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empra.sharepoint.com/teams/transmissionrevenue/2026/TO6-Cycle 3 Formula Rate Filing/June Posting/Cost Adjustment Workpapers - June Posting/Filing Copies/"/>
    </mc:Choice>
  </mc:AlternateContent>
  <xr:revisionPtr revIDLastSave="90" documentId="8_{148AC967-67F3-47F9-BE80-EC28FC08D783}" xr6:coauthVersionLast="47" xr6:coauthVersionMax="47" xr10:uidLastSave="{18C35C0D-75F6-4AB6-B5BE-1ED664217574}"/>
  <bookViews>
    <workbookView xWindow="-28920" yWindow="-120" windowWidth="29040" windowHeight="15720" tabRatio="836" xr2:uid="{B7E9762C-F259-4827-B70B-C32B84D10149}"/>
  </bookViews>
  <sheets>
    <sheet name="Pg1 TO6 C2 All Rate Base Adjs" sheetId="5" r:id="rId1"/>
    <sheet name="Pg2 BK-1 Comparison TO6 C2" sheetId="13" r:id="rId2"/>
    <sheet name="Pg3 TO5 True-Up BK-1_Revised" sheetId="12" r:id="rId3"/>
    <sheet name="Pg4 TO5 True-Up BK-1_As Filed" sheetId="10" r:id="rId4"/>
    <sheet name="Pg5 Rev True-Up Stmt AV" sheetId="11" r:id="rId5"/>
    <sheet name="Pg6 True-Up Stmt AV_As Filed" sheetId="9" r:id="rId6"/>
    <sheet name="Pg7 TO6 C2 Int Calc" sheetId="4" r:id="rId7"/>
    <sheet name="FERC Interest Rates" sheetId="3" r:id="rId8"/>
  </sheets>
  <externalReferences>
    <externalReference r:id="rId9"/>
  </externalReferences>
  <definedNames>
    <definedName name="____May2007" localSheetId="7">{"2002Frcst","05Month",FALSE,"Frcst Format 2002"}</definedName>
    <definedName name="____May2007" localSheetId="0">{"2002Frcst","05Month",FALSE,"Frcst Format 2002"}</definedName>
    <definedName name="____May2007" localSheetId="1">{"2002Frcst","05Month",FALSE,"Frcst Format 2002"}</definedName>
    <definedName name="____May2007" localSheetId="2">{"2002Frcst","05Month",FALSE,"Frcst Format 2002"}</definedName>
    <definedName name="____May2007" localSheetId="3">{"2002Frcst","05Month",FALSE,"Frcst Format 2002"}</definedName>
    <definedName name="____May2007" localSheetId="4">{"2002Frcst","05Month",FALSE,"Frcst Format 2002"}</definedName>
    <definedName name="____May2007" localSheetId="5">{"2002Frcst","05Month",FALSE,"Frcst Format 2002"}</definedName>
    <definedName name="____May2007" localSheetId="6">{"2002Frcst","05Month",FALSE,"Frcst Format 2002"}</definedName>
    <definedName name="____May2007">{"2002Frcst","05Month",FALSE,"Frcst Format 2002"}</definedName>
    <definedName name="___May2007" localSheetId="7">{"2002Frcst","05Month",FALSE,"Frcst Format 2002"}</definedName>
    <definedName name="___May2007" localSheetId="0">{"2002Frcst","05Month",FALSE,"Frcst Format 2002"}</definedName>
    <definedName name="___May2007" localSheetId="1">{"2002Frcst","05Month",FALSE,"Frcst Format 2002"}</definedName>
    <definedName name="___May2007" localSheetId="2">{"2002Frcst","05Month",FALSE,"Frcst Format 2002"}</definedName>
    <definedName name="___May2007" localSheetId="3">{"2002Frcst","05Month",FALSE,"Frcst Format 2002"}</definedName>
    <definedName name="___May2007" localSheetId="4">{"2002Frcst","05Month",FALSE,"Frcst Format 2002"}</definedName>
    <definedName name="___May2007" localSheetId="5">{"2002Frcst","05Month",FALSE,"Frcst Format 2002"}</definedName>
    <definedName name="___May2007" localSheetId="6">{"2002Frcst","05Month",FALSE,"Frcst Format 2002"}</definedName>
    <definedName name="___May2007">{"2002Frcst","05Month",FALSE,"Frcst Format 2002"}</definedName>
    <definedName name="__FDS_HYPERLINK_TOGGLE_STATE__">"ON"</definedName>
    <definedName name="__May2007" localSheetId="7">{"2002Frcst","05Month",FALSE,"Frcst Format 2002"}</definedName>
    <definedName name="__May2007" localSheetId="0">{"2002Frcst","05Month",FALSE,"Frcst Format 2002"}</definedName>
    <definedName name="__May2007" localSheetId="1">{"2002Frcst","05Month",FALSE,"Frcst Format 2002"}</definedName>
    <definedName name="__May2007" localSheetId="2">{"2002Frcst","05Month",FALSE,"Frcst Format 2002"}</definedName>
    <definedName name="__May2007" localSheetId="3">{"2002Frcst","05Month",FALSE,"Frcst Format 2002"}</definedName>
    <definedName name="__May2007" localSheetId="4">{"2002Frcst","05Month",FALSE,"Frcst Format 2002"}</definedName>
    <definedName name="__May2007" localSheetId="5">{"2002Frcst","05Month",FALSE,"Frcst Format 2002"}</definedName>
    <definedName name="__May2007" localSheetId="6">{"2002Frcst","05Month",FALSE,"Frcst Format 2002"}</definedName>
    <definedName name="__May2007">{"2002Frcst","05Month",FALSE,"Frcst Format 2002"}</definedName>
    <definedName name="_AtRisk_SimSetting_AutomaticallyGenerateReports">FALSE</definedName>
    <definedName name="_AtRisk_SimSetting_AutomaticResultsDisplayMode">1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RandomNumberGenerator">0</definedName>
    <definedName name="_AtRisk_SimSetting_ReportsList">16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_May2007" localSheetId="7">{"2002Frcst","05Month",FALSE,"Frcst Format 2002"}</definedName>
    <definedName name="_May2007" localSheetId="0">{"2002Frcst","05Month",FALSE,"Frcst Format 2002"}</definedName>
    <definedName name="_May2007" localSheetId="1">{"2002Frcst","05Month",FALSE,"Frcst Format 2002"}</definedName>
    <definedName name="_May2007" localSheetId="2">{"2002Frcst","05Month",FALSE,"Frcst Format 2002"}</definedName>
    <definedName name="_May2007" localSheetId="3">{"2002Frcst","05Month",FALSE,"Frcst Format 2002"}</definedName>
    <definedName name="_May2007" localSheetId="4">{"2002Frcst","05Month",FALSE,"Frcst Format 2002"}</definedName>
    <definedName name="_May2007" localSheetId="5">{"2002Frcst","05Month",FALSE,"Frcst Format 2002"}</definedName>
    <definedName name="_May2007" localSheetId="6">{"2002Frcst","05Month",FALSE,"Frcst Format 2002"}</definedName>
    <definedName name="_May2007">{"2002Frcst","05Month",FALSE,"Frcst Format 2002"}</definedName>
    <definedName name="_Order1">255</definedName>
    <definedName name="_Order2">255</definedName>
    <definedName name="abc">"3Q12KMQDU0T4XKGIPPUR4OEMV"</definedName>
    <definedName name="anscount">2</definedName>
    <definedName name="AS2DocOpenMode">"AS2DocumentEdit"</definedName>
    <definedName name="AS2HasNoAutoHeaderFooter">" "</definedName>
    <definedName name="AS2NamedRange">3</definedName>
    <definedName name="AS2ReportLS">1</definedName>
    <definedName name="AS2SyncStepLS">0</definedName>
    <definedName name="AS2VersionLS">300</definedName>
    <definedName name="BG_Del">15</definedName>
    <definedName name="BG_Ins">4</definedName>
    <definedName name="BG_Mod">6</definedName>
    <definedName name="CBWorkbookPriority">-21190210</definedName>
    <definedName name="ddf" localSheetId="7">{"2002Frcst","06Month",FALSE,"Frcst Format 2002"}</definedName>
    <definedName name="ddf" localSheetId="0">{"2002Frcst","06Month",FALSE,"Frcst Format 2002"}</definedName>
    <definedName name="ddf" localSheetId="1">{"2002Frcst","06Month",FALSE,"Frcst Format 2002"}</definedName>
    <definedName name="ddf" localSheetId="2">{"2002Frcst","06Month",FALSE,"Frcst Format 2002"}</definedName>
    <definedName name="ddf" localSheetId="3">{"2002Frcst","06Month",FALSE,"Frcst Format 2002"}</definedName>
    <definedName name="ddf" localSheetId="4">{"2002Frcst","06Month",FALSE,"Frcst Format 2002"}</definedName>
    <definedName name="ddf" localSheetId="5">{"2002Frcst","06Month",FALSE,"Frcst Format 2002"}</definedName>
    <definedName name="ddf" localSheetId="6">{"2002Frcst","06Month",FALSE,"Frcst Format 2002"}</definedName>
    <definedName name="ddf">{"2002Frcst","06Month",FALSE,"Frcst Format 2002"}</definedName>
    <definedName name="ev.Calculation">-4105</definedName>
    <definedName name="ev.Initialized">FALSE</definedName>
    <definedName name="EV__LASTREFTIME__">39504.3191203704</definedName>
    <definedName name="hn.ExtDb">FALSE</definedName>
    <definedName name="hn.ModelType">"DEAL"</definedName>
    <definedName name="hn.ModelVersion">1</definedName>
    <definedName name="hn.NoUpload">0</definedName>
    <definedName name="HTML_Control1" localSheetId="7">{"'Attachment'!$A$1:$L$49"}</definedName>
    <definedName name="HTML_Control1" localSheetId="0">{"'Attachment'!$A$1:$L$49"}</definedName>
    <definedName name="HTML_Control1" localSheetId="1">{"'Attachment'!$A$1:$L$49"}</definedName>
    <definedName name="HTML_Control1" localSheetId="2">{"'Attachment'!$A$1:$L$49"}</definedName>
    <definedName name="HTML_Control1" localSheetId="3">{"'Attachment'!$A$1:$L$49"}</definedName>
    <definedName name="HTML_Control1" localSheetId="4">{"'Attachment'!$A$1:$L$49"}</definedName>
    <definedName name="HTML_Control1" localSheetId="5">{"'Attachment'!$A$1:$L$49"}</definedName>
    <definedName name="HTML_Control1" localSheetId="6">{"'Attachment'!$A$1:$L$49"}</definedName>
    <definedName name="HTML_Control1">{"'Attachment'!$A$1:$L$49"}</definedName>
    <definedName name="HTML_Control2" localSheetId="7">{"'Attachment'!$A$1:$L$49"}</definedName>
    <definedName name="HTML_Control2" localSheetId="0">{"'Attachment'!$A$1:$L$49"}</definedName>
    <definedName name="HTML_Control2" localSheetId="1">{"'Attachment'!$A$1:$L$49"}</definedName>
    <definedName name="HTML_Control2" localSheetId="2">{"'Attachment'!$A$1:$L$49"}</definedName>
    <definedName name="HTML_Control2" localSheetId="3">{"'Attachment'!$A$1:$L$49"}</definedName>
    <definedName name="HTML_Control2" localSheetId="4">{"'Attachment'!$A$1:$L$49"}</definedName>
    <definedName name="HTML_Control2" localSheetId="5">{"'Attachment'!$A$1:$L$49"}</definedName>
    <definedName name="HTML_Control2" localSheetId="6">{"'Attachment'!$A$1:$L$49"}</definedName>
    <definedName name="HTML_Control2">{"'Attachment'!$A$1:$L$49"}</definedName>
    <definedName name="HTML_Control3" localSheetId="7">{"'Attachment'!$A$1:$L$49"}</definedName>
    <definedName name="HTML_Control3" localSheetId="0">{"'Attachment'!$A$1:$L$49"}</definedName>
    <definedName name="HTML_Control3" localSheetId="1">{"'Attachment'!$A$1:$L$49"}</definedName>
    <definedName name="HTML_Control3" localSheetId="2">{"'Attachment'!$A$1:$L$49"}</definedName>
    <definedName name="HTML_Control3" localSheetId="3">{"'Attachment'!$A$1:$L$49"}</definedName>
    <definedName name="HTML_Control3" localSheetId="4">{"'Attachment'!$A$1:$L$49"}</definedName>
    <definedName name="HTML_Control3" localSheetId="5">{"'Attachment'!$A$1:$L$49"}</definedName>
    <definedName name="HTML_Control3" localSheetId="6">{"'Attachment'!$A$1:$L$49"}</definedName>
    <definedName name="HTML_Control3">{"'Attachment'!$A$1:$L$49"}</definedName>
    <definedName name="IQ_ACCOUNT_CHANGE">"c1449"</definedName>
    <definedName name="IQ_ACCOUNTING_STANDARD">"c4539"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CAGR">"c6159"</definedName>
    <definedName name="IQ_ACCT_RECV_10YR_ANN_GROWTH">"c1924"</definedName>
    <definedName name="IQ_ACCT_RECV_1YR_ANN_GROWTH">"c1919"</definedName>
    <definedName name="IQ_ACCT_RECV_2YR_ANN_CAGR">"c6155"</definedName>
    <definedName name="IQ_ACCT_RECV_2YR_ANN_GROWTH">"c1920"</definedName>
    <definedName name="IQ_ACCT_RECV_3YR_ANN_CAGR">"c6156"</definedName>
    <definedName name="IQ_ACCT_RECV_3YR_ANN_GROWTH">"c1921"</definedName>
    <definedName name="IQ_ACCT_RECV_5YR_ANN_CAGR">"c6157"</definedName>
    <definedName name="IQ_ACCT_RECV_5YR_ANN_GROWTH">"c1922"</definedName>
    <definedName name="IQ_ACCT_RECV_7YR_ANN_CAGR">"c6158"</definedName>
    <definedName name="IQ_ACCT_RECV_7YR_ANN_GROWTH">"c1923"</definedName>
    <definedName name="IQ_ACCUM_DEP">"c1340"</definedName>
    <definedName name="IQ_ACCUMULATED_PENSION_OBLIGATION">"c2244"</definedName>
    <definedName name="IQ_ACCUMULATED_PENSION_OBLIGATION_DOMESTIC">"c2657"</definedName>
    <definedName name="IQ_ACCUMULATED_PENSION_OBLIGATION_FOREIGN">"c2665"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DIN">"AUTO"</definedName>
    <definedName name="IQ_ADJ_AVG_BANK_ASSETS">"c2671"</definedName>
    <definedName name="IQ_ADMIN_RATIO">"c2784"</definedName>
    <definedName name="IQ_ADVERTISING">"c2246"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">"c6195"</definedName>
    <definedName name="IQ_AE_REIT">"c13"</definedName>
    <definedName name="IQ_AE_UTI">"c14"</definedName>
    <definedName name="IQ_AH_EARNED">"c2744"</definedName>
    <definedName name="IQ_AH_POLICY_BENEFITS_EXP">"c2789"</definedName>
    <definedName name="IQ_AIR_AIRPLANES_NOT_IN_SERVICE">"c2842"</definedName>
    <definedName name="IQ_AIR_AIRPLANES_SUBLEASED">"c2841"</definedName>
    <definedName name="IQ_AIR_ASK">"c2813"</definedName>
    <definedName name="IQ_AIR_ASK_INCREASE">"c2826"</definedName>
    <definedName name="IQ_AIR_ASM">"c2812"</definedName>
    <definedName name="IQ_AIR_ASM_INCREASE">"c2825"</definedName>
    <definedName name="IQ_AIR_AVG_AGE">"c2843"</definedName>
    <definedName name="IQ_AIR_BREAK_EVEN_FACTOR">"c2822"</definedName>
    <definedName name="IQ_AIR_CAPITAL_LEASE">"c2833"</definedName>
    <definedName name="IQ_AIR_COMPLETION_FACTOR">"c2824"</definedName>
    <definedName name="IQ_AIR_ENPLANED_PSGRS">"c2809"</definedName>
    <definedName name="IQ_AIR_FUEL_CONSUMED">"c2806"</definedName>
    <definedName name="IQ_AIR_FUEL_CONSUMED_L">"c2807"</definedName>
    <definedName name="IQ_AIR_FUEL_COST">"c2803"</definedName>
    <definedName name="IQ_AIR_FUEL_COST_L">"c2804"</definedName>
    <definedName name="IQ_AIR_FUEL_EXP">"c2802"</definedName>
    <definedName name="IQ_AIR_FUEL_EXP_PERCENT">"c2805"</definedName>
    <definedName name="IQ_AIR_LEASED">"c2835"</definedName>
    <definedName name="IQ_AIR_LOAD_FACTOR">"c2823"</definedName>
    <definedName name="IQ_AIR_NEW_AIRPLANES">"c2839"</definedName>
    <definedName name="IQ_AIR_OPER_EXP_ASK">"c2821"</definedName>
    <definedName name="IQ_AIR_OPER_EXP_ASM">"c2820"</definedName>
    <definedName name="IQ_AIR_OPER_LEASE">"c2834"</definedName>
    <definedName name="IQ_AIR_OPER_REV_YIELD_ASK">"c2819"</definedName>
    <definedName name="IQ_AIR_OPER_REV_YIELD_ASM">"c2818"</definedName>
    <definedName name="IQ_AIR_OPTIONS">"c2837"</definedName>
    <definedName name="IQ_AIR_ORDERS">"c2836"</definedName>
    <definedName name="IQ_AIR_OWNED">"c2832"</definedName>
    <definedName name="IQ_AIR_PSGR_REV_YIELD_ASK">"c2817"</definedName>
    <definedName name="IQ_AIR_PSGR_REV_YIELD_ASM">"c2816"</definedName>
    <definedName name="IQ_AIR_PSGR_REV_YIELD_RPK">"c2815"</definedName>
    <definedName name="IQ_AIR_PSGR_REV_YIELD_RPM">"c2814"</definedName>
    <definedName name="IQ_AIR_PURCHASE_RIGHTS">"c2838"</definedName>
    <definedName name="IQ_AIR_RETIRED_AIRPLANES">"c2840"</definedName>
    <definedName name="IQ_AIR_REV_PSGRS_CARRIED">"c2808"</definedName>
    <definedName name="IQ_AIR_REV_SCHEDULED_SERVICE">"c2830"</definedName>
    <definedName name="IQ_AIR_RPK">"c2811"</definedName>
    <definedName name="IQ_AIR_RPM">"c2810"</definedName>
    <definedName name="IQ_AIR_STAGE_LENGTH">"c2828"</definedName>
    <definedName name="IQ_AIR_STAGE_LENGTH_KM">"c2829"</definedName>
    <definedName name="IQ_AIR_TOTAL">"c2831"</definedName>
    <definedName name="IQ_AIR_UTILIZATION">"c2827"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CAGR">"c6035"</definedName>
    <definedName name="IQ_ALLOWANCE_10YR_ANN_GROWTH">"c18"</definedName>
    <definedName name="IQ_ALLOWANCE_1YR_ANN_GROWTH">"c19"</definedName>
    <definedName name="IQ_ALLOWANCE_2YR_ANN_CAGR">"c6036"</definedName>
    <definedName name="IQ_ALLOWANCE_2YR_ANN_GROWTH">"c20"</definedName>
    <definedName name="IQ_ALLOWANCE_3YR_ANN_CAGR">"c6037"</definedName>
    <definedName name="IQ_ALLOWANCE_3YR_ANN_GROWTH">"c21"</definedName>
    <definedName name="IQ_ALLOWANCE_5YR_ANN_CAGR">"c6038"</definedName>
    <definedName name="IQ_ALLOWANCE_5YR_ANN_GROWTH">"c22"</definedName>
    <definedName name="IQ_ALLOWANCE_7YR_ANN_CAGR">"c6039"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MT_OUT">"c2145"</definedName>
    <definedName name="IQ_ANNU_DISTRIBUTION_UNIT">"c3004"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">"c6196"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">"c6197"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">"c6198"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">"c6199"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SSUMED_AH_EARNED">"c2741"</definedName>
    <definedName name="IQ_ASSUMED_EARNED">"c2731"</definedName>
    <definedName name="IQ_ASSUMED_LIFE_EARNED">"c2736"</definedName>
    <definedName name="IQ_ASSUMED_LIFE_IN_FORCE">"c2766"</definedName>
    <definedName name="IQ_ASSUMED_PC_EARNED">"c2746"</definedName>
    <definedName name="IQ_ASSUMED_WRITTEN">"c2725"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>"c63"</definedName>
    <definedName name="IQ_AVG_BROKER_REC_NO">"c64"</definedName>
    <definedName name="IQ_AVG_BROKER_REC_NO_REUT">"c5315"</definedName>
    <definedName name="IQ_AVG_BROKER_REC_REUT">"c3630"</definedName>
    <definedName name="IQ_AVG_DAILY_VOL">"c65"</definedName>
    <definedName name="IQ_AVG_EMPLOYEES">"c6019"</definedName>
    <definedName name="IQ_AVG_INDUSTRY_REC">"c4455"</definedName>
    <definedName name="IQ_AVG_INDUSTRY_REC_NO">"c4454"</definedName>
    <definedName name="IQ_AVG_INT_BEAR_LIAB">"c66"</definedName>
    <definedName name="IQ_AVG_INT_BEAR_LIAB_10YR_ANN_CAGR">"c6040"</definedName>
    <definedName name="IQ_AVG_INT_BEAR_LIAB_10YR_ANN_GROWTH">"c67"</definedName>
    <definedName name="IQ_AVG_INT_BEAR_LIAB_1YR_ANN_GROWTH">"c68"</definedName>
    <definedName name="IQ_AVG_INT_BEAR_LIAB_2YR_ANN_CAGR">"c6041"</definedName>
    <definedName name="IQ_AVG_INT_BEAR_LIAB_2YR_ANN_GROWTH">"c69"</definedName>
    <definedName name="IQ_AVG_INT_BEAR_LIAB_3YR_ANN_CAGR">"c6042"</definedName>
    <definedName name="IQ_AVG_INT_BEAR_LIAB_3YR_ANN_GROWTH">"c70"</definedName>
    <definedName name="IQ_AVG_INT_BEAR_LIAB_5YR_ANN_CAGR">"c6043"</definedName>
    <definedName name="IQ_AVG_INT_BEAR_LIAB_5YR_ANN_GROWTH">"c71"</definedName>
    <definedName name="IQ_AVG_INT_BEAR_LIAB_7YR_ANN_CAGR">"c6044"</definedName>
    <definedName name="IQ_AVG_INT_BEAR_LIAB_7YR_ANN_GROWTH">"c72"</definedName>
    <definedName name="IQ_AVG_INT_EARN_ASSETS">"c73"</definedName>
    <definedName name="IQ_AVG_INT_EARN_ASSETS_10YR_ANN_CAGR">"c6045"</definedName>
    <definedName name="IQ_AVG_INT_EARN_ASSETS_10YR_ANN_GROWTH">"c74"</definedName>
    <definedName name="IQ_AVG_INT_EARN_ASSETS_1YR_ANN_GROWTH">"c75"</definedName>
    <definedName name="IQ_AVG_INT_EARN_ASSETS_2YR_ANN_CAGR">"c6046"</definedName>
    <definedName name="IQ_AVG_INT_EARN_ASSETS_2YR_ANN_GROWTH">"c76"</definedName>
    <definedName name="IQ_AVG_INT_EARN_ASSETS_3YR_ANN_CAGR">"c6047"</definedName>
    <definedName name="IQ_AVG_INT_EARN_ASSETS_3YR_ANN_GROWTH">"c77"</definedName>
    <definedName name="IQ_AVG_INT_EARN_ASSETS_5YR_ANN_CAGR">"c6048"</definedName>
    <definedName name="IQ_AVG_INT_EARN_ASSETS_5YR_ANN_GROWTH">"c78"</definedName>
    <definedName name="IQ_AVG_INT_EARN_ASSETS_7YR_ANN_CAGR">"c6049"</definedName>
    <definedName name="IQ_AVG_INT_EARN_ASSETS_7YR_ANN_GROWTH">"c79"</definedName>
    <definedName name="IQ_AVG_MKTCAP">"c80"</definedName>
    <definedName name="IQ_AVG_PRICE">"c81"</definedName>
    <definedName name="IQ_AVG_PRICE_TARGET">"c82"</definedName>
    <definedName name="IQ_AVG_SHAREOUTSTANDING">"c83"</definedName>
    <definedName name="IQ_AVG_TEMP_EMPLOYEES">"c6020"</definedName>
    <definedName name="IQ_AVG_TEV">"c84"</definedName>
    <definedName name="IQ_AVG_VOLUME">"c1346"</definedName>
    <definedName name="IQ_BANK_DEBT">"c2544"</definedName>
    <definedName name="IQ_BANK_DEBT_PCT">"c2545"</definedName>
    <definedName name="IQ_BASIC_EPS_EXCL">"c85"</definedName>
    <definedName name="IQ_BASIC_EPS_INCL">"c86"</definedName>
    <definedName name="IQ_BASIC_NORMAL_EPS">"c1592"</definedName>
    <definedName name="IQ_BASIC_OUTSTANDING_CURRENT_EST">"c4128"</definedName>
    <definedName name="IQ_BASIC_OUTSTANDING_CURRENT_HIGH_EST">"c4129"</definedName>
    <definedName name="IQ_BASIC_OUTSTANDING_CURRENT_LOW_EST">"c4130"</definedName>
    <definedName name="IQ_BASIC_OUTSTANDING_CURRENT_MEDIAN_EST">"c4131"</definedName>
    <definedName name="IQ_BASIC_OUTSTANDING_CURRENT_NUM_EST">"c4132"</definedName>
    <definedName name="IQ_BASIC_OUTSTANDING_CURRENT_STDDEV_EST">"c4133"</definedName>
    <definedName name="IQ_BASIC_OUTSTANDING_EST">"c4134"</definedName>
    <definedName name="IQ_BASIC_OUTSTANDING_HIGH_EST">"c4135"</definedName>
    <definedName name="IQ_BASIC_OUTSTANDING_LOW_EST">"c4136"</definedName>
    <definedName name="IQ_BASIC_OUTSTANDING_MEDIAN_EST">"c4137"</definedName>
    <definedName name="IQ_BASIC_OUTSTANDING_NUM_EST">"c4138"</definedName>
    <definedName name="IQ_BASIC_OUTSTANDING_STDDEV_EST">"c4139"</definedName>
    <definedName name="IQ_BASIC_WEIGHT">"c87"</definedName>
    <definedName name="IQ_BASIC_WEIGHT_EST">"c4140"</definedName>
    <definedName name="IQ_BASIC_WEIGHT_GUIDANCE">"c4141"</definedName>
    <definedName name="IQ_BASIC_WEIGHT_HIGH_EST">"c4142"</definedName>
    <definedName name="IQ_BASIC_WEIGHT_LOW_EST">"c4143"</definedName>
    <definedName name="IQ_BASIC_WEIGHT_MEDIAN_EST">"c4144"</definedName>
    <definedName name="IQ_BASIC_WEIGHT_NUM_EST">"c4145"</definedName>
    <definedName name="IQ_BASIC_WEIGHT_STDDEV_EST">"c4146"</definedName>
    <definedName name="IQ_BENCHMARK_SECURITY">"c2154"</definedName>
    <definedName name="IQ_BENCHMARK_SPRD">"c2153"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OND_COUPON">"c2183"</definedName>
    <definedName name="IQ_BOND_COUPON_TYPE">"c2184"</definedName>
    <definedName name="IQ_BOND_PRICE">"c2162"</definedName>
    <definedName name="IQ_BROK_COMISSION">"c98"</definedName>
    <definedName name="IQ_BROK_COMMISSION">"c3514"</definedName>
    <definedName name="IQ_BUILDINGS">"c99"</definedName>
    <definedName name="IQ_BUS_SEG_ASSETS">"c4067"</definedName>
    <definedName name="IQ_BUS_SEG_ASSETS_ABS">"c4089"</definedName>
    <definedName name="IQ_BUS_SEG_ASSETS_TOTAL">"c4112"</definedName>
    <definedName name="IQ_BUS_SEG_CAPEX">"c4079"</definedName>
    <definedName name="IQ_BUS_SEG_CAPEX_ABS">"c4101"</definedName>
    <definedName name="IQ_BUS_SEG_CAPEX_TOTAL">"c4116"</definedName>
    <definedName name="IQ_BUS_SEG_DA">"c4078"</definedName>
    <definedName name="IQ_BUS_SEG_DA_ABS">"c4100"</definedName>
    <definedName name="IQ_BUS_SEG_DA_TOTAL">"c4115"</definedName>
    <definedName name="IQ_BUS_SEG_EARNINGS_OP">"c4063"</definedName>
    <definedName name="IQ_BUS_SEG_EARNINGS_OP_ABS">"c4085"</definedName>
    <definedName name="IQ_BUS_SEG_EARNINGS_OP_TOTAL">"c4108"</definedName>
    <definedName name="IQ_BUS_SEG_EBT">"c4064"</definedName>
    <definedName name="IQ_BUS_SEG_EBT_ABS">"c4086"</definedName>
    <definedName name="IQ_BUS_SEG_EBT_TOTAL">"c4110"</definedName>
    <definedName name="IQ_BUS_SEG_GP">"c4066"</definedName>
    <definedName name="IQ_BUS_SEG_GP_ABS">"c4088"</definedName>
    <definedName name="IQ_BUS_SEG_GP_TOTAL">"c4109"</definedName>
    <definedName name="IQ_BUS_SEG_INC_TAX">"c4077"</definedName>
    <definedName name="IQ_BUS_SEG_INC_TAX_ABS">"c4099"</definedName>
    <definedName name="IQ_BUS_SEG_INC_TAX_TOTAL">"c4114"</definedName>
    <definedName name="IQ_BUS_SEG_INTEREST_EXP">"c4076"</definedName>
    <definedName name="IQ_BUS_SEG_INTEREST_EXP_ABS">"c4098"</definedName>
    <definedName name="IQ_BUS_SEG_INTEREST_EXP_TOTAL">"c4113"</definedName>
    <definedName name="IQ_BUS_SEG_NAME">"c5482"</definedName>
    <definedName name="IQ_BUS_SEG_NAME_ABS">"c5483"</definedName>
    <definedName name="IQ_BUS_SEG_NI">"c4065"</definedName>
    <definedName name="IQ_BUS_SEG_NI_ABS">"c4087"</definedName>
    <definedName name="IQ_BUS_SEG_NI_TOTAL">"c4111"</definedName>
    <definedName name="IQ_BUS_SEG_OPER_INC">"c4062"</definedName>
    <definedName name="IQ_BUS_SEG_OPER_INC_ABS">"c4084"</definedName>
    <definedName name="IQ_BUS_SEG_OPER_INC_TOTAL">"c4107"</definedName>
    <definedName name="IQ_BUS_SEG_REV">"c4068"</definedName>
    <definedName name="IQ_BUS_SEG_REV_ABS">"c4090"</definedName>
    <definedName name="IQ_BUS_SEG_REV_TOTAL">"c4106"</definedName>
    <definedName name="IQ_BUSINESS_DESCRIPTION">"c322"</definedName>
    <definedName name="IQ_BV_EST">"c5624"</definedName>
    <definedName name="IQ_BV_HIGH_EST">"c5626"</definedName>
    <definedName name="IQ_BV_LOW_EST">"c5627"</definedName>
    <definedName name="IQ_BV_MEDIAN_EST">"c5625"</definedName>
    <definedName name="IQ_BV_NUM_EST">"c5628"</definedName>
    <definedName name="IQ_BV_OVER_SHARES">"c1349"</definedName>
    <definedName name="IQ_BV_SHARE">"c100"</definedName>
    <definedName name="IQ_BV_SHARE_ACT_OR_EST">"c3587"</definedName>
    <definedName name="IQ_BV_SHARE_ACT_OR_EST_REUT">"c5477"</definedName>
    <definedName name="IQ_BV_SHARE_EST">"c3541"</definedName>
    <definedName name="IQ_BV_SHARE_EST_REUT">"c5439"</definedName>
    <definedName name="IQ_BV_SHARE_HIGH_EST">"c3542"</definedName>
    <definedName name="IQ_BV_SHARE_HIGH_EST_REUT">"c5441"</definedName>
    <definedName name="IQ_BV_SHARE_LOW_EST">"c3543"</definedName>
    <definedName name="IQ_BV_SHARE_LOW_EST_REUT">"c5442"</definedName>
    <definedName name="IQ_BV_SHARE_MEDIAN_EST">"c3544"</definedName>
    <definedName name="IQ_BV_SHARE_MEDIAN_EST_REUT">"c5440"</definedName>
    <definedName name="IQ_BV_SHARE_NUM_EST">"c3539"</definedName>
    <definedName name="IQ_BV_SHARE_NUM_EST_REUT">"c5443"</definedName>
    <definedName name="IQ_BV_SHARE_STDDEV_EST">"c3540"</definedName>
    <definedName name="IQ_BV_SHARE_STDDEV_EST_REUT">"c5444"</definedName>
    <definedName name="IQ_BV_STDDEV_EST">"c5629"</definedName>
    <definedName name="IQ_CABLE_ARPU">"c2869"</definedName>
    <definedName name="IQ_CABLE_ARPU_ANALOG">"c2864"</definedName>
    <definedName name="IQ_CABLE_ARPU_BASIC">"c2866"</definedName>
    <definedName name="IQ_CABLE_ARPU_BBAND">"c2867"</definedName>
    <definedName name="IQ_CABLE_ARPU_DIG">"c2865"</definedName>
    <definedName name="IQ_CABLE_ARPU_PHONE">"c2868"</definedName>
    <definedName name="IQ_CABLE_BASIC_PENETRATION">"c2850"</definedName>
    <definedName name="IQ_CABLE_BBAND_PENETRATION">"c2852"</definedName>
    <definedName name="IQ_CABLE_BBAND_PENETRATION_THP">"c2851"</definedName>
    <definedName name="IQ_CABLE_CHURN">"c2874"</definedName>
    <definedName name="IQ_CABLE_CHURN_BASIC">"c2871"</definedName>
    <definedName name="IQ_CABLE_CHURN_BBAND">"c2872"</definedName>
    <definedName name="IQ_CABLE_CHURN_DIG">"c2870"</definedName>
    <definedName name="IQ_CABLE_CHURN_PHONE">"c2873"</definedName>
    <definedName name="IQ_CABLE_HOMES_PER_MILE">"c2849"</definedName>
    <definedName name="IQ_CABLE_HP_BBAND">"c2845"</definedName>
    <definedName name="IQ_CABLE_HP_DIG">"c2844"</definedName>
    <definedName name="IQ_CABLE_HP_PHONE">"c2846"</definedName>
    <definedName name="IQ_CABLE_MILES_PASSED">"c2848"</definedName>
    <definedName name="IQ_CABLE_OTHER_REV">"c2882"</definedName>
    <definedName name="IQ_CABLE_PHONE_PENETRATION">"c2853"</definedName>
    <definedName name="IQ_CABLE_PROGRAMMING_COSTS">"c2884"</definedName>
    <definedName name="IQ_CABLE_REV_ADVERT">"c2880"</definedName>
    <definedName name="IQ_CABLE_REV_ANALOG">"c2875"</definedName>
    <definedName name="IQ_CABLE_REV_BASIC">"c2877"</definedName>
    <definedName name="IQ_CABLE_REV_BBAND">"c2878"</definedName>
    <definedName name="IQ_CABLE_REV_COMMERCIAL">"c2881"</definedName>
    <definedName name="IQ_CABLE_REV_DIG">"c2876"</definedName>
    <definedName name="IQ_CABLE_REV_PHONE">"c2879"</definedName>
    <definedName name="IQ_CABLE_RGU">"c2863"</definedName>
    <definedName name="IQ_CABLE_SUBS_ANALOG">"c2855"</definedName>
    <definedName name="IQ_CABLE_SUBS_BASIC">"c2857"</definedName>
    <definedName name="IQ_CABLE_SUBS_BBAND">"c2858"</definedName>
    <definedName name="IQ_CABLE_SUBS_BUNDLED">"c2861"</definedName>
    <definedName name="IQ_CABLE_SUBS_DIG">"c2856"</definedName>
    <definedName name="IQ_CABLE_SUBS_NON_VIDEO">"c2860"</definedName>
    <definedName name="IQ_CABLE_SUBS_PHONE">"c2859"</definedName>
    <definedName name="IQ_CABLE_SUBS_TOTAL">"c2862"</definedName>
    <definedName name="IQ_CABLE_THP">"c2847"</definedName>
    <definedName name="IQ_CABLE_TOTAL_PENETRATION">"c2854"</definedName>
    <definedName name="IQ_CABLE_TOTAL_REV">"c2883"</definedName>
    <definedName name="IQ_CAL_Q">"c101"</definedName>
    <definedName name="IQ_CAL_Y">"c102"</definedName>
    <definedName name="IQ_CALC_TYPE_BS">"c3086"</definedName>
    <definedName name="IQ_CALC_TYPE_CF">"c3085"</definedName>
    <definedName name="IQ_CALC_TYPE_IS">"c3084"</definedName>
    <definedName name="IQ_CALL_DATE_SCHEDULE">"c2481"</definedName>
    <definedName name="IQ_CALL_FEATURE">"c2197"</definedName>
    <definedName name="IQ_CALL_PRICE_SCHEDULE">"c2482"</definedName>
    <definedName name="IQ_CALLABLE">"c2196"</definedName>
    <definedName name="IQ_CAP_LOSS_CF_1YR">"c3474"</definedName>
    <definedName name="IQ_CAP_LOSS_CF_2YR">"c3475"</definedName>
    <definedName name="IQ_CAP_LOSS_CF_3YR">"c3476"</definedName>
    <definedName name="IQ_CAP_LOSS_CF_4YR">"c3477"</definedName>
    <definedName name="IQ_CAP_LOSS_CF_5YR">"c3478"</definedName>
    <definedName name="IQ_CAP_LOSS_CF_AFTER_FIVE">"c3479"</definedName>
    <definedName name="IQ_CAP_LOSS_CF_MAX_YEAR">"c3482"</definedName>
    <definedName name="IQ_CAP_LOSS_CF_NO_EXP">"c3480"</definedName>
    <definedName name="IQ_CAP_LOSS_CF_TOTAL">"c3481"</definedName>
    <definedName name="IQ_CAPEX">"c103"</definedName>
    <definedName name="IQ_CAPEX_10YR_ANN_CAGR">"c6050"</definedName>
    <definedName name="IQ_CAPEX_10YR_ANN_GROWTH">"c104"</definedName>
    <definedName name="IQ_CAPEX_1YR_ANN_GROWTH">"c105"</definedName>
    <definedName name="IQ_CAPEX_2YR_ANN_CAGR">"c6051"</definedName>
    <definedName name="IQ_CAPEX_2YR_ANN_GROWTH">"c106"</definedName>
    <definedName name="IQ_CAPEX_3YR_ANN_CAGR">"c6052"</definedName>
    <definedName name="IQ_CAPEX_3YR_ANN_GROWTH">"c107"</definedName>
    <definedName name="IQ_CAPEX_5YR_ANN_CAGR">"c6053"</definedName>
    <definedName name="IQ_CAPEX_5YR_ANN_GROWTH">"c108"</definedName>
    <definedName name="IQ_CAPEX_7YR_ANN_CAGR">"c6054"</definedName>
    <definedName name="IQ_CAPEX_7YR_ANN_GROWTH">"c109"</definedName>
    <definedName name="IQ_CAPEX_ACT_OR_EST">"c3584"</definedName>
    <definedName name="IQ_CAPEX_ACT_OR_EST_REUT">"c5474"</definedName>
    <definedName name="IQ_CAPEX_BNK">"c110"</definedName>
    <definedName name="IQ_CAPEX_BR">"c111"</definedName>
    <definedName name="IQ_CAPEX_EST">"c3523"</definedName>
    <definedName name="IQ_CAPEX_EST_REUT">"c3969"</definedName>
    <definedName name="IQ_CAPEX_FIN">"c112"</definedName>
    <definedName name="IQ_CAPEX_GUIDANCE">"c4150"</definedName>
    <definedName name="IQ_CAPEX_HIGH_EST">"c3524"</definedName>
    <definedName name="IQ_CAPEX_HIGH_EST_REUT">"c3971"</definedName>
    <definedName name="IQ_CAPEX_HIGH_GUIDANCE">"c4180"</definedName>
    <definedName name="IQ_CAPEX_INS">"c113"</definedName>
    <definedName name="IQ_CAPEX_LOW_EST">"c3525"</definedName>
    <definedName name="IQ_CAPEX_LOW_EST_REUT">"c3972"</definedName>
    <definedName name="IQ_CAPEX_LOW_GUIDANCE">"c4220"</definedName>
    <definedName name="IQ_CAPEX_MEDIAN_EST">"c3526"</definedName>
    <definedName name="IQ_CAPEX_MEDIAN_EST_REUT">"c3970"</definedName>
    <definedName name="IQ_CAPEX_NUM_EST">"c3521"</definedName>
    <definedName name="IQ_CAPEX_NUM_EST_REUT">"c3973"</definedName>
    <definedName name="IQ_CAPEX_STDDEV_EST">"c3522"</definedName>
    <definedName name="IQ_CAPEX_STDDEV_EST_REUT">"c3974"</definedName>
    <definedName name="IQ_CAPEX_UTI">"c114"</definedName>
    <definedName name="IQ_CAPITAL_LEASE">"c1350"</definedName>
    <definedName name="IQ_CAPITAL_LEASES">"c115"</definedName>
    <definedName name="IQ_CAPITAL_LEASES_TOTAL">"c3031"</definedName>
    <definedName name="IQ_CAPITAL_LEASES_TOTAL_PCT">"c2506"</definedName>
    <definedName name="IQ_CAPITALIZED_INTEREST">"c3460"</definedName>
    <definedName name="IQ_CAPITALIZED_INTEREST_BOP">"c3459"</definedName>
    <definedName name="IQ_CAPITALIZED_INTEREST_EOP">"c3464"</definedName>
    <definedName name="IQ_CAPITALIZED_INTEREST_EXP">"c3461"</definedName>
    <definedName name="IQ_CAPITALIZED_INTEREST_OTHER_ADJ">"c3463"</definedName>
    <definedName name="IQ_CAPITALIZED_INTEREST_WRITE_OFF">"c3462"</definedName>
    <definedName name="IQ_CASH">"c1458"</definedName>
    <definedName name="IQ_CASH_ACQUIRE_CF">"c116"</definedName>
    <definedName name="IQ_CASH_CONVERSION">"c117"</definedName>
    <definedName name="IQ_CASH_DUE_BANKS">"c1351"</definedName>
    <definedName name="IQ_CASH_EPS_ACT_OR_EST">"c5638"</definedName>
    <definedName name="IQ_CASH_EPS_EST">"c5631"</definedName>
    <definedName name="IQ_CASH_EPS_HIGH_EST">"c5633"</definedName>
    <definedName name="IQ_CASH_EPS_LOW_EST">"c5634"</definedName>
    <definedName name="IQ_CASH_EPS_MEDIAN_EST">"c5632"</definedName>
    <definedName name="IQ_CASH_EPS_NUM_EST">"c5635"</definedName>
    <definedName name="IQ_CASH_EPS_STDDEV_EST">"c5636"</definedName>
    <definedName name="IQ_CASH_EQUIV">"c118"</definedName>
    <definedName name="IQ_CASH_FINAN">"c119"</definedName>
    <definedName name="IQ_CASH_FLOW_ACT_OR_EST">"c4154"</definedName>
    <definedName name="IQ_CASH_FLOW_EST">"c4153"</definedName>
    <definedName name="IQ_CASH_FLOW_GUIDANCE">"c4155"</definedName>
    <definedName name="IQ_CASH_FLOW_HIGH_EST">"c4156"</definedName>
    <definedName name="IQ_CASH_FLOW_HIGH_GUIDANCE">"c4201"</definedName>
    <definedName name="IQ_CASH_FLOW_LOW_EST">"c4157"</definedName>
    <definedName name="IQ_CASH_FLOW_LOW_GUIDANCE">"c4241"</definedName>
    <definedName name="IQ_CASH_FLOW_MEDIAN_EST">"c4158"</definedName>
    <definedName name="IQ_CASH_FLOW_NUM_EST">"c4159"</definedName>
    <definedName name="IQ_CASH_FLOW_STDDEV_EST">"c4160"</definedName>
    <definedName name="IQ_CASH_INTEREST">"c120"</definedName>
    <definedName name="IQ_CASH_INVEST">"c121"</definedName>
    <definedName name="IQ_CASH_OPER">"c122"</definedName>
    <definedName name="IQ_CASH_OPER_ACT_OR_EST">"c4164"</definedName>
    <definedName name="IQ_CASH_OPER_EST">"c4163"</definedName>
    <definedName name="IQ_CASH_OPER_GUIDANCE">"c4165"</definedName>
    <definedName name="IQ_CASH_OPER_HIGH_EST">"c4166"</definedName>
    <definedName name="IQ_CASH_OPER_HIGH_GUIDANCE">"c4185"</definedName>
    <definedName name="IQ_CASH_OPER_LOW_EST">"c4244"</definedName>
    <definedName name="IQ_CASH_OPER_LOW_GUIDANCE">"c4225"</definedName>
    <definedName name="IQ_CASH_OPER_MEDIAN_EST">"c4245"</definedName>
    <definedName name="IQ_CASH_OPER_NUM_EST">"c4246"</definedName>
    <definedName name="IQ_CASH_OPER_STDDEV_EST">"c4247"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ST_INVEST_EST">"c4249"</definedName>
    <definedName name="IQ_CASH_ST_INVEST_GUIDANCE">"c4250"</definedName>
    <definedName name="IQ_CASH_ST_INVEST_HIGH_EST">"c4251"</definedName>
    <definedName name="IQ_CASH_ST_INVEST_HIGH_GUIDANCE">"c4195"</definedName>
    <definedName name="IQ_CASH_ST_INVEST_LOW_EST">"c4252"</definedName>
    <definedName name="IQ_CASH_ST_INVEST_LOW_GUIDANCE">"c4235"</definedName>
    <definedName name="IQ_CASH_ST_INVEST_MEDIAN_EST">"c4253"</definedName>
    <definedName name="IQ_CASH_ST_INVEST_NUM_EST">"c4254"</definedName>
    <definedName name="IQ_CASH_ST_INVEST_STDDEV_EST">"c4255"</definedName>
    <definedName name="IQ_CASH_TAXES">"c125"</definedName>
    <definedName name="IQ_CDS_ASK">"c6027"</definedName>
    <definedName name="IQ_CDS_BID">"c6026"</definedName>
    <definedName name="IQ_CDS_CURRENCY">"c6031"</definedName>
    <definedName name="IQ_CDS_EVAL_DATE">"c6029"</definedName>
    <definedName name="IQ_CDS_MID">"c6028"</definedName>
    <definedName name="IQ_CDS_NAME">"c6034"</definedName>
    <definedName name="IQ_CDS_TERM">"c6030"</definedName>
    <definedName name="IQ_CDS_TYPE">"c6025"</definedName>
    <definedName name="IQ_CEDED_AH_EARNED">"c2743"</definedName>
    <definedName name="IQ_CEDED_CLAIM_EXP_INCUR">"c2756"</definedName>
    <definedName name="IQ_CEDED_CLAIM_EXP_PAID">"c2759"</definedName>
    <definedName name="IQ_CEDED_CLAIM_EXP_RES">"c2753"</definedName>
    <definedName name="IQ_CEDED_EARNED">"c2733"</definedName>
    <definedName name="IQ_CEDED_LIFE_EARNED">"c2738"</definedName>
    <definedName name="IQ_CEDED_LIFE_IN_FORCE">"c2768"</definedName>
    <definedName name="IQ_CEDED_PC_EARNED">"c2748"</definedName>
    <definedName name="IQ_CEDED_WRITTEN">"c2727"</definedName>
    <definedName name="IQ_CFO_10YR_ANN_CAGR">"c6055"</definedName>
    <definedName name="IQ_CFO_10YR_ANN_GROWTH">"c126"</definedName>
    <definedName name="IQ_CFO_1YR_ANN_GROWTH">"c127"</definedName>
    <definedName name="IQ_CFO_2YR_ANN_CAGR">"c6056"</definedName>
    <definedName name="IQ_CFO_2YR_ANN_GROWTH">"c128"</definedName>
    <definedName name="IQ_CFO_3YR_ANN_CAGR">"c6057"</definedName>
    <definedName name="IQ_CFO_3YR_ANN_GROWTH">"c129"</definedName>
    <definedName name="IQ_CFO_5YR_ANN_CAGR">"c6058"</definedName>
    <definedName name="IQ_CFO_5YR_ANN_GROWTH">"c130"</definedName>
    <definedName name="IQ_CFO_7YR_ANN_CAGR">"c6059"</definedName>
    <definedName name="IQ_CFO_7YR_ANN_GROWTH">"c131"</definedName>
    <definedName name="IQ_CFO_CURRENT_LIAB">"c132"</definedName>
    <definedName name="IQ_CFPS_ACT_OR_EST">"c2217"</definedName>
    <definedName name="IQ_CFPS_ACT_OR_EST_REUT">"c5463"</definedName>
    <definedName name="IQ_CFPS_EST">"c1667"</definedName>
    <definedName name="IQ_CFPS_EST_REUT">"c3844"</definedName>
    <definedName name="IQ_CFPS_GUIDANCE">"c4256"</definedName>
    <definedName name="IQ_CFPS_HIGH_EST">"c1669"</definedName>
    <definedName name="IQ_CFPS_HIGH_EST_REUT">"c3846"</definedName>
    <definedName name="IQ_CFPS_HIGH_GUIDANCE">"c4167"</definedName>
    <definedName name="IQ_CFPS_LOW_EST">"c1670"</definedName>
    <definedName name="IQ_CFPS_LOW_EST_REUT">"c3847"</definedName>
    <definedName name="IQ_CFPS_LOW_GUIDANCE">"c4207"</definedName>
    <definedName name="IQ_CFPS_MEDIAN_EST">"c1668"</definedName>
    <definedName name="IQ_CFPS_MEDIAN_EST_REUT">"c3845"</definedName>
    <definedName name="IQ_CFPS_NUM_EST">"c1671"</definedName>
    <definedName name="IQ_CFPS_NUM_EST_REUT">"c3848"</definedName>
    <definedName name="IQ_CFPS_STDDEV_EST">"c1672"</definedName>
    <definedName name="IQ_CFPS_STDDEV_EST_REUT">"c3849"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">"c6200"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">"c6201"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OPER_ASSETS">"c3592"</definedName>
    <definedName name="IQ_CHANGE_NET_WORKING_CAPITAL">"c1909"</definedName>
    <definedName name="IQ_CHANGE_OTHER_NET_OPER_ASSETS">"c3593"</definedName>
    <definedName name="IQ_CHANGE_OTHER_NET_OPER_ASSETS_BNK">"c3594"</definedName>
    <definedName name="IQ_CHANGE_OTHER_NET_OPER_ASSETS_BR">"c3595"</definedName>
    <definedName name="IQ_CHANGE_OTHER_NET_OPER_ASSETS_FIN">"c3596"</definedName>
    <definedName name="IQ_CHANGE_OTHER_NET_OPER_ASSETS_INS">"c3597"</definedName>
    <definedName name="IQ_CHANGE_OTHER_NET_OPER_ASSETS_RE">"c6285"</definedName>
    <definedName name="IQ_CHANGE_OTHER_NET_OPER_ASSETS_REIT">"c3598"</definedName>
    <definedName name="IQ_CHANGE_OTHER_NET_OPER_ASSETS_UTI">"c3599"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_OBLIGATION_IMMEDIATE">"c2253"</definedName>
    <definedName name="IQ_CLASSA_OPTIONS_BEG_OS">"c2679"</definedName>
    <definedName name="IQ_CLASSA_OPTIONS_CANCELLED">"c2682"</definedName>
    <definedName name="IQ_CLASSA_OPTIONS_END_OS">"c2683"</definedName>
    <definedName name="IQ_CLASSA_OPTIONS_EXERCISABLE_END_OS">"c5809"</definedName>
    <definedName name="IQ_CLASSA_OPTIONS_EXERCISED">"c2681"</definedName>
    <definedName name="IQ_CLASSA_OPTIONS_GRANTED">"c2680"</definedName>
    <definedName name="IQ_CLASSA_OPTIONS_STRIKE_PRICE_BEG_OS">"c5810"</definedName>
    <definedName name="IQ_CLASSA_OPTIONS_STRIKE_PRICE_CANCELLED">"c5812"</definedName>
    <definedName name="IQ_CLASSA_OPTIONS_STRIKE_PRICE_EXERCISABLE">"c5813"</definedName>
    <definedName name="IQ_CLASSA_OPTIONS_STRIKE_PRICE_EXERCISED">"c5811"</definedName>
    <definedName name="IQ_CLASSA_OPTIONS_STRIKE_PRICE_OS">"c2684"</definedName>
    <definedName name="IQ_CLASSA_OUTSTANDING_BS_DATE">"c1971"</definedName>
    <definedName name="IQ_CLASSA_OUTSTANDING_FILING_DATE">"c1973"</definedName>
    <definedName name="IQ_CLASSA_STRIKE_PRICE_GRANTED">"c2685"</definedName>
    <definedName name="IQ_CLASSA_WARRANTS_BEG_OS">"c2705"</definedName>
    <definedName name="IQ_CLASSA_WARRANTS_CANCELLED">"c2708"</definedName>
    <definedName name="IQ_CLASSA_WARRANTS_END_OS">"c2709"</definedName>
    <definedName name="IQ_CLASSA_WARRANTS_EXERCISED">"c2707"</definedName>
    <definedName name="IQ_CLASSA_WARRANTS_ISSUED">"c2706"</definedName>
    <definedName name="IQ_CLASSA_WARRANTS_STRIKE_PRICE_ISSUED">"c2711"</definedName>
    <definedName name="IQ_CLASSA_WARRANTS_STRIKE_PRICE_OS">"c2710"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">"c6202"</definedName>
    <definedName name="IQ_COMMON_APIC_REIT">"c188"</definedName>
    <definedName name="IQ_COMMON_APIC_UTI">"c189"</definedName>
    <definedName name="IQ_COMMON_DIV">"c3006"</definedName>
    <definedName name="IQ_COMMON_DIV_CF">"c190"</definedName>
    <definedName name="IQ_COMMON_EQUITY_10YR_ANN_CAGR">"c6060"</definedName>
    <definedName name="IQ_COMMON_EQUITY_10YR_ANN_GROWTH">"c191"</definedName>
    <definedName name="IQ_COMMON_EQUITY_1YR_ANN_GROWTH">"c192"</definedName>
    <definedName name="IQ_COMMON_EQUITY_2YR_ANN_CAGR">"c6061"</definedName>
    <definedName name="IQ_COMMON_EQUITY_2YR_ANN_GROWTH">"c193"</definedName>
    <definedName name="IQ_COMMON_EQUITY_3YR_ANN_CAGR">"c6062"</definedName>
    <definedName name="IQ_COMMON_EQUITY_3YR_ANN_GROWTH">"c194"</definedName>
    <definedName name="IQ_COMMON_EQUITY_5YR_ANN_CAGR">"c6063"</definedName>
    <definedName name="IQ_COMMON_EQUITY_5YR_ANN_GROWTH">"c195"</definedName>
    <definedName name="IQ_COMMON_EQUITY_7YR_ANN_CAGR">"c6064"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">"c6203"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">"c6204"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ID">"c3513"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NV_DATE">"c2191"</definedName>
    <definedName name="IQ_CONV_EXP_DATE">"c3043"</definedName>
    <definedName name="IQ_CONV_PREMIUM">"c2195"</definedName>
    <definedName name="IQ_CONV_PRICE">"c2193"</definedName>
    <definedName name="IQ_CONV_RATIO">"c2192"</definedName>
    <definedName name="IQ_CONV_SECURITY">"c2189"</definedName>
    <definedName name="IQ_CONV_SECURITY_ISSUER">"c2190"</definedName>
    <definedName name="IQ_CONV_SECURITY_PRICE">"c2194"</definedName>
    <definedName name="IQ_CONVERT">"c2536"</definedName>
    <definedName name="IQ_CONVERT_PCT">"c2537"</definedName>
    <definedName name="IQ_CONVEXITY">"c2182"</definedName>
    <definedName name="IQ_COST_BORROWING">"c2936"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P">"c2495"</definedName>
    <definedName name="IQ_CP_PCT">"c2496"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">"c6205"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">"c6283"</definedName>
    <definedName name="IQ_CURRENT_PORT_DEBT_REIT">"c1570"</definedName>
    <definedName name="IQ_CURRENT_PORT_DEBT_UTI">"c1571"</definedName>
    <definedName name="IQ_CURRENT_PORT_FHLB_DEBT">"c5657"</definedName>
    <definedName name="IQ_CURRENT_PORT_LEASES">"c245"</definedName>
    <definedName name="IQ_CURRENT_PORT_PCT">"c2541"</definedName>
    <definedName name="IQ_CURRENT_RATIO">"c246"</definedName>
    <definedName name="IQ_CUSIP">"c2245"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">"c6206"</definedName>
    <definedName name="IQ_DA_CF_REIT">"c254"</definedName>
    <definedName name="IQ_DA_CF_UTI">"c255"</definedName>
    <definedName name="IQ_DA_EBITDA">"c5528"</definedName>
    <definedName name="IQ_DA_FIN">"c256"</definedName>
    <definedName name="IQ_DA_INS">"c257"</definedName>
    <definedName name="IQ_DA_RE">"c6207"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">"c6208"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">"c6209"</definedName>
    <definedName name="IQ_DA_SUPPL_REIT">"c270"</definedName>
    <definedName name="IQ_DA_SUPPL_UTI">"c271"</definedName>
    <definedName name="IQ_DA_UTI">"c272"</definedName>
    <definedName name="IQ_DATED_DATE">"c2185"</definedName>
    <definedName name="IQ_DAY_COUNT">"c2161"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BT_ADJ">"c2515"</definedName>
    <definedName name="IQ_DEBT_ADJ_PCT">"c2516"</definedName>
    <definedName name="IQ_DEBT_EQUITY_EST">"c4257"</definedName>
    <definedName name="IQ_DEBT_EQUITY_HIGH_EST">"c4258"</definedName>
    <definedName name="IQ_DEBT_EQUITY_LOW_EST">"c4259"</definedName>
    <definedName name="IQ_DEBT_EQUITY_MEDIAN_EST">"c4260"</definedName>
    <definedName name="IQ_DEBT_EQUITY_NUM_EST">"c4261"</definedName>
    <definedName name="IQ_DEBT_EQUITY_STDDEV_EST">"c4262"</definedName>
    <definedName name="IQ_DEBT_EQUIV_NET_PBO">"c2938"</definedName>
    <definedName name="IQ_DEBT_EQUIV_OPER_LEASE">"c2935"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INTEREST_COST_DOMESTIC">"c2652"</definedName>
    <definedName name="IQ_DEF_BENEFIT_INTEREST_COST_FOREIGN">"c2660"</definedName>
    <definedName name="IQ_DEF_BENEFIT_OTHER_COST">"c284"</definedName>
    <definedName name="IQ_DEF_BENEFIT_OTHER_COST_DOMESTIC">"c2654"</definedName>
    <definedName name="IQ_DEF_BENEFIT_OTHER_COST_FOREIGN">"c2662"</definedName>
    <definedName name="IQ_DEF_BENEFIT_ROA">"c285"</definedName>
    <definedName name="IQ_DEF_BENEFIT_ROA_DOMESTIC">"c2653"</definedName>
    <definedName name="IQ_DEF_BENEFIT_ROA_FOREIGN">"c2661"</definedName>
    <definedName name="IQ_DEF_BENEFIT_SERVICE_COST">"c286"</definedName>
    <definedName name="IQ_DEF_BENEFIT_SERVICE_COST_DOMESTIC">"c2651"</definedName>
    <definedName name="IQ_DEF_BENEFIT_SERVICE_COST_FOREIGN">"c2659"</definedName>
    <definedName name="IQ_DEF_BENEFIT_TOTAL_COST">"c287"</definedName>
    <definedName name="IQ_DEF_BENEFIT_TOTAL_COST_DOMESTIC">"c2655"</definedName>
    <definedName name="IQ_DEF_BENEFIT_TOTAL_COST_FOREIGN">"c2663"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">"c6210"</definedName>
    <definedName name="IQ_DEF_CHARGES_LT_REIT">"c297"</definedName>
    <definedName name="IQ_DEF_CHARGES_LT_UTI">"c298"</definedName>
    <definedName name="IQ_DEF_CHARGES_RE">"c6211"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">"c6212"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">"c6213"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OSITS_INTEREST_SECURITIES">"c5509"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>"c1854"</definedName>
    <definedName name="IQ_DIFF_LASTCLOSE_TARGET_PRICE_REUT">"c5436"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OUTSTANDING_CURRENT_EST">"c4263"</definedName>
    <definedName name="IQ_DILUT_OUTSTANDING_CURRENT_HIGH_EST">"c4264"</definedName>
    <definedName name="IQ_DILUT_OUTSTANDING_CURRENT_LOW_EST">"c4265"</definedName>
    <definedName name="IQ_DILUT_OUTSTANDING_CURRENT_MEDIAN_EST">"c4266"</definedName>
    <definedName name="IQ_DILUT_OUTSTANDING_CURRENT_NUM_EST">"c4267"</definedName>
    <definedName name="IQ_DILUT_OUTSTANDING_CURRENT_STDDEV_EST">"c4268"</definedName>
    <definedName name="IQ_DILUT_WEIGHT">"c326"</definedName>
    <definedName name="IQ_DILUT_WEIGHT_EST">"c4269"</definedName>
    <definedName name="IQ_DILUT_WEIGHT_GUIDANCE">"c4270"</definedName>
    <definedName name="IQ_DILUT_WEIGHT_HIGH_EST">"c4271"</definedName>
    <definedName name="IQ_DILUT_WEIGHT_LOW_EST">"c4272"</definedName>
    <definedName name="IQ_DILUT_WEIGHT_MEDIAN_EST">"c4273"</definedName>
    <definedName name="IQ_DILUT_WEIGHT_NUM_EST">"c4274"</definedName>
    <definedName name="IQ_DILUT_WEIGHT_STDDEV_EST">"c4275"</definedName>
    <definedName name="IQ_DIRECT_AH_EARNED">"c2740"</definedName>
    <definedName name="IQ_DIRECT_EARNED">"c2730"</definedName>
    <definedName name="IQ_DIRECT_LIFE_EARNED">"c2735"</definedName>
    <definedName name="IQ_DIRECT_LIFE_IN_FORCE">"c2765"</definedName>
    <definedName name="IQ_DIRECT_PC_EARNED">"c2745"</definedName>
    <definedName name="IQ_DIRECT_WRITTEN">"c2724"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STRIBUTABLE_CASH">"c3002"</definedName>
    <definedName name="IQ_DISTRIBUTABLE_CASH_ACT_OR_EST">"c4278"</definedName>
    <definedName name="IQ_DISTRIBUTABLE_CASH_EST">"c4277"</definedName>
    <definedName name="IQ_DISTRIBUTABLE_CASH_GUIDANCE">"c4279"</definedName>
    <definedName name="IQ_DISTRIBUTABLE_CASH_HIGH_EST">"c4280"</definedName>
    <definedName name="IQ_DISTRIBUTABLE_CASH_HIGH_GUIDANCE">"c4198"</definedName>
    <definedName name="IQ_DISTRIBUTABLE_CASH_LOW_EST">"c4281"</definedName>
    <definedName name="IQ_DISTRIBUTABLE_CASH_LOW_GUIDANCE">"c4238"</definedName>
    <definedName name="IQ_DISTRIBUTABLE_CASH_MEDIAN_EST">"c4282"</definedName>
    <definedName name="IQ_DISTRIBUTABLE_CASH_NUM_EST">"c4283"</definedName>
    <definedName name="IQ_DISTRIBUTABLE_CASH_PAYOUT">"c3005"</definedName>
    <definedName name="IQ_DISTRIBUTABLE_CASH_SHARE">"c3003"</definedName>
    <definedName name="IQ_DISTRIBUTABLE_CASH_SHARE_ACT_OR_EST">"c4286"</definedName>
    <definedName name="IQ_DISTRIBUTABLE_CASH_SHARE_EST">"c4285"</definedName>
    <definedName name="IQ_DISTRIBUTABLE_CASH_SHARE_GUIDANCE">"c4287"</definedName>
    <definedName name="IQ_DISTRIBUTABLE_CASH_SHARE_HIGH_EST">"c4288"</definedName>
    <definedName name="IQ_DISTRIBUTABLE_CASH_SHARE_HIGH_GUIDANCE">"c4199"</definedName>
    <definedName name="IQ_DISTRIBUTABLE_CASH_SHARE_LOW_EST">"c4289"</definedName>
    <definedName name="IQ_DISTRIBUTABLE_CASH_SHARE_LOW_GUIDANCE">"c4239"</definedName>
    <definedName name="IQ_DISTRIBUTABLE_CASH_SHARE_MEDIAN_EST">"c4290"</definedName>
    <definedName name="IQ_DISTRIBUTABLE_CASH_SHARE_NUM_EST">"c4291"</definedName>
    <definedName name="IQ_DISTRIBUTABLE_CASH_SHARE_STDDEV_EST">"c4292"</definedName>
    <definedName name="IQ_DISTRIBUTABLE_CASH_STDDEV_EST">"c4294"</definedName>
    <definedName name="IQ_DIV_AMOUNT">"c3041"</definedName>
    <definedName name="IQ_DIV_PAYMENT_DATE">"c2205"</definedName>
    <definedName name="IQ_DIV_RECORD_DATE">"c2204"</definedName>
    <definedName name="IQ_DIV_SHARE">"c330"</definedName>
    <definedName name="IQ_DIVEST_CF">"c331"</definedName>
    <definedName name="IQ_DIVID_SHARE">"c1366"</definedName>
    <definedName name="IQ_DIVIDEND_EST">"c4296"</definedName>
    <definedName name="IQ_DIVIDEND_HIGH_EST">"c4297"</definedName>
    <definedName name="IQ_DIVIDEND_LOW_EST">"c4298"</definedName>
    <definedName name="IQ_DIVIDEND_MEDIAN_EST">"c4299"</definedName>
    <definedName name="IQ_DIVIDEND_NUM_EST">"c4300"</definedName>
    <definedName name="IQ_DIVIDEND_STDDEV_EST">"c4301"</definedName>
    <definedName name="IQ_DIVIDEND_YIELD">"c332"</definedName>
    <definedName name="IQ_DNTM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OC_CLAUSE">"c6032"</definedName>
    <definedName name="IQ_DPAC_ACC">"c2799"</definedName>
    <definedName name="IQ_DPAC_AMORT">"c2795"</definedName>
    <definedName name="IQ_DPAC_BEG">"c2791"</definedName>
    <definedName name="IQ_DPAC_COMMISSIONS">"c2792"</definedName>
    <definedName name="IQ_DPAC_END">"c2801"</definedName>
    <definedName name="IQ_DPAC_FX">"c2798"</definedName>
    <definedName name="IQ_DPAC_OTHER_ADJ">"c2800"</definedName>
    <definedName name="IQ_DPAC_OTHERS">"c2793"</definedName>
    <definedName name="IQ_DPAC_PERIOD">"c2794"</definedName>
    <definedName name="IQ_DPAC_REAL_GAIN">"c2797"</definedName>
    <definedName name="IQ_DPAC_UNREAL_GAIN">"c2796"</definedName>
    <definedName name="IQ_DPS_10YR_ANN_CAGR">"c6065"</definedName>
    <definedName name="IQ_DPS_10YR_ANN_GROWTH">"c337"</definedName>
    <definedName name="IQ_DPS_1YR_ANN_GROWTH">"c338"</definedName>
    <definedName name="IQ_DPS_2YR_ANN_CAGR">"c6066"</definedName>
    <definedName name="IQ_DPS_2YR_ANN_GROWTH">"c339"</definedName>
    <definedName name="IQ_DPS_3YR_ANN_CAGR">"c6067"</definedName>
    <definedName name="IQ_DPS_3YR_ANN_GROWTH">"c340"</definedName>
    <definedName name="IQ_DPS_5YR_ANN_CAGR">"c6068"</definedName>
    <definedName name="IQ_DPS_5YR_ANN_GROWTH">"c341"</definedName>
    <definedName name="IQ_DPS_7YR_ANN_CAGR">"c6069"</definedName>
    <definedName name="IQ_DPS_7YR_ANN_GROWTH">"c342"</definedName>
    <definedName name="IQ_DPS_ACT_OR_EST">"c2218"</definedName>
    <definedName name="IQ_DPS_ACT_OR_EST_REUT">"c5464"</definedName>
    <definedName name="IQ_DPS_EST">"c1674"</definedName>
    <definedName name="IQ_DPS_EST_BOTTOM_UP">"c5493"</definedName>
    <definedName name="IQ_DPS_EST_BOTTOM_UP_REUT">"c5501"</definedName>
    <definedName name="IQ_DPS_EST_REUT">"c3851"</definedName>
    <definedName name="IQ_DPS_GUIDANCE">"c4302"</definedName>
    <definedName name="IQ_DPS_HIGH_EST">"c1676"</definedName>
    <definedName name="IQ_DPS_HIGH_EST_REUT">"c3853"</definedName>
    <definedName name="IQ_DPS_HIGH_GUIDANCE">"c4168"</definedName>
    <definedName name="IQ_DPS_LOW_EST">"c1677"</definedName>
    <definedName name="IQ_DPS_LOW_EST_REUT">"c3854"</definedName>
    <definedName name="IQ_DPS_LOW_GUIDANCE">"c4208"</definedName>
    <definedName name="IQ_DPS_MEDIAN_EST">"c1675"</definedName>
    <definedName name="IQ_DPS_MEDIAN_EST_REUT">"c3852"</definedName>
    <definedName name="IQ_DPS_NUM_EST">"c1678"</definedName>
    <definedName name="IQ_DPS_NUM_EST_REUT">"c3855"</definedName>
    <definedName name="IQ_DPS_STDDEV_EST">"c1679"</definedName>
    <definedName name="IQ_DPS_STDDEV_EST_REUT">"c3856"</definedName>
    <definedName name="IQ_DURATION">"c2181"</definedName>
    <definedName name="IQ_EARNING_ASSET_YIELD">"c343"</definedName>
    <definedName name="IQ_EARNING_CO">"c344"</definedName>
    <definedName name="IQ_EARNING_CO_10YR_ANN_CAGR">"c6070"</definedName>
    <definedName name="IQ_EARNING_CO_10YR_ANN_GROWTH">"c345"</definedName>
    <definedName name="IQ_EARNING_CO_1YR_ANN_GROWTH">"c346"</definedName>
    <definedName name="IQ_EARNING_CO_2YR_ANN_CAGR">"c6071"</definedName>
    <definedName name="IQ_EARNING_CO_2YR_ANN_GROWTH">"c347"</definedName>
    <definedName name="IQ_EARNING_CO_3YR_ANN_CAGR">"c6072"</definedName>
    <definedName name="IQ_EARNING_CO_3YR_ANN_GROWTH">"c348"</definedName>
    <definedName name="IQ_EARNING_CO_5YR_ANN_CAGR">"c6073"</definedName>
    <definedName name="IQ_EARNING_CO_5YR_ANN_GROWTH">"c349"</definedName>
    <definedName name="IQ_EARNING_CO_7YR_ANN_CAGR">"c6074"</definedName>
    <definedName name="IQ_EARNING_CO_7YR_ANN_GROWTH">"c350"</definedName>
    <definedName name="IQ_EARNING_CO_MARGIN">"c351"</definedName>
    <definedName name="IQ_EARNINGS_ANNOUNCE_DATE">"c1649"</definedName>
    <definedName name="IQ_EARNINGS_ANNOUNCE_DATE_REUT">"c5314"</definedName>
    <definedName name="IQ_EBIT">"c352"</definedName>
    <definedName name="IQ_EBIT_10YR_ANN_CAGR">"c6075"</definedName>
    <definedName name="IQ_EBIT_10YR_ANN_GROWTH">"c353"</definedName>
    <definedName name="IQ_EBIT_1YR_ANN_GROWTH">"c354"</definedName>
    <definedName name="IQ_EBIT_2YR_ANN_CAGR">"c6076"</definedName>
    <definedName name="IQ_EBIT_2YR_ANN_GROWTH">"c355"</definedName>
    <definedName name="IQ_EBIT_3YR_ANN_CAGR">"c6077"</definedName>
    <definedName name="IQ_EBIT_3YR_ANN_GROWTH">"c356"</definedName>
    <definedName name="IQ_EBIT_5YR_ANN_CAGR">"c6078"</definedName>
    <definedName name="IQ_EBIT_5YR_ANN_GROWTH">"c357"</definedName>
    <definedName name="IQ_EBIT_7YR_ANN_CAGR">"c6079"</definedName>
    <definedName name="IQ_EBIT_7YR_ANN_GROWTH">"c358"</definedName>
    <definedName name="IQ_EBIT_ACT_OR_EST">"c2219"</definedName>
    <definedName name="IQ_EBIT_ACT_OR_EST_REUT">"c5465"</definedName>
    <definedName name="IQ_EBIT_EQ_INC">"c3498"</definedName>
    <definedName name="IQ_EBIT_EQ_INC_EXCL_SBC">"c3502"</definedName>
    <definedName name="IQ_EBIT_EST">"c1681"</definedName>
    <definedName name="IQ_EBIT_EST_REUT">"c5333"</definedName>
    <definedName name="IQ_EBIT_EXCL_SBC">"c3082"</definedName>
    <definedName name="IQ_EBIT_GUIDANCE">"c4303"</definedName>
    <definedName name="IQ_EBIT_GW_ACT_OR_EST">"c4306"</definedName>
    <definedName name="IQ_EBIT_GW_EST">"c4305"</definedName>
    <definedName name="IQ_EBIT_GW_GUIDANCE">"c4307"</definedName>
    <definedName name="IQ_EBIT_GW_HIGH_EST">"c4308"</definedName>
    <definedName name="IQ_EBIT_GW_HIGH_GUIDANCE">"c4171"</definedName>
    <definedName name="IQ_EBIT_GW_LOW_EST">"c4309"</definedName>
    <definedName name="IQ_EBIT_GW_LOW_GUIDANCE">"c4211"</definedName>
    <definedName name="IQ_EBIT_GW_MEDIAN_EST">"c4310"</definedName>
    <definedName name="IQ_EBIT_GW_NUM_EST">"c4311"</definedName>
    <definedName name="IQ_EBIT_GW_STDDEV_EST">"c4312"</definedName>
    <definedName name="IQ_EBIT_HIGH_EST">"c1683"</definedName>
    <definedName name="IQ_EBIT_HIGH_EST_REUT">"c5335"</definedName>
    <definedName name="IQ_EBIT_HIGH_GUIDANCE">"c4172"</definedName>
    <definedName name="IQ_EBIT_INT">"c360"</definedName>
    <definedName name="IQ_EBIT_LOW_EST">"c1684"</definedName>
    <definedName name="IQ_EBIT_LOW_EST_REUT">"c5336"</definedName>
    <definedName name="IQ_EBIT_LOW_GUIDANCE">"c4212"</definedName>
    <definedName name="IQ_EBIT_MARGIN">"c359"</definedName>
    <definedName name="IQ_EBIT_MEDIAN_EST">"c1682"</definedName>
    <definedName name="IQ_EBIT_MEDIAN_EST_REUT">"c5334"</definedName>
    <definedName name="IQ_EBIT_NUM_EST">"c1685"</definedName>
    <definedName name="IQ_EBIT_NUM_EST_REUT">"c5337"</definedName>
    <definedName name="IQ_EBIT_OVER_IE">"c1369"</definedName>
    <definedName name="IQ_EBIT_SBC_ACT_OR_EST">"c4316"</definedName>
    <definedName name="IQ_EBIT_SBC_EST">"c4315"</definedName>
    <definedName name="IQ_EBIT_SBC_GUIDANCE">"c4317"</definedName>
    <definedName name="IQ_EBIT_SBC_GW_ACT_OR_EST">"c4320"</definedName>
    <definedName name="IQ_EBIT_SBC_GW_EST">"c4319"</definedName>
    <definedName name="IQ_EBIT_SBC_GW_GUIDANCE">"c4321"</definedName>
    <definedName name="IQ_EBIT_SBC_GW_HIGH_EST">"c4322"</definedName>
    <definedName name="IQ_EBIT_SBC_GW_HIGH_GUIDANCE">"c4193"</definedName>
    <definedName name="IQ_EBIT_SBC_GW_LOW_EST">"c4323"</definedName>
    <definedName name="IQ_EBIT_SBC_GW_LOW_GUIDANCE">"c4233"</definedName>
    <definedName name="IQ_EBIT_SBC_GW_MEDIAN_EST">"c4324"</definedName>
    <definedName name="IQ_EBIT_SBC_GW_NUM_EST">"c4325"</definedName>
    <definedName name="IQ_EBIT_SBC_GW_STDDEV_EST">"c4326"</definedName>
    <definedName name="IQ_EBIT_SBC_HIGH_EST">"c4328"</definedName>
    <definedName name="IQ_EBIT_SBC_HIGH_GUIDANCE">"c4192"</definedName>
    <definedName name="IQ_EBIT_SBC_LOW_EST">"c4329"</definedName>
    <definedName name="IQ_EBIT_SBC_LOW_GUIDANCE">"c4232"</definedName>
    <definedName name="IQ_EBIT_SBC_MEDIAN_EST">"c4330"</definedName>
    <definedName name="IQ_EBIT_SBC_NUM_EST">"c4331"</definedName>
    <definedName name="IQ_EBIT_SBC_STDDEV_EST">"c4332"</definedName>
    <definedName name="IQ_EBIT_STDDEV_EST">"c1686"</definedName>
    <definedName name="IQ_EBIT_STDDEV_EST_REUT">"c5338"</definedName>
    <definedName name="IQ_EBITA">"c1910"</definedName>
    <definedName name="IQ_EBITA_10YR_ANN_CAGR">"c6184"</definedName>
    <definedName name="IQ_EBITA_10YR_ANN_GROWTH">"c1954"</definedName>
    <definedName name="IQ_EBITA_1YR_ANN_GROWTH">"c1949"</definedName>
    <definedName name="IQ_EBITA_2YR_ANN_CAGR">"c6180"</definedName>
    <definedName name="IQ_EBITA_2YR_ANN_GROWTH">"c1950"</definedName>
    <definedName name="IQ_EBITA_3YR_ANN_CAGR">"c6181"</definedName>
    <definedName name="IQ_EBITA_3YR_ANN_GROWTH">"c1951"</definedName>
    <definedName name="IQ_EBITA_5YR_ANN_CAGR">"c6182"</definedName>
    <definedName name="IQ_EBITA_5YR_ANN_GROWTH">"c1952"</definedName>
    <definedName name="IQ_EBITA_7YR_ANN_CAGR">"c6183"</definedName>
    <definedName name="IQ_EBITA_7YR_ANN_GROWTH">"c1953"</definedName>
    <definedName name="IQ_EBITA_EQ_INC">"c3497"</definedName>
    <definedName name="IQ_EBITA_EQ_INC_EXCL_SBC">"c3501"</definedName>
    <definedName name="IQ_EBITA_EXCL_SBC">"c3080"</definedName>
    <definedName name="IQ_EBITA_MARGIN">"c1963"</definedName>
    <definedName name="IQ_EBITDA">"c361"</definedName>
    <definedName name="IQ_EBITDA_10YR_ANN_CAGR">"c6080"</definedName>
    <definedName name="IQ_EBITDA_10YR_ANN_GROWTH">"c362"</definedName>
    <definedName name="IQ_EBITDA_1YR_ANN_GROWTH">"c363"</definedName>
    <definedName name="IQ_EBITDA_2YR_ANN_CAGR">"c6081"</definedName>
    <definedName name="IQ_EBITDA_2YR_ANN_GROWTH">"c364"</definedName>
    <definedName name="IQ_EBITDA_3YR_ANN_CAGR">"c6082"</definedName>
    <definedName name="IQ_EBITDA_3YR_ANN_GROWTH">"c365"</definedName>
    <definedName name="IQ_EBITDA_5YR_ANN_CAGR">"c6083"</definedName>
    <definedName name="IQ_EBITDA_5YR_ANN_GROWTH">"c366"</definedName>
    <definedName name="IQ_EBITDA_7YR_ANN_CAGR">"c6084"</definedName>
    <definedName name="IQ_EBITDA_7YR_ANN_GROWTH">"c367"</definedName>
    <definedName name="IQ_EBITDA_ACT_OR_EST">"c2215"</definedName>
    <definedName name="IQ_EBITDA_ACT_OR_EST_REUT">"c5462"</definedName>
    <definedName name="IQ_EBITDA_CAPEX_INT">"c368"</definedName>
    <definedName name="IQ_EBITDA_CAPEX_OVER_TOTAL_IE">"c1370"</definedName>
    <definedName name="IQ_EBITDA_EQ_INC">"c3496"</definedName>
    <definedName name="IQ_EBITDA_EQ_INC_EXCL_SBC">"c3500"</definedName>
    <definedName name="IQ_EBITDA_EST">"c369"</definedName>
    <definedName name="IQ_EBITDA_EST_REUT">"c3640"</definedName>
    <definedName name="IQ_EBITDA_EXCL_SBC">"c3081"</definedName>
    <definedName name="IQ_EBITDA_GUIDANCE">"c4334"</definedName>
    <definedName name="IQ_EBITDA_HIGH_EST">"c370"</definedName>
    <definedName name="IQ_EBITDA_HIGH_EST_REUT">"c3642"</definedName>
    <definedName name="IQ_EBITDA_HIGH_GUIDANCE">"c4170"</definedName>
    <definedName name="IQ_EBITDA_INT">"c373"</definedName>
    <definedName name="IQ_EBITDA_LOW_EST">"c371"</definedName>
    <definedName name="IQ_EBITDA_LOW_EST_REUT">"c3643"</definedName>
    <definedName name="IQ_EBITDA_LOW_GUIDANCE">"c4210"</definedName>
    <definedName name="IQ_EBITDA_MARGIN">"c372"</definedName>
    <definedName name="IQ_EBITDA_MEDIAN_EST">"c1663"</definedName>
    <definedName name="IQ_EBITDA_MEDIAN_EST_REUT">"c3641"</definedName>
    <definedName name="IQ_EBITDA_NUM_EST">"c374"</definedName>
    <definedName name="IQ_EBITDA_NUM_EST_REUT">"c3644"</definedName>
    <definedName name="IQ_EBITDA_OVER_TOTAL_IE">"c1371"</definedName>
    <definedName name="IQ_EBITDA_SBC_ACT_OR_EST">"c4337"</definedName>
    <definedName name="IQ_EBITDA_SBC_EST">"c4336"</definedName>
    <definedName name="IQ_EBITDA_SBC_GUIDANCE">"c4338"</definedName>
    <definedName name="IQ_EBITDA_SBC_HIGH_EST">"c4339"</definedName>
    <definedName name="IQ_EBITDA_SBC_HIGH_GUIDANCE">"c4194"</definedName>
    <definedName name="IQ_EBITDA_SBC_LOW_EST">"c4340"</definedName>
    <definedName name="IQ_EBITDA_SBC_LOW_GUIDANCE">"c4234"</definedName>
    <definedName name="IQ_EBITDA_SBC_MEDIAN_EST">"c4341"</definedName>
    <definedName name="IQ_EBITDA_SBC_NUM_EST">"c4342"</definedName>
    <definedName name="IQ_EBITDA_SBC_STDDEV_EST">"c4343"</definedName>
    <definedName name="IQ_EBITDA_STDDEV_EST">"c375"</definedName>
    <definedName name="IQ_EBITDA_STDDEV_EST_REUT">"c3645"</definedName>
    <definedName name="IQ_EBITDAR">"c2989"</definedName>
    <definedName name="IQ_EBITDAR_EQ_INC">"c3499"</definedName>
    <definedName name="IQ_EBITDAR_EQ_INC_EXCL_SBC">"c3503"</definedName>
    <definedName name="IQ_EBITDAR_EXCL_SBC">"c3083"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">"c6214"</definedName>
    <definedName name="IQ_EBT_EXCL_REIT">"c384"</definedName>
    <definedName name="IQ_EBT_EXCL_UTI">"c385"</definedName>
    <definedName name="IQ_EBT_FIN">"c386"</definedName>
    <definedName name="IQ_EBT_GAAP_GUIDANCE">"c4345"</definedName>
    <definedName name="IQ_EBT_GAAP_HIGH_GUIDANCE">"c4174"</definedName>
    <definedName name="IQ_EBT_GAAP_LOW_GUIDANCE">"c4214"</definedName>
    <definedName name="IQ_EBT_GUIDANCE">"c4346"</definedName>
    <definedName name="IQ_EBT_GW_GUIDANCE">"c4347"</definedName>
    <definedName name="IQ_EBT_GW_HIGH_GUIDANCE">"c4175"</definedName>
    <definedName name="IQ_EBT_GW_LOW_GUIDANCE">"c4215"</definedName>
    <definedName name="IQ_EBT_HIGH_GUIDANCE">"c4173"</definedName>
    <definedName name="IQ_EBT_INCL_MARGIN">"c387"</definedName>
    <definedName name="IQ_EBT_INS">"c388"</definedName>
    <definedName name="IQ_EBT_LOW_GUIDANCE">"c4213"</definedName>
    <definedName name="IQ_EBT_RE">"c6215"</definedName>
    <definedName name="IQ_EBT_REIT">"c389"</definedName>
    <definedName name="IQ_EBT_SBC_ACT_OR_EST">"c4350"</definedName>
    <definedName name="IQ_EBT_SBC_EST">"c4349"</definedName>
    <definedName name="IQ_EBT_SBC_GUIDANCE">"c4351"</definedName>
    <definedName name="IQ_EBT_SBC_GW_ACT_OR_EST">"c4354"</definedName>
    <definedName name="IQ_EBT_SBC_GW_EST">"c4353"</definedName>
    <definedName name="IQ_EBT_SBC_GW_GUIDANCE">"c4355"</definedName>
    <definedName name="IQ_EBT_SBC_GW_HIGH_EST">"c4356"</definedName>
    <definedName name="IQ_EBT_SBC_GW_HIGH_GUIDANCE">"c4191"</definedName>
    <definedName name="IQ_EBT_SBC_GW_LOW_EST">"c4357"</definedName>
    <definedName name="IQ_EBT_SBC_GW_LOW_GUIDANCE">"c4231"</definedName>
    <definedName name="IQ_EBT_SBC_GW_MEDIAN_EST">"c4358"</definedName>
    <definedName name="IQ_EBT_SBC_GW_NUM_EST">"c4359"</definedName>
    <definedName name="IQ_EBT_SBC_GW_STDDEV_EST">"c4360"</definedName>
    <definedName name="IQ_EBT_SBC_HIGH_EST">"c4362"</definedName>
    <definedName name="IQ_EBT_SBC_HIGH_GUIDANCE">"c4190"</definedName>
    <definedName name="IQ_EBT_SBC_LOW_EST">"c4363"</definedName>
    <definedName name="IQ_EBT_SBC_LOW_GUIDANCE">"c4230"</definedName>
    <definedName name="IQ_EBT_SBC_MEDIAN_EST">"c4364"</definedName>
    <definedName name="IQ_EBT_SBC_NUM_EST">"c4365"</definedName>
    <definedName name="IQ_EBT_SBC_STDDEV_EST">"c4366"</definedName>
    <definedName name="IQ_EBT_UTI">"c390"</definedName>
    <definedName name="IQ_ECS_AUTHORIZED_SHARES">"c5583"</definedName>
    <definedName name="IQ_ECS_AUTHORIZED_SHARES_ABS">"c5597"</definedName>
    <definedName name="IQ_ECS_CONVERT_FACTOR">"c5581"</definedName>
    <definedName name="IQ_ECS_CONVERT_FACTOR_ABS">"c5595"</definedName>
    <definedName name="IQ_ECS_CONVERT_INTO">"c5580"</definedName>
    <definedName name="IQ_ECS_CONVERT_INTO_ABS">"c5594"</definedName>
    <definedName name="IQ_ECS_CONVERT_TYPE">"c5579"</definedName>
    <definedName name="IQ_ECS_CONVERT_TYPE_ABS">"c5593"</definedName>
    <definedName name="IQ_ECS_INACTIVE_DATE">"c5576"</definedName>
    <definedName name="IQ_ECS_INACTIVE_DATE_ABS">"c5590"</definedName>
    <definedName name="IQ_ECS_NAME">"c5571"</definedName>
    <definedName name="IQ_ECS_NAME_ABS">"c5585"</definedName>
    <definedName name="IQ_ECS_NUM_SHAREHOLDERS">"c5584"</definedName>
    <definedName name="IQ_ECS_NUM_SHAREHOLDERS_ABS">"c5598"</definedName>
    <definedName name="IQ_ECS_PAR_VALUE">"c5577"</definedName>
    <definedName name="IQ_ECS_PAR_VALUE_ABS">"c5591"</definedName>
    <definedName name="IQ_ECS_PAR_VALUE_CURRENCY">"c5578"</definedName>
    <definedName name="IQ_ECS_PAR_VALUE_CURRENCY_ABS">"c5592"</definedName>
    <definedName name="IQ_ECS_SHARES_OUT_BS_DATE">"c5572"</definedName>
    <definedName name="IQ_ECS_SHARES_OUT_BS_DATE_ABS">"c5586"</definedName>
    <definedName name="IQ_ECS_SHARES_OUT_FILING_DATE">"c5573"</definedName>
    <definedName name="IQ_ECS_SHARES_OUT_FILING_DATE_ABS">"c5587"</definedName>
    <definedName name="IQ_ECS_START_DATE">"c5575"</definedName>
    <definedName name="IQ_ECS_START_DATE_ABS">"c5589"</definedName>
    <definedName name="IQ_ECS_TYPE">"c5574"</definedName>
    <definedName name="IQ_ECS_TYPE_ABS">"c5588"</definedName>
    <definedName name="IQ_ECS_VOTING">"c5582"</definedName>
    <definedName name="IQ_ECS_VOTING_ABS">"c5596"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CAGR">"c6085"</definedName>
    <definedName name="IQ_EPS_10YR_ANN_GROWTH">"c393"</definedName>
    <definedName name="IQ_EPS_1YR_ANN_GROWTH">"c394"</definedName>
    <definedName name="IQ_EPS_2YR_ANN_CAGR">"c6086"</definedName>
    <definedName name="IQ_EPS_2YR_ANN_GROWTH">"c395"</definedName>
    <definedName name="IQ_EPS_3YR_ANN_CAGR">"c6087"</definedName>
    <definedName name="IQ_EPS_3YR_ANN_GROWTH">"c396"</definedName>
    <definedName name="IQ_EPS_5YR_ANN_CAGR">"c6088"</definedName>
    <definedName name="IQ_EPS_5YR_ANN_GROWTH">"c397"</definedName>
    <definedName name="IQ_EPS_7YR_ANN_CAGR">"c6089"</definedName>
    <definedName name="IQ_EPS_7YR_ANN_GROWTH">"c398"</definedName>
    <definedName name="IQ_EPS_ACT_OR_EST">"c2213"</definedName>
    <definedName name="IQ_EPS_ACT_OR_EST_REUT">"c5460"</definedName>
    <definedName name="IQ_EPS_EST">"c399"</definedName>
    <definedName name="IQ_EPS_EST_BOTTOM_UP">"c5489"</definedName>
    <definedName name="IQ_EPS_EST_BOTTOM_UP_REUT">"c5497"</definedName>
    <definedName name="IQ_EPS_EST_REUT">"c5453"</definedName>
    <definedName name="IQ_EPS_EXCL_GUIDANCE">"c4368"</definedName>
    <definedName name="IQ_EPS_EXCL_HIGH_GUIDANCE">"c4369"</definedName>
    <definedName name="IQ_EPS_EXCL_LOW_GUIDANCE">"c4204"</definedName>
    <definedName name="IQ_EPS_GAAP_GUIDANCE">"c4370"</definedName>
    <definedName name="IQ_EPS_GAAP_HIGH_GUIDANCE">"c4371"</definedName>
    <definedName name="IQ_EPS_GAAP_LOW_GUIDANCE">"c4205"</definedName>
    <definedName name="IQ_EPS_GW_ACT_OR_EST">"c2223"</definedName>
    <definedName name="IQ_EPS_GW_ACT_OR_EST_REUT">"c5469"</definedName>
    <definedName name="IQ_EPS_GW_EST">"c1737"</definedName>
    <definedName name="IQ_EPS_GW_EST_BOTTOM_UP">"c5491"</definedName>
    <definedName name="IQ_EPS_GW_EST_BOTTOM_UP_REUT">"c5499"</definedName>
    <definedName name="IQ_EPS_GW_EST_REUT">"c5389"</definedName>
    <definedName name="IQ_EPS_GW_GUIDANCE">"c4372"</definedName>
    <definedName name="IQ_EPS_GW_HIGH_EST">"c1739"</definedName>
    <definedName name="IQ_EPS_GW_HIGH_EST_REUT">"c5391"</definedName>
    <definedName name="IQ_EPS_GW_HIGH_GUIDANCE">"c4373"</definedName>
    <definedName name="IQ_EPS_GW_LOW_EST">"c1740"</definedName>
    <definedName name="IQ_EPS_GW_LOW_EST_REUT">"c5392"</definedName>
    <definedName name="IQ_EPS_GW_LOW_GUIDANCE">"c4206"</definedName>
    <definedName name="IQ_EPS_GW_MEDIAN_EST">"c1738"</definedName>
    <definedName name="IQ_EPS_GW_MEDIAN_EST_REUT">"c5390"</definedName>
    <definedName name="IQ_EPS_GW_NUM_EST">"c1741"</definedName>
    <definedName name="IQ_EPS_GW_NUM_EST_REUT">"c5393"</definedName>
    <definedName name="IQ_EPS_GW_STDDEV_EST">"c1742"</definedName>
    <definedName name="IQ_EPS_GW_STDDEV_EST_REUT">"c5394"</definedName>
    <definedName name="IQ_EPS_HIGH_EST">"c400"</definedName>
    <definedName name="IQ_EPS_HIGH_EST_REUT">"c5454"</definedName>
    <definedName name="IQ_EPS_LOW_EST">"c401"</definedName>
    <definedName name="IQ_EPS_LOW_EST_REUT">"c5455"</definedName>
    <definedName name="IQ_EPS_MEDIAN_EST">"c1661"</definedName>
    <definedName name="IQ_EPS_MEDIAN_EST_REUT">"c5456"</definedName>
    <definedName name="IQ_EPS_NORM">"c1902"</definedName>
    <definedName name="IQ_EPS_NORM_EST">"c2226"</definedName>
    <definedName name="IQ_EPS_NORM_EST_BOTTOM_UP">"c5490"</definedName>
    <definedName name="IQ_EPS_NORM_EST_BOTTOM_UP_REUT">"c5498"</definedName>
    <definedName name="IQ_EPS_NORM_EST_REUT">"c5326"</definedName>
    <definedName name="IQ_EPS_NORM_HIGH_EST">"c2228"</definedName>
    <definedName name="IQ_EPS_NORM_HIGH_EST_REUT">"c5328"</definedName>
    <definedName name="IQ_EPS_NORM_LOW_EST">"c2229"</definedName>
    <definedName name="IQ_EPS_NORM_LOW_EST_REUT">"c5329"</definedName>
    <definedName name="IQ_EPS_NORM_MEDIAN_EST">"c2227"</definedName>
    <definedName name="IQ_EPS_NORM_MEDIAN_EST_REUT">"c5327"</definedName>
    <definedName name="IQ_EPS_NORM_NUM_EST">"c2230"</definedName>
    <definedName name="IQ_EPS_NORM_NUM_EST_REUT">"c5330"</definedName>
    <definedName name="IQ_EPS_NORM_STDDEV_EST">"c2231"</definedName>
    <definedName name="IQ_EPS_NORM_STDDEV_EST_REUT">"c5331"</definedName>
    <definedName name="IQ_EPS_NUM_EST">"c402"</definedName>
    <definedName name="IQ_EPS_NUM_EST_REUT">"c5451"</definedName>
    <definedName name="IQ_EPS_REPORT_ACT_OR_EST">"c2224"</definedName>
    <definedName name="IQ_EPS_REPORT_ACT_OR_EST_REUT">"c5470"</definedName>
    <definedName name="IQ_EPS_REPORTED_EST">"c1744"</definedName>
    <definedName name="IQ_EPS_REPORTED_EST_BOTTOM_UP">"c5492"</definedName>
    <definedName name="IQ_EPS_REPORTED_EST_BOTTOM_UP_REUT">"c5500"</definedName>
    <definedName name="IQ_EPS_REPORTED_EST_REUT">"c5396"</definedName>
    <definedName name="IQ_EPS_REPORTED_HIGH_EST">"c1746"</definedName>
    <definedName name="IQ_EPS_REPORTED_HIGH_EST_REUT">"c5398"</definedName>
    <definedName name="IQ_EPS_REPORTED_LOW_EST">"c1747"</definedName>
    <definedName name="IQ_EPS_REPORTED_LOW_EST_REUT">"c5399"</definedName>
    <definedName name="IQ_EPS_REPORTED_MEDIAN_EST">"c1745"</definedName>
    <definedName name="IQ_EPS_REPORTED_MEDIAN_EST_REUT">"c5397"</definedName>
    <definedName name="IQ_EPS_REPORTED_NUM_EST">"c1748"</definedName>
    <definedName name="IQ_EPS_REPORTED_NUM_EST_REUT">"c5400"</definedName>
    <definedName name="IQ_EPS_REPORTED_STDDEV_EST">"c1749"</definedName>
    <definedName name="IQ_EPS_REPORTED_STDDEV_EST_REUT">"c5401"</definedName>
    <definedName name="IQ_EPS_SBC_ACT_OR_EST">"c4376"</definedName>
    <definedName name="IQ_EPS_SBC_EST">"c4375"</definedName>
    <definedName name="IQ_EPS_SBC_GUIDANCE">"c4377"</definedName>
    <definedName name="IQ_EPS_SBC_GW_ACT_OR_EST">"c4380"</definedName>
    <definedName name="IQ_EPS_SBC_GW_EST">"c4379"</definedName>
    <definedName name="IQ_EPS_SBC_GW_GUIDANCE">"c4381"</definedName>
    <definedName name="IQ_EPS_SBC_GW_HIGH_EST">"c4382"</definedName>
    <definedName name="IQ_EPS_SBC_GW_HIGH_GUIDANCE">"c4189"</definedName>
    <definedName name="IQ_EPS_SBC_GW_LOW_EST">"c4383"</definedName>
    <definedName name="IQ_EPS_SBC_GW_LOW_GUIDANCE">"c4229"</definedName>
    <definedName name="IQ_EPS_SBC_GW_MEDIAN_EST">"c4384"</definedName>
    <definedName name="IQ_EPS_SBC_GW_NUM_EST">"c4385"</definedName>
    <definedName name="IQ_EPS_SBC_GW_STDDEV_EST">"c4386"</definedName>
    <definedName name="IQ_EPS_SBC_HIGH_EST">"c4388"</definedName>
    <definedName name="IQ_EPS_SBC_HIGH_GUIDANCE">"c4188"</definedName>
    <definedName name="IQ_EPS_SBC_LOW_EST">"c4389"</definedName>
    <definedName name="IQ_EPS_SBC_LOW_GUIDANCE">"c4228"</definedName>
    <definedName name="IQ_EPS_SBC_MEDIAN_EST">"c4390"</definedName>
    <definedName name="IQ_EPS_SBC_NUM_EST">"c4391"</definedName>
    <definedName name="IQ_EPS_SBC_STDDEV_EST">"c4392"</definedName>
    <definedName name="IQ_EPS_STDDEV_EST">"c403"</definedName>
    <definedName name="IQ_EPS_STDDEV_EST_REUT">"c5452"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BV">"c5630"</definedName>
    <definedName name="IQ_EST_ACT_BV_SHARE">"c3549"</definedName>
    <definedName name="IQ_EST_ACT_BV_SHARE_REUT">"c5445"</definedName>
    <definedName name="IQ_EST_ACT_CAPEX">"c3546"</definedName>
    <definedName name="IQ_EST_ACT_CAPEX_REUT">"c3975"</definedName>
    <definedName name="IQ_EST_ACT_CASH_EPS">"c5637"</definedName>
    <definedName name="IQ_EST_ACT_CASH_FLOW">"c4394"</definedName>
    <definedName name="IQ_EST_ACT_CASH_OPER">"c4395"</definedName>
    <definedName name="IQ_EST_ACT_CFPS">"c1673"</definedName>
    <definedName name="IQ_EST_ACT_CFPS_REUT">"c3850"</definedName>
    <definedName name="IQ_EST_ACT_DISTRIBUTABLE_CASH">"c4396"</definedName>
    <definedName name="IQ_EST_ACT_DISTRIBUTABLE_CASH_SHARE">"c4397"</definedName>
    <definedName name="IQ_EST_ACT_DPS">"c1680"</definedName>
    <definedName name="IQ_EST_ACT_DPS_REUT">"c3857"</definedName>
    <definedName name="IQ_EST_ACT_EBIT">"c1687"</definedName>
    <definedName name="IQ_EST_ACT_EBIT_GW">"c4398"</definedName>
    <definedName name="IQ_EST_ACT_EBIT_REUT">"c5339"</definedName>
    <definedName name="IQ_EST_ACT_EBIT_SBC">"c4399"</definedName>
    <definedName name="IQ_EST_ACT_EBIT_SBC_GW">"c4400"</definedName>
    <definedName name="IQ_EST_ACT_EBITDA">"c1664"</definedName>
    <definedName name="IQ_EST_ACT_EBITDA_REUT">"c3836"</definedName>
    <definedName name="IQ_EST_ACT_EBITDA_SBC">"c4401"</definedName>
    <definedName name="IQ_EST_ACT_EBT_SBC">"c4402"</definedName>
    <definedName name="IQ_EST_ACT_EBT_SBC_GW">"c4403"</definedName>
    <definedName name="IQ_EST_ACT_EPS">"c1648"</definedName>
    <definedName name="IQ_EST_ACT_EPS_GW">"c1743"</definedName>
    <definedName name="IQ_EST_ACT_EPS_GW_REUT">"c5395"</definedName>
    <definedName name="IQ_EST_ACT_EPS_NORM">"c2232"</definedName>
    <definedName name="IQ_EST_ACT_EPS_NORM_REUT">"c5332"</definedName>
    <definedName name="IQ_EST_ACT_EPS_REPORTED">"c1750"</definedName>
    <definedName name="IQ_EST_ACT_EPS_REPORTED_REUT">"c5402"</definedName>
    <definedName name="IQ_EST_ACT_EPS_REUT">"c5457"</definedName>
    <definedName name="IQ_EST_ACT_EPS_SBC">"c4404"</definedName>
    <definedName name="IQ_EST_ACT_EPS_SBC_GW">"c4405"</definedName>
    <definedName name="IQ_EST_ACT_FFO">"c1666"</definedName>
    <definedName name="IQ_EST_ACT_FFO_ADJ">"c4406"</definedName>
    <definedName name="IQ_EST_ACT_FFO_REUT">"c3843"</definedName>
    <definedName name="IQ_EST_ACT_FFO_SHARE">"c4407"</definedName>
    <definedName name="IQ_EST_ACT_GROSS_MARGIN">"c5553"</definedName>
    <definedName name="IQ_EST_ACT_MAINT_CAPEX">"c4408"</definedName>
    <definedName name="IQ_EST_ACT_NAV">"c1757"</definedName>
    <definedName name="IQ_EST_ACT_NAV_SHARE">"c5608"</definedName>
    <definedName name="IQ_EST_ACT_NAV_SHARE_REUT">"c5616"</definedName>
    <definedName name="IQ_EST_ACT_NET_DEBT">"c3545"</definedName>
    <definedName name="IQ_EST_ACT_NET_DEBT_REUT">"c5446"</definedName>
    <definedName name="IQ_EST_ACT_NI">"c1722"</definedName>
    <definedName name="IQ_EST_ACT_NI_GW_REUT">"c5381"</definedName>
    <definedName name="IQ_EST_ACT_NI_REPORTED">"c1736"</definedName>
    <definedName name="IQ_EST_ACT_NI_REPORTED_REUT">"c5388"</definedName>
    <definedName name="IQ_EST_ACT_NI_REUT">"c5374"</definedName>
    <definedName name="IQ_EST_ACT_NI_SBC">"c4409"</definedName>
    <definedName name="IQ_EST_ACT_NI_SBC_GW">"c4410"</definedName>
    <definedName name="IQ_EST_ACT_OPER_INC">"c1694"</definedName>
    <definedName name="IQ_EST_ACT_OPER_INC_REUT">"c5346"</definedName>
    <definedName name="IQ_EST_ACT_PRETAX_GW_INC">"c1708"</definedName>
    <definedName name="IQ_EST_ACT_PRETAX_GW_INC_REUT">"c5360"</definedName>
    <definedName name="IQ_EST_ACT_PRETAX_INC">"c1701"</definedName>
    <definedName name="IQ_EST_ACT_PRETAX_INC_REUT">"c5353"</definedName>
    <definedName name="IQ_EST_ACT_PRETAX_REPORT_INC">"c1715"</definedName>
    <definedName name="IQ_EST_ACT_PRETAX_REPORT_INC_REUT">"c5367"</definedName>
    <definedName name="IQ_EST_ACT_RECURRING_PROFIT">"c4411"</definedName>
    <definedName name="IQ_EST_ACT_RECURRING_PROFIT_SHARE">"c4412"</definedName>
    <definedName name="IQ_EST_ACT_RETURN_ASSETS">"c3547"</definedName>
    <definedName name="IQ_EST_ACT_RETURN_ASSETS_REUT">"c3996"</definedName>
    <definedName name="IQ_EST_ACT_RETURN_EQUITY">"c3548"</definedName>
    <definedName name="IQ_EST_ACT_RETURN_EQUITY_REUT">"c3989"</definedName>
    <definedName name="IQ_EST_ACT_REV">"c2113"</definedName>
    <definedName name="IQ_EST_ACT_REV_REUT">"c3835"</definedName>
    <definedName name="IQ_EST_BV_SHARE_DIFF">"c4147"</definedName>
    <definedName name="IQ_EST_BV_SHARE_SURPRISE_PERCENT">"c4148"</definedName>
    <definedName name="IQ_EST_CAPEX_DIFF">"c4149"</definedName>
    <definedName name="IQ_EST_CAPEX_GROWTH_1YR">"c3588"</definedName>
    <definedName name="IQ_EST_CAPEX_GROWTH_1YR_REUT">"c5447"</definedName>
    <definedName name="IQ_EST_CAPEX_GROWTH_2YR">"c3589"</definedName>
    <definedName name="IQ_EST_CAPEX_GROWTH_2YR_REUT">"c5448"</definedName>
    <definedName name="IQ_EST_CAPEX_GROWTH_Q_1YR">"c3590"</definedName>
    <definedName name="IQ_EST_CAPEX_GROWTH_Q_1YR_REUT">"c5449"</definedName>
    <definedName name="IQ_EST_CAPEX_SEQ_GROWTH_Q">"c3591"</definedName>
    <definedName name="IQ_EST_CAPEX_SEQ_GROWTH_Q_REUT">"c5450"</definedName>
    <definedName name="IQ_EST_CAPEX_SURPRISE_PERCENT">"c4151"</definedName>
    <definedName name="IQ_EST_CASH_FLOW_DIFF">"c4152"</definedName>
    <definedName name="IQ_EST_CASH_FLOW_SURPRISE_PERCENT">"c4161"</definedName>
    <definedName name="IQ_EST_CASH_OPER_DIFF">"c4162"</definedName>
    <definedName name="IQ_EST_CASH_OPER_SURPRISE_PERCENT">"c4248"</definedName>
    <definedName name="IQ_EST_CFPS_DIFF">"c1871"</definedName>
    <definedName name="IQ_EST_CFPS_DIFF_REUT">"c3892"</definedName>
    <definedName name="IQ_EST_CFPS_GROWTH_1YR">"c1774"</definedName>
    <definedName name="IQ_EST_CFPS_GROWTH_1YR_REUT">"c3878"</definedName>
    <definedName name="IQ_EST_CFPS_GROWTH_2YR">"c1775"</definedName>
    <definedName name="IQ_EST_CFPS_GROWTH_2YR_REUT">"c3879"</definedName>
    <definedName name="IQ_EST_CFPS_GROWTH_Q_1YR">"c1776"</definedName>
    <definedName name="IQ_EST_CFPS_GROWTH_Q_1YR_REUT">"c3880"</definedName>
    <definedName name="IQ_EST_CFPS_SEQ_GROWTH_Q">"c1777"</definedName>
    <definedName name="IQ_EST_CFPS_SEQ_GROWTH_Q_REUT">"c3881"</definedName>
    <definedName name="IQ_EST_CFPS_SURPRISE_PERCENT">"c1872"</definedName>
    <definedName name="IQ_EST_CFPS_SURPRISE_PERCENT_REUT">"c3893"</definedName>
    <definedName name="IQ_EST_CURRENCY">"c2140"</definedName>
    <definedName name="IQ_EST_CURRENCY_REUT">"c5437"</definedName>
    <definedName name="IQ_EST_DATE">"c1634"</definedName>
    <definedName name="IQ_EST_DATE_REUT">"c5438"</definedName>
    <definedName name="IQ_EST_DISTRIBUTABLE_CASH_DIFF">"c4276"</definedName>
    <definedName name="IQ_EST_DISTRIBUTABLE_CASH_GROWTH_1YR">"c4413"</definedName>
    <definedName name="IQ_EST_DISTRIBUTABLE_CASH_GROWTH_2YR">"c4414"</definedName>
    <definedName name="IQ_EST_DISTRIBUTABLE_CASH_GROWTH_Q_1YR">"c4415"</definedName>
    <definedName name="IQ_EST_DISTRIBUTABLE_CASH_SEQ_GROWTH_Q">"c4416"</definedName>
    <definedName name="IQ_EST_DISTRIBUTABLE_CASH_SHARE_DIFF">"c4284"</definedName>
    <definedName name="IQ_EST_DISTRIBUTABLE_CASH_SHARE_GROWTH_1YR">"c4417"</definedName>
    <definedName name="IQ_EST_DISTRIBUTABLE_CASH_SHARE_GROWTH_2YR">"c4418"</definedName>
    <definedName name="IQ_EST_DISTRIBUTABLE_CASH_SHARE_GROWTH_Q_1YR">"c4419"</definedName>
    <definedName name="IQ_EST_DISTRIBUTABLE_CASH_SHARE_SEQ_GROWTH_Q">"c4420"</definedName>
    <definedName name="IQ_EST_DISTRIBUTABLE_CASH_SHARE_SURPRISE_PERCENT">"c4293"</definedName>
    <definedName name="IQ_EST_DISTRIBUTABLE_CASH_SURPRISE_PERCENT">"c4295"</definedName>
    <definedName name="IQ_EST_DPS_DIFF">"c1873"</definedName>
    <definedName name="IQ_EST_DPS_DIFF_REUT">"c3894"</definedName>
    <definedName name="IQ_EST_DPS_GROWTH_1YR">"c1778"</definedName>
    <definedName name="IQ_EST_DPS_GROWTH_1YR_REUT">"c3882"</definedName>
    <definedName name="IQ_EST_DPS_GROWTH_2YR">"c1779"</definedName>
    <definedName name="IQ_EST_DPS_GROWTH_2YR_REUT">"c3883"</definedName>
    <definedName name="IQ_EST_DPS_GROWTH_Q_1YR">"c1780"</definedName>
    <definedName name="IQ_EST_DPS_GROWTH_Q_1YR_REUT">"c3884"</definedName>
    <definedName name="IQ_EST_DPS_SEQ_GROWTH_Q">"c1781"</definedName>
    <definedName name="IQ_EST_DPS_SEQ_GROWTH_Q_REUT">"c3885"</definedName>
    <definedName name="IQ_EST_DPS_SURPRISE_PERCENT">"c1874"</definedName>
    <definedName name="IQ_EST_DPS_SURPRISE_PERCENT_REUT">"c3895"</definedName>
    <definedName name="IQ_EST_EBIT_DIFF">"c1875"</definedName>
    <definedName name="IQ_EST_EBIT_DIFF_REUT">"c5413"</definedName>
    <definedName name="IQ_EST_EBIT_GW_DIFF">"c4304"</definedName>
    <definedName name="IQ_EST_EBIT_GW_SURPRISE_PERCENT">"c4313"</definedName>
    <definedName name="IQ_EST_EBIT_SBC_DIFF">"c4314"</definedName>
    <definedName name="IQ_EST_EBIT_SBC_GW_DIFF">"c4318"</definedName>
    <definedName name="IQ_EST_EBIT_SBC_GW_SURPRISE_PERCENT">"c4327"</definedName>
    <definedName name="IQ_EST_EBIT_SBC_SURPRISE_PERCENT">"c4333"</definedName>
    <definedName name="IQ_EST_EBIT_SURPRISE_PERCENT">"c1876"</definedName>
    <definedName name="IQ_EST_EBIT_SURPRISE_PERCENT_REUT">"c5414"</definedName>
    <definedName name="IQ_EST_EBITDA_DIFF">"c1867"</definedName>
    <definedName name="IQ_EST_EBITDA_DIFF_REUT">"c3888"</definedName>
    <definedName name="IQ_EST_EBITDA_GROWTH_1YR">"c1766"</definedName>
    <definedName name="IQ_EST_EBITDA_GROWTH_1YR_REUT">"c3864"</definedName>
    <definedName name="IQ_EST_EBITDA_GROWTH_2YR">"c1767"</definedName>
    <definedName name="IQ_EST_EBITDA_GROWTH_2YR_REUT">"c3865"</definedName>
    <definedName name="IQ_EST_EBITDA_GROWTH_Q_1YR">"c1768"</definedName>
    <definedName name="IQ_EST_EBITDA_GROWTH_Q_1YR_REUT">"c3866"</definedName>
    <definedName name="IQ_EST_EBITDA_SBC_DIFF">"c4335"</definedName>
    <definedName name="IQ_EST_EBITDA_SBC_SURPRISE_PERCENT">"c4344"</definedName>
    <definedName name="IQ_EST_EBITDA_SEQ_GROWTH_Q">"c1769"</definedName>
    <definedName name="IQ_EST_EBITDA_SEQ_GROWTH_Q_REUT">"c3867"</definedName>
    <definedName name="IQ_EST_EBITDA_SURPRISE_PERCENT">"c1868"</definedName>
    <definedName name="IQ_EST_EBITDA_SURPRISE_PERCENT_REUT">"c3889"</definedName>
    <definedName name="IQ_EST_EBT_SBC_DIFF">"c4348"</definedName>
    <definedName name="IQ_EST_EBT_SBC_GW_DIFF">"c4352"</definedName>
    <definedName name="IQ_EST_EBT_SBC_GW_SURPRISE_PERCENT">"c4361"</definedName>
    <definedName name="IQ_EST_EBT_SBC_SURPRISE_PERCENT">"c4367"</definedName>
    <definedName name="IQ_EST_EPS_DIFF">"c1864"</definedName>
    <definedName name="IQ_EST_EPS_DIFF_REUT">"c5458"</definedName>
    <definedName name="IQ_EST_EPS_GROWTH_1YR">"c1636"</definedName>
    <definedName name="IQ_EST_EPS_GROWTH_1YR_REUT">"c3646"</definedName>
    <definedName name="IQ_EST_EPS_GROWTH_2YR">"c1637"</definedName>
    <definedName name="IQ_EST_EPS_GROWTH_2YR_REUT">"c3858"</definedName>
    <definedName name="IQ_EST_EPS_GROWTH_5YR">"c1655"</definedName>
    <definedName name="IQ_EST_EPS_GROWTH_5YR_BOTTOM_UP">"c5487"</definedName>
    <definedName name="IQ_EST_EPS_GROWTH_5YR_BOTTOM_UP_REUT">"c5495"</definedName>
    <definedName name="IQ_EST_EPS_GROWTH_5YR_HIGH">"c1657"</definedName>
    <definedName name="IQ_EST_EPS_GROWTH_5YR_HIGH_REUT">"c5322"</definedName>
    <definedName name="IQ_EST_EPS_GROWTH_5YR_LOW">"c1658"</definedName>
    <definedName name="IQ_EST_EPS_GROWTH_5YR_LOW_REUT">"c5323"</definedName>
    <definedName name="IQ_EST_EPS_GROWTH_5YR_MEDIAN">"c1656"</definedName>
    <definedName name="IQ_EST_EPS_GROWTH_5YR_MEDIAN_REUT">"c5321"</definedName>
    <definedName name="IQ_EST_EPS_GROWTH_5YR_NUM">"c1659"</definedName>
    <definedName name="IQ_EST_EPS_GROWTH_5YR_NUM_REUT">"c5324"</definedName>
    <definedName name="IQ_EST_EPS_GROWTH_5YR_REUT">"c3633"</definedName>
    <definedName name="IQ_EST_EPS_GROWTH_5YR_STDDEV">"c1660"</definedName>
    <definedName name="IQ_EST_EPS_GROWTH_5YR_STDDEV_REUT">"c5325"</definedName>
    <definedName name="IQ_EST_EPS_GROWTH_Q_1YR">"c1641"</definedName>
    <definedName name="IQ_EST_EPS_GROWTH_Q_1YR_REUT">"c5410"</definedName>
    <definedName name="IQ_EST_EPS_GW_DIFF">"c1891"</definedName>
    <definedName name="IQ_EST_EPS_GW_DIFF_REUT">"c5429"</definedName>
    <definedName name="IQ_EST_EPS_GW_SURPRISE_PERCENT">"c1892"</definedName>
    <definedName name="IQ_EST_EPS_GW_SURPRISE_PERCENT_REUT">"c5430"</definedName>
    <definedName name="IQ_EST_EPS_NORM_DIFF">"c2247"</definedName>
    <definedName name="IQ_EST_EPS_NORM_DIFF_REUT">"c5411"</definedName>
    <definedName name="IQ_EST_EPS_NORM_SURPRISE_PERCENT">"c2248"</definedName>
    <definedName name="IQ_EST_EPS_NORM_SURPRISE_PERCENT_REUT">"c5412"</definedName>
    <definedName name="IQ_EST_EPS_REPORT_DIFF">"c1893"</definedName>
    <definedName name="IQ_EST_EPS_REPORT_DIFF_REUT">"c5431"</definedName>
    <definedName name="IQ_EST_EPS_REPORT_SURPRISE_PERCENT">"c1894"</definedName>
    <definedName name="IQ_EST_EPS_REPORT_SURPRISE_PERCENT_REUT">"c5432"</definedName>
    <definedName name="IQ_EST_EPS_SBC_DIFF">"c4374"</definedName>
    <definedName name="IQ_EST_EPS_SBC_GW_DIFF">"c4378"</definedName>
    <definedName name="IQ_EST_EPS_SBC_GW_SURPRISE_PERCENT">"c4387"</definedName>
    <definedName name="IQ_EST_EPS_SBC_SURPRISE_PERCENT">"c4393"</definedName>
    <definedName name="IQ_EST_EPS_SEQ_GROWTH_Q">"c1764"</definedName>
    <definedName name="IQ_EST_EPS_SEQ_GROWTH_Q_REUT">"c3859"</definedName>
    <definedName name="IQ_EST_EPS_SURPRISE_PERCENT">"c1635"</definedName>
    <definedName name="IQ_EST_EPS_SURPRISE_PERCENT_REUT">"c5459"</definedName>
    <definedName name="IQ_EST_FFO_ADJ_DIFF">"c4433"</definedName>
    <definedName name="IQ_EST_FFO_ADJ_GROWTH_1YR">"c4421"</definedName>
    <definedName name="IQ_EST_FFO_ADJ_GROWTH_2YR">"c4422"</definedName>
    <definedName name="IQ_EST_FFO_ADJ_GROWTH_Q_1YR">"c4423"</definedName>
    <definedName name="IQ_EST_FFO_ADJ_SEQ_GROWTH_Q">"c4424"</definedName>
    <definedName name="IQ_EST_FFO_ADJ_SURPRISE_PERCENT">"c4442"</definedName>
    <definedName name="IQ_EST_FFO_DIFF">"c1869"</definedName>
    <definedName name="IQ_EST_FFO_DIFF_REUT">"c3890"</definedName>
    <definedName name="IQ_EST_FFO_GROWTH_1YR">"c1770"</definedName>
    <definedName name="IQ_EST_FFO_GROWTH_1YR_REUT">"c3874"</definedName>
    <definedName name="IQ_EST_FFO_GROWTH_2YR">"c1771"</definedName>
    <definedName name="IQ_EST_FFO_GROWTH_2YR_REUT">"c3875"</definedName>
    <definedName name="IQ_EST_FFO_GROWTH_Q_1YR">"c1772"</definedName>
    <definedName name="IQ_EST_FFO_GROWTH_Q_1YR_REUT">"c3876"</definedName>
    <definedName name="IQ_EST_FFO_SEQ_GROWTH_Q">"c1773"</definedName>
    <definedName name="IQ_EST_FFO_SEQ_GROWTH_Q_REUT">"c3877"</definedName>
    <definedName name="IQ_EST_FFO_SHARE_DIFF">"c4444"</definedName>
    <definedName name="IQ_EST_FFO_SHARE_GROWTH_1YR">"c4425"</definedName>
    <definedName name="IQ_EST_FFO_SHARE_GROWTH_2YR">"c4426"</definedName>
    <definedName name="IQ_EST_FFO_SHARE_GROWTH_Q_1YR">"c4427"</definedName>
    <definedName name="IQ_EST_FFO_SHARE_SEQ_GROWTH_Q">"c4428"</definedName>
    <definedName name="IQ_EST_FFO_SHARE_SURPRISE_PERCENT">"c4453"</definedName>
    <definedName name="IQ_EST_FFO_SURPRISE_PERCENT">"c1870"</definedName>
    <definedName name="IQ_EST_FFO_SURPRISE_PERCENT_REUT">"c3891"</definedName>
    <definedName name="IQ_EST_FOOTNOTE">"c4540"</definedName>
    <definedName name="IQ_EST_FOOTNOTE_REUT">"c5478"</definedName>
    <definedName name="IQ_EST_MAINT_CAPEX_DIFF">"c4456"</definedName>
    <definedName name="IQ_EST_MAINT_CAPEX_GROWTH_1YR">"c4429"</definedName>
    <definedName name="IQ_EST_MAINT_CAPEX_GROWTH_2YR">"c4430"</definedName>
    <definedName name="IQ_EST_MAINT_CAPEX_GROWTH_Q_1YR">"c4431"</definedName>
    <definedName name="IQ_EST_MAINT_CAPEX_SEQ_GROWTH_Q">"c4432"</definedName>
    <definedName name="IQ_EST_MAINT_CAPEX_SURPRISE_PERCENT">"c4465"</definedName>
    <definedName name="IQ_EST_NAV_DIFF">"c1895"</definedName>
    <definedName name="IQ_EST_NAV_SHARE_SURPRISE_PERCENT">"c1896"</definedName>
    <definedName name="IQ_EST_NET_DEBT_DIFF">"c4466"</definedName>
    <definedName name="IQ_EST_NET_DEBT_SURPRISE_PERCENT">"c4468"</definedName>
    <definedName name="IQ_EST_NI_DIFF">"c1885"</definedName>
    <definedName name="IQ_EST_NI_DIFF_REUT">"c5423"</definedName>
    <definedName name="IQ_EST_NI_GW_DIFF_REUT">"c5425"</definedName>
    <definedName name="IQ_EST_NI_GW_SURPRISE_PERCENT_REUT">"c5426"</definedName>
    <definedName name="IQ_EST_NI_REPORT_DIFF">"c1889"</definedName>
    <definedName name="IQ_EST_NI_REPORT_DIFF_REUT">"c5427"</definedName>
    <definedName name="IQ_EST_NI_REPORT_SURPRISE_PERCENT">"c1890"</definedName>
    <definedName name="IQ_EST_NI_REPORT_SURPRISE_PERCENT_REUT">"c5428"</definedName>
    <definedName name="IQ_EST_NI_SBC_DIFF">"c4472"</definedName>
    <definedName name="IQ_EST_NI_SBC_GW_DIFF">"c4476"</definedName>
    <definedName name="IQ_EST_NI_SBC_GW_SURPRISE_PERCENT">"c4485"</definedName>
    <definedName name="IQ_EST_NI_SBC_SURPRISE_PERCENT">"c4491"</definedName>
    <definedName name="IQ_EST_NI_SURPRISE_PERCENT">"c1886"</definedName>
    <definedName name="IQ_EST_NI_SURPRISE_PERCENT_REUT">"c5424"</definedName>
    <definedName name="IQ_EST_NUM_BUY">"c1759"</definedName>
    <definedName name="IQ_EST_NUM_HIGH_REC">"c5649"</definedName>
    <definedName name="IQ_EST_NUM_HIGH_REC_REUT">"c3870"</definedName>
    <definedName name="IQ_EST_NUM_HIGHEST_REC">"c5648"</definedName>
    <definedName name="IQ_EST_NUM_HIGHEST_REC_REUT">"c3869"</definedName>
    <definedName name="IQ_EST_NUM_HOLD">"c1761"</definedName>
    <definedName name="IQ_EST_NUM_LOW_REC">"c5651"</definedName>
    <definedName name="IQ_EST_NUM_LOW_REC_REUT">"c3872"</definedName>
    <definedName name="IQ_EST_NUM_LOWEST_REC">"c5652"</definedName>
    <definedName name="IQ_EST_NUM_LOWEST_REC_REUT">"c3873"</definedName>
    <definedName name="IQ_EST_NUM_NEUTRAL_REC">"c5650"</definedName>
    <definedName name="IQ_EST_NUM_NEUTRAL_REC_REUT">"c3871"</definedName>
    <definedName name="IQ_EST_NUM_NO_OPINION">"c1758"</definedName>
    <definedName name="IQ_EST_NUM_NO_OPINION_REUT">"c3868"</definedName>
    <definedName name="IQ_EST_NUM_OUTPERFORM">"c1760"</definedName>
    <definedName name="IQ_EST_NUM_SELL">"c1763"</definedName>
    <definedName name="IQ_EST_NUM_UNDERPERFORM">"c1762"</definedName>
    <definedName name="IQ_EST_OPER_INC_DIFF">"c1877"</definedName>
    <definedName name="IQ_EST_OPER_INC_DIFF_REUT">"c5415"</definedName>
    <definedName name="IQ_EST_OPER_INC_SURPRISE_PERCENT">"c1878"</definedName>
    <definedName name="IQ_EST_OPER_INC_SURPRISE_PERCENT_REUT">"c5416"</definedName>
    <definedName name="IQ_EST_PRE_TAX_DIFF">"c1879"</definedName>
    <definedName name="IQ_EST_PRE_TAX_DIFF_REUT">"c5417"</definedName>
    <definedName name="IQ_EST_PRE_TAX_GW_DIFF">"c1881"</definedName>
    <definedName name="IQ_EST_PRE_TAX_GW_DIFF_REUT">"c5419"</definedName>
    <definedName name="IQ_EST_PRE_TAX_GW_SURPRISE_PERCENT">"c1882"</definedName>
    <definedName name="IQ_EST_PRE_TAX_GW_SURPRISE_PERCENT_REUT">"c5420"</definedName>
    <definedName name="IQ_EST_PRE_TAX_REPORT_DIFF">"c1883"</definedName>
    <definedName name="IQ_EST_PRE_TAX_REPORT_DIFF_REUT">"c5421"</definedName>
    <definedName name="IQ_EST_PRE_TAX_REPORT_SURPRISE_PERCENT">"c1884"</definedName>
    <definedName name="IQ_EST_PRE_TAX_REPORT_SURPRISE_PERCENT_REUT">"c5422"</definedName>
    <definedName name="IQ_EST_PRE_TAX_SURPRISE_PERCENT">"c1880"</definedName>
    <definedName name="IQ_EST_PRE_TAX_SURPRISE_PERCENT_REUT">"c5418"</definedName>
    <definedName name="IQ_EST_RECURRING_PROFIT_SHARE_DIFF">"c4505"</definedName>
    <definedName name="IQ_EST_RECURRING_PROFIT_SHARE_SURPRISE_PERCENT">"c4515"</definedName>
    <definedName name="IQ_EST_REV_DIFF">"c1865"</definedName>
    <definedName name="IQ_EST_REV_DIFF_REUT">"c3886"</definedName>
    <definedName name="IQ_EST_REV_GROWTH_1YR">"c1638"</definedName>
    <definedName name="IQ_EST_REV_GROWTH_1YR_REUT">"c3860"</definedName>
    <definedName name="IQ_EST_REV_GROWTH_2YR">"c1639"</definedName>
    <definedName name="IQ_EST_REV_GROWTH_2YR_REUT">"c3861"</definedName>
    <definedName name="IQ_EST_REV_GROWTH_Q_1YR">"c1640"</definedName>
    <definedName name="IQ_EST_REV_GROWTH_Q_1YR_REUT">"c3862"</definedName>
    <definedName name="IQ_EST_REV_SEQ_GROWTH_Q">"c1765"</definedName>
    <definedName name="IQ_EST_REV_SEQ_GROWTH_Q_REUT">"c3863"</definedName>
    <definedName name="IQ_EST_REV_SURPRISE_PERCENT">"c1866"</definedName>
    <definedName name="IQ_EST_REV_SURPRISE_PERCENT_REUT">"c3887"</definedName>
    <definedName name="IQ_EST_VENDOR">"c5564"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VAL_DATE">"c2180"</definedName>
    <definedName name="IQ_EXCHANGE">"c405"</definedName>
    <definedName name="IQ_EXCISE_TAXES_EXCL_SALES">"c5515"</definedName>
    <definedName name="IQ_EXCISE_TAXES_INCL_SALES">"c5514"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">"c6216"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EDFUNDS_SOLD">"c2256"</definedName>
    <definedName name="IQ_FFO">"c1574"</definedName>
    <definedName name="IQ_FFO_ACT_OR_EST">"c2216"</definedName>
    <definedName name="IQ_FFO_ADJ_ACT_OR_EST">"c4435"</definedName>
    <definedName name="IQ_FFO_ADJ_EST">"c4434"</definedName>
    <definedName name="IQ_FFO_ADJ_GUIDANCE">"c4436"</definedName>
    <definedName name="IQ_FFO_ADJ_HIGH_EST">"c4437"</definedName>
    <definedName name="IQ_FFO_ADJ_HIGH_GUIDANCE">"c4202"</definedName>
    <definedName name="IQ_FFO_ADJ_LOW_EST">"c4438"</definedName>
    <definedName name="IQ_FFO_ADJ_LOW_GUIDANCE">"c4242"</definedName>
    <definedName name="IQ_FFO_ADJ_MEDIAN_EST">"c4439"</definedName>
    <definedName name="IQ_FFO_ADJ_NUM_EST">"c4440"</definedName>
    <definedName name="IQ_FFO_ADJ_STDDEV_EST">"c4441"</definedName>
    <definedName name="IQ_FFO_EST">"c418"</definedName>
    <definedName name="IQ_FFO_EST_REUT">"c3837"</definedName>
    <definedName name="IQ_FFO_GUIDANCE">"c4443"</definedName>
    <definedName name="IQ_FFO_HIGH_EST">"c419"</definedName>
    <definedName name="IQ_FFO_HIGH_EST_REUT">"c3839"</definedName>
    <definedName name="IQ_FFO_HIGH_GUIDANCE">"c4184"</definedName>
    <definedName name="IQ_FFO_LOW_EST">"c420"</definedName>
    <definedName name="IQ_FFO_LOW_EST_REUT">"c3840"</definedName>
    <definedName name="IQ_FFO_LOW_GUIDANCE">"c4224"</definedName>
    <definedName name="IQ_FFO_MEDIAN_EST">"c1665"</definedName>
    <definedName name="IQ_FFO_MEDIAN_EST_REUT">"c3838"</definedName>
    <definedName name="IQ_FFO_NUM_EST">"c421"</definedName>
    <definedName name="IQ_FFO_NUM_EST_REUT">"c3841"</definedName>
    <definedName name="IQ_FFO_PAYOUT_RATIO">"c3492"</definedName>
    <definedName name="IQ_FFO_SHARE_ACT_OR_EST">"c4446"</definedName>
    <definedName name="IQ_FFO_SHARE_EST">"c4445"</definedName>
    <definedName name="IQ_FFO_SHARE_GUIDANCE">"c4447"</definedName>
    <definedName name="IQ_FFO_SHARE_HIGH_EST">"c4448"</definedName>
    <definedName name="IQ_FFO_SHARE_HIGH_GUIDANCE">"c4203"</definedName>
    <definedName name="IQ_FFO_SHARE_LOW_EST">"c4449"</definedName>
    <definedName name="IQ_FFO_SHARE_LOW_GUIDANCE">"c4243"</definedName>
    <definedName name="IQ_FFO_SHARE_MEDIAN_EST">"c4450"</definedName>
    <definedName name="IQ_FFO_SHARE_NUM_EST">"c4451"</definedName>
    <definedName name="IQ_FFO_SHARE_STDDEV_EST">"c4452"</definedName>
    <definedName name="IQ_FFO_STDDEV_EST">"c422"</definedName>
    <definedName name="IQ_FFO_STDDEV_EST_REUT">"c3842"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LM_RIGHTS">"c2254"</definedName>
    <definedName name="IQ_FIN_DIV_ASSETS_CURRENT">"c427"</definedName>
    <definedName name="IQ_FIN_DIV_ASSETS_LT">"c428"</definedName>
    <definedName name="IQ_FIN_DIV_CURRENT_PORT_DEBT_TOTAL">"c5524"</definedName>
    <definedName name="IQ_FIN_DIV_CURRENT_PORT_LEASES_TOTAL">"c5523"</definedName>
    <definedName name="IQ_FIN_DIV_DEBT_CURRENT">"c429"</definedName>
    <definedName name="IQ_FIN_DIV_DEBT_LT">"c430"</definedName>
    <definedName name="IQ_FIN_DIV_DEBT_LT_TOTAL">"c5526"</definedName>
    <definedName name="IQ_FIN_DIV_DEBT_TOTAL">"c5656"</definedName>
    <definedName name="IQ_FIN_DIV_EXP">"c431"</definedName>
    <definedName name="IQ_FIN_DIV_INT_EXP">"c432"</definedName>
    <definedName name="IQ_FIN_DIV_LEASES_LT_TOTAL">"c5525"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LT_DEBT_TOTAL">"c5655"</definedName>
    <definedName name="IQ_FIN_DIV_NOTES_PAY_TOTAL">"c5522"</definedName>
    <definedName name="IQ_FIN_DIV_REV">"c437"</definedName>
    <definedName name="IQ_FIN_DIV_ST_DEBT_TOTAL">"c5527"</definedName>
    <definedName name="IQ_FINANCING_CASH">"c1405"</definedName>
    <definedName name="IQ_FINANCING_CASH_SUPPL">"c1406"</definedName>
    <definedName name="IQ_FINANCING_OBLIG_CURRENT">"c6190"</definedName>
    <definedName name="IQ_FINANCING_OBLIG_NON_CURRENT">"c6191"</definedName>
    <definedName name="IQ_FINISHED_INV">"c438"</definedName>
    <definedName name="IQ_FIRST_INT_DATE">"c2186"</definedName>
    <definedName name="IQ_FIRST_YEAR_LIFE">"c439"</definedName>
    <definedName name="IQ_FIRST_YEAR_LIFE_PREM">"c2787"</definedName>
    <definedName name="IQ_FIRST_YEAR_PREM">"c2786"</definedName>
    <definedName name="IQ_FIRSTPRICINGDATE">"c3050"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_EXP">"c2241"</definedName>
    <definedName name="IQ_GAAP_IS">"c6194"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">"c6217"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">"c6218"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">"c6219"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">"c6220"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">"c6278"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">"c6221"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EO_SEG_ASSETS">"c4069"</definedName>
    <definedName name="IQ_GEO_SEG_ASSETS_ABS">"c4091"</definedName>
    <definedName name="IQ_GEO_SEG_ASSETS_TOTAL">"c4123"</definedName>
    <definedName name="IQ_GEO_SEG_CAPEX">"c4083"</definedName>
    <definedName name="IQ_GEO_SEG_CAPEX_ABS">"c4105"</definedName>
    <definedName name="IQ_GEO_SEG_CAPEX_TOTAL">"c4127"</definedName>
    <definedName name="IQ_GEO_SEG_DA">"c4082"</definedName>
    <definedName name="IQ_GEO_SEG_DA_ABS">"c4104"</definedName>
    <definedName name="IQ_GEO_SEG_DA_TOTAL">"c4126"</definedName>
    <definedName name="IQ_GEO_SEG_EARNINGS_OP">"c4073"</definedName>
    <definedName name="IQ_GEO_SEG_EARNINGS_OP_ABS">"c4095"</definedName>
    <definedName name="IQ_GEO_SEG_EARNINGS_OP_TOTAL">"c4119"</definedName>
    <definedName name="IQ_GEO_SEG_EBT">"c4072"</definedName>
    <definedName name="IQ_GEO_SEG_EBT_ABS">"c4094"</definedName>
    <definedName name="IQ_GEO_SEG_EBT_TOTAL">"c4121"</definedName>
    <definedName name="IQ_GEO_SEG_GP">"c4070"</definedName>
    <definedName name="IQ_GEO_SEG_GP_ABS">"c4092"</definedName>
    <definedName name="IQ_GEO_SEG_GP_TOTAL">"c4120"</definedName>
    <definedName name="IQ_GEO_SEG_INC_TAX">"c4081"</definedName>
    <definedName name="IQ_GEO_SEG_INC_TAX_ABS">"c4103"</definedName>
    <definedName name="IQ_GEO_SEG_INC_TAX_TOTAL">"c4125"</definedName>
    <definedName name="IQ_GEO_SEG_INTEREST_EXP">"c4080"</definedName>
    <definedName name="IQ_GEO_SEG_INTEREST_EXP_ABS">"c4102"</definedName>
    <definedName name="IQ_GEO_SEG_INTEREST_EXP_TOTAL">"c4124"</definedName>
    <definedName name="IQ_GEO_SEG_NAME">"c5484"</definedName>
    <definedName name="IQ_GEO_SEG_NAME_ABS">"c5485"</definedName>
    <definedName name="IQ_GEO_SEG_NI">"c4071"</definedName>
    <definedName name="IQ_GEO_SEG_NI_ABS">"c4093"</definedName>
    <definedName name="IQ_GEO_SEG_NI_TOTAL">"c4122"</definedName>
    <definedName name="IQ_GEO_SEG_OPER_INC">"c4075"</definedName>
    <definedName name="IQ_GEO_SEG_OPER_INC_ABS">"c4097"</definedName>
    <definedName name="IQ_GEO_SEG_OPER_INC_TOTAL">"c4118"</definedName>
    <definedName name="IQ_GEO_SEG_REV">"c4074"</definedName>
    <definedName name="IQ_GEO_SEG_REV_ABS">"c4096"</definedName>
    <definedName name="IQ_GEO_SEG_REV_TOTAL">"c4117"</definedName>
    <definedName name="IQ_GOODWILL_NET">"c1380"</definedName>
    <definedName name="IQ_GP">"c511"</definedName>
    <definedName name="IQ_GP_10YR_ANN_CAGR">"c6090"</definedName>
    <definedName name="IQ_GP_10YR_ANN_GROWTH">"c512"</definedName>
    <definedName name="IQ_GP_1YR_ANN_GROWTH">"c513"</definedName>
    <definedName name="IQ_GP_2YR_ANN_CAGR">"c6091"</definedName>
    <definedName name="IQ_GP_2YR_ANN_GROWTH">"c514"</definedName>
    <definedName name="IQ_GP_3YR_ANN_CAGR">"c6092"</definedName>
    <definedName name="IQ_GP_3YR_ANN_GROWTH">"c515"</definedName>
    <definedName name="IQ_GP_5YR_ANN_CAGR">"c6093"</definedName>
    <definedName name="IQ_GP_5YR_ANN_GROWTH">"c516"</definedName>
    <definedName name="IQ_GP_7YR_ANN_CAGR">"c6094"</definedName>
    <definedName name="IQ_GP_7YR_ANN_GROWTH">"c517"</definedName>
    <definedName name="IQ_GPPE">"c518"</definedName>
    <definedName name="IQ_GROSS_AH_EARNED">"c2742"</definedName>
    <definedName name="IQ_GROSS_CLAIM_EXP_INCUR">"c2755"</definedName>
    <definedName name="IQ_GROSS_CLAIM_EXP_PAID">"c2758"</definedName>
    <definedName name="IQ_GROSS_CLAIM_EXP_RES">"c2752"</definedName>
    <definedName name="IQ_GROSS_DIVID">"c1446"</definedName>
    <definedName name="IQ_GROSS_EARNED">"c2732"</definedName>
    <definedName name="IQ_GROSS_LIFE_EARNED">"c2737"</definedName>
    <definedName name="IQ_GROSS_LIFE_IN_FORCE">"c2767"</definedName>
    <definedName name="IQ_GROSS_LOANS">"c521"</definedName>
    <definedName name="IQ_GROSS_LOANS_10YR_ANN_CAGR">"c6095"</definedName>
    <definedName name="IQ_GROSS_LOANS_10YR_ANN_GROWTH">"c522"</definedName>
    <definedName name="IQ_GROSS_LOANS_1YR_ANN_GROWTH">"c523"</definedName>
    <definedName name="IQ_GROSS_LOANS_2YR_ANN_CAGR">"c6096"</definedName>
    <definedName name="IQ_GROSS_LOANS_2YR_ANN_GROWTH">"c524"</definedName>
    <definedName name="IQ_GROSS_LOANS_3YR_ANN_CAGR">"c6097"</definedName>
    <definedName name="IQ_GROSS_LOANS_3YR_ANN_GROWTH">"c525"</definedName>
    <definedName name="IQ_GROSS_LOANS_5YR_ANN_CAGR">"c6098"</definedName>
    <definedName name="IQ_GROSS_LOANS_5YR_ANN_GROWTH">"c526"</definedName>
    <definedName name="IQ_GROSS_LOANS_7YR_ANN_CAGR">"c6099"</definedName>
    <definedName name="IQ_GROSS_LOANS_7YR_ANN_GROWTH">"c527"</definedName>
    <definedName name="IQ_GROSS_LOANS_TOTAL_DEPOSITS">"c528"</definedName>
    <definedName name="IQ_GROSS_MARGIN">"c529"</definedName>
    <definedName name="IQ_GROSS_MARGIN_ACT_OR_EST">"c5554"</definedName>
    <definedName name="IQ_GROSS_MARGIN_EST">"c5547"</definedName>
    <definedName name="IQ_GROSS_MARGIN_HIGH_EST">"c5549"</definedName>
    <definedName name="IQ_GROSS_MARGIN_LOW_EST">"c5550"</definedName>
    <definedName name="IQ_GROSS_MARGIN_MEDIAN_EST">"c5548"</definedName>
    <definedName name="IQ_GROSS_MARGIN_NUM_EST">"c5551"</definedName>
    <definedName name="IQ_GROSS_MARGIN_STDDEV_EST">"c5552"</definedName>
    <definedName name="IQ_GROSS_PC_EARNED">"c2747"</definedName>
    <definedName name="IQ_GROSS_PROFIT">"c1378"</definedName>
    <definedName name="IQ_GROSS_SPRD">"c2155"</definedName>
    <definedName name="IQ_GROSS_WRITTEN">"c2726"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">"c6279"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">"c6280"</definedName>
    <definedName name="IQ_GW_INTAN_AMORT_REIT">"c1480"</definedName>
    <definedName name="IQ_GW_INTAN_AMORT_UTI">"c1481"</definedName>
    <definedName name="IQ_HC_ADMISSIONS">"c5953"</definedName>
    <definedName name="IQ_HC_ADMISSIONS_GROWTH">"c5997"</definedName>
    <definedName name="IQ_HC_ADMISSIONS_MANAGED_CARE">"c5956"</definedName>
    <definedName name="IQ_HC_ADMISSIONS_MEDICAID">"c5955"</definedName>
    <definedName name="IQ_HC_ADMISSIONS_MEDICARE">"c5954"</definedName>
    <definedName name="IQ_HC_ADMISSIONS_OTHER">"c5957"</definedName>
    <definedName name="IQ_HC_ADMISSIONS_SF">"c6006"</definedName>
    <definedName name="IQ_HC_ALFS">"c5952"</definedName>
    <definedName name="IQ_HC_AVG_BEDS_SVC">"c5951"</definedName>
    <definedName name="IQ_HC_AVG_DAILY_CENSUS">"c5965"</definedName>
    <definedName name="IQ_HC_AVG_LICENSED_BEDS">"c5949"</definedName>
    <definedName name="IQ_HC_AVG_LICENSED_BEDS_SF">"c6004"</definedName>
    <definedName name="IQ_HC_AVG_STAY">"c5966"</definedName>
    <definedName name="IQ_HC_AVG_STAY_SF">"c6016"</definedName>
    <definedName name="IQ_HC_BEDS_SVC">"c5950"</definedName>
    <definedName name="IQ_HC_DAYS_REV_OUT">"c5993"</definedName>
    <definedName name="IQ_HC_EQUIV_ADMISSIONS_GROWTH">"c5998"</definedName>
    <definedName name="IQ_HC_EQUIVALENT_ADMISSIONS">"c5958"</definedName>
    <definedName name="IQ_HC_EQUIVALENT_ADMISSIONS_SF">"c6007"</definedName>
    <definedName name="IQ_HC_ER_VISITS">"c5964"</definedName>
    <definedName name="IQ_HC_ER_VISITS_SF">"c6017"</definedName>
    <definedName name="IQ_HC_GROSS_INPATIENT_REV">"c5987"</definedName>
    <definedName name="IQ_HC_GROSS_OUTPATIENT_REV">"c5988"</definedName>
    <definedName name="IQ_HC_GROSS_PATIENT_REV">"c5989"</definedName>
    <definedName name="IQ_HC_HOSP_FACILITIES_CONSOL">"c5945"</definedName>
    <definedName name="IQ_HC_HOSP_FACILITIES_CONSOL_SF">"c6000"</definedName>
    <definedName name="IQ_HC_HOSP_FACILITIES_NON_CONSOL">"c5946"</definedName>
    <definedName name="IQ_HC_HOSP_FACILITIES_NON_CONSOL_SF">"c6001"</definedName>
    <definedName name="IQ_HC_HOSP_FACILITIES_TOTAL">"c5947"</definedName>
    <definedName name="IQ_HC_HOSP_FACILITIES_TOTAL_SF">"c6002"</definedName>
    <definedName name="IQ_HC_INPATIENT_PROCEDURES">"c5961"</definedName>
    <definedName name="IQ_HC_INPATIENT_PROCEDURES_SF">"c6011"</definedName>
    <definedName name="IQ_HC_INPATIENT_REV_PER_ADMISSION">"c5994"</definedName>
    <definedName name="IQ_HC_INTPATIENT_SVCS_PCT_REV">"c5975"</definedName>
    <definedName name="IQ_HC_INTPATIENT_SVCS_PCT_REV_SF">"c6015"</definedName>
    <definedName name="IQ_HC_LICENSED_BEDS">"c5948"</definedName>
    <definedName name="IQ_HC_LICENSED_BEDS_SF">"c6003"</definedName>
    <definedName name="IQ_HC_MANAGED_CARE_PCT_ADMISSIONS">"c5982"</definedName>
    <definedName name="IQ_HC_MANAGED_CARE_PCT_REV">"c5978"</definedName>
    <definedName name="IQ_HC_MEDICAID_PCT_ADMISSIONS">"c5981"</definedName>
    <definedName name="IQ_HC_MEDICAID_PCT_REV">"c5977"</definedName>
    <definedName name="IQ_HC_MEDICARE_PCT_ADMISSIONS">"c5980"</definedName>
    <definedName name="IQ_HC_MEDICARE_PCT_REV">"c5976"</definedName>
    <definedName name="IQ_HC_NET_INPATIENT_REV">"c5984"</definedName>
    <definedName name="IQ_HC_NET_OUTPATIENT_REV">"c5985"</definedName>
    <definedName name="IQ_HC_NET_PATIENT_REV">"c5986"</definedName>
    <definedName name="IQ_HC_NET_PATIENT_REV_SF">"c6005"</definedName>
    <definedName name="IQ_HC_OCC_RATE">"c5967"</definedName>
    <definedName name="IQ_HC_OCC_RATE_LICENSED_BEDS">"c5968"</definedName>
    <definedName name="IQ_HC_OCC_RATE_SF">"c6009"</definedName>
    <definedName name="IQ_HC_OPEX_SUPPLIES">"c5990"</definedName>
    <definedName name="IQ_HC_OTHER_OPEX_PCT_REV">"c5973"</definedName>
    <definedName name="IQ_HC_OUTPATIENT_PROCEDURES">"c5962"</definedName>
    <definedName name="IQ_HC_OUTPATIENT_PROCEDURES_SF">"c6012"</definedName>
    <definedName name="IQ_HC_OUTPATIENT_REV_PER_ADMISSION">"c5995"</definedName>
    <definedName name="IQ_HC_OUTPATIENT_SVCS_PCT_REV">"c5974"</definedName>
    <definedName name="IQ_HC_OUTPATIENT_SVCS_PCT_REV_SF">"c6014"</definedName>
    <definedName name="IQ_HC_PATIENT_DAYS">"c5960"</definedName>
    <definedName name="IQ_HC_PATIENT_DAYS_SF">"c6010"</definedName>
    <definedName name="IQ_HC_PROF_GEN_LIAB_CLAIM_PAID">"c5991"</definedName>
    <definedName name="IQ_HC_PROF_GEN_LIAB_EXP_BENEFIT">"c5992"</definedName>
    <definedName name="IQ_HC_PROVISION_DOUBTFUL_PCT_REV">"c5972"</definedName>
    <definedName name="IQ_HC_REV_GROWTH">"c5996"</definedName>
    <definedName name="IQ_HC_REV_PER_EQUIV_ADMISSION">"c5959"</definedName>
    <definedName name="IQ_HC_REV_PER_EQUIV_ADMISSION_SF">"c6008"</definedName>
    <definedName name="IQ_HC_REV_PER_EQUIV_ADMISSIONS_GROWTH">"c5999"</definedName>
    <definedName name="IQ_HC_REV_PER_PATIENT_DAY">"c5969"</definedName>
    <definedName name="IQ_HC_REV_PER_PATIENT_DAY_SF">"c6018"</definedName>
    <definedName name="IQ_HC_SALARIES_PCT_REV">"c5970"</definedName>
    <definedName name="IQ_HC_SUPPLIES_PCT_REV">"c5971"</definedName>
    <definedName name="IQ_HC_TOTAL_PROCEDURES">"c5963"</definedName>
    <definedName name="IQ_HC_TOTAL_PROCEDURES_SF">"c6013"</definedName>
    <definedName name="IQ_HC_UNINSURED_PCT_ADMISSIONS">"c5983"</definedName>
    <definedName name="IQ_HC_UNINSURED_PCT_REV">"c5979"</definedName>
    <definedName name="IQ_HIGH_TARGET_PRICE">"c1651"</definedName>
    <definedName name="IQ_HIGH_TARGET_PRICE_REUT">"c5317"</definedName>
    <definedName name="IQ_HIGHPRICE">"c545"</definedName>
    <definedName name="IQ_HOME_AVG_LOAN_SIZE">"c5911"</definedName>
    <definedName name="IQ_HOME_BACKLOG">"c5844"</definedName>
    <definedName name="IQ_HOME_BACKLOG_AVG_JV">"c5848"</definedName>
    <definedName name="IQ_HOME_BACKLOG_AVG_JV_GROWTH">"c5928"</definedName>
    <definedName name="IQ_HOME_BACKLOG_AVG_JV_INC">"c5851"</definedName>
    <definedName name="IQ_HOME_BACKLOG_AVG_JV_INC_GROWTH">"c5931"</definedName>
    <definedName name="IQ_HOME_BACKLOG_AVG_PRICE">"c5845"</definedName>
    <definedName name="IQ_HOME_BACKLOG_AVG_PRICE_GROWTH">"c5925"</definedName>
    <definedName name="IQ_HOME_BACKLOG_GROWTH">"c5924"</definedName>
    <definedName name="IQ_HOME_BACKLOG_JV">"c5847"</definedName>
    <definedName name="IQ_HOME_BACKLOG_JV_GROWTH">"c5927"</definedName>
    <definedName name="IQ_HOME_BACKLOG_JV_INC">"c5850"</definedName>
    <definedName name="IQ_HOME_BACKLOG_JV_INC_GROWTH">"c5930"</definedName>
    <definedName name="IQ_HOME_BACKLOG_VALUE">"c5846"</definedName>
    <definedName name="IQ_HOME_BACKLOG_VALUE_GROWTH">"c5926"</definedName>
    <definedName name="IQ_HOME_BACKLOG_VALUE_JV">"c5849"</definedName>
    <definedName name="IQ_HOME_BACKLOG_VALUE_JV_GROWTH">"c5929"</definedName>
    <definedName name="IQ_HOME_BACKLOG_VALUE_JV_INC">"c5852"</definedName>
    <definedName name="IQ_HOME_BACKLOG_VALUE_JV_INC_GROWTH">"c5932"</definedName>
    <definedName name="IQ_HOME_COMMUNITIES_ACTIVE">"c5862"</definedName>
    <definedName name="IQ_HOME_COMMUNITIES_ACTIVE_GROWTH">"c5942"</definedName>
    <definedName name="IQ_HOME_COMMUNITIES_ACTIVE_JV">"c5863"</definedName>
    <definedName name="IQ_HOME_COMMUNITIES_ACTIVE_JV_GROWTH">"c5943"</definedName>
    <definedName name="IQ_HOME_COMMUNITIES_ACTIVE_JV_INC">"c5864"</definedName>
    <definedName name="IQ_HOME_COMMUNITIES_ACTIVE_JV_INC_GROWTH">"c5944"</definedName>
    <definedName name="IQ_HOME_COST_CONSTRUCTION_SVCS">"c5882"</definedName>
    <definedName name="IQ_HOME_COST_ELIMINATIONS_OTHER">"c5883"</definedName>
    <definedName name="IQ_HOME_COST_FINANCIAL_SVCS">"c5881"</definedName>
    <definedName name="IQ_HOME_COST_HOUSING">"c5877"</definedName>
    <definedName name="IQ_HOME_COST_LAND_LOT">"c5878"</definedName>
    <definedName name="IQ_HOME_COST_OTHER_HOMEBUILDING">"c5879"</definedName>
    <definedName name="IQ_HOME_COST_TOTAL">"c5884"</definedName>
    <definedName name="IQ_HOME_COST_TOTAL_HOMEBUILDING">"c5880"</definedName>
    <definedName name="IQ_HOME_DELIVERED">"c5835"</definedName>
    <definedName name="IQ_HOME_DELIVERED_AVG_PRICE">"c5836"</definedName>
    <definedName name="IQ_HOME_DELIVERED_AVG_PRICE_GROWTH">"c5916"</definedName>
    <definedName name="IQ_HOME_DELIVERED_AVG_PRICE_JV">"c5839"</definedName>
    <definedName name="IQ_HOME_DELIVERED_AVG_PRICE_JV_GROWTH">"c5919"</definedName>
    <definedName name="IQ_HOME_DELIVERED_AVG_PRICE_JV_INC">"c5842"</definedName>
    <definedName name="IQ_HOME_DELIVERED_AVG_PRICE_JV_INC_GROWTH">"c5922"</definedName>
    <definedName name="IQ_HOME_DELIVERED_GROWTH">"c5915"</definedName>
    <definedName name="IQ_HOME_DELIVERED_JV">"c5838"</definedName>
    <definedName name="IQ_HOME_DELIVERED_JV_GROWTH">"c5918"</definedName>
    <definedName name="IQ_HOME_DELIVERED_JV_INC">"c5841"</definedName>
    <definedName name="IQ_HOME_DELIVERED_JV_INC_GROWTH">"c5921"</definedName>
    <definedName name="IQ_HOME_DELIVERED_VALUE">"c5837"</definedName>
    <definedName name="IQ_HOME_DELIVERED_VALUE_GROWTH">"c5917"</definedName>
    <definedName name="IQ_HOME_DELIVERED_VALUE_JV">"c5840"</definedName>
    <definedName name="IQ_HOME_DELIVERED_VALUE_JV_GROWTH">"c5920"</definedName>
    <definedName name="IQ_HOME_DELIVERED_VALUE_JV_INC">"c5843"</definedName>
    <definedName name="IQ_HOME_DELIVERED_VALUE_JV_INC_GROWTH">"c5923"</definedName>
    <definedName name="IQ_HOME_FINISHED_HOMES_CIP">"c5865"</definedName>
    <definedName name="IQ_HOME_FIRSTLIEN_MORT_ORIGINATED">"c5905"</definedName>
    <definedName name="IQ_HOME_FIRSTLIEN_MORT_ORIGINATED_VOL">"c5908"</definedName>
    <definedName name="IQ_HOME_HUC">"c5822"</definedName>
    <definedName name="IQ_HOME_HUC_JV">"c5823"</definedName>
    <definedName name="IQ_HOME_HUC_JV_INC">"c5824"</definedName>
    <definedName name="IQ_HOME_INV_NOT_OWNED">"c5868"</definedName>
    <definedName name="IQ_HOME_LAND_DEVELOPMENT">"c5866"</definedName>
    <definedName name="IQ_HOME_LAND_FUTURE_DEVELOPMENT">"c5867"</definedName>
    <definedName name="IQ_HOME_LOAN_APPLICATIONS">"c5910"</definedName>
    <definedName name="IQ_HOME_LOANS_SOLD_COUNT">"c5912"</definedName>
    <definedName name="IQ_HOME_LOANS_SOLD_VALUE">"c5913"</definedName>
    <definedName name="IQ_HOME_LOTS_CONTROLLED">"c5831"</definedName>
    <definedName name="IQ_HOME_LOTS_FINISHED">"c5827"</definedName>
    <definedName name="IQ_HOME_LOTS_HELD_SALE">"c5830"</definedName>
    <definedName name="IQ_HOME_LOTS_JV">"c5833"</definedName>
    <definedName name="IQ_HOME_LOTS_JV_INC">"c5834"</definedName>
    <definedName name="IQ_HOME_LOTS_OTHER">"c5832"</definedName>
    <definedName name="IQ_HOME_LOTS_OWNED">"c5828"</definedName>
    <definedName name="IQ_HOME_LOTS_UNDER_DEVELOPMENT">"c5826"</definedName>
    <definedName name="IQ_HOME_LOTS_UNDER_OPTION">"c5829"</definedName>
    <definedName name="IQ_HOME_LOTS_UNDEVELOPED">"c5825"</definedName>
    <definedName name="IQ_HOME_MORT_CAPTURE_RATE">"c5906"</definedName>
    <definedName name="IQ_HOME_MORT_ORIGINATED">"c5907"</definedName>
    <definedName name="IQ_HOME_OBLIGATIONS_INV_NOT_OWNED">"c5914"</definedName>
    <definedName name="IQ_HOME_ORDERS">"c5853"</definedName>
    <definedName name="IQ_HOME_ORDERS_AVG_PRICE">"c5854"</definedName>
    <definedName name="IQ_HOME_ORDERS_AVG_PRICE_GROWTH">"c5934"</definedName>
    <definedName name="IQ_HOME_ORDERS_AVG_PRICE_JV">"c5857"</definedName>
    <definedName name="IQ_HOME_ORDERS_AVG_PRICE_JV_GROWTH">"c5937"</definedName>
    <definedName name="IQ_HOME_ORDERS_AVG_PRICE_JV_INC">"c5860"</definedName>
    <definedName name="IQ_HOME_ORDERS_AVG_PRICE_JV_INC_GROWTH">"c5940"</definedName>
    <definedName name="IQ_HOME_ORDERS_GROWTH">"c5933"</definedName>
    <definedName name="IQ_HOME_ORDERS_JV">"c5856"</definedName>
    <definedName name="IQ_HOME_ORDERS_JV_GROWTH">"c5936"</definedName>
    <definedName name="IQ_HOME_ORDERS_JV_INC">"c5859"</definedName>
    <definedName name="IQ_HOME_ORDERS_JV_INC_GROWTH">"c5939"</definedName>
    <definedName name="IQ_HOME_ORDERS_VALUE">"c5855"</definedName>
    <definedName name="IQ_HOME_ORDERS_VALUE_GROWTH">"c5935"</definedName>
    <definedName name="IQ_HOME_ORDERS_VALUE_JV">"c5858"</definedName>
    <definedName name="IQ_HOME_ORDERS_VALUE_JV_GROWTH">"c5938"</definedName>
    <definedName name="IQ_HOME_ORDERS_VALUE_JV_INC">"c5861"</definedName>
    <definedName name="IQ_HOME_ORDERS_VALUE_JV_INC_GROWTH">"c5941"</definedName>
    <definedName name="IQ_HOME_ORIGINATION_TOTAL">"c5909"</definedName>
    <definedName name="IQ_HOME_PRETAX_INC_CONSTRUCTION_SVCS">"c5890"</definedName>
    <definedName name="IQ_HOME_PRETAX_INC_ELIMINATIONS_OTHER">"c5891"</definedName>
    <definedName name="IQ_HOME_PRETAX_INC_FINANCIAL_SVCS">"c5889"</definedName>
    <definedName name="IQ_HOME_PRETAX_INC_HOUSING">"c5885"</definedName>
    <definedName name="IQ_HOME_PRETAX_INC_LAND_LOT">"c5886"</definedName>
    <definedName name="IQ_HOME_PRETAX_INC_OTHER_HOMEBUILDING">"c5887"</definedName>
    <definedName name="IQ_HOME_PRETAX_INC_TOTAL">"c5892"</definedName>
    <definedName name="IQ_HOME_PRETAX_INC_TOTAL_HOMEBUILDING">"c5888"</definedName>
    <definedName name="IQ_HOME_PURCH_OBLIGATION_1YR">"c5898"</definedName>
    <definedName name="IQ_HOME_PURCH_OBLIGATION_2YR">"c5899"</definedName>
    <definedName name="IQ_HOME_PURCH_OBLIGATION_3YR">"c5900"</definedName>
    <definedName name="IQ_HOME_PURCH_OBLIGATION_4YR">"c5901"</definedName>
    <definedName name="IQ_HOME_PURCH_OBLIGATION_5YR">"c5902"</definedName>
    <definedName name="IQ_HOME_PURCH_OBLIGATION_AFTER5">"c5903"</definedName>
    <definedName name="IQ_HOME_PURCH_OBLIGATION_TOTAL">"c5904"</definedName>
    <definedName name="IQ_HOME_REV_CONSTRUCTION_SERVICES">"c5874"</definedName>
    <definedName name="IQ_HOME_REV_ELIMINATIONS_OTHER">"c5875"</definedName>
    <definedName name="IQ_HOME_REV_FINANCIAL_SERVICES">"c5873"</definedName>
    <definedName name="IQ_HOME_REV_HOUSING">"c5872"</definedName>
    <definedName name="IQ_HOME_REV_LAND_LOT">"c5870"</definedName>
    <definedName name="IQ_HOME_REV_OTHER_HOMEBUILDING">"c5871"</definedName>
    <definedName name="IQ_HOME_REV_TOTAL">"c5876"</definedName>
    <definedName name="IQ_HOME_TOTAL_INV">"c5869"</definedName>
    <definedName name="IQ_HOME_WARRANTY_RES_BEG">"c5893"</definedName>
    <definedName name="IQ_HOME_WARRANTY_RES_END">"c5897"</definedName>
    <definedName name="IQ_HOME_WARRANTY_RES_ISS">"c5894"</definedName>
    <definedName name="IQ_HOME_WARRANTY_RES_OTHER">"c5896"</definedName>
    <definedName name="IQ_HOME_WARRANTY_RES_PAY">"c5895"</definedName>
    <definedName name="IQ_HOMEOWNERS_WRITTEN">"c546"</definedName>
    <definedName name="IQ_IMPAIR_OIL">"c547"</definedName>
    <definedName name="IQ_IMPAIRMENT_GW">"c548"</definedName>
    <definedName name="IQ_IMPUT_OPER_LEASE_DEPR">"c2987"</definedName>
    <definedName name="IQ_IMPUT_OPER_LEASE_INT_EXP">"c2986"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">"c6222"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DUSTRY">"c3601"</definedName>
    <definedName name="IQ_INDUSTRY_GROUP">"c3602"</definedName>
    <definedName name="IQ_INDUSTRY_SECTOR">"c3603"</definedName>
    <definedName name="IQ_INS_ANNUITY_LIAB">"c563"</definedName>
    <definedName name="IQ_INS_ANNUITY_REV">"c2788"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">"c6223"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CL_CAP">"c2988"</definedName>
    <definedName name="IQ_INT_EXP_INS">"c589"</definedName>
    <definedName name="IQ_INT_EXP_LTD">"c2086"</definedName>
    <definedName name="IQ_INT_EXP_RE">"c6224"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">"c6225"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">"c6226"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CASH_DEPOSITS">"c2255"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CAGR">"c6164"</definedName>
    <definedName name="IQ_INV_10YR_ANN_GROWTH">"c1930"</definedName>
    <definedName name="IQ_INV_1YR_ANN_GROWTH">"c1925"</definedName>
    <definedName name="IQ_INV_2YR_ANN_CAGR">"c6160"</definedName>
    <definedName name="IQ_INV_2YR_ANN_GROWTH">"c1926"</definedName>
    <definedName name="IQ_INV_3YR_ANN_CAGR">"c6161"</definedName>
    <definedName name="IQ_INV_3YR_ANN_GROWTH">"c1927"</definedName>
    <definedName name="IQ_INV_5YR_ANN_CAGR">"c6162"</definedName>
    <definedName name="IQ_INV_5YR_ANN_GROWTH">"c1928"</definedName>
    <definedName name="IQ_INV_7YR_ANN_CAGR">"c6163"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GOV_SECURITY">"c5510"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">"c6227"</definedName>
    <definedName name="IQ_INVEST_LOANS_CF_REIT">"c633"</definedName>
    <definedName name="IQ_INVEST_LOANS_CF_UTI">"c634"</definedName>
    <definedName name="IQ_INVEST_MUNI_SECURITY">"c5512"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">"c6228"</definedName>
    <definedName name="IQ_INVEST_SECURITY_CF_REIT">"c642"</definedName>
    <definedName name="IQ_INVEST_SECURITY_CF_UTI">"c643"</definedName>
    <definedName name="IQ_INVEST_SECURITY_SUPPL">"c5511"</definedName>
    <definedName name="IQ_IPRD">"c644"</definedName>
    <definedName name="IQ_ISS_DEBT_NET">"c1391"</definedName>
    <definedName name="IQ_ISS_STOCK_NET">"c1601"</definedName>
    <definedName name="IQ_ISSUE_CURRENCY">"c2156"</definedName>
    <definedName name="IQ_ISSUE_NAME">"c2142"</definedName>
    <definedName name="IQ_ISSUER">"c2143"</definedName>
    <definedName name="IQ_ISSUER_CIQID">"c2258"</definedName>
    <definedName name="IQ_ISSUER_PARENT">"c2144"</definedName>
    <definedName name="IQ_ISSUER_PARENT_CIQID">"c2260"</definedName>
    <definedName name="IQ_ISSUER_PARENT_TICKER">"c2259"</definedName>
    <definedName name="IQ_ISSUER_TICKER">"c2252"</definedName>
    <definedName name="IQ_JR_SUB_DEBT">"c2534"</definedName>
    <definedName name="IQ_JR_SUB_DEBT_EBITDA">"c2560"</definedName>
    <definedName name="IQ_JR_SUB_DEBT_EBITDA_CAPEX">"c2561"</definedName>
    <definedName name="IQ_JR_SUB_DEBT_PCT">"c2535"</definedName>
    <definedName name="IQ_LAND">"c645"</definedName>
    <definedName name="IQ_LAST_PMT_DATE">"c2188"</definedName>
    <definedName name="IQ_LAST_SPLIT_DATE">"c2095"</definedName>
    <definedName name="IQ_LAST_SPLIT_FACTOR">"c2093"</definedName>
    <definedName name="IQ_LASTPRICINGDATE">"c3051"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">"c6229"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CAGR">"c6174"</definedName>
    <definedName name="IQ_LFCF_10YR_ANN_GROWTH">"c1942"</definedName>
    <definedName name="IQ_LFCF_1YR_ANN_GROWTH">"c1937"</definedName>
    <definedName name="IQ_LFCF_2YR_ANN_CAGR">"c6170"</definedName>
    <definedName name="IQ_LFCF_2YR_ANN_GROWTH">"c1938"</definedName>
    <definedName name="IQ_LFCF_3YR_ANN_CAGR">"c6171"</definedName>
    <definedName name="IQ_LFCF_3YR_ANN_GROWTH">"c1939"</definedName>
    <definedName name="IQ_LFCF_5YR_ANN_CAGR">"c6172"</definedName>
    <definedName name="IQ_LFCF_5YR_ANN_GROWTH">"c1940"</definedName>
    <definedName name="IQ_LFCF_7YR_ANN_CAGR">"c6173"</definedName>
    <definedName name="IQ_LFCF_7YR_ANN_GROWTH">"c1941"</definedName>
    <definedName name="IQ_LFCF_MARGIN">"c1961"</definedName>
    <definedName name="IQ_LH_STATUTORY_SURPLUS">"c2771"</definedName>
    <definedName name="IQ_LICENSED_POPS">"c2123"</definedName>
    <definedName name="IQ_LIFE_EARNED">"c2739"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">"c6230"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SS_TO_NET_EARNED">"c2751"</definedName>
    <definedName name="IQ_LOW_TARGET_PRICE">"c1652"</definedName>
    <definedName name="IQ_LOW_TARGET_PRICE_REUT">"c5318"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CAPITAL_LEASES">"c2542"</definedName>
    <definedName name="IQ_LT_DEBT_CAPITAL_LEASES_PCT">"c2543"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">"c6231"</definedName>
    <definedName name="IQ_LT_DEBT_ISSUED_REIT">"c686"</definedName>
    <definedName name="IQ_LT_DEBT_ISSUED_UTI">"c687"</definedName>
    <definedName name="IQ_LT_DEBT_RE">"c6232"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">"c6233"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">"c6234"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LTMMONTH">120000</definedName>
    <definedName name="IQ_MACHINERY">"c711"</definedName>
    <definedName name="IQ_MAINT_CAPEX">"c2947"</definedName>
    <definedName name="IQ_MAINT_CAPEX_ACT_OR_EST">"c4458"</definedName>
    <definedName name="IQ_MAINT_CAPEX_EST">"c4457"</definedName>
    <definedName name="IQ_MAINT_CAPEX_GUIDANCE">"c4459"</definedName>
    <definedName name="IQ_MAINT_CAPEX_HIGH_EST">"c4460"</definedName>
    <definedName name="IQ_MAINT_CAPEX_HIGH_GUIDANCE">"c4197"</definedName>
    <definedName name="IQ_MAINT_CAPEX_LOW_EST">"c4461"</definedName>
    <definedName name="IQ_MAINT_CAPEX_LOW_GUIDANCE">"c4237"</definedName>
    <definedName name="IQ_MAINT_CAPEX_MEDIAN_EST">"c4462"</definedName>
    <definedName name="IQ_MAINT_CAPEX_NUM_EST">"c4463"</definedName>
    <definedName name="IQ_MAINT_CAPEX_STDDEV_EST">"c4464"</definedName>
    <definedName name="IQ_MAINT_REPAIR">"c2087"</definedName>
    <definedName name="IQ_MAKE_WHOLE_END_DATE">"c2493"</definedName>
    <definedName name="IQ_MAKE_WHOLE_SPREAD">"c2494"</definedName>
    <definedName name="IQ_MAKE_WHOLE_START_DATE">"c2492"</definedName>
    <definedName name="IQ_MARKET_CAP_LFCF">"c2209"</definedName>
    <definedName name="IQ_MARKETCAP">"c712"</definedName>
    <definedName name="IQ_MARKETING">"c2239"</definedName>
    <definedName name="IQ_MATURITY_DATE">"c2146"</definedName>
    <definedName name="IQ_MC_RATIO">"c2783"</definedName>
    <definedName name="IQ_MC_STATUTORY_SURPLUS">"c2772"</definedName>
    <definedName name="IQ_MEDIAN_TARGET_PRICE">"c1650"</definedName>
    <definedName name="IQ_MEDIAN_TARGET_PRICE_REUT">"c5316"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">"c6235"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">"c6236"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">"c6237"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KTCAP_TOTAL_REV_FWD">"c742"</definedName>
    <definedName name="IQ_MKTCAP_TOTAL_REV_FWD_REUT">"c4048"</definedName>
    <definedName name="IQ_MM_ACCOUNT">"c743"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SERV_RIGHTS">"c2242"</definedName>
    <definedName name="IQ_MTD">800000</definedName>
    <definedName name="IQ_NAMES_REVISION_DATE_">43052.9034953704</definedName>
    <definedName name="IQ_NAV_EST">"c1751"</definedName>
    <definedName name="IQ_NAV_HIGH_EST">"c1753"</definedName>
    <definedName name="IQ_NAV_LOW_EST">"c1754"</definedName>
    <definedName name="IQ_NAV_MEDIAN_EST">"c1752"</definedName>
    <definedName name="IQ_NAV_NUM_EST">"c1755"</definedName>
    <definedName name="IQ_NAV_SHARE_ACT_OR_EST">"c2225"</definedName>
    <definedName name="IQ_NAV_SHARE_ACT_OR_EST_REUT">"c5623"</definedName>
    <definedName name="IQ_NAV_SHARE_EST">"c5609"</definedName>
    <definedName name="IQ_NAV_SHARE_EST_REUT">"c5617"</definedName>
    <definedName name="IQ_NAV_SHARE_HIGH_EST">"c5612"</definedName>
    <definedName name="IQ_NAV_SHARE_HIGH_EST_REUT">"c5620"</definedName>
    <definedName name="IQ_NAV_SHARE_LOW_EST">"c5613"</definedName>
    <definedName name="IQ_NAV_SHARE_LOW_EST_REUT">"c5621"</definedName>
    <definedName name="IQ_NAV_SHARE_MEDIAN_EST">"c5610"</definedName>
    <definedName name="IQ_NAV_SHARE_MEDIAN_EST_REUT">"c5618"</definedName>
    <definedName name="IQ_NAV_SHARE_NUM_EST">"c5614"</definedName>
    <definedName name="IQ_NAV_SHARE_NUM_EST_REUT">"c5622"</definedName>
    <definedName name="IQ_NAV_SHARE_STDDEV_EST">"c5611"</definedName>
    <definedName name="IQ_NAV_SHARE_STDDEV_EST_REUT">"c5619"</definedName>
    <definedName name="IQ_NAV_STDDEV_EST">"c1756"</definedName>
    <definedName name="IQ_NET_CHANGE">"c749"</definedName>
    <definedName name="IQ_NET_CLAIM_EXP_INCUR">"c2757"</definedName>
    <definedName name="IQ_NET_CLAIM_EXP_INCUR_CY">"c2761"</definedName>
    <definedName name="IQ_NET_CLAIM_EXP_INCUR_PY">"c2762"</definedName>
    <definedName name="IQ_NET_CLAIM_EXP_PAID">"c2760"</definedName>
    <definedName name="IQ_NET_CLAIM_EXP_PAID_CY">"c2763"</definedName>
    <definedName name="IQ_NET_CLAIM_EXP_PAID_PY">"c2764"</definedName>
    <definedName name="IQ_NET_CLAIM_EXP_RES">"c2754"</definedName>
    <definedName name="IQ_NET_DEBT">"c1584"</definedName>
    <definedName name="IQ_NET_DEBT_ACT_OR_EST">"c3583"</definedName>
    <definedName name="IQ_NET_DEBT_ACT_OR_EST_REUT">"c5473"</definedName>
    <definedName name="IQ_NET_DEBT_EBITDA">"c750"</definedName>
    <definedName name="IQ_NET_DEBT_EBITDA_CAPEX">"c2949"</definedName>
    <definedName name="IQ_NET_DEBT_EST">"c3517"</definedName>
    <definedName name="IQ_NET_DEBT_EST_REUT">"c3976"</definedName>
    <definedName name="IQ_NET_DEBT_GUIDANCE">"c4467"</definedName>
    <definedName name="IQ_NET_DEBT_HIGH_EST">"c3518"</definedName>
    <definedName name="IQ_NET_DEBT_HIGH_EST_REUT">"c3978"</definedName>
    <definedName name="IQ_NET_DEBT_HIGH_GUIDANCE">"c4181"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">"c6238"</definedName>
    <definedName name="IQ_NET_DEBT_ISSUED_REIT">"c756"</definedName>
    <definedName name="IQ_NET_DEBT_ISSUED_UTI">"c757"</definedName>
    <definedName name="IQ_NET_DEBT_LOW_EST">"c3519"</definedName>
    <definedName name="IQ_NET_DEBT_LOW_EST_REUT">"c3979"</definedName>
    <definedName name="IQ_NET_DEBT_LOW_GUIDANCE">"c4221"</definedName>
    <definedName name="IQ_NET_DEBT_MEDIAN_EST">"c3520"</definedName>
    <definedName name="IQ_NET_DEBT_MEDIAN_EST_REUT">"c3977"</definedName>
    <definedName name="IQ_NET_DEBT_NUM_EST">"c3515"</definedName>
    <definedName name="IQ_NET_DEBT_NUM_EST_REUT">"c3980"</definedName>
    <definedName name="IQ_NET_DEBT_STDDEV_EST">"c3516"</definedName>
    <definedName name="IQ_NET_DEBT_STDDEV_EST_REUT">"c3981"</definedName>
    <definedName name="IQ_NET_EARNED">"c2734"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CAGR">"c6100"</definedName>
    <definedName name="IQ_NET_INT_INC_10YR_ANN_GROWTH">"c758"</definedName>
    <definedName name="IQ_NET_INT_INC_1YR_ANN_GROWTH">"c759"</definedName>
    <definedName name="IQ_NET_INT_INC_2YR_ANN_CAGR">"c6101"</definedName>
    <definedName name="IQ_NET_INT_INC_2YR_ANN_GROWTH">"c760"</definedName>
    <definedName name="IQ_NET_INT_INC_3YR_ANN_CAGR">"c6102"</definedName>
    <definedName name="IQ_NET_INT_INC_3YR_ANN_GROWTH">"c761"</definedName>
    <definedName name="IQ_NET_INT_INC_5YR_ANN_CAGR">"c6103"</definedName>
    <definedName name="IQ_NET_INT_INC_5YR_ANN_GROWTH">"c762"</definedName>
    <definedName name="IQ_NET_INT_INC_7YR_ANN_CAGR">"c6104"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">"c6239"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IFE_INS_IN_FORCE">"c2769"</definedName>
    <definedName name="IQ_NET_LOANS">"c772"</definedName>
    <definedName name="IQ_NET_LOANS_10YR_ANN_CAGR">"c6105"</definedName>
    <definedName name="IQ_NET_LOANS_10YR_ANN_GROWTH">"c773"</definedName>
    <definedName name="IQ_NET_LOANS_1YR_ANN_GROWTH">"c774"</definedName>
    <definedName name="IQ_NET_LOANS_2YR_ANN_CAGR">"c6106"</definedName>
    <definedName name="IQ_NET_LOANS_2YR_ANN_GROWTH">"c775"</definedName>
    <definedName name="IQ_NET_LOANS_3YR_ANN_CAGR">"c6107"</definedName>
    <definedName name="IQ_NET_LOANS_3YR_ANN_GROWTH">"c776"</definedName>
    <definedName name="IQ_NET_LOANS_5YR_ANN_CAGR">"c6108"</definedName>
    <definedName name="IQ_NET_LOANS_5YR_ANN_GROWTH">"c777"</definedName>
    <definedName name="IQ_NET_LOANS_7YR_ANN_CAGR">"c6109"</definedName>
    <definedName name="IQ_NET_LOANS_7YR_ANN_GROWTH">"c778"</definedName>
    <definedName name="IQ_NET_LOANS_TOTAL_DEPOSITS">"c779"</definedName>
    <definedName name="IQ_NET_RENTAL_EXP_FN">"c780"</definedName>
    <definedName name="IQ_NET_TO_GROSS_EARNED">"c2750"</definedName>
    <definedName name="IQ_NET_TO_GROSS_WRITTEN">"c2729"</definedName>
    <definedName name="IQ_NET_WORKING_CAP">"c3493"</definedName>
    <definedName name="IQ_NET_WRITTEN">"c2728"</definedName>
    <definedName name="IQ_NEW_PREM">"c2785"</definedName>
    <definedName name="IQ_NEXT_CALL_DATE">"c2198"</definedName>
    <definedName name="IQ_NEXT_CALL_PRICE">"c2199"</definedName>
    <definedName name="IQ_NEXT_INT_DATE">"c2187"</definedName>
    <definedName name="IQ_NEXT_PUT_DATE">"c2200"</definedName>
    <definedName name="IQ_NEXT_PUT_PRICE">"c2201"</definedName>
    <definedName name="IQ_NEXT_SINK_FUND_AMOUNT">"c2490"</definedName>
    <definedName name="IQ_NEXT_SINK_FUND_DATE">"c2489"</definedName>
    <definedName name="IQ_NEXT_SINK_FUND_PRICE">"c2491"</definedName>
    <definedName name="IQ_NI">"c781"</definedName>
    <definedName name="IQ_NI_10YR_ANN_CAGR">"c6110"</definedName>
    <definedName name="IQ_NI_10YR_ANN_GROWTH">"c782"</definedName>
    <definedName name="IQ_NI_1YR_ANN_GROWTH">"c783"</definedName>
    <definedName name="IQ_NI_2YR_ANN_CAGR">"c6111"</definedName>
    <definedName name="IQ_NI_2YR_ANN_GROWTH">"c784"</definedName>
    <definedName name="IQ_NI_3YR_ANN_CAGR">"c6112"</definedName>
    <definedName name="IQ_NI_3YR_ANN_GROWTH">"c785"</definedName>
    <definedName name="IQ_NI_5YR_ANN_CAGR">"c6113"</definedName>
    <definedName name="IQ_NI_5YR_ANN_GROWTH">"c786"</definedName>
    <definedName name="IQ_NI_7YR_ANN_CAGR">"c6114"</definedName>
    <definedName name="IQ_NI_7YR_ANN_GROWTH">"c787"</definedName>
    <definedName name="IQ_NI_ACT_OR_EST">"c2222"</definedName>
    <definedName name="IQ_NI_ACT_OR_EST_REUT">"c5468"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EST">"c1716"</definedName>
    <definedName name="IQ_NI_EST_REUT">"c5368"</definedName>
    <definedName name="IQ_NI_GAAP_GUIDANCE">"c4470"</definedName>
    <definedName name="IQ_NI_GAAP_HIGH_GUIDANCE">"c4177"</definedName>
    <definedName name="IQ_NI_GAAP_LOW_GUIDANCE">"c4217"</definedName>
    <definedName name="IQ_NI_GUIDANCE">"c4469"</definedName>
    <definedName name="IQ_NI_GW_EST_REUT">"c5375"</definedName>
    <definedName name="IQ_NI_GW_GUIDANCE">"c4471"</definedName>
    <definedName name="IQ_NI_GW_HIGH_EST_REUT">"c5377"</definedName>
    <definedName name="IQ_NI_GW_HIGH_GUIDANCE">"c4178"</definedName>
    <definedName name="IQ_NI_GW_LOW_EST_REUT">"c5378"</definedName>
    <definedName name="IQ_NI_GW_LOW_GUIDANCE">"c4218"</definedName>
    <definedName name="IQ_NI_GW_MEDIAN_EST_REUT">"c5376"</definedName>
    <definedName name="IQ_NI_GW_NUM_EST_REUT">"c5379"</definedName>
    <definedName name="IQ_NI_GW_STDDEV_EST_REUT">"c5380"</definedName>
    <definedName name="IQ_NI_HIGH_EST">"c1718"</definedName>
    <definedName name="IQ_NI_HIGH_EST_REUT">"c5370"</definedName>
    <definedName name="IQ_NI_HIGH_GUIDANCE">"c4176"</definedName>
    <definedName name="IQ_NI_LOW_EST">"c1719"</definedName>
    <definedName name="IQ_NI_LOW_EST_REUT">"c5371"</definedName>
    <definedName name="IQ_NI_LOW_GUIDANCE">"c4216"</definedName>
    <definedName name="IQ_NI_MARGIN">"c794"</definedName>
    <definedName name="IQ_NI_MEDIAN_EST">"c1717"</definedName>
    <definedName name="IQ_NI_MEDIAN_EST_REUT">"c5369"</definedName>
    <definedName name="IQ_NI_NORM">"c1901"</definedName>
    <definedName name="IQ_NI_NORM_10YR_ANN_CAGR">"c6189"</definedName>
    <definedName name="IQ_NI_NORM_10YR_ANN_GROWTH">"c1960"</definedName>
    <definedName name="IQ_NI_NORM_1YR_ANN_GROWTH">"c1955"</definedName>
    <definedName name="IQ_NI_NORM_2YR_ANN_CAGR">"c6185"</definedName>
    <definedName name="IQ_NI_NORM_2YR_ANN_GROWTH">"c1956"</definedName>
    <definedName name="IQ_NI_NORM_3YR_ANN_CAGR">"c6186"</definedName>
    <definedName name="IQ_NI_NORM_3YR_ANN_GROWTH">"c1957"</definedName>
    <definedName name="IQ_NI_NORM_5YR_ANN_CAGR">"c6187"</definedName>
    <definedName name="IQ_NI_NORM_5YR_ANN_GROWTH">"c1958"</definedName>
    <definedName name="IQ_NI_NORM_7YR_ANN_CAGR">"c6188"</definedName>
    <definedName name="IQ_NI_NORM_7YR_ANN_GROWTH">"c1959"</definedName>
    <definedName name="IQ_NI_NORM_MARGIN">"c1964"</definedName>
    <definedName name="IQ_NI_NUM_EST">"c1720"</definedName>
    <definedName name="IQ_NI_NUM_EST_REUT">"c5372"</definedName>
    <definedName name="IQ_NI_REPORTED_EST">"c1730"</definedName>
    <definedName name="IQ_NI_REPORTED_EST_REUT">"c5382"</definedName>
    <definedName name="IQ_NI_REPORTED_HIGH_EST">"c1732"</definedName>
    <definedName name="IQ_NI_REPORTED_HIGH_EST_REUT">"c5384"</definedName>
    <definedName name="IQ_NI_REPORTED_LOW_EST">"c1733"</definedName>
    <definedName name="IQ_NI_REPORTED_LOW_EST_REUT">"c5385"</definedName>
    <definedName name="IQ_NI_REPORTED_MEDIAN_EST">"c1731"</definedName>
    <definedName name="IQ_NI_REPORTED_MEDIAN_EST_REUT">"c5383"</definedName>
    <definedName name="IQ_NI_REPORTED_NUM_EST">"c1734"</definedName>
    <definedName name="IQ_NI_REPORTED_NUM_EST_REUT">"c5386"</definedName>
    <definedName name="IQ_NI_REPORTED_STDDEV_EST">"c1735"</definedName>
    <definedName name="IQ_NI_REPORTED_STDDEV_EST_REUT">"c5387"</definedName>
    <definedName name="IQ_NI_SBC_ACT_OR_EST">"c4474"</definedName>
    <definedName name="IQ_NI_SBC_EST">"c4473"</definedName>
    <definedName name="IQ_NI_SBC_GUIDANCE">"c4475"</definedName>
    <definedName name="IQ_NI_SBC_GW_ACT_OR_EST">"c4478"</definedName>
    <definedName name="IQ_NI_SBC_GW_EST">"c4477"</definedName>
    <definedName name="IQ_NI_SBC_GW_GUIDANCE">"c4479"</definedName>
    <definedName name="IQ_NI_SBC_GW_HIGH_EST">"c4480"</definedName>
    <definedName name="IQ_NI_SBC_GW_HIGH_GUIDANCE">"c4187"</definedName>
    <definedName name="IQ_NI_SBC_GW_LOW_EST">"c4481"</definedName>
    <definedName name="IQ_NI_SBC_GW_LOW_GUIDANCE">"c4227"</definedName>
    <definedName name="IQ_NI_SBC_GW_MEDIAN_EST">"c4482"</definedName>
    <definedName name="IQ_NI_SBC_GW_NUM_EST">"c4483"</definedName>
    <definedName name="IQ_NI_SBC_GW_STDDEV_EST">"c4484"</definedName>
    <definedName name="IQ_NI_SBC_HIGH_EST">"c4486"</definedName>
    <definedName name="IQ_NI_SBC_HIGH_GUIDANCE">"c4186"</definedName>
    <definedName name="IQ_NI_SBC_LOW_EST">"c4487"</definedName>
    <definedName name="IQ_NI_SBC_LOW_GUIDANCE">"c4226"</definedName>
    <definedName name="IQ_NI_SBC_MEDIAN_EST">"c4488"</definedName>
    <definedName name="IQ_NI_SBC_NUM_EST">"c4489"</definedName>
    <definedName name="IQ_NI_SBC_STDDEV_EST">"c4490"</definedName>
    <definedName name="IQ_NI_SFAS">"c795"</definedName>
    <definedName name="IQ_NI_STDDEV_EST">"c1721"</definedName>
    <definedName name="IQ_NI_STDDEV_EST_REUT">"c5373"</definedName>
    <definedName name="IQ_NOL_CF_1YR">"c3465"</definedName>
    <definedName name="IQ_NOL_CF_2YR">"c3466"</definedName>
    <definedName name="IQ_NOL_CF_3YR">"c3467"</definedName>
    <definedName name="IQ_NOL_CF_4YR">"c3468"</definedName>
    <definedName name="IQ_NOL_CF_5YR">"c3469"</definedName>
    <definedName name="IQ_NOL_CF_AFTER_FIVE">"c3470"</definedName>
    <definedName name="IQ_NOL_CF_MAX_YEAR">"c3473"</definedName>
    <definedName name="IQ_NOL_CF_NO_EXP">"c3471"</definedName>
    <definedName name="IQ_NOL_CF_TOTAL">"c3472"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CAGR">"c6115"</definedName>
    <definedName name="IQ_NON_INT_INC_10YR_ANN_GROWTH">"c803"</definedName>
    <definedName name="IQ_NON_INT_INC_1YR_ANN_GROWTH">"c804"</definedName>
    <definedName name="IQ_NON_INT_INC_2YR_ANN_CAGR">"c6116"</definedName>
    <definedName name="IQ_NON_INT_INC_2YR_ANN_GROWTH">"c805"</definedName>
    <definedName name="IQ_NON_INT_INC_3YR_ANN_CAGR">"c6117"</definedName>
    <definedName name="IQ_NON_INT_INC_3YR_ANN_GROWTH">"c806"</definedName>
    <definedName name="IQ_NON_INT_INC_5YR_ANN_CAGR">"c6118"</definedName>
    <definedName name="IQ_NON_INT_INC_5YR_ANN_GROWTH">"c807"</definedName>
    <definedName name="IQ_NON_INT_INC_7YR_ANN_CAGR">"c6119"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CAGR">"c6120"</definedName>
    <definedName name="IQ_NON_PERF_ASSETS_10YR_ANN_GROWTH">"c811"</definedName>
    <definedName name="IQ_NON_PERF_ASSETS_1YR_ANN_GROWTH">"c812"</definedName>
    <definedName name="IQ_NON_PERF_ASSETS_2YR_ANN_CAGR">"c6121"</definedName>
    <definedName name="IQ_NON_PERF_ASSETS_2YR_ANN_GROWTH">"c813"</definedName>
    <definedName name="IQ_NON_PERF_ASSETS_3YR_ANN_CAGR">"c6122"</definedName>
    <definedName name="IQ_NON_PERF_ASSETS_3YR_ANN_GROWTH">"c814"</definedName>
    <definedName name="IQ_NON_PERF_ASSETS_5YR_ANN_CAGR">"c6123"</definedName>
    <definedName name="IQ_NON_PERF_ASSETS_5YR_ANN_GROWTH">"c815"</definedName>
    <definedName name="IQ_NON_PERF_ASSETS_7YR_ANN_CAGR">"c6124"</definedName>
    <definedName name="IQ_NON_PERF_ASSETS_7YR_ANN_GROWTH">"c816"</definedName>
    <definedName name="IQ_NON_PERF_ASSETS_TOTAL_ASSETS">"c817"</definedName>
    <definedName name="IQ_NON_PERF_LOANS_10YR_ANN_CAGR">"c6125"</definedName>
    <definedName name="IQ_NON_PERF_LOANS_10YR_ANN_GROWTH">"c818"</definedName>
    <definedName name="IQ_NON_PERF_LOANS_1YR_ANN_GROWTH">"c819"</definedName>
    <definedName name="IQ_NON_PERF_LOANS_2YR_ANN_CAGR">"c6126"</definedName>
    <definedName name="IQ_NON_PERF_LOANS_2YR_ANN_GROWTH">"c820"</definedName>
    <definedName name="IQ_NON_PERF_LOANS_3YR_ANN_CAGR">"c6127"</definedName>
    <definedName name="IQ_NON_PERF_LOANS_3YR_ANN_GROWTH">"c821"</definedName>
    <definedName name="IQ_NON_PERF_LOANS_5YR_ANN_CAGR">"c6128"</definedName>
    <definedName name="IQ_NON_PERF_LOANS_5YR_ANN_GROWTH">"c822"</definedName>
    <definedName name="IQ_NON_PERF_LOANS_7YR_ANN_CAGR">"c6129"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CASH_PENSION_EXP">"c3000"</definedName>
    <definedName name="IQ_NONRECOURSE_DEBT">"c2550"</definedName>
    <definedName name="IQ_NONRECOURSE_DEBT_PCT">"c2551"</definedName>
    <definedName name="IQ_NONUTIL_REV">"c2089"</definedName>
    <definedName name="IQ_NORM_EPS_ACT_OR_EST">"c2249"</definedName>
    <definedName name="IQ_NORM_EPS_ACT_OR_EST_REUT">"c5472"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CAGR">"c6130"</definedName>
    <definedName name="IQ_NPPE_10YR_ANN_GROWTH">"c830"</definedName>
    <definedName name="IQ_NPPE_1YR_ANN_GROWTH">"c831"</definedName>
    <definedName name="IQ_NPPE_2YR_ANN_CAGR">"c6131"</definedName>
    <definedName name="IQ_NPPE_2YR_ANN_GROWTH">"c832"</definedName>
    <definedName name="IQ_NPPE_3YR_ANN_CAGR">"c6132"</definedName>
    <definedName name="IQ_NPPE_3YR_ANN_GROWTH">"c833"</definedName>
    <definedName name="IQ_NPPE_5YR_ANN_CAGR">"c6133"</definedName>
    <definedName name="IQ_NPPE_5YR_ANN_GROWTH">"c834"</definedName>
    <definedName name="IQ_NPPE_7YR_ANN_CAGR">"c6134"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FFER_AMOUNT">"c2152"</definedName>
    <definedName name="IQ_OFFER_COUPON">"c2147"</definedName>
    <definedName name="IQ_OFFER_COUPON_TYPE">"c2148"</definedName>
    <definedName name="IQ_OFFER_DATE">"c2149"</definedName>
    <definedName name="IQ_OFFER_PRICE">"c2150"</definedName>
    <definedName name="IQ_OFFER_YIELD">"c2151"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AVG_DAILY_PROD_GAS">"c2910"</definedName>
    <definedName name="IQ_OG_AVG_DAILY_PROD_NGL">"c2911"</definedName>
    <definedName name="IQ_OG_AVG_DAILY_PROD_OIL">"c2909"</definedName>
    <definedName name="IQ_OG_AVG_DAILY_SALES_VOL_EQ_INC_GAS">"c5797"</definedName>
    <definedName name="IQ_OG_AVG_DAILY_SALES_VOL_EQ_INC_NGL">"c5798"</definedName>
    <definedName name="IQ_OG_AVG_DAILY_SALES_VOL_EQ_INC_OIL">"c5796"</definedName>
    <definedName name="IQ_OG_CLOSE_BALANCE_GAS">"c2049"</definedName>
    <definedName name="IQ_OG_CLOSE_BALANCE_NGL">"c2920"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ACRE_GROSS_EQ_INC">"c5802"</definedName>
    <definedName name="IQ_OG_DEVELOPED_ACRE_NET_EQ_INC">"c5803"</definedName>
    <definedName name="IQ_OG_DEVELOPED_RESERVES_GAS">"c2053"</definedName>
    <definedName name="IQ_OG_DEVELOPED_RESERVES_NGL">"c2922"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NGL">"c2921"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NGL">"c2914"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NGL">"c2915"</definedName>
    <definedName name="IQ_OG_IMPROVED_RECOVERY_OIL">"c2032"</definedName>
    <definedName name="IQ_OG_LIQUID_GAS_PRICE_HEDGED">"c2233"</definedName>
    <definedName name="IQ_OG_LIQUID_GAS_PRICE_UNHEDGED">"c2234"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NGL">"c2912"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NGL">"c2919"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NGL">"c2918"</definedName>
    <definedName name="IQ_OG_PRODUCTION_OIL">"c2035"</definedName>
    <definedName name="IQ_OG_PURCHASES_GAS">"c2045"</definedName>
    <definedName name="IQ_OG_PURCHASES_NGL">"c2916"</definedName>
    <definedName name="IQ_OG_PURCHASES_OIL">"c2033"</definedName>
    <definedName name="IQ_OG_RESERVE_REPLACEMENT_RATIO">"c5799"</definedName>
    <definedName name="IQ_OG_REVISIONS_GAS">"c2042"</definedName>
    <definedName name="IQ_OG_REVISIONS_NGL">"c2913"</definedName>
    <definedName name="IQ_OG_REVISIONS_OIL">"c2030"</definedName>
    <definedName name="IQ_OG_SALES_IN_PLACE_GAS">"c2046"</definedName>
    <definedName name="IQ_OG_SALES_IN_PLACE_NGL">"c2917"</definedName>
    <definedName name="IQ_OG_SALES_IN_PLACE_OIL">"c2034"</definedName>
    <definedName name="IQ_OG_SALES_VOL_EQ_INC_GAS">"c5794"</definedName>
    <definedName name="IQ_OG_SALES_VOL_EQ_INC_NGL">"c5795"</definedName>
    <definedName name="IQ_OG_SALES_VOL_EQ_INC_OIL">"c5793"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LIQUID_GAS_PRODUCTION">"c2235"</definedName>
    <definedName name="IQ_OG_TOTAL_OIL_PRODUCTION">"c2059"</definedName>
    <definedName name="IQ_OG_TOTAL_OIL_PRODUCTON">"c2059"</definedName>
    <definedName name="IQ_OG_UNDEVELOPED_ACRE_GROSS_EQ_INC">"c5800"</definedName>
    <definedName name="IQ_OG_UNDEVELOPED_ACRE_NET_EQ_INC">"c5801"</definedName>
    <definedName name="IQ_OG_UNDEVELOPED_RESERVES_GAS">"c2051"</definedName>
    <definedName name="IQ_OG_UNDEVELOPED_RESERVES_NGL">"c2923"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B_ACCRUED_LIAB">"c3308"</definedName>
    <definedName name="IQ_OPEB_ACCRUED_LIAB_DOM">"c3306"</definedName>
    <definedName name="IQ_OPEB_ACCRUED_LIAB_FOREIGN">"c3307"</definedName>
    <definedName name="IQ_OPEB_ACCUM_OTHER_CI">"c3314"</definedName>
    <definedName name="IQ_OPEB_ACCUM_OTHER_CI_DOM">"c3312"</definedName>
    <definedName name="IQ_OPEB_ACCUM_OTHER_CI_FOREIGN">"c3313"</definedName>
    <definedName name="IQ_OPEB_ACT_NEXT">"c5774"</definedName>
    <definedName name="IQ_OPEB_ACT_NEXT_DOM">"c5772"</definedName>
    <definedName name="IQ_OPEB_ACT_NEXT_FOREIGN">"c5773"</definedName>
    <definedName name="IQ_OPEB_AMT_RECOG_NEXT">"c5783"</definedName>
    <definedName name="IQ_OPEB_AMT_RECOG_NEXT_DOM">"c5781"</definedName>
    <definedName name="IQ_OPEB_AMT_RECOG_NEXT_FOREIGN">"c5782"</definedName>
    <definedName name="IQ_OPEB_ASSETS">"c3356"</definedName>
    <definedName name="IQ_OPEB_ASSETS_ACQ">"c3347"</definedName>
    <definedName name="IQ_OPEB_ASSETS_ACQ_DOM">"c3345"</definedName>
    <definedName name="IQ_OPEB_ASSETS_ACQ_FOREIGN">"c3346"</definedName>
    <definedName name="IQ_OPEB_ASSETS_ACTUAL_RETURN">"c3332"</definedName>
    <definedName name="IQ_OPEB_ASSETS_ACTUAL_RETURN_DOM">"c3330"</definedName>
    <definedName name="IQ_OPEB_ASSETS_ACTUAL_RETURN_FOREIGN">"c3331"</definedName>
    <definedName name="IQ_OPEB_ASSETS_BEG">"c3329"</definedName>
    <definedName name="IQ_OPEB_ASSETS_BEG_DOM">"c3327"</definedName>
    <definedName name="IQ_OPEB_ASSETS_BEG_FOREIGN">"c3328"</definedName>
    <definedName name="IQ_OPEB_ASSETS_BENEFITS_PAID">"c3341"</definedName>
    <definedName name="IQ_OPEB_ASSETS_BENEFITS_PAID_DOM">"c3339"</definedName>
    <definedName name="IQ_OPEB_ASSETS_BENEFITS_PAID_FOREIGN">"c3340"</definedName>
    <definedName name="IQ_OPEB_ASSETS_CURTAIL">"c3350"</definedName>
    <definedName name="IQ_OPEB_ASSETS_CURTAIL_DOM">"c3348"</definedName>
    <definedName name="IQ_OPEB_ASSETS_CURTAIL_FOREIGN">"c3349"</definedName>
    <definedName name="IQ_OPEB_ASSETS_DOM">"c3354"</definedName>
    <definedName name="IQ_OPEB_ASSETS_EMPLOYER_CONTRIBUTIONS">"c3335"</definedName>
    <definedName name="IQ_OPEB_ASSETS_EMPLOYER_CONTRIBUTIONS_DOM">"c3333"</definedName>
    <definedName name="IQ_OPEB_ASSETS_EMPLOYER_CONTRIBUTIONS_FOREIGN">"c3334"</definedName>
    <definedName name="IQ_OPEB_ASSETS_FOREIGN">"c3355"</definedName>
    <definedName name="IQ_OPEB_ASSETS_FX_ADJ">"c3344"</definedName>
    <definedName name="IQ_OPEB_ASSETS_FX_ADJ_DOM">"c3342"</definedName>
    <definedName name="IQ_OPEB_ASSETS_FX_ADJ_FOREIGN">"c3343"</definedName>
    <definedName name="IQ_OPEB_ASSETS_OTHER_PLAN_ADJ">"c3353"</definedName>
    <definedName name="IQ_OPEB_ASSETS_OTHER_PLAN_ADJ_DOM">"c3351"</definedName>
    <definedName name="IQ_OPEB_ASSETS_OTHER_PLAN_ADJ_FOREIGN">"c3352"</definedName>
    <definedName name="IQ_OPEB_ASSETS_PARTICIP_CONTRIBUTIONS">"c3338"</definedName>
    <definedName name="IQ_OPEB_ASSETS_PARTICIP_CONTRIBUTIONS_DOM">"c3336"</definedName>
    <definedName name="IQ_OPEB_ASSETS_PARTICIP_CONTRIBUTIONS_FOREIGN">"c3337"</definedName>
    <definedName name="IQ_OPEB_BENEFIT_INFO_DATE">"c3410"</definedName>
    <definedName name="IQ_OPEB_BENEFIT_INFO_DATE_DOM">"c3408"</definedName>
    <definedName name="IQ_OPEB_BENEFIT_INFO_DATE_FOREIGN">"c3409"</definedName>
    <definedName name="IQ_OPEB_BREAKDOWN_EQ">"c3275"</definedName>
    <definedName name="IQ_OPEB_BREAKDOWN_EQ_DOM">"c3273"</definedName>
    <definedName name="IQ_OPEB_BREAKDOWN_EQ_FOREIGN">"c3274"</definedName>
    <definedName name="IQ_OPEB_BREAKDOWN_FI">"c3278"</definedName>
    <definedName name="IQ_OPEB_BREAKDOWN_FI_DOM">"c3276"</definedName>
    <definedName name="IQ_OPEB_BREAKDOWN_FI_FOREIGN">"c3277"</definedName>
    <definedName name="IQ_OPEB_BREAKDOWN_OTHER">"c3284"</definedName>
    <definedName name="IQ_OPEB_BREAKDOWN_OTHER_DOM">"c3282"</definedName>
    <definedName name="IQ_OPEB_BREAKDOWN_OTHER_FOREIGN">"c3283"</definedName>
    <definedName name="IQ_OPEB_BREAKDOWN_PCT_EQ">"c3263"</definedName>
    <definedName name="IQ_OPEB_BREAKDOWN_PCT_EQ_DOM">"c3261"</definedName>
    <definedName name="IQ_OPEB_BREAKDOWN_PCT_EQ_FOREIGN">"c3262"</definedName>
    <definedName name="IQ_OPEB_BREAKDOWN_PCT_FI">"c3266"</definedName>
    <definedName name="IQ_OPEB_BREAKDOWN_PCT_FI_DOM">"c3264"</definedName>
    <definedName name="IQ_OPEB_BREAKDOWN_PCT_FI_FOREIGN">"c3265"</definedName>
    <definedName name="IQ_OPEB_BREAKDOWN_PCT_OTHER">"c3272"</definedName>
    <definedName name="IQ_OPEB_BREAKDOWN_PCT_OTHER_DOM">"c3270"</definedName>
    <definedName name="IQ_OPEB_BREAKDOWN_PCT_OTHER_FOREIGN">"c3271"</definedName>
    <definedName name="IQ_OPEB_BREAKDOWN_PCT_RE">"c3269"</definedName>
    <definedName name="IQ_OPEB_BREAKDOWN_PCT_RE_DOM">"c3267"</definedName>
    <definedName name="IQ_OPEB_BREAKDOWN_PCT_RE_FOREIGN">"c3268"</definedName>
    <definedName name="IQ_OPEB_BREAKDOWN_RE">"c3281"</definedName>
    <definedName name="IQ_OPEB_BREAKDOWN_RE_DOM">"c3279"</definedName>
    <definedName name="IQ_OPEB_BREAKDOWN_RE_FOREIGN">"c3280"</definedName>
    <definedName name="IQ_OPEB_CI_ACT">"c5759"</definedName>
    <definedName name="IQ_OPEB_CI_ACT_DOM">"c5757"</definedName>
    <definedName name="IQ_OPEB_CI_ACT_FOREIGN">"c5758"</definedName>
    <definedName name="IQ_OPEB_CI_NET_AMT_RECOG">"c5771"</definedName>
    <definedName name="IQ_OPEB_CI_NET_AMT_RECOG_DOM">"c5769"</definedName>
    <definedName name="IQ_OPEB_CI_NET_AMT_RECOG_FOREIGN">"c5770"</definedName>
    <definedName name="IQ_OPEB_CI_OTHER_MISC_ADJ">"c5768"</definedName>
    <definedName name="IQ_OPEB_CI_OTHER_MISC_ADJ_DOM">"c5766"</definedName>
    <definedName name="IQ_OPEB_CI_OTHER_MISC_ADJ_FOREIGN">"c5767"</definedName>
    <definedName name="IQ_OPEB_CI_PRIOR_SERVICE">"c5762"</definedName>
    <definedName name="IQ_OPEB_CI_PRIOR_SERVICE_DOM">"c5760"</definedName>
    <definedName name="IQ_OPEB_CI_PRIOR_SERVICE_FOREIGN">"c5761"</definedName>
    <definedName name="IQ_OPEB_CI_TRANSITION">"c5765"</definedName>
    <definedName name="IQ_OPEB_CI_TRANSITION_DOM">"c5763"</definedName>
    <definedName name="IQ_OPEB_CI_TRANSITION_FOREIGN">"c5764"</definedName>
    <definedName name="IQ_OPEB_CL">"c5789"</definedName>
    <definedName name="IQ_OPEB_CL_DOM">"c5787"</definedName>
    <definedName name="IQ_OPEB_CL_FOREIGN">"c5788"</definedName>
    <definedName name="IQ_OPEB_DECREASE_EFFECT_PBO">"c3458"</definedName>
    <definedName name="IQ_OPEB_DECREASE_EFFECT_PBO_DOM">"c3456"</definedName>
    <definedName name="IQ_OPEB_DECREASE_EFFECT_PBO_FOREIGN">"c3457"</definedName>
    <definedName name="IQ_OPEB_DECREASE_EFFECT_SERVICE_INT_COST">"c3455"</definedName>
    <definedName name="IQ_OPEB_DECREASE_EFFECT_SERVICE_INT_COST_DOM">"c3453"</definedName>
    <definedName name="IQ_OPEB_DECREASE_EFFECT_SERVICE_INT_COST_FOREIGN">"c3454"</definedName>
    <definedName name="IQ_OPEB_DISC_RATE_MAX">"c3422"</definedName>
    <definedName name="IQ_OPEB_DISC_RATE_MAX_DOM">"c3420"</definedName>
    <definedName name="IQ_OPEB_DISC_RATE_MAX_FOREIGN">"c3421"</definedName>
    <definedName name="IQ_OPEB_DISC_RATE_MIN">"c3419"</definedName>
    <definedName name="IQ_OPEB_DISC_RATE_MIN_DOM">"c3417"</definedName>
    <definedName name="IQ_OPEB_DISC_RATE_MIN_FOREIGN">"c3418"</definedName>
    <definedName name="IQ_OPEB_EST_BENEFIT_1YR">"c3287"</definedName>
    <definedName name="IQ_OPEB_EST_BENEFIT_1YR_DOM">"c3285"</definedName>
    <definedName name="IQ_OPEB_EST_BENEFIT_1YR_FOREIGN">"c3286"</definedName>
    <definedName name="IQ_OPEB_EST_BENEFIT_2YR">"c3290"</definedName>
    <definedName name="IQ_OPEB_EST_BENEFIT_2YR_DOM">"c3288"</definedName>
    <definedName name="IQ_OPEB_EST_BENEFIT_2YR_FOREIGN">"c3289"</definedName>
    <definedName name="IQ_OPEB_EST_BENEFIT_3YR">"c3293"</definedName>
    <definedName name="IQ_OPEB_EST_BENEFIT_3YR_DOM">"c3291"</definedName>
    <definedName name="IQ_OPEB_EST_BENEFIT_3YR_FOREIGN">"c3292"</definedName>
    <definedName name="IQ_OPEB_EST_BENEFIT_4YR">"c3296"</definedName>
    <definedName name="IQ_OPEB_EST_BENEFIT_4YR_DOM">"c3294"</definedName>
    <definedName name="IQ_OPEB_EST_BENEFIT_4YR_FOREIGN">"c3295"</definedName>
    <definedName name="IQ_OPEB_EST_BENEFIT_5YR">"c3299"</definedName>
    <definedName name="IQ_OPEB_EST_BENEFIT_5YR_DOM">"c3297"</definedName>
    <definedName name="IQ_OPEB_EST_BENEFIT_5YR_FOREIGN">"c3298"</definedName>
    <definedName name="IQ_OPEB_EST_BENEFIT_AFTER5">"c3302"</definedName>
    <definedName name="IQ_OPEB_EST_BENEFIT_AFTER5_DOM">"c3300"</definedName>
    <definedName name="IQ_OPEB_EST_BENEFIT_AFTER5_FOREIGN">"c3301"</definedName>
    <definedName name="IQ_OPEB_EXP_RATE_RETURN_MAX">"c3434"</definedName>
    <definedName name="IQ_OPEB_EXP_RATE_RETURN_MAX_DOM">"c3432"</definedName>
    <definedName name="IQ_OPEB_EXP_RATE_RETURN_MAX_FOREIGN">"c3433"</definedName>
    <definedName name="IQ_OPEB_EXP_RATE_RETURN_MIN">"c3431"</definedName>
    <definedName name="IQ_OPEB_EXP_RATE_RETURN_MIN_DOM">"c3429"</definedName>
    <definedName name="IQ_OPEB_EXP_RATE_RETURN_MIN_FOREIGN">"c3430"</definedName>
    <definedName name="IQ_OPEB_EXP_RETURN">"c3398"</definedName>
    <definedName name="IQ_OPEB_EXP_RETURN_DOM">"c3396"</definedName>
    <definedName name="IQ_OPEB_EXP_RETURN_FOREIGN">"c3397"</definedName>
    <definedName name="IQ_OPEB_HEALTH_COST_TREND_INITIAL">"c3413"</definedName>
    <definedName name="IQ_OPEB_HEALTH_COST_TREND_INITIAL_DOM">"c3411"</definedName>
    <definedName name="IQ_OPEB_HEALTH_COST_TREND_INITIAL_FOREIGN">"c3412"</definedName>
    <definedName name="IQ_OPEB_HEALTH_COST_TREND_ULTIMATE">"c3416"</definedName>
    <definedName name="IQ_OPEB_HEALTH_COST_TREND_ULTIMATE_DOM">"c3414"</definedName>
    <definedName name="IQ_OPEB_HEALTH_COST_TREND_ULTIMATE_FOREIGN">"c3415"</definedName>
    <definedName name="IQ_OPEB_INCREASE_EFFECT_PBO">"c3452"</definedName>
    <definedName name="IQ_OPEB_INCREASE_EFFECT_PBO_DOM">"c3450"</definedName>
    <definedName name="IQ_OPEB_INCREASE_EFFECT_PBO_FOREIGN">"c3451"</definedName>
    <definedName name="IQ_OPEB_INCREASE_EFFECT_SERVICE_INT_COST">"c3449"</definedName>
    <definedName name="IQ_OPEB_INCREASE_EFFECT_SERVICE_INT_COST_DOM">"c3447"</definedName>
    <definedName name="IQ_OPEB_INCREASE_EFFECT_SERVICE_INT_COST_FOREIGN">"c3448"</definedName>
    <definedName name="IQ_OPEB_INTAN_ASSETS">"c3311"</definedName>
    <definedName name="IQ_OPEB_INTAN_ASSETS_DOM">"c3309"</definedName>
    <definedName name="IQ_OPEB_INTAN_ASSETS_FOREIGN">"c3310"</definedName>
    <definedName name="IQ_OPEB_INTEREST_COST">"c3395"</definedName>
    <definedName name="IQ_OPEB_INTEREST_COST_DOM">"c3393"</definedName>
    <definedName name="IQ_OPEB_INTEREST_COST_FOREIGN">"c3394"</definedName>
    <definedName name="IQ_OPEB_LT_ASSETS">"c5786"</definedName>
    <definedName name="IQ_OPEB_LT_ASSETS_DOM">"c5784"</definedName>
    <definedName name="IQ_OPEB_LT_ASSETS_FOREIGN">"c5785"</definedName>
    <definedName name="IQ_OPEB_LT_LIAB">"c5792"</definedName>
    <definedName name="IQ_OPEB_LT_LIAB_DOM">"c5790"</definedName>
    <definedName name="IQ_OPEB_LT_LIAB_FOREIGN">"c5791"</definedName>
    <definedName name="IQ_OPEB_NET_ASSET_RECOG">"c3326"</definedName>
    <definedName name="IQ_OPEB_NET_ASSET_RECOG_DOM">"c3324"</definedName>
    <definedName name="IQ_OPEB_NET_ASSET_RECOG_FOREIGN">"c3325"</definedName>
    <definedName name="IQ_OPEB_OBLIGATION_ACCUMULATED">"c3407"</definedName>
    <definedName name="IQ_OPEB_OBLIGATION_ACCUMULATED_DOM">"c3405"</definedName>
    <definedName name="IQ_OPEB_OBLIGATION_ACCUMULATED_FOREIGN">"c3406"</definedName>
    <definedName name="IQ_OPEB_OBLIGATION_ACQ">"c3380"</definedName>
    <definedName name="IQ_OPEB_OBLIGATION_ACQ_DOM">"c3378"</definedName>
    <definedName name="IQ_OPEB_OBLIGATION_ACQ_FOREIGN">"c3379"</definedName>
    <definedName name="IQ_OPEB_OBLIGATION_ACTUARIAL_GAIN_LOSS">"c3371"</definedName>
    <definedName name="IQ_OPEB_OBLIGATION_ACTUARIAL_GAIN_LOSS_DOM">"c3369"</definedName>
    <definedName name="IQ_OPEB_OBLIGATION_ACTUARIAL_GAIN_LOSS_FOREIGN">"c3370"</definedName>
    <definedName name="IQ_OPEB_OBLIGATION_BEG">"c3359"</definedName>
    <definedName name="IQ_OPEB_OBLIGATION_BEG_DOM">"c3357"</definedName>
    <definedName name="IQ_OPEB_OBLIGATION_BEG_FOREIGN">"c3358"</definedName>
    <definedName name="IQ_OPEB_OBLIGATION_CURTAIL">"c3383"</definedName>
    <definedName name="IQ_OPEB_OBLIGATION_CURTAIL_DOM">"c3381"</definedName>
    <definedName name="IQ_OPEB_OBLIGATION_CURTAIL_FOREIGN">"c3382"</definedName>
    <definedName name="IQ_OPEB_OBLIGATION_EMPLOYEE_CONTRIBUTIONS">"c3368"</definedName>
    <definedName name="IQ_OPEB_OBLIGATION_EMPLOYEE_CONTRIBUTIONS_DOM">"c3366"</definedName>
    <definedName name="IQ_OPEB_OBLIGATION_EMPLOYEE_CONTRIBUTIONS_FOREIGN">"c3367"</definedName>
    <definedName name="IQ_OPEB_OBLIGATION_FX_ADJ">"c3377"</definedName>
    <definedName name="IQ_OPEB_OBLIGATION_FX_ADJ_DOM">"c3375"</definedName>
    <definedName name="IQ_OPEB_OBLIGATION_FX_ADJ_FOREIGN">"c3376"</definedName>
    <definedName name="IQ_OPEB_OBLIGATION_INTEREST_COST">"c3365"</definedName>
    <definedName name="IQ_OPEB_OBLIGATION_INTEREST_COST_DOM">"c3363"</definedName>
    <definedName name="IQ_OPEB_OBLIGATION_INTEREST_COST_FOREIGN">"c3364"</definedName>
    <definedName name="IQ_OPEB_OBLIGATION_OTHER_PLAN_ADJ">"c3386"</definedName>
    <definedName name="IQ_OPEB_OBLIGATION_OTHER_PLAN_ADJ_DOM">"c3384"</definedName>
    <definedName name="IQ_OPEB_OBLIGATION_OTHER_PLAN_ADJ_FOREIGN">"c3385"</definedName>
    <definedName name="IQ_OPEB_OBLIGATION_PAID">"c3374"</definedName>
    <definedName name="IQ_OPEB_OBLIGATION_PAID_DOM">"c3372"</definedName>
    <definedName name="IQ_OPEB_OBLIGATION_PAID_FOREIGN">"c3373"</definedName>
    <definedName name="IQ_OPEB_OBLIGATION_PROJECTED">"c3389"</definedName>
    <definedName name="IQ_OPEB_OBLIGATION_PROJECTED_DOM">"c3387"</definedName>
    <definedName name="IQ_OPEB_OBLIGATION_PROJECTED_FOREIGN">"c3388"</definedName>
    <definedName name="IQ_OPEB_OBLIGATION_SERVICE_COST">"c3362"</definedName>
    <definedName name="IQ_OPEB_OBLIGATION_SERVICE_COST_DOM">"c3360"</definedName>
    <definedName name="IQ_OPEB_OBLIGATION_SERVICE_COST_FOREIGN">"c3361"</definedName>
    <definedName name="IQ_OPEB_OTHER">"c3317"</definedName>
    <definedName name="IQ_OPEB_OTHER_ADJ">"c3323"</definedName>
    <definedName name="IQ_OPEB_OTHER_ADJ_DOM">"c3321"</definedName>
    <definedName name="IQ_OPEB_OTHER_ADJ_FOREIGN">"c3322"</definedName>
    <definedName name="IQ_OPEB_OTHER_COST">"c3401"</definedName>
    <definedName name="IQ_OPEB_OTHER_COST_DOM">"c3399"</definedName>
    <definedName name="IQ_OPEB_OTHER_COST_FOREIGN">"c3400"</definedName>
    <definedName name="IQ_OPEB_OTHER_DOM">"c3315"</definedName>
    <definedName name="IQ_OPEB_OTHER_FOREIGN">"c3316"</definedName>
    <definedName name="IQ_OPEB_PBO_ASSUMED_RATE_RET_MAX">"c3440"</definedName>
    <definedName name="IQ_OPEB_PBO_ASSUMED_RATE_RET_MAX_DOM">"c3438"</definedName>
    <definedName name="IQ_OPEB_PBO_ASSUMED_RATE_RET_MAX_FOREIGN">"c3439"</definedName>
    <definedName name="IQ_OPEB_PBO_ASSUMED_RATE_RET_MIN">"c3437"</definedName>
    <definedName name="IQ_OPEB_PBO_ASSUMED_RATE_RET_MIN_DOM">"c3435"</definedName>
    <definedName name="IQ_OPEB_PBO_ASSUMED_RATE_RET_MIN_FOREIGN">"c3436"</definedName>
    <definedName name="IQ_OPEB_PBO_RATE_COMP_INCREASE_MAX">"c3446"</definedName>
    <definedName name="IQ_OPEB_PBO_RATE_COMP_INCREASE_MAX_DOM">"c3444"</definedName>
    <definedName name="IQ_OPEB_PBO_RATE_COMP_INCREASE_MAX_FOREIGN">"c3445"</definedName>
    <definedName name="IQ_OPEB_PBO_RATE_COMP_INCREASE_MIN">"c3443"</definedName>
    <definedName name="IQ_OPEB_PBO_RATE_COMP_INCREASE_MIN_DOM">"c3441"</definedName>
    <definedName name="IQ_OPEB_PBO_RATE_COMP_INCREASE_MIN_FOREIGN">"c3442"</definedName>
    <definedName name="IQ_OPEB_PREPAID_COST">"c3305"</definedName>
    <definedName name="IQ_OPEB_PREPAID_COST_DOM">"c3303"</definedName>
    <definedName name="IQ_OPEB_PREPAID_COST_FOREIGN">"c3304"</definedName>
    <definedName name="IQ_OPEB_PRIOR_SERVICE_NEXT">"c5777"</definedName>
    <definedName name="IQ_OPEB_PRIOR_SERVICE_NEXT_DOM">"c5775"</definedName>
    <definedName name="IQ_OPEB_PRIOR_SERVICE_NEXT_FOREIGN">"c5776"</definedName>
    <definedName name="IQ_OPEB_RATE_COMP_INCREASE_MAX">"c3428"</definedName>
    <definedName name="IQ_OPEB_RATE_COMP_INCREASE_MAX_DOM">"c3426"</definedName>
    <definedName name="IQ_OPEB_RATE_COMP_INCREASE_MAX_FOREIGN">"c3427"</definedName>
    <definedName name="IQ_OPEB_RATE_COMP_INCREASE_MIN">"c3425"</definedName>
    <definedName name="IQ_OPEB_RATE_COMP_INCREASE_MIN_DOM">"c3423"</definedName>
    <definedName name="IQ_OPEB_RATE_COMP_INCREASE_MIN_FOREIGN">"c3424"</definedName>
    <definedName name="IQ_OPEB_SERVICE_COST">"c3392"</definedName>
    <definedName name="IQ_OPEB_SERVICE_COST_DOM">"c3390"</definedName>
    <definedName name="IQ_OPEB_SERVICE_COST_FOREIGN">"c3391"</definedName>
    <definedName name="IQ_OPEB_TOTAL_COST">"c3404"</definedName>
    <definedName name="IQ_OPEB_TOTAL_COST_DOM">"c3402"</definedName>
    <definedName name="IQ_OPEB_TOTAL_COST_FOREIGN">"c3403"</definedName>
    <definedName name="IQ_OPEB_TRANSITION_NEXT">"c5780"</definedName>
    <definedName name="IQ_OPEB_TRANSITION_NEXT_DOM">"c5778"</definedName>
    <definedName name="IQ_OPEB_TRANSITION_NEXT_FOREIGN">"c5779"</definedName>
    <definedName name="IQ_OPEB_UNRECOG_PRIOR">"c3320"</definedName>
    <definedName name="IQ_OPEB_UNRECOG_PRIOR_DOM">"c3318"</definedName>
    <definedName name="IQ_OPEB_UNRECOG_PRIOR_FOREIGN">"c3319"</definedName>
    <definedName name="IQ_OPENPRICE">"c848"</definedName>
    <definedName name="IQ_OPER_INC">"c849"</definedName>
    <definedName name="IQ_OPER_INC_ACT_OR_EST">"c2220"</definedName>
    <definedName name="IQ_OPER_INC_ACT_OR_EST_REUT">"c5466"</definedName>
    <definedName name="IQ_OPER_INC_BR">"c850"</definedName>
    <definedName name="IQ_OPER_INC_EST">"c1688"</definedName>
    <definedName name="IQ_OPER_INC_EST_REUT">"c5340"</definedName>
    <definedName name="IQ_OPER_INC_FIN">"c851"</definedName>
    <definedName name="IQ_OPER_INC_HIGH_EST">"c1690"</definedName>
    <definedName name="IQ_OPER_INC_HIGH_EST_REUT">"c5342"</definedName>
    <definedName name="IQ_OPER_INC_INS">"c852"</definedName>
    <definedName name="IQ_OPER_INC_LOW_EST">"c1691"</definedName>
    <definedName name="IQ_OPER_INC_LOW_EST_REUT">"c5343"</definedName>
    <definedName name="IQ_OPER_INC_MARGIN">"c1448"</definedName>
    <definedName name="IQ_OPER_INC_MEDIAN_EST">"c1689"</definedName>
    <definedName name="IQ_OPER_INC_MEDIAN_EST_REUT">"c5341"</definedName>
    <definedName name="IQ_OPER_INC_NUM_EST">"c1692"</definedName>
    <definedName name="IQ_OPER_INC_NUM_EST_REUT">"c5344"</definedName>
    <definedName name="IQ_OPER_INC_RE">"c6240"</definedName>
    <definedName name="IQ_OPER_INC_REIT">"c853"</definedName>
    <definedName name="IQ_OPER_INC_STDDEV_EST">"c1693"</definedName>
    <definedName name="IQ_OPER_INC_STDDEV_EST_REUT">"c5345"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ABLE_END_OS">"c5804"</definedName>
    <definedName name="IQ_OPTIONS_EXERCISED">"c2116"</definedName>
    <definedName name="IQ_OPTIONS_GRANTED">"c2673"</definedName>
    <definedName name="IQ_OPTIONS_ISSUED">"c857"</definedName>
    <definedName name="IQ_OPTIONS_STRIKE_PRICE_BEG_OS">"c5805"</definedName>
    <definedName name="IQ_OPTIONS_STRIKE_PRICE_CANCELLED">"c5807"</definedName>
    <definedName name="IQ_OPTIONS_STRIKE_PRICE_EXERCISABLE">"c5808"</definedName>
    <definedName name="IQ_OPTIONS_STRIKE_PRICE_EXERCISED">"c5806"</definedName>
    <definedName name="IQ_OPTIONS_STRIKE_PRICE_GRANTED">"c2678"</definedName>
    <definedName name="IQ_OPTIONS_STRIKE_PRICE_OS">"c2677"</definedName>
    <definedName name="IQ_ORDER_BACKLOG">"c2090"</definedName>
    <definedName name="IQ_OTHER_ADJUST_GROSS_LOANS">"c859"</definedName>
    <definedName name="IQ_OTHER_AMORT">"c5563"</definedName>
    <definedName name="IQ_OTHER_AMORT_BNK">"c5565"</definedName>
    <definedName name="IQ_OTHER_AMORT_BR">"c5566"</definedName>
    <definedName name="IQ_OTHER_AMORT_FIN">"c5567"</definedName>
    <definedName name="IQ_OTHER_AMORT_INS">"c5568"</definedName>
    <definedName name="IQ_OTHER_AMORT_RE">"c6287"</definedName>
    <definedName name="IQ_OTHER_AMORT_REIT">"c5569"</definedName>
    <definedName name="IQ_OTHER_AMORT_UTI">"c5570"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">"c6241"</definedName>
    <definedName name="IQ_OTHER_ASSETS_REIT">"c865"</definedName>
    <definedName name="IQ_OTHER_ASSETS_SERV_RIGHTS">"c2243"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">"c6242"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INS">"C6021"</definedName>
    <definedName name="IQ_OTHER_CL_SUPPL_RE">"c6243"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BT">"c2507"</definedName>
    <definedName name="IQ_OTHER_DEBT_PCT">"c2508"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">"c6244"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">"c6245"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">"c6246"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">"c6247"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">"c6248"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">"c6249"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">"c6250"</definedName>
    <definedName name="IQ_OTHER_LIAB_LT_REIT">"c940"</definedName>
    <definedName name="IQ_OTHER_LIAB_LT_UTI">"c941"</definedName>
    <definedName name="IQ_OTHER_LIAB_RE">"c6251"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">"c6252"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">"c6253"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">"c6254"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">"c6255"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">"c6256"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">"c6257"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">"c6258"</definedName>
    <definedName name="IQ_OTHER_OPER_TOT_REIT">"c1003"</definedName>
    <definedName name="IQ_OTHER_OPER_TOT_UTI">"c1004"</definedName>
    <definedName name="IQ_OTHER_OPER_UTI">"c1005"</definedName>
    <definedName name="IQ_OTHER_OPTIONS_BEG_OS">"c2686"</definedName>
    <definedName name="IQ_OTHER_OPTIONS_CANCELLED">"c2689"</definedName>
    <definedName name="IQ_OTHER_OPTIONS_END_OS">"c2690"</definedName>
    <definedName name="IQ_OTHER_OPTIONS_EXERCISABLE_END_OS">"c5814"</definedName>
    <definedName name="IQ_OTHER_OPTIONS_EXERCISED">"c2688"</definedName>
    <definedName name="IQ_OTHER_OPTIONS_GRANTED">"c2687"</definedName>
    <definedName name="IQ_OTHER_OPTIONS_STRIKE_PRICE_BEG_OS">"c5815"</definedName>
    <definedName name="IQ_OTHER_OPTIONS_STRIKE_PRICE_CANCELLED">"c5817"</definedName>
    <definedName name="IQ_OTHER_OPTIONS_STRIKE_PRICE_EXERCISABLE">"c5818"</definedName>
    <definedName name="IQ_OTHER_OPTIONS_STRIKE_PRICE_EXERCISED">"c5816"</definedName>
    <definedName name="IQ_OTHER_OPTIONS_STRIKE_PRICE_OS">"c2691"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">"c6259"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">"c6260"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STRIKE_PRICE_GRANTED">"c2692"</definedName>
    <definedName name="IQ_OTHER_UNDRAWN">"c2522"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">"c6282"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">"c6281"</definedName>
    <definedName name="IQ_OTHER_UNUSUAL_SUPPL_REIT">"c1499"</definedName>
    <definedName name="IQ_OTHER_UNUSUAL_SUPPL_UTI">"c1500"</definedName>
    <definedName name="IQ_OTHER_UNUSUAL_UTI">"c1565"</definedName>
    <definedName name="IQ_OTHER_WARRANTS_BEG_OS">"c2712"</definedName>
    <definedName name="IQ_OTHER_WARRANTS_CANCELLED">"c2715"</definedName>
    <definedName name="IQ_OTHER_WARRANTS_END_OS">"c2716"</definedName>
    <definedName name="IQ_OTHER_WARRANTS_EXERCISED">"c2714"</definedName>
    <definedName name="IQ_OTHER_WARRANTS_ISSUED">"c2713"</definedName>
    <definedName name="IQ_OTHER_WARRANTS_STRIKE_PRICE_ISSUED">"c2718"</definedName>
    <definedName name="IQ_OTHER_WARRANTS_STRIKE_PRICE_OS">"c2717"</definedName>
    <definedName name="IQ_OUTSTANDING_BS_DATE">"c2128"</definedName>
    <definedName name="IQ_OUTSTANDING_FILING_DATE">"c1023"</definedName>
    <definedName name="IQ_OWNERSHIP">"c2160"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EARNED">"c2749"</definedName>
    <definedName name="IQ_PC_GAAP_COMBINED_RATIO">"c2781"</definedName>
    <definedName name="IQ_PC_GAAP_COMBINED_RATIO_EXCL_CL">"c2782"</definedName>
    <definedName name="IQ_PC_GAAP_EXPENSE_RATIO">"c2780"</definedName>
    <definedName name="IQ_PC_GAAP_LOSS">"c2779"</definedName>
    <definedName name="IQ_PC_POLICY_BENEFITS_EXP">"c2790"</definedName>
    <definedName name="IQ_PC_STAT_COMBINED_RATIO">"c2778"</definedName>
    <definedName name="IQ_PC_STAT_COMBINED_RATIO_EXCL_DIV">"c2777"</definedName>
    <definedName name="IQ_PC_STAT_DIVIDEND_RATIO">"c2776"</definedName>
    <definedName name="IQ_PC_STAT_EXPENSE_RATIO">"c2775"</definedName>
    <definedName name="IQ_PC_STAT_LOSS_RATIO">"c2774"</definedName>
    <definedName name="IQ_PC_STATUTORY_SURPLUS">"c2770"</definedName>
    <definedName name="IQ_PC_WRITTEN">"c1027"</definedName>
    <definedName name="IQ_PE_EXCL">"c1028"</definedName>
    <definedName name="IQ_PE_EXCL_AVG">"c1029"</definedName>
    <definedName name="IQ_PE_EXCL_FWD">"c1030"</definedName>
    <definedName name="IQ_PE_EXCL_FWD_REUT">"c4049"</definedName>
    <definedName name="IQ_PE_NORMALIZED">"c2207"</definedName>
    <definedName name="IQ_PE_RATIO">"c1610"</definedName>
    <definedName name="IQ_PEG_FWD">"c1863"</definedName>
    <definedName name="IQ_PEG_FWD_REUT">"c4052"</definedName>
    <definedName name="IQ_PENSION">"c1031"</definedName>
    <definedName name="IQ_PENSION_ACCRUED_LIAB">"c3134"</definedName>
    <definedName name="IQ_PENSION_ACCRUED_LIAB_DOM">"c3132"</definedName>
    <definedName name="IQ_PENSION_ACCRUED_LIAB_FOREIGN">"c3133"</definedName>
    <definedName name="IQ_PENSION_ACCUM_OTHER_CI">"c3140"</definedName>
    <definedName name="IQ_PENSION_ACCUM_OTHER_CI_DOM">"c3138"</definedName>
    <definedName name="IQ_PENSION_ACCUM_OTHER_CI_FOREIGN">"c3139"</definedName>
    <definedName name="IQ_PENSION_ACCUMULATED_OBLIGATION">"c3570"</definedName>
    <definedName name="IQ_PENSION_ACCUMULATED_OBLIGATION_DOMESTIC">"c3568"</definedName>
    <definedName name="IQ_PENSION_ACCUMULATED_OBLIGATION_FOREIGN">"c3569"</definedName>
    <definedName name="IQ_PENSION_ACT_NEXT">"c5738"</definedName>
    <definedName name="IQ_PENSION_ACT_NEXT_DOM">"c5736"</definedName>
    <definedName name="IQ_PENSION_ACT_NEXT_FOREIGN">"c5737"</definedName>
    <definedName name="IQ_PENSION_AMT_RECOG_NEXT_DOM">"c5745"</definedName>
    <definedName name="IQ_PENSION_AMT_RECOG_NEXT_FOREIGN">"c5746"</definedName>
    <definedName name="IQ_PENSION_AMT_RECOG_PERIOD">"c5747"</definedName>
    <definedName name="IQ_PENSION_ASSETS">"c3182"</definedName>
    <definedName name="IQ_PENSION_ASSETS_ACQ">"c3173"</definedName>
    <definedName name="IQ_PENSION_ASSETS_ACQ_DOM">"c3171"</definedName>
    <definedName name="IQ_PENSION_ASSETS_ACQ_FOREIGN">"c3172"</definedName>
    <definedName name="IQ_PENSION_ASSETS_ACTUAL_RETURN">"c3158"</definedName>
    <definedName name="IQ_PENSION_ASSETS_ACTUAL_RETURN_DOM">"c3156"</definedName>
    <definedName name="IQ_PENSION_ASSETS_ACTUAL_RETURN_FOREIGN">"c3157"</definedName>
    <definedName name="IQ_PENSION_ASSETS_BEG">"c3155"</definedName>
    <definedName name="IQ_PENSION_ASSETS_BEG_DOM">"c3153"</definedName>
    <definedName name="IQ_PENSION_ASSETS_BEG_FOREIGN">"c3154"</definedName>
    <definedName name="IQ_PENSION_ASSETS_BENEFITS_PAID">"c3167"</definedName>
    <definedName name="IQ_PENSION_ASSETS_BENEFITS_PAID_DOM">"c3165"</definedName>
    <definedName name="IQ_PENSION_ASSETS_BENEFITS_PAID_FOREIGN">"c3166"</definedName>
    <definedName name="IQ_PENSION_ASSETS_CURTAIL">"c3176"</definedName>
    <definedName name="IQ_PENSION_ASSETS_CURTAIL_DOM">"c3174"</definedName>
    <definedName name="IQ_PENSION_ASSETS_CURTAIL_FOREIGN">"c3175"</definedName>
    <definedName name="IQ_PENSION_ASSETS_DOM">"c3180"</definedName>
    <definedName name="IQ_PENSION_ASSETS_EMPLOYER_CONTRIBUTIONS">"c3161"</definedName>
    <definedName name="IQ_PENSION_ASSETS_EMPLOYER_CONTRIBUTIONS_DOM">"c3159"</definedName>
    <definedName name="IQ_PENSION_ASSETS_EMPLOYER_CONTRIBUTIONS_FOREIGN">"c3160"</definedName>
    <definedName name="IQ_PENSION_ASSETS_FOREIGN">"c3181"</definedName>
    <definedName name="IQ_PENSION_ASSETS_FX_ADJ">"c3170"</definedName>
    <definedName name="IQ_PENSION_ASSETS_FX_ADJ_DOM">"c3168"</definedName>
    <definedName name="IQ_PENSION_ASSETS_FX_ADJ_FOREIGN">"c3169"</definedName>
    <definedName name="IQ_PENSION_ASSETS_OTHER_PLAN_ADJ">"c3179"</definedName>
    <definedName name="IQ_PENSION_ASSETS_OTHER_PLAN_ADJ_DOM">"c3177"</definedName>
    <definedName name="IQ_PENSION_ASSETS_OTHER_PLAN_ADJ_FOREIGN">"c3178"</definedName>
    <definedName name="IQ_PENSION_ASSETS_PARTICIP_CONTRIBUTIONS">"c3164"</definedName>
    <definedName name="IQ_PENSION_ASSETS_PARTICIP_CONTRIBUTIONS_DOM">"c3162"</definedName>
    <definedName name="IQ_PENSION_ASSETS_PARTICIP_CONTRIBUTIONS_FOREIGN">"c3163"</definedName>
    <definedName name="IQ_PENSION_BENEFIT_INFO_DATE">"c3230"</definedName>
    <definedName name="IQ_PENSION_BENEFIT_INFO_DATE_DOM">"c3228"</definedName>
    <definedName name="IQ_PENSION_BENEFIT_INFO_DATE_FOREIGN">"c3229"</definedName>
    <definedName name="IQ_PENSION_BREAKDOWN_EQ">"c3101"</definedName>
    <definedName name="IQ_PENSION_BREAKDOWN_EQ_DOM">"c3099"</definedName>
    <definedName name="IQ_PENSION_BREAKDOWN_EQ_FOREIGN">"c3100"</definedName>
    <definedName name="IQ_PENSION_BREAKDOWN_FI">"c3104"</definedName>
    <definedName name="IQ_PENSION_BREAKDOWN_FI_DOM">"c3102"</definedName>
    <definedName name="IQ_PENSION_BREAKDOWN_FI_FOREIGN">"c3103"</definedName>
    <definedName name="IQ_PENSION_BREAKDOWN_OTHER">"c3110"</definedName>
    <definedName name="IQ_PENSION_BREAKDOWN_OTHER_DOM">"c3108"</definedName>
    <definedName name="IQ_PENSION_BREAKDOWN_OTHER_FOREIGN">"c3109"</definedName>
    <definedName name="IQ_PENSION_BREAKDOWN_PCT_EQ">"c3089"</definedName>
    <definedName name="IQ_PENSION_BREAKDOWN_PCT_EQ_DOM">"c3087"</definedName>
    <definedName name="IQ_PENSION_BREAKDOWN_PCT_EQ_FOREIGN">"c3088"</definedName>
    <definedName name="IQ_PENSION_BREAKDOWN_PCT_FI">"c3092"</definedName>
    <definedName name="IQ_PENSION_BREAKDOWN_PCT_FI_DOM">"c3090"</definedName>
    <definedName name="IQ_PENSION_BREAKDOWN_PCT_FI_FOREIGN">"c3091"</definedName>
    <definedName name="IQ_PENSION_BREAKDOWN_PCT_OTHER">"c3098"</definedName>
    <definedName name="IQ_PENSION_BREAKDOWN_PCT_OTHER_DOM">"c3096"</definedName>
    <definedName name="IQ_PENSION_BREAKDOWN_PCT_OTHER_FOREIGN">"c3097"</definedName>
    <definedName name="IQ_PENSION_BREAKDOWN_PCT_RE">"c3095"</definedName>
    <definedName name="IQ_PENSION_BREAKDOWN_PCT_RE_DOM">"c3093"</definedName>
    <definedName name="IQ_PENSION_BREAKDOWN_PCT_RE_FOREIGN">"c3094"</definedName>
    <definedName name="IQ_PENSION_BREAKDOWN_RE">"c3107"</definedName>
    <definedName name="IQ_PENSION_BREAKDOWN_RE_DOM">"c3105"</definedName>
    <definedName name="IQ_PENSION_BREAKDOWN_RE_FOREIGN">"c3106"</definedName>
    <definedName name="IQ_PENSION_CI_ACT">"c5723"</definedName>
    <definedName name="IQ_PENSION_CI_ACT_DOM">"c5721"</definedName>
    <definedName name="IQ_PENSION_CI_ACT_FOREIGN">"c5722"</definedName>
    <definedName name="IQ_PENSION_CI_NET_AMT_RECOG">"c5735"</definedName>
    <definedName name="IQ_PENSION_CI_NET_AMT_RECOG_DOM">"c5733"</definedName>
    <definedName name="IQ_PENSION_CI_NET_AMT_RECOG_FOREIGN">"c5734"</definedName>
    <definedName name="IQ_PENSION_CI_OTHER_MISC_ADJ">"c5732"</definedName>
    <definedName name="IQ_PENSION_CI_OTHER_MISC_ADJ_DOM">"c5730"</definedName>
    <definedName name="IQ_PENSION_CI_OTHER_MISC_ADJ_FOREIGN">"c5731"</definedName>
    <definedName name="IQ_PENSION_CI_PRIOR_SERVICE">"c5726"</definedName>
    <definedName name="IQ_PENSION_CI_PRIOR_SERVICE_DOM">"c5724"</definedName>
    <definedName name="IQ_PENSION_CI_PRIOR_SERVICE_FOREIGN">"c5725"</definedName>
    <definedName name="IQ_PENSION_CI_TRANSITION">"c5729"</definedName>
    <definedName name="IQ_PENSION_CI_TRANSITION_DOM">"c5727"</definedName>
    <definedName name="IQ_PENSION_CI_TRANSITION_FOREIGN">"c5728"</definedName>
    <definedName name="IQ_PENSION_CL">"c5753"</definedName>
    <definedName name="IQ_PENSION_CL_DOM">"c5751"</definedName>
    <definedName name="IQ_PENSION_CL_FOREIGN">"c5752"</definedName>
    <definedName name="IQ_PENSION_CONTRIBUTION_TOTAL_COST">"c3559"</definedName>
    <definedName name="IQ_PENSION_DISC_RATE_MAX">"c3236"</definedName>
    <definedName name="IQ_PENSION_DISC_RATE_MAX_DOM">"c3234"</definedName>
    <definedName name="IQ_PENSION_DISC_RATE_MAX_FOREIGN">"c3235"</definedName>
    <definedName name="IQ_PENSION_DISC_RATE_MIN">"c3233"</definedName>
    <definedName name="IQ_PENSION_DISC_RATE_MIN_DOM">"c3231"</definedName>
    <definedName name="IQ_PENSION_DISC_RATE_MIN_FOREIGN">"c3232"</definedName>
    <definedName name="IQ_PENSION_DISCOUNT_RATE_DOMESTIC">"c3573"</definedName>
    <definedName name="IQ_PENSION_DISCOUNT_RATE_FOREIGN">"c3574"</definedName>
    <definedName name="IQ_PENSION_EST_BENEFIT_1YR">"c3113"</definedName>
    <definedName name="IQ_PENSION_EST_BENEFIT_1YR_DOM">"c3111"</definedName>
    <definedName name="IQ_PENSION_EST_BENEFIT_1YR_FOREIGN">"c3112"</definedName>
    <definedName name="IQ_PENSION_EST_BENEFIT_2YR">"c3116"</definedName>
    <definedName name="IQ_PENSION_EST_BENEFIT_2YR_DOM">"c3114"</definedName>
    <definedName name="IQ_PENSION_EST_BENEFIT_2YR_FOREIGN">"c3115"</definedName>
    <definedName name="IQ_PENSION_EST_BENEFIT_3YR">"c3119"</definedName>
    <definedName name="IQ_PENSION_EST_BENEFIT_3YR_DOM">"c3117"</definedName>
    <definedName name="IQ_PENSION_EST_BENEFIT_3YR_FOREIGN">"c3118"</definedName>
    <definedName name="IQ_PENSION_EST_BENEFIT_4YR">"c3122"</definedName>
    <definedName name="IQ_PENSION_EST_BENEFIT_4YR_DOM">"c3120"</definedName>
    <definedName name="IQ_PENSION_EST_BENEFIT_4YR_FOREIGN">"c3121"</definedName>
    <definedName name="IQ_PENSION_EST_BENEFIT_5YR">"c3125"</definedName>
    <definedName name="IQ_PENSION_EST_BENEFIT_5YR_DOM">"c3123"</definedName>
    <definedName name="IQ_PENSION_EST_BENEFIT_5YR_FOREIGN">"c3124"</definedName>
    <definedName name="IQ_PENSION_EST_BENEFIT_AFTER5">"c3128"</definedName>
    <definedName name="IQ_PENSION_EST_BENEFIT_AFTER5_DOM">"c3126"</definedName>
    <definedName name="IQ_PENSION_EST_BENEFIT_AFTER5_FOREIGN">"c3127"</definedName>
    <definedName name="IQ_PENSION_EST_CONTRIBUTIONS_NEXTYR">"c3218"</definedName>
    <definedName name="IQ_PENSION_EST_CONTRIBUTIONS_NEXTYR_DOM">"c3216"</definedName>
    <definedName name="IQ_PENSION_EST_CONTRIBUTIONS_NEXTYR_FOREIGN">"c3217"</definedName>
    <definedName name="IQ_PENSION_EXP_RATE_RETURN_MAX">"c3248"</definedName>
    <definedName name="IQ_PENSION_EXP_RATE_RETURN_MAX_DOM">"c3246"</definedName>
    <definedName name="IQ_PENSION_EXP_RATE_RETURN_MAX_FOREIGN">"c3247"</definedName>
    <definedName name="IQ_PENSION_EXP_RATE_RETURN_MIN">"c3245"</definedName>
    <definedName name="IQ_PENSION_EXP_RATE_RETURN_MIN_DOM">"c3243"</definedName>
    <definedName name="IQ_PENSION_EXP_RATE_RETURN_MIN_FOREIGN">"c3244"</definedName>
    <definedName name="IQ_PENSION_EXP_RETURN_DOMESTIC">"c3571"</definedName>
    <definedName name="IQ_PENSION_EXP_RETURN_FOREIGN">"c3572"</definedName>
    <definedName name="IQ_PENSION_INTAN_ASSETS">"c3137"</definedName>
    <definedName name="IQ_PENSION_INTAN_ASSETS_DOM">"c3135"</definedName>
    <definedName name="IQ_PENSION_INTAN_ASSETS_FOREIGN">"c3136"</definedName>
    <definedName name="IQ_PENSION_INTEREST_COST">"c3582"</definedName>
    <definedName name="IQ_PENSION_INTEREST_COST_DOM">"c3580"</definedName>
    <definedName name="IQ_PENSION_INTEREST_COST_FOREIGN">"c3581"</definedName>
    <definedName name="IQ_PENSION_LT_ASSETS">"c5750"</definedName>
    <definedName name="IQ_PENSION_LT_ASSETS_DOM">"c5748"</definedName>
    <definedName name="IQ_PENSION_LT_ASSETS_FOREIGN">"c5749"</definedName>
    <definedName name="IQ_PENSION_LT_LIAB">"c5756"</definedName>
    <definedName name="IQ_PENSION_LT_LIAB_DOM">"c5754"</definedName>
    <definedName name="IQ_PENSION_LT_LIAB_FOREIGN">"c5755"</definedName>
    <definedName name="IQ_PENSION_NET_ASSET_RECOG">"c3152"</definedName>
    <definedName name="IQ_PENSION_NET_ASSET_RECOG_DOM">"c3150"</definedName>
    <definedName name="IQ_PENSION_NET_ASSET_RECOG_FOREIGN">"c3151"</definedName>
    <definedName name="IQ_PENSION_OBLIGATION_ACQ">"c3206"</definedName>
    <definedName name="IQ_PENSION_OBLIGATION_ACQ_DOM">"c3204"</definedName>
    <definedName name="IQ_PENSION_OBLIGATION_ACQ_FOREIGN">"c3205"</definedName>
    <definedName name="IQ_PENSION_OBLIGATION_ACTUARIAL_GAIN_LOSS">"c3197"</definedName>
    <definedName name="IQ_PENSION_OBLIGATION_ACTUARIAL_GAIN_LOSS_DOM">"c3195"</definedName>
    <definedName name="IQ_PENSION_OBLIGATION_ACTUARIAL_GAIN_LOSS_FOREIGN">"c3196"</definedName>
    <definedName name="IQ_PENSION_OBLIGATION_BEG">"c3185"</definedName>
    <definedName name="IQ_PENSION_OBLIGATION_BEG_DOM">"c3183"</definedName>
    <definedName name="IQ_PENSION_OBLIGATION_BEG_FOREIGN">"c3184"</definedName>
    <definedName name="IQ_PENSION_OBLIGATION_CURTAIL">"c3209"</definedName>
    <definedName name="IQ_PENSION_OBLIGATION_CURTAIL_DOM">"c3207"</definedName>
    <definedName name="IQ_PENSION_OBLIGATION_CURTAIL_FOREIGN">"c3208"</definedName>
    <definedName name="IQ_PENSION_OBLIGATION_EMPLOYEE_CONTRIBUTIONS">"c3194"</definedName>
    <definedName name="IQ_PENSION_OBLIGATION_EMPLOYEE_CONTRIBUTIONS_DOM">"c3192"</definedName>
    <definedName name="IQ_PENSION_OBLIGATION_EMPLOYEE_CONTRIBUTIONS_FOREIGN">"c3193"</definedName>
    <definedName name="IQ_PENSION_OBLIGATION_FX_ADJ">"c3203"</definedName>
    <definedName name="IQ_PENSION_OBLIGATION_FX_ADJ_DOM">"c3201"</definedName>
    <definedName name="IQ_PENSION_OBLIGATION_FX_ADJ_FOREIGN">"c3202"</definedName>
    <definedName name="IQ_PENSION_OBLIGATION_INTEREST_COST">"c3191"</definedName>
    <definedName name="IQ_PENSION_OBLIGATION_INTEREST_COST_DOM">"c3189"</definedName>
    <definedName name="IQ_PENSION_OBLIGATION_INTEREST_COST_FOREIGN">"c3190"</definedName>
    <definedName name="IQ_PENSION_OBLIGATION_OTHER_COST">"c3555"</definedName>
    <definedName name="IQ_PENSION_OBLIGATION_OTHER_COST_DOM">"c3553"</definedName>
    <definedName name="IQ_PENSION_OBLIGATION_OTHER_COST_FOREIGN">"c3554"</definedName>
    <definedName name="IQ_PENSION_OBLIGATION_OTHER_PLAN_ADJ">"c3212"</definedName>
    <definedName name="IQ_PENSION_OBLIGATION_OTHER_PLAN_ADJ_DOM">"c3210"</definedName>
    <definedName name="IQ_PENSION_OBLIGATION_OTHER_PLAN_ADJ_FOREIGN">"c3211"</definedName>
    <definedName name="IQ_PENSION_OBLIGATION_PAID">"c3200"</definedName>
    <definedName name="IQ_PENSION_OBLIGATION_PAID_DOM">"c3198"</definedName>
    <definedName name="IQ_PENSION_OBLIGATION_PAID_FOREIGN">"c3199"</definedName>
    <definedName name="IQ_PENSION_OBLIGATION_PROJECTED">"c3215"</definedName>
    <definedName name="IQ_PENSION_OBLIGATION_PROJECTED_DOM">"c3213"</definedName>
    <definedName name="IQ_PENSION_OBLIGATION_PROJECTED_FOREIGN">"c3214"</definedName>
    <definedName name="IQ_PENSION_OBLIGATION_ROA">"c3552"</definedName>
    <definedName name="IQ_PENSION_OBLIGATION_ROA_DOM">"c3550"</definedName>
    <definedName name="IQ_PENSION_OBLIGATION_ROA_FOREIGN">"c3551"</definedName>
    <definedName name="IQ_PENSION_OBLIGATION_SERVICE_COST">"c3188"</definedName>
    <definedName name="IQ_PENSION_OBLIGATION_SERVICE_COST_DOM">"c3186"</definedName>
    <definedName name="IQ_PENSION_OBLIGATION_SERVICE_COST_FOREIGN">"c3187"</definedName>
    <definedName name="IQ_PENSION_OBLIGATION_TOTAL_COST">"c3558"</definedName>
    <definedName name="IQ_PENSION_OBLIGATION_TOTAL_COST_DOM">"c3556"</definedName>
    <definedName name="IQ_PENSION_OBLIGATION_TOTAL_COST_FOREIGN">"c3557"</definedName>
    <definedName name="IQ_PENSION_OTHER">"c3143"</definedName>
    <definedName name="IQ_PENSION_OTHER_ADJ">"c3149"</definedName>
    <definedName name="IQ_PENSION_OTHER_ADJ_DOM">"c3147"</definedName>
    <definedName name="IQ_PENSION_OTHER_ADJ_FOREIGN">"c3148"</definedName>
    <definedName name="IQ_PENSION_OTHER_DOM">"c3141"</definedName>
    <definedName name="IQ_PENSION_OTHER_FOREIGN">"c3142"</definedName>
    <definedName name="IQ_PENSION_PBO_ASSUMED_RATE_RET_MAX">"c3254"</definedName>
    <definedName name="IQ_PENSION_PBO_ASSUMED_RATE_RET_MAX_DOM">"c3252"</definedName>
    <definedName name="IQ_PENSION_PBO_ASSUMED_RATE_RET_MAX_FOREIGN">"c3253"</definedName>
    <definedName name="IQ_PENSION_PBO_ASSUMED_RATE_RET_MIN">"c3251"</definedName>
    <definedName name="IQ_PENSION_PBO_ASSUMED_RATE_RET_MIN_DOM">"c3249"</definedName>
    <definedName name="IQ_PENSION_PBO_ASSUMED_RATE_RET_MIN_FOREIGN">"c3250"</definedName>
    <definedName name="IQ_PENSION_PBO_RATE_COMP_INCREASE_MAX">"c3260"</definedName>
    <definedName name="IQ_PENSION_PBO_RATE_COMP_INCREASE_MAX_DOM">"c3258"</definedName>
    <definedName name="IQ_PENSION_PBO_RATE_COMP_INCREASE_MAX_FOREIGN">"c3259"</definedName>
    <definedName name="IQ_PENSION_PBO_RATE_COMP_INCREASE_MIN">"c3257"</definedName>
    <definedName name="IQ_PENSION_PBO_RATE_COMP_INCREASE_MIN_DOM">"c3255"</definedName>
    <definedName name="IQ_PENSION_PBO_RATE_COMP_INCREASE_MIN_FOREIGN">"c3256"</definedName>
    <definedName name="IQ_PENSION_PREPAID_COST">"c3131"</definedName>
    <definedName name="IQ_PENSION_PREPAID_COST_DOM">"c3129"</definedName>
    <definedName name="IQ_PENSION_PREPAID_COST_FOREIGN">"c3130"</definedName>
    <definedName name="IQ_PENSION_PRIOR_SERVICE_NEXT">"c5741"</definedName>
    <definedName name="IQ_PENSION_PRIOR_SERVICE_NEXT_DOM">"c5739"</definedName>
    <definedName name="IQ_PENSION_PRIOR_SERVICE_NEXT_FOREIGN">"c5740"</definedName>
    <definedName name="IQ_PENSION_PROJECTED_OBLIGATION">"c3566"</definedName>
    <definedName name="IQ_PENSION_PROJECTED_OBLIGATION_DOMESTIC">"c3564"</definedName>
    <definedName name="IQ_PENSION_PROJECTED_OBLIGATION_FOREIGN">"c3565"</definedName>
    <definedName name="IQ_PENSION_QUART_ADDL_CONTRIBUTIONS_EXP">"c3224"</definedName>
    <definedName name="IQ_PENSION_QUART_ADDL_CONTRIBUTIONS_EXP_DOM">"c3222"</definedName>
    <definedName name="IQ_PENSION_QUART_ADDL_CONTRIBUTIONS_EXP_FOREIGN">"c3223"</definedName>
    <definedName name="IQ_PENSION_QUART_EMPLOYER_CONTRIBUTIONS">"c3221"</definedName>
    <definedName name="IQ_PENSION_QUART_EMPLOYER_CONTRIBUTIONS_DOM">"c3219"</definedName>
    <definedName name="IQ_PENSION_QUART_EMPLOYER_CONTRIBUTIONS_FOREIGN">"c3220"</definedName>
    <definedName name="IQ_PENSION_RATE_COMP_GROWTH_DOMESTIC">"c3575"</definedName>
    <definedName name="IQ_PENSION_RATE_COMP_GROWTH_FOREIGN">"c3576"</definedName>
    <definedName name="IQ_PENSION_RATE_COMP_INCREASE_MAX">"c3242"</definedName>
    <definedName name="IQ_PENSION_RATE_COMP_INCREASE_MAX_DOM">"c3240"</definedName>
    <definedName name="IQ_PENSION_RATE_COMP_INCREASE_MAX_FOREIGN">"c3241"</definedName>
    <definedName name="IQ_PENSION_RATE_COMP_INCREASE_MIN">"c3239"</definedName>
    <definedName name="IQ_PENSION_RATE_COMP_INCREASE_MIN_DOM">"c3237"</definedName>
    <definedName name="IQ_PENSION_RATE_COMP_INCREASE_MIN_FOREIGN">"c3238"</definedName>
    <definedName name="IQ_PENSION_SERVICE_COST">"c3579"</definedName>
    <definedName name="IQ_PENSION_SERVICE_COST_DOM">"c3577"</definedName>
    <definedName name="IQ_PENSION_SERVICE_COST_FOREIGN">"c3578"</definedName>
    <definedName name="IQ_PENSION_TOTAL_ASSETS">"c3563"</definedName>
    <definedName name="IQ_PENSION_TOTAL_ASSETS_DOMESTIC">"c3561"</definedName>
    <definedName name="IQ_PENSION_TOTAL_ASSETS_FOREIGN">"c3562"</definedName>
    <definedName name="IQ_PENSION_TOTAL_EXP">"c3560"</definedName>
    <definedName name="IQ_PENSION_TRANSITION_NEXT">"c5744"</definedName>
    <definedName name="IQ_PENSION_TRANSITION_NEXT_DOM">"c5742"</definedName>
    <definedName name="IQ_PENSION_TRANSITION_NEXT_FOREIGN">"c5743"</definedName>
    <definedName name="IQ_PENSION_UNFUNDED_ADDL_MIN_LIAB">"c3227"</definedName>
    <definedName name="IQ_PENSION_UNFUNDED_ADDL_MIN_LIAB_DOM">"c3225"</definedName>
    <definedName name="IQ_PENSION_UNFUNDED_ADDL_MIN_LIAB_FOREIGN">"c3226"</definedName>
    <definedName name="IQ_PENSION_UNRECOG_PRIOR">"c3146"</definedName>
    <definedName name="IQ_PENSION_UNRECOG_PRIOR_DOM">"c3144"</definedName>
    <definedName name="IQ_PENSION_UNRECOG_PRIOR_FOREIGN">"c3145"</definedName>
    <definedName name="IQ_PENSION_UV_LIAB">"c3567"</definedName>
    <definedName name="IQ_PERCENT_CHANGE_EST_5YR_GROWTH_RATE_12MONTHS">"c1852"</definedName>
    <definedName name="IQ_PERCENT_CHANGE_EST_5YR_GROWTH_RATE_12MONTHS_REUT">"c3959"</definedName>
    <definedName name="IQ_PERCENT_CHANGE_EST_5YR_GROWTH_RATE_18MONTHS">"c1853"</definedName>
    <definedName name="IQ_PERCENT_CHANGE_EST_5YR_GROWTH_RATE_18MONTHS_REUT">"c3960"</definedName>
    <definedName name="IQ_PERCENT_CHANGE_EST_5YR_GROWTH_RATE_3MONTHS">"c1849"</definedName>
    <definedName name="IQ_PERCENT_CHANGE_EST_5YR_GROWTH_RATE_3MONTHS_REUT">"c3956"</definedName>
    <definedName name="IQ_PERCENT_CHANGE_EST_5YR_GROWTH_RATE_6MONTHS">"c1850"</definedName>
    <definedName name="IQ_PERCENT_CHANGE_EST_5YR_GROWTH_RATE_6MONTHS_REUT">"c3957"</definedName>
    <definedName name="IQ_PERCENT_CHANGE_EST_5YR_GROWTH_RATE_9MONTHS">"c1851"</definedName>
    <definedName name="IQ_PERCENT_CHANGE_EST_5YR_GROWTH_RATE_9MONTHS_REUT">"c3958"</definedName>
    <definedName name="IQ_PERCENT_CHANGE_EST_5YR_GROWTH_RATE_DAY">"c1846"</definedName>
    <definedName name="IQ_PERCENT_CHANGE_EST_5YR_GROWTH_RATE_DAY_REUT">"c3954"</definedName>
    <definedName name="IQ_PERCENT_CHANGE_EST_5YR_GROWTH_RATE_MONTH">"c1848"</definedName>
    <definedName name="IQ_PERCENT_CHANGE_EST_5YR_GROWTH_RATE_MONTH_REUT">"c3955"</definedName>
    <definedName name="IQ_PERCENT_CHANGE_EST_5YR_GROWTH_RATE_WEEK">"c1847"</definedName>
    <definedName name="IQ_PERCENT_CHANGE_EST_5YR_GROWTH_RATE_WEEK_REUT">"c5435"</definedName>
    <definedName name="IQ_PERCENT_CHANGE_EST_CFPS_12MONTHS">"c1812"</definedName>
    <definedName name="IQ_PERCENT_CHANGE_EST_CFPS_12MONTHS_REUT">"c3924"</definedName>
    <definedName name="IQ_PERCENT_CHANGE_EST_CFPS_18MONTHS">"c1813"</definedName>
    <definedName name="IQ_PERCENT_CHANGE_EST_CFPS_18MONTHS_REUT">"c3925"</definedName>
    <definedName name="IQ_PERCENT_CHANGE_EST_CFPS_3MONTHS">"c1809"</definedName>
    <definedName name="IQ_PERCENT_CHANGE_EST_CFPS_3MONTHS_REUT">"c3921"</definedName>
    <definedName name="IQ_PERCENT_CHANGE_EST_CFPS_6MONTHS">"c1810"</definedName>
    <definedName name="IQ_PERCENT_CHANGE_EST_CFPS_6MONTHS_REUT">"c3922"</definedName>
    <definedName name="IQ_PERCENT_CHANGE_EST_CFPS_9MONTHS">"c1811"</definedName>
    <definedName name="IQ_PERCENT_CHANGE_EST_CFPS_9MONTHS_REUT">"c3923"</definedName>
    <definedName name="IQ_PERCENT_CHANGE_EST_CFPS_DAY">"c1806"</definedName>
    <definedName name="IQ_PERCENT_CHANGE_EST_CFPS_DAY_REUT">"c3919"</definedName>
    <definedName name="IQ_PERCENT_CHANGE_EST_CFPS_MONTH">"c1808"</definedName>
    <definedName name="IQ_PERCENT_CHANGE_EST_CFPS_MONTH_REUT">"c3920"</definedName>
    <definedName name="IQ_PERCENT_CHANGE_EST_CFPS_WEEK">"c1807"</definedName>
    <definedName name="IQ_PERCENT_CHANGE_EST_CFPS_WEEK_REUT">"c3962"</definedName>
    <definedName name="IQ_PERCENT_CHANGE_EST_DPS_12MONTHS">"c1820"</definedName>
    <definedName name="IQ_PERCENT_CHANGE_EST_DPS_12MONTHS_REUT">"c3931"</definedName>
    <definedName name="IQ_PERCENT_CHANGE_EST_DPS_18MONTHS">"c1821"</definedName>
    <definedName name="IQ_PERCENT_CHANGE_EST_DPS_18MONTHS_REUT">"c3932"</definedName>
    <definedName name="IQ_PERCENT_CHANGE_EST_DPS_3MONTHS">"c1817"</definedName>
    <definedName name="IQ_PERCENT_CHANGE_EST_DPS_3MONTHS_REUT">"c3928"</definedName>
    <definedName name="IQ_PERCENT_CHANGE_EST_DPS_6MONTHS">"c1818"</definedName>
    <definedName name="IQ_PERCENT_CHANGE_EST_DPS_6MONTHS_REUT">"c3929"</definedName>
    <definedName name="IQ_PERCENT_CHANGE_EST_DPS_9MONTHS">"c1819"</definedName>
    <definedName name="IQ_PERCENT_CHANGE_EST_DPS_9MONTHS_REUT">"c3930"</definedName>
    <definedName name="IQ_PERCENT_CHANGE_EST_DPS_DAY">"c1814"</definedName>
    <definedName name="IQ_PERCENT_CHANGE_EST_DPS_DAY_REUT">"c3926"</definedName>
    <definedName name="IQ_PERCENT_CHANGE_EST_DPS_MONTH">"c1816"</definedName>
    <definedName name="IQ_PERCENT_CHANGE_EST_DPS_MONTH_REUT">"c3927"</definedName>
    <definedName name="IQ_PERCENT_CHANGE_EST_DPS_WEEK">"c1815"</definedName>
    <definedName name="IQ_PERCENT_CHANGE_EST_DPS_WEEK_REUT">"c3963"</definedName>
    <definedName name="IQ_PERCENT_CHANGE_EST_EBITDA_12MONTHS">"c1804"</definedName>
    <definedName name="IQ_PERCENT_CHANGE_EST_EBITDA_12MONTHS_REUT">"c3917"</definedName>
    <definedName name="IQ_PERCENT_CHANGE_EST_EBITDA_18MONTHS">"c1805"</definedName>
    <definedName name="IQ_PERCENT_CHANGE_EST_EBITDA_18MONTHS_REUT">"c3918"</definedName>
    <definedName name="IQ_PERCENT_CHANGE_EST_EBITDA_3MONTHS">"c1801"</definedName>
    <definedName name="IQ_PERCENT_CHANGE_EST_EBITDA_3MONTHS_REUT">"c3914"</definedName>
    <definedName name="IQ_PERCENT_CHANGE_EST_EBITDA_6MONTHS">"c1802"</definedName>
    <definedName name="IQ_PERCENT_CHANGE_EST_EBITDA_6MONTHS_REUT">"c3915"</definedName>
    <definedName name="IQ_PERCENT_CHANGE_EST_EBITDA_9MONTHS">"c1803"</definedName>
    <definedName name="IQ_PERCENT_CHANGE_EST_EBITDA_9MONTHS_REUT">"c3916"</definedName>
    <definedName name="IQ_PERCENT_CHANGE_EST_EBITDA_DAY">"c1798"</definedName>
    <definedName name="IQ_PERCENT_CHANGE_EST_EBITDA_DAY_REUT">"c3912"</definedName>
    <definedName name="IQ_PERCENT_CHANGE_EST_EBITDA_MONTH">"c1800"</definedName>
    <definedName name="IQ_PERCENT_CHANGE_EST_EBITDA_MONTH_REUT">"c3913"</definedName>
    <definedName name="IQ_PERCENT_CHANGE_EST_EBITDA_WEEK">"c1799"</definedName>
    <definedName name="IQ_PERCENT_CHANGE_EST_EBITDA_WEEK_REUT">"c3961"</definedName>
    <definedName name="IQ_PERCENT_CHANGE_EST_EPS_12MONTHS">"c1788"</definedName>
    <definedName name="IQ_PERCENT_CHANGE_EST_EPS_12MONTHS_REUT">"c3902"</definedName>
    <definedName name="IQ_PERCENT_CHANGE_EST_EPS_18MONTHS">"c1789"</definedName>
    <definedName name="IQ_PERCENT_CHANGE_EST_EPS_18MONTHS_REUT">"c3903"</definedName>
    <definedName name="IQ_PERCENT_CHANGE_EST_EPS_3MONTHS">"c1785"</definedName>
    <definedName name="IQ_PERCENT_CHANGE_EST_EPS_3MONTHS_REUT">"c3899"</definedName>
    <definedName name="IQ_PERCENT_CHANGE_EST_EPS_6MONTHS">"c1786"</definedName>
    <definedName name="IQ_PERCENT_CHANGE_EST_EPS_6MONTHS_REUT">"c3900"</definedName>
    <definedName name="IQ_PERCENT_CHANGE_EST_EPS_9MONTHS">"c1787"</definedName>
    <definedName name="IQ_PERCENT_CHANGE_EST_EPS_9MONTHS_REUT">"c3901"</definedName>
    <definedName name="IQ_PERCENT_CHANGE_EST_EPS_DAY">"c1782"</definedName>
    <definedName name="IQ_PERCENT_CHANGE_EST_EPS_DAY_REUT">"c3896"</definedName>
    <definedName name="IQ_PERCENT_CHANGE_EST_EPS_MONTH">"c1784"</definedName>
    <definedName name="IQ_PERCENT_CHANGE_EST_EPS_MONTH_REUT">"c3898"</definedName>
    <definedName name="IQ_PERCENT_CHANGE_EST_EPS_WEEK">"c1783"</definedName>
    <definedName name="IQ_PERCENT_CHANGE_EST_EPS_WEEK_REUT">"c3897"</definedName>
    <definedName name="IQ_PERCENT_CHANGE_EST_FFO_12MONTHS">"c1828"</definedName>
    <definedName name="IQ_PERCENT_CHANGE_EST_FFO_12MONTHS_REUT">"c3938"</definedName>
    <definedName name="IQ_PERCENT_CHANGE_EST_FFO_18MONTHS">"c1829"</definedName>
    <definedName name="IQ_PERCENT_CHANGE_EST_FFO_18MONTHS_REUT">"c3939"</definedName>
    <definedName name="IQ_PERCENT_CHANGE_EST_FFO_3MONTHS">"c1825"</definedName>
    <definedName name="IQ_PERCENT_CHANGE_EST_FFO_3MONTHS_REUT">"c3935"</definedName>
    <definedName name="IQ_PERCENT_CHANGE_EST_FFO_6MONTHS">"c1826"</definedName>
    <definedName name="IQ_PERCENT_CHANGE_EST_FFO_6MONTHS_REUT">"c3936"</definedName>
    <definedName name="IQ_PERCENT_CHANGE_EST_FFO_9MONTHS">"c1827"</definedName>
    <definedName name="IQ_PERCENT_CHANGE_EST_FFO_9MONTHS_REUT">"c3937"</definedName>
    <definedName name="IQ_PERCENT_CHANGE_EST_FFO_DAY">"c1822"</definedName>
    <definedName name="IQ_PERCENT_CHANGE_EST_FFO_DAY_REUT">"c3933"</definedName>
    <definedName name="IQ_PERCENT_CHANGE_EST_FFO_MONTH">"c1824"</definedName>
    <definedName name="IQ_PERCENT_CHANGE_EST_FFO_MONTH_REUT">"c3934"</definedName>
    <definedName name="IQ_PERCENT_CHANGE_EST_FFO_WEEK">"c1823"</definedName>
    <definedName name="IQ_PERCENT_CHANGE_EST_FFO_WEEK_REUT">"c3964"</definedName>
    <definedName name="IQ_PERCENT_CHANGE_EST_PRICE_TARGET_12MONTHS">"c1844"</definedName>
    <definedName name="IQ_PERCENT_CHANGE_EST_PRICE_TARGET_12MONTHS_REUT">"c3952"</definedName>
    <definedName name="IQ_PERCENT_CHANGE_EST_PRICE_TARGET_18MONTHS">"c1845"</definedName>
    <definedName name="IQ_PERCENT_CHANGE_EST_PRICE_TARGET_18MONTHS_REUT">"c3953"</definedName>
    <definedName name="IQ_PERCENT_CHANGE_EST_PRICE_TARGET_3MONTHS">"c1841"</definedName>
    <definedName name="IQ_PERCENT_CHANGE_EST_PRICE_TARGET_3MONTHS_REUT">"c3949"</definedName>
    <definedName name="IQ_PERCENT_CHANGE_EST_PRICE_TARGET_6MONTHS">"c1842"</definedName>
    <definedName name="IQ_PERCENT_CHANGE_EST_PRICE_TARGET_6MONTHS_REUT">"c3950"</definedName>
    <definedName name="IQ_PERCENT_CHANGE_EST_PRICE_TARGET_9MONTHS">"c1843"</definedName>
    <definedName name="IQ_PERCENT_CHANGE_EST_PRICE_TARGET_9MONTHS_REUT">"c3951"</definedName>
    <definedName name="IQ_PERCENT_CHANGE_EST_PRICE_TARGET_DAY">"c1838"</definedName>
    <definedName name="IQ_PERCENT_CHANGE_EST_PRICE_TARGET_DAY_REUT">"c3947"</definedName>
    <definedName name="IQ_PERCENT_CHANGE_EST_PRICE_TARGET_MONTH">"c1840"</definedName>
    <definedName name="IQ_PERCENT_CHANGE_EST_PRICE_TARGET_MONTH_REUT">"c3948"</definedName>
    <definedName name="IQ_PERCENT_CHANGE_EST_PRICE_TARGET_WEEK">"c1839"</definedName>
    <definedName name="IQ_PERCENT_CHANGE_EST_PRICE_TARGET_WEEK_REUT">"c3967"</definedName>
    <definedName name="IQ_PERCENT_CHANGE_EST_RECO_12MONTHS">"c1836"</definedName>
    <definedName name="IQ_PERCENT_CHANGE_EST_RECO_12MONTHS_REUT">"c3945"</definedName>
    <definedName name="IQ_PERCENT_CHANGE_EST_RECO_18MONTHS">"c1837"</definedName>
    <definedName name="IQ_PERCENT_CHANGE_EST_RECO_18MONTHS_REUT">"c3946"</definedName>
    <definedName name="IQ_PERCENT_CHANGE_EST_RECO_3MONTHS">"c1833"</definedName>
    <definedName name="IQ_PERCENT_CHANGE_EST_RECO_3MONTHS_REUT">"c3942"</definedName>
    <definedName name="IQ_PERCENT_CHANGE_EST_RECO_6MONTHS">"c1834"</definedName>
    <definedName name="IQ_PERCENT_CHANGE_EST_RECO_6MONTHS_REUT">"c3943"</definedName>
    <definedName name="IQ_PERCENT_CHANGE_EST_RECO_9MONTHS">"c1835"</definedName>
    <definedName name="IQ_PERCENT_CHANGE_EST_RECO_9MONTHS_REUT">"c3944"</definedName>
    <definedName name="IQ_PERCENT_CHANGE_EST_RECO_DAY">"c1830"</definedName>
    <definedName name="IQ_PERCENT_CHANGE_EST_RECO_DAY_REUT">"c3940"</definedName>
    <definedName name="IQ_PERCENT_CHANGE_EST_RECO_MONTH">"c1832"</definedName>
    <definedName name="IQ_PERCENT_CHANGE_EST_RECO_MONTH_REUT">"c3941"</definedName>
    <definedName name="IQ_PERCENT_CHANGE_EST_RECO_WEEK">"c1831"</definedName>
    <definedName name="IQ_PERCENT_CHANGE_EST_RECO_WEEK_REUT">"c3966"</definedName>
    <definedName name="IQ_PERCENT_CHANGE_EST_REV_12MONTHS">"c1796"</definedName>
    <definedName name="IQ_PERCENT_CHANGE_EST_REV_12MONTHS_REUT">"c3910"</definedName>
    <definedName name="IQ_PERCENT_CHANGE_EST_REV_18MONTHS">"c1797"</definedName>
    <definedName name="IQ_PERCENT_CHANGE_EST_REV_18MONTHS_REUT">"c3911"</definedName>
    <definedName name="IQ_PERCENT_CHANGE_EST_REV_3MONTHS">"c1793"</definedName>
    <definedName name="IQ_PERCENT_CHANGE_EST_REV_3MONTHS_REUT">"c3907"</definedName>
    <definedName name="IQ_PERCENT_CHANGE_EST_REV_6MONTHS">"c1794"</definedName>
    <definedName name="IQ_PERCENT_CHANGE_EST_REV_6MONTHS_REUT">"c3908"</definedName>
    <definedName name="IQ_PERCENT_CHANGE_EST_REV_9MONTHS">"c1795"</definedName>
    <definedName name="IQ_PERCENT_CHANGE_EST_REV_9MONTHS_REUT">"c3909"</definedName>
    <definedName name="IQ_PERCENT_CHANGE_EST_REV_DAY">"c1790"</definedName>
    <definedName name="IQ_PERCENT_CHANGE_EST_REV_DAY_REUT">"c3904"</definedName>
    <definedName name="IQ_PERCENT_CHANGE_EST_REV_MONTH">"c1792"</definedName>
    <definedName name="IQ_PERCENT_CHANGE_EST_REV_MONTH_REUT">"c3906"</definedName>
    <definedName name="IQ_PERCENT_CHANGE_EST_REV_WEEK">"c1791"</definedName>
    <definedName name="IQ_PERCENT_CHANGE_EST_REV_WEEK_REUT">"c3905"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MT_FREQ">"c2236"</definedName>
    <definedName name="IQ_POISON_PUT_EFFECT_DATE">"c2486"</definedName>
    <definedName name="IQ_POISON_PUT_EXPIRATION_DATE">"c2487"</definedName>
    <definedName name="IQ_POISON_PUT_PRICE">"c2488"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OTENTIAL_UPSIDE">"c1855"</definedName>
    <definedName name="IQ_POTENTIAL_UPSIDE_REUT">"c3968"</definedName>
    <definedName name="IQ_PRE_OPEN_COST">"c1040"</definedName>
    <definedName name="IQ_PRE_TAX_ACT_OR_EST">"c2221"</definedName>
    <definedName name="IQ_PRE_TAX_ACT_OR_EST_REUT">"c5467"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">"c6261"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">"c6262"</definedName>
    <definedName name="IQ_PREF_OTHER_REIT">"c1058"</definedName>
    <definedName name="IQ_PREF_OTHER_UTI">"C6022"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">"c6263"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ETAX_GW_INC_EST">"c1702"</definedName>
    <definedName name="IQ_PRETAX_GW_INC_EST_REUT">"c5354"</definedName>
    <definedName name="IQ_PRETAX_GW_INC_HIGH_EST">"c1704"</definedName>
    <definedName name="IQ_PRETAX_GW_INC_HIGH_EST_REUT">"c5356"</definedName>
    <definedName name="IQ_PRETAX_GW_INC_LOW_EST">"c1705"</definedName>
    <definedName name="IQ_PRETAX_GW_INC_LOW_EST_REUT">"c5357"</definedName>
    <definedName name="IQ_PRETAX_GW_INC_MEDIAN_EST">"c1703"</definedName>
    <definedName name="IQ_PRETAX_GW_INC_MEDIAN_EST_REUT">"c5355"</definedName>
    <definedName name="IQ_PRETAX_GW_INC_NUM_EST">"c1706"</definedName>
    <definedName name="IQ_PRETAX_GW_INC_NUM_EST_REUT">"c5358"</definedName>
    <definedName name="IQ_PRETAX_GW_INC_STDDEV_EST">"c1707"</definedName>
    <definedName name="IQ_PRETAX_GW_INC_STDDEV_EST_REUT">"c5359"</definedName>
    <definedName name="IQ_PRETAX_INC_EST">"c1695"</definedName>
    <definedName name="IQ_PRETAX_INC_EST_REUT">"c5347"</definedName>
    <definedName name="IQ_PRETAX_INC_HIGH_EST">"c1697"</definedName>
    <definedName name="IQ_PRETAX_INC_HIGH_EST_REUT">"c5349"</definedName>
    <definedName name="IQ_PRETAX_INC_LOW_EST">"c1698"</definedName>
    <definedName name="IQ_PRETAX_INC_LOW_EST_REUT">"c5350"</definedName>
    <definedName name="IQ_PRETAX_INC_MEDIAN_EST">"c1696"</definedName>
    <definedName name="IQ_PRETAX_INC_MEDIAN_EST_REUT">"c5348"</definedName>
    <definedName name="IQ_PRETAX_INC_NUM_EST">"c1699"</definedName>
    <definedName name="IQ_PRETAX_INC_NUM_EST_REUT">"c5351"</definedName>
    <definedName name="IQ_PRETAX_INC_STDDEV_EST">"c1700"</definedName>
    <definedName name="IQ_PRETAX_INC_STDDEV_EST_REUT">"c5352"</definedName>
    <definedName name="IQ_PRETAX_REPORT_INC_EST">"c1709"</definedName>
    <definedName name="IQ_PRETAX_REPORT_INC_EST_REUT">"c5361"</definedName>
    <definedName name="IQ_PRETAX_REPORT_INC_HIGH_EST">"c1711"</definedName>
    <definedName name="IQ_PRETAX_REPORT_INC_HIGH_EST_REUT">"c5363"</definedName>
    <definedName name="IQ_PRETAX_REPORT_INC_LOW_EST">"c1712"</definedName>
    <definedName name="IQ_PRETAX_REPORT_INC_LOW_EST_REUT">"c5364"</definedName>
    <definedName name="IQ_PRETAX_REPORT_INC_MEDIAN_EST">"c1710"</definedName>
    <definedName name="IQ_PRETAX_REPORT_INC_MEDIAN_EST_REUT">"c5362"</definedName>
    <definedName name="IQ_PRETAX_REPORT_INC_NUM_EST">"c1713"</definedName>
    <definedName name="IQ_PRETAX_REPORT_INC_NUM_EST_REUT">"c5365"</definedName>
    <definedName name="IQ_PRETAX_REPORT_INC_STDDEV_EST">"c1714"</definedName>
    <definedName name="IQ_PRETAX_REPORT_INC_STDDEV_EST_REUT">"c5366"</definedName>
    <definedName name="IQ_PRICE_CFPS_FWD">"c2237"</definedName>
    <definedName name="IQ_PRICE_CFPS_FWD_REUT">"c4053"</definedName>
    <definedName name="IQ_PRICE_OVER_BVPS">"c1412"</definedName>
    <definedName name="IQ_PRICE_OVER_LTM_EPS">"c1413"</definedName>
    <definedName name="IQ_PRICE_TARGET">"c82"</definedName>
    <definedName name="IQ_PRICE_TARGET_BOTTOM_UP">"c5486"</definedName>
    <definedName name="IQ_PRICE_TARGET_BOTTOM_UP_REUT">"c5494"</definedName>
    <definedName name="IQ_PRICE_TARGET_REUT">"c3631"</definedName>
    <definedName name="IQ_PRICE_VOLATILITY_EST">"c4492"</definedName>
    <definedName name="IQ_PRICE_VOLATILITY_HIGH">"c4493"</definedName>
    <definedName name="IQ_PRICE_VOLATILITY_LOW">"c4494"</definedName>
    <definedName name="IQ_PRICE_VOLATILITY_MEDIAN">"c4495"</definedName>
    <definedName name="IQ_PRICE_VOLATILITY_NUM">"c4496"</definedName>
    <definedName name="IQ_PRICE_VOLATILITY_STDDEV">"c4497"</definedName>
    <definedName name="IQ_PRICEDATE">"c1069"</definedName>
    <definedName name="IQ_PRICING_DATE">"c1613"</definedName>
    <definedName name="IQ_PRIMARY_EPS_TYPE">"c4498"</definedName>
    <definedName name="IQ_PRIMARY_EPS_TYPE_REUT">"c5481"</definedName>
    <definedName name="IQ_PRIMARY_INDUSTRY">"c1070"</definedName>
    <definedName name="IQ_PRINCIPAL_AMT">"c2157"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JECTED_PENSION_OBLIGATION">"c1292"</definedName>
    <definedName name="IQ_PROJECTED_PENSION_OBLIGATION_DOMESTIC">"c2656"</definedName>
    <definedName name="IQ_PROJECTED_PENSION_OBLIGATION_FOREIGN">"c2664"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CAGR">"c6135"</definedName>
    <definedName name="IQ_PROVISION_10YR_ANN_GROWTH">"c1077"</definedName>
    <definedName name="IQ_PROVISION_1YR_ANN_GROWTH">"c1078"</definedName>
    <definedName name="IQ_PROVISION_2YR_ANN_CAGR">"c6136"</definedName>
    <definedName name="IQ_PROVISION_2YR_ANN_GROWTH">"c1079"</definedName>
    <definedName name="IQ_PROVISION_3YR_ANN_CAGR">"c6137"</definedName>
    <definedName name="IQ_PROVISION_3YR_ANN_GROWTH">"c1080"</definedName>
    <definedName name="IQ_PROVISION_5YR_ANN_CAGR">"c6138"</definedName>
    <definedName name="IQ_PROVISION_5YR_ANN_GROWTH">"c1081"</definedName>
    <definedName name="IQ_PROVISION_7YR_ANN_CAGR">"c6139"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PUT_DATE_SCHEDULE">"c2483"</definedName>
    <definedName name="IQ_PUT_NOTIFICATION">"c2485"</definedName>
    <definedName name="IQ_PUT_PRICE_SCHEDULE">"c2484"</definedName>
    <definedName name="IQ_QTD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C">"c2497"</definedName>
    <definedName name="IQ_RC_PCT">"c2498"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CURRING_PROFIT_ACT_OR_EST">"c4507"</definedName>
    <definedName name="IQ_RECURRING_PROFIT_EST">"c4499"</definedName>
    <definedName name="IQ_RECURRING_PROFIT_GUIDANCE">"c4500"</definedName>
    <definedName name="IQ_RECURRING_PROFIT_HIGH_EST">"c4501"</definedName>
    <definedName name="IQ_RECURRING_PROFIT_HIGH_GUIDANCE">"c4179"</definedName>
    <definedName name="IQ_RECURRING_PROFIT_LOW_EST">"c4502"</definedName>
    <definedName name="IQ_RECURRING_PROFIT_LOW_GUIDANCE">"c4219"</definedName>
    <definedName name="IQ_RECURRING_PROFIT_MEDIAN_EST">"c4503"</definedName>
    <definedName name="IQ_RECURRING_PROFIT_NUM_EST">"c4504"</definedName>
    <definedName name="IQ_RECURRING_PROFIT_SHARE_ACT_OR_EST">"c4508"</definedName>
    <definedName name="IQ_RECURRING_PROFIT_SHARE_EST">"c4506"</definedName>
    <definedName name="IQ_RECURRING_PROFIT_SHARE_GUIDANCE">"c4509"</definedName>
    <definedName name="IQ_RECURRING_PROFIT_SHARE_HIGH_EST">"c4510"</definedName>
    <definedName name="IQ_RECURRING_PROFIT_SHARE_HIGH_GUIDANCE">"c4200"</definedName>
    <definedName name="IQ_RECURRING_PROFIT_SHARE_LOW_EST">"c4511"</definedName>
    <definedName name="IQ_RECURRING_PROFIT_SHARE_LOW_GUIDANCE">"c4240"</definedName>
    <definedName name="IQ_RECURRING_PROFIT_SHARE_MEDIAN_EST">"c4512"</definedName>
    <definedName name="IQ_RECURRING_PROFIT_SHARE_NUM_EST">"c4513"</definedName>
    <definedName name="IQ_RECURRING_PROFIT_SHARE_STDDEV_EST">"c4514"</definedName>
    <definedName name="IQ_RECURRING_PROFIT_STDDEV_EST">"c4516"</definedName>
    <definedName name="IQ_REDEEM_PREF_STOCK">"c1417"</definedName>
    <definedName name="IQ_REF_ENTITY">"c6033"</definedName>
    <definedName name="IQ_REF_ENTITY_CIQID">"c6024"</definedName>
    <definedName name="IQ_REF_ENTITY_TICKER">"c6023"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_STOCK_COMP">"c3506"</definedName>
    <definedName name="IQ_RESTR_STOCK_COMP_PRETAX">"c3504"</definedName>
    <definedName name="IQ_RESTR_STOCK_COMP_TAX">"c3505"</definedName>
    <definedName name="IQ_RESTRICTED_CASH">"c1103"</definedName>
    <definedName name="IQ_RESTRICTED_CASH_NON_CURRENT">"c6192"</definedName>
    <definedName name="IQ_RESTRICTED_CASH_TOTAL">"c6193"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">"c6264"</definedName>
    <definedName name="IQ_RESTRUCTURE_REIT">"c1110"</definedName>
    <definedName name="IQ_RESTRUCTURE_UTI">"c1111"</definedName>
    <definedName name="IQ_RESTRUCTURED_LOANS">"c1112"</definedName>
    <definedName name="IQ_RETAIL_ACQUIRED_FRANCHISE_STORES">"c2895"</definedName>
    <definedName name="IQ_RETAIL_ACQUIRED_OWNED_STORES">"c2903"</definedName>
    <definedName name="IQ_RETAIL_ACQUIRED_STORES">"c2887"</definedName>
    <definedName name="IQ_RETAIL_AVG_STORE_SIZE_GROSS">"c2066"</definedName>
    <definedName name="IQ_RETAIL_AVG_STORE_SIZE_NET">"c2067"</definedName>
    <definedName name="IQ_RETAIL_AVG_WK_SALES">"c2891"</definedName>
    <definedName name="IQ_RETAIL_AVG_WK_SALES_FRANCHISE">"c2899"</definedName>
    <definedName name="IQ_RETAIL_AVG_WK_SALES_OWNED">"c2907"</definedName>
    <definedName name="IQ_RETAIL_CLOSED_FRANCHISE_STORES">"c2896"</definedName>
    <definedName name="IQ_RETAIL_CLOSED_OWNED_STORES">"c2904"</definedName>
    <definedName name="IQ_RETAIL_CLOSED_STORES">"c2063"</definedName>
    <definedName name="IQ_RETAIL_FRANCHISE_STORES_BEG">"c2893"</definedName>
    <definedName name="IQ_RETAIL_OPENED_FRANCHISE_STORES">"c2894"</definedName>
    <definedName name="IQ_RETAIL_OPENED_OWNED_STORES">"c2902"</definedName>
    <definedName name="IQ_RETAIL_OPENED_STORES">"c2062"</definedName>
    <definedName name="IQ_RETAIL_OWNED_STORES_BEG">"c2901"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OLD_FRANCHISE_STORES">"c2897"</definedName>
    <definedName name="IQ_RETAIL_SOLD_OWNED_STORES">"c2905"</definedName>
    <definedName name="IQ_RETAIL_SOLD_STORES">"c2889"</definedName>
    <definedName name="IQ_RETAIL_SQ_FOOTAGE">"c2064"</definedName>
    <definedName name="IQ_RETAIL_STORE_SELLING_AREA">"c2065"</definedName>
    <definedName name="IQ_RETAIL_STORES_BEG">"c2885"</definedName>
    <definedName name="IQ_RETAIL_TOTAL_FRANCHISE_STORES">"c2898"</definedName>
    <definedName name="IQ_RETAIL_TOTAL_OWNED_STORES">"c2906"</definedName>
    <definedName name="IQ_RETAIL_TOTAL_STORES">"c2061"</definedName>
    <definedName name="IQ_RETAINED_EARN">"c1420"</definedName>
    <definedName name="IQ_RETURN_ASSETS">"c1113"</definedName>
    <definedName name="IQ_RETURN_ASSETS_ACT_OR_EST">"c3585"</definedName>
    <definedName name="IQ_RETURN_ASSETS_ACT_OR_EST_REUT">"c5475"</definedName>
    <definedName name="IQ_RETURN_ASSETS_BANK">"c1114"</definedName>
    <definedName name="IQ_RETURN_ASSETS_BROK">"c1115"</definedName>
    <definedName name="IQ_RETURN_ASSETS_EST">"c3529"</definedName>
    <definedName name="IQ_RETURN_ASSETS_EST_REUT">"c3990"</definedName>
    <definedName name="IQ_RETURN_ASSETS_FS">"c1116"</definedName>
    <definedName name="IQ_RETURN_ASSETS_GUIDANCE">"c4517"</definedName>
    <definedName name="IQ_RETURN_ASSETS_HIGH_EST">"c3530"</definedName>
    <definedName name="IQ_RETURN_ASSETS_HIGH_EST_REUT">"c3992"</definedName>
    <definedName name="IQ_RETURN_ASSETS_HIGH_GUIDANCE">"c4183"</definedName>
    <definedName name="IQ_RETURN_ASSETS_LOW_EST">"c3531"</definedName>
    <definedName name="IQ_RETURN_ASSETS_LOW_EST_REUT">"c3993"</definedName>
    <definedName name="IQ_RETURN_ASSETS_LOW_GUIDANCE">"c4223"</definedName>
    <definedName name="IQ_RETURN_ASSETS_MEDIAN_EST">"c3532"</definedName>
    <definedName name="IQ_RETURN_ASSETS_MEDIAN_EST_REUT">"c3991"</definedName>
    <definedName name="IQ_RETURN_ASSETS_NUM_EST">"c3527"</definedName>
    <definedName name="IQ_RETURN_ASSETS_NUM_EST_REUT">"c3994"</definedName>
    <definedName name="IQ_RETURN_ASSETS_STDDEV_EST">"c3528"</definedName>
    <definedName name="IQ_RETURN_ASSETS_STDDEV_EST_REUT">"c3995"</definedName>
    <definedName name="IQ_RETURN_CAPITAL">"c1117"</definedName>
    <definedName name="IQ_RETURN_EQUITY">"c1118"</definedName>
    <definedName name="IQ_RETURN_EQUITY_ACT_OR_EST">"c3586"</definedName>
    <definedName name="IQ_RETURN_EQUITY_ACT_OR_EST_REUT">"c5476"</definedName>
    <definedName name="IQ_RETURN_EQUITY_BANK">"c1119"</definedName>
    <definedName name="IQ_RETURN_EQUITY_BROK">"c1120"</definedName>
    <definedName name="IQ_RETURN_EQUITY_EST">"c3535"</definedName>
    <definedName name="IQ_RETURN_EQUITY_EST_REUT">"c3983"</definedName>
    <definedName name="IQ_RETURN_EQUITY_FS">"c1121"</definedName>
    <definedName name="IQ_RETURN_EQUITY_GUIDANCE">"c4518"</definedName>
    <definedName name="IQ_RETURN_EQUITY_HIGH_EST">"c3536"</definedName>
    <definedName name="IQ_RETURN_EQUITY_HIGH_EST_REUT">"c3985"</definedName>
    <definedName name="IQ_RETURN_EQUITY_HIGH_GUIDANCE">"c4182"</definedName>
    <definedName name="IQ_RETURN_EQUITY_LOW_EST">"c3537"</definedName>
    <definedName name="IQ_RETURN_EQUITY_LOW_EST_REUT">"c3986"</definedName>
    <definedName name="IQ_RETURN_EQUITY_LOW_GUIDANCE">"c4222"</definedName>
    <definedName name="IQ_RETURN_EQUITY_MEDIAN_EST">"c3538"</definedName>
    <definedName name="IQ_RETURN_EQUITY_MEDIAN_EST_REUT">"c3984"</definedName>
    <definedName name="IQ_RETURN_EQUITY_NUM_EST">"c3533"</definedName>
    <definedName name="IQ_RETURN_EQUITY_NUM_EST_REUT">"c3987"</definedName>
    <definedName name="IQ_RETURN_EQUITY_STDDEV_EST">"c3534"</definedName>
    <definedName name="IQ_RETURN_EQUITY_STDDEV_EST_REUT">"c3988"</definedName>
    <definedName name="IQ_RETURN_INVESTMENT">"c1421"</definedName>
    <definedName name="IQ_REV">"c1122"</definedName>
    <definedName name="IQ_REV_BEFORE_LL">"c1123"</definedName>
    <definedName name="IQ_REV_STDDEV_EST">"c1124"</definedName>
    <definedName name="IQ_REV_STDDEV_EST_REUT">"c3639"</definedName>
    <definedName name="IQ_REV_UTI">"c1125"</definedName>
    <definedName name="IQ_REVENUE">"c1422"</definedName>
    <definedName name="IQ_REVENUE_ACT_OR_EST">"c2214"</definedName>
    <definedName name="IQ_REVENUE_ACT_OR_EST_REUT">"c5461"</definedName>
    <definedName name="IQ_REVENUE_EST">"c1126"</definedName>
    <definedName name="IQ_REVENUE_EST_BOTTOM_UP">"c5488"</definedName>
    <definedName name="IQ_REVENUE_EST_BOTTOM_UP_REUT">"c5496"</definedName>
    <definedName name="IQ_REVENUE_EST_REUT">"c3634"</definedName>
    <definedName name="IQ_REVENUE_GUIDANCE">"c4519"</definedName>
    <definedName name="IQ_REVENUE_HIGH_EST">"c1127"</definedName>
    <definedName name="IQ_REVENUE_HIGH_EST_REUT">"c3636"</definedName>
    <definedName name="IQ_REVENUE_HIGH_GUIDANCE">"c4169"</definedName>
    <definedName name="IQ_REVENUE_LOW_EST">"c1128"</definedName>
    <definedName name="IQ_REVENUE_LOW_EST_REUT">"c3637"</definedName>
    <definedName name="IQ_REVENUE_LOW_GUIDANCE">"c4209"</definedName>
    <definedName name="IQ_REVENUE_MEDIAN_EST">"c1662"</definedName>
    <definedName name="IQ_REVENUE_MEDIAN_EST_REUT">"c3635"</definedName>
    <definedName name="IQ_REVENUE_NUM_EST">"c1129"</definedName>
    <definedName name="IQ_REVENUE_NUM_EST_REUT">"c3638"</definedName>
    <definedName name="IQ_REVISION_DATE_">39620.6696064815</definedName>
    <definedName name="IQ_RISK_ADJ_BANK_ASSETS">"c2670"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">"c6284"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S_MARKETING">"c2240"</definedName>
    <definedName name="IQ_SAME_STORE">"c1149"</definedName>
    <definedName name="IQ_SAME_STORE_FRANCHISE">"c2900"</definedName>
    <definedName name="IQ_SAME_STORE_OWNED">"c2908"</definedName>
    <definedName name="IQ_SAME_STORE_TOTAL">"c2892"</definedName>
    <definedName name="IQ_SAVING_DEP">"c1150"</definedName>
    <definedName name="IQ_SEC_PURCHASED_RESELL">"c5513"</definedName>
    <definedName name="IQ_SECUR_RECEIV">"c1151"</definedName>
    <definedName name="IQ_SECURED_DEBT">"c2546"</definedName>
    <definedName name="IQ_SECURED_DEBT_PCT">"c2547"</definedName>
    <definedName name="IQ_SECURITY_BORROW">"c1152"</definedName>
    <definedName name="IQ_SECURITY_LEVEL">"c2159"</definedName>
    <definedName name="IQ_SECURITY_NOTES">"c2202"</definedName>
    <definedName name="IQ_SECURITY_OWN">"c1153"</definedName>
    <definedName name="IQ_SECURITY_RESELL">"c1154"</definedName>
    <definedName name="IQ_SECURITY_TYPE">"c2158"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">"c6265"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_PURCHASED_AVERAGE_PRICE">"c5821"</definedName>
    <definedName name="IQ_SHARES_PURCHASED_QUARTER">"c5820"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">"c6266"</definedName>
    <definedName name="IQ_SPECIAL_DIV_CF_REIT">"c1174"</definedName>
    <definedName name="IQ_SPECIAL_DIV_CF_UTI">"c1175"</definedName>
    <definedName name="IQ_SPECIAL_DIV_SHARE">"c3007"</definedName>
    <definedName name="IQ_SR_BONDS_NOTES">"c2501"</definedName>
    <definedName name="IQ_SR_BONDS_NOTES_PCT">"c2502"</definedName>
    <definedName name="IQ_SR_DEBT">"c2526"</definedName>
    <definedName name="IQ_SR_DEBT_EBITDA">"c2552"</definedName>
    <definedName name="IQ_SR_DEBT_EBITDA_CAPEX">"c2553"</definedName>
    <definedName name="IQ_SR_DEBT_PCT">"c2527"</definedName>
    <definedName name="IQ_SR_SUB_DEBT">"c2530"</definedName>
    <definedName name="IQ_SR_SUB_DEBT_EBITDA">"c2556"</definedName>
    <definedName name="IQ_SR_SUB_DEBT_EBITDA_CAPEX">"c2557"</definedName>
    <definedName name="IQ_SR_SUB_DEBT_PCT">"c2531"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">"c6267"</definedName>
    <definedName name="IQ_ST_DEBT_ISSUED_REIT">"c1186"</definedName>
    <definedName name="IQ_ST_DEBT_ISSUED_UTI">"c1187"</definedName>
    <definedName name="IQ_ST_DEBT_PCT">"c2539"</definedName>
    <definedName name="IQ_ST_DEBT_RE">"c6268"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">"c6269"</definedName>
    <definedName name="IQ_ST_DEBT_REPAID_REIT">"c1194"</definedName>
    <definedName name="IQ_ST_DEBT_REPAID_UTI">"c1195"</definedName>
    <definedName name="IQ_ST_DEBT_UTI">"c1196"</definedName>
    <definedName name="IQ_ST_FHLB_DEBT">"c5658"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AT">"c2999"</definedName>
    <definedName name="IQ_STOCK_BASED_CF">"c1203"</definedName>
    <definedName name="IQ_STOCK_BASED_COGS">"c2990"</definedName>
    <definedName name="IQ_STOCK_BASED_COMP">"c3512"</definedName>
    <definedName name="IQ_STOCK_BASED_COMP_PRETAX">"c3510"</definedName>
    <definedName name="IQ_STOCK_BASED_COMP_TAX">"c3511"</definedName>
    <definedName name="IQ_STOCK_BASED_EST">"c4520"</definedName>
    <definedName name="IQ_STOCK_BASED_GA">"c2993"</definedName>
    <definedName name="IQ_STOCK_BASED_HIGH_EST">"c4521"</definedName>
    <definedName name="IQ_STOCK_BASED_LOW_EST">"c4522"</definedName>
    <definedName name="IQ_STOCK_BASED_MEDIAN_EST">"c4523"</definedName>
    <definedName name="IQ_STOCK_BASED_NUM_EST">"c4524"</definedName>
    <definedName name="IQ_STOCK_BASED_OTHER">"c2995"</definedName>
    <definedName name="IQ_STOCK_BASED_RD">"c2991"</definedName>
    <definedName name="IQ_STOCK_BASED_SGA">"c2994"</definedName>
    <definedName name="IQ_STOCK_BASED_SM">"c2992"</definedName>
    <definedName name="IQ_STOCK_BASED_STDDEV_EST">"c4525"</definedName>
    <definedName name="IQ_STOCK_BASED_TOTAL">"c3040"</definedName>
    <definedName name="IQ_STOCK_OPTIONS_COMP">"c3509"</definedName>
    <definedName name="IQ_STOCK_OPTIONS_COMP_PRETAX">"c3507"</definedName>
    <definedName name="IQ_STOCK_OPTIONS_COMP_TAX">"c3508"</definedName>
    <definedName name="IQ_STRIKE_PRICE_ISSUED">"c1645"</definedName>
    <definedName name="IQ_STRIKE_PRICE_OS">"c1646"</definedName>
    <definedName name="IQ_STW">"c2166"</definedName>
    <definedName name="IQ_SUB_BONDS_NOTES">"c2503"</definedName>
    <definedName name="IQ_SUB_BONDS_NOTES_PCT">"c2504"</definedName>
    <definedName name="IQ_SUB_DEBT">"c2532"</definedName>
    <definedName name="IQ_SUB_DEBT_EBITDA">"c2558"</definedName>
    <definedName name="IQ_SUB_DEBT_EBITDA_CAPEX">"c2559"</definedName>
    <definedName name="IQ_SUB_DEBT_PCT">"c2533"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RGET_PRICE_NUM">"c1653"</definedName>
    <definedName name="IQ_TARGET_PRICE_NUM_REUT">"c5319"</definedName>
    <definedName name="IQ_TARGET_PRICE_STDDEV">"c1654"</definedName>
    <definedName name="IQ_TARGET_PRICE_STDDEV_REUT">"c5320"</definedName>
    <definedName name="IQ_TAX_BENEFIT_CF_1YR">"c3483"</definedName>
    <definedName name="IQ_TAX_BENEFIT_CF_2YR">"c3484"</definedName>
    <definedName name="IQ_TAX_BENEFIT_CF_3YR">"c3485"</definedName>
    <definedName name="IQ_TAX_BENEFIT_CF_4YR">"c3486"</definedName>
    <definedName name="IQ_TAX_BENEFIT_CF_5YR">"c3487"</definedName>
    <definedName name="IQ_TAX_BENEFIT_CF_AFTER_FIVE">"c3488"</definedName>
    <definedName name="IQ_TAX_BENEFIT_CF_MAX_YEAR">"c3491"</definedName>
    <definedName name="IQ_TAX_BENEFIT_CF_NO_EXP">"c3489"</definedName>
    <definedName name="IQ_TAX_BENEFIT_CF_TOTAL">"c3490"</definedName>
    <definedName name="IQ_TAX_BENEFIT_OPTIONS">"c1215"</definedName>
    <definedName name="IQ_TAX_EQUIV_NET_INT_INC">"c1216"</definedName>
    <definedName name="IQ_TBV">"c1906"</definedName>
    <definedName name="IQ_TBV_10YR_ANN_CAGR">"c6169"</definedName>
    <definedName name="IQ_TBV_10YR_ANN_GROWTH">"c1936"</definedName>
    <definedName name="IQ_TBV_1YR_ANN_GROWTH">"c1931"</definedName>
    <definedName name="IQ_TBV_2YR_ANN_CAGR">"c6165"</definedName>
    <definedName name="IQ_TBV_2YR_ANN_GROWTH">"c1932"</definedName>
    <definedName name="IQ_TBV_3YR_ANN_CAGR">"c6166"</definedName>
    <definedName name="IQ_TBV_3YR_ANN_GROWTH">"c1933"</definedName>
    <definedName name="IQ_TBV_5YR_ANN_CAGR">"c6167"</definedName>
    <definedName name="IQ_TBV_5YR_ANN_GROWTH">"c1934"</definedName>
    <definedName name="IQ_TBV_7YR_ANN_CAGR">"c6168"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RM_LOANS">"c2499"</definedName>
    <definedName name="IQ_TERM_LOANS_PCT">"c2500"</definedName>
    <definedName name="IQ_TEV">"c1219"</definedName>
    <definedName name="IQ_TEV_EBIT">"c1220"</definedName>
    <definedName name="IQ_TEV_EBIT_AVG">"c1221"</definedName>
    <definedName name="IQ_TEV_EBIT_FWD">"c2238"</definedName>
    <definedName name="IQ_TEV_EBIT_FWD_REUT">"c4054"</definedName>
    <definedName name="IQ_TEV_EBITDA">"c1222"</definedName>
    <definedName name="IQ_TEV_EBITDA_AVG">"c1223"</definedName>
    <definedName name="IQ_TEV_EBITDA_FWD">"c1224"</definedName>
    <definedName name="IQ_TEV_EBITDA_FWD_REUT">"c4050"</definedName>
    <definedName name="IQ_TEV_EMPLOYEE_AVG">"c1225"</definedName>
    <definedName name="IQ_TEV_EST">"c4526"</definedName>
    <definedName name="IQ_TEV_HIGH_EST">"c4527"</definedName>
    <definedName name="IQ_TEV_LOW_EST">"c4528"</definedName>
    <definedName name="IQ_TEV_MEDIAN_EST">"c4529"</definedName>
    <definedName name="IQ_TEV_NUM_EST">"c4530"</definedName>
    <definedName name="IQ_TEV_STDDEV_EST">"c4531"</definedName>
    <definedName name="IQ_TEV_TOTAL_REV">"c1226"</definedName>
    <definedName name="IQ_TEV_TOTAL_REV_AVG">"c1227"</definedName>
    <definedName name="IQ_TEV_TOTAL_REV_FWD">"c1228"</definedName>
    <definedName name="IQ_TEV_TOTAL_REV_FWD_REUT">"c4051"</definedName>
    <definedName name="IQ_TEV_UFCF">"c2208"</definedName>
    <definedName name="IQ_TIER_ONE_CAPITAL">"c2667"</definedName>
    <definedName name="IQ_TIER_ONE_RATIO">"c1229"</definedName>
    <definedName name="IQ_TIER_TWO_CAPITAL">"c2669"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">"c6270"</definedName>
    <definedName name="IQ_TOTAL_AR_REIT">"c1232"</definedName>
    <definedName name="IQ_TOTAL_AR_UTI">"c1233"</definedName>
    <definedName name="IQ_TOTAL_ASSETS">"c1234"</definedName>
    <definedName name="IQ_TOTAL_ASSETS_10YR_ANN_CAGR">"c6140"</definedName>
    <definedName name="IQ_TOTAL_ASSETS_10YR_ANN_GROWTH">"c1235"</definedName>
    <definedName name="IQ_TOTAL_ASSETS_1YR_ANN_GROWTH">"c1236"</definedName>
    <definedName name="IQ_TOTAL_ASSETS_2YR_ANN_CAGR">"c6141"</definedName>
    <definedName name="IQ_TOTAL_ASSETS_2YR_ANN_GROWTH">"c1237"</definedName>
    <definedName name="IQ_TOTAL_ASSETS_3YR_ANN_CAGR">"c6142"</definedName>
    <definedName name="IQ_TOTAL_ASSETS_3YR_ANN_GROWTH">"c1238"</definedName>
    <definedName name="IQ_TOTAL_ASSETS_5YR_ANN_CAGR">"c6143"</definedName>
    <definedName name="IQ_TOTAL_ASSETS_5YR_ANN_GROWTH">"c1239"</definedName>
    <definedName name="IQ_TOTAL_ASSETS_7YR_ANN_CAGR">"c6144"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BANK_CAPITAL">"c2668"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BITDA_CAPEX">"c2948"</definedName>
    <definedName name="IQ_TOTAL_DEBT_EQUITY">"c1250"</definedName>
    <definedName name="IQ_TOTAL_DEBT_EST">"c4532"</definedName>
    <definedName name="IQ_TOTAL_DEBT_EXCL_FIN">"c2937"</definedName>
    <definedName name="IQ_TOTAL_DEBT_GUIDANCE">"c4533"</definedName>
    <definedName name="IQ_TOTAL_DEBT_HIGH_EST">"c4534"</definedName>
    <definedName name="IQ_TOTAL_DEBT_HIGH_GUIDANCE">"c4196"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">"c6271"</definedName>
    <definedName name="IQ_TOTAL_DEBT_ISSUED_REIT">"c1255"</definedName>
    <definedName name="IQ_TOTAL_DEBT_ISSUED_UTI">"c1256"</definedName>
    <definedName name="IQ_TOTAL_DEBT_ISSUES_INS">"c1257"</definedName>
    <definedName name="IQ_TOTAL_DEBT_LOW_EST">"c4535"</definedName>
    <definedName name="IQ_TOTAL_DEBT_LOW_GUIDANCE">"c4236"</definedName>
    <definedName name="IQ_TOTAL_DEBT_MEDIAN_EST">"c4536"</definedName>
    <definedName name="IQ_TOTAL_DEBT_NUM_EST">"c4537"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">"c6272"</definedName>
    <definedName name="IQ_TOTAL_DEBT_REPAID_REIT">"c1263"</definedName>
    <definedName name="IQ_TOTAL_DEBT_REPAID_UTI">"c1264"</definedName>
    <definedName name="IQ_TOTAL_DEBT_STDDEV_EST">"c4538"</definedName>
    <definedName name="IQ_TOTAL_DEPOSITS">"c1265"</definedName>
    <definedName name="IQ_TOTAL_DIV_PAID_CF">"c1266"</definedName>
    <definedName name="IQ_TOTAL_EMPLOYEE">"c2141"</definedName>
    <definedName name="IQ_TOTAL_EMPLOYEES">"c1522"</definedName>
    <definedName name="IQ_TOTAL_EQUITY">"c1267"</definedName>
    <definedName name="IQ_TOTAL_EQUITY_10YR_ANN_CAGR">"c6145"</definedName>
    <definedName name="IQ_TOTAL_EQUITY_10YR_ANN_GROWTH">"c1268"</definedName>
    <definedName name="IQ_TOTAL_EQUITY_1YR_ANN_GROWTH">"c1269"</definedName>
    <definedName name="IQ_TOTAL_EQUITY_2YR_ANN_CAGR">"c6146"</definedName>
    <definedName name="IQ_TOTAL_EQUITY_2YR_ANN_GROWTH">"c1270"</definedName>
    <definedName name="IQ_TOTAL_EQUITY_3YR_ANN_CAGR">"c6147"</definedName>
    <definedName name="IQ_TOTAL_EQUITY_3YR_ANN_GROWTH">"c1271"</definedName>
    <definedName name="IQ_TOTAL_EQUITY_5YR_ANN_CAGR">"c6148"</definedName>
    <definedName name="IQ_TOTAL_EQUITY_5YR_ANN_GROWTH">"c1272"</definedName>
    <definedName name="IQ_TOTAL_EQUITY_7YR_ANN_CAGR">"c6149"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">"c6273"</definedName>
    <definedName name="IQ_TOTAL_LIAB_REIT">"c1282"</definedName>
    <definedName name="IQ_TOTAL_LIAB_SHAREHOLD">"c1435"</definedName>
    <definedName name="IQ_TOTAL_LIAB_TOTAL_ASSETS">"c1283"</definedName>
    <definedName name="IQ_TOTAL_LOANS">"c5653"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">"c6274"</definedName>
    <definedName name="IQ_TOTAL_OPER_EXP_REIT">"c1287"</definedName>
    <definedName name="IQ_TOTAL_OPER_EXP_UTI">"c1288"</definedName>
    <definedName name="IQ_TOTAL_OPER_EXPEN">"c1445"</definedName>
    <definedName name="IQ_TOTAL_OPTIONS_BEG_OS">"c2693"</definedName>
    <definedName name="IQ_TOTAL_OPTIONS_CANCELLED">"c2696"</definedName>
    <definedName name="IQ_TOTAL_OPTIONS_END_OS">"c2697"</definedName>
    <definedName name="IQ_TOTAL_OPTIONS_EXERCISABLE_END_OS">"c5819"</definedName>
    <definedName name="IQ_TOTAL_OPTIONS_EXERCISED">"c2695"</definedName>
    <definedName name="IQ_TOTAL_OPTIONS_GRANTED">"c2694"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ASSETS_DOMESTIC">"c2658"</definedName>
    <definedName name="IQ_TOTAL_PENSION_ASSETS_FOREIGN">"c2666"</definedName>
    <definedName name="IQ_TOTAL_PENSION_EXP">"c1291"</definedName>
    <definedName name="IQ_TOTAL_PENSION_OBLIGATION">"c1292"</definedName>
    <definedName name="IQ_TOTAL_PRINCIPAL">"c2509"</definedName>
    <definedName name="IQ_TOTAL_PRINCIPAL_PCT">"c2510"</definedName>
    <definedName name="IQ_TOTAL_PROVED_RESERVES_NGL">"c2924"</definedName>
    <definedName name="IQ_TOTAL_PROVED_RESERVES_OIL">"c2040"</definedName>
    <definedName name="IQ_TOTAL_RECEIV">"c1293"</definedName>
    <definedName name="IQ_TOTAL_REV">"c1294"</definedName>
    <definedName name="IQ_TOTAL_REV_10YR_ANN_CAGR">"c6150"</definedName>
    <definedName name="IQ_TOTAL_REV_10YR_ANN_GROWTH">"c1295"</definedName>
    <definedName name="IQ_TOTAL_REV_1YR_ANN_GROWTH">"c1296"</definedName>
    <definedName name="IQ_TOTAL_REV_2YR_ANN_CAGR">"c6151"</definedName>
    <definedName name="IQ_TOTAL_REV_2YR_ANN_GROWTH">"c1297"</definedName>
    <definedName name="IQ_TOTAL_REV_3YR_ANN_CAGR">"c6152"</definedName>
    <definedName name="IQ_TOTAL_REV_3YR_ANN_GROWTH">"c1298"</definedName>
    <definedName name="IQ_TOTAL_REV_5YR_ANN_CAGR">"c6153"</definedName>
    <definedName name="IQ_TOTAL_REV_5YR_ANN_GROWTH">"c1299"</definedName>
    <definedName name="IQ_TOTAL_REV_7YR_ANN_CAGR">"c6154"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">"c6275"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_DEBT">"c2528"</definedName>
    <definedName name="IQ_TOTAL_SUB_DEBT_EBITDA">"c2554"</definedName>
    <definedName name="IQ_TOTAL_SUB_DEBT_EBITDA_CAPEX">"c2555"</definedName>
    <definedName name="IQ_TOTAL_SUB_DEBT_PCT">"c2529"</definedName>
    <definedName name="IQ_TOTAL_SUBS">"c2119"</definedName>
    <definedName name="IQ_TOTAL_UNUSUAL">"c1508"</definedName>
    <definedName name="IQ_TOTAL_UNUSUAL_BNK">"c5516"</definedName>
    <definedName name="IQ_TOTAL_UNUSUAL_BR">"c5517"</definedName>
    <definedName name="IQ_TOTAL_UNUSUAL_FIN">"c5518"</definedName>
    <definedName name="IQ_TOTAL_UNUSUAL_INS">"c5519"</definedName>
    <definedName name="IQ_TOTAL_UNUSUAL_RE">"c6286"</definedName>
    <definedName name="IQ_TOTAL_UNUSUAL_REIT">"c5520"</definedName>
    <definedName name="IQ_TOTAL_UNUSUAL_UTI">"c5521"</definedName>
    <definedName name="IQ_TOTAL_WARRANTS_BEG_OS">"c2719"</definedName>
    <definedName name="IQ_TOTAL_WARRANTS_CANCELLED">"c2722"</definedName>
    <definedName name="IQ_TOTAL_WARRANTS_END_OS">"c2723"</definedName>
    <definedName name="IQ_TOTAL_WARRANTS_EXERCISED">"c2721"</definedName>
    <definedName name="IQ_TOTAL_WARRANTS_ISSUED">"c2720"</definedName>
    <definedName name="IQ_TR_ACCT_METHOD">"c2363"</definedName>
    <definedName name="IQ_TR_ACQ_52_WK_HI_PCT">"c2348"</definedName>
    <definedName name="IQ_TR_ACQ_52_WK_LOW_PCT">"c2347"</definedName>
    <definedName name="IQ_TR_ACQ_CASH_ST_INVEST">"c2372"</definedName>
    <definedName name="IQ_TR_ACQ_CLOSEPRICE_1D">"c3027"</definedName>
    <definedName name="IQ_TR_ACQ_DILUT_EPS_EXCL">"c3028"</definedName>
    <definedName name="IQ_TR_ACQ_EARNING_CO">"c2379"</definedName>
    <definedName name="IQ_TR_ACQ_EBIT">"c2380"</definedName>
    <definedName name="IQ_TR_ACQ_EBIT_EQ_INC">"c3611"</definedName>
    <definedName name="IQ_TR_ACQ_EBITDA">"c2381"</definedName>
    <definedName name="IQ_TR_ACQ_EBITDA_EQ_INC">"c3610"</definedName>
    <definedName name="IQ_TR_ACQ_FILING_CURRENCY">"c3033"</definedName>
    <definedName name="IQ_TR_ACQ_FILINGDATE">"c3607"</definedName>
    <definedName name="IQ_TR_ACQ_MCAP_1DAY">"c2345"</definedName>
    <definedName name="IQ_TR_ACQ_MIN_INT">"c2374"</definedName>
    <definedName name="IQ_TR_ACQ_NET_DEBT">"c2373"</definedName>
    <definedName name="IQ_TR_ACQ_NI">"c2378"</definedName>
    <definedName name="IQ_TR_ACQ_PERIODDATE">"c3606"</definedName>
    <definedName name="IQ_TR_ACQ_PRICEDATE_1D">"c2346"</definedName>
    <definedName name="IQ_TR_ACQ_RETURN">"c2349"</definedName>
    <definedName name="IQ_TR_ACQ_STOCKYEARHIGH_1D">"c2343"</definedName>
    <definedName name="IQ_TR_ACQ_STOCKYEARLOW_1D">"c2344"</definedName>
    <definedName name="IQ_TR_ACQ_TOTAL_ASSETS">"c2371"</definedName>
    <definedName name="IQ_TR_ACQ_TOTAL_COMMON_EQ">"c2377"</definedName>
    <definedName name="IQ_TR_ACQ_TOTAL_DEBT">"c2376"</definedName>
    <definedName name="IQ_TR_ACQ_TOTAL_PREF">"c2375"</definedName>
    <definedName name="IQ_TR_ACQ_TOTAL_REV">"c2382"</definedName>
    <definedName name="IQ_TR_ADJ_SIZE">"c3024"</definedName>
    <definedName name="IQ_TR_ANN_DATE">"c2395"</definedName>
    <definedName name="IQ_TR_ANN_DATE_BL">"c2394"</definedName>
    <definedName name="IQ_TR_BID_DATE">"c2357"</definedName>
    <definedName name="IQ_TR_BLUESKY_FEES">"c2277"</definedName>
    <definedName name="IQ_TR_BUY_ACC_ADVISORS">"c3048"</definedName>
    <definedName name="IQ_TR_BUY_FIN_ADVISORS">"c3045"</definedName>
    <definedName name="IQ_TR_BUY_LEG_ADVISORS">"c2387"</definedName>
    <definedName name="IQ_TR_BUYER_ID">"c2404"</definedName>
    <definedName name="IQ_TR_BUYERNAME">"c2401"</definedName>
    <definedName name="IQ_TR_CANCELLED_DATE">"c2284"</definedName>
    <definedName name="IQ_TR_CASH_CONSID_PCT">"c2296"</definedName>
    <definedName name="IQ_TR_CASH_ST_INVEST">"c3025"</definedName>
    <definedName name="IQ_TR_CHANGE_CONTROL">"c2365"</definedName>
    <definedName name="IQ_TR_CLOSED_DATE">"c2283"</definedName>
    <definedName name="IQ_TR_CO_NET_PROCEEDS">"c2268"</definedName>
    <definedName name="IQ_TR_CO_NET_PROCEEDS_PCT">"c2270"</definedName>
    <definedName name="IQ_TR_COMMENTS">"c2383"</definedName>
    <definedName name="IQ_TR_CURRENCY">"c3016"</definedName>
    <definedName name="IQ_TR_DEAL_ATTITUDE">"c2364"</definedName>
    <definedName name="IQ_TR_DEAL_CONDITIONS">"c2367"</definedName>
    <definedName name="IQ_TR_DEAL_RESOLUTION">"c2391"</definedName>
    <definedName name="IQ_TR_DEAL_RESPONSES">"c2366"</definedName>
    <definedName name="IQ_TR_DEBT_CONSID_PCT">"c2299"</definedName>
    <definedName name="IQ_TR_DEF_AGRMT_DATE">"c2285"</definedName>
    <definedName name="IQ_TR_DISCLOSED_FEES_EXP">"c2288"</definedName>
    <definedName name="IQ_TR_EARNOUTS">"c3023"</definedName>
    <definedName name="IQ_TR_EXPIRED_DATE">"c2412"</definedName>
    <definedName name="IQ_TR_GROSS_OFFERING_AMT">"c2262"</definedName>
    <definedName name="IQ_TR_HYBRID_CONSID_PCT">"c2300"</definedName>
    <definedName name="IQ_TR_IMPLIED_EQ">"c3018"</definedName>
    <definedName name="IQ_TR_IMPLIED_EQ_BV">"c3019"</definedName>
    <definedName name="IQ_TR_IMPLIED_EQ_NI_LTM">"c3020"</definedName>
    <definedName name="IQ_TR_IMPLIED_EV">"c2301"</definedName>
    <definedName name="IQ_TR_IMPLIED_EV_BV">"c2306"</definedName>
    <definedName name="IQ_TR_IMPLIED_EV_EBIT">"c2302"</definedName>
    <definedName name="IQ_TR_IMPLIED_EV_EBITDA">"c2303"</definedName>
    <definedName name="IQ_TR_IMPLIED_EV_NI_LTM">"c2307"</definedName>
    <definedName name="IQ_TR_IMPLIED_EV_REV">"c2304"</definedName>
    <definedName name="IQ_TR_INIT_FILED_DATE">"c3495"</definedName>
    <definedName name="IQ_TR_LOI_DATE">"c2282"</definedName>
    <definedName name="IQ_TR_MAJ_MIN_STAKE">"c2389"</definedName>
    <definedName name="IQ_TR_NEGOTIATED_BUYBACK_PRICE">"c2414"</definedName>
    <definedName name="IQ_TR_NET_ASSUM_LIABILITIES">"c2308"</definedName>
    <definedName name="IQ_TR_NET_PROCEEDS">"c2267"</definedName>
    <definedName name="IQ_TR_OFFER_DATE">"c2265"</definedName>
    <definedName name="IQ_TR_OFFER_DATE_MA">"c3035"</definedName>
    <definedName name="IQ_TR_OFFER_PER_SHARE">"c3017"</definedName>
    <definedName name="IQ_TR_OPTIONS_CONSID_PCT">"c2311"</definedName>
    <definedName name="IQ_TR_OTHER_CONSID">"c3022"</definedName>
    <definedName name="IQ_TR_PCT_SOUGHT">"c2309"</definedName>
    <definedName name="IQ_TR_PFEATURES">"c2384"</definedName>
    <definedName name="IQ_TR_PIPE_CONV_PRICE_SHARE">"c2292"</definedName>
    <definedName name="IQ_TR_PIPE_CPN_PCT">"c2291"</definedName>
    <definedName name="IQ_TR_PIPE_NUMBER_SHARES">"c2293"</definedName>
    <definedName name="IQ_TR_PIPE_PPS">"c2290"</definedName>
    <definedName name="IQ_TR_POSTMONEY_VAL">"c2286"</definedName>
    <definedName name="IQ_TR_PREDEAL_SITUATION">"c2390"</definedName>
    <definedName name="IQ_TR_PREF_CONSID_PCT">"c2310"</definedName>
    <definedName name="IQ_TR_PREMONEY_VAL">"c2287"</definedName>
    <definedName name="IQ_TR_PRINTING_FEES">"c2276"</definedName>
    <definedName name="IQ_TR_PT_MONETARY_VALUES">"c2415"</definedName>
    <definedName name="IQ_TR_PT_NUMBER_SHARES">"c2417"</definedName>
    <definedName name="IQ_TR_PT_PCT_SHARES">"c2416"</definedName>
    <definedName name="IQ_TR_RATING_FEES">"c2275"</definedName>
    <definedName name="IQ_TR_REG_EFFECT_DATE">"c2264"</definedName>
    <definedName name="IQ_TR_REG_FILED_DATE">"c2263"</definedName>
    <definedName name="IQ_TR_RENEWAL_BUYBACK">"c2413"</definedName>
    <definedName name="IQ_TR_ROUND_NUMBER">"c2295"</definedName>
    <definedName name="IQ_TR_SEC_FEES">"c2274"</definedName>
    <definedName name="IQ_TR_SECURITY_TYPE_REG">"c2279"</definedName>
    <definedName name="IQ_TR_SELL_ACC_ADVISORS">"c3049"</definedName>
    <definedName name="IQ_TR_SELL_FIN_ADVISORS">"c3046"</definedName>
    <definedName name="IQ_TR_SELL_LEG_ADVISORS">"c2388"</definedName>
    <definedName name="IQ_TR_SELLER_ID">"c2406"</definedName>
    <definedName name="IQ_TR_SELLERNAME">"c2402"</definedName>
    <definedName name="IQ_TR_SFEATURES">"c2385"</definedName>
    <definedName name="IQ_TR_SH_NET_PROCEEDS">"c2269"</definedName>
    <definedName name="IQ_TR_SH_NET_PROCEEDS_PCT">"c2271"</definedName>
    <definedName name="IQ_TR_SPECIAL_COMMITTEE">"c2362"</definedName>
    <definedName name="IQ_TR_STATUS">"c2399"</definedName>
    <definedName name="IQ_TR_STOCK_CONSID_PCT">"c2312"</definedName>
    <definedName name="IQ_TR_SUSPENDED_DATE">"c2407"</definedName>
    <definedName name="IQ_TR_TARGET_52WKHI_PCT">"c2351"</definedName>
    <definedName name="IQ_TR_TARGET_52WKLOW_PCT">"c2350"</definedName>
    <definedName name="IQ_TR_TARGET_ACC_ADVISORS">"c3047"</definedName>
    <definedName name="IQ_TR_TARGET_CASH_ST_INVEST">"c2327"</definedName>
    <definedName name="IQ_TR_TARGET_CLOSEPRICE_1D">"c2352"</definedName>
    <definedName name="IQ_TR_TARGET_CLOSEPRICE_1M">"c2354"</definedName>
    <definedName name="IQ_TR_TARGET_CLOSEPRICE_1W">"c2353"</definedName>
    <definedName name="IQ_TR_TARGET_DILUT_EPS_EXCL">"c2324"</definedName>
    <definedName name="IQ_TR_TARGET_EARNING_CO">"c2332"</definedName>
    <definedName name="IQ_TR_TARGET_EBIT">"c2333"</definedName>
    <definedName name="IQ_TR_TARGET_EBIT_EQ_INC">"c3609"</definedName>
    <definedName name="IQ_TR_TARGET_EBITDA">"c2334"</definedName>
    <definedName name="IQ_TR_TARGET_EBITDA_EQ_INC">"c3608"</definedName>
    <definedName name="IQ_TR_TARGET_FILING_CURRENCY">"c3034"</definedName>
    <definedName name="IQ_TR_TARGET_FILINGDATE">"c3605"</definedName>
    <definedName name="IQ_TR_TARGET_FIN_ADVISORS">"c3044"</definedName>
    <definedName name="IQ_TR_TARGET_ID">"c2405"</definedName>
    <definedName name="IQ_TR_TARGET_LEG_ADVISORS">"c2386"</definedName>
    <definedName name="IQ_TR_TARGET_MARKETCAP">"c2342"</definedName>
    <definedName name="IQ_TR_TARGET_MIN_INT">"c2328"</definedName>
    <definedName name="IQ_TR_TARGET_NET_DEBT">"c2326"</definedName>
    <definedName name="IQ_TR_TARGET_NI">"c2331"</definedName>
    <definedName name="IQ_TR_TARGET_PERIODDATE">"c3604"</definedName>
    <definedName name="IQ_TR_TARGET_PRICEDATE_1D">"c2341"</definedName>
    <definedName name="IQ_TR_TARGET_RETURN">"c2355"</definedName>
    <definedName name="IQ_TR_TARGET_SEC_DETAIL">"c3021"</definedName>
    <definedName name="IQ_TR_TARGET_SEC_TI_ID">"c2368"</definedName>
    <definedName name="IQ_TR_TARGET_SEC_TYPE">"c2369"</definedName>
    <definedName name="IQ_TR_TARGET_SPD">"c2313"</definedName>
    <definedName name="IQ_TR_TARGET_SPD_PCT">"c2314"</definedName>
    <definedName name="IQ_TR_TARGET_STOCKPREMIUM_1D">"c2336"</definedName>
    <definedName name="IQ_TR_TARGET_STOCKPREMIUM_1M">"c2337"</definedName>
    <definedName name="IQ_TR_TARGET_STOCKPREMIUM_1W">"c2338"</definedName>
    <definedName name="IQ_TR_TARGET_STOCKYEARHIGH_1D">"c2339"</definedName>
    <definedName name="IQ_TR_TARGET_STOCKYEARLOW_1D">"c2340"</definedName>
    <definedName name="IQ_TR_TARGET_TOTAL_ASSETS">"c2325"</definedName>
    <definedName name="IQ_TR_TARGET_TOTAL_COMMON_EQ">"c2421"</definedName>
    <definedName name="IQ_TR_TARGET_TOTAL_DEBT">"c2330"</definedName>
    <definedName name="IQ_TR_TARGET_TOTAL_PREF">"c2329"</definedName>
    <definedName name="IQ_TR_TARGET_TOTAL_REV">"c2335"</definedName>
    <definedName name="IQ_TR_TARGETNAME">"c2403"</definedName>
    <definedName name="IQ_TR_TERM_FEE">"c2298"</definedName>
    <definedName name="IQ_TR_TERM_FEE_PCT">"c2297"</definedName>
    <definedName name="IQ_TR_TODATE">"c3036"</definedName>
    <definedName name="IQ_TR_TODATE_MONETARY_VALUE">"c2418"</definedName>
    <definedName name="IQ_TR_TODATE_NUMBER_SHARES">"c2420"</definedName>
    <definedName name="IQ_TR_TODATE_PCT_SHARES">"c2419"</definedName>
    <definedName name="IQ_TR_TOTAL_ACCT_FEES">"c2273"</definedName>
    <definedName name="IQ_TR_TOTAL_CASH">"c2315"</definedName>
    <definedName name="IQ_TR_TOTAL_CONSID_SH">"c2316"</definedName>
    <definedName name="IQ_TR_TOTAL_DEBT">"c2317"</definedName>
    <definedName name="IQ_TR_TOTAL_GROSS_TV">"c2318"</definedName>
    <definedName name="IQ_TR_TOTAL_HYBRID">"c2319"</definedName>
    <definedName name="IQ_TR_TOTAL_LEGAL_FEES">"c2272"</definedName>
    <definedName name="IQ_TR_TOTAL_NET_TV">"c2320"</definedName>
    <definedName name="IQ_TR_TOTAL_NEWMONEY">"c2289"</definedName>
    <definedName name="IQ_TR_TOTAL_OPTIONS">"c2322"</definedName>
    <definedName name="IQ_TR_TOTAL_OPTIONS_BUYER">"c3026"</definedName>
    <definedName name="IQ_TR_TOTAL_PREFERRED">"c2321"</definedName>
    <definedName name="IQ_TR_TOTAL_REG_AMT">"c2261"</definedName>
    <definedName name="IQ_TR_TOTAL_STOCK">"c2323"</definedName>
    <definedName name="IQ_TR_TOTAL_TAKEDOWNS">"c2278"</definedName>
    <definedName name="IQ_TR_TOTAL_UW_COMP">"c2280"</definedName>
    <definedName name="IQ_TR_TOTALVALUE">"c2400"</definedName>
    <definedName name="IQ_TR_TRANSACTION_TYPE">"c2398"</definedName>
    <definedName name="IQ_TR_WITHDRAWN_DTE">"c2266"</definedName>
    <definedName name="IQ_TRADE_AR">"c1345"</definedName>
    <definedName name="IQ_TRADE_PRINCIPAL">"c1309"</definedName>
    <definedName name="IQ_TRADING_ASSETS">"c1310"</definedName>
    <definedName name="IQ_TRADING_CURRENCY">"c2212"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">"c6276"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TRUST_PREFERRED">"c3029"</definedName>
    <definedName name="IQ_TRUST_PREFERRED_PCT">"c3030"</definedName>
    <definedName name="IQ_UFCF_10YR_ANN_CAGR">"c6179"</definedName>
    <definedName name="IQ_UFCF_10YR_ANN_GROWTH">"c1948"</definedName>
    <definedName name="IQ_UFCF_1YR_ANN_GROWTH">"c1943"</definedName>
    <definedName name="IQ_UFCF_2YR_ANN_CAGR">"c6175"</definedName>
    <definedName name="IQ_UFCF_2YR_ANN_GROWTH">"c1944"</definedName>
    <definedName name="IQ_UFCF_3YR_ANN_CAGR">"c6176"</definedName>
    <definedName name="IQ_UFCF_3YR_ANN_GROWTH">"c1945"</definedName>
    <definedName name="IQ_UFCF_5YR_ANN_CAGR">"c6177"</definedName>
    <definedName name="IQ_UFCF_5YR_ANN_GROWTH">"c1946"</definedName>
    <definedName name="IQ_UFCF_7YR_ANN_CAGR">"c6178"</definedName>
    <definedName name="IQ_UFCF_7YR_ANN_GROWTH">"c1947"</definedName>
    <definedName name="IQ_UFCF_MARGIN">"c1962"</definedName>
    <definedName name="IQ_ULT_PARENT">"c3037"</definedName>
    <definedName name="IQ_ULT_PARENT_CIQID">"c3039"</definedName>
    <definedName name="IQ_ULT_PARENT_TICKER">"c3038"</definedName>
    <definedName name="IQ_UNAMORT_DISC">"c2513"</definedName>
    <definedName name="IQ_UNAMORT_DISC_PCT">"c2514"</definedName>
    <definedName name="IQ_UNAMORT_PREMIUM">"c2511"</definedName>
    <definedName name="IQ_UNAMORT_PREMIUM_PCT">"c2512"</definedName>
    <definedName name="IQ_UNDRAWN_CP">"c2518"</definedName>
    <definedName name="IQ_UNDRAWN_CREDIT">"c3032"</definedName>
    <definedName name="IQ_UNDRAWN_RC">"c2517"</definedName>
    <definedName name="IQ_UNDRAWN_TL">"c2519"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">"c6277"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SECURED_DEBT">"c2548"</definedName>
    <definedName name="IQ_UNSECURED_DEBT_PCT">"c2549"</definedName>
    <definedName name="IQ_UNUSUAL_EXP">"c1456"</definedName>
    <definedName name="IQ_US_GAAP">"c1331"</definedName>
    <definedName name="IQ_US_GAAP_BASIC_EPS_EXCL">"c2984"</definedName>
    <definedName name="IQ_US_GAAP_BASIC_EPS_INCL">"c2982"</definedName>
    <definedName name="IQ_US_GAAP_BASIC_WEIGHT">"c2980"</definedName>
    <definedName name="IQ_US_GAAP_CA_ADJ">"c2925"</definedName>
    <definedName name="IQ_US_GAAP_CASH_FINAN">"c2945"</definedName>
    <definedName name="IQ_US_GAAP_CASH_FINAN_ADJ">"c2941"</definedName>
    <definedName name="IQ_US_GAAP_CASH_INVEST">"c2944"</definedName>
    <definedName name="IQ_US_GAAP_CASH_INVEST_ADJ">"c2940"</definedName>
    <definedName name="IQ_US_GAAP_CASH_OPER">"c2943"</definedName>
    <definedName name="IQ_US_GAAP_CASH_OPER_ADJ">"c2939"</definedName>
    <definedName name="IQ_US_GAAP_CL_ADJ">"c2927"</definedName>
    <definedName name="IQ_US_GAAP_COST_REV_ADJ">"c2951"</definedName>
    <definedName name="IQ_US_GAAP_DILUT_EPS_EXCL">"c2985"</definedName>
    <definedName name="IQ_US_GAAP_DILUT_EPS_INCL">"c2983"</definedName>
    <definedName name="IQ_US_GAAP_DILUT_NI">"c2979"</definedName>
    <definedName name="IQ_US_GAAP_DILUT_WEIGHT">"c2981"</definedName>
    <definedName name="IQ_US_GAAP_DO_ADJ">"c2959"</definedName>
    <definedName name="IQ_US_GAAP_EXTRA_ACC_ITEMS_ADJ">"c2958"</definedName>
    <definedName name="IQ_US_GAAP_INC_TAX_ADJ">"c2961"</definedName>
    <definedName name="IQ_US_GAAP_INTEREST_EXP_ADJ">"c2957"</definedName>
    <definedName name="IQ_US_GAAP_LIAB_LT_ADJ">"c2928"</definedName>
    <definedName name="IQ_US_GAAP_LIAB_TOTAL_LIAB">"c2933"</definedName>
    <definedName name="IQ_US_GAAP_MINORITY_INTEREST_IS_ADJ">"c2960"</definedName>
    <definedName name="IQ_US_GAAP_NCA_ADJ">"c2926"</definedName>
    <definedName name="IQ_US_GAAP_NET_CHANGE">"c2946"</definedName>
    <definedName name="IQ_US_GAAP_NET_CHANGE_ADJ">"c2942"</definedName>
    <definedName name="IQ_US_GAAP_NI">"c2976"</definedName>
    <definedName name="IQ_US_GAAP_NI_ADJ">"c2963"</definedName>
    <definedName name="IQ_US_GAAP_NI_AVAIL_INCL">"c2978"</definedName>
    <definedName name="IQ_US_GAAP_OTHER_ADJ_ADJ">"c2962"</definedName>
    <definedName name="IQ_US_GAAP_OTHER_NON_OPER_ADJ">"c2955"</definedName>
    <definedName name="IQ_US_GAAP_OTHER_OPER_ADJ">"c2954"</definedName>
    <definedName name="IQ_US_GAAP_RD_ADJ">"c2953"</definedName>
    <definedName name="IQ_US_GAAP_SGA_ADJ">"c2952"</definedName>
    <definedName name="IQ_US_GAAP_TOTAL_ASSETS">"c2931"</definedName>
    <definedName name="IQ_US_GAAP_TOTAL_EQUITY">"c2934"</definedName>
    <definedName name="IQ_US_GAAP_TOTAL_EQUITY_ADJ">"c2929"</definedName>
    <definedName name="IQ_US_GAAP_TOTAL_REV_ADJ">"c2950"</definedName>
    <definedName name="IQ_US_GAAP_TOTAL_UNUSUAL_ADJ">"c2956"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ARRANTS_BEG_OS">"c2698"</definedName>
    <definedName name="IQ_WARRANTS_CANCELLED">"c2701"</definedName>
    <definedName name="IQ_WARRANTS_END_OS">"c2702"</definedName>
    <definedName name="IQ_WARRANTS_EXERCISED">"c2700"</definedName>
    <definedName name="IQ_WARRANTS_ISSUED">"c2699"</definedName>
    <definedName name="IQ_WARRANTS_STRIKE_PRICE_ISSUED">"c2704"</definedName>
    <definedName name="IQ_WARRANTS_STRIKE_PRICE_OS">"c2703"</definedName>
    <definedName name="IQ_WEIGHTED_AVG_PRICE">"c1334"</definedName>
    <definedName name="IQ_WIP_INV">"c1335"</definedName>
    <definedName name="IQ_WORKING_CAP">"c3494"</definedName>
    <definedName name="IQ_WORKMEN_WRITTEN">"c1336"</definedName>
    <definedName name="IQ_XDIV_DATE">"c2203"</definedName>
    <definedName name="IQ_YEARHIGH">"c1337"</definedName>
    <definedName name="IQ_YEARHIGH_DATE">"c2250"</definedName>
    <definedName name="IQ_YEARLOW">"c1338"</definedName>
    <definedName name="IQ_YEARLOW_DATE">"c2251"</definedName>
    <definedName name="IQ_YTD">3000</definedName>
    <definedName name="IQ_YTDMONTH">130000</definedName>
    <definedName name="IQ_YTW">"c2163"</definedName>
    <definedName name="IQ_YTW_DATE">"c2164"</definedName>
    <definedName name="IQ_YTW_DATE_TYPE">"c2165"</definedName>
    <definedName name="IQ_Z_SCORE">"c1339"</definedName>
    <definedName name="IsColHidden">FALSE</definedName>
    <definedName name="IsLTMColHidden">FALSE</definedName>
    <definedName name="July2007" localSheetId="7">{"2002Frcst","06Month",FALSE,"Frcst Format 2002"}</definedName>
    <definedName name="July2007" localSheetId="0">{"2002Frcst","06Month",FALSE,"Frcst Format 2002"}</definedName>
    <definedName name="July2007" localSheetId="1">{"2002Frcst","06Month",FALSE,"Frcst Format 2002"}</definedName>
    <definedName name="July2007" localSheetId="2">{"2002Frcst","06Month",FALSE,"Frcst Format 2002"}</definedName>
    <definedName name="July2007" localSheetId="3">{"2002Frcst","06Month",FALSE,"Frcst Format 2002"}</definedName>
    <definedName name="July2007" localSheetId="4">{"2002Frcst","06Month",FALSE,"Frcst Format 2002"}</definedName>
    <definedName name="July2007" localSheetId="5">{"2002Frcst","06Month",FALSE,"Frcst Format 2002"}</definedName>
    <definedName name="July2007" localSheetId="6">{"2002Frcst","06Month",FALSE,"Frcst Format 2002"}</definedName>
    <definedName name="July2007">{"2002Frcst","06Month",FALSE,"Frcst Format 2002"}</definedName>
    <definedName name="limcount">1</definedName>
    <definedName name="ListOffset">1</definedName>
    <definedName name="_xlnm.Print_Area" localSheetId="0">'Pg1 TO6 C2 All Rate Base Adjs'!$A$1:$G$27</definedName>
    <definedName name="_xlnm.Print_Area" localSheetId="1">'Pg2 BK-1 Comparison TO6 C2'!$A$1:$K$199</definedName>
    <definedName name="_xlnm.Print_Area" localSheetId="2">'Pg3 TO5 True-Up BK-1_Revised'!$A$1:$H$195</definedName>
    <definedName name="_xlnm.Print_Area" localSheetId="3">'Pg4 TO5 True-Up BK-1_As Filed'!$A$2:$H$192</definedName>
    <definedName name="_xlnm.Print_Area" localSheetId="4">'Pg5 Rev True-Up Stmt AV'!$A$1:$J$262</definedName>
    <definedName name="_xlnm.Print_Area" localSheetId="5">'Pg6 True-Up Stmt AV_As Filed'!$A$2:$J$262</definedName>
    <definedName name="_xlnm.Print_Area" localSheetId="6">'Pg7 TO6 C2 Int Calc'!$A$1:$I$59</definedName>
    <definedName name="rert" localSheetId="7">{"'Attachment'!$A$1:$L$49"}</definedName>
    <definedName name="rert" localSheetId="0">{"'Attachment'!$A$1:$L$49"}</definedName>
    <definedName name="rert" localSheetId="1">{"'Attachment'!$A$1:$L$49"}</definedName>
    <definedName name="rert" localSheetId="2">{"'Attachment'!$A$1:$L$49"}</definedName>
    <definedName name="rert" localSheetId="3">{"'Attachment'!$A$1:$L$49"}</definedName>
    <definedName name="rert" localSheetId="4">{"'Attachment'!$A$1:$L$49"}</definedName>
    <definedName name="rert" localSheetId="5">{"'Attachment'!$A$1:$L$49"}</definedName>
    <definedName name="rert" localSheetId="6">{"'Attachment'!$A$1:$L$49"}</definedName>
    <definedName name="rert">{"'Attachment'!$A$1:$L$49"}</definedName>
    <definedName name="RiskAfterRecalcMacro">"'10 Year Model.xls'!RiskSim"</definedName>
    <definedName name="RiskAfterSimMacro">""</definedName>
    <definedName name="RiskBeforeRecalcMacro">""</definedName>
    <definedName name="RiskBeforeSimMacro">""</definedName>
    <definedName name="RiskMultipleCPUSupportEnabled">FALSE</definedName>
    <definedName name="SAPBEXdnldView">"4QVAOUV97B9V54FSUZZTCBT7F"</definedName>
    <definedName name="SAPBEXhrIndnt">"Wide"</definedName>
    <definedName name="SAPBEXrevision">1</definedName>
    <definedName name="SAPBEXsysID">"BWP"</definedName>
    <definedName name="SAPBEXwbID">"3Y9K8GEQN19DC4O0QNCMECQOR"</definedName>
    <definedName name="SAPBEXwbID_1">"3XUXMIA5RU11H3RNT5ERG5LI3"</definedName>
    <definedName name="SAPsysID">"708C5W7SBKP804JT78WJ0JNKI"</definedName>
    <definedName name="SAPwbID">"ARS"</definedName>
    <definedName name="sencount">1</definedName>
    <definedName name="solver_cvg">0.0001</definedName>
    <definedName name="solver_drv">1</definedName>
    <definedName name="solver_est">1</definedName>
    <definedName name="solver_itr">100</definedName>
    <definedName name="solver_lin">2</definedName>
    <definedName name="solver_neg">2</definedName>
    <definedName name="solver_num">0</definedName>
    <definedName name="solver_nwt">1</definedName>
    <definedName name="solver_pre">0.000001</definedName>
    <definedName name="solver_scl">2</definedName>
    <definedName name="solver_sho">2</definedName>
    <definedName name="solver_tim">100</definedName>
    <definedName name="solver_tol">0.05</definedName>
    <definedName name="solver_typ">3</definedName>
    <definedName name="solver_val">1000000000</definedName>
    <definedName name="TextRefCopyRangeCount">39</definedName>
    <definedName name="TP_Footer_User">"Melvin Williams"</definedName>
    <definedName name="TP_Footer_Version">"v3.00"</definedName>
    <definedName name="wrn.June2002." localSheetId="7">{"2002Frcst","06Month",FALSE,"Frcst Format 2002"}</definedName>
    <definedName name="wrn.June2002." localSheetId="0">{"2002Frcst","06Month",FALSE,"Frcst Format 2002"}</definedName>
    <definedName name="wrn.June2002." localSheetId="1">{"2002Frcst","06Month",FALSE,"Frcst Format 2002"}</definedName>
    <definedName name="wrn.June2002." localSheetId="2">{"2002Frcst","06Month",FALSE,"Frcst Format 2002"}</definedName>
    <definedName name="wrn.June2002." localSheetId="3">{"2002Frcst","06Month",FALSE,"Frcst Format 2002"}</definedName>
    <definedName name="wrn.June2002." localSheetId="4">{"2002Frcst","06Month",FALSE,"Frcst Format 2002"}</definedName>
    <definedName name="wrn.June2002." localSheetId="5">{"2002Frcst","06Month",FALSE,"Frcst Format 2002"}</definedName>
    <definedName name="wrn.June2002." localSheetId="6">{"2002Frcst","06Month",FALSE,"Frcst Format 2002"}</definedName>
    <definedName name="wrn.June2002.">{"2002Frcst","06Month",FALSE,"Frcst Format 2002"}</definedName>
    <definedName name="wrn.May2002." localSheetId="7">{"2002Frcst","05Month",FALSE,"Frcst Format 2002"}</definedName>
    <definedName name="wrn.May2002." localSheetId="0">{"2002Frcst","05Month",FALSE,"Frcst Format 2002"}</definedName>
    <definedName name="wrn.May2002." localSheetId="1">{"2002Frcst","05Month",FALSE,"Frcst Format 2002"}</definedName>
    <definedName name="wrn.May2002." localSheetId="2">{"2002Frcst","05Month",FALSE,"Frcst Format 2002"}</definedName>
    <definedName name="wrn.May2002." localSheetId="3">{"2002Frcst","05Month",FALSE,"Frcst Format 2002"}</definedName>
    <definedName name="wrn.May2002." localSheetId="4">{"2002Frcst","05Month",FALSE,"Frcst Format 2002"}</definedName>
    <definedName name="wrn.May2002." localSheetId="5">{"2002Frcst","05Month",FALSE,"Frcst Format 2002"}</definedName>
    <definedName name="wrn.May2002." localSheetId="6">{"2002Frcst","05Month",FALSE,"Frcst Format 2002"}</definedName>
    <definedName name="wrn.May2002.">{"2002Frcst","05Month",FALSE,"Frcst Format 2002"}</definedName>
    <definedName name="XRefColumnsCount">1</definedName>
    <definedName name="XRefCopyRangeCount">1</definedName>
    <definedName name="XRefPasteRangeCount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93" i="13" l="1"/>
  <c r="G192" i="13"/>
  <c r="G194" i="13" s="1"/>
  <c r="G143" i="13" s="1"/>
  <c r="G181" i="13"/>
  <c r="G180" i="13"/>
  <c r="G179" i="13"/>
  <c r="G178" i="13"/>
  <c r="G182" i="13" s="1"/>
  <c r="G174" i="13"/>
  <c r="G188" i="13" s="1"/>
  <c r="G118" i="13" s="1"/>
  <c r="G173" i="13"/>
  <c r="G172" i="13"/>
  <c r="G171" i="13"/>
  <c r="E193" i="13"/>
  <c r="E192" i="13"/>
  <c r="E181" i="13"/>
  <c r="E180" i="13"/>
  <c r="I180" i="13" s="1"/>
  <c r="E179" i="13"/>
  <c r="E178" i="13"/>
  <c r="E174" i="13"/>
  <c r="E173" i="13"/>
  <c r="E172" i="13"/>
  <c r="E171" i="13"/>
  <c r="G187" i="13"/>
  <c r="G117" i="13" s="1"/>
  <c r="G186" i="13"/>
  <c r="G116" i="13" s="1"/>
  <c r="G175" i="13"/>
  <c r="E167" i="13"/>
  <c r="I193" i="13"/>
  <c r="I181" i="13"/>
  <c r="I174" i="13"/>
  <c r="G152" i="13"/>
  <c r="E152" i="13"/>
  <c r="G149" i="13"/>
  <c r="G148" i="13"/>
  <c r="E149" i="13"/>
  <c r="E148" i="13"/>
  <c r="E150" i="13" s="1"/>
  <c r="E72" i="13" s="1"/>
  <c r="G144" i="13"/>
  <c r="E144" i="13"/>
  <c r="I144" i="13" s="1"/>
  <c r="G138" i="13"/>
  <c r="G137" i="13"/>
  <c r="E138" i="13"/>
  <c r="E137" i="13"/>
  <c r="G134" i="13"/>
  <c r="I134" i="13" s="1"/>
  <c r="G133" i="13"/>
  <c r="G132" i="13"/>
  <c r="E134" i="13"/>
  <c r="E133" i="13"/>
  <c r="E135" i="13" s="1"/>
  <c r="E132" i="13"/>
  <c r="G128" i="13"/>
  <c r="G127" i="13"/>
  <c r="G129" i="13" s="1"/>
  <c r="E128" i="13"/>
  <c r="E127" i="13"/>
  <c r="G123" i="13"/>
  <c r="G122" i="13"/>
  <c r="E123" i="13"/>
  <c r="E124" i="13" s="1"/>
  <c r="E122" i="13"/>
  <c r="G124" i="13"/>
  <c r="I152" i="13"/>
  <c r="I128" i="13"/>
  <c r="E111" i="13"/>
  <c r="G88" i="13"/>
  <c r="G87" i="13"/>
  <c r="G89" i="13" s="1"/>
  <c r="G84" i="13"/>
  <c r="G83" i="13"/>
  <c r="G85" i="13" s="1"/>
  <c r="G77" i="13"/>
  <c r="I77" i="13" s="1"/>
  <c r="E77" i="13"/>
  <c r="G76" i="13"/>
  <c r="E76" i="13"/>
  <c r="E78" i="13" s="1"/>
  <c r="G73" i="13"/>
  <c r="G70" i="13"/>
  <c r="E70" i="13"/>
  <c r="G63" i="13"/>
  <c r="E63" i="13"/>
  <c r="G59" i="13"/>
  <c r="G57" i="13"/>
  <c r="E59" i="13"/>
  <c r="E57" i="13"/>
  <c r="E54" i="13"/>
  <c r="G38" i="13"/>
  <c r="G37" i="13"/>
  <c r="G36" i="13"/>
  <c r="G35" i="13"/>
  <c r="G31" i="13"/>
  <c r="G27" i="13"/>
  <c r="G24" i="13"/>
  <c r="G22" i="13"/>
  <c r="G20" i="13"/>
  <c r="G18" i="13"/>
  <c r="G15" i="13"/>
  <c r="G13" i="13"/>
  <c r="G11" i="13"/>
  <c r="E38" i="13"/>
  <c r="E37" i="13"/>
  <c r="E36" i="13"/>
  <c r="E35" i="13"/>
  <c r="E24" i="13"/>
  <c r="E22" i="13"/>
  <c r="E20" i="13"/>
  <c r="E18" i="13"/>
  <c r="I18" i="13" s="1"/>
  <c r="E15" i="13"/>
  <c r="E13" i="13"/>
  <c r="E11" i="13"/>
  <c r="I39" i="13"/>
  <c r="B197" i="13"/>
  <c r="E188" i="13"/>
  <c r="E118" i="13" s="1"/>
  <c r="A171" i="13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186" i="13" s="1"/>
  <c r="A187" i="13" s="1"/>
  <c r="A188" i="13" s="1"/>
  <c r="A189" i="13" s="1"/>
  <c r="A190" i="13" s="1"/>
  <c r="A191" i="13" s="1"/>
  <c r="A192" i="13" s="1"/>
  <c r="A193" i="13" s="1"/>
  <c r="A194" i="13" s="1"/>
  <c r="K170" i="13"/>
  <c r="K171" i="13" s="1"/>
  <c r="K172" i="13" s="1"/>
  <c r="K173" i="13" s="1"/>
  <c r="K174" i="13" s="1"/>
  <c r="K175" i="13" s="1"/>
  <c r="K176" i="13" s="1"/>
  <c r="K177" i="13" s="1"/>
  <c r="K178" i="13" s="1"/>
  <c r="K179" i="13" s="1"/>
  <c r="K180" i="13" s="1"/>
  <c r="K181" i="13" s="1"/>
  <c r="K182" i="13" s="1"/>
  <c r="K183" i="13" s="1"/>
  <c r="K184" i="13" s="1"/>
  <c r="K185" i="13" s="1"/>
  <c r="K186" i="13" s="1"/>
  <c r="K187" i="13" s="1"/>
  <c r="K188" i="13" s="1"/>
  <c r="K189" i="13" s="1"/>
  <c r="K190" i="13" s="1"/>
  <c r="K191" i="13" s="1"/>
  <c r="K192" i="13" s="1"/>
  <c r="K193" i="13" s="1"/>
  <c r="K194" i="13" s="1"/>
  <c r="B164" i="13"/>
  <c r="B155" i="13"/>
  <c r="E129" i="13"/>
  <c r="A115" i="13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K114" i="13"/>
  <c r="K115" i="13" s="1"/>
  <c r="K116" i="13" s="1"/>
  <c r="K117" i="13" s="1"/>
  <c r="K118" i="13" s="1"/>
  <c r="K119" i="13" s="1"/>
  <c r="K120" i="13" s="1"/>
  <c r="K121" i="13" s="1"/>
  <c r="K122" i="13" s="1"/>
  <c r="K123" i="13" s="1"/>
  <c r="K124" i="13" s="1"/>
  <c r="K125" i="13" s="1"/>
  <c r="K126" i="13" s="1"/>
  <c r="K127" i="13" s="1"/>
  <c r="K128" i="13" s="1"/>
  <c r="K129" i="13" s="1"/>
  <c r="K130" i="13" s="1"/>
  <c r="K131" i="13" s="1"/>
  <c r="K132" i="13" s="1"/>
  <c r="K133" i="13" s="1"/>
  <c r="K134" i="13" s="1"/>
  <c r="K135" i="13" s="1"/>
  <c r="K136" i="13" s="1"/>
  <c r="K137" i="13" s="1"/>
  <c r="K138" i="13" s="1"/>
  <c r="K139" i="13" s="1"/>
  <c r="K140" i="13" s="1"/>
  <c r="K141" i="13" s="1"/>
  <c r="K142" i="13" s="1"/>
  <c r="K143" i="13" s="1"/>
  <c r="K144" i="13" s="1"/>
  <c r="K145" i="13" s="1"/>
  <c r="K146" i="13" s="1"/>
  <c r="K147" i="13" s="1"/>
  <c r="K148" i="13" s="1"/>
  <c r="K149" i="13" s="1"/>
  <c r="K150" i="13" s="1"/>
  <c r="K151" i="13" s="1"/>
  <c r="K152" i="13" s="1"/>
  <c r="B108" i="13"/>
  <c r="B98" i="13"/>
  <c r="E87" i="13"/>
  <c r="E83" i="13"/>
  <c r="K57" i="13"/>
  <c r="K58" i="13" s="1"/>
  <c r="K59" i="13" s="1"/>
  <c r="K60" i="13" s="1"/>
  <c r="K61" i="13" s="1"/>
  <c r="K62" i="13" s="1"/>
  <c r="K63" i="13" s="1"/>
  <c r="K64" i="13" s="1"/>
  <c r="K65" i="13" s="1"/>
  <c r="K66" i="13" s="1"/>
  <c r="K67" i="13" s="1"/>
  <c r="K68" i="13" s="1"/>
  <c r="K69" i="13" s="1"/>
  <c r="K70" i="13" s="1"/>
  <c r="K71" i="13" s="1"/>
  <c r="K72" i="13" s="1"/>
  <c r="K73" i="13" s="1"/>
  <c r="K74" i="13" s="1"/>
  <c r="K75" i="13" s="1"/>
  <c r="K76" i="13" s="1"/>
  <c r="K77" i="13" s="1"/>
  <c r="K78" i="13" s="1"/>
  <c r="K79" i="13" s="1"/>
  <c r="K80" i="13" s="1"/>
  <c r="K81" i="13" s="1"/>
  <c r="K82" i="13" s="1"/>
  <c r="K83" i="13" s="1"/>
  <c r="K84" i="13" s="1"/>
  <c r="K85" i="13" s="1"/>
  <c r="K86" i="13" s="1"/>
  <c r="K87" i="13" s="1"/>
  <c r="K88" i="13" s="1"/>
  <c r="K89" i="13" s="1"/>
  <c r="K90" i="13" s="1"/>
  <c r="K91" i="13" s="1"/>
  <c r="K92" i="13" s="1"/>
  <c r="K93" i="13" s="1"/>
  <c r="K94" i="13" s="1"/>
  <c r="K95" i="13" s="1"/>
  <c r="A57" i="13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B51" i="13"/>
  <c r="K11" i="13"/>
  <c r="K12" i="13" s="1"/>
  <c r="K13" i="13" s="1"/>
  <c r="K14" i="13" s="1"/>
  <c r="K15" i="13" s="1"/>
  <c r="K16" i="13" s="1"/>
  <c r="K17" i="13" s="1"/>
  <c r="K18" i="13" s="1"/>
  <c r="K19" i="13" s="1"/>
  <c r="K20" i="13" s="1"/>
  <c r="K21" i="13" s="1"/>
  <c r="K22" i="13" s="1"/>
  <c r="K23" i="13" s="1"/>
  <c r="K24" i="13" s="1"/>
  <c r="K25" i="13" s="1"/>
  <c r="K26" i="13" s="1"/>
  <c r="K27" i="13" s="1"/>
  <c r="K28" i="13" s="1"/>
  <c r="K29" i="13" s="1"/>
  <c r="K30" i="13" s="1"/>
  <c r="K31" i="13" s="1"/>
  <c r="K32" i="13" s="1"/>
  <c r="K33" i="13" s="1"/>
  <c r="K34" i="13" s="1"/>
  <c r="K35" i="13" s="1"/>
  <c r="K36" i="13" s="1"/>
  <c r="K37" i="13" s="1"/>
  <c r="K38" i="13" s="1"/>
  <c r="K39" i="13" s="1"/>
  <c r="K40" i="13" s="1"/>
  <c r="A11" i="13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G185" i="13" l="1"/>
  <c r="G189" i="13" s="1"/>
  <c r="I178" i="13"/>
  <c r="G115" i="13"/>
  <c r="E194" i="13"/>
  <c r="E143" i="13" s="1"/>
  <c r="E145" i="13" s="1"/>
  <c r="I192" i="13"/>
  <c r="E187" i="13"/>
  <c r="E117" i="13" s="1"/>
  <c r="I117" i="13" s="1"/>
  <c r="E182" i="13"/>
  <c r="I179" i="13"/>
  <c r="E186" i="13"/>
  <c r="E116" i="13" s="1"/>
  <c r="I116" i="13" s="1"/>
  <c r="E185" i="13"/>
  <c r="E115" i="13" s="1"/>
  <c r="I118" i="13"/>
  <c r="I173" i="13"/>
  <c r="I172" i="13"/>
  <c r="I171" i="13"/>
  <c r="E175" i="13"/>
  <c r="G145" i="13"/>
  <c r="G60" i="13" s="1"/>
  <c r="G61" i="13" s="1"/>
  <c r="I127" i="13"/>
  <c r="G135" i="13"/>
  <c r="I122" i="13"/>
  <c r="I124" i="13" s="1"/>
  <c r="I138" i="13"/>
  <c r="I188" i="13"/>
  <c r="I185" i="13"/>
  <c r="G150" i="13"/>
  <c r="G72" i="13" s="1"/>
  <c r="I72" i="13" s="1"/>
  <c r="I132" i="13"/>
  <c r="I194" i="13"/>
  <c r="I63" i="13"/>
  <c r="I182" i="13"/>
  <c r="I149" i="13"/>
  <c r="I148" i="13"/>
  <c r="I150" i="13" s="1"/>
  <c r="I137" i="13"/>
  <c r="I133" i="13"/>
  <c r="I135" i="13" s="1"/>
  <c r="I129" i="13"/>
  <c r="I123" i="13"/>
  <c r="G119" i="13"/>
  <c r="G140" i="13" s="1"/>
  <c r="G91" i="13"/>
  <c r="G74" i="13"/>
  <c r="I76" i="13"/>
  <c r="I143" i="13"/>
  <c r="I145" i="13" s="1"/>
  <c r="I57" i="13"/>
  <c r="G78" i="13"/>
  <c r="I87" i="13"/>
  <c r="I83" i="13"/>
  <c r="I70" i="13"/>
  <c r="I59" i="13"/>
  <c r="I35" i="13"/>
  <c r="I38" i="13"/>
  <c r="I36" i="13"/>
  <c r="I24" i="13"/>
  <c r="I15" i="13"/>
  <c r="I11" i="13"/>
  <c r="I37" i="13"/>
  <c r="I22" i="13"/>
  <c r="I20" i="13"/>
  <c r="G16" i="13"/>
  <c r="G25" i="13" s="1"/>
  <c r="E16" i="13"/>
  <c r="E25" i="13" s="1"/>
  <c r="I13" i="13"/>
  <c r="E60" i="13"/>
  <c r="E64" i="13"/>
  <c r="I187" i="13" l="1"/>
  <c r="E119" i="13"/>
  <c r="E140" i="13" s="1"/>
  <c r="E28" i="13" s="1"/>
  <c r="I186" i="13"/>
  <c r="I115" i="13"/>
  <c r="E189" i="13"/>
  <c r="I175" i="13"/>
  <c r="I119" i="13"/>
  <c r="G64" i="13"/>
  <c r="G65" i="13" s="1"/>
  <c r="G67" i="13" s="1"/>
  <c r="G28" i="13"/>
  <c r="G29" i="13" s="1"/>
  <c r="G32" i="13"/>
  <c r="G33" i="13" s="1"/>
  <c r="G80" i="13"/>
  <c r="G93" i="13" s="1"/>
  <c r="I16" i="13"/>
  <c r="I25" i="13" s="1"/>
  <c r="I78" i="13"/>
  <c r="E65" i="13"/>
  <c r="I64" i="13"/>
  <c r="E61" i="13"/>
  <c r="I61" i="13" s="1"/>
  <c r="I60" i="13"/>
  <c r="I189" i="13" l="1"/>
  <c r="I140" i="13"/>
  <c r="E32" i="13"/>
  <c r="I65" i="13"/>
  <c r="G40" i="13"/>
  <c r="G95" i="13" s="1"/>
  <c r="I28" i="13"/>
  <c r="E67" i="13"/>
  <c r="I67" i="13" s="1"/>
  <c r="I32" i="13" l="1"/>
  <c r="B194" i="12" l="1"/>
  <c r="B153" i="12"/>
  <c r="B97" i="12"/>
  <c r="E62" i="12"/>
  <c r="E58" i="12"/>
  <c r="E191" i="12"/>
  <c r="E141" i="12" s="1"/>
  <c r="E143" i="12" s="1"/>
  <c r="E185" i="12"/>
  <c r="E116" i="12" s="1"/>
  <c r="E184" i="12"/>
  <c r="E115" i="12" s="1"/>
  <c r="E183" i="12"/>
  <c r="E114" i="12" s="1"/>
  <c r="E182" i="12"/>
  <c r="E113" i="12" s="1"/>
  <c r="E179" i="12"/>
  <c r="E172" i="12"/>
  <c r="H168" i="12"/>
  <c r="H169" i="12" s="1"/>
  <c r="H170" i="12" s="1"/>
  <c r="H171" i="12" s="1"/>
  <c r="H172" i="12" s="1"/>
  <c r="H173" i="12" s="1"/>
  <c r="H174" i="12" s="1"/>
  <c r="H175" i="12" s="1"/>
  <c r="H176" i="12" s="1"/>
  <c r="H177" i="12" s="1"/>
  <c r="H178" i="12" s="1"/>
  <c r="H179" i="12" s="1"/>
  <c r="H180" i="12" s="1"/>
  <c r="H181" i="12" s="1"/>
  <c r="H182" i="12" s="1"/>
  <c r="H183" i="12" s="1"/>
  <c r="H184" i="12" s="1"/>
  <c r="H185" i="12" s="1"/>
  <c r="H186" i="12" s="1"/>
  <c r="H187" i="12" s="1"/>
  <c r="H188" i="12" s="1"/>
  <c r="H189" i="12" s="1"/>
  <c r="H190" i="12" s="1"/>
  <c r="H191" i="12" s="1"/>
  <c r="A168" i="12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H167" i="12"/>
  <c r="B161" i="12"/>
  <c r="E148" i="12"/>
  <c r="E71" i="12" s="1"/>
  <c r="E133" i="12"/>
  <c r="E127" i="12"/>
  <c r="E122" i="12"/>
  <c r="A113" i="12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H112" i="12"/>
  <c r="H113" i="12" s="1"/>
  <c r="H114" i="12" s="1"/>
  <c r="H115" i="12" s="1"/>
  <c r="H116" i="12" s="1"/>
  <c r="H117" i="12" s="1"/>
  <c r="H118" i="12" s="1"/>
  <c r="H119" i="12" s="1"/>
  <c r="H120" i="12" s="1"/>
  <c r="H121" i="12" s="1"/>
  <c r="H122" i="12" s="1"/>
  <c r="H123" i="12" s="1"/>
  <c r="H124" i="12" s="1"/>
  <c r="H125" i="12" s="1"/>
  <c r="H126" i="12" s="1"/>
  <c r="H127" i="12" s="1"/>
  <c r="H128" i="12" s="1"/>
  <c r="H129" i="12" s="1"/>
  <c r="H130" i="12" s="1"/>
  <c r="H131" i="12" s="1"/>
  <c r="H132" i="12" s="1"/>
  <c r="H133" i="12" s="1"/>
  <c r="H134" i="12" s="1"/>
  <c r="H135" i="12" s="1"/>
  <c r="H136" i="12" s="1"/>
  <c r="H137" i="12" s="1"/>
  <c r="H138" i="12" s="1"/>
  <c r="H139" i="12" s="1"/>
  <c r="H140" i="12" s="1"/>
  <c r="H141" i="12" s="1"/>
  <c r="H142" i="12" s="1"/>
  <c r="H143" i="12" s="1"/>
  <c r="H144" i="12" s="1"/>
  <c r="H145" i="12" s="1"/>
  <c r="H146" i="12" s="1"/>
  <c r="H147" i="12" s="1"/>
  <c r="H148" i="12" s="1"/>
  <c r="H149" i="12" s="1"/>
  <c r="H150" i="12" s="1"/>
  <c r="B106" i="12"/>
  <c r="E86" i="12"/>
  <c r="E82" i="12"/>
  <c r="E77" i="12"/>
  <c r="H56" i="12"/>
  <c r="H57" i="12" s="1"/>
  <c r="H58" i="12" s="1"/>
  <c r="H59" i="12" s="1"/>
  <c r="H60" i="12" s="1"/>
  <c r="H61" i="12" s="1"/>
  <c r="H62" i="12" s="1"/>
  <c r="H63" i="12" s="1"/>
  <c r="H64" i="12" s="1"/>
  <c r="H65" i="12" s="1"/>
  <c r="H66" i="12" s="1"/>
  <c r="H67" i="12" s="1"/>
  <c r="H68" i="12" s="1"/>
  <c r="H69" i="12" s="1"/>
  <c r="H70" i="12" s="1"/>
  <c r="H71" i="12" s="1"/>
  <c r="H72" i="12" s="1"/>
  <c r="H73" i="12" s="1"/>
  <c r="H74" i="12" s="1"/>
  <c r="H75" i="12" s="1"/>
  <c r="H76" i="12" s="1"/>
  <c r="H77" i="12" s="1"/>
  <c r="H78" i="12" s="1"/>
  <c r="H79" i="12" s="1"/>
  <c r="H80" i="12" s="1"/>
  <c r="H81" i="12" s="1"/>
  <c r="H82" i="12" s="1"/>
  <c r="H83" i="12" s="1"/>
  <c r="H84" i="12" s="1"/>
  <c r="H85" i="12" s="1"/>
  <c r="H86" i="12" s="1"/>
  <c r="H87" i="12" s="1"/>
  <c r="H88" i="12" s="1"/>
  <c r="H89" i="12" s="1"/>
  <c r="H90" i="12" s="1"/>
  <c r="H91" i="12" s="1"/>
  <c r="H92" i="12" s="1"/>
  <c r="H93" i="12" s="1"/>
  <c r="H94" i="12" s="1"/>
  <c r="A56" i="12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B50" i="12"/>
  <c r="E16" i="12"/>
  <c r="E25" i="12" s="1"/>
  <c r="H11" i="12"/>
  <c r="H12" i="12" s="1"/>
  <c r="H13" i="12" s="1"/>
  <c r="H14" i="12" s="1"/>
  <c r="H15" i="12" s="1"/>
  <c r="H16" i="12" s="1"/>
  <c r="H17" i="12" s="1"/>
  <c r="H18" i="12" s="1"/>
  <c r="H19" i="12" s="1"/>
  <c r="H20" i="12" s="1"/>
  <c r="H21" i="12" s="1"/>
  <c r="H22" i="12" s="1"/>
  <c r="H23" i="12" s="1"/>
  <c r="H24" i="12" s="1"/>
  <c r="H25" i="12" s="1"/>
  <c r="H26" i="12" s="1"/>
  <c r="H27" i="12" s="1"/>
  <c r="H28" i="12" s="1"/>
  <c r="H29" i="12" s="1"/>
  <c r="H30" i="12" s="1"/>
  <c r="H31" i="12" s="1"/>
  <c r="H32" i="12" s="1"/>
  <c r="H33" i="12" s="1"/>
  <c r="H34" i="12" s="1"/>
  <c r="H35" i="12" s="1"/>
  <c r="H36" i="12" s="1"/>
  <c r="H37" i="12" s="1"/>
  <c r="H38" i="12" s="1"/>
  <c r="H39" i="12" s="1"/>
  <c r="H40" i="12" s="1"/>
  <c r="A11" i="12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G251" i="11"/>
  <c r="G249" i="11"/>
  <c r="G248" i="11"/>
  <c r="G238" i="11"/>
  <c r="G217" i="11"/>
  <c r="G215" i="11"/>
  <c r="G214" i="11"/>
  <c r="G204" i="11"/>
  <c r="J196" i="11"/>
  <c r="J197" i="11" s="1"/>
  <c r="J198" i="11" s="1"/>
  <c r="J199" i="11" s="1"/>
  <c r="J200" i="11" s="1"/>
  <c r="J201" i="11" s="1"/>
  <c r="J202" i="11" s="1"/>
  <c r="J203" i="11" s="1"/>
  <c r="J204" i="11" s="1"/>
  <c r="J205" i="11" s="1"/>
  <c r="J206" i="11" s="1"/>
  <c r="J207" i="11" s="1"/>
  <c r="J208" i="11" s="1"/>
  <c r="J209" i="11" s="1"/>
  <c r="J210" i="11" s="1"/>
  <c r="J211" i="11" s="1"/>
  <c r="J212" i="11" s="1"/>
  <c r="J213" i="11" s="1"/>
  <c r="J214" i="11" s="1"/>
  <c r="J215" i="11" s="1"/>
  <c r="J216" i="11" s="1"/>
  <c r="J217" i="11" s="1"/>
  <c r="J218" i="11" s="1"/>
  <c r="J219" i="11" s="1"/>
  <c r="J220" i="11" s="1"/>
  <c r="J221" i="11" s="1"/>
  <c r="J222" i="11" s="1"/>
  <c r="J223" i="11" s="1"/>
  <c r="J224" i="11" s="1"/>
  <c r="J225" i="11" s="1"/>
  <c r="J226" i="11" s="1"/>
  <c r="J227" i="11" s="1"/>
  <c r="J228" i="11" s="1"/>
  <c r="J229" i="11" s="1"/>
  <c r="J230" i="11" s="1"/>
  <c r="J231" i="11" s="1"/>
  <c r="J232" i="11" s="1"/>
  <c r="J233" i="11" s="1"/>
  <c r="J234" i="11" s="1"/>
  <c r="J235" i="11" s="1"/>
  <c r="J236" i="11" s="1"/>
  <c r="J237" i="11" s="1"/>
  <c r="J238" i="11" s="1"/>
  <c r="J239" i="11" s="1"/>
  <c r="J240" i="11" s="1"/>
  <c r="J241" i="11" s="1"/>
  <c r="J242" i="11" s="1"/>
  <c r="J243" i="11" s="1"/>
  <c r="J244" i="11" s="1"/>
  <c r="J245" i="11" s="1"/>
  <c r="J246" i="11" s="1"/>
  <c r="J247" i="11" s="1"/>
  <c r="J248" i="11" s="1"/>
  <c r="J249" i="11" s="1"/>
  <c r="J250" i="11" s="1"/>
  <c r="J251" i="11" s="1"/>
  <c r="J252" i="11" s="1"/>
  <c r="J253" i="11" s="1"/>
  <c r="J254" i="11" s="1"/>
  <c r="J255" i="11" s="1"/>
  <c r="J256" i="11" s="1"/>
  <c r="J257" i="11" s="1"/>
  <c r="J258" i="11" s="1"/>
  <c r="J259" i="11" s="1"/>
  <c r="J260" i="11" s="1"/>
  <c r="A196" i="1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J195" i="11"/>
  <c r="G171" i="11"/>
  <c r="G170" i="11"/>
  <c r="G137" i="11"/>
  <c r="G136" i="11"/>
  <c r="A119" i="1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J118" i="11"/>
  <c r="J119" i="11" s="1"/>
  <c r="J120" i="11" s="1"/>
  <c r="J121" i="11" s="1"/>
  <c r="J122" i="11" s="1"/>
  <c r="J123" i="11" s="1"/>
  <c r="J124" i="11" s="1"/>
  <c r="J125" i="11" s="1"/>
  <c r="J126" i="11" s="1"/>
  <c r="J127" i="11" s="1"/>
  <c r="J128" i="11" s="1"/>
  <c r="J129" i="11" s="1"/>
  <c r="J130" i="11" s="1"/>
  <c r="J131" i="11" s="1"/>
  <c r="J132" i="11" s="1"/>
  <c r="J133" i="11" s="1"/>
  <c r="J134" i="11" s="1"/>
  <c r="J135" i="11" s="1"/>
  <c r="J136" i="11" s="1"/>
  <c r="J137" i="11" s="1"/>
  <c r="J138" i="11" s="1"/>
  <c r="J139" i="11" s="1"/>
  <c r="J140" i="11" s="1"/>
  <c r="J141" i="11" s="1"/>
  <c r="J142" i="11" s="1"/>
  <c r="J143" i="11" s="1"/>
  <c r="J144" i="11" s="1"/>
  <c r="J145" i="11" s="1"/>
  <c r="J146" i="11" s="1"/>
  <c r="J147" i="11" s="1"/>
  <c r="J148" i="11" s="1"/>
  <c r="J149" i="11" s="1"/>
  <c r="J150" i="11" s="1"/>
  <c r="J151" i="11" s="1"/>
  <c r="J152" i="11" s="1"/>
  <c r="J153" i="11" s="1"/>
  <c r="J154" i="11" s="1"/>
  <c r="J155" i="11" s="1"/>
  <c r="J156" i="11" s="1"/>
  <c r="J157" i="11" s="1"/>
  <c r="J158" i="11" s="1"/>
  <c r="J159" i="11" s="1"/>
  <c r="J160" i="11" s="1"/>
  <c r="J161" i="11" s="1"/>
  <c r="J162" i="11" s="1"/>
  <c r="J163" i="11" s="1"/>
  <c r="J164" i="11" s="1"/>
  <c r="J165" i="11" s="1"/>
  <c r="J166" i="11" s="1"/>
  <c r="J167" i="11" s="1"/>
  <c r="J168" i="11" s="1"/>
  <c r="J169" i="11" s="1"/>
  <c r="J170" i="11" s="1"/>
  <c r="J171" i="11" s="1"/>
  <c r="J172" i="11" s="1"/>
  <c r="J173" i="11" s="1"/>
  <c r="J174" i="11" s="1"/>
  <c r="J175" i="11" s="1"/>
  <c r="J176" i="11" s="1"/>
  <c r="J177" i="11" s="1"/>
  <c r="J178" i="11" s="1"/>
  <c r="J179" i="11" s="1"/>
  <c r="J180" i="11" s="1"/>
  <c r="J181" i="11" s="1"/>
  <c r="J182" i="11" s="1"/>
  <c r="A118" i="11"/>
  <c r="J117" i="11"/>
  <c r="E99" i="11"/>
  <c r="C98" i="11"/>
  <c r="E86" i="11"/>
  <c r="C85" i="11"/>
  <c r="A80" i="1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J79" i="11"/>
  <c r="J80" i="11" s="1"/>
  <c r="J81" i="11" s="1"/>
  <c r="J82" i="11" s="1"/>
  <c r="J83" i="11" s="1"/>
  <c r="J84" i="11" s="1"/>
  <c r="J85" i="11" s="1"/>
  <c r="J86" i="11" s="1"/>
  <c r="J87" i="11" s="1"/>
  <c r="J88" i="11" s="1"/>
  <c r="J89" i="11" s="1"/>
  <c r="J90" i="11" s="1"/>
  <c r="J91" i="11" s="1"/>
  <c r="J92" i="11" s="1"/>
  <c r="J93" i="11" s="1"/>
  <c r="J94" i="11" s="1"/>
  <c r="J95" i="11" s="1"/>
  <c r="J96" i="11" s="1"/>
  <c r="J97" i="11" s="1"/>
  <c r="J98" i="11" s="1"/>
  <c r="J99" i="11" s="1"/>
  <c r="J100" i="11" s="1"/>
  <c r="J101" i="11" s="1"/>
  <c r="J102" i="11" s="1"/>
  <c r="E62" i="11"/>
  <c r="C61" i="11"/>
  <c r="E49" i="11"/>
  <c r="C48" i="11"/>
  <c r="C47" i="11"/>
  <c r="G39" i="11"/>
  <c r="G36" i="11"/>
  <c r="G32" i="11"/>
  <c r="E85" i="11" s="1"/>
  <c r="G25" i="11"/>
  <c r="G27" i="11" s="1"/>
  <c r="E47" i="11" s="1"/>
  <c r="G17" i="11"/>
  <c r="C60" i="11" s="1"/>
  <c r="A12" i="1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J11" i="11"/>
  <c r="J12" i="11" s="1"/>
  <c r="J13" i="11" s="1"/>
  <c r="J14" i="11" s="1"/>
  <c r="J15" i="11" s="1"/>
  <c r="J16" i="11" s="1"/>
  <c r="J17" i="11" s="1"/>
  <c r="J18" i="11" s="1"/>
  <c r="J19" i="11" s="1"/>
  <c r="J20" i="11" s="1"/>
  <c r="J21" i="11" s="1"/>
  <c r="J22" i="11" s="1"/>
  <c r="J23" i="11" s="1"/>
  <c r="J24" i="11" s="1"/>
  <c r="J25" i="11" s="1"/>
  <c r="J26" i="11" s="1"/>
  <c r="J27" i="11" s="1"/>
  <c r="J28" i="11" s="1"/>
  <c r="J29" i="11" s="1"/>
  <c r="J30" i="11" s="1"/>
  <c r="J31" i="11" s="1"/>
  <c r="J32" i="11" s="1"/>
  <c r="J33" i="11" s="1"/>
  <c r="J34" i="11" s="1"/>
  <c r="J35" i="11" s="1"/>
  <c r="J36" i="11" s="1"/>
  <c r="J37" i="11" s="1"/>
  <c r="J38" i="11" s="1"/>
  <c r="J39" i="11" s="1"/>
  <c r="J40" i="11" s="1"/>
  <c r="J41" i="11" s="1"/>
  <c r="J42" i="11" s="1"/>
  <c r="J43" i="11" s="1"/>
  <c r="J44" i="11" s="1"/>
  <c r="J45" i="11" s="1"/>
  <c r="J46" i="11" s="1"/>
  <c r="J47" i="11" s="1"/>
  <c r="J48" i="11" s="1"/>
  <c r="J49" i="11" s="1"/>
  <c r="J50" i="11" s="1"/>
  <c r="J51" i="11" s="1"/>
  <c r="J52" i="11" s="1"/>
  <c r="J53" i="11" s="1"/>
  <c r="J54" i="11" s="1"/>
  <c r="J55" i="11" s="1"/>
  <c r="J56" i="11" s="1"/>
  <c r="J57" i="11" s="1"/>
  <c r="J58" i="11" s="1"/>
  <c r="J59" i="11" s="1"/>
  <c r="J60" i="11" s="1"/>
  <c r="J61" i="11" s="1"/>
  <c r="J62" i="11" s="1"/>
  <c r="J63" i="11" s="1"/>
  <c r="J64" i="11" s="1"/>
  <c r="J65" i="11" s="1"/>
  <c r="B5" i="11"/>
  <c r="B189" i="11" s="1"/>
  <c r="E189" i="10"/>
  <c r="E140" i="10" s="1"/>
  <c r="E142" i="10" s="1"/>
  <c r="E183" i="10"/>
  <c r="E115" i="10" s="1"/>
  <c r="E182" i="10"/>
  <c r="E114" i="10" s="1"/>
  <c r="E181" i="10"/>
  <c r="E113" i="10" s="1"/>
  <c r="E177" i="10"/>
  <c r="E170" i="10"/>
  <c r="H166" i="10"/>
  <c r="H167" i="10" s="1"/>
  <c r="H168" i="10" s="1"/>
  <c r="H169" i="10" s="1"/>
  <c r="H170" i="10" s="1"/>
  <c r="H171" i="10" s="1"/>
  <c r="H172" i="10" s="1"/>
  <c r="H173" i="10" s="1"/>
  <c r="H174" i="10" s="1"/>
  <c r="H175" i="10" s="1"/>
  <c r="H176" i="10" s="1"/>
  <c r="H177" i="10" s="1"/>
  <c r="H178" i="10" s="1"/>
  <c r="H179" i="10" s="1"/>
  <c r="H180" i="10" s="1"/>
  <c r="H181" i="10" s="1"/>
  <c r="H182" i="10" s="1"/>
  <c r="H183" i="10" s="1"/>
  <c r="H184" i="10" s="1"/>
  <c r="H185" i="10" s="1"/>
  <c r="H186" i="10" s="1"/>
  <c r="H187" i="10" s="1"/>
  <c r="H188" i="10" s="1"/>
  <c r="H189" i="10" s="1"/>
  <c r="E180" i="10"/>
  <c r="A166" i="10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H165" i="10"/>
  <c r="B159" i="10"/>
  <c r="E147" i="10"/>
  <c r="E77" i="10" s="1"/>
  <c r="E132" i="10"/>
  <c r="E126" i="10"/>
  <c r="E121" i="10"/>
  <c r="A112" i="10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H111" i="10"/>
  <c r="H112" i="10" s="1"/>
  <c r="H113" i="10" s="1"/>
  <c r="H114" i="10" s="1"/>
  <c r="H115" i="10" s="1"/>
  <c r="H116" i="10" s="1"/>
  <c r="H117" i="10" s="1"/>
  <c r="H118" i="10" s="1"/>
  <c r="H119" i="10" s="1"/>
  <c r="H120" i="10" s="1"/>
  <c r="H121" i="10" s="1"/>
  <c r="H122" i="10" s="1"/>
  <c r="H123" i="10" s="1"/>
  <c r="H124" i="10" s="1"/>
  <c r="H125" i="10" s="1"/>
  <c r="H126" i="10" s="1"/>
  <c r="H127" i="10" s="1"/>
  <c r="H128" i="10" s="1"/>
  <c r="H129" i="10" s="1"/>
  <c r="H130" i="10" s="1"/>
  <c r="H131" i="10" s="1"/>
  <c r="H132" i="10" s="1"/>
  <c r="H133" i="10" s="1"/>
  <c r="H134" i="10" s="1"/>
  <c r="H135" i="10" s="1"/>
  <c r="H136" i="10" s="1"/>
  <c r="H137" i="10" s="1"/>
  <c r="H138" i="10" s="1"/>
  <c r="H139" i="10" s="1"/>
  <c r="H140" i="10" s="1"/>
  <c r="H141" i="10" s="1"/>
  <c r="H142" i="10" s="1"/>
  <c r="H143" i="10" s="1"/>
  <c r="H144" i="10" s="1"/>
  <c r="H145" i="10" s="1"/>
  <c r="H146" i="10" s="1"/>
  <c r="H147" i="10" s="1"/>
  <c r="H148" i="10" s="1"/>
  <c r="H149" i="10" s="1"/>
  <c r="B105" i="10"/>
  <c r="E86" i="10"/>
  <c r="E88" i="10" s="1"/>
  <c r="E82" i="10"/>
  <c r="E84" i="10" s="1"/>
  <c r="H57" i="10"/>
  <c r="H58" i="10" s="1"/>
  <c r="H59" i="10" s="1"/>
  <c r="H60" i="10" s="1"/>
  <c r="H61" i="10" s="1"/>
  <c r="H62" i="10" s="1"/>
  <c r="H63" i="10" s="1"/>
  <c r="H64" i="10" s="1"/>
  <c r="H65" i="10" s="1"/>
  <c r="H66" i="10" s="1"/>
  <c r="H67" i="10" s="1"/>
  <c r="H68" i="10" s="1"/>
  <c r="H69" i="10" s="1"/>
  <c r="H70" i="10" s="1"/>
  <c r="H71" i="10" s="1"/>
  <c r="H72" i="10" s="1"/>
  <c r="H73" i="10" s="1"/>
  <c r="H74" i="10" s="1"/>
  <c r="H75" i="10" s="1"/>
  <c r="H76" i="10" s="1"/>
  <c r="H77" i="10" s="1"/>
  <c r="H78" i="10" s="1"/>
  <c r="H79" i="10" s="1"/>
  <c r="H80" i="10" s="1"/>
  <c r="H81" i="10" s="1"/>
  <c r="H82" i="10" s="1"/>
  <c r="H83" i="10" s="1"/>
  <c r="H84" i="10" s="1"/>
  <c r="H85" i="10" s="1"/>
  <c r="H86" i="10" s="1"/>
  <c r="H87" i="10" s="1"/>
  <c r="H88" i="10" s="1"/>
  <c r="H89" i="10" s="1"/>
  <c r="H90" i="10" s="1"/>
  <c r="H91" i="10" s="1"/>
  <c r="H92" i="10" s="1"/>
  <c r="H93" i="10" s="1"/>
  <c r="H94" i="10" s="1"/>
  <c r="H56" i="10"/>
  <c r="A56" i="10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B50" i="10"/>
  <c r="H12" i="10"/>
  <c r="H13" i="10" s="1"/>
  <c r="H14" i="10" s="1"/>
  <c r="H15" i="10" s="1"/>
  <c r="H16" i="10" s="1"/>
  <c r="H17" i="10" s="1"/>
  <c r="H18" i="10" s="1"/>
  <c r="H19" i="10" s="1"/>
  <c r="H20" i="10" s="1"/>
  <c r="H21" i="10" s="1"/>
  <c r="H22" i="10" s="1"/>
  <c r="H23" i="10" s="1"/>
  <c r="H24" i="10" s="1"/>
  <c r="H25" i="10" s="1"/>
  <c r="H26" i="10" s="1"/>
  <c r="H27" i="10" s="1"/>
  <c r="H28" i="10" s="1"/>
  <c r="H29" i="10" s="1"/>
  <c r="H30" i="10" s="1"/>
  <c r="H31" i="10" s="1"/>
  <c r="H32" i="10" s="1"/>
  <c r="H33" i="10" s="1"/>
  <c r="H34" i="10" s="1"/>
  <c r="H35" i="10" s="1"/>
  <c r="H36" i="10" s="1"/>
  <c r="H37" i="10" s="1"/>
  <c r="H38" i="10" s="1"/>
  <c r="H39" i="10" s="1"/>
  <c r="H40" i="10" s="1"/>
  <c r="H41" i="10" s="1"/>
  <c r="E17" i="10"/>
  <c r="E26" i="10" s="1"/>
  <c r="A12" i="10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G251" i="9"/>
  <c r="G249" i="9"/>
  <c r="G248" i="9"/>
  <c r="G238" i="9"/>
  <c r="G217" i="9"/>
  <c r="G214" i="9"/>
  <c r="G204" i="9"/>
  <c r="G215" i="9"/>
  <c r="A196" i="9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J195" i="9"/>
  <c r="J196" i="9" s="1"/>
  <c r="J197" i="9" s="1"/>
  <c r="J198" i="9" s="1"/>
  <c r="J199" i="9" s="1"/>
  <c r="J200" i="9" s="1"/>
  <c r="J201" i="9" s="1"/>
  <c r="J202" i="9" s="1"/>
  <c r="J203" i="9" s="1"/>
  <c r="J204" i="9" s="1"/>
  <c r="J205" i="9" s="1"/>
  <c r="J206" i="9" s="1"/>
  <c r="J207" i="9" s="1"/>
  <c r="J208" i="9" s="1"/>
  <c r="J209" i="9" s="1"/>
  <c r="J210" i="9" s="1"/>
  <c r="J211" i="9" s="1"/>
  <c r="J212" i="9" s="1"/>
  <c r="J213" i="9" s="1"/>
  <c r="J214" i="9" s="1"/>
  <c r="J215" i="9" s="1"/>
  <c r="J216" i="9" s="1"/>
  <c r="J217" i="9" s="1"/>
  <c r="J218" i="9" s="1"/>
  <c r="J219" i="9" s="1"/>
  <c r="J220" i="9" s="1"/>
  <c r="J221" i="9" s="1"/>
  <c r="J222" i="9" s="1"/>
  <c r="J223" i="9" s="1"/>
  <c r="J224" i="9" s="1"/>
  <c r="J225" i="9" s="1"/>
  <c r="J226" i="9" s="1"/>
  <c r="J227" i="9" s="1"/>
  <c r="J228" i="9" s="1"/>
  <c r="J229" i="9" s="1"/>
  <c r="J230" i="9" s="1"/>
  <c r="J231" i="9" s="1"/>
  <c r="J232" i="9" s="1"/>
  <c r="J233" i="9" s="1"/>
  <c r="J234" i="9" s="1"/>
  <c r="J235" i="9" s="1"/>
  <c r="J236" i="9" s="1"/>
  <c r="J237" i="9" s="1"/>
  <c r="J238" i="9" s="1"/>
  <c r="J239" i="9" s="1"/>
  <c r="J240" i="9" s="1"/>
  <c r="J241" i="9" s="1"/>
  <c r="J242" i="9" s="1"/>
  <c r="J243" i="9" s="1"/>
  <c r="J244" i="9" s="1"/>
  <c r="J245" i="9" s="1"/>
  <c r="J246" i="9" s="1"/>
  <c r="J247" i="9" s="1"/>
  <c r="J248" i="9" s="1"/>
  <c r="J249" i="9" s="1"/>
  <c r="J250" i="9" s="1"/>
  <c r="J251" i="9" s="1"/>
  <c r="J252" i="9" s="1"/>
  <c r="J253" i="9" s="1"/>
  <c r="J254" i="9" s="1"/>
  <c r="J255" i="9" s="1"/>
  <c r="J256" i="9" s="1"/>
  <c r="J257" i="9" s="1"/>
  <c r="J258" i="9" s="1"/>
  <c r="J259" i="9" s="1"/>
  <c r="J260" i="9" s="1"/>
  <c r="G172" i="9"/>
  <c r="G171" i="9"/>
  <c r="G138" i="9"/>
  <c r="G137" i="9"/>
  <c r="A121" i="9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20" i="9"/>
  <c r="J119" i="9"/>
  <c r="J120" i="9" s="1"/>
  <c r="J121" i="9" s="1"/>
  <c r="J122" i="9" s="1"/>
  <c r="J123" i="9" s="1"/>
  <c r="J124" i="9" s="1"/>
  <c r="J125" i="9" s="1"/>
  <c r="J126" i="9" s="1"/>
  <c r="J127" i="9" s="1"/>
  <c r="J128" i="9" s="1"/>
  <c r="J129" i="9" s="1"/>
  <c r="J130" i="9" s="1"/>
  <c r="J131" i="9" s="1"/>
  <c r="J132" i="9" s="1"/>
  <c r="J133" i="9" s="1"/>
  <c r="J134" i="9" s="1"/>
  <c r="J135" i="9" s="1"/>
  <c r="J136" i="9" s="1"/>
  <c r="J137" i="9" s="1"/>
  <c r="J138" i="9" s="1"/>
  <c r="J139" i="9" s="1"/>
  <c r="J140" i="9" s="1"/>
  <c r="J141" i="9" s="1"/>
  <c r="J142" i="9" s="1"/>
  <c r="J143" i="9" s="1"/>
  <c r="J144" i="9" s="1"/>
  <c r="J145" i="9" s="1"/>
  <c r="J146" i="9" s="1"/>
  <c r="J147" i="9" s="1"/>
  <c r="J148" i="9" s="1"/>
  <c r="J149" i="9" s="1"/>
  <c r="J150" i="9" s="1"/>
  <c r="J151" i="9" s="1"/>
  <c r="J152" i="9" s="1"/>
  <c r="J153" i="9" s="1"/>
  <c r="J154" i="9" s="1"/>
  <c r="J155" i="9" s="1"/>
  <c r="J156" i="9" s="1"/>
  <c r="J157" i="9" s="1"/>
  <c r="J158" i="9" s="1"/>
  <c r="J159" i="9" s="1"/>
  <c r="J160" i="9" s="1"/>
  <c r="J161" i="9" s="1"/>
  <c r="J162" i="9" s="1"/>
  <c r="J163" i="9" s="1"/>
  <c r="J164" i="9" s="1"/>
  <c r="J165" i="9" s="1"/>
  <c r="J166" i="9" s="1"/>
  <c r="J167" i="9" s="1"/>
  <c r="J168" i="9" s="1"/>
  <c r="J169" i="9" s="1"/>
  <c r="J170" i="9" s="1"/>
  <c r="J171" i="9" s="1"/>
  <c r="J172" i="9" s="1"/>
  <c r="J173" i="9" s="1"/>
  <c r="J174" i="9" s="1"/>
  <c r="J175" i="9" s="1"/>
  <c r="J176" i="9" s="1"/>
  <c r="J177" i="9" s="1"/>
  <c r="J178" i="9" s="1"/>
  <c r="J179" i="9" s="1"/>
  <c r="J180" i="9" s="1"/>
  <c r="J181" i="9" s="1"/>
  <c r="J182" i="9" s="1"/>
  <c r="J183" i="9" s="1"/>
  <c r="A119" i="9"/>
  <c r="J118" i="9"/>
  <c r="E100" i="9"/>
  <c r="C99" i="9"/>
  <c r="C98" i="9"/>
  <c r="E87" i="9"/>
  <c r="C86" i="9"/>
  <c r="A82" i="9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81" i="9"/>
  <c r="J80" i="9"/>
  <c r="J81" i="9" s="1"/>
  <c r="J82" i="9" s="1"/>
  <c r="J83" i="9" s="1"/>
  <c r="J84" i="9" s="1"/>
  <c r="J85" i="9" s="1"/>
  <c r="J86" i="9" s="1"/>
  <c r="J87" i="9" s="1"/>
  <c r="J88" i="9" s="1"/>
  <c r="J89" i="9" s="1"/>
  <c r="J90" i="9" s="1"/>
  <c r="J91" i="9" s="1"/>
  <c r="J92" i="9" s="1"/>
  <c r="J93" i="9" s="1"/>
  <c r="J94" i="9" s="1"/>
  <c r="J95" i="9" s="1"/>
  <c r="J96" i="9" s="1"/>
  <c r="J97" i="9" s="1"/>
  <c r="J98" i="9" s="1"/>
  <c r="J99" i="9" s="1"/>
  <c r="J100" i="9" s="1"/>
  <c r="J101" i="9" s="1"/>
  <c r="J102" i="9" s="1"/>
  <c r="J103" i="9" s="1"/>
  <c r="E63" i="9"/>
  <c r="C62" i="9"/>
  <c r="C61" i="9"/>
  <c r="E50" i="9"/>
  <c r="C49" i="9"/>
  <c r="C48" i="9"/>
  <c r="G37" i="9"/>
  <c r="G40" i="9" s="1"/>
  <c r="C100" i="9" s="1"/>
  <c r="G33" i="9"/>
  <c r="E49" i="9" s="1"/>
  <c r="G26" i="9"/>
  <c r="G28" i="9" s="1"/>
  <c r="E85" i="9" s="1"/>
  <c r="G18" i="9"/>
  <c r="C85" i="9" s="1"/>
  <c r="J13" i="9"/>
  <c r="J14" i="9" s="1"/>
  <c r="J15" i="9" s="1"/>
  <c r="J16" i="9" s="1"/>
  <c r="J17" i="9" s="1"/>
  <c r="J18" i="9" s="1"/>
  <c r="J19" i="9" s="1"/>
  <c r="J20" i="9" s="1"/>
  <c r="J21" i="9" s="1"/>
  <c r="J22" i="9" s="1"/>
  <c r="J23" i="9" s="1"/>
  <c r="J24" i="9" s="1"/>
  <c r="J25" i="9" s="1"/>
  <c r="J26" i="9" s="1"/>
  <c r="J27" i="9" s="1"/>
  <c r="J28" i="9" s="1"/>
  <c r="J29" i="9" s="1"/>
  <c r="J30" i="9" s="1"/>
  <c r="J31" i="9" s="1"/>
  <c r="J32" i="9" s="1"/>
  <c r="J33" i="9" s="1"/>
  <c r="J34" i="9" s="1"/>
  <c r="J35" i="9" s="1"/>
  <c r="J36" i="9" s="1"/>
  <c r="J37" i="9" s="1"/>
  <c r="J38" i="9" s="1"/>
  <c r="J39" i="9" s="1"/>
  <c r="J40" i="9" s="1"/>
  <c r="J41" i="9" s="1"/>
  <c r="J42" i="9" s="1"/>
  <c r="J43" i="9" s="1"/>
  <c r="J44" i="9" s="1"/>
  <c r="J45" i="9" s="1"/>
  <c r="J46" i="9" s="1"/>
  <c r="J47" i="9" s="1"/>
  <c r="J48" i="9" s="1"/>
  <c r="J49" i="9" s="1"/>
  <c r="J50" i="9" s="1"/>
  <c r="J51" i="9" s="1"/>
  <c r="J52" i="9" s="1"/>
  <c r="J53" i="9" s="1"/>
  <c r="J54" i="9" s="1"/>
  <c r="J55" i="9" s="1"/>
  <c r="J56" i="9" s="1"/>
  <c r="J57" i="9" s="1"/>
  <c r="J58" i="9" s="1"/>
  <c r="J59" i="9" s="1"/>
  <c r="J60" i="9" s="1"/>
  <c r="J61" i="9" s="1"/>
  <c r="J62" i="9" s="1"/>
  <c r="J63" i="9" s="1"/>
  <c r="J64" i="9" s="1"/>
  <c r="J65" i="9" s="1"/>
  <c r="J66" i="9" s="1"/>
  <c r="A13" i="9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J12" i="9"/>
  <c r="B6" i="9"/>
  <c r="B112" i="9" s="1"/>
  <c r="E117" i="12" l="1"/>
  <c r="E138" i="12" s="1"/>
  <c r="E28" i="12" s="1"/>
  <c r="E186" i="12"/>
  <c r="E63" i="12"/>
  <c r="E64" i="12" s="1"/>
  <c r="E59" i="12"/>
  <c r="E60" i="12" s="1"/>
  <c r="E66" i="12" s="1"/>
  <c r="E71" i="10"/>
  <c r="E73" i="10" s="1"/>
  <c r="E90" i="10"/>
  <c r="C97" i="11"/>
  <c r="B73" i="11"/>
  <c r="C63" i="9"/>
  <c r="C64" i="9" s="1"/>
  <c r="E86" i="9"/>
  <c r="C87" i="9"/>
  <c r="B74" i="9"/>
  <c r="C50" i="9"/>
  <c r="C51" i="9" s="1"/>
  <c r="D62" i="9" s="1"/>
  <c r="G62" i="9" s="1"/>
  <c r="B189" i="9"/>
  <c r="E48" i="11"/>
  <c r="C99" i="11"/>
  <c r="C100" i="11" s="1"/>
  <c r="D97" i="11" s="1"/>
  <c r="C86" i="11"/>
  <c r="E84" i="11"/>
  <c r="C49" i="11"/>
  <c r="C50" i="11"/>
  <c r="D47" i="11" s="1"/>
  <c r="C62" i="11"/>
  <c r="C63" i="11" s="1"/>
  <c r="C84" i="11"/>
  <c r="B111" i="11"/>
  <c r="E79" i="10"/>
  <c r="E92" i="10" s="1"/>
  <c r="E112" i="10"/>
  <c r="E116" i="10" s="1"/>
  <c r="E137" i="10" s="1"/>
  <c r="E184" i="10"/>
  <c r="E63" i="10"/>
  <c r="E64" i="10" s="1"/>
  <c r="E59" i="10"/>
  <c r="E60" i="10" s="1"/>
  <c r="D87" i="9"/>
  <c r="G87" i="9" s="1"/>
  <c r="D85" i="9"/>
  <c r="C88" i="9"/>
  <c r="C101" i="9"/>
  <c r="D99" i="9" s="1"/>
  <c r="G99" i="9" s="1"/>
  <c r="E48" i="9"/>
  <c r="D86" i="9"/>
  <c r="E32" i="12" l="1"/>
  <c r="E66" i="10"/>
  <c r="G86" i="9"/>
  <c r="G90" i="9" s="1"/>
  <c r="G200" i="9" s="1"/>
  <c r="G97" i="11"/>
  <c r="D98" i="11"/>
  <c r="G98" i="11" s="1"/>
  <c r="D49" i="11"/>
  <c r="G49" i="11" s="1"/>
  <c r="G47" i="11"/>
  <c r="D61" i="11"/>
  <c r="G61" i="11" s="1"/>
  <c r="G65" i="11" s="1"/>
  <c r="G156" i="11" s="1"/>
  <c r="D48" i="11"/>
  <c r="G48" i="11" s="1"/>
  <c r="D60" i="11"/>
  <c r="C87" i="11"/>
  <c r="D85" i="11" s="1"/>
  <c r="G85" i="11" s="1"/>
  <c r="D99" i="11"/>
  <c r="G99" i="11" s="1"/>
  <c r="G102" i="11" s="1"/>
  <c r="G234" i="11" s="1"/>
  <c r="D62" i="11"/>
  <c r="G62" i="11" s="1"/>
  <c r="E33" i="10"/>
  <c r="E34" i="10" s="1"/>
  <c r="E29" i="10"/>
  <c r="E30" i="10" s="1"/>
  <c r="D50" i="9"/>
  <c r="G50" i="9" s="1"/>
  <c r="D98" i="9"/>
  <c r="D48" i="9"/>
  <c r="G212" i="9"/>
  <c r="G206" i="9"/>
  <c r="G216" i="9" s="1"/>
  <c r="D49" i="9"/>
  <c r="G49" i="9" s="1"/>
  <c r="D61" i="9"/>
  <c r="D88" i="9"/>
  <c r="G85" i="9"/>
  <c r="D63" i="9"/>
  <c r="G63" i="9" s="1"/>
  <c r="G66" i="9" s="1"/>
  <c r="G157" i="9" s="1"/>
  <c r="D100" i="9"/>
  <c r="G100" i="9" s="1"/>
  <c r="G103" i="9" s="1"/>
  <c r="G234" i="9" s="1"/>
  <c r="E41" i="10" l="1"/>
  <c r="E94" i="10" s="1"/>
  <c r="G52" i="11"/>
  <c r="G122" i="11" s="1"/>
  <c r="G88" i="9"/>
  <c r="G224" i="9" s="1"/>
  <c r="G53" i="9"/>
  <c r="G123" i="9" s="1"/>
  <c r="D100" i="11"/>
  <c r="G60" i="11"/>
  <c r="G63" i="11" s="1"/>
  <c r="G180" i="11" s="1"/>
  <c r="D63" i="11"/>
  <c r="G168" i="11"/>
  <c r="G162" i="11"/>
  <c r="G172" i="11" s="1"/>
  <c r="D86" i="11"/>
  <c r="G86" i="11" s="1"/>
  <c r="G240" i="11"/>
  <c r="G250" i="11" s="1"/>
  <c r="G246" i="11"/>
  <c r="G89" i="11"/>
  <c r="G200" i="11" s="1"/>
  <c r="G100" i="11"/>
  <c r="G258" i="11" s="1"/>
  <c r="G128" i="11"/>
  <c r="G138" i="11" s="1"/>
  <c r="G134" i="11"/>
  <c r="D50" i="11"/>
  <c r="G50" i="11"/>
  <c r="G146" i="11" s="1"/>
  <c r="D84" i="11"/>
  <c r="D101" i="9"/>
  <c r="G98" i="9"/>
  <c r="G101" i="9" s="1"/>
  <c r="G258" i="9" s="1"/>
  <c r="D64" i="9"/>
  <c r="G61" i="9"/>
  <c r="G64" i="9" s="1"/>
  <c r="G181" i="9" s="1"/>
  <c r="G135" i="9"/>
  <c r="G129" i="9"/>
  <c r="G139" i="9" s="1"/>
  <c r="G240" i="9"/>
  <c r="G250" i="9" s="1"/>
  <c r="G246" i="9"/>
  <c r="G219" i="9"/>
  <c r="G222" i="9" s="1"/>
  <c r="G169" i="9"/>
  <c r="G163" i="9"/>
  <c r="G173" i="9" s="1"/>
  <c r="D51" i="9"/>
  <c r="G48" i="9"/>
  <c r="G51" i="9" s="1"/>
  <c r="G147" i="9" s="1"/>
  <c r="G226" i="9" l="1"/>
  <c r="G253" i="11"/>
  <c r="G256" i="11" s="1"/>
  <c r="G260" i="11" s="1"/>
  <c r="G206" i="11"/>
  <c r="G216" i="11" s="1"/>
  <c r="G212" i="11"/>
  <c r="D87" i="11"/>
  <c r="G84" i="11"/>
  <c r="G87" i="11" s="1"/>
  <c r="G224" i="11" s="1"/>
  <c r="G141" i="11"/>
  <c r="G144" i="11" s="1"/>
  <c r="G148" i="11" s="1"/>
  <c r="G175" i="11"/>
  <c r="G178" i="11" s="1"/>
  <c r="G182" i="11" s="1"/>
  <c r="G253" i="9"/>
  <c r="G256" i="9" s="1"/>
  <c r="G260" i="9" s="1"/>
  <c r="G142" i="9"/>
  <c r="G145" i="9" s="1"/>
  <c r="G149" i="9" s="1"/>
  <c r="G176" i="9"/>
  <c r="G179" i="9" s="1"/>
  <c r="G183" i="9" s="1"/>
  <c r="E31" i="12" l="1"/>
  <c r="E87" i="12"/>
  <c r="E27" i="12"/>
  <c r="E83" i="12"/>
  <c r="E72" i="12"/>
  <c r="G219" i="11"/>
  <c r="G222" i="11" s="1"/>
  <c r="G226" i="11" s="1"/>
  <c r="E88" i="12" l="1"/>
  <c r="E88" i="13"/>
  <c r="E33" i="12"/>
  <c r="E31" i="13"/>
  <c r="E84" i="12"/>
  <c r="E90" i="12" s="1"/>
  <c r="E84" i="13"/>
  <c r="E73" i="12"/>
  <c r="E79" i="12" s="1"/>
  <c r="E92" i="12" s="1"/>
  <c r="E73" i="13"/>
  <c r="E29" i="12"/>
  <c r="E27" i="13"/>
  <c r="I16" i="4"/>
  <c r="I17" i="4" s="1"/>
  <c r="I18" i="4" s="1"/>
  <c r="I19" i="4" s="1"/>
  <c r="I20" i="4" s="1"/>
  <c r="I21" i="4" s="1"/>
  <c r="I22" i="4" s="1"/>
  <c r="I23" i="4" s="1"/>
  <c r="I24" i="4" s="1"/>
  <c r="I25" i="4" s="1"/>
  <c r="I26" i="4" s="1"/>
  <c r="I27" i="4" s="1"/>
  <c r="I28" i="4" s="1"/>
  <c r="I29" i="4" s="1"/>
  <c r="I30" i="4" s="1"/>
  <c r="I31" i="4" s="1"/>
  <c r="I32" i="4" s="1"/>
  <c r="I33" i="4" s="1"/>
  <c r="I34" i="4" s="1"/>
  <c r="I35" i="4" s="1"/>
  <c r="I36" i="4" s="1"/>
  <c r="I37" i="4" s="1"/>
  <c r="I38" i="4" s="1"/>
  <c r="I39" i="4" s="1"/>
  <c r="I40" i="4" s="1"/>
  <c r="I41" i="4" s="1"/>
  <c r="I42" i="4" s="1"/>
  <c r="I43" i="4" s="1"/>
  <c r="I44" i="4" s="1"/>
  <c r="I45" i="4" s="1"/>
  <c r="I46" i="4" s="1"/>
  <c r="I47" i="4" s="1"/>
  <c r="I48" i="4" s="1"/>
  <c r="I49" i="4" s="1"/>
  <c r="I50" i="4" s="1"/>
  <c r="I51" i="4" s="1"/>
  <c r="I52" i="4" s="1"/>
  <c r="A16" i="4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I31" i="13" l="1"/>
  <c r="E33" i="13"/>
  <c r="I33" i="13" s="1"/>
  <c r="I88" i="13"/>
  <c r="E89" i="13"/>
  <c r="I89" i="13" s="1"/>
  <c r="E40" i="12"/>
  <c r="E94" i="12" s="1"/>
  <c r="I27" i="13"/>
  <c r="E29" i="13"/>
  <c r="E74" i="13"/>
  <c r="I73" i="13"/>
  <c r="I84" i="13"/>
  <c r="E85" i="13"/>
  <c r="G12" i="5"/>
  <c r="G13" i="5" s="1"/>
  <c r="G14" i="5" s="1"/>
  <c r="G15" i="5" s="1"/>
  <c r="G16" i="5" s="1"/>
  <c r="G17" i="5" s="1"/>
  <c r="G18" i="5" s="1"/>
  <c r="G19" i="5" s="1"/>
  <c r="G20" i="5" s="1"/>
  <c r="G21" i="5" s="1"/>
  <c r="G22" i="5" s="1"/>
  <c r="G11" i="5"/>
  <c r="G10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I10" i="4"/>
  <c r="I11" i="4" s="1"/>
  <c r="I12" i="4" s="1"/>
  <c r="I13" i="4" s="1"/>
  <c r="I14" i="4" s="1"/>
  <c r="I15" i="4" s="1"/>
  <c r="A10" i="4"/>
  <c r="A11" i="4" s="1"/>
  <c r="A12" i="4" s="1"/>
  <c r="A13" i="4" s="1"/>
  <c r="A14" i="4" s="1"/>
  <c r="A15" i="4" s="1"/>
  <c r="I85" i="13" l="1"/>
  <c r="E91" i="13"/>
  <c r="I91" i="13" s="1"/>
  <c r="I74" i="13"/>
  <c r="E80" i="13"/>
  <c r="I29" i="13"/>
  <c r="E40" i="13"/>
  <c r="I40" i="13" l="1"/>
  <c r="E93" i="13"/>
  <c r="I93" i="13" s="1"/>
  <c r="I80" i="13"/>
  <c r="E95" i="13" l="1"/>
  <c r="I95" i="13" s="1"/>
  <c r="D10" i="5" s="1"/>
  <c r="D16" i="4" s="1"/>
  <c r="F16" i="4" l="1"/>
  <c r="D19" i="4"/>
  <c r="D24" i="4"/>
  <c r="D18" i="4"/>
  <c r="G16" i="4"/>
  <c r="D26" i="4"/>
  <c r="D21" i="4"/>
  <c r="D27" i="4"/>
  <c r="D22" i="4"/>
  <c r="D20" i="4"/>
  <c r="D25" i="4"/>
  <c r="D17" i="4"/>
  <c r="D23" i="4"/>
  <c r="D52" i="4" l="1"/>
  <c r="H16" i="4"/>
  <c r="F17" i="4" s="1"/>
  <c r="G17" i="4" s="1"/>
  <c r="H17" i="4" s="1"/>
  <c r="F18" i="4" s="1"/>
  <c r="G18" i="4" l="1"/>
  <c r="H18" i="4"/>
  <c r="F19" i="4" s="1"/>
  <c r="G19" i="4" l="1"/>
  <c r="H19" i="4" s="1"/>
  <c r="F20" i="4" l="1"/>
  <c r="G20" i="4" l="1"/>
  <c r="H20" i="4" s="1"/>
  <c r="F21" i="4" l="1"/>
  <c r="G21" i="4" s="1"/>
  <c r="H21" i="4" l="1"/>
  <c r="F22" i="4" l="1"/>
  <c r="G22" i="4" s="1"/>
  <c r="H22" i="4" l="1"/>
  <c r="F23" i="4" l="1"/>
  <c r="G23" i="4" l="1"/>
  <c r="H23" i="4" s="1"/>
  <c r="F24" i="4" l="1"/>
  <c r="G24" i="4" l="1"/>
  <c r="H24" i="4" s="1"/>
  <c r="F25" i="4" l="1"/>
  <c r="G25" i="4" s="1"/>
  <c r="H25" i="4" l="1"/>
  <c r="F26" i="4" l="1"/>
  <c r="G26" i="4" l="1"/>
  <c r="H26" i="4" s="1"/>
  <c r="F27" i="4" l="1"/>
  <c r="G27" i="4" l="1"/>
  <c r="H27" i="4" s="1"/>
  <c r="F28" i="4" l="1"/>
  <c r="G28" i="4" l="1"/>
  <c r="H28" i="4" s="1"/>
  <c r="F29" i="4" l="1"/>
  <c r="G29" i="4" s="1"/>
  <c r="H29" i="4" l="1"/>
  <c r="F30" i="4" l="1"/>
  <c r="G30" i="4" s="1"/>
  <c r="H30" i="4" l="1"/>
  <c r="F31" i="4" l="1"/>
  <c r="G31" i="4" l="1"/>
  <c r="H31" i="4" s="1"/>
  <c r="F32" i="4" l="1"/>
  <c r="G32" i="4" l="1"/>
  <c r="H32" i="4" s="1"/>
  <c r="F33" i="4" l="1"/>
  <c r="G33" i="4" l="1"/>
  <c r="H33" i="4" s="1"/>
  <c r="F34" i="4" l="1"/>
  <c r="G34" i="4" l="1"/>
  <c r="H34" i="4" s="1"/>
  <c r="F35" i="4" l="1"/>
  <c r="G35" i="4" l="1"/>
  <c r="H35" i="4" s="1"/>
  <c r="F36" i="4" l="1"/>
  <c r="G36" i="4" l="1"/>
  <c r="H36" i="4" s="1"/>
  <c r="F37" i="4" l="1"/>
  <c r="G37" i="4" s="1"/>
  <c r="H37" i="4" l="1"/>
  <c r="F38" i="4" l="1"/>
  <c r="G38" i="4" s="1"/>
  <c r="H38" i="4" l="1"/>
  <c r="F39" i="4" l="1"/>
  <c r="G39" i="4" l="1"/>
  <c r="H39" i="4" s="1"/>
  <c r="F40" i="4" l="1"/>
  <c r="G40" i="4" l="1"/>
  <c r="H40" i="4" s="1"/>
  <c r="F41" i="4" l="1"/>
  <c r="G41" i="4" l="1"/>
  <c r="H41" i="4" s="1"/>
  <c r="F42" i="4" l="1"/>
  <c r="G42" i="4" l="1"/>
  <c r="H42" i="4" s="1"/>
  <c r="F43" i="4" l="1"/>
  <c r="G43" i="4" l="1"/>
  <c r="H43" i="4" s="1"/>
  <c r="F44" i="4" l="1"/>
  <c r="G44" i="4" l="1"/>
  <c r="H44" i="4" s="1"/>
  <c r="F45" i="4" l="1"/>
  <c r="G45" i="4" s="1"/>
  <c r="H45" i="4" l="1"/>
  <c r="F46" i="4" l="1"/>
  <c r="G46" i="4" s="1"/>
  <c r="H46" i="4" l="1"/>
  <c r="F47" i="4" l="1"/>
  <c r="G47" i="4" l="1"/>
  <c r="H47" i="4" s="1"/>
  <c r="F48" i="4" l="1"/>
  <c r="G48" i="4" l="1"/>
  <c r="H48" i="4" s="1"/>
  <c r="F49" i="4" l="1"/>
  <c r="G49" i="4" l="1"/>
  <c r="H49" i="4" s="1"/>
  <c r="F50" i="4" l="1"/>
  <c r="G50" i="4" l="1"/>
  <c r="H50" i="4" s="1"/>
  <c r="F51" i="4" l="1"/>
  <c r="G51" i="4" l="1"/>
  <c r="G52" i="4" s="1"/>
  <c r="D12" i="5" s="1"/>
  <c r="D14" i="5" s="1"/>
  <c r="D20" i="5" l="1"/>
  <c r="D16" i="5"/>
  <c r="D18" i="5" s="1"/>
  <c r="H51" i="4"/>
  <c r="D22" i="5" l="1"/>
</calcChain>
</file>

<file path=xl/sharedStrings.xml><?xml version="1.0" encoding="utf-8"?>
<sst xmlns="http://schemas.openxmlformats.org/spreadsheetml/2006/main" count="1652" uniqueCount="439">
  <si>
    <t>SAN DIEGO GAS &amp; ELECTRIC COMPANY</t>
  </si>
  <si>
    <t>Statement AV</t>
  </si>
  <si>
    <t>Cost of Capital and Fair Rate of Return</t>
  </si>
  <si>
    <t>($1,000)</t>
  </si>
  <si>
    <t>Line</t>
  </si>
  <si>
    <t>FERC Form 1</t>
  </si>
  <si>
    <t>No.</t>
  </si>
  <si>
    <t>Page; Line; Col.</t>
  </si>
  <si>
    <t>Amounts</t>
  </si>
  <si>
    <t>Reference</t>
  </si>
  <si>
    <t>Long-Term Debt Component - Denominator:</t>
  </si>
  <si>
    <t>Bonds (Acct 221)</t>
  </si>
  <si>
    <t>112-113; 18; c</t>
  </si>
  <si>
    <t>Less: Reacquired Bonds (Acct 222)</t>
  </si>
  <si>
    <t>112-113; 19; c</t>
  </si>
  <si>
    <t>Other Long-Term Debt (Acct 224)</t>
  </si>
  <si>
    <t>112-113; 21; c</t>
  </si>
  <si>
    <t>Unamortized Premium on Long-Term Debt (Acct 225)</t>
  </si>
  <si>
    <t>112-113; 22; c</t>
  </si>
  <si>
    <t>Less: Unamortized Discount on Long-Term Debt-Debit (Acct 226)</t>
  </si>
  <si>
    <t>112-113; 23; c</t>
  </si>
  <si>
    <t>Long-Term Debt Component - Numerator:</t>
  </si>
  <si>
    <t>Interest on Long-Term Debt (Acct 427)</t>
  </si>
  <si>
    <t>114-117; 62; c</t>
  </si>
  <si>
    <t>Amort. of Debt Disc. and Expense (Acct 428)</t>
  </si>
  <si>
    <t>114-117; 63; c</t>
  </si>
  <si>
    <t>Amortization of Loss on Reacquired Debt (Acct 428.1)</t>
  </si>
  <si>
    <t>114-117; 64; c</t>
  </si>
  <si>
    <t>Less: Amort. of Premium on Debt-Credit (Acct 429)</t>
  </si>
  <si>
    <t>114-117; 65; c</t>
  </si>
  <si>
    <t>Less: Amortization of Gain on Reacquired Debt-Credit (Acct 429.1)</t>
  </si>
  <si>
    <t>114-117; 66; c</t>
  </si>
  <si>
    <t>Cost of Long-Term Debt:</t>
  </si>
  <si>
    <t>Return on Common Equity:</t>
  </si>
  <si>
    <t>(a)</t>
  </si>
  <si>
    <t>(b)</t>
  </si>
  <si>
    <t>Cap. Struct.</t>
  </si>
  <si>
    <t>Cost of</t>
  </si>
  <si>
    <t>Weighted</t>
  </si>
  <si>
    <t>Weighted Cost of Capital:</t>
  </si>
  <si>
    <t>Capital</t>
  </si>
  <si>
    <t>Cost of Capital</t>
  </si>
  <si>
    <t>Common Equity</t>
  </si>
  <si>
    <t xml:space="preserve">     Total Capital</t>
  </si>
  <si>
    <t>Shall be Zero for ROE Adder</t>
  </si>
  <si>
    <t>Cost of Common Equity Component (CAISO Participation ROE Adder):</t>
  </si>
  <si>
    <r>
      <t>Incentive Return on Common Equity:</t>
    </r>
    <r>
      <rPr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</si>
  <si>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Incentive Weighted Cost of Capital:</t>
  </si>
  <si>
    <t>The Incentive Return on Common Equity will be tracked and shown separately for each project. As a result, lines 1 through 24 will be repeated for each project.</t>
  </si>
  <si>
    <r>
      <t xml:space="preserve">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Calculation - Base ROE:</t>
    </r>
  </si>
  <si>
    <t>A. Federal Income Tax Component:</t>
  </si>
  <si>
    <t>Where:</t>
  </si>
  <si>
    <t xml:space="preserve">     B = Transmission Total Federal Tax Adjustments</t>
  </si>
  <si>
    <t>Negative of Statement AR; Line 9</t>
  </si>
  <si>
    <t xml:space="preserve">     C = Equity AFUDC Component of Transmission Depreciation Expense</t>
  </si>
  <si>
    <t xml:space="preserve">     D = Transmission Rate Base</t>
  </si>
  <si>
    <t xml:space="preserve">     FT = Federal Income Tax Rate for Rate Effective Period</t>
  </si>
  <si>
    <t>21%</t>
  </si>
  <si>
    <t>Federal Income Tax Rate</t>
  </si>
  <si>
    <t>Federal Income Tax    =    (((A) + (C / D)) * FT) - (B / D)</t>
  </si>
  <si>
    <t>Federal Income Tax Expense</t>
  </si>
  <si>
    <t xml:space="preserve">                                                         (1 - FT)</t>
  </si>
  <si>
    <t>B. State Income Tax Component:</t>
  </si>
  <si>
    <t>Line 6 Above</t>
  </si>
  <si>
    <t xml:space="preserve">     B = Transmission Total State Tax Adjustments</t>
  </si>
  <si>
    <t>Negative of Statement AT; Line 9</t>
  </si>
  <si>
    <t>Line 8 Above</t>
  </si>
  <si>
    <t>Line 9 Above</t>
  </si>
  <si>
    <t xml:space="preserve">     FT = Federal Income Tax Expense</t>
  </si>
  <si>
    <t>Line 12 Above</t>
  </si>
  <si>
    <t xml:space="preserve">     ST = State Income Tax Rate for Rate Effective Period</t>
  </si>
  <si>
    <t>8.84%</t>
  </si>
  <si>
    <t>State Income Tax Rate</t>
  </si>
  <si>
    <t>State Income Tax    =    (((A) + (C / D) + Federal Income Tax) * (ST)) - (B / D)</t>
  </si>
  <si>
    <t>State Income Tax Expense</t>
  </si>
  <si>
    <t>Line 12 + Line 25</t>
  </si>
  <si>
    <t>Line 30 + Line 31</t>
  </si>
  <si>
    <r>
      <t xml:space="preserve">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Calculation - CAISO Participation ROE Adder:</t>
    </r>
  </si>
  <si>
    <t xml:space="preserve">     A = Cost of Common Equity Component - CAISO Participation ROE Adder</t>
  </si>
  <si>
    <t>Line 46 Above</t>
  </si>
  <si>
    <t>C. Total Federal &amp; State Income Tax Rate:</t>
  </si>
  <si>
    <t>Shall be Zero for Incentive ROE Projects</t>
  </si>
  <si>
    <t xml:space="preserve">     D = Total Incentive ROE Project Transmission Rate Base</t>
  </si>
  <si>
    <t>Page 3; Line 10</t>
  </si>
  <si>
    <t xml:space="preserve">Federal Income Tax    =    (((A) + (C / D)) * FT) - (B / D) </t>
  </si>
  <si>
    <t xml:space="preserve">Federal Income Tax Expense </t>
  </si>
  <si>
    <t>Page 3; Line 23</t>
  </si>
  <si>
    <r>
      <t xml:space="preserve">E. Incentive Cost of Capital Rate </t>
    </r>
    <r>
      <rPr>
        <u/>
        <vertAlign val="subscript"/>
        <sz val="12"/>
        <rFont val="Times New Roman"/>
        <family val="1"/>
      </rPr>
      <t>(ICOCR)</t>
    </r>
    <r>
      <rPr>
        <u/>
        <sz val="12"/>
        <rFont val="Times New Roman"/>
        <family val="1"/>
      </rPr>
      <t xml:space="preserve"> - Base ROE:</t>
    </r>
  </si>
  <si>
    <t>Page 2; Line 22</t>
  </si>
  <si>
    <t>D. Total Weighted Cost of Common Equity - CAISO Participation ROE Adder:</t>
  </si>
  <si>
    <r>
      <t xml:space="preserve">E. 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- CAISO Participation ROE Adder:</t>
    </r>
  </si>
  <si>
    <t xml:space="preserve"> </t>
  </si>
  <si>
    <t>Statement BK-1</t>
  </si>
  <si>
    <t>For the Base Period &amp; True-Up Period Ending December 31, 2024</t>
  </si>
  <si>
    <t>Transmission Operation &amp; Maintenance Expense</t>
  </si>
  <si>
    <t>Transmission Related A&amp;G Expense</t>
  </si>
  <si>
    <t>CPUC Intervenor Funding Expense - Transmission</t>
  </si>
  <si>
    <t xml:space="preserve">     Total O&amp;M Expenses</t>
  </si>
  <si>
    <t>Sum Lines 1 thru 5</t>
  </si>
  <si>
    <t>Transmission, General, Common Plant Depn. Exp., and Electric Misc. Intangible Plant Amort. Exp.</t>
  </si>
  <si>
    <r>
      <t xml:space="preserve">Transmission Plant Abandoned Project Cost Amortization Expense </t>
    </r>
    <r>
      <rPr>
        <b/>
        <vertAlign val="superscript"/>
        <sz val="12"/>
        <rFont val="Times New Roman"/>
        <family val="1"/>
      </rPr>
      <t>1</t>
    </r>
  </si>
  <si>
    <t>Transmission Related Property Taxes Expense</t>
  </si>
  <si>
    <t>Transmission Related Payroll Taxes Expense</t>
  </si>
  <si>
    <t xml:space="preserve">     Sub-Total Expense</t>
  </si>
  <si>
    <t>Sum Lines 6 thru 14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</si>
  <si>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Base ROE</t>
    </r>
  </si>
  <si>
    <t>Transmission Rate Base</t>
  </si>
  <si>
    <t xml:space="preserve">     Return and Associated Income Taxes - Base ROE</t>
  </si>
  <si>
    <t>Line 17 x Line 18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</si>
  <si>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CAISO Participation ROE Adder</t>
    </r>
  </si>
  <si>
    <t xml:space="preserve">     Return and Associated Income Taxes - CAISO Participation ROE Adder</t>
  </si>
  <si>
    <t>Line 21 x Line 22</t>
  </si>
  <si>
    <t>Total of Federal Income Tax Deductions, Other Than Interest</t>
  </si>
  <si>
    <t>Statement AQ; Line 3</t>
  </si>
  <si>
    <t>Transmission Related Revenue Credits</t>
  </si>
  <si>
    <t>Statement AU; Line 13</t>
  </si>
  <si>
    <t>Transmission Related Regulatory Debits/Credits</t>
  </si>
  <si>
    <t>Statement Misc; Line 1</t>
  </si>
  <si>
    <t>(Gains)/Losses from Sale of Plant Held for Future Use</t>
  </si>
  <si>
    <t>Statement AU; Line 15</t>
  </si>
  <si>
    <t>Blank lines that show up in the Formula Rate Spreadsheet will not be populated with any numbers absent a Section 205 filing to approve the blank lines.</t>
  </si>
  <si>
    <t>Incentive Transmission Plant Depreciation Expense</t>
  </si>
  <si>
    <t>Statement AJ; Line 19</t>
  </si>
  <si>
    <r>
      <t xml:space="preserve">Incentive Cost of Capital Rate </t>
    </r>
    <r>
      <rPr>
        <vertAlign val="subscript"/>
        <sz val="12"/>
        <rFont val="Times New Roman"/>
        <family val="1"/>
      </rPr>
      <t>(ICOCR)</t>
    </r>
    <r>
      <rPr>
        <sz val="12"/>
        <rFont val="Times New Roman"/>
        <family val="1"/>
      </rPr>
      <t xml:space="preserve"> - Base ROE</t>
    </r>
  </si>
  <si>
    <t>Total Incentive ROE Project Transmission Rate Base</t>
  </si>
  <si>
    <t xml:space="preserve">     Incentive ROE Project Return and Associated Income Taxes - Base ROE</t>
  </si>
  <si>
    <t>Line 3 x Line 4</t>
  </si>
  <si>
    <t>Line 7 x Line 8</t>
  </si>
  <si>
    <t>Incentive Transmission Plant Abandoned Project Cost Amortization Expense</t>
  </si>
  <si>
    <t>Statement AJ; Line 21</t>
  </si>
  <si>
    <t>Total Incentive Transmission Plant Abandoned Project Cost Rate Base</t>
  </si>
  <si>
    <t xml:space="preserve">     Incentive Trans. Plant Aband. Proj. Return &amp; Assoc. Inc. Taxes - Base ROE</t>
  </si>
  <si>
    <t>Line 16 x Line 17</t>
  </si>
  <si>
    <t>Shall be Zero</t>
  </si>
  <si>
    <t xml:space="preserve">     Incentive Trans. Plant Aband. Proj. Return &amp; Assoc. Inc. Taxes - CAISO Participation ROE Adder</t>
  </si>
  <si>
    <t>Line 20 x Line 21</t>
  </si>
  <si>
    <t>Line 14 + Line 18 + Line 22</t>
  </si>
  <si>
    <t>Incentive Transmission Construction Work In Progress</t>
  </si>
  <si>
    <t xml:space="preserve">     Incentive CWIP Return and Associated Income Taxes - Base ROE</t>
  </si>
  <si>
    <t>Line 27 x Line 28</t>
  </si>
  <si>
    <t xml:space="preserve">     Incentive CWIP Return and Associated Income Taxes - CAISO Participation ROE Adder</t>
  </si>
  <si>
    <t>Line 31 x Line 32</t>
  </si>
  <si>
    <t>Line 29 + Line 33</t>
  </si>
  <si>
    <t>Sum Lines 11, 24, 35</t>
  </si>
  <si>
    <r>
      <t xml:space="preserve">E. Total (PYRR </t>
    </r>
    <r>
      <rPr>
        <b/>
        <u/>
        <vertAlign val="subscript"/>
        <sz val="12"/>
        <rFont val="Times New Roman"/>
        <family val="1"/>
      </rPr>
      <t>EU</t>
    </r>
    <r>
      <rPr>
        <b/>
        <u/>
        <sz val="12"/>
        <rFont val="Times New Roman"/>
        <family val="1"/>
      </rPr>
      <t>) Excluding FF&amp;U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4</t>
    </r>
  </si>
  <si>
    <t>The FERC approved incentives for each project will be tracked and shown separately by repeating the applicable lines. As a result, the data on this page may carryover to the next page.</t>
  </si>
  <si>
    <t>A. Transmission Rate Base:</t>
  </si>
  <si>
    <t>Net Transmission Plant:</t>
  </si>
  <si>
    <t>Transmission Plant</t>
  </si>
  <si>
    <t>Page 4; Line 16</t>
  </si>
  <si>
    <t>Transmission Related Electric Miscellaneous Intangible Plant</t>
  </si>
  <si>
    <t>Page 4; Line 17</t>
  </si>
  <si>
    <t>Transmission Related General Plant</t>
  </si>
  <si>
    <t>Page 4; Line 18</t>
  </si>
  <si>
    <t>Transmission Related Common Plant</t>
  </si>
  <si>
    <t>Page 4; Line 19</t>
  </si>
  <si>
    <t xml:space="preserve">     Total Net Transmission Plant</t>
  </si>
  <si>
    <t>Sum Lines 2 thru 5</t>
  </si>
  <si>
    <t>Rate Base Additions:</t>
  </si>
  <si>
    <t>Transmission Plant Held for Future Use</t>
  </si>
  <si>
    <t>Statement AG; Line 1</t>
  </si>
  <si>
    <t>Transmission Plant Abandoned Project Cost</t>
  </si>
  <si>
    <t>Statement Misc; Line 3</t>
  </si>
  <si>
    <t xml:space="preserve">     Total Rate Base Additions</t>
  </si>
  <si>
    <t>Line 9 + Line 10</t>
  </si>
  <si>
    <t>Rate Base Reductions:</t>
  </si>
  <si>
    <r>
      <t xml:space="preserve">Transmission Related Accum. Def. Inc. Taxes </t>
    </r>
    <r>
      <rPr>
        <b/>
        <vertAlign val="superscript"/>
        <sz val="12"/>
        <rFont val="Times New Roman"/>
        <family val="1"/>
      </rPr>
      <t>1</t>
    </r>
  </si>
  <si>
    <t>Transmission Plant Abandoned Accum. Def. Inc. Taxes</t>
  </si>
  <si>
    <t>Statement AF; Line 11</t>
  </si>
  <si>
    <t xml:space="preserve">     Total Rate Base Reductions</t>
  </si>
  <si>
    <t>Line 14 + Line 15</t>
  </si>
  <si>
    <t>Working Capital:</t>
  </si>
  <si>
    <t xml:space="preserve">Transmission Related Materials and Supplies </t>
  </si>
  <si>
    <t>Transmission Related Prepayments</t>
  </si>
  <si>
    <t>Transmission Related Cash Working Capital</t>
  </si>
  <si>
    <t xml:space="preserve">     Total Working Capital</t>
  </si>
  <si>
    <t>Sum Lines 19 thru 21</t>
  </si>
  <si>
    <t>Other Regulatory Assets/Liabilities</t>
  </si>
  <si>
    <t>Unfunded Reserves</t>
  </si>
  <si>
    <r>
      <t>B. Incentive ROE Project Transmission Rate Base: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</si>
  <si>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t>Net Incentive Transmission Plant</t>
  </si>
  <si>
    <t>Page 4; Line 25</t>
  </si>
  <si>
    <t xml:space="preserve">Incentive Transmission Plant Accum. Def. Income Taxes </t>
  </si>
  <si>
    <t>Statement AF; Line 9</t>
  </si>
  <si>
    <t xml:space="preserve">     Total Incentive ROE Project Transmission Rate Base</t>
  </si>
  <si>
    <r>
      <t>C. Incentive Transmission Plant Abandoned Project Rate Base:</t>
    </r>
    <r>
      <rPr>
        <b/>
        <vertAlign val="superscript"/>
        <sz val="12"/>
        <rFont val="Times New Roman"/>
        <family val="1"/>
      </rPr>
      <t xml:space="preserve"> 2</t>
    </r>
  </si>
  <si>
    <t>Incentive Transmission Plant Abandoned Project Cost</t>
  </si>
  <si>
    <t>Statement Misc; Line 9</t>
  </si>
  <si>
    <t>Incentive Transmission Plant Abandoned Project Cost Accum. Def. Inc. Taxes</t>
  </si>
  <si>
    <t>Statement AF; Line 13</t>
  </si>
  <si>
    <t xml:space="preserve">     Total Incentive Transmission Plant Abandoned Project Cost Rate Base</t>
  </si>
  <si>
    <r>
      <t>D. Incentive Transmission Construction Work In Progress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</si>
  <si>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t>Statement AM; Line 1</t>
  </si>
  <si>
    <t xml:space="preserve">Represents Transmission Related Net ADIT (Liab)/Asset and Net (Excess)/Deficient ADIT. </t>
  </si>
  <si>
    <t>A. Transmission Plant:</t>
  </si>
  <si>
    <t>Gross Transmission Plant:</t>
  </si>
  <si>
    <t>Statement AD; Line 11</t>
  </si>
  <si>
    <t>Transmission Related Electric Misc. Intangible Plant</t>
  </si>
  <si>
    <t xml:space="preserve">     Total Gross Transmission Plant</t>
  </si>
  <si>
    <t>Transmission Related Depreciation Reserve:</t>
  </si>
  <si>
    <t xml:space="preserve">Transmission Plant Depreciation Reserve </t>
  </si>
  <si>
    <t>Statement AE; Line 1</t>
  </si>
  <si>
    <t>Transmission Related Electric Misc. Intangible Plant Amortization Reserve</t>
  </si>
  <si>
    <t>Transmission Related General Plant Depr Reserve</t>
  </si>
  <si>
    <t>Transmission Related Common Plant Depr Reserve</t>
  </si>
  <si>
    <t xml:space="preserve">     Total Transmission Related Depreciation Reserve</t>
  </si>
  <si>
    <t>Sum Lines 9 thru 12</t>
  </si>
  <si>
    <t>Line 2 - Line 9</t>
  </si>
  <si>
    <t>Line 3 - Line 10</t>
  </si>
  <si>
    <t>Line 4 - Line 11</t>
  </si>
  <si>
    <t>Line 5 - Line 12</t>
  </si>
  <si>
    <t>Sum Lines 16 thru 19</t>
  </si>
  <si>
    <t>Incentive Transmission Plant</t>
  </si>
  <si>
    <t>Statement AD; Line 13</t>
  </si>
  <si>
    <t>Incentive Transmission Plant Depreciation Reserve</t>
  </si>
  <si>
    <t>Statement AE; Line 19</t>
  </si>
  <si>
    <t xml:space="preserve">     Total Net Incentive Transmission Plant</t>
  </si>
  <si>
    <t>Line 23 - Line 24</t>
  </si>
  <si>
    <t>Transmission Related Municipal Franchise Fees Expenses</t>
  </si>
  <si>
    <t>Transmission Related Uncollectible Expense</t>
  </si>
  <si>
    <t>Source: https://www.ferc.gov/interest-calculation-rates-and-methodology</t>
  </si>
  <si>
    <t>Col. 1</t>
  </si>
  <si>
    <t>Col. 2</t>
  </si>
  <si>
    <t>Col. 3</t>
  </si>
  <si>
    <t>Col. 4</t>
  </si>
  <si>
    <t>Col. 5</t>
  </si>
  <si>
    <t>Col. 6</t>
  </si>
  <si>
    <t>Calculations:</t>
  </si>
  <si>
    <t>= Col. 2 - Col. 6</t>
  </si>
  <si>
    <t>See Footnote 2</t>
  </si>
  <si>
    <t>See Footnote 3</t>
  </si>
  <si>
    <t>= Col. 4 + Col. 5</t>
  </si>
  <si>
    <t>Cumulative</t>
  </si>
  <si>
    <t>Monthly</t>
  </si>
  <si>
    <t>Overcollection (-) or</t>
  </si>
  <si>
    <t>Undercollection (+)</t>
  </si>
  <si>
    <t>Interest</t>
  </si>
  <si>
    <t>in Revenue</t>
  </si>
  <si>
    <t>Month</t>
  </si>
  <si>
    <t>Year</t>
  </si>
  <si>
    <r>
      <t xml:space="preserve">Rate </t>
    </r>
    <r>
      <rPr>
        <b/>
        <vertAlign val="superscript"/>
        <sz val="12"/>
        <rFont val="Times New Roman"/>
        <family val="1"/>
      </rPr>
      <t>1</t>
    </r>
  </si>
  <si>
    <t>wo Interest</t>
  </si>
  <si>
    <t>with Interest</t>
  </si>
  <si>
    <t>January</t>
  </si>
  <si>
    <t>February</t>
  </si>
  <si>
    <t xml:space="preserve">March   </t>
  </si>
  <si>
    <t xml:space="preserve">April   </t>
  </si>
  <si>
    <t xml:space="preserve">May   </t>
  </si>
  <si>
    <t xml:space="preserve">June   </t>
  </si>
  <si>
    <t xml:space="preserve">July   </t>
  </si>
  <si>
    <t xml:space="preserve">August   </t>
  </si>
  <si>
    <t xml:space="preserve">September   </t>
  </si>
  <si>
    <t xml:space="preserve">October   </t>
  </si>
  <si>
    <t xml:space="preserve">November   </t>
  </si>
  <si>
    <t xml:space="preserve">December   </t>
  </si>
  <si>
    <t>Rates specified on the FERC website pursuant to Section 35.19a of the Commission regulation.</t>
  </si>
  <si>
    <t>Derived using the prior month balance in Column 6 plus the current month balance in Column 2.</t>
  </si>
  <si>
    <t>Interest is calculated using an average of beginning and ending balances: 1) in month 1, the average is 1/2 of balance in Column 2; and 2) in subsequent</t>
  </si>
  <si>
    <t>months is the average of prior month balance in Column 6 and the current month balance in Column 4.</t>
  </si>
  <si>
    <t>Posted FERC Interest rates</t>
  </si>
  <si>
    <t>Estimated FERC Interest rates</t>
  </si>
  <si>
    <t>San Diego Gas &amp; Electric Company</t>
  </si>
  <si>
    <t>Description</t>
  </si>
  <si>
    <t>Total BTRR Adjustment - Before Interest</t>
  </si>
  <si>
    <t>Page 2.1; Line 23</t>
  </si>
  <si>
    <t>Interest Expense</t>
  </si>
  <si>
    <t>Page 3; Col. 5; Line 44</t>
  </si>
  <si>
    <t>Total BTRR Adjustment Excluding FF&amp;U</t>
  </si>
  <si>
    <t>Line 2 + Line 4</t>
  </si>
  <si>
    <t>Line 6 x 1.0207%</t>
  </si>
  <si>
    <t>Line 6 + Line 8</t>
  </si>
  <si>
    <t>Line 10 + Line 12</t>
  </si>
  <si>
    <t>Derivation of Interest Expense on Other BTRR Adjustment Applicable to TO6 Cycle 2</t>
  </si>
  <si>
    <t>√</t>
  </si>
  <si>
    <t>Items in BOLD have changed for AFUDC adjustments resulting from TO6 settlement negotiations and capital related cost adjustments discovered as part of the Transmission Project Review process.</t>
  </si>
  <si>
    <t>A</t>
  </si>
  <si>
    <t>B</t>
  </si>
  <si>
    <t>C = A - B</t>
  </si>
  <si>
    <t>Difference</t>
  </si>
  <si>
    <t xml:space="preserve">Amounts  </t>
  </si>
  <si>
    <t xml:space="preserve">Amounts </t>
  </si>
  <si>
    <t>Incr (Decr)</t>
  </si>
  <si>
    <t>Revised TO6 C2</t>
  </si>
  <si>
    <r>
      <t xml:space="preserve">As Filed TO6 C2 </t>
    </r>
    <r>
      <rPr>
        <b/>
        <vertAlign val="superscript"/>
        <sz val="12"/>
        <rFont val="Times New Roman"/>
        <family val="1"/>
      </rPr>
      <t>1</t>
    </r>
  </si>
  <si>
    <r>
      <t xml:space="preserve">Transmission Plant Abandoned Project Cost Amortization Expense </t>
    </r>
    <r>
      <rPr>
        <vertAlign val="superscript"/>
        <sz val="12"/>
        <rFont val="Times New Roman"/>
        <family val="1"/>
      </rPr>
      <t>2</t>
    </r>
  </si>
  <si>
    <t>Amounts for TO6 C2 are as filed in docket ER25-270-002.</t>
  </si>
  <si>
    <r>
      <t xml:space="preserve">Transmission Related Accum. Def. Inc. Taxes </t>
    </r>
    <r>
      <rPr>
        <vertAlign val="superscript"/>
        <sz val="12"/>
        <rFont val="Times New Roman"/>
        <family val="1"/>
      </rPr>
      <t>2</t>
    </r>
  </si>
  <si>
    <r>
      <t>B. Incentive ROE Project Transmission Rate Base: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3</t>
    </r>
  </si>
  <si>
    <r>
      <t>C. Incentive Transmission Plant Abandoned Project Rate Base:</t>
    </r>
    <r>
      <rPr>
        <b/>
        <vertAlign val="superscript"/>
        <sz val="12"/>
        <rFont val="Times New Roman"/>
        <family val="1"/>
      </rPr>
      <t xml:space="preserve"> 3</t>
    </r>
  </si>
  <si>
    <r>
      <t>D. Incentive Transmission Construction Work In Progress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3</t>
    </r>
  </si>
  <si>
    <t>Derivation of Other BTRR Adjustment Applicable to TO6 Cycle 2</t>
  </si>
  <si>
    <t>Line 6 x 0.5510</t>
  </si>
  <si>
    <t xml:space="preserve"> Statement AV</t>
  </si>
  <si>
    <t>LTD = Long Term Debt</t>
  </si>
  <si>
    <t>Sum Lines 2 thru 6</t>
  </si>
  <si>
    <t>i = LTD interest</t>
  </si>
  <si>
    <t>Sum Lines 10 thru 14</t>
  </si>
  <si>
    <t>Line 15 / Line 7</t>
  </si>
  <si>
    <t>Preferred Equity Component:</t>
  </si>
  <si>
    <t>PF = Preferred Stock (Acct 204)</t>
  </si>
  <si>
    <t>112-113; 3; c</t>
  </si>
  <si>
    <t>d(pf) = Total Dividends Declared-Preferred Stocks (Acct 437)</t>
  </si>
  <si>
    <t>118-119; 29; c</t>
  </si>
  <si>
    <t>Cost of Preferred Equity</t>
  </si>
  <si>
    <t>Line 21 / Line 20</t>
  </si>
  <si>
    <t>Common Equity Component:</t>
  </si>
  <si>
    <t>Proprietary Capital</t>
  </si>
  <si>
    <t>112-113; 16; c</t>
  </si>
  <si>
    <t>Less: Preferred Stock (Acct 204)</t>
  </si>
  <si>
    <t>Negative of Line 20 Above</t>
  </si>
  <si>
    <t>Less: Unappropriated Undistributed Subsidiary Earnings (Acct 216.1)</t>
  </si>
  <si>
    <t>112-113; 12; c</t>
  </si>
  <si>
    <t>Accumulated Other Comprehensive Income (Acct 219)</t>
  </si>
  <si>
    <t>112-113; 15; c</t>
  </si>
  <si>
    <t>CS = Common Stock</t>
  </si>
  <si>
    <t>Sum Lines 25 thru 28</t>
  </si>
  <si>
    <t>TO5 Offer of Settlement; Section II.A.1.5.1</t>
  </si>
  <si>
    <t>(c)</t>
  </si>
  <si>
    <t>(d) = (b) x (c)</t>
  </si>
  <si>
    <r>
      <t xml:space="preserve">Amounts </t>
    </r>
    <r>
      <rPr>
        <b/>
        <vertAlign val="superscript"/>
        <sz val="12"/>
        <rFont val="Times New Roman"/>
        <family val="1"/>
      </rPr>
      <t>1</t>
    </r>
  </si>
  <si>
    <t>Ratio</t>
  </si>
  <si>
    <t>Long-Term Debt</t>
  </si>
  <si>
    <t>Col. c = Line 17 Above</t>
  </si>
  <si>
    <t>Preferred Equity</t>
  </si>
  <si>
    <t>Col. c = Line 22 Above</t>
  </si>
  <si>
    <t>Col. c = Line 32 Above</t>
  </si>
  <si>
    <t>Total Capital</t>
  </si>
  <si>
    <t>Sum Lines 37 thru 39</t>
  </si>
  <si>
    <t>Cost of Equity Component (Preferred &amp; Common):</t>
  </si>
  <si>
    <t>Line 38 + Line 39; Col. d</t>
  </si>
  <si>
    <r>
      <t>Incentive Return on Common Equity:</t>
    </r>
    <r>
      <rPr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</si>
  <si>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t>Col. c = Line 45 Above</t>
  </si>
  <si>
    <t>Sum Lines 50 thru 52</t>
  </si>
  <si>
    <t>Incentive Cost of Equity Component (Preferred &amp; Common):</t>
  </si>
  <si>
    <t>Line 52; Col. d</t>
  </si>
  <si>
    <t>Amount is based upon December 31 balances.</t>
  </si>
  <si>
    <r>
      <t xml:space="preserve">Amounts </t>
    </r>
    <r>
      <rPr>
        <b/>
        <vertAlign val="superscript"/>
        <sz val="12"/>
        <rFont val="Times New Roman"/>
        <family val="1"/>
      </rPr>
      <t>2</t>
    </r>
  </si>
  <si>
    <t>Col. c = Page 1, Line 17</t>
  </si>
  <si>
    <t>Col. c = Page 1, Line 22</t>
  </si>
  <si>
    <t>Col. c = Line 1 Above</t>
  </si>
  <si>
    <t>Sum Lines 6 thru 8</t>
  </si>
  <si>
    <t>Line 7 + Line 8; Col. d</t>
  </si>
  <si>
    <r>
      <t>CAISO Participation ROE Adder:</t>
    </r>
    <r>
      <rPr>
        <sz val="12"/>
        <rFont val="Times New Roman"/>
        <family val="1"/>
      </rPr>
      <t xml:space="preserve"> </t>
    </r>
  </si>
  <si>
    <t>Order No. 679, 116 FERC ¶ 61,057 at P 326</t>
  </si>
  <si>
    <t>Col. c = Line 14 Above</t>
  </si>
  <si>
    <t>Line 21; Col. d</t>
  </si>
  <si>
    <t>SAN DIEGO GAS AND ELECTRIC COMPANY</t>
  </si>
  <si>
    <t>a. Federal Income Tax Component:</t>
  </si>
  <si>
    <t xml:space="preserve">     A = Sum of Preferred Stock and Return on Equity Component</t>
  </si>
  <si>
    <t>Page 1; Line 42</t>
  </si>
  <si>
    <t xml:space="preserve">     B = Trans. Amount of Other Federal Tax Adjustments</t>
  </si>
  <si>
    <t>AV-1A; Line17</t>
  </si>
  <si>
    <t>TO5 True-Up BK-1; Page 3; Line 27</t>
  </si>
  <si>
    <t xml:space="preserve">     FT = Federal Income Tax Rate</t>
  </si>
  <si>
    <t xml:space="preserve">                                                               (1 - ST)</t>
  </si>
  <si>
    <t>D. Total Weighted Cost of Capital:</t>
  </si>
  <si>
    <t>Page 1; Line 40</t>
  </si>
  <si>
    <r>
      <t xml:space="preserve">E. 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- Base ROE:</t>
    </r>
  </si>
  <si>
    <t>Line 28 + Line 30</t>
  </si>
  <si>
    <t>Page 1; Line 55</t>
  </si>
  <si>
    <t>Line 40 Above</t>
  </si>
  <si>
    <t>Line 42 Above</t>
  </si>
  <si>
    <t>Line 43 Above</t>
  </si>
  <si>
    <t>Line 46 + Line 59</t>
  </si>
  <si>
    <t>Page 1; Line 53</t>
  </si>
  <si>
    <t>Line 62 + Line 64</t>
  </si>
  <si>
    <r>
      <t xml:space="preserve">Incentive Cost of Capital Rate </t>
    </r>
    <r>
      <rPr>
        <u/>
        <vertAlign val="subscript"/>
        <sz val="12"/>
        <rFont val="Times New Roman"/>
        <family val="1"/>
      </rPr>
      <t>(ICOCR)</t>
    </r>
    <r>
      <rPr>
        <u/>
        <sz val="12"/>
        <rFont val="Times New Roman"/>
        <family val="1"/>
      </rPr>
      <t xml:space="preserve"> Calculation - Base ROE:</t>
    </r>
    <r>
      <rPr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</si>
  <si>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Page 2; Line 11</t>
  </si>
  <si>
    <t>TO5 True-Up BK-1; Page 3; Line 32</t>
  </si>
  <si>
    <t>D. Total Incentive Weighted Cost of Capital:</t>
  </si>
  <si>
    <t>Page 2; Line 9</t>
  </si>
  <si>
    <t>Page 2; Line 24</t>
  </si>
  <si>
    <t>Page 3; Line 44</t>
  </si>
  <si>
    <t>Page 3; Line 57</t>
  </si>
  <si>
    <t>The Incentive Cost of Capital Rate calculation will be tracked and shown separately for each project. As a result, lines 1 through 66 will be repeated for each project.</t>
  </si>
  <si>
    <r>
      <t xml:space="preserve">Derivation of End Use Prior Year Revenue Requirements (PYRR </t>
    </r>
    <r>
      <rPr>
        <b/>
        <vertAlign val="subscript"/>
        <sz val="12"/>
        <rFont val="Times New Roman"/>
        <family val="1"/>
      </rPr>
      <t>EU</t>
    </r>
    <r>
      <rPr>
        <b/>
        <sz val="12"/>
        <rFont val="Times New Roman"/>
        <family val="1"/>
      </rPr>
      <t>)</t>
    </r>
  </si>
  <si>
    <t>A. Revenues:</t>
  </si>
  <si>
    <t>True-Up Stmt AH; Line 9</t>
  </si>
  <si>
    <t>True-Up Stmt AH; Line 31</t>
  </si>
  <si>
    <t>Negative of True-Up Stmt AH; Line 16</t>
  </si>
  <si>
    <t>True-up Statement AJ; Line 17</t>
  </si>
  <si>
    <t>True-up Statement AJ; Line 23</t>
  </si>
  <si>
    <t>True-up Statement AK; Line 5</t>
  </si>
  <si>
    <t>True-up Statement AK; Line 12</t>
  </si>
  <si>
    <t>True-Up Stmt AV; Page 3; Line 32</t>
  </si>
  <si>
    <t xml:space="preserve">Page 3; Line 27 </t>
  </si>
  <si>
    <t>True-Up Stmt AV; Page 3; Line 66</t>
  </si>
  <si>
    <t>Page 3; Line 27 - Line 10</t>
  </si>
  <si>
    <t xml:space="preserve">     End of Prior Year Revenues (PYRR EU) Excluding FF&amp;U</t>
  </si>
  <si>
    <t>Line 15 + Line 19 + Line 23 + (Sum Lines 25 thru 28)</t>
  </si>
  <si>
    <r>
      <t>B. Incentive ROE Project Transmission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</si>
  <si>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True-Up Stmt AV; Page 4; Line 32</t>
  </si>
  <si>
    <t>Page 3; Line 32</t>
  </si>
  <si>
    <t>True-Up Stmt AV; Page 4; Line 66</t>
  </si>
  <si>
    <t xml:space="preserve">     Total Incentive ROE Project Transmission Revenue</t>
  </si>
  <si>
    <t>Line 1 + Line 5 + Line 9</t>
  </si>
  <si>
    <r>
      <t>C. Incentive Transmission Plant Abandoned Project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</si>
  <si>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Page 3; Line 37</t>
  </si>
  <si>
    <t xml:space="preserve">     Total Incentive Transmission Plant Abandoned Project Revenue</t>
  </si>
  <si>
    <r>
      <t>D. Incentive Transmission Construction Work In Progress (CWIP)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</si>
  <si>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Page 3; Line 39</t>
  </si>
  <si>
    <t xml:space="preserve">     Total Incentive CWIP Revenue</t>
  </si>
  <si>
    <r>
      <t xml:space="preserve">     Total Incentive End of Prior Year Revenues (PYRR </t>
    </r>
    <r>
      <rPr>
        <vertAlign val="subscript"/>
        <sz val="12"/>
        <rFont val="Times New Roman"/>
        <family val="1"/>
      </rPr>
      <t>EU-IR</t>
    </r>
    <r>
      <rPr>
        <sz val="12"/>
        <rFont val="Times New Roman"/>
        <family val="1"/>
      </rPr>
      <t>) Excluding FF&amp;U</t>
    </r>
  </si>
  <si>
    <r>
      <t xml:space="preserve">E. Total (PYRR </t>
    </r>
    <r>
      <rPr>
        <b/>
        <u/>
        <vertAlign val="subscript"/>
        <sz val="12"/>
        <rFont val="Times New Roman"/>
        <family val="1"/>
      </rPr>
      <t>EU</t>
    </r>
    <r>
      <rPr>
        <b/>
        <u/>
        <sz val="12"/>
        <rFont val="Times New Roman"/>
        <family val="1"/>
      </rPr>
      <t>) Excluding FF&amp;U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3</t>
    </r>
  </si>
  <si>
    <t>Page 1; Line 30 + Line 37</t>
  </si>
  <si>
    <t>Total Prior Year Revenues (PYRR) or Base Period Revenue is for 12 months ending the applicable cycle base period.</t>
  </si>
  <si>
    <t>TO5 Stmt AF Proration; Line 13; Col. 8</t>
  </si>
  <si>
    <t>True-Up Stmt AL; Line 5</t>
  </si>
  <si>
    <t>True-Up Stmt AL; Line 9</t>
  </si>
  <si>
    <t>True-Up Stmt AL; Line 19</t>
  </si>
  <si>
    <t>True-Up Stmt Misc; Line 5</t>
  </si>
  <si>
    <t>True-Up Stmt Misc; Line 7</t>
  </si>
  <si>
    <t>Total Transmission Rate Base</t>
  </si>
  <si>
    <t>Sum Lines 6, 11, 16, 22, 24, 25</t>
  </si>
  <si>
    <t>Line 35 + Line 36</t>
  </si>
  <si>
    <t>True-up Statement AD; Line 27</t>
  </si>
  <si>
    <t>True-up Statement AD; Line 29</t>
  </si>
  <si>
    <t>True-up Statement AD; Line 31</t>
  </si>
  <si>
    <t>True-up Statement AE; Line 11</t>
  </si>
  <si>
    <t>True-up Statement AE; Line 13</t>
  </si>
  <si>
    <t>True-up Statement AE; Line 15</t>
  </si>
  <si>
    <r>
      <t>B. Incentive Project Transmission Plant:</t>
    </r>
    <r>
      <rPr>
        <b/>
        <vertAlign val="superscript"/>
        <sz val="12"/>
        <rFont val="Times New Roman"/>
        <family val="1"/>
      </rPr>
      <t xml:space="preserve"> 1</t>
    </r>
  </si>
  <si>
    <t>The Incentive ROE Transmission Plant and depreciation reserve will be tracked and shown for each incentive project and lines 23 through 25 will be repeated for each project.</t>
  </si>
  <si>
    <t>Source: As Filed in TO6 Cycle 2 from the TO6 Offer of Settlement Filing; True-Up Stmt AV; ER25-270-002</t>
  </si>
  <si>
    <t>Source: As Filed TO6 Cycle 2 from the TO6 Offer of Settlement Filing; TO5 True-Up BK-1; ER25-270-002</t>
  </si>
  <si>
    <t>Rev True-Up Stmt AV; Page 3; Line 32</t>
  </si>
  <si>
    <t>Rev True-Up Stmt AV; Page 3; Line 66</t>
  </si>
  <si>
    <t>Rev True-Up Stmt AV; Page 4; Line 32</t>
  </si>
  <si>
    <t>Rev True-Up Stmt AV; Page 4; Line 66</t>
  </si>
  <si>
    <r>
      <t>B. Incentive ROE Project Transmission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</si>
  <si>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r>
      <t>C. Incentive Transmission Plant Abandoned Project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</si>
  <si>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r>
      <t>D. Incentive Transmission Construction Work In Progress (CWIP)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</si>
  <si>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r>
      <t>B. Incentive Project Transmission Plant:</t>
    </r>
    <r>
      <rPr>
        <b/>
        <vertAlign val="superscript"/>
        <sz val="12"/>
        <rFont val="Times New Roman"/>
        <family val="1"/>
      </rPr>
      <t xml:space="preserve"> 2</t>
    </r>
  </si>
  <si>
    <t>Total BTRR Adjustment Including Franchise Fees Expense (CAISO)</t>
  </si>
  <si>
    <t>Total BTRR Adjustment Including FF&amp;U (Non CAISO)</t>
  </si>
  <si>
    <t>TO6 Cycle 2 Other BTRR Adjustments</t>
  </si>
  <si>
    <r>
      <t>TO6 Cycle 3 Annual Informational Filing</t>
    </r>
    <r>
      <rPr>
        <b/>
        <vertAlign val="superscript"/>
        <sz val="14"/>
        <color theme="1"/>
        <rFont val="Times New Roman"/>
        <family val="1"/>
      </rPr>
      <t>1</t>
    </r>
  </si>
  <si>
    <t>Section C.5 of the Protocols provides a mechanism for SDG&amp;E to correct errors that affected the TU TRR in a previous Informational Filing. In the instant TO6 Cycle 3 Annual Informational Filing, SDG&amp;E is correcting its prior TO6 Cycle 2 filing for approximately ($2,074K), for a true-up to estimated funds associated with the CAISO Adder's impact on AFUDC and project charges inadvertently included in rate base in prior periods.</t>
  </si>
  <si>
    <t>BTRR Adjustment due to TO6 Cycle 2 All Rate Base Adjustments: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</si>
</sst>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00000"/>
    <numFmt numFmtId="167" formatCode="0.0000%"/>
    <numFmt numFmtId="168" formatCode="#,##0.0_);\(#,##0.0\)"/>
    <numFmt numFmtId="169" formatCode="_(&quot;$&quot;* #,##0,_);_(&quot;$&quot;* \(#,##0,\);_(&quot;$&quot;* &quot;-&quot;??_);_(@_)"/>
    <numFmt numFmtId="170" formatCode="&quot;$&quot;#,##0,_);[Red]\(&quot;$&quot;#,##0,\)"/>
    <numFmt numFmtId="171" formatCode="00000"/>
    <numFmt numFmtId="172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u/>
      <sz val="12"/>
      <name val="Times New Roman"/>
      <family val="1"/>
    </font>
    <font>
      <strike/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vertAlign val="superscript"/>
      <sz val="12"/>
      <name val="Times New Roman"/>
      <family val="1"/>
    </font>
    <font>
      <b/>
      <vertAlign val="superscript"/>
      <sz val="12"/>
      <name val="Times New Roman"/>
      <family val="1"/>
    </font>
    <font>
      <u/>
      <vertAlign val="subscript"/>
      <sz val="12"/>
      <name val="Times New Roman"/>
      <family val="1"/>
    </font>
    <font>
      <b/>
      <u/>
      <sz val="12"/>
      <name val="Times New Roman"/>
      <family val="1"/>
    </font>
    <font>
      <b/>
      <vertAlign val="subscript"/>
      <sz val="12"/>
      <name val="Times New Roman"/>
      <family val="1"/>
    </font>
    <font>
      <b/>
      <u/>
      <vertAlign val="subscript"/>
      <sz val="12"/>
      <name val="Times New Roman"/>
      <family val="1"/>
    </font>
    <font>
      <vertAlign val="subscript"/>
      <sz val="12"/>
      <name val="Times New Roman"/>
      <family val="1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  <scheme val="minor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Arial"/>
      <family val="2"/>
    </font>
    <font>
      <b/>
      <vertAlign val="superscript"/>
      <sz val="1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trike/>
      <sz val="12"/>
      <color rgb="FFFF0000"/>
      <name val="Times New Roman"/>
      <family val="1"/>
    </font>
    <font>
      <b/>
      <sz val="12"/>
      <name val="Calibri"/>
      <family val="2"/>
    </font>
    <font>
      <b/>
      <vertAlign val="superscript"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31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2" fillId="3" borderId="0" xfId="0" applyNumberFormat="1" applyFont="1" applyFill="1" applyAlignment="1" applyProtection="1">
      <alignment vertical="center"/>
      <protection locked="0"/>
    </xf>
    <xf numFmtId="0" fontId="5" fillId="0" borderId="0" xfId="0" applyFont="1" applyAlignment="1">
      <alignment horizontal="center" vertical="center" wrapText="1"/>
    </xf>
    <xf numFmtId="165" fontId="2" fillId="3" borderId="0" xfId="0" applyNumberFormat="1" applyFont="1" applyFill="1" applyAlignment="1" applyProtection="1">
      <alignment vertical="center"/>
      <protection locked="0"/>
    </xf>
    <xf numFmtId="165" fontId="2" fillId="3" borderId="1" xfId="0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4" fontId="2" fillId="0" borderId="2" xfId="0" applyNumberFormat="1" applyFont="1" applyBorder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vertical="center"/>
      <protection locked="0"/>
    </xf>
    <xf numFmtId="10" fontId="2" fillId="0" borderId="3" xfId="0" applyNumberFormat="1" applyFont="1" applyBorder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" fillId="0" borderId="0" xfId="0" quotePrefix="1" applyFont="1" applyAlignment="1">
      <alignment horizontal="center" vertical="center"/>
    </xf>
    <xf numFmtId="10" fontId="2" fillId="2" borderId="0" xfId="0" applyNumberFormat="1" applyFont="1" applyFill="1" applyAlignment="1">
      <alignment horizontal="right" vertical="center"/>
    </xf>
    <xf numFmtId="10" fontId="2" fillId="0" borderId="1" xfId="0" applyNumberFormat="1" applyFont="1" applyBorder="1" applyAlignment="1">
      <alignment horizontal="right" vertical="center"/>
    </xf>
    <xf numFmtId="10" fontId="2" fillId="2" borderId="0" xfId="0" applyNumberFormat="1" applyFont="1" applyFill="1" applyAlignment="1">
      <alignment vertical="center"/>
    </xf>
    <xf numFmtId="10" fontId="2" fillId="3" borderId="3" xfId="0" applyNumberFormat="1" applyFont="1" applyFill="1" applyBorder="1" applyAlignment="1">
      <alignment vertical="center"/>
    </xf>
    <xf numFmtId="10" fontId="2" fillId="4" borderId="0" xfId="0" applyNumberFormat="1" applyFont="1" applyFill="1" applyAlignment="1">
      <alignment horizontal="right" vertical="center"/>
    </xf>
    <xf numFmtId="10" fontId="2" fillId="2" borderId="3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5" fontId="2" fillId="0" borderId="0" xfId="0" applyNumberFormat="1" applyFont="1" applyAlignment="1">
      <alignment horizontal="center" vertical="center" wrapText="1"/>
    </xf>
    <xf numFmtId="5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>
      <alignment vertical="center" wrapText="1"/>
    </xf>
    <xf numFmtId="5" fontId="2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66" fontId="2" fillId="0" borderId="0" xfId="0" applyNumberFormat="1" applyFont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4" fontId="2" fillId="2" borderId="0" xfId="0" applyNumberFormat="1" applyFont="1" applyFill="1" applyAlignment="1">
      <alignment horizontal="right" vertical="center"/>
    </xf>
    <xf numFmtId="10" fontId="2" fillId="0" borderId="0" xfId="0" applyNumberFormat="1" applyFont="1" applyAlignment="1">
      <alignment vertical="center"/>
    </xf>
    <xf numFmtId="0" fontId="2" fillId="3" borderId="1" xfId="0" applyFont="1" applyFill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167" fontId="2" fillId="0" borderId="1" xfId="0" applyNumberFormat="1" applyFont="1" applyBorder="1" applyAlignment="1">
      <alignment horizontal="right" vertical="center"/>
    </xf>
    <xf numFmtId="167" fontId="2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vertical="center"/>
    </xf>
    <xf numFmtId="0" fontId="2" fillId="0" borderId="0" xfId="0" quotePrefix="1" applyFont="1" applyAlignment="1">
      <alignment vertical="center"/>
    </xf>
    <xf numFmtId="166" fontId="2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167" fontId="2" fillId="2" borderId="0" xfId="0" applyNumberFormat="1" applyFont="1" applyFill="1" applyAlignment="1">
      <alignment horizontal="right" vertical="center"/>
    </xf>
    <xf numFmtId="9" fontId="2" fillId="0" borderId="0" xfId="0" applyNumberFormat="1" applyFont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7" fontId="2" fillId="2" borderId="1" xfId="0" applyNumberFormat="1" applyFont="1" applyFill="1" applyBorder="1" applyAlignment="1">
      <alignment horizontal="right" vertical="center"/>
    </xf>
    <xf numFmtId="167" fontId="3" fillId="0" borderId="0" xfId="0" applyNumberFormat="1" applyFont="1" applyAlignment="1">
      <alignment horizontal="center" vertical="center"/>
    </xf>
    <xf numFmtId="167" fontId="2" fillId="0" borderId="3" xfId="0" applyNumberFormat="1" applyFont="1" applyBorder="1" applyAlignment="1">
      <alignment horizontal="right" vertical="center"/>
    </xf>
    <xf numFmtId="164" fontId="2" fillId="4" borderId="0" xfId="0" applyNumberFormat="1" applyFont="1" applyFill="1" applyAlignment="1">
      <alignment horizontal="right" vertical="center"/>
    </xf>
    <xf numFmtId="9" fontId="2" fillId="2" borderId="1" xfId="0" applyNumberFormat="1" applyFont="1" applyFill="1" applyBorder="1" applyAlignment="1">
      <alignment horizontal="right" vertical="center"/>
    </xf>
    <xf numFmtId="10" fontId="2" fillId="2" borderId="1" xfId="0" applyNumberFormat="1" applyFont="1" applyFill="1" applyBorder="1" applyAlignment="1">
      <alignment horizontal="right" vertical="center"/>
    </xf>
    <xf numFmtId="164" fontId="2" fillId="0" borderId="0" xfId="2" applyNumberFormat="1" applyFont="1" applyAlignment="1">
      <alignment horizontal="right" vertical="center"/>
    </xf>
    <xf numFmtId="0" fontId="4" fillId="0" borderId="4" xfId="0" applyFont="1" applyBorder="1" applyAlignment="1">
      <alignment vertical="center"/>
    </xf>
    <xf numFmtId="167" fontId="2" fillId="0" borderId="4" xfId="0" applyNumberFormat="1" applyFont="1" applyBorder="1" applyAlignment="1">
      <alignment horizontal="right" vertical="center"/>
    </xf>
    <xf numFmtId="168" fontId="2" fillId="0" borderId="0" xfId="0" applyNumberFormat="1" applyFont="1" applyAlignment="1">
      <alignment horizontal="center" vertical="center"/>
    </xf>
    <xf numFmtId="5" fontId="2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5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5" fontId="2" fillId="2" borderId="0" xfId="0" applyNumberFormat="1" applyFont="1" applyFill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165" fontId="2" fillId="2" borderId="0" xfId="1" applyNumberFormat="1" applyFont="1" applyFill="1" applyAlignment="1">
      <alignment horizontal="right" vertical="center"/>
    </xf>
    <xf numFmtId="5" fontId="3" fillId="0" borderId="0" xfId="0" applyNumberFormat="1" applyFont="1" applyAlignment="1" applyProtection="1">
      <alignment horizontal="center" vertical="center"/>
      <protection locked="0"/>
    </xf>
    <xf numFmtId="165" fontId="2" fillId="0" borderId="0" xfId="0" applyNumberFormat="1" applyFont="1" applyAlignment="1">
      <alignment horizontal="center" vertical="center"/>
    </xf>
    <xf numFmtId="165" fontId="2" fillId="2" borderId="0" xfId="0" applyNumberFormat="1" applyFont="1" applyFill="1" applyAlignment="1">
      <alignment vertical="center"/>
    </xf>
    <xf numFmtId="6" fontId="2" fillId="0" borderId="0" xfId="0" applyNumberFormat="1" applyFont="1" applyAlignment="1">
      <alignment horizontal="right" vertical="center"/>
    </xf>
    <xf numFmtId="164" fontId="2" fillId="0" borderId="0" xfId="2" applyNumberFormat="1" applyFont="1" applyFill="1" applyAlignment="1">
      <alignment horizontal="right" vertical="center"/>
    </xf>
    <xf numFmtId="164" fontId="2" fillId="2" borderId="0" xfId="2" applyNumberFormat="1" applyFont="1" applyFill="1" applyAlignment="1">
      <alignment horizontal="right" vertical="center"/>
    </xf>
    <xf numFmtId="165" fontId="2" fillId="0" borderId="0" xfId="1" applyNumberFormat="1" applyFont="1" applyFill="1" applyAlignment="1">
      <alignment vertical="center"/>
    </xf>
    <xf numFmtId="164" fontId="2" fillId="0" borderId="3" xfId="0" quotePrefix="1" applyNumberFormat="1" applyFont="1" applyBorder="1" applyAlignment="1">
      <alignment horizontal="right" vertical="center"/>
    </xf>
    <xf numFmtId="164" fontId="2" fillId="0" borderId="0" xfId="0" quotePrefix="1" applyNumberFormat="1" applyFont="1" applyAlignment="1">
      <alignment horizontal="right" vertical="center"/>
    </xf>
    <xf numFmtId="0" fontId="9" fillId="0" borderId="0" xfId="0" quotePrefix="1" applyFont="1" applyAlignment="1">
      <alignment horizontal="center" vertical="center"/>
    </xf>
    <xf numFmtId="164" fontId="2" fillId="2" borderId="0" xfId="0" quotePrefix="1" applyNumberFormat="1" applyFont="1" applyFill="1" applyAlignment="1">
      <alignment horizontal="right" vertical="center"/>
    </xf>
    <xf numFmtId="164" fontId="2" fillId="0" borderId="2" xfId="2" quotePrefix="1" applyNumberFormat="1" applyFont="1" applyFill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43" fontId="2" fillId="0" borderId="0" xfId="0" applyNumberFormat="1" applyFont="1" applyAlignment="1">
      <alignment horizontal="right" vertical="center"/>
    </xf>
    <xf numFmtId="167" fontId="2" fillId="2" borderId="1" xfId="3" applyNumberFormat="1" applyFont="1" applyFill="1" applyBorder="1" applyAlignment="1">
      <alignment horizontal="right" vertical="center"/>
    </xf>
    <xf numFmtId="44" fontId="2" fillId="0" borderId="2" xfId="2" applyFont="1" applyFill="1" applyBorder="1" applyAlignment="1">
      <alignment horizontal="right" vertical="center"/>
    </xf>
    <xf numFmtId="44" fontId="2" fillId="0" borderId="0" xfId="2" applyFont="1" applyFill="1" applyBorder="1" applyAlignment="1">
      <alignment horizontal="right" vertical="center"/>
    </xf>
    <xf numFmtId="44" fontId="2" fillId="0" borderId="5" xfId="2" applyFont="1" applyFill="1" applyBorder="1" applyAlignment="1">
      <alignment horizontal="right" vertical="center"/>
    </xf>
    <xf numFmtId="164" fontId="3" fillId="0" borderId="0" xfId="0" quotePrefix="1" applyNumberFormat="1" applyFont="1" applyAlignment="1">
      <alignment horizontal="right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164" fontId="2" fillId="2" borderId="0" xfId="0" applyNumberFormat="1" applyFont="1" applyFill="1" applyAlignment="1" applyProtection="1">
      <alignment horizontal="right" vertical="center"/>
      <protection locked="0"/>
    </xf>
    <xf numFmtId="165" fontId="2" fillId="2" borderId="0" xfId="0" applyNumberFormat="1" applyFont="1" applyFill="1" applyAlignment="1" applyProtection="1">
      <alignment horizontal="right" vertical="center"/>
      <protection locked="0"/>
    </xf>
    <xf numFmtId="165" fontId="2" fillId="2" borderId="1" xfId="0" applyNumberFormat="1" applyFont="1" applyFill="1" applyBorder="1" applyAlignment="1" applyProtection="1">
      <alignment horizontal="right" vertical="center"/>
      <protection locked="0"/>
    </xf>
    <xf numFmtId="164" fontId="2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right" vertical="center"/>
    </xf>
    <xf numFmtId="6" fontId="2" fillId="0" borderId="0" xfId="0" applyNumberFormat="1" applyFont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1" fillId="0" borderId="0" xfId="0" quotePrefix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3" fillId="0" borderId="1" xfId="6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0" fontId="2" fillId="3" borderId="0" xfId="3" applyNumberFormat="1" applyFont="1" applyFill="1" applyBorder="1"/>
    <xf numFmtId="165" fontId="17" fillId="0" borderId="0" xfId="1" applyNumberFormat="1" applyFont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right" vertical="center"/>
    </xf>
    <xf numFmtId="10" fontId="17" fillId="0" borderId="0" xfId="3" applyNumberFormat="1" applyFont="1" applyAlignment="1">
      <alignment vertical="center"/>
    </xf>
    <xf numFmtId="165" fontId="17" fillId="0" borderId="0" xfId="1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center" vertical="center"/>
    </xf>
    <xf numFmtId="10" fontId="2" fillId="3" borderId="1" xfId="3" applyNumberFormat="1" applyFont="1" applyFill="1" applyBorder="1"/>
    <xf numFmtId="165" fontId="17" fillId="0" borderId="1" xfId="1" applyNumberFormat="1" applyFont="1" applyBorder="1" applyAlignment="1">
      <alignment horizontal="center" vertical="center"/>
    </xf>
    <xf numFmtId="165" fontId="17" fillId="0" borderId="1" xfId="1" applyNumberFormat="1" applyFont="1" applyBorder="1" applyAlignment="1">
      <alignment horizontal="right" vertical="center"/>
    </xf>
    <xf numFmtId="165" fontId="2" fillId="0" borderId="1" xfId="1" applyNumberFormat="1" applyFont="1" applyFill="1" applyBorder="1" applyAlignment="1">
      <alignment horizontal="right" vertical="center"/>
    </xf>
    <xf numFmtId="0" fontId="2" fillId="0" borderId="0" xfId="7" applyFont="1" applyAlignment="1">
      <alignment horizontal="left" vertical="center"/>
    </xf>
    <xf numFmtId="1" fontId="2" fillId="0" borderId="0" xfId="7" applyNumberFormat="1" applyFont="1" applyAlignment="1">
      <alignment horizontal="center" vertical="center"/>
    </xf>
    <xf numFmtId="0" fontId="2" fillId="0" borderId="1" xfId="7" applyFont="1" applyBorder="1" applyAlignment="1">
      <alignment horizontal="left" vertical="center"/>
    </xf>
    <xf numFmtId="1" fontId="2" fillId="0" borderId="1" xfId="7" applyNumberFormat="1" applyFont="1" applyBorder="1" applyAlignment="1">
      <alignment horizontal="center" vertical="center"/>
    </xf>
    <xf numFmtId="165" fontId="17" fillId="0" borderId="0" xfId="1" applyNumberFormat="1" applyFont="1" applyFill="1" applyBorder="1" applyAlignment="1">
      <alignment vertical="center"/>
    </xf>
    <xf numFmtId="165" fontId="17" fillId="0" borderId="1" xfId="1" applyNumberFormat="1" applyFont="1" applyFill="1" applyBorder="1" applyAlignment="1">
      <alignment vertical="center"/>
    </xf>
    <xf numFmtId="10" fontId="6" fillId="5" borderId="0" xfId="3" applyNumberFormat="1" applyFont="1" applyFill="1" applyBorder="1"/>
    <xf numFmtId="10" fontId="6" fillId="5" borderId="1" xfId="3" applyNumberFormat="1" applyFont="1" applyFill="1" applyBorder="1"/>
    <xf numFmtId="164" fontId="17" fillId="0" borderId="3" xfId="2" applyNumberFormat="1" applyFont="1" applyFill="1" applyBorder="1" applyAlignment="1">
      <alignment vertical="center"/>
    </xf>
    <xf numFmtId="169" fontId="17" fillId="0" borderId="0" xfId="2" applyNumberFormat="1" applyFont="1" applyBorder="1" applyAlignment="1">
      <alignment vertical="center"/>
    </xf>
    <xf numFmtId="169" fontId="17" fillId="0" borderId="0" xfId="2" applyNumberFormat="1" applyFont="1" applyAlignment="1">
      <alignment vertical="center"/>
    </xf>
    <xf numFmtId="164" fontId="2" fillId="0" borderId="3" xfId="2" applyNumberFormat="1" applyFont="1" applyFill="1" applyBorder="1" applyAlignment="1">
      <alignment vertical="center"/>
    </xf>
    <xf numFmtId="169" fontId="2" fillId="0" borderId="0" xfId="2" applyNumberFormat="1" applyFont="1" applyFill="1" applyAlignment="1">
      <alignment vertical="center"/>
    </xf>
    <xf numFmtId="170" fontId="17" fillId="0" borderId="0" xfId="0" applyNumberFormat="1" applyFont="1" applyAlignment="1">
      <alignment vertical="center"/>
    </xf>
    <xf numFmtId="170" fontId="2" fillId="0" borderId="0" xfId="0" applyNumberFormat="1" applyFont="1" applyAlignment="1">
      <alignment vertical="center"/>
    </xf>
    <xf numFmtId="0" fontId="9" fillId="0" borderId="0" xfId="8" quotePrefix="1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7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vertical="center"/>
    </xf>
    <xf numFmtId="0" fontId="17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vertical="center"/>
    </xf>
    <xf numFmtId="0" fontId="19" fillId="0" borderId="0" xfId="9" applyFont="1"/>
    <xf numFmtId="0" fontId="20" fillId="0" borderId="0" xfId="9" applyFont="1" applyAlignment="1">
      <alignment horizontal="centerContinuous" vertical="justify"/>
    </xf>
    <xf numFmtId="0" fontId="3" fillId="0" borderId="0" xfId="9" applyFont="1" applyAlignment="1">
      <alignment horizontal="centerContinuous" vertical="justify"/>
    </xf>
    <xf numFmtId="0" fontId="21" fillId="0" borderId="0" xfId="9" applyFont="1" applyAlignment="1">
      <alignment horizontal="centerContinuous" vertical="center"/>
    </xf>
    <xf numFmtId="0" fontId="20" fillId="0" borderId="0" xfId="9" applyFont="1" applyAlignment="1">
      <alignment horizontal="centerContinuous"/>
    </xf>
    <xf numFmtId="0" fontId="22" fillId="0" borderId="0" xfId="0" applyFont="1"/>
    <xf numFmtId="0" fontId="2" fillId="0" borderId="0" xfId="9" applyFont="1"/>
    <xf numFmtId="0" fontId="11" fillId="0" borderId="0" xfId="9" quotePrefix="1" applyFont="1" applyAlignment="1">
      <alignment horizontal="center"/>
    </xf>
    <xf numFmtId="0" fontId="11" fillId="0" borderId="0" xfId="9" applyFont="1"/>
    <xf numFmtId="0" fontId="11" fillId="0" borderId="0" xfId="9" applyFont="1" applyAlignment="1">
      <alignment horizontal="center"/>
    </xf>
    <xf numFmtId="0" fontId="3" fillId="0" borderId="0" xfId="9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9" applyFont="1" applyAlignment="1">
      <alignment horizontal="center"/>
    </xf>
    <xf numFmtId="164" fontId="2" fillId="0" borderId="0" xfId="10" applyNumberFormat="1" applyFont="1" applyFill="1"/>
    <xf numFmtId="164" fontId="2" fillId="0" borderId="0" xfId="10" applyNumberFormat="1" applyFont="1"/>
    <xf numFmtId="165" fontId="2" fillId="0" borderId="1" xfId="11" applyNumberFormat="1" applyFont="1" applyFill="1" applyBorder="1"/>
    <xf numFmtId="165" fontId="2" fillId="0" borderId="0" xfId="11" applyNumberFormat="1" applyFont="1"/>
    <xf numFmtId="0" fontId="17" fillId="0" borderId="0" xfId="9" applyFont="1" applyAlignment="1">
      <alignment horizontal="center"/>
    </xf>
    <xf numFmtId="165" fontId="2" fillId="0" borderId="0" xfId="11" applyNumberFormat="1" applyFont="1" applyBorder="1"/>
    <xf numFmtId="0" fontId="2" fillId="0" borderId="0" xfId="9" applyFont="1" applyAlignment="1">
      <alignment horizontal="left"/>
    </xf>
    <xf numFmtId="165" fontId="2" fillId="0" borderId="0" xfId="1" applyNumberFormat="1" applyFont="1" applyBorder="1"/>
    <xf numFmtId="165" fontId="2" fillId="0" borderId="0" xfId="1" applyNumberFormat="1" applyFont="1"/>
    <xf numFmtId="165" fontId="2" fillId="0" borderId="1" xfId="1" applyNumberFormat="1" applyFont="1" applyFill="1" applyBorder="1"/>
    <xf numFmtId="0" fontId="3" fillId="0" borderId="0" xfId="9" applyFont="1"/>
    <xf numFmtId="165" fontId="2" fillId="0" borderId="1" xfId="1" applyNumberFormat="1" applyFont="1" applyBorder="1"/>
    <xf numFmtId="164" fontId="2" fillId="0" borderId="0" xfId="9" applyNumberFormat="1" applyFont="1"/>
    <xf numFmtId="164" fontId="3" fillId="0" borderId="3" xfId="10" applyNumberFormat="1" applyFont="1" applyBorder="1"/>
    <xf numFmtId="0" fontId="23" fillId="0" borderId="0" xfId="9" applyFont="1" applyAlignment="1">
      <alignment horizontal="center"/>
    </xf>
    <xf numFmtId="0" fontId="24" fillId="0" borderId="0" xfId="9" applyFont="1" applyAlignment="1">
      <alignment horizontal="center"/>
    </xf>
    <xf numFmtId="0" fontId="17" fillId="0" borderId="0" xfId="9" applyFont="1"/>
    <xf numFmtId="0" fontId="7" fillId="0" borderId="0" xfId="0" applyFont="1" applyAlignment="1">
      <alignment horizontal="left" vertical="center"/>
    </xf>
    <xf numFmtId="165" fontId="2" fillId="2" borderId="0" xfId="0" applyNumberFormat="1" applyFont="1" applyFill="1" applyAlignment="1">
      <alignment horizontal="center" vertical="center"/>
    </xf>
    <xf numFmtId="0" fontId="25" fillId="0" borderId="0" xfId="0" applyFont="1" applyAlignment="1">
      <alignment horizontal="center"/>
    </xf>
    <xf numFmtId="168" fontId="3" fillId="0" borderId="0" xfId="0" applyNumberFormat="1" applyFont="1" applyAlignment="1">
      <alignment horizontal="center" wrapText="1"/>
    </xf>
    <xf numFmtId="0" fontId="3" fillId="0" borderId="0" xfId="0" applyFont="1"/>
    <xf numFmtId="0" fontId="26" fillId="0" borderId="0" xfId="0" applyFont="1" applyAlignment="1">
      <alignment horizontal="center"/>
    </xf>
    <xf numFmtId="5" fontId="2" fillId="0" borderId="1" xfId="0" applyNumberFormat="1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65" fontId="2" fillId="0" borderId="0" xfId="0" applyNumberFormat="1" applyFont="1"/>
    <xf numFmtId="165" fontId="2" fillId="0" borderId="1" xfId="0" applyNumberFormat="1" applyFont="1" applyBorder="1"/>
    <xf numFmtId="164" fontId="2" fillId="0" borderId="2" xfId="12" applyNumberFormat="1" applyFont="1" applyFill="1" applyBorder="1" applyAlignment="1" applyProtection="1">
      <alignment horizontal="right"/>
    </xf>
    <xf numFmtId="164" fontId="2" fillId="0" borderId="5" xfId="12" applyNumberFormat="1" applyFont="1" applyFill="1" applyBorder="1" applyAlignment="1" applyProtection="1">
      <alignment horizontal="right"/>
    </xf>
    <xf numFmtId="164" fontId="3" fillId="0" borderId="0" xfId="12" applyNumberFormat="1" applyFont="1" applyFill="1" applyBorder="1" applyAlignment="1" applyProtection="1">
      <alignment horizontal="right"/>
    </xf>
    <xf numFmtId="164" fontId="2" fillId="0" borderId="0" xfId="12" applyNumberFormat="1" applyFont="1" applyFill="1" applyBorder="1" applyAlignment="1" applyProtection="1">
      <alignment horizontal="right"/>
    </xf>
    <xf numFmtId="43" fontId="2" fillId="0" borderId="0" xfId="1" applyFont="1" applyFill="1" applyBorder="1" applyAlignment="1" applyProtection="1">
      <alignment horizontal="right"/>
    </xf>
    <xf numFmtId="164" fontId="2" fillId="0" borderId="0" xfId="2" applyNumberFormat="1" applyFont="1" applyBorder="1"/>
    <xf numFmtId="43" fontId="2" fillId="0" borderId="1" xfId="1" applyFont="1" applyBorder="1"/>
    <xf numFmtId="164" fontId="2" fillId="0" borderId="0" xfId="2" applyNumberFormat="1" applyFont="1"/>
    <xf numFmtId="44" fontId="2" fillId="0" borderId="0" xfId="2" applyFont="1" applyFill="1" applyBorder="1" applyAlignment="1" applyProtection="1">
      <alignment horizontal="right"/>
    </xf>
    <xf numFmtId="43" fontId="2" fillId="0" borderId="0" xfId="2" applyNumberFormat="1" applyFont="1" applyFill="1" applyBorder="1" applyAlignment="1" applyProtection="1">
      <alignment horizontal="right"/>
    </xf>
    <xf numFmtId="164" fontId="2" fillId="0" borderId="2" xfId="2" applyNumberFormat="1" applyFont="1" applyBorder="1"/>
    <xf numFmtId="164" fontId="2" fillId="0" borderId="2" xfId="2" applyNumberFormat="1" applyFont="1" applyFill="1" applyBorder="1" applyAlignment="1" applyProtection="1">
      <alignment horizontal="center"/>
    </xf>
    <xf numFmtId="164" fontId="2" fillId="0" borderId="0" xfId="12" quotePrefix="1" applyNumberFormat="1" applyFont="1" applyFill="1" applyBorder="1" applyAlignment="1">
      <alignment horizontal="right"/>
    </xf>
    <xf numFmtId="9" fontId="2" fillId="0" borderId="0" xfId="3" quotePrefix="1" applyFont="1" applyFill="1" applyBorder="1" applyAlignment="1">
      <alignment horizontal="right"/>
    </xf>
    <xf numFmtId="164" fontId="2" fillId="0" borderId="1" xfId="12" quotePrefix="1" applyNumberFormat="1" applyFont="1" applyFill="1" applyBorder="1" applyAlignment="1">
      <alignment horizontal="right"/>
    </xf>
    <xf numFmtId="9" fontId="2" fillId="0" borderId="1" xfId="3" quotePrefix="1" applyFont="1" applyFill="1" applyBorder="1" applyAlignment="1">
      <alignment horizontal="right"/>
    </xf>
    <xf numFmtId="164" fontId="2" fillId="0" borderId="3" xfId="12" quotePrefix="1" applyNumberFormat="1" applyFont="1" applyFill="1" applyBorder="1" applyAlignment="1">
      <alignment horizontal="right"/>
    </xf>
    <xf numFmtId="164" fontId="2" fillId="0" borderId="0" xfId="12" applyNumberFormat="1" applyFont="1" applyFill="1" applyAlignment="1" applyProtection="1">
      <alignment horizontal="right"/>
    </xf>
    <xf numFmtId="164" fontId="2" fillId="0" borderId="1" xfId="12" applyNumberFormat="1" applyFont="1" applyFill="1" applyBorder="1" applyAlignment="1" applyProtection="1">
      <alignment horizontal="right"/>
    </xf>
    <xf numFmtId="9" fontId="2" fillId="0" borderId="0" xfId="3" applyFont="1"/>
    <xf numFmtId="164" fontId="2" fillId="0" borderId="1" xfId="2" applyNumberFormat="1" applyFont="1" applyBorder="1"/>
    <xf numFmtId="0" fontId="27" fillId="0" borderId="0" xfId="0" applyFont="1" applyAlignment="1">
      <alignment horizontal="center" vertical="center" wrapText="1"/>
    </xf>
    <xf numFmtId="165" fontId="2" fillId="0" borderId="0" xfId="0" applyNumberFormat="1" applyFont="1" applyAlignment="1" applyProtection="1">
      <alignment vertical="center"/>
      <protection locked="0"/>
    </xf>
    <xf numFmtId="164" fontId="2" fillId="0" borderId="5" xfId="0" applyNumberFormat="1" applyFont="1" applyBorder="1" applyAlignment="1">
      <alignment vertical="center"/>
    </xf>
    <xf numFmtId="171" fontId="2" fillId="0" borderId="0" xfId="0" applyNumberFormat="1" applyFont="1" applyAlignment="1">
      <alignment horizontal="right" vertical="center"/>
    </xf>
    <xf numFmtId="10" fontId="2" fillId="3" borderId="3" xfId="3" applyNumberFormat="1" applyFont="1" applyFill="1" applyBorder="1" applyAlignment="1">
      <alignment vertical="center"/>
    </xf>
    <xf numFmtId="164" fontId="2" fillId="0" borderId="0" xfId="2" applyNumberFormat="1" applyFont="1" applyFill="1" applyAlignment="1">
      <alignment vertical="center"/>
    </xf>
    <xf numFmtId="10" fontId="2" fillId="0" borderId="0" xfId="3" applyNumberFormat="1" applyFont="1" applyFill="1" applyAlignment="1">
      <alignment horizontal="right" vertical="center"/>
    </xf>
    <xf numFmtId="10" fontId="2" fillId="0" borderId="0" xfId="3" applyNumberFormat="1" applyFont="1" applyAlignment="1">
      <alignment horizontal="right" vertical="center"/>
    </xf>
    <xf numFmtId="10" fontId="2" fillId="0" borderId="1" xfId="3" applyNumberFormat="1" applyFont="1" applyFill="1" applyBorder="1" applyAlignment="1">
      <alignment horizontal="right" vertical="center"/>
    </xf>
    <xf numFmtId="10" fontId="2" fillId="0" borderId="1" xfId="3" applyNumberFormat="1" applyFont="1" applyBorder="1" applyAlignment="1">
      <alignment horizontal="right" vertical="center"/>
    </xf>
    <xf numFmtId="10" fontId="2" fillId="0" borderId="0" xfId="3" applyNumberFormat="1" applyFont="1" applyBorder="1" applyAlignment="1">
      <alignment horizontal="right" vertical="center"/>
    </xf>
    <xf numFmtId="10" fontId="2" fillId="0" borderId="3" xfId="3" applyNumberFormat="1" applyFont="1" applyFill="1" applyBorder="1" applyAlignment="1">
      <alignment horizontal="right" vertical="center"/>
    </xf>
    <xf numFmtId="10" fontId="2" fillId="0" borderId="3" xfId="3" applyNumberFormat="1" applyFont="1" applyBorder="1" applyAlignment="1">
      <alignment horizontal="right" vertical="center"/>
    </xf>
    <xf numFmtId="10" fontId="2" fillId="0" borderId="4" xfId="3" applyNumberFormat="1" applyFont="1" applyBorder="1" applyAlignment="1">
      <alignment horizontal="right" vertical="center"/>
    </xf>
    <xf numFmtId="10" fontId="2" fillId="2" borderId="3" xfId="3" applyNumberFormat="1" applyFont="1" applyFill="1" applyBorder="1" applyAlignment="1">
      <alignment horizontal="right" vertical="center"/>
    </xf>
    <xf numFmtId="10" fontId="2" fillId="0" borderId="0" xfId="3" applyNumberFormat="1" applyFont="1" applyFill="1" applyBorder="1" applyAlignment="1">
      <alignment horizontal="right" vertical="center"/>
    </xf>
    <xf numFmtId="172" fontId="3" fillId="0" borderId="0" xfId="0" applyNumberFormat="1" applyFont="1" applyAlignment="1">
      <alignment horizontal="center" vertical="center"/>
    </xf>
    <xf numFmtId="9" fontId="2" fillId="3" borderId="1" xfId="0" applyNumberFormat="1" applyFont="1" applyFill="1" applyBorder="1" applyAlignment="1">
      <alignment horizontal="right" vertical="center"/>
    </xf>
    <xf numFmtId="44" fontId="2" fillId="0" borderId="0" xfId="2" applyFont="1" applyFill="1" applyAlignment="1">
      <alignment horizontal="right" vertical="center"/>
    </xf>
    <xf numFmtId="10" fontId="2" fillId="2" borderId="0" xfId="3" applyNumberFormat="1" applyFont="1" applyFill="1" applyAlignment="1">
      <alignment horizontal="right" vertical="center"/>
    </xf>
    <xf numFmtId="164" fontId="2" fillId="4" borderId="0" xfId="2" applyNumberFormat="1" applyFont="1" applyFill="1" applyAlignment="1">
      <alignment horizontal="right" vertical="center"/>
    </xf>
    <xf numFmtId="10" fontId="2" fillId="0" borderId="0" xfId="3" applyNumberFormat="1" applyFont="1" applyAlignment="1">
      <alignment vertical="center"/>
    </xf>
    <xf numFmtId="0" fontId="2" fillId="3" borderId="1" xfId="3" applyNumberFormat="1" applyFont="1" applyFill="1" applyBorder="1" applyAlignment="1">
      <alignment horizontal="right" vertical="center"/>
    </xf>
    <xf numFmtId="167" fontId="2" fillId="0" borderId="1" xfId="3" applyNumberFormat="1" applyFont="1" applyBorder="1" applyAlignment="1">
      <alignment horizontal="right" vertical="center"/>
    </xf>
    <xf numFmtId="167" fontId="2" fillId="0" borderId="0" xfId="3" applyNumberFormat="1" applyFont="1" applyAlignment="1">
      <alignment horizontal="right" vertical="center"/>
    </xf>
    <xf numFmtId="164" fontId="2" fillId="2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7" fontId="2" fillId="2" borderId="0" xfId="3" applyNumberFormat="1" applyFont="1" applyFill="1" applyAlignment="1">
      <alignment horizontal="right" vertical="center"/>
    </xf>
    <xf numFmtId="167" fontId="2" fillId="0" borderId="0" xfId="3" applyNumberFormat="1" applyFont="1" applyFill="1" applyAlignment="1">
      <alignment horizontal="right" vertical="center"/>
    </xf>
    <xf numFmtId="9" fontId="2" fillId="0" borderId="0" xfId="3" applyFont="1" applyAlignment="1">
      <alignment horizontal="right" vertical="center"/>
    </xf>
    <xf numFmtId="167" fontId="2" fillId="0" borderId="0" xfId="3" applyNumberFormat="1" applyFont="1" applyBorder="1" applyAlignment="1">
      <alignment horizontal="right" vertical="center"/>
    </xf>
    <xf numFmtId="167" fontId="2" fillId="0" borderId="3" xfId="3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5" fontId="2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center" wrapText="1"/>
    </xf>
    <xf numFmtId="164" fontId="2" fillId="3" borderId="0" xfId="2" applyNumberFormat="1" applyFont="1" applyFill="1" applyAlignment="1">
      <alignment horizontal="center" vertical="center"/>
    </xf>
    <xf numFmtId="9" fontId="2" fillId="2" borderId="1" xfId="3" applyFont="1" applyFill="1" applyBorder="1" applyAlignment="1">
      <alignment horizontal="right" vertical="center"/>
    </xf>
    <xf numFmtId="10" fontId="2" fillId="2" borderId="1" xfId="3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fill" vertical="center"/>
    </xf>
    <xf numFmtId="165" fontId="3" fillId="2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2" fillId="0" borderId="0" xfId="4" applyFont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0" borderId="0" xfId="4" applyFont="1" applyAlignment="1">
      <alignment horizontal="center" vertical="center"/>
    </xf>
    <xf numFmtId="0" fontId="2" fillId="0" borderId="0" xfId="4" applyFont="1" applyAlignment="1">
      <alignment horizontal="left" vertical="center"/>
    </xf>
    <xf numFmtId="164" fontId="2" fillId="2" borderId="1" xfId="0" applyNumberFormat="1" applyFont="1" applyFill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7" fontId="2" fillId="2" borderId="0" xfId="3" applyNumberFormat="1" applyFont="1" applyFill="1" applyBorder="1" applyAlignment="1" applyProtection="1">
      <alignment horizontal="right" vertical="center"/>
    </xf>
    <xf numFmtId="165" fontId="2" fillId="2" borderId="0" xfId="1" applyNumberFormat="1" applyFont="1" applyFill="1" applyAlignment="1">
      <alignment horizontal="center" vertical="center"/>
    </xf>
    <xf numFmtId="0" fontId="2" fillId="0" borderId="0" xfId="4" quotePrefix="1" applyFont="1" applyAlignment="1">
      <alignment vertical="center"/>
    </xf>
    <xf numFmtId="165" fontId="2" fillId="0" borderId="0" xfId="1" applyNumberFormat="1" applyFont="1" applyAlignment="1">
      <alignment horizontal="center" vertical="center"/>
    </xf>
    <xf numFmtId="0" fontId="11" fillId="0" borderId="0" xfId="4" applyFont="1" applyAlignment="1">
      <alignment horizontal="left" vertical="center"/>
    </xf>
    <xf numFmtId="0" fontId="11" fillId="0" borderId="0" xfId="4" applyFont="1" applyAlignment="1">
      <alignment vertical="center"/>
    </xf>
    <xf numFmtId="167" fontId="2" fillId="4" borderId="1" xfId="13" applyNumberFormat="1" applyFont="1" applyFill="1" applyBorder="1" applyAlignment="1">
      <alignment horizontal="right" vertical="center"/>
    </xf>
    <xf numFmtId="167" fontId="2" fillId="2" borderId="0" xfId="0" quotePrefix="1" applyNumberFormat="1" applyFont="1" applyFill="1" applyAlignment="1">
      <alignment horizontal="right" vertical="center"/>
    </xf>
    <xf numFmtId="167" fontId="2" fillId="2" borderId="1" xfId="3" applyNumberFormat="1" applyFont="1" applyFill="1" applyBorder="1" applyAlignment="1" applyProtection="1">
      <alignment horizontal="right" vertical="center"/>
    </xf>
    <xf numFmtId="0" fontId="9" fillId="0" borderId="0" xfId="4" quotePrefix="1" applyFont="1" applyAlignment="1">
      <alignment horizontal="center" vertical="center"/>
    </xf>
    <xf numFmtId="164" fontId="6" fillId="0" borderId="0" xfId="0" applyNumberFormat="1" applyFont="1" applyAlignment="1">
      <alignment vertical="center"/>
    </xf>
    <xf numFmtId="44" fontId="2" fillId="2" borderId="0" xfId="2" applyFont="1" applyFill="1" applyBorder="1" applyAlignment="1" applyProtection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0" fontId="3" fillId="0" borderId="0" xfId="0" applyFont="1" applyAlignment="1">
      <alignment horizontal="left" vertical="top" wrapText="1"/>
    </xf>
    <xf numFmtId="164" fontId="3" fillId="2" borderId="0" xfId="0" applyNumberFormat="1" applyFont="1" applyFill="1" applyAlignment="1">
      <alignment horizontal="right" vertical="center"/>
    </xf>
    <xf numFmtId="0" fontId="28" fillId="0" borderId="0" xfId="0" applyFont="1" applyAlignment="1">
      <alignment horizontal="center" vertical="top"/>
    </xf>
    <xf numFmtId="164" fontId="3" fillId="2" borderId="0" xfId="2" applyNumberFormat="1" applyFont="1" applyFill="1" applyAlignment="1">
      <alignment horizontal="right" vertical="center"/>
    </xf>
    <xf numFmtId="165" fontId="3" fillId="2" borderId="0" xfId="1" applyNumberFormat="1" applyFont="1" applyFill="1" applyAlignment="1">
      <alignment horizontal="right" vertical="center"/>
    </xf>
    <xf numFmtId="0" fontId="28" fillId="0" borderId="0" xfId="0" applyFont="1" applyAlignment="1">
      <alignment horizontal="center"/>
    </xf>
    <xf numFmtId="167" fontId="3" fillId="2" borderId="0" xfId="0" applyNumberFormat="1" applyFont="1" applyFill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0" borderId="3" xfId="0" quotePrefix="1" applyNumberFormat="1" applyFont="1" applyBorder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164" fontId="3" fillId="2" borderId="0" xfId="0" applyNumberFormat="1" applyFont="1" applyFill="1" applyAlignment="1" applyProtection="1">
      <alignment horizontal="right" vertical="center"/>
      <protection locked="0"/>
    </xf>
    <xf numFmtId="164" fontId="3" fillId="0" borderId="2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9" fontId="2" fillId="0" borderId="0" xfId="3" applyFont="1" applyFill="1" applyBorder="1" applyAlignment="1" applyProtection="1">
      <alignment horizontal="right"/>
    </xf>
    <xf numFmtId="0" fontId="2" fillId="0" borderId="0" xfId="0" applyFont="1" applyAlignment="1">
      <alignment horizontal="left" vertical="top" wrapText="1"/>
    </xf>
    <xf numFmtId="165" fontId="2" fillId="0" borderId="1" xfId="2" applyNumberFormat="1" applyFont="1" applyFill="1" applyBorder="1" applyAlignment="1" applyProtection="1">
      <alignment horizontal="right"/>
    </xf>
    <xf numFmtId="0" fontId="8" fillId="0" borderId="0" xfId="9" applyFont="1"/>
    <xf numFmtId="0" fontId="3" fillId="0" borderId="0" xfId="0" quotePrefix="1" applyFont="1" applyAlignment="1">
      <alignment horizontal="center"/>
    </xf>
    <xf numFmtId="0" fontId="2" fillId="0" borderId="0" xfId="9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0" borderId="0" xfId="0" quotePrefix="1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3" fillId="0" borderId="0" xfId="4" applyFont="1" applyAlignment="1">
      <alignment vertical="center"/>
    </xf>
    <xf numFmtId="0" fontId="2" fillId="0" borderId="0" xfId="4" applyFont="1" applyAlignment="1">
      <alignment vertical="center"/>
    </xf>
    <xf numFmtId="0" fontId="3" fillId="2" borderId="0" xfId="4" applyFont="1" applyFill="1" applyAlignment="1">
      <alignment horizontal="center" vertical="center"/>
    </xf>
    <xf numFmtId="0" fontId="3" fillId="2" borderId="0" xfId="4" applyFont="1" applyFill="1" applyAlignment="1">
      <alignment vertical="center"/>
    </xf>
    <xf numFmtId="0" fontId="3" fillId="0" borderId="0" xfId="4" quotePrefix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0" borderId="0" xfId="0" quotePrefix="1" applyFont="1" applyAlignment="1">
      <alignment horizontal="center" vertical="center"/>
    </xf>
  </cellXfs>
  <cellStyles count="14">
    <cellStyle name="Comma" xfId="1" builtinId="3"/>
    <cellStyle name="Comma 4" xfId="11" xr:uid="{37322311-86C2-4242-8E75-30CE59E75DF0}"/>
    <cellStyle name="Currency" xfId="2" builtinId="4"/>
    <cellStyle name="Currency 2" xfId="12" xr:uid="{101F6EBB-5140-4383-AFE7-C1344F900692}"/>
    <cellStyle name="Currency 4" xfId="10" xr:uid="{068D8754-41AA-4DFE-83B4-F1C2597C4835}"/>
    <cellStyle name="Normal" xfId="0" builtinId="0"/>
    <cellStyle name="Normal 10 18" xfId="8" xr:uid="{6EBF5144-81CC-4DC8-B024-0A81CB5A5A00}"/>
    <cellStyle name="Normal 2 2" xfId="6" xr:uid="{C8326001-9D9F-440A-A9E6-2F73E90410F9}"/>
    <cellStyle name="Normal 2 2 2" xfId="7" xr:uid="{D6B838FD-CB18-46B4-8E3C-DDDFD6C89C64}"/>
    <cellStyle name="Normal 4" xfId="9" xr:uid="{1E4E05A8-0CC8-4429-91FC-AF059ECFD20A}"/>
    <cellStyle name="Normal 9" xfId="4" xr:uid="{234F16DD-0789-4948-AB54-5A156D7DFB15}"/>
    <cellStyle name="Normal 9 8" xfId="5" xr:uid="{944BC870-6AD9-4E85-A543-CB9EBA3C9B8F}"/>
    <cellStyle name="Percent" xfId="3" builtinId="5"/>
    <cellStyle name="Percent 3" xfId="13" xr:uid="{7A250319-5B1D-4C63-9687-B15AC8D1487C}"/>
  </cellStyles>
  <dxfs count="0"/>
  <tableStyles count="1" defaultTableStyle="TableStyleMedium2" defaultPivotStyle="PivotStyleLight16">
    <tableStyle name="Invisible" pivot="0" table="0" count="0" xr9:uid="{99D03B5B-8F7D-412A-8AF6-E10547872583}"/>
  </tableStyles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1531939</xdr:colOff>
      <xdr:row>128</xdr:row>
      <xdr:rowOff>9525</xdr:rowOff>
    </xdr:from>
    <xdr:to>
      <xdr:col>1</xdr:col>
      <xdr:colOff>3581077</xdr:colOff>
      <xdr:row>128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9224AAE-C139-46B5-B836-8DBCC28A1F06}"/>
            </a:ext>
          </a:extLst>
        </xdr:cNvPr>
        <xdr:cNvSpPr>
          <a:spLocks noChangeShapeType="1"/>
        </xdr:cNvSpPr>
      </xdr:nvSpPr>
      <xdr:spPr bwMode="auto">
        <a:xfrm>
          <a:off x="1884364" y="266604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206</xdr:row>
      <xdr:rowOff>9525</xdr:rowOff>
    </xdr:from>
    <xdr:to>
      <xdr:col>1</xdr:col>
      <xdr:colOff>3581077</xdr:colOff>
      <xdr:row>206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896E3EE-A0AC-4B00-82C7-3E245D2661D9}"/>
            </a:ext>
          </a:extLst>
        </xdr:cNvPr>
        <xdr:cNvSpPr>
          <a:spLocks noChangeShapeType="1"/>
        </xdr:cNvSpPr>
      </xdr:nvSpPr>
      <xdr:spPr bwMode="auto">
        <a:xfrm>
          <a:off x="1884364" y="422624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1389066</xdr:colOff>
      <xdr:row>140</xdr:row>
      <xdr:rowOff>190499</xdr:rowOff>
    </xdr:from>
    <xdr:to>
      <xdr:col>3</xdr:col>
      <xdr:colOff>11905</xdr:colOff>
      <xdr:row>141</xdr:row>
      <xdr:rowOff>-1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A6BE0F81-2B19-4071-A31F-1AABC595732D}"/>
            </a:ext>
          </a:extLst>
        </xdr:cNvPr>
        <xdr:cNvSpPr>
          <a:spLocks noChangeShapeType="1"/>
        </xdr:cNvSpPr>
      </xdr:nvSpPr>
      <xdr:spPr bwMode="auto">
        <a:xfrm flipV="1">
          <a:off x="1741491" y="29241749"/>
          <a:ext cx="3356764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219</xdr:row>
      <xdr:rowOff>-1</xdr:rowOff>
    </xdr:from>
    <xdr:to>
      <xdr:col>2</xdr:col>
      <xdr:colOff>312424</xdr:colOff>
      <xdr:row>219</xdr:row>
      <xdr:rowOff>7936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276B6D05-2003-4211-9FF3-901E00D28259}"/>
            </a:ext>
          </a:extLst>
        </xdr:cNvPr>
        <xdr:cNvSpPr>
          <a:spLocks noChangeShapeType="1"/>
        </xdr:cNvSpPr>
      </xdr:nvSpPr>
      <xdr:spPr bwMode="auto">
        <a:xfrm>
          <a:off x="1741492" y="448532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162</xdr:row>
      <xdr:rowOff>9525</xdr:rowOff>
    </xdr:from>
    <xdr:to>
      <xdr:col>1</xdr:col>
      <xdr:colOff>3581077</xdr:colOff>
      <xdr:row>162</xdr:row>
      <xdr:rowOff>9525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ECEDD18D-5B21-49CD-89F3-536C1212B9EB}"/>
            </a:ext>
          </a:extLst>
        </xdr:cNvPr>
        <xdr:cNvSpPr>
          <a:spLocks noChangeShapeType="1"/>
        </xdr:cNvSpPr>
      </xdr:nvSpPr>
      <xdr:spPr bwMode="auto">
        <a:xfrm>
          <a:off x="1884364" y="335661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174</xdr:row>
      <xdr:rowOff>190500</xdr:rowOff>
    </xdr:from>
    <xdr:to>
      <xdr:col>3</xdr:col>
      <xdr:colOff>23813</xdr:colOff>
      <xdr:row>174</xdr:row>
      <xdr:rowOff>196453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50B502CB-909B-4A1E-8CAB-3BAE0659B021}"/>
            </a:ext>
          </a:extLst>
        </xdr:cNvPr>
        <xdr:cNvSpPr>
          <a:spLocks noChangeShapeType="1"/>
        </xdr:cNvSpPr>
      </xdr:nvSpPr>
      <xdr:spPr bwMode="auto">
        <a:xfrm flipV="1">
          <a:off x="1741492" y="36147375"/>
          <a:ext cx="3368671" cy="59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240</xdr:row>
      <xdr:rowOff>9525</xdr:rowOff>
    </xdr:from>
    <xdr:to>
      <xdr:col>1</xdr:col>
      <xdr:colOff>3581077</xdr:colOff>
      <xdr:row>240</xdr:row>
      <xdr:rowOff>9525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2C861E6-492F-417A-9229-61058BF8A971}"/>
            </a:ext>
          </a:extLst>
        </xdr:cNvPr>
        <xdr:cNvSpPr>
          <a:spLocks noChangeShapeType="1"/>
        </xdr:cNvSpPr>
      </xdr:nvSpPr>
      <xdr:spPr bwMode="auto">
        <a:xfrm>
          <a:off x="1884364" y="491680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240</xdr:row>
      <xdr:rowOff>9525</xdr:rowOff>
    </xdr:from>
    <xdr:to>
      <xdr:col>1</xdr:col>
      <xdr:colOff>3581077</xdr:colOff>
      <xdr:row>240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B113728A-B2EB-4F84-9963-15BED86C7328}"/>
            </a:ext>
          </a:extLst>
        </xdr:cNvPr>
        <xdr:cNvSpPr>
          <a:spLocks noChangeShapeType="1"/>
        </xdr:cNvSpPr>
      </xdr:nvSpPr>
      <xdr:spPr bwMode="auto">
        <a:xfrm>
          <a:off x="1884364" y="491680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253</xdr:row>
      <xdr:rowOff>-1</xdr:rowOff>
    </xdr:from>
    <xdr:to>
      <xdr:col>2</xdr:col>
      <xdr:colOff>312424</xdr:colOff>
      <xdr:row>253</xdr:row>
      <xdr:rowOff>7936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E3682BA7-F4AC-4B51-979D-F8EEE90C4EA7}"/>
            </a:ext>
          </a:extLst>
        </xdr:cNvPr>
        <xdr:cNvSpPr>
          <a:spLocks noChangeShapeType="1"/>
        </xdr:cNvSpPr>
      </xdr:nvSpPr>
      <xdr:spPr bwMode="auto">
        <a:xfrm>
          <a:off x="1741492" y="517588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240</xdr:row>
      <xdr:rowOff>9525</xdr:rowOff>
    </xdr:from>
    <xdr:to>
      <xdr:col>1</xdr:col>
      <xdr:colOff>3581077</xdr:colOff>
      <xdr:row>240</xdr:row>
      <xdr:rowOff>9525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580B9ACA-DEB7-4230-8ABC-061271E69158}"/>
            </a:ext>
          </a:extLst>
        </xdr:cNvPr>
        <xdr:cNvSpPr>
          <a:spLocks noChangeShapeType="1"/>
        </xdr:cNvSpPr>
      </xdr:nvSpPr>
      <xdr:spPr bwMode="auto">
        <a:xfrm>
          <a:off x="1884364" y="491680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252</xdr:row>
      <xdr:rowOff>202405</xdr:rowOff>
    </xdr:from>
    <xdr:to>
      <xdr:col>2</xdr:col>
      <xdr:colOff>312424</xdr:colOff>
      <xdr:row>253</xdr:row>
      <xdr:rowOff>7936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1A602257-A907-44A4-AE88-9E86F2419554}"/>
            </a:ext>
          </a:extLst>
        </xdr:cNvPr>
        <xdr:cNvSpPr>
          <a:spLocks noChangeShapeType="1"/>
        </xdr:cNvSpPr>
      </xdr:nvSpPr>
      <xdr:spPr bwMode="auto">
        <a:xfrm>
          <a:off x="1741492" y="51761230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219</xdr:row>
      <xdr:rowOff>-1</xdr:rowOff>
    </xdr:from>
    <xdr:to>
      <xdr:col>2</xdr:col>
      <xdr:colOff>312424</xdr:colOff>
      <xdr:row>219</xdr:row>
      <xdr:rowOff>7936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E5D01B0C-0A04-4A9D-A416-2B9E834770C5}"/>
            </a:ext>
          </a:extLst>
        </xdr:cNvPr>
        <xdr:cNvSpPr>
          <a:spLocks noChangeShapeType="1"/>
        </xdr:cNvSpPr>
      </xdr:nvSpPr>
      <xdr:spPr bwMode="auto">
        <a:xfrm>
          <a:off x="1741492" y="448532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218</xdr:row>
      <xdr:rowOff>200024</xdr:rowOff>
    </xdr:from>
    <xdr:to>
      <xdr:col>2</xdr:col>
      <xdr:colOff>895350</xdr:colOff>
      <xdr:row>219</xdr:row>
      <xdr:rowOff>9525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53A34992-FDB3-492F-BE34-16F8FE8BC0AD}"/>
            </a:ext>
          </a:extLst>
        </xdr:cNvPr>
        <xdr:cNvSpPr>
          <a:spLocks noChangeShapeType="1"/>
        </xdr:cNvSpPr>
      </xdr:nvSpPr>
      <xdr:spPr bwMode="auto">
        <a:xfrm>
          <a:off x="1741492" y="44853224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253</xdr:row>
      <xdr:rowOff>-1</xdr:rowOff>
    </xdr:from>
    <xdr:to>
      <xdr:col>2</xdr:col>
      <xdr:colOff>312424</xdr:colOff>
      <xdr:row>253</xdr:row>
      <xdr:rowOff>7936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768532D7-8A1E-43F1-BF39-BAA61BDDE00F}"/>
            </a:ext>
          </a:extLst>
        </xdr:cNvPr>
        <xdr:cNvSpPr>
          <a:spLocks noChangeShapeType="1"/>
        </xdr:cNvSpPr>
      </xdr:nvSpPr>
      <xdr:spPr bwMode="auto">
        <a:xfrm>
          <a:off x="1741492" y="517588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253</xdr:row>
      <xdr:rowOff>-1</xdr:rowOff>
    </xdr:from>
    <xdr:to>
      <xdr:col>2</xdr:col>
      <xdr:colOff>312424</xdr:colOff>
      <xdr:row>253</xdr:row>
      <xdr:rowOff>7936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D0D7C422-63B2-460B-A949-07281E50E8C3}"/>
            </a:ext>
          </a:extLst>
        </xdr:cNvPr>
        <xdr:cNvSpPr>
          <a:spLocks noChangeShapeType="1"/>
        </xdr:cNvSpPr>
      </xdr:nvSpPr>
      <xdr:spPr bwMode="auto">
        <a:xfrm>
          <a:off x="1741492" y="517588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252</xdr:row>
      <xdr:rowOff>200024</xdr:rowOff>
    </xdr:from>
    <xdr:to>
      <xdr:col>2</xdr:col>
      <xdr:colOff>895350</xdr:colOff>
      <xdr:row>253</xdr:row>
      <xdr:rowOff>9525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44CCDE85-9A0B-4096-8AA1-BA3630574EB8}"/>
            </a:ext>
          </a:extLst>
        </xdr:cNvPr>
        <xdr:cNvSpPr>
          <a:spLocks noChangeShapeType="1"/>
        </xdr:cNvSpPr>
      </xdr:nvSpPr>
      <xdr:spPr bwMode="auto">
        <a:xfrm>
          <a:off x="1741492" y="5175884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1531939</xdr:colOff>
      <xdr:row>129</xdr:row>
      <xdr:rowOff>9525</xdr:rowOff>
    </xdr:from>
    <xdr:to>
      <xdr:col>1</xdr:col>
      <xdr:colOff>3581077</xdr:colOff>
      <xdr:row>129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8A38A58-E445-48C6-BF79-54B0AC737E19}"/>
            </a:ext>
          </a:extLst>
        </xdr:cNvPr>
        <xdr:cNvSpPr>
          <a:spLocks noChangeShapeType="1"/>
        </xdr:cNvSpPr>
      </xdr:nvSpPr>
      <xdr:spPr bwMode="auto">
        <a:xfrm>
          <a:off x="1884364" y="266604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206</xdr:row>
      <xdr:rowOff>9525</xdr:rowOff>
    </xdr:from>
    <xdr:to>
      <xdr:col>1</xdr:col>
      <xdr:colOff>3581077</xdr:colOff>
      <xdr:row>206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71AC45B-7E4D-4601-84A4-25A5A04E101E}"/>
            </a:ext>
          </a:extLst>
        </xdr:cNvPr>
        <xdr:cNvSpPr>
          <a:spLocks noChangeShapeType="1"/>
        </xdr:cNvSpPr>
      </xdr:nvSpPr>
      <xdr:spPr bwMode="auto">
        <a:xfrm>
          <a:off x="1884364" y="422624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1389066</xdr:colOff>
      <xdr:row>141</xdr:row>
      <xdr:rowOff>190499</xdr:rowOff>
    </xdr:from>
    <xdr:to>
      <xdr:col>3</xdr:col>
      <xdr:colOff>11905</xdr:colOff>
      <xdr:row>142</xdr:row>
      <xdr:rowOff>-1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E655B9A7-8853-44F2-B5FD-691B5601AF35}"/>
            </a:ext>
          </a:extLst>
        </xdr:cNvPr>
        <xdr:cNvSpPr>
          <a:spLocks noChangeShapeType="1"/>
        </xdr:cNvSpPr>
      </xdr:nvSpPr>
      <xdr:spPr bwMode="auto">
        <a:xfrm flipV="1">
          <a:off x="1741491" y="29241749"/>
          <a:ext cx="3356764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219</xdr:row>
      <xdr:rowOff>-1</xdr:rowOff>
    </xdr:from>
    <xdr:to>
      <xdr:col>2</xdr:col>
      <xdr:colOff>312424</xdr:colOff>
      <xdr:row>219</xdr:row>
      <xdr:rowOff>7936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287717A1-172C-42E5-A89C-74FDFA99A9CE}"/>
            </a:ext>
          </a:extLst>
        </xdr:cNvPr>
        <xdr:cNvSpPr>
          <a:spLocks noChangeShapeType="1"/>
        </xdr:cNvSpPr>
      </xdr:nvSpPr>
      <xdr:spPr bwMode="auto">
        <a:xfrm>
          <a:off x="1741492" y="448532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163</xdr:row>
      <xdr:rowOff>9525</xdr:rowOff>
    </xdr:from>
    <xdr:to>
      <xdr:col>1</xdr:col>
      <xdr:colOff>3581077</xdr:colOff>
      <xdr:row>163</xdr:row>
      <xdr:rowOff>9525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83EA6019-E04A-4870-A353-95522C6CDE82}"/>
            </a:ext>
          </a:extLst>
        </xdr:cNvPr>
        <xdr:cNvSpPr>
          <a:spLocks noChangeShapeType="1"/>
        </xdr:cNvSpPr>
      </xdr:nvSpPr>
      <xdr:spPr bwMode="auto">
        <a:xfrm>
          <a:off x="1884364" y="335661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175</xdr:row>
      <xdr:rowOff>190500</xdr:rowOff>
    </xdr:from>
    <xdr:to>
      <xdr:col>3</xdr:col>
      <xdr:colOff>23813</xdr:colOff>
      <xdr:row>175</xdr:row>
      <xdr:rowOff>196453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E5371E9D-3C58-4A35-AA05-811D57CA6B79}"/>
            </a:ext>
          </a:extLst>
        </xdr:cNvPr>
        <xdr:cNvSpPr>
          <a:spLocks noChangeShapeType="1"/>
        </xdr:cNvSpPr>
      </xdr:nvSpPr>
      <xdr:spPr bwMode="auto">
        <a:xfrm flipV="1">
          <a:off x="1741492" y="36147375"/>
          <a:ext cx="3368671" cy="59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240</xdr:row>
      <xdr:rowOff>9525</xdr:rowOff>
    </xdr:from>
    <xdr:to>
      <xdr:col>1</xdr:col>
      <xdr:colOff>3581077</xdr:colOff>
      <xdr:row>240</xdr:row>
      <xdr:rowOff>9525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85863E65-9352-4D91-ACE3-89D2DB8DB196}"/>
            </a:ext>
          </a:extLst>
        </xdr:cNvPr>
        <xdr:cNvSpPr>
          <a:spLocks noChangeShapeType="1"/>
        </xdr:cNvSpPr>
      </xdr:nvSpPr>
      <xdr:spPr bwMode="auto">
        <a:xfrm>
          <a:off x="1884364" y="491680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240</xdr:row>
      <xdr:rowOff>9525</xdr:rowOff>
    </xdr:from>
    <xdr:to>
      <xdr:col>1</xdr:col>
      <xdr:colOff>3581077</xdr:colOff>
      <xdr:row>240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19E60BA-DCE5-49F7-A780-BB0031EA2E2A}"/>
            </a:ext>
          </a:extLst>
        </xdr:cNvPr>
        <xdr:cNvSpPr>
          <a:spLocks noChangeShapeType="1"/>
        </xdr:cNvSpPr>
      </xdr:nvSpPr>
      <xdr:spPr bwMode="auto">
        <a:xfrm>
          <a:off x="1884364" y="491680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253</xdr:row>
      <xdr:rowOff>-1</xdr:rowOff>
    </xdr:from>
    <xdr:to>
      <xdr:col>2</xdr:col>
      <xdr:colOff>312424</xdr:colOff>
      <xdr:row>253</xdr:row>
      <xdr:rowOff>7936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951A6D27-08E0-4232-BCAA-586D24F5ED4B}"/>
            </a:ext>
          </a:extLst>
        </xdr:cNvPr>
        <xdr:cNvSpPr>
          <a:spLocks noChangeShapeType="1"/>
        </xdr:cNvSpPr>
      </xdr:nvSpPr>
      <xdr:spPr bwMode="auto">
        <a:xfrm>
          <a:off x="1741492" y="517588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240</xdr:row>
      <xdr:rowOff>9525</xdr:rowOff>
    </xdr:from>
    <xdr:to>
      <xdr:col>1</xdr:col>
      <xdr:colOff>3581077</xdr:colOff>
      <xdr:row>240</xdr:row>
      <xdr:rowOff>9525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5CBBAFFE-2ACF-4F2A-81A4-582A0942971B}"/>
            </a:ext>
          </a:extLst>
        </xdr:cNvPr>
        <xdr:cNvSpPr>
          <a:spLocks noChangeShapeType="1"/>
        </xdr:cNvSpPr>
      </xdr:nvSpPr>
      <xdr:spPr bwMode="auto">
        <a:xfrm>
          <a:off x="1884364" y="491680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252</xdr:row>
      <xdr:rowOff>202405</xdr:rowOff>
    </xdr:from>
    <xdr:to>
      <xdr:col>2</xdr:col>
      <xdr:colOff>312424</xdr:colOff>
      <xdr:row>253</xdr:row>
      <xdr:rowOff>7936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86A3306B-7C28-4730-B20F-CE32AE91B7D4}"/>
            </a:ext>
          </a:extLst>
        </xdr:cNvPr>
        <xdr:cNvSpPr>
          <a:spLocks noChangeShapeType="1"/>
        </xdr:cNvSpPr>
      </xdr:nvSpPr>
      <xdr:spPr bwMode="auto">
        <a:xfrm>
          <a:off x="1741492" y="51761230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219</xdr:row>
      <xdr:rowOff>-1</xdr:rowOff>
    </xdr:from>
    <xdr:to>
      <xdr:col>2</xdr:col>
      <xdr:colOff>312424</xdr:colOff>
      <xdr:row>219</xdr:row>
      <xdr:rowOff>7936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E161AC21-FCA1-4ED6-BCC5-F5B50E7B95DD}"/>
            </a:ext>
          </a:extLst>
        </xdr:cNvPr>
        <xdr:cNvSpPr>
          <a:spLocks noChangeShapeType="1"/>
        </xdr:cNvSpPr>
      </xdr:nvSpPr>
      <xdr:spPr bwMode="auto">
        <a:xfrm>
          <a:off x="1741492" y="448532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218</xdr:row>
      <xdr:rowOff>200024</xdr:rowOff>
    </xdr:from>
    <xdr:to>
      <xdr:col>2</xdr:col>
      <xdr:colOff>895350</xdr:colOff>
      <xdr:row>219</xdr:row>
      <xdr:rowOff>9525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F7889618-BB39-4A05-A74B-9FC9A068D24D}"/>
            </a:ext>
          </a:extLst>
        </xdr:cNvPr>
        <xdr:cNvSpPr>
          <a:spLocks noChangeShapeType="1"/>
        </xdr:cNvSpPr>
      </xdr:nvSpPr>
      <xdr:spPr bwMode="auto">
        <a:xfrm>
          <a:off x="1741492" y="44853224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253</xdr:row>
      <xdr:rowOff>-1</xdr:rowOff>
    </xdr:from>
    <xdr:to>
      <xdr:col>2</xdr:col>
      <xdr:colOff>312424</xdr:colOff>
      <xdr:row>253</xdr:row>
      <xdr:rowOff>7936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C53E0930-7A0B-4BA9-A917-424443FB3283}"/>
            </a:ext>
          </a:extLst>
        </xdr:cNvPr>
        <xdr:cNvSpPr>
          <a:spLocks noChangeShapeType="1"/>
        </xdr:cNvSpPr>
      </xdr:nvSpPr>
      <xdr:spPr bwMode="auto">
        <a:xfrm>
          <a:off x="1741492" y="517588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253</xdr:row>
      <xdr:rowOff>-1</xdr:rowOff>
    </xdr:from>
    <xdr:to>
      <xdr:col>2</xdr:col>
      <xdr:colOff>312424</xdr:colOff>
      <xdr:row>253</xdr:row>
      <xdr:rowOff>7936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E92A2AD2-CFAB-4EB3-887B-A5484038EF31}"/>
            </a:ext>
          </a:extLst>
        </xdr:cNvPr>
        <xdr:cNvSpPr>
          <a:spLocks noChangeShapeType="1"/>
        </xdr:cNvSpPr>
      </xdr:nvSpPr>
      <xdr:spPr bwMode="auto">
        <a:xfrm>
          <a:off x="1741492" y="517588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252</xdr:row>
      <xdr:rowOff>200024</xdr:rowOff>
    </xdr:from>
    <xdr:to>
      <xdr:col>2</xdr:col>
      <xdr:colOff>895350</xdr:colOff>
      <xdr:row>253</xdr:row>
      <xdr:rowOff>9525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F98C1D8D-71A1-485D-89AE-C0A3D3D7B0B8}"/>
            </a:ext>
          </a:extLst>
        </xdr:cNvPr>
        <xdr:cNvSpPr>
          <a:spLocks noChangeShapeType="1"/>
        </xdr:cNvSpPr>
      </xdr:nvSpPr>
      <xdr:spPr bwMode="auto">
        <a:xfrm>
          <a:off x="1741492" y="5175884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179917</xdr:colOff>
      <xdr:row>2</xdr:row>
      <xdr:rowOff>0</xdr:rowOff>
    </xdr:from>
    <xdr:to>
      <xdr:col>15</xdr:col>
      <xdr:colOff>351298</xdr:colOff>
      <xdr:row>203</xdr:row>
      <xdr:rowOff>99976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479443-0E68-4C1D-9D92-C4BA07DEB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917" y="381000"/>
          <a:ext cx="9105831" cy="38390476"/>
        </a:xfrm>
        <a:prstGeom prst="rect">
          <a:avLst/>
        </a:prstGeom>
      </xdr:spPr>
    </xdr:pic>
    <xdr:clientData/>
  </xdr:twoCellAnchor>
  <xdr:twoCellAnchor editAs="oneCell">
    <xdr:from>
      <xdr:col>15</xdr:col>
      <xdr:colOff>582083</xdr:colOff>
      <xdr:row>2</xdr:row>
      <xdr:rowOff>95250</xdr:rowOff>
    </xdr:from>
    <xdr:to>
      <xdr:col>29</xdr:col>
      <xdr:colOff>159754</xdr:colOff>
      <xdr:row>15</xdr:row>
      <xdr:rowOff>77150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8E9E54-43A9-4180-8286-59DF4B941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16533" y="476250"/>
          <a:ext cx="8112071" cy="2458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5/TO6%20Implementation%20Files/TO6%20Cycle%202_Settlement%20File_POPULATED_CLEAN_DRAFT_3-12-26_FILING%20COPY.xlsx" TargetMode="External"/><Relationship Id="rId2" Type="http://schemas.openxmlformats.org/officeDocument/2006/relationships/externalLinkPath" Target="https://sempra.sharepoint.com/teams/transmissionrevenue/2025/TO6%20Implementation%20Files/TO6%20Cycle%202_Settlement%20File_POPULATED_CLEAN_DRAFT_3-12-26_FILING%20COPY.xlsx" TargetMode="External"/><Relationship Id="rId1" Type="http://schemas.openxmlformats.org/officeDocument/2006/relationships/externalLinkPath" Target="/teams/transmissionrevenue/2025/TO6%20Implementation%20Files/TO6%20Cycle%202_Settlement%20File_POPULATED_CLEAN_DRAFT_3-12-26_FILING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K-1 BTRR - EU"/>
      <sheetName val="BK-2 BTRR - CAISO"/>
      <sheetName val="Stmt AD"/>
      <sheetName val="AD-1"/>
      <sheetName val="AD-2"/>
      <sheetName val="AD-3"/>
      <sheetName val="AD-4"/>
      <sheetName val="AD-5"/>
      <sheetName val="AD-6"/>
      <sheetName val="AD-6A"/>
      <sheetName val="AD-6B"/>
      <sheetName val="AD-7"/>
      <sheetName val="AD-8"/>
      <sheetName val="AD-9"/>
      <sheetName val="AD-10"/>
      <sheetName val="Stmt AE"/>
      <sheetName val="AE-1"/>
      <sheetName val="AE-1A"/>
      <sheetName val="AE-1B"/>
      <sheetName val="AE-2"/>
      <sheetName val="AE-3"/>
      <sheetName val="AE-4"/>
      <sheetName val="AE-5"/>
      <sheetName val="Stmt AF"/>
      <sheetName val="AF-1"/>
      <sheetName val="AF-2"/>
      <sheetName val="AF-3"/>
      <sheetName val="AF-4"/>
      <sheetName val="Stmt AG"/>
      <sheetName val="AG-1"/>
      <sheetName val="AG-1A"/>
      <sheetName val="Stmt AH"/>
      <sheetName val="AH-1"/>
      <sheetName val="AH-2"/>
      <sheetName val="Stmt AI"/>
      <sheetName val="Stmt AJ"/>
      <sheetName val="AJ-1"/>
      <sheetName val="AJ-1A"/>
      <sheetName val="AJ-1B"/>
      <sheetName val="AJ-2"/>
      <sheetName val="AJ-2A"/>
      <sheetName val="AJ-3"/>
      <sheetName val="AJ-3A"/>
      <sheetName val="AJ-4"/>
      <sheetName val="AJ-4A"/>
      <sheetName val="AJ-5"/>
      <sheetName val="AJ-6"/>
      <sheetName val="AJ-7"/>
      <sheetName val="Stmt AK"/>
      <sheetName val="Stmt AL"/>
      <sheetName val="AL-1"/>
      <sheetName val="AL-1.1"/>
      <sheetName val="AL-2"/>
      <sheetName val="Stmt AM"/>
      <sheetName val="AM-1"/>
      <sheetName val="Stmt AQ"/>
      <sheetName val="Stmt AR"/>
      <sheetName val="AR-1"/>
      <sheetName val="Stmt AT"/>
      <sheetName val="AT-1"/>
      <sheetName val="Stmt AU"/>
      <sheetName val="AU-1"/>
      <sheetName val="Stmt AV"/>
      <sheetName val="AV-1A"/>
      <sheetName val="AV-1B"/>
      <sheetName val="Stmt Misc."/>
      <sheetName val="Misc.-1"/>
      <sheetName val="Misc.-1.1"/>
      <sheetName val="Misc.-2"/>
      <sheetName val="Order 864-1"/>
      <sheetName val="Order 864-2"/>
      <sheetName val="Order 864-3"/>
      <sheetName val="Order 864-4"/>
      <sheetName val="True-Up"/>
      <sheetName val="TO5 True-up"/>
      <sheetName val="TO5 True-Up BK-1"/>
      <sheetName val="TO5 Stmt AF Proration"/>
      <sheetName val="True Up Stmt AD"/>
      <sheetName val="True-Up Stmt AE"/>
      <sheetName val="True-Up Stmt AH"/>
      <sheetName val="True-up Stmt AH-1"/>
      <sheetName val="True-Up AH-2"/>
      <sheetName val="True-Up Stmt AI"/>
      <sheetName val="True-Up Stmt AJ"/>
      <sheetName val="True-Up Stmt AK"/>
      <sheetName val="True-Up Stmt AL"/>
      <sheetName val="True-Up Stmt AV"/>
      <sheetName val="True-Up Stmt Misc"/>
      <sheetName val="True-Up Misc.-1"/>
      <sheetName val="True-Up Misc.-1.1"/>
      <sheetName val="Interest TU BP"/>
      <sheetName val="Interest TU CY"/>
      <sheetName val="HV-LV Plant Study"/>
      <sheetName val="Summary of HV-LV Splits"/>
      <sheetName val="ET Forecast Capital Additions"/>
      <sheetName val="General &amp; Common Plant Addition"/>
      <sheetName val="Incentive Transmission Plant"/>
      <sheetName val="Incentive CWIP-A"/>
      <sheetName val="Incentive CWIP-B"/>
    </sheetNames>
    <sheetDataSet>
      <sheetData sheetId="0" refreshError="1"/>
      <sheetData sheetId="1" refreshError="1"/>
      <sheetData sheetId="2">
        <row r="5">
          <cell r="B5" t="str">
            <v>Base Period &amp; True-Up Period 12 - Months Ending December 31, 2024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/>
      <sheetData sheetId="56"/>
      <sheetData sheetId="57" refreshError="1"/>
      <sheetData sheetId="58"/>
      <sheetData sheetId="59" refreshError="1"/>
      <sheetData sheetId="60"/>
      <sheetData sheetId="61" refreshError="1"/>
      <sheetData sheetId="62" refreshError="1"/>
      <sheetData sheetId="63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E4404-D535-40EC-AF82-5ACA7F825C49}">
  <sheetPr>
    <pageSetUpPr fitToPage="1"/>
  </sheetPr>
  <dimension ref="A2:H42"/>
  <sheetViews>
    <sheetView tabSelected="1" zoomScaleNormal="100" workbookViewId="0">
      <selection activeCell="H19" sqref="H19"/>
    </sheetView>
  </sheetViews>
  <sheetFormatPr defaultColWidth="9.140625" defaultRowHeight="15" x14ac:dyDescent="0.25"/>
  <cols>
    <col min="1" max="1" width="4.85546875" style="154" bestFit="1" customWidth="1"/>
    <col min="2" max="2" width="71.5703125" style="154" customWidth="1"/>
    <col min="3" max="3" width="1.5703125" style="154" customWidth="1"/>
    <col min="4" max="4" width="20.85546875" style="154" customWidth="1"/>
    <col min="5" max="5" width="1.5703125" style="154" customWidth="1"/>
    <col min="6" max="6" width="45.140625" style="154" customWidth="1"/>
    <col min="7" max="7" width="4.85546875" style="154" customWidth="1"/>
    <col min="8" max="8" width="11.140625" style="154" customWidth="1"/>
    <col min="9" max="16384" width="9.140625" style="154"/>
  </cols>
  <sheetData>
    <row r="2" spans="1:8" ht="18.75" x14ac:dyDescent="0.25">
      <c r="B2" s="155" t="s">
        <v>261</v>
      </c>
      <c r="C2" s="155"/>
      <c r="D2" s="156"/>
      <c r="E2" s="156"/>
      <c r="F2" s="156"/>
    </row>
    <row r="3" spans="1:8" ht="21.75" x14ac:dyDescent="0.25">
      <c r="B3" s="157" t="s">
        <v>436</v>
      </c>
      <c r="C3" s="155"/>
      <c r="D3" s="156"/>
      <c r="E3" s="156"/>
      <c r="F3" s="156"/>
    </row>
    <row r="4" spans="1:8" ht="18.75" x14ac:dyDescent="0.3">
      <c r="B4" s="158" t="s">
        <v>290</v>
      </c>
      <c r="C4" s="155"/>
      <c r="D4" s="155"/>
      <c r="E4" s="155"/>
      <c r="F4" s="155"/>
    </row>
    <row r="5" spans="1:8" ht="15.75" x14ac:dyDescent="0.25">
      <c r="B5" s="300" t="s">
        <v>3</v>
      </c>
      <c r="C5" s="300"/>
      <c r="D5" s="300"/>
      <c r="E5" s="300"/>
      <c r="F5" s="300"/>
      <c r="G5" s="159"/>
      <c r="H5" s="159"/>
    </row>
    <row r="6" spans="1:8" ht="15.75" x14ac:dyDescent="0.25">
      <c r="B6" s="160"/>
      <c r="C6" s="160"/>
      <c r="D6" s="161"/>
      <c r="E6" s="162"/>
      <c r="F6" s="160"/>
      <c r="G6" s="160"/>
    </row>
    <row r="7" spans="1:8" ht="15.75" x14ac:dyDescent="0.25">
      <c r="A7" s="112" t="s">
        <v>4</v>
      </c>
      <c r="B7" s="163" t="s">
        <v>262</v>
      </c>
      <c r="C7" s="163"/>
      <c r="D7" s="163" t="s">
        <v>8</v>
      </c>
      <c r="E7" s="164"/>
      <c r="F7" s="163" t="s">
        <v>9</v>
      </c>
      <c r="G7" s="112" t="s">
        <v>4</v>
      </c>
    </row>
    <row r="8" spans="1:8" ht="15.75" x14ac:dyDescent="0.25">
      <c r="A8" s="165" t="s">
        <v>6</v>
      </c>
      <c r="B8" s="160"/>
      <c r="C8" s="160"/>
      <c r="D8" s="166"/>
      <c r="E8" s="166"/>
      <c r="F8" s="166"/>
      <c r="G8" s="165" t="s">
        <v>6</v>
      </c>
    </row>
    <row r="9" spans="1:8" ht="15.75" x14ac:dyDescent="0.25">
      <c r="A9" s="112">
        <v>1</v>
      </c>
      <c r="B9" s="162" t="s">
        <v>438</v>
      </c>
      <c r="C9" s="162"/>
      <c r="D9" s="166"/>
      <c r="E9" s="166"/>
      <c r="F9" s="166"/>
      <c r="G9" s="112">
        <v>1</v>
      </c>
    </row>
    <row r="10" spans="1:8" ht="15.75" x14ac:dyDescent="0.25">
      <c r="A10" s="112">
        <f>A9+1</f>
        <v>2</v>
      </c>
      <c r="B10" s="160" t="s">
        <v>263</v>
      </c>
      <c r="C10" s="164"/>
      <c r="D10" s="167">
        <f>'Pg2 BK-1 Comparison TO6 C2'!I95</f>
        <v>-1693.0335048062261</v>
      </c>
      <c r="E10" s="168"/>
      <c r="F10" s="166" t="s">
        <v>264</v>
      </c>
      <c r="G10" s="112">
        <f>G9+1</f>
        <v>2</v>
      </c>
    </row>
    <row r="11" spans="1:8" ht="15.75" x14ac:dyDescent="0.25">
      <c r="A11" s="112">
        <f t="shared" ref="A11:A22" si="0">A10+1</f>
        <v>3</v>
      </c>
      <c r="B11" s="160"/>
      <c r="C11" s="164"/>
      <c r="D11" s="168"/>
      <c r="E11" s="168"/>
      <c r="F11" s="166"/>
      <c r="G11" s="112">
        <f t="shared" ref="G11:G22" si="1">G10+1</f>
        <v>3</v>
      </c>
    </row>
    <row r="12" spans="1:8" ht="15.75" x14ac:dyDescent="0.25">
      <c r="A12" s="112">
        <f t="shared" si="0"/>
        <v>4</v>
      </c>
      <c r="B12" s="160" t="s">
        <v>265</v>
      </c>
      <c r="C12" s="166"/>
      <c r="D12" s="169">
        <f>'Pg7 TO6 C2 Int Calc'!G52</f>
        <v>-348.74473524355608</v>
      </c>
      <c r="E12" s="170"/>
      <c r="F12" s="171" t="s">
        <v>266</v>
      </c>
      <c r="G12" s="112">
        <f t="shared" si="1"/>
        <v>4</v>
      </c>
    </row>
    <row r="13" spans="1:8" ht="15.75" x14ac:dyDescent="0.25">
      <c r="A13" s="112">
        <f t="shared" si="0"/>
        <v>5</v>
      </c>
      <c r="B13" s="160"/>
      <c r="C13" s="166"/>
      <c r="D13" s="172"/>
      <c r="E13" s="172"/>
      <c r="F13" s="166"/>
      <c r="G13" s="112">
        <f t="shared" si="1"/>
        <v>5</v>
      </c>
    </row>
    <row r="14" spans="1:8" ht="15.75" x14ac:dyDescent="0.25">
      <c r="A14" s="112">
        <f t="shared" si="0"/>
        <v>6</v>
      </c>
      <c r="B14" s="173" t="s">
        <v>267</v>
      </c>
      <c r="C14" s="164"/>
      <c r="D14" s="174">
        <f>D10+D12</f>
        <v>-2041.7782400497822</v>
      </c>
      <c r="E14" s="168"/>
      <c r="F14" s="171" t="s">
        <v>268</v>
      </c>
      <c r="G14" s="112">
        <f t="shared" si="1"/>
        <v>6</v>
      </c>
    </row>
    <row r="15" spans="1:8" ht="15.75" x14ac:dyDescent="0.25">
      <c r="A15" s="112">
        <f t="shared" si="0"/>
        <v>7</v>
      </c>
      <c r="B15" s="160"/>
      <c r="C15" s="166"/>
      <c r="D15" s="175"/>
      <c r="E15" s="160"/>
      <c r="F15" s="160"/>
      <c r="G15" s="112">
        <f t="shared" si="1"/>
        <v>7</v>
      </c>
    </row>
    <row r="16" spans="1:8" ht="15.75" x14ac:dyDescent="0.25">
      <c r="A16" s="112">
        <f t="shared" si="0"/>
        <v>8</v>
      </c>
      <c r="B16" s="160" t="s">
        <v>218</v>
      </c>
      <c r="C16" s="164"/>
      <c r="D16" s="176">
        <f>ROUND(D14*0.010207,0)</f>
        <v>-21</v>
      </c>
      <c r="E16" s="160"/>
      <c r="F16" s="112" t="s">
        <v>269</v>
      </c>
      <c r="G16" s="112">
        <f t="shared" si="1"/>
        <v>8</v>
      </c>
    </row>
    <row r="17" spans="1:7" ht="15.75" x14ac:dyDescent="0.25">
      <c r="A17" s="112">
        <f t="shared" si="0"/>
        <v>9</v>
      </c>
      <c r="B17" s="160"/>
      <c r="C17" s="166"/>
      <c r="D17" s="175"/>
      <c r="E17" s="160"/>
      <c r="G17" s="112">
        <f t="shared" si="1"/>
        <v>9</v>
      </c>
    </row>
    <row r="18" spans="1:7" ht="15.75" x14ac:dyDescent="0.25">
      <c r="A18" s="112">
        <f t="shared" si="0"/>
        <v>10</v>
      </c>
      <c r="B18" s="177" t="s">
        <v>433</v>
      </c>
      <c r="C18" s="166"/>
      <c r="D18" s="175">
        <f>SUM(D14:D16)</f>
        <v>-2062.7782400497822</v>
      </c>
      <c r="E18" s="160"/>
      <c r="F18" s="171" t="s">
        <v>270</v>
      </c>
      <c r="G18" s="112">
        <f t="shared" si="1"/>
        <v>10</v>
      </c>
    </row>
    <row r="19" spans="1:7" ht="15.75" x14ac:dyDescent="0.25">
      <c r="A19" s="112">
        <f t="shared" si="0"/>
        <v>11</v>
      </c>
      <c r="B19" s="160"/>
      <c r="C19" s="166"/>
      <c r="D19" s="175"/>
      <c r="E19" s="160"/>
      <c r="G19" s="112">
        <f t="shared" si="1"/>
        <v>11</v>
      </c>
    </row>
    <row r="20" spans="1:7" ht="15.75" x14ac:dyDescent="0.25">
      <c r="A20" s="112">
        <f t="shared" si="0"/>
        <v>12</v>
      </c>
      <c r="B20" s="160" t="s">
        <v>219</v>
      </c>
      <c r="C20" s="164"/>
      <c r="D20" s="178">
        <f>ROUND(D14*0.00551,0)</f>
        <v>-11</v>
      </c>
      <c r="E20" s="160"/>
      <c r="F20" s="112" t="s">
        <v>291</v>
      </c>
      <c r="G20" s="112">
        <f t="shared" si="1"/>
        <v>12</v>
      </c>
    </row>
    <row r="21" spans="1:7" ht="15.75" x14ac:dyDescent="0.25">
      <c r="A21" s="112">
        <f t="shared" si="0"/>
        <v>13</v>
      </c>
      <c r="B21" s="160"/>
      <c r="C21" s="166"/>
      <c r="D21" s="179"/>
      <c r="E21" s="160"/>
      <c r="F21" s="112"/>
      <c r="G21" s="112">
        <f t="shared" si="1"/>
        <v>13</v>
      </c>
    </row>
    <row r="22" spans="1:7" ht="16.5" thickBot="1" x14ac:dyDescent="0.3">
      <c r="A22" s="112">
        <f t="shared" si="0"/>
        <v>14</v>
      </c>
      <c r="B22" s="177" t="s">
        <v>434</v>
      </c>
      <c r="C22" s="164"/>
      <c r="D22" s="180">
        <f>SUM(D18:D21)</f>
        <v>-2073.7782400497822</v>
      </c>
      <c r="E22" s="160"/>
      <c r="F22" s="171" t="s">
        <v>271</v>
      </c>
      <c r="G22" s="112">
        <f t="shared" si="1"/>
        <v>14</v>
      </c>
    </row>
    <row r="23" spans="1:7" ht="16.5" thickTop="1" x14ac:dyDescent="0.25">
      <c r="B23" s="160"/>
      <c r="C23" s="160"/>
      <c r="D23" s="160"/>
      <c r="E23" s="160"/>
      <c r="F23" s="160"/>
      <c r="G23" s="160"/>
    </row>
    <row r="24" spans="1:7" ht="18.75" customHeight="1" x14ac:dyDescent="0.25">
      <c r="A24" s="299">
        <v>1</v>
      </c>
      <c r="B24" s="301" t="s">
        <v>437</v>
      </c>
      <c r="C24" s="301"/>
      <c r="D24" s="301"/>
      <c r="E24" s="301"/>
      <c r="F24" s="301"/>
      <c r="G24" s="160"/>
    </row>
    <row r="25" spans="1:7" ht="17.25" x14ac:dyDescent="0.25">
      <c r="A25" s="181"/>
      <c r="B25" s="301"/>
      <c r="C25" s="301"/>
      <c r="D25" s="301"/>
      <c r="E25" s="301"/>
      <c r="F25" s="301"/>
      <c r="G25" s="160"/>
    </row>
    <row r="26" spans="1:7" ht="15.75" x14ac:dyDescent="0.25">
      <c r="B26" s="301"/>
      <c r="C26" s="301"/>
      <c r="D26" s="301"/>
      <c r="E26" s="301"/>
      <c r="F26" s="301"/>
      <c r="G26" s="160"/>
    </row>
    <row r="27" spans="1:7" ht="15.75" x14ac:dyDescent="0.25">
      <c r="B27" s="301"/>
      <c r="C27" s="301"/>
      <c r="D27" s="301"/>
      <c r="E27" s="301"/>
      <c r="F27" s="301"/>
      <c r="G27" s="160"/>
    </row>
    <row r="28" spans="1:7" ht="17.25" x14ac:dyDescent="0.25">
      <c r="A28" s="182"/>
      <c r="B28" s="183"/>
      <c r="C28" s="160"/>
      <c r="D28" s="160"/>
      <c r="E28" s="160"/>
      <c r="F28" s="160"/>
      <c r="G28" s="160"/>
    </row>
    <row r="29" spans="1:7" ht="15.75" x14ac:dyDescent="0.25">
      <c r="B29" s="160"/>
      <c r="C29" s="160"/>
      <c r="D29" s="160"/>
      <c r="E29" s="160"/>
      <c r="F29" s="160"/>
      <c r="G29" s="160"/>
    </row>
    <row r="30" spans="1:7" ht="17.25" x14ac:dyDescent="0.25">
      <c r="A30" s="181"/>
      <c r="B30" s="160"/>
      <c r="C30" s="160"/>
      <c r="D30" s="160"/>
      <c r="E30" s="160"/>
      <c r="F30" s="160"/>
      <c r="G30" s="160"/>
    </row>
    <row r="31" spans="1:7" ht="15.75" x14ac:dyDescent="0.25">
      <c r="B31" s="160"/>
      <c r="C31" s="160"/>
      <c r="D31" s="160"/>
      <c r="E31" s="160"/>
      <c r="F31" s="160"/>
      <c r="G31" s="160"/>
    </row>
    <row r="32" spans="1:7" ht="15.75" x14ac:dyDescent="0.25">
      <c r="B32" s="160"/>
      <c r="C32" s="160"/>
      <c r="D32" s="160"/>
      <c r="E32" s="160"/>
      <c r="F32" s="160"/>
      <c r="G32" s="160"/>
    </row>
    <row r="33" spans="2:7" ht="15.75" x14ac:dyDescent="0.25">
      <c r="B33" s="160"/>
      <c r="C33" s="160"/>
      <c r="D33" s="160"/>
      <c r="E33" s="160"/>
      <c r="F33" s="160"/>
      <c r="G33" s="160"/>
    </row>
    <row r="34" spans="2:7" ht="15.75" x14ac:dyDescent="0.25">
      <c r="B34" s="160"/>
      <c r="C34" s="160"/>
      <c r="D34" s="160"/>
      <c r="E34" s="160"/>
      <c r="F34" s="160"/>
      <c r="G34" s="160"/>
    </row>
    <row r="35" spans="2:7" ht="15.75" x14ac:dyDescent="0.25">
      <c r="B35" s="160"/>
      <c r="C35" s="160"/>
      <c r="D35" s="160"/>
      <c r="E35" s="160"/>
      <c r="F35" s="160"/>
      <c r="G35" s="160"/>
    </row>
    <row r="36" spans="2:7" ht="15.75" x14ac:dyDescent="0.25">
      <c r="B36" s="160"/>
      <c r="C36" s="160"/>
      <c r="D36" s="160"/>
      <c r="E36" s="160"/>
      <c r="F36" s="160"/>
      <c r="G36" s="160"/>
    </row>
    <row r="37" spans="2:7" ht="15.75" x14ac:dyDescent="0.25">
      <c r="B37" s="160"/>
      <c r="C37" s="160"/>
      <c r="D37" s="160"/>
      <c r="E37" s="160"/>
      <c r="F37" s="160"/>
      <c r="G37" s="160"/>
    </row>
    <row r="38" spans="2:7" ht="15.75" x14ac:dyDescent="0.25">
      <c r="B38" s="160"/>
      <c r="C38" s="160"/>
      <c r="D38" s="160"/>
      <c r="E38" s="160"/>
      <c r="F38" s="160"/>
      <c r="G38" s="160"/>
    </row>
    <row r="39" spans="2:7" ht="15.75" x14ac:dyDescent="0.25">
      <c r="B39" s="160"/>
      <c r="C39" s="160"/>
      <c r="D39" s="160"/>
      <c r="E39" s="160"/>
      <c r="F39" s="160"/>
      <c r="G39" s="160"/>
    </row>
    <row r="40" spans="2:7" ht="15.75" x14ac:dyDescent="0.25">
      <c r="B40" s="160"/>
      <c r="C40" s="160"/>
      <c r="D40" s="160"/>
      <c r="E40" s="160"/>
      <c r="F40" s="160"/>
      <c r="G40" s="160"/>
    </row>
    <row r="41" spans="2:7" ht="15.75" x14ac:dyDescent="0.25">
      <c r="B41" s="160"/>
      <c r="C41" s="160"/>
      <c r="D41" s="160"/>
      <c r="E41" s="160"/>
      <c r="F41" s="160"/>
      <c r="G41" s="160"/>
    </row>
    <row r="42" spans="2:7" ht="15.75" x14ac:dyDescent="0.25">
      <c r="B42" s="160"/>
      <c r="C42" s="160"/>
      <c r="D42" s="160"/>
      <c r="E42" s="160"/>
      <c r="F42" s="160"/>
      <c r="G42" s="160"/>
    </row>
  </sheetData>
  <mergeCells count="2">
    <mergeCell ref="B5:F5"/>
    <mergeCell ref="B24:F27"/>
  </mergeCells>
  <printOptions horizontalCentered="1"/>
  <pageMargins left="0.25" right="0.25" top="0.5" bottom="0.5" header="0.25" footer="0.25"/>
  <pageSetup scale="68" orientation="portrait" r:id="rId1"/>
  <headerFooter scaleWithDoc="0" alignWithMargins="0">
    <oddFooter>&amp;L&amp;A&amp;C&amp;"Times New Roman,Regular"Page 1&amp;R&amp;F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589B3-E66A-4663-9D7A-8490D32883F0}">
  <sheetPr>
    <pageSetUpPr fitToPage="1"/>
  </sheetPr>
  <dimension ref="A2:S216"/>
  <sheetViews>
    <sheetView topLeftCell="A11" zoomScale="80" zoomScaleNormal="80" workbookViewId="0">
      <selection activeCell="O49" sqref="O49"/>
    </sheetView>
  </sheetViews>
  <sheetFormatPr defaultColWidth="9.28515625" defaultRowHeight="15.75" x14ac:dyDescent="0.25"/>
  <cols>
    <col min="1" max="1" width="5.28515625" style="1" customWidth="1"/>
    <col min="2" max="2" width="80.7109375" style="3" customWidth="1"/>
    <col min="3" max="3" width="10.42578125" style="3" customWidth="1"/>
    <col min="4" max="4" width="1.5703125" style="3" customWidth="1"/>
    <col min="5" max="5" width="18" style="3" customWidth="1"/>
    <col min="6" max="6" width="1.5703125" style="3" customWidth="1"/>
    <col min="7" max="7" width="20.140625" style="3" customWidth="1"/>
    <col min="8" max="8" width="1.42578125" style="3" customWidth="1"/>
    <col min="9" max="9" width="16.5703125" style="3" customWidth="1"/>
    <col min="10" max="10" width="51.42578125" style="3" customWidth="1"/>
    <col min="11" max="12" width="5.28515625" style="1" customWidth="1"/>
    <col min="13" max="13" width="11" style="3" customWidth="1"/>
    <col min="14" max="14" width="9.28515625" style="3"/>
    <col min="15" max="15" width="22.140625" style="3" bestFit="1" customWidth="1"/>
    <col min="16" max="16" width="2" style="3" customWidth="1"/>
    <col min="17" max="17" width="19.140625" style="3" customWidth="1"/>
    <col min="18" max="18" width="10.5703125" style="3" bestFit="1" customWidth="1"/>
    <col min="19" max="16384" width="9.28515625" style="3"/>
  </cols>
  <sheetData>
    <row r="2" spans="1:18" x14ac:dyDescent="0.25">
      <c r="B2" s="303" t="s">
        <v>0</v>
      </c>
      <c r="C2" s="304"/>
      <c r="D2" s="304"/>
      <c r="E2" s="304"/>
      <c r="F2" s="304"/>
      <c r="G2" s="304"/>
      <c r="H2" s="304"/>
      <c r="I2" s="304"/>
      <c r="J2" s="304"/>
    </row>
    <row r="3" spans="1:18" x14ac:dyDescent="0.25">
      <c r="A3" s="1" t="s">
        <v>91</v>
      </c>
      <c r="B3" s="303" t="s">
        <v>92</v>
      </c>
      <c r="C3" s="304"/>
      <c r="D3" s="304"/>
      <c r="E3" s="304"/>
      <c r="F3" s="304"/>
      <c r="G3" s="304"/>
      <c r="H3" s="304"/>
      <c r="I3" s="304"/>
      <c r="J3" s="304"/>
    </row>
    <row r="4" spans="1:18" ht="17.25" x14ac:dyDescent="0.25">
      <c r="B4" s="303" t="s">
        <v>375</v>
      </c>
      <c r="C4" s="305"/>
      <c r="D4" s="305"/>
      <c r="E4" s="305"/>
      <c r="F4" s="305"/>
      <c r="G4" s="305"/>
      <c r="H4" s="305"/>
      <c r="I4" s="305"/>
      <c r="J4" s="305"/>
    </row>
    <row r="5" spans="1:18" x14ac:dyDescent="0.25">
      <c r="B5" s="309" t="s">
        <v>93</v>
      </c>
      <c r="C5" s="309"/>
      <c r="D5" s="309"/>
      <c r="E5" s="309"/>
      <c r="F5" s="309"/>
      <c r="G5" s="309"/>
      <c r="H5" s="309"/>
      <c r="I5" s="309"/>
      <c r="J5" s="309"/>
    </row>
    <row r="6" spans="1:18" x14ac:dyDescent="0.25">
      <c r="B6" s="308" t="s">
        <v>3</v>
      </c>
      <c r="C6" s="304"/>
      <c r="D6" s="304"/>
      <c r="E6" s="304"/>
      <c r="F6" s="304"/>
      <c r="G6" s="304"/>
      <c r="H6" s="304"/>
      <c r="I6" s="304"/>
      <c r="J6" s="304"/>
    </row>
    <row r="7" spans="1:18" x14ac:dyDescent="0.25">
      <c r="B7" s="4"/>
      <c r="C7" s="5"/>
      <c r="D7" s="5"/>
      <c r="E7" s="186" t="s">
        <v>275</v>
      </c>
      <c r="F7"/>
      <c r="G7" s="186" t="s">
        <v>276</v>
      </c>
      <c r="H7"/>
      <c r="I7" s="186" t="s">
        <v>277</v>
      </c>
      <c r="J7" s="5"/>
    </row>
    <row r="8" spans="1:18" ht="34.5" x14ac:dyDescent="0.25">
      <c r="A8" s="1" t="s">
        <v>4</v>
      </c>
      <c r="E8" s="187" t="s">
        <v>282</v>
      </c>
      <c r="F8" s="188"/>
      <c r="G8" s="187" t="s">
        <v>283</v>
      </c>
      <c r="H8" s="188"/>
      <c r="I8" s="189" t="s">
        <v>278</v>
      </c>
      <c r="J8" s="1"/>
      <c r="K8" s="1" t="s">
        <v>4</v>
      </c>
      <c r="O8"/>
      <c r="P8"/>
      <c r="Q8"/>
      <c r="R8"/>
    </row>
    <row r="9" spans="1:18" x14ac:dyDescent="0.25">
      <c r="A9" s="1" t="s">
        <v>6</v>
      </c>
      <c r="B9" s="5" t="s">
        <v>91</v>
      </c>
      <c r="E9" s="190" t="s">
        <v>279</v>
      </c>
      <c r="F9" s="111"/>
      <c r="G9" s="190" t="s">
        <v>280</v>
      </c>
      <c r="H9" s="111"/>
      <c r="I9" s="191" t="s">
        <v>281</v>
      </c>
      <c r="J9" s="7" t="s">
        <v>9</v>
      </c>
      <c r="K9" s="1" t="s">
        <v>6</v>
      </c>
      <c r="O9"/>
      <c r="P9"/>
      <c r="Q9"/>
      <c r="R9"/>
    </row>
    <row r="10" spans="1:18" x14ac:dyDescent="0.25">
      <c r="B10" s="75" t="s">
        <v>376</v>
      </c>
      <c r="C10" s="254"/>
      <c r="D10" s="254"/>
      <c r="E10" s="73"/>
      <c r="J10" s="1"/>
      <c r="O10"/>
      <c r="P10"/>
      <c r="Q10"/>
      <c r="R10"/>
    </row>
    <row r="11" spans="1:18" x14ac:dyDescent="0.25">
      <c r="A11" s="1">
        <f t="shared" ref="A11:A75" si="0">A10+1</f>
        <v>1</v>
      </c>
      <c r="B11" s="41" t="s">
        <v>94</v>
      </c>
      <c r="C11" s="77"/>
      <c r="D11" s="77"/>
      <c r="E11" s="46">
        <f>'Pg3 TO5 True-Up BK-1_Revised'!E11</f>
        <v>130520.31277999998</v>
      </c>
      <c r="G11" s="46">
        <f>'Pg4 TO5 True-Up BK-1_As Filed'!E12</f>
        <v>130520.31277999998</v>
      </c>
      <c r="I11" s="113">
        <f>E11-G11</f>
        <v>0</v>
      </c>
      <c r="J11" s="1" t="s">
        <v>377</v>
      </c>
      <c r="K11" s="1">
        <f>K10+1</f>
        <v>1</v>
      </c>
      <c r="M11" s="1"/>
      <c r="O11"/>
      <c r="P11"/>
      <c r="Q11"/>
      <c r="R11"/>
    </row>
    <row r="12" spans="1:18" x14ac:dyDescent="0.25">
      <c r="A12" s="1">
        <f t="shared" si="0"/>
        <v>2</v>
      </c>
      <c r="B12" s="41" t="s">
        <v>91</v>
      </c>
      <c r="C12" s="77"/>
      <c r="D12" s="77"/>
      <c r="E12" s="78" t="s">
        <v>91</v>
      </c>
      <c r="G12" s="78"/>
      <c r="I12" s="111"/>
      <c r="J12" s="1"/>
      <c r="K12" s="1">
        <f>K11+1</f>
        <v>2</v>
      </c>
      <c r="M12" s="1"/>
      <c r="O12"/>
      <c r="P12"/>
      <c r="Q12"/>
      <c r="R12"/>
    </row>
    <row r="13" spans="1:18" x14ac:dyDescent="0.25">
      <c r="A13" s="1">
        <f t="shared" si="0"/>
        <v>3</v>
      </c>
      <c r="B13" s="41" t="s">
        <v>95</v>
      </c>
      <c r="C13" s="77"/>
      <c r="D13" s="77"/>
      <c r="E13" s="79">
        <f>'Pg3 TO5 True-Up BK-1_Revised'!E13</f>
        <v>99954.578399528094</v>
      </c>
      <c r="F13" s="5"/>
      <c r="G13" s="79">
        <f>'Pg4 TO5 True-Up BK-1_As Filed'!E14</f>
        <v>99954.578399528094</v>
      </c>
      <c r="H13" s="5"/>
      <c r="I13" s="193">
        <f>E13-G13</f>
        <v>0</v>
      </c>
      <c r="J13" s="1" t="s">
        <v>378</v>
      </c>
      <c r="K13" s="1">
        <f>K12+1</f>
        <v>3</v>
      </c>
      <c r="M13" s="1"/>
      <c r="O13"/>
      <c r="P13"/>
      <c r="Q13"/>
      <c r="R13"/>
    </row>
    <row r="14" spans="1:18" x14ac:dyDescent="0.25">
      <c r="A14" s="1">
        <f t="shared" si="0"/>
        <v>4</v>
      </c>
      <c r="B14" s="41"/>
      <c r="C14" s="77"/>
      <c r="D14" s="77"/>
      <c r="E14" s="78"/>
      <c r="F14" s="5"/>
      <c r="G14" s="78"/>
      <c r="H14" s="5"/>
      <c r="I14" s="111"/>
      <c r="J14" s="1"/>
      <c r="K14" s="1">
        <f t="shared" ref="K14:K70" si="1">K13+1</f>
        <v>4</v>
      </c>
      <c r="M14" s="1"/>
      <c r="O14"/>
      <c r="P14"/>
      <c r="Q14"/>
      <c r="R14"/>
    </row>
    <row r="15" spans="1:18" x14ac:dyDescent="0.25">
      <c r="A15" s="1">
        <f t="shared" si="0"/>
        <v>5</v>
      </c>
      <c r="B15" s="41" t="s">
        <v>96</v>
      </c>
      <c r="C15" s="77"/>
      <c r="D15" s="77"/>
      <c r="E15" s="255">
        <f>'Pg3 TO5 True-Up BK-1_Revised'!E15</f>
        <v>0</v>
      </c>
      <c r="G15" s="255">
        <f>'Pg4 TO5 True-Up BK-1_As Filed'!E16</f>
        <v>0</v>
      </c>
      <c r="I15" s="194">
        <f>E15-G15</f>
        <v>0</v>
      </c>
      <c r="J15" s="1" t="s">
        <v>379</v>
      </c>
      <c r="K15" s="1">
        <f t="shared" si="1"/>
        <v>5</v>
      </c>
      <c r="M15" s="256"/>
      <c r="N15" s="16"/>
      <c r="O15"/>
      <c r="P15"/>
      <c r="Q15"/>
      <c r="R15"/>
    </row>
    <row r="16" spans="1:18" x14ac:dyDescent="0.25">
      <c r="A16" s="1">
        <f t="shared" si="0"/>
        <v>6</v>
      </c>
      <c r="B16" s="41" t="s">
        <v>97</v>
      </c>
      <c r="C16" s="77"/>
      <c r="D16" s="77"/>
      <c r="E16" s="70">
        <f>E11+E13+E15</f>
        <v>230474.89117952809</v>
      </c>
      <c r="F16" s="5"/>
      <c r="G16" s="70">
        <f>G11+G13+G15</f>
        <v>230474.89117952809</v>
      </c>
      <c r="H16" s="5"/>
      <c r="I16" s="212">
        <f>E16-G16</f>
        <v>0</v>
      </c>
      <c r="J16" s="1" t="s">
        <v>98</v>
      </c>
      <c r="K16" s="1">
        <f t="shared" si="1"/>
        <v>6</v>
      </c>
      <c r="M16" s="1"/>
      <c r="O16"/>
      <c r="P16"/>
      <c r="Q16"/>
      <c r="R16"/>
    </row>
    <row r="17" spans="1:19" x14ac:dyDescent="0.25">
      <c r="A17" s="1">
        <f t="shared" si="0"/>
        <v>7</v>
      </c>
      <c r="E17" s="19"/>
      <c r="G17" s="19"/>
      <c r="I17" s="111"/>
      <c r="J17" s="1"/>
      <c r="K17" s="1">
        <f t="shared" si="1"/>
        <v>7</v>
      </c>
      <c r="M17" s="1"/>
      <c r="O17"/>
      <c r="P17"/>
      <c r="Q17"/>
      <c r="R17"/>
    </row>
    <row r="18" spans="1:19" x14ac:dyDescent="0.25">
      <c r="A18" s="1">
        <f t="shared" si="0"/>
        <v>8</v>
      </c>
      <c r="B18" s="3" t="s">
        <v>99</v>
      </c>
      <c r="C18" s="77"/>
      <c r="D18" s="77"/>
      <c r="E18" s="281">
        <f>'Pg3 TO5 True-Up BK-1_Revised'!E18</f>
        <v>298742.31977013522</v>
      </c>
      <c r="F18" s="282" t="s">
        <v>273</v>
      </c>
      <c r="G18" s="81">
        <f>'Pg4 TO5 True-Up BK-1_As Filed'!E19</f>
        <v>299228.83676891559</v>
      </c>
      <c r="H18" s="282"/>
      <c r="I18" s="193">
        <f>E18-G18</f>
        <v>-486.51699878036743</v>
      </c>
      <c r="J18" s="1" t="s">
        <v>380</v>
      </c>
      <c r="K18" s="1">
        <f t="shared" si="1"/>
        <v>8</v>
      </c>
      <c r="M18" s="256"/>
      <c r="N18" s="16"/>
      <c r="O18"/>
      <c r="P18"/>
      <c r="Q18"/>
      <c r="R18"/>
    </row>
    <row r="19" spans="1:19" x14ac:dyDescent="0.25">
      <c r="A19" s="1">
        <f t="shared" si="0"/>
        <v>9</v>
      </c>
      <c r="E19" s="83"/>
      <c r="G19" s="83"/>
      <c r="I19" s="111"/>
      <c r="J19" s="2"/>
      <c r="K19" s="1">
        <f t="shared" si="1"/>
        <v>9</v>
      </c>
      <c r="O19"/>
      <c r="P19"/>
      <c r="Q19"/>
      <c r="R19"/>
    </row>
    <row r="20" spans="1:19" ht="18.75" x14ac:dyDescent="0.25">
      <c r="A20" s="1">
        <f t="shared" si="0"/>
        <v>10</v>
      </c>
      <c r="B20" s="257" t="s">
        <v>284</v>
      </c>
      <c r="E20" s="258">
        <f>'Pg3 TO5 True-Up BK-1_Revised'!E20</f>
        <v>0</v>
      </c>
      <c r="G20" s="84">
        <f>'Pg4 TO5 True-Up BK-1_As Filed'!E21</f>
        <v>0</v>
      </c>
      <c r="I20" s="193">
        <f>E20-G20</f>
        <v>0</v>
      </c>
      <c r="J20" s="1" t="s">
        <v>381</v>
      </c>
      <c r="K20" s="1">
        <f t="shared" si="1"/>
        <v>10</v>
      </c>
      <c r="M20" s="256"/>
      <c r="N20" s="16"/>
      <c r="O20"/>
      <c r="P20"/>
      <c r="Q20"/>
      <c r="R20"/>
    </row>
    <row r="21" spans="1:19" x14ac:dyDescent="0.25">
      <c r="A21" s="1">
        <f t="shared" si="0"/>
        <v>11</v>
      </c>
      <c r="E21" s="83"/>
      <c r="G21" s="83"/>
      <c r="I21" s="111"/>
      <c r="J21" s="2"/>
      <c r="K21" s="1">
        <f t="shared" si="1"/>
        <v>11</v>
      </c>
      <c r="M21" s="1"/>
      <c r="O21"/>
      <c r="P21"/>
      <c r="Q21"/>
      <c r="R21"/>
    </row>
    <row r="22" spans="1:19" x14ac:dyDescent="0.25">
      <c r="A22" s="1">
        <f t="shared" si="0"/>
        <v>12</v>
      </c>
      <c r="B22" s="3" t="s">
        <v>101</v>
      </c>
      <c r="C22" s="77"/>
      <c r="D22" s="77"/>
      <c r="E22" s="79">
        <f>'Pg3 TO5 True-Up BK-1_Revised'!E22</f>
        <v>77285.37840720253</v>
      </c>
      <c r="G22" s="79">
        <f>'Pg4 TO5 True-Up BK-1_As Filed'!E23</f>
        <v>77285.37840720253</v>
      </c>
      <c r="I22" s="193">
        <f>E22-G22</f>
        <v>0</v>
      </c>
      <c r="J22" s="1" t="s">
        <v>382</v>
      </c>
      <c r="K22" s="1">
        <f t="shared" si="1"/>
        <v>12</v>
      </c>
      <c r="M22" s="256"/>
      <c r="N22" s="16"/>
      <c r="O22"/>
      <c r="P22"/>
      <c r="Q22"/>
      <c r="R22"/>
    </row>
    <row r="23" spans="1:19" x14ac:dyDescent="0.25">
      <c r="A23" s="1">
        <f t="shared" si="0"/>
        <v>13</v>
      </c>
      <c r="B23" s="41"/>
      <c r="C23" s="77"/>
      <c r="D23" s="77"/>
      <c r="E23" s="78"/>
      <c r="G23" s="78"/>
      <c r="I23" s="111"/>
      <c r="J23" s="2"/>
      <c r="K23" s="1">
        <f t="shared" si="1"/>
        <v>13</v>
      </c>
      <c r="M23" s="1"/>
      <c r="O23"/>
      <c r="P23"/>
      <c r="Q23"/>
      <c r="R23"/>
    </row>
    <row r="24" spans="1:19" x14ac:dyDescent="0.25">
      <c r="A24" s="1">
        <f t="shared" si="0"/>
        <v>14</v>
      </c>
      <c r="B24" s="3" t="s">
        <v>102</v>
      </c>
      <c r="C24" s="77"/>
      <c r="D24" s="77"/>
      <c r="E24" s="80">
        <f>'Pg3 TO5 True-Up BK-1_Revised'!E24</f>
        <v>4116.8705307113805</v>
      </c>
      <c r="G24" s="80">
        <f>'Pg4 TO5 True-Up BK-1_As Filed'!E25</f>
        <v>4116.8705307113805</v>
      </c>
      <c r="I24" s="194">
        <f>E24-G24</f>
        <v>0</v>
      </c>
      <c r="J24" s="1" t="s">
        <v>383</v>
      </c>
      <c r="K24" s="1">
        <f t="shared" si="1"/>
        <v>14</v>
      </c>
      <c r="M24" s="256"/>
      <c r="N24" s="16"/>
      <c r="O24"/>
      <c r="P24"/>
      <c r="Q24"/>
      <c r="R24"/>
    </row>
    <row r="25" spans="1:19" x14ac:dyDescent="0.25">
      <c r="A25" s="1">
        <f t="shared" si="0"/>
        <v>15</v>
      </c>
      <c r="B25" s="41" t="s">
        <v>103</v>
      </c>
      <c r="C25" s="77"/>
      <c r="D25" s="77"/>
      <c r="E25" s="287">
        <f>SUM(E16:E24)</f>
        <v>610619.45988757722</v>
      </c>
      <c r="F25" s="282" t="s">
        <v>273</v>
      </c>
      <c r="G25" s="70">
        <f>SUM(G16:G24)</f>
        <v>611105.97688635765</v>
      </c>
      <c r="H25" s="282"/>
      <c r="I25" s="70">
        <f>SUM(I16:I24)</f>
        <v>-486.51699878036743</v>
      </c>
      <c r="J25" s="259" t="s">
        <v>104</v>
      </c>
      <c r="K25" s="1">
        <f t="shared" si="1"/>
        <v>15</v>
      </c>
      <c r="M25" s="1"/>
      <c r="O25"/>
      <c r="P25"/>
      <c r="Q25"/>
      <c r="R25"/>
    </row>
    <row r="26" spans="1:19" x14ac:dyDescent="0.25">
      <c r="A26" s="1">
        <f t="shared" si="0"/>
        <v>16</v>
      </c>
      <c r="B26" s="41"/>
      <c r="C26" s="77"/>
      <c r="D26" s="77"/>
      <c r="E26" s="85"/>
      <c r="G26" s="85"/>
      <c r="I26" s="111"/>
      <c r="J26" s="1"/>
      <c r="K26" s="1">
        <f t="shared" si="1"/>
        <v>16</v>
      </c>
      <c r="M26" s="1"/>
      <c r="O26"/>
      <c r="P26"/>
      <c r="Q26"/>
      <c r="R26"/>
    </row>
    <row r="27" spans="1:19" ht="18.75" x14ac:dyDescent="0.25">
      <c r="A27" s="1">
        <f t="shared" si="0"/>
        <v>17</v>
      </c>
      <c r="B27" s="260" t="s">
        <v>105</v>
      </c>
      <c r="C27" s="77"/>
      <c r="D27" s="78"/>
      <c r="E27" s="283">
        <f>'Pg3 TO5 True-Up BK-1_Revised'!E27</f>
        <v>9.4978868247432138E-2</v>
      </c>
      <c r="F27" s="282" t="s">
        <v>273</v>
      </c>
      <c r="G27" s="61">
        <f>'Pg4 TO5 True-Up BK-1_As Filed'!E28</f>
        <v>9.4979106623422849E-2</v>
      </c>
      <c r="H27" s="282"/>
      <c r="I27" s="214">
        <f>E27-G27</f>
        <v>-2.3837599071041549E-7</v>
      </c>
      <c r="J27" s="259" t="s">
        <v>425</v>
      </c>
      <c r="K27" s="1">
        <f t="shared" si="1"/>
        <v>17</v>
      </c>
      <c r="M27" s="1"/>
      <c r="O27"/>
      <c r="P27"/>
      <c r="Q27"/>
      <c r="R27"/>
    </row>
    <row r="28" spans="1:19" x14ac:dyDescent="0.25">
      <c r="A28" s="1">
        <f t="shared" si="0"/>
        <v>18</v>
      </c>
      <c r="B28" s="260" t="s">
        <v>106</v>
      </c>
      <c r="C28" s="77"/>
      <c r="D28" s="77"/>
      <c r="E28" s="284">
        <f>E140</f>
        <v>5500921.9661146728</v>
      </c>
      <c r="F28" s="282" t="s">
        <v>273</v>
      </c>
      <c r="G28" s="261">
        <f>G140</f>
        <v>5513611.1275644703</v>
      </c>
      <c r="H28" s="282"/>
      <c r="I28" s="215">
        <f>E28-G28</f>
        <v>-12689.161449797451</v>
      </c>
      <c r="J28" s="259" t="s">
        <v>385</v>
      </c>
      <c r="K28" s="1">
        <f t="shared" si="1"/>
        <v>18</v>
      </c>
      <c r="M28" s="256"/>
      <c r="N28" s="16"/>
      <c r="O28"/>
      <c r="P28"/>
      <c r="Q28"/>
      <c r="R28"/>
    </row>
    <row r="29" spans="1:19" x14ac:dyDescent="0.25">
      <c r="A29" s="1">
        <f t="shared" si="0"/>
        <v>19</v>
      </c>
      <c r="B29" s="257" t="s">
        <v>107</v>
      </c>
      <c r="E29" s="285">
        <f>E27*E28</f>
        <v>522471.34265901084</v>
      </c>
      <c r="F29" s="282" t="s">
        <v>273</v>
      </c>
      <c r="G29" s="262">
        <f>G27*G28</f>
        <v>523677.85916503653</v>
      </c>
      <c r="H29" s="282"/>
      <c r="I29" s="198">
        <f>E29-G29</f>
        <v>-1206.5165060256841</v>
      </c>
      <c r="J29" s="259" t="s">
        <v>108</v>
      </c>
      <c r="K29" s="1">
        <f t="shared" si="1"/>
        <v>19</v>
      </c>
      <c r="M29" s="1"/>
      <c r="N29" s="16"/>
      <c r="O29"/>
      <c r="P29"/>
      <c r="Q29"/>
      <c r="R29"/>
      <c r="S29" s="16"/>
    </row>
    <row r="30" spans="1:19" x14ac:dyDescent="0.25">
      <c r="A30" s="1">
        <f t="shared" si="0"/>
        <v>20</v>
      </c>
      <c r="B30" s="257"/>
      <c r="E30" s="60"/>
      <c r="F30" s="5"/>
      <c r="G30" s="60"/>
      <c r="H30" s="5"/>
      <c r="I30" s="198"/>
      <c r="J30" s="259"/>
      <c r="K30" s="1">
        <f t="shared" si="1"/>
        <v>20</v>
      </c>
      <c r="M30" s="1"/>
      <c r="O30"/>
      <c r="P30"/>
      <c r="Q30"/>
      <c r="R30"/>
      <c r="S30" s="16"/>
    </row>
    <row r="31" spans="1:19" ht="18.75" x14ac:dyDescent="0.25">
      <c r="A31" s="1">
        <f t="shared" si="0"/>
        <v>21</v>
      </c>
      <c r="B31" s="260" t="s">
        <v>109</v>
      </c>
      <c r="E31" s="263">
        <f>'Pg3 TO5 True-Up BK-1_Revised'!E31</f>
        <v>0</v>
      </c>
      <c r="F31" s="5"/>
      <c r="G31" s="263">
        <f>'Pg4 TO5 True-Up BK-1_As Filed'!E32</f>
        <v>0</v>
      </c>
      <c r="H31" s="5"/>
      <c r="I31" s="296">
        <f>E31-G31</f>
        <v>0</v>
      </c>
      <c r="J31" s="259" t="s">
        <v>426</v>
      </c>
      <c r="K31" s="1">
        <f t="shared" si="1"/>
        <v>21</v>
      </c>
      <c r="M31" s="1"/>
      <c r="O31"/>
      <c r="P31"/>
      <c r="Q31"/>
      <c r="R31"/>
    </row>
    <row r="32" spans="1:19" x14ac:dyDescent="0.25">
      <c r="A32" s="1">
        <f t="shared" si="0"/>
        <v>22</v>
      </c>
      <c r="B32" s="260" t="s">
        <v>106</v>
      </c>
      <c r="E32" s="284">
        <f>E140-E123</f>
        <v>5500921.9661146728</v>
      </c>
      <c r="F32" s="282" t="s">
        <v>273</v>
      </c>
      <c r="G32" s="261">
        <f>G140-G123</f>
        <v>5513611.1275644703</v>
      </c>
      <c r="H32" s="282"/>
      <c r="I32" s="213">
        <f>E32-G32</f>
        <v>-12689.161449797451</v>
      </c>
      <c r="J32" s="259" t="s">
        <v>387</v>
      </c>
      <c r="K32" s="1">
        <f t="shared" si="1"/>
        <v>22</v>
      </c>
      <c r="M32" s="1"/>
      <c r="O32"/>
      <c r="P32"/>
      <c r="Q32"/>
      <c r="R32"/>
    </row>
    <row r="33" spans="1:18" x14ac:dyDescent="0.25">
      <c r="A33" s="1">
        <f t="shared" si="0"/>
        <v>23</v>
      </c>
      <c r="B33" s="257" t="s">
        <v>110</v>
      </c>
      <c r="E33" s="60">
        <f>E31*E32</f>
        <v>0</v>
      </c>
      <c r="F33" s="5"/>
      <c r="G33" s="60">
        <f>G31*G32</f>
        <v>0</v>
      </c>
      <c r="H33" s="5"/>
      <c r="I33" s="197">
        <f>E33-G33</f>
        <v>0</v>
      </c>
      <c r="J33" s="259" t="s">
        <v>111</v>
      </c>
      <c r="K33" s="1">
        <f t="shared" si="1"/>
        <v>23</v>
      </c>
      <c r="M33" s="1"/>
      <c r="N33" s="16"/>
      <c r="O33"/>
      <c r="P33"/>
      <c r="Q33"/>
      <c r="R33"/>
    </row>
    <row r="34" spans="1:18" x14ac:dyDescent="0.25">
      <c r="A34" s="1">
        <f t="shared" si="0"/>
        <v>24</v>
      </c>
      <c r="B34" s="41"/>
      <c r="C34" s="77"/>
      <c r="D34" s="77"/>
      <c r="E34" s="85"/>
      <c r="G34" s="85"/>
      <c r="I34" s="198"/>
      <c r="J34" s="1"/>
      <c r="K34" s="1">
        <f t="shared" si="1"/>
        <v>24</v>
      </c>
      <c r="M34" s="1"/>
      <c r="O34"/>
      <c r="P34"/>
      <c r="Q34"/>
      <c r="R34"/>
    </row>
    <row r="35" spans="1:18" x14ac:dyDescent="0.25">
      <c r="A35" s="1">
        <f t="shared" si="0"/>
        <v>25</v>
      </c>
      <c r="B35" s="257" t="s">
        <v>112</v>
      </c>
      <c r="E35" s="264">
        <f>'Pg3 TO5 True-Up BK-1_Revised'!E35</f>
        <v>1304.0991895338727</v>
      </c>
      <c r="G35" s="264">
        <f>'Pg4 TO5 True-Up BK-1_As Filed'!E36</f>
        <v>1304.0991895338727</v>
      </c>
      <c r="I35" s="202">
        <f t="shared" ref="I35:I40" si="2">E35-G35</f>
        <v>0</v>
      </c>
      <c r="J35" s="259" t="s">
        <v>113</v>
      </c>
      <c r="K35" s="1">
        <f t="shared" si="1"/>
        <v>25</v>
      </c>
      <c r="L35" s="15"/>
      <c r="M35" s="1"/>
      <c r="O35"/>
      <c r="P35"/>
      <c r="Q35"/>
      <c r="R35"/>
    </row>
    <row r="36" spans="1:18" x14ac:dyDescent="0.25">
      <c r="A36" s="1">
        <f t="shared" si="0"/>
        <v>26</v>
      </c>
      <c r="B36" s="257" t="s">
        <v>114</v>
      </c>
      <c r="E36" s="185">
        <f>'Pg3 TO5 True-Up BK-1_Revised'!E36</f>
        <v>-10039.179</v>
      </c>
      <c r="G36" s="185">
        <f>'Pg4 TO5 True-Up BK-1_As Filed'!E37</f>
        <v>-10039.179</v>
      </c>
      <c r="I36" s="193">
        <f t="shared" si="2"/>
        <v>0</v>
      </c>
      <c r="J36" s="259" t="s">
        <v>115</v>
      </c>
      <c r="K36" s="1">
        <f t="shared" si="1"/>
        <v>26</v>
      </c>
      <c r="L36" s="15"/>
      <c r="M36" s="256"/>
      <c r="N36" s="16"/>
      <c r="O36"/>
      <c r="P36"/>
      <c r="Q36"/>
      <c r="R36"/>
    </row>
    <row r="37" spans="1:18" x14ac:dyDescent="0.25">
      <c r="A37" s="1">
        <f t="shared" si="0"/>
        <v>27</v>
      </c>
      <c r="B37" s="257" t="s">
        <v>116</v>
      </c>
      <c r="E37" s="79">
        <f>'Pg3 TO5 True-Up BK-1_Revised'!E37</f>
        <v>0</v>
      </c>
      <c r="F37" s="5"/>
      <c r="G37" s="79">
        <f>'Pg4 TO5 True-Up BK-1_As Filed'!E38</f>
        <v>0</v>
      </c>
      <c r="H37" s="5"/>
      <c r="I37" s="193">
        <f t="shared" si="2"/>
        <v>0</v>
      </c>
      <c r="J37" s="259" t="s">
        <v>117</v>
      </c>
      <c r="K37" s="1">
        <f t="shared" si="1"/>
        <v>27</v>
      </c>
      <c r="L37" s="15"/>
      <c r="M37" s="1"/>
      <c r="O37"/>
      <c r="P37"/>
      <c r="Q37"/>
      <c r="R37"/>
    </row>
    <row r="38" spans="1:18" x14ac:dyDescent="0.25">
      <c r="A38" s="1">
        <f t="shared" si="0"/>
        <v>28</v>
      </c>
      <c r="B38" s="265" t="s">
        <v>118</v>
      </c>
      <c r="E38" s="80">
        <f>'Pg3 TO5 True-Up BK-1_Revised'!E38</f>
        <v>0</v>
      </c>
      <c r="G38" s="80">
        <f>'Pg4 TO5 True-Up BK-1_As Filed'!E39</f>
        <v>0</v>
      </c>
      <c r="I38" s="193">
        <f t="shared" si="2"/>
        <v>0</v>
      </c>
      <c r="J38" s="259" t="s">
        <v>119</v>
      </c>
      <c r="K38" s="1">
        <f t="shared" si="1"/>
        <v>28</v>
      </c>
      <c r="L38" s="15"/>
      <c r="M38" s="1"/>
      <c r="O38"/>
      <c r="P38"/>
      <c r="Q38"/>
      <c r="R38"/>
    </row>
    <row r="39" spans="1:18" x14ac:dyDescent="0.25">
      <c r="A39" s="1">
        <f t="shared" si="0"/>
        <v>29</v>
      </c>
      <c r="E39" s="83"/>
      <c r="G39" s="83"/>
      <c r="I39" s="193">
        <f t="shared" si="2"/>
        <v>0</v>
      </c>
      <c r="J39" s="1"/>
      <c r="K39" s="1">
        <f t="shared" si="1"/>
        <v>29</v>
      </c>
      <c r="L39" s="15"/>
      <c r="O39"/>
      <c r="P39"/>
      <c r="Q39"/>
      <c r="R39"/>
    </row>
    <row r="40" spans="1:18" ht="16.5" thickBot="1" x14ac:dyDescent="0.3">
      <c r="A40" s="1">
        <f t="shared" si="0"/>
        <v>30</v>
      </c>
      <c r="B40" s="3" t="s">
        <v>388</v>
      </c>
      <c r="C40" s="77"/>
      <c r="D40" s="77"/>
      <c r="E40" s="286">
        <f>E25+E29+E33+SUM(E35:E38)</f>
        <v>1124355.7227361219</v>
      </c>
      <c r="F40" s="282" t="s">
        <v>273</v>
      </c>
      <c r="G40" s="89">
        <f>G25+G29+G33+SUM(G35:G38)</f>
        <v>1126048.7562409281</v>
      </c>
      <c r="H40" s="282"/>
      <c r="I40" s="89">
        <f t="shared" si="2"/>
        <v>-1693.0335048062261</v>
      </c>
      <c r="J40" s="1" t="s">
        <v>389</v>
      </c>
      <c r="K40" s="1">
        <f t="shared" si="1"/>
        <v>30</v>
      </c>
      <c r="L40" s="15"/>
      <c r="M40" s="59"/>
      <c r="O40"/>
      <c r="P40"/>
      <c r="Q40"/>
      <c r="R40"/>
    </row>
    <row r="41" spans="1:18" ht="16.5" thickTop="1" x14ac:dyDescent="0.25">
      <c r="C41" s="77"/>
      <c r="D41" s="77"/>
      <c r="E41" s="90"/>
      <c r="F41" s="5"/>
      <c r="G41" s="5"/>
      <c r="H41" s="5"/>
      <c r="I41" s="5"/>
      <c r="J41" s="1"/>
      <c r="M41" s="266"/>
      <c r="O41"/>
      <c r="P41"/>
      <c r="Q41"/>
      <c r="R41"/>
    </row>
    <row r="42" spans="1:18" x14ac:dyDescent="0.25">
      <c r="C42" s="77"/>
      <c r="D42" s="77"/>
      <c r="E42" s="90"/>
      <c r="F42" s="5"/>
      <c r="G42" s="5"/>
      <c r="H42" s="5"/>
      <c r="I42" s="5"/>
      <c r="J42" s="1"/>
      <c r="M42" s="266"/>
      <c r="O42"/>
      <c r="P42"/>
      <c r="Q42"/>
      <c r="R42"/>
    </row>
    <row r="43" spans="1:18" ht="39.75" customHeight="1" x14ac:dyDescent="0.25">
      <c r="A43" s="279" t="s">
        <v>273</v>
      </c>
      <c r="B43" s="302" t="s">
        <v>274</v>
      </c>
      <c r="C43" s="302"/>
      <c r="D43" s="302"/>
      <c r="E43" s="302"/>
      <c r="F43" s="302"/>
      <c r="G43" s="302"/>
      <c r="H43" s="302"/>
      <c r="I43" s="302"/>
      <c r="J43" s="302"/>
      <c r="M43" s="266"/>
      <c r="O43"/>
      <c r="P43"/>
      <c r="Q43"/>
      <c r="R43"/>
    </row>
    <row r="44" spans="1:18" ht="21.75" customHeight="1" x14ac:dyDescent="0.25">
      <c r="A44" s="91">
        <v>1</v>
      </c>
      <c r="B44" s="3" t="s">
        <v>285</v>
      </c>
      <c r="C44" s="277"/>
      <c r="D44" s="277"/>
      <c r="E44" s="277"/>
      <c r="F44" s="277"/>
      <c r="G44" s="277"/>
      <c r="H44" s="277"/>
      <c r="I44" s="277"/>
      <c r="J44" s="277"/>
      <c r="M44" s="266"/>
      <c r="O44"/>
      <c r="P44"/>
      <c r="Q44"/>
      <c r="R44"/>
    </row>
    <row r="45" spans="1:18" ht="18.75" x14ac:dyDescent="0.25">
      <c r="A45" s="91">
        <v>2</v>
      </c>
      <c r="B45" s="3" t="s">
        <v>120</v>
      </c>
      <c r="C45" s="77"/>
      <c r="D45" s="77"/>
      <c r="E45" s="90"/>
      <c r="F45" s="5"/>
      <c r="G45" s="5"/>
      <c r="H45" s="5"/>
      <c r="I45" s="5"/>
      <c r="J45" s="1"/>
      <c r="M45" s="266"/>
      <c r="O45"/>
      <c r="P45"/>
      <c r="Q45"/>
      <c r="R45"/>
    </row>
    <row r="46" spans="1:18" ht="18.75" x14ac:dyDescent="0.25">
      <c r="A46" s="91"/>
      <c r="C46" s="77"/>
      <c r="D46" s="77"/>
      <c r="E46" s="90"/>
      <c r="F46" s="5"/>
      <c r="G46" s="5"/>
      <c r="H46" s="5"/>
      <c r="I46" s="5"/>
      <c r="J46" s="1"/>
      <c r="M46" s="266"/>
      <c r="O46"/>
      <c r="P46"/>
      <c r="Q46"/>
      <c r="R46"/>
    </row>
    <row r="47" spans="1:18" x14ac:dyDescent="0.25">
      <c r="C47" s="77"/>
      <c r="D47" s="77"/>
      <c r="E47" s="90"/>
      <c r="F47" s="5"/>
      <c r="G47" s="5"/>
      <c r="H47" s="5"/>
      <c r="I47" s="5"/>
      <c r="J47" s="1"/>
      <c r="M47" s="59"/>
      <c r="O47"/>
      <c r="P47"/>
      <c r="Q47"/>
      <c r="R47"/>
    </row>
    <row r="48" spans="1:18" x14ac:dyDescent="0.25">
      <c r="B48" s="310" t="s">
        <v>0</v>
      </c>
      <c r="C48" s="311"/>
      <c r="D48" s="311"/>
      <c r="E48" s="311"/>
      <c r="F48" s="311"/>
      <c r="G48" s="311"/>
      <c r="H48" s="311"/>
      <c r="I48" s="311"/>
      <c r="J48" s="311"/>
      <c r="M48" s="1"/>
      <c r="O48"/>
      <c r="P48"/>
      <c r="Q48"/>
      <c r="R48"/>
    </row>
    <row r="49" spans="1:18" x14ac:dyDescent="0.25">
      <c r="B49" s="310" t="s">
        <v>92</v>
      </c>
      <c r="C49" s="311"/>
      <c r="D49" s="311"/>
      <c r="E49" s="311"/>
      <c r="F49" s="311"/>
      <c r="G49" s="311"/>
      <c r="H49" s="311"/>
      <c r="I49" s="311"/>
      <c r="J49" s="311"/>
      <c r="M49" s="1"/>
      <c r="O49"/>
      <c r="P49"/>
      <c r="Q49"/>
      <c r="R49"/>
    </row>
    <row r="50" spans="1:18" ht="17.25" x14ac:dyDescent="0.25">
      <c r="B50" s="310" t="s">
        <v>375</v>
      </c>
      <c r="C50" s="312"/>
      <c r="D50" s="312"/>
      <c r="E50" s="312"/>
      <c r="F50" s="312"/>
      <c r="G50" s="312"/>
      <c r="H50" s="312"/>
      <c r="I50" s="312"/>
      <c r="J50" s="312"/>
      <c r="M50" s="1"/>
      <c r="O50"/>
      <c r="P50"/>
      <c r="Q50"/>
      <c r="R50"/>
    </row>
    <row r="51" spans="1:18" x14ac:dyDescent="0.25">
      <c r="B51" s="313" t="str">
        <f>B5</f>
        <v>For the Base Period &amp; True-Up Period Ending December 31, 2024</v>
      </c>
      <c r="C51" s="314"/>
      <c r="D51" s="314"/>
      <c r="E51" s="314"/>
      <c r="F51" s="314"/>
      <c r="G51" s="314"/>
      <c r="H51" s="314"/>
      <c r="I51" s="314"/>
      <c r="J51" s="314"/>
      <c r="M51" s="1"/>
      <c r="O51"/>
      <c r="P51"/>
      <c r="Q51"/>
      <c r="R51"/>
    </row>
    <row r="52" spans="1:18" x14ac:dyDescent="0.25">
      <c r="B52" s="315" t="s">
        <v>3</v>
      </c>
      <c r="C52" s="311"/>
      <c r="D52" s="311"/>
      <c r="E52" s="311"/>
      <c r="F52" s="311"/>
      <c r="G52" s="311"/>
      <c r="H52" s="311"/>
      <c r="I52" s="311"/>
      <c r="J52" s="311"/>
      <c r="M52" s="1"/>
      <c r="O52"/>
      <c r="P52"/>
      <c r="Q52"/>
      <c r="R52"/>
    </row>
    <row r="53" spans="1:18" x14ac:dyDescent="0.25">
      <c r="C53" s="77"/>
      <c r="D53" s="77"/>
      <c r="E53" s="186" t="s">
        <v>275</v>
      </c>
      <c r="F53"/>
      <c r="G53" s="186" t="s">
        <v>276</v>
      </c>
      <c r="H53"/>
      <c r="I53" s="186" t="s">
        <v>277</v>
      </c>
      <c r="J53" s="1"/>
      <c r="M53" s="1"/>
      <c r="O53"/>
      <c r="P53"/>
      <c r="Q53"/>
      <c r="R53"/>
    </row>
    <row r="54" spans="1:18" ht="18.75" x14ac:dyDescent="0.25">
      <c r="A54" s="259" t="s">
        <v>4</v>
      </c>
      <c r="C54" s="77"/>
      <c r="D54" s="77"/>
      <c r="E54" s="192" t="str">
        <f>E8</f>
        <v>Revised TO6 C2</v>
      </c>
      <c r="F54" s="192"/>
      <c r="G54" s="192" t="s">
        <v>283</v>
      </c>
      <c r="H54" s="73"/>
      <c r="I54" s="189" t="s">
        <v>278</v>
      </c>
      <c r="J54" s="1"/>
      <c r="K54" s="259" t="s">
        <v>4</v>
      </c>
      <c r="L54" s="259"/>
      <c r="M54" s="1"/>
      <c r="O54"/>
      <c r="P54"/>
      <c r="Q54"/>
      <c r="R54"/>
    </row>
    <row r="55" spans="1:18" x14ac:dyDescent="0.25">
      <c r="A55" s="259" t="s">
        <v>6</v>
      </c>
      <c r="C55" s="77"/>
      <c r="D55" s="77"/>
      <c r="E55" s="74" t="s">
        <v>8</v>
      </c>
      <c r="F55" s="76"/>
      <c r="G55" s="74" t="s">
        <v>8</v>
      </c>
      <c r="H55" s="76"/>
      <c r="I55" s="191" t="s">
        <v>281</v>
      </c>
      <c r="J55" s="1"/>
      <c r="K55" s="259" t="s">
        <v>6</v>
      </c>
      <c r="L55" s="259"/>
      <c r="M55" s="1"/>
      <c r="O55"/>
      <c r="P55"/>
      <c r="Q55"/>
      <c r="R55"/>
    </row>
    <row r="56" spans="1:18" ht="18.75" x14ac:dyDescent="0.25">
      <c r="B56" s="267" t="s">
        <v>429</v>
      </c>
      <c r="E56" s="1"/>
      <c r="J56" s="1"/>
      <c r="M56" s="1"/>
      <c r="O56"/>
      <c r="P56"/>
      <c r="Q56"/>
      <c r="R56"/>
    </row>
    <row r="57" spans="1:18" x14ac:dyDescent="0.25">
      <c r="A57" s="1">
        <f t="shared" si="0"/>
        <v>1</v>
      </c>
      <c r="B57" s="41" t="s">
        <v>121</v>
      </c>
      <c r="C57" s="77"/>
      <c r="D57" s="77"/>
      <c r="E57" s="92">
        <f>'Pg3 TO5 True-Up BK-1_Revised'!E56</f>
        <v>0</v>
      </c>
      <c r="G57" s="92">
        <f>'Pg4 TO5 True-Up BK-1_As Filed'!E56</f>
        <v>0</v>
      </c>
      <c r="I57" s="207">
        <f>E57-G57</f>
        <v>0</v>
      </c>
      <c r="J57" s="1" t="s">
        <v>122</v>
      </c>
      <c r="K57" s="1">
        <f t="shared" si="1"/>
        <v>1</v>
      </c>
      <c r="M57" s="1"/>
      <c r="O57"/>
      <c r="P57"/>
      <c r="Q57"/>
      <c r="R57"/>
    </row>
    <row r="58" spans="1:18" x14ac:dyDescent="0.25">
      <c r="A58" s="1">
        <f t="shared" si="0"/>
        <v>2</v>
      </c>
      <c r="B58" s="41"/>
      <c r="C58" s="77"/>
      <c r="D58" s="77"/>
      <c r="E58" s="90"/>
      <c r="G58" s="90"/>
      <c r="I58" s="207"/>
      <c r="J58" s="1"/>
      <c r="K58" s="1">
        <f t="shared" si="1"/>
        <v>2</v>
      </c>
      <c r="M58" s="1"/>
      <c r="O58"/>
      <c r="P58"/>
      <c r="Q58"/>
      <c r="R58"/>
    </row>
    <row r="59" spans="1:18" ht="18.75" x14ac:dyDescent="0.25">
      <c r="A59" s="1">
        <f t="shared" si="0"/>
        <v>3</v>
      </c>
      <c r="B59" s="260" t="s">
        <v>123</v>
      </c>
      <c r="C59" s="77"/>
      <c r="D59" s="77"/>
      <c r="E59" s="61">
        <f>'Pg3 TO5 True-Up BK-1_Revised'!E58</f>
        <v>1.8992701752899493E-2</v>
      </c>
      <c r="F59" s="35"/>
      <c r="G59" s="61">
        <f>'Pg4 TO5 True-Up BK-1_As Filed'!E58</f>
        <v>1.8992701752899493E-2</v>
      </c>
      <c r="H59" s="35"/>
      <c r="I59" s="208">
        <f>E59-G59</f>
        <v>0</v>
      </c>
      <c r="J59" s="259" t="s">
        <v>427</v>
      </c>
      <c r="K59" s="1">
        <f t="shared" si="1"/>
        <v>3</v>
      </c>
      <c r="M59" s="1"/>
      <c r="O59"/>
      <c r="P59"/>
      <c r="Q59"/>
      <c r="R59"/>
    </row>
    <row r="60" spans="1:18" x14ac:dyDescent="0.25">
      <c r="A60" s="1">
        <f t="shared" si="0"/>
        <v>4</v>
      </c>
      <c r="B60" s="257" t="s">
        <v>124</v>
      </c>
      <c r="C60" s="77"/>
      <c r="D60" s="77"/>
      <c r="E60" s="261">
        <f>E145</f>
        <v>0</v>
      </c>
      <c r="G60" s="261">
        <f>G145</f>
        <v>0</v>
      </c>
      <c r="I60" s="209">
        <f>E60-G60</f>
        <v>0</v>
      </c>
      <c r="J60" s="259" t="s">
        <v>392</v>
      </c>
      <c r="K60" s="1">
        <f t="shared" si="1"/>
        <v>4</v>
      </c>
      <c r="M60" s="1"/>
      <c r="O60"/>
      <c r="P60"/>
      <c r="Q60"/>
      <c r="R60"/>
    </row>
    <row r="61" spans="1:18" x14ac:dyDescent="0.25">
      <c r="A61" s="1">
        <f t="shared" si="0"/>
        <v>5</v>
      </c>
      <c r="B61" s="257" t="s">
        <v>125</v>
      </c>
      <c r="E61" s="106">
        <f>E60*E59</f>
        <v>0</v>
      </c>
      <c r="G61" s="106">
        <f>G60*G59</f>
        <v>0</v>
      </c>
      <c r="I61" s="93">
        <f>E61-G61</f>
        <v>0</v>
      </c>
      <c r="J61" s="259" t="s">
        <v>126</v>
      </c>
      <c r="K61" s="1">
        <f t="shared" si="1"/>
        <v>5</v>
      </c>
      <c r="M61" s="1"/>
      <c r="O61"/>
      <c r="P61"/>
      <c r="Q61"/>
      <c r="R61"/>
    </row>
    <row r="62" spans="1:18" x14ac:dyDescent="0.25">
      <c r="A62" s="1">
        <f t="shared" si="0"/>
        <v>6</v>
      </c>
      <c r="B62" s="257"/>
      <c r="E62" s="60"/>
      <c r="G62" s="60"/>
      <c r="I62" s="207"/>
      <c r="J62" s="259"/>
      <c r="K62" s="1">
        <f t="shared" si="1"/>
        <v>6</v>
      </c>
      <c r="M62" s="1"/>
      <c r="O62"/>
      <c r="P62"/>
      <c r="Q62"/>
      <c r="R62"/>
    </row>
    <row r="63" spans="1:18" ht="18.75" x14ac:dyDescent="0.25">
      <c r="A63" s="1">
        <f t="shared" si="0"/>
        <v>7</v>
      </c>
      <c r="B63" s="260" t="s">
        <v>109</v>
      </c>
      <c r="E63" s="263">
        <f>'Pg3 TO5 True-Up BK-1_Revised'!E62</f>
        <v>0</v>
      </c>
      <c r="G63" s="263">
        <f>'Pg4 TO5 True-Up BK-1_As Filed'!E62</f>
        <v>0</v>
      </c>
      <c r="I63" s="208">
        <f>E63-G63</f>
        <v>0</v>
      </c>
      <c r="J63" s="259" t="s">
        <v>428</v>
      </c>
      <c r="K63" s="1">
        <f t="shared" si="1"/>
        <v>7</v>
      </c>
      <c r="M63" s="1"/>
      <c r="O63"/>
      <c r="P63"/>
      <c r="Q63"/>
      <c r="R63"/>
    </row>
    <row r="64" spans="1:18" x14ac:dyDescent="0.25">
      <c r="A64" s="1">
        <f t="shared" si="0"/>
        <v>8</v>
      </c>
      <c r="B64" s="257" t="s">
        <v>124</v>
      </c>
      <c r="E64" s="261">
        <f>E145</f>
        <v>0</v>
      </c>
      <c r="G64" s="261">
        <f>G145</f>
        <v>0</v>
      </c>
      <c r="I64" s="209">
        <f>E64-G64</f>
        <v>0</v>
      </c>
      <c r="J64" s="259" t="s">
        <v>392</v>
      </c>
      <c r="K64" s="1">
        <f t="shared" si="1"/>
        <v>8</v>
      </c>
      <c r="M64" s="1"/>
      <c r="O64"/>
      <c r="P64"/>
      <c r="Q64"/>
      <c r="R64"/>
    </row>
    <row r="65" spans="1:18" x14ac:dyDescent="0.25">
      <c r="A65" s="1">
        <f t="shared" si="0"/>
        <v>9</v>
      </c>
      <c r="B65" s="257" t="s">
        <v>110</v>
      </c>
      <c r="E65" s="106">
        <f>E63*E64</f>
        <v>0</v>
      </c>
      <c r="G65" s="106">
        <f>G63*G64</f>
        <v>0</v>
      </c>
      <c r="I65" s="93">
        <f>E65-G65</f>
        <v>0</v>
      </c>
      <c r="J65" s="259" t="s">
        <v>127</v>
      </c>
      <c r="K65" s="1">
        <f t="shared" si="1"/>
        <v>9</v>
      </c>
      <c r="M65" s="1"/>
      <c r="O65"/>
      <c r="P65"/>
      <c r="Q65"/>
      <c r="R65"/>
    </row>
    <row r="66" spans="1:18" x14ac:dyDescent="0.25">
      <c r="A66" s="1">
        <f t="shared" si="0"/>
        <v>10</v>
      </c>
      <c r="E66" s="60"/>
      <c r="G66" s="60"/>
      <c r="I66" s="90"/>
      <c r="J66" s="259"/>
      <c r="K66" s="1">
        <f t="shared" si="1"/>
        <v>10</v>
      </c>
      <c r="M66" s="1"/>
      <c r="O66"/>
      <c r="P66"/>
      <c r="Q66"/>
      <c r="R66"/>
    </row>
    <row r="67" spans="1:18" ht="16.5" thickBot="1" x14ac:dyDescent="0.3">
      <c r="A67" s="1">
        <f t="shared" si="0"/>
        <v>11</v>
      </c>
      <c r="B67" s="257" t="s">
        <v>394</v>
      </c>
      <c r="E67" s="94">
        <f>E57+E61+E65</f>
        <v>0</v>
      </c>
      <c r="G67" s="94">
        <f>G57+G61+G65</f>
        <v>0</v>
      </c>
      <c r="I67" s="94">
        <f>E67-G67</f>
        <v>0</v>
      </c>
      <c r="J67" s="259" t="s">
        <v>395</v>
      </c>
      <c r="K67" s="1">
        <f t="shared" si="1"/>
        <v>11</v>
      </c>
      <c r="M67" s="1"/>
      <c r="O67"/>
      <c r="P67"/>
      <c r="Q67"/>
      <c r="R67"/>
    </row>
    <row r="68" spans="1:18" ht="16.5" thickTop="1" x14ac:dyDescent="0.25">
      <c r="A68" s="1">
        <f t="shared" si="0"/>
        <v>12</v>
      </c>
      <c r="E68" s="60"/>
      <c r="G68" s="60"/>
      <c r="I68" s="207"/>
      <c r="J68" s="1"/>
      <c r="K68" s="1">
        <f t="shared" si="1"/>
        <v>12</v>
      </c>
      <c r="L68" s="15"/>
      <c r="M68" s="1"/>
      <c r="O68"/>
      <c r="P68"/>
      <c r="Q68"/>
      <c r="R68"/>
    </row>
    <row r="69" spans="1:18" ht="18.75" x14ac:dyDescent="0.25">
      <c r="A69" s="1">
        <f t="shared" si="0"/>
        <v>13</v>
      </c>
      <c r="B69" s="268" t="s">
        <v>430</v>
      </c>
      <c r="E69" s="60"/>
      <c r="G69" s="60"/>
      <c r="I69" s="207"/>
      <c r="J69" s="1"/>
      <c r="K69" s="1">
        <f t="shared" si="1"/>
        <v>13</v>
      </c>
      <c r="L69" s="15"/>
      <c r="M69" s="1"/>
      <c r="O69"/>
      <c r="P69"/>
      <c r="Q69"/>
      <c r="R69"/>
    </row>
    <row r="70" spans="1:18" x14ac:dyDescent="0.25">
      <c r="A70" s="1">
        <f t="shared" si="0"/>
        <v>14</v>
      </c>
      <c r="B70" s="41" t="s">
        <v>128</v>
      </c>
      <c r="E70" s="46">
        <f>'Pg3 TO5 True-Up BK-1_Revised'!E69</f>
        <v>0</v>
      </c>
      <c r="G70" s="46">
        <f>'Pg4 TO5 True-Up BK-1_As Filed'!E69</f>
        <v>0</v>
      </c>
      <c r="I70" s="207">
        <f>E70-G70</f>
        <v>0</v>
      </c>
      <c r="J70" s="1" t="s">
        <v>129</v>
      </c>
      <c r="K70" s="1">
        <f t="shared" si="1"/>
        <v>14</v>
      </c>
      <c r="L70" s="15"/>
      <c r="M70" s="1"/>
      <c r="O70"/>
      <c r="P70"/>
      <c r="Q70"/>
      <c r="R70"/>
    </row>
    <row r="71" spans="1:18" x14ac:dyDescent="0.25">
      <c r="A71" s="1">
        <f t="shared" si="0"/>
        <v>15</v>
      </c>
      <c r="B71" s="41"/>
      <c r="E71" s="95"/>
      <c r="G71" s="95"/>
      <c r="I71" s="207"/>
      <c r="J71" s="1"/>
      <c r="K71" s="1">
        <f>K70+1</f>
        <v>15</v>
      </c>
      <c r="L71" s="15"/>
      <c r="M71" s="1"/>
      <c r="O71"/>
      <c r="P71"/>
      <c r="Q71"/>
      <c r="R71"/>
    </row>
    <row r="72" spans="1:18" x14ac:dyDescent="0.25">
      <c r="A72" s="1">
        <f t="shared" si="0"/>
        <v>16</v>
      </c>
      <c r="B72" s="260" t="s">
        <v>130</v>
      </c>
      <c r="E72" s="46">
        <f>E150</f>
        <v>0</v>
      </c>
      <c r="G72" s="46">
        <f>G150</f>
        <v>0</v>
      </c>
      <c r="I72" s="207">
        <f>E72-G72</f>
        <v>0</v>
      </c>
      <c r="J72" s="259" t="s">
        <v>397</v>
      </c>
      <c r="K72" s="1">
        <f>K71+1</f>
        <v>16</v>
      </c>
      <c r="O72"/>
      <c r="P72"/>
      <c r="Q72"/>
      <c r="R72"/>
    </row>
    <row r="73" spans="1:18" ht="18.75" x14ac:dyDescent="0.25">
      <c r="A73" s="1">
        <f t="shared" si="0"/>
        <v>17</v>
      </c>
      <c r="B73" s="260" t="s">
        <v>105</v>
      </c>
      <c r="C73" s="77"/>
      <c r="D73" s="78"/>
      <c r="E73" s="64">
        <f>'Pg3 TO5 True-Up BK-1_Revised'!E72</f>
        <v>9.4978868247432138E-2</v>
      </c>
      <c r="F73" s="5"/>
      <c r="G73" s="64">
        <f>'Pg4 TO5 True-Up BK-1_As Filed'!E72</f>
        <v>9.4979106623422849E-2</v>
      </c>
      <c r="H73" s="5"/>
      <c r="I73" s="210">
        <f>E73-G73</f>
        <v>-2.3837599071041549E-7</v>
      </c>
      <c r="J73" s="259" t="s">
        <v>425</v>
      </c>
      <c r="K73" s="1">
        <f t="shared" ref="K73:K95" si="3">K72+1</f>
        <v>17</v>
      </c>
      <c r="O73"/>
      <c r="P73"/>
      <c r="Q73"/>
      <c r="R73"/>
    </row>
    <row r="74" spans="1:18" x14ac:dyDescent="0.25">
      <c r="A74" s="1">
        <f t="shared" si="0"/>
        <v>18</v>
      </c>
      <c r="B74" s="257" t="s">
        <v>131</v>
      </c>
      <c r="E74" s="106">
        <f>E72*E73</f>
        <v>0</v>
      </c>
      <c r="G74" s="106">
        <f>G72*G73</f>
        <v>0</v>
      </c>
      <c r="I74" s="97">
        <f>E74-G74</f>
        <v>0</v>
      </c>
      <c r="J74" s="259" t="s">
        <v>132</v>
      </c>
      <c r="K74" s="1">
        <f t="shared" si="3"/>
        <v>18</v>
      </c>
      <c r="O74"/>
      <c r="P74"/>
      <c r="Q74"/>
      <c r="R74"/>
    </row>
    <row r="75" spans="1:18" x14ac:dyDescent="0.25">
      <c r="A75" s="1">
        <f t="shared" si="0"/>
        <v>19</v>
      </c>
      <c r="B75" s="257"/>
      <c r="E75" s="60"/>
      <c r="G75" s="60"/>
      <c r="I75" s="207"/>
      <c r="J75" s="259"/>
      <c r="K75" s="1">
        <f t="shared" si="3"/>
        <v>19</v>
      </c>
      <c r="O75"/>
      <c r="P75"/>
      <c r="Q75"/>
      <c r="R75"/>
    </row>
    <row r="76" spans="1:18" x14ac:dyDescent="0.25">
      <c r="A76" s="1">
        <f t="shared" ref="A76:A95" si="4">A75+1</f>
        <v>20</v>
      </c>
      <c r="B76" s="260" t="s">
        <v>130</v>
      </c>
      <c r="E76" s="46">
        <f>'Pg3 TO5 True-Up BK-1_Revised'!E75</f>
        <v>0</v>
      </c>
      <c r="G76" s="46">
        <f>'Pg4 TO5 True-Up BK-1_As Filed'!E75</f>
        <v>0</v>
      </c>
      <c r="I76" s="207">
        <f>E76-G76</f>
        <v>0</v>
      </c>
      <c r="J76" s="259" t="s">
        <v>397</v>
      </c>
      <c r="K76" s="1">
        <f t="shared" si="3"/>
        <v>20</v>
      </c>
      <c r="O76"/>
      <c r="P76"/>
      <c r="Q76"/>
      <c r="R76"/>
    </row>
    <row r="77" spans="1:18" ht="18.75" x14ac:dyDescent="0.25">
      <c r="A77" s="1">
        <f t="shared" si="4"/>
        <v>21</v>
      </c>
      <c r="B77" s="260" t="s">
        <v>109</v>
      </c>
      <c r="E77" s="269">
        <f>'Pg3 TO5 True-Up BK-1_Revised'!E76</f>
        <v>0</v>
      </c>
      <c r="G77" s="269">
        <f>'Pg4 TO5 True-Up BK-1_As Filed'!E76</f>
        <v>0</v>
      </c>
      <c r="I77" s="210">
        <f>E77-G77</f>
        <v>0</v>
      </c>
      <c r="J77" s="259" t="s">
        <v>133</v>
      </c>
      <c r="K77" s="1">
        <f t="shared" si="3"/>
        <v>21</v>
      </c>
      <c r="O77"/>
      <c r="P77"/>
      <c r="Q77"/>
      <c r="R77"/>
    </row>
    <row r="78" spans="1:18" x14ac:dyDescent="0.25">
      <c r="A78" s="1">
        <f t="shared" si="4"/>
        <v>22</v>
      </c>
      <c r="B78" s="257" t="s">
        <v>134</v>
      </c>
      <c r="E78" s="106">
        <f>E76*E77</f>
        <v>0</v>
      </c>
      <c r="G78" s="106">
        <f>G76*G77</f>
        <v>0</v>
      </c>
      <c r="I78" s="97">
        <f>E78-G78</f>
        <v>0</v>
      </c>
      <c r="J78" s="259" t="s">
        <v>135</v>
      </c>
      <c r="K78" s="1">
        <f t="shared" si="3"/>
        <v>22</v>
      </c>
      <c r="O78"/>
      <c r="P78"/>
      <c r="Q78"/>
      <c r="R78"/>
    </row>
    <row r="79" spans="1:18" x14ac:dyDescent="0.25">
      <c r="A79" s="1">
        <f t="shared" si="4"/>
        <v>23</v>
      </c>
      <c r="E79" s="60"/>
      <c r="G79" s="60"/>
      <c r="I79" s="98"/>
      <c r="J79" s="259"/>
      <c r="K79" s="1">
        <f t="shared" si="3"/>
        <v>23</v>
      </c>
      <c r="O79"/>
      <c r="P79"/>
      <c r="Q79"/>
      <c r="R79"/>
    </row>
    <row r="80" spans="1:18" ht="16.5" thickBot="1" x14ac:dyDescent="0.3">
      <c r="A80" s="1">
        <f t="shared" si="4"/>
        <v>24</v>
      </c>
      <c r="B80" s="257" t="s">
        <v>398</v>
      </c>
      <c r="E80" s="94">
        <f>E70+E74+E78</f>
        <v>0</v>
      </c>
      <c r="G80" s="94">
        <f>G70+G74+G78</f>
        <v>0</v>
      </c>
      <c r="I80" s="94">
        <f>E80-G80</f>
        <v>0</v>
      </c>
      <c r="J80" s="259" t="s">
        <v>136</v>
      </c>
      <c r="K80" s="1">
        <f t="shared" si="3"/>
        <v>24</v>
      </c>
      <c r="O80"/>
      <c r="P80"/>
      <c r="Q80"/>
      <c r="R80"/>
    </row>
    <row r="81" spans="1:18" ht="16.5" thickTop="1" x14ac:dyDescent="0.25">
      <c r="A81" s="1">
        <f t="shared" si="4"/>
        <v>25</v>
      </c>
      <c r="E81" s="60"/>
      <c r="G81" s="60"/>
      <c r="I81" s="207"/>
      <c r="J81" s="1"/>
      <c r="K81" s="1">
        <f t="shared" si="3"/>
        <v>25</v>
      </c>
      <c r="L81" s="15"/>
      <c r="M81" s="1"/>
      <c r="O81"/>
      <c r="P81"/>
      <c r="Q81"/>
      <c r="R81"/>
    </row>
    <row r="82" spans="1:18" ht="18.75" x14ac:dyDescent="0.25">
      <c r="A82" s="1">
        <f t="shared" si="4"/>
        <v>26</v>
      </c>
      <c r="B82" s="268" t="s">
        <v>431</v>
      </c>
      <c r="C82" s="77"/>
      <c r="D82" s="77"/>
      <c r="E82" s="90"/>
      <c r="G82" s="90"/>
      <c r="I82" s="207"/>
      <c r="J82" s="1"/>
      <c r="K82" s="1">
        <f t="shared" si="3"/>
        <v>26</v>
      </c>
      <c r="L82" s="15"/>
      <c r="M82" s="1"/>
      <c r="O82"/>
      <c r="P82"/>
      <c r="Q82"/>
      <c r="R82"/>
    </row>
    <row r="83" spans="1:18" x14ac:dyDescent="0.25">
      <c r="A83" s="1">
        <f t="shared" si="4"/>
        <v>27</v>
      </c>
      <c r="B83" s="257" t="s">
        <v>137</v>
      </c>
      <c r="C83" s="77"/>
      <c r="D83" s="77"/>
      <c r="E83" s="92">
        <f>E152</f>
        <v>0</v>
      </c>
      <c r="G83" s="92">
        <f>G152</f>
        <v>0</v>
      </c>
      <c r="I83" s="207">
        <f>E83-G83</f>
        <v>0</v>
      </c>
      <c r="J83" s="259" t="s">
        <v>400</v>
      </c>
      <c r="K83" s="1">
        <f t="shared" si="3"/>
        <v>27</v>
      </c>
      <c r="L83" s="15"/>
      <c r="M83" s="1"/>
      <c r="O83"/>
      <c r="P83"/>
      <c r="Q83"/>
      <c r="R83"/>
    </row>
    <row r="84" spans="1:18" ht="18.75" x14ac:dyDescent="0.25">
      <c r="A84" s="1">
        <f t="shared" si="4"/>
        <v>28</v>
      </c>
      <c r="B84" s="260" t="s">
        <v>105</v>
      </c>
      <c r="C84" s="77"/>
      <c r="D84" s="77"/>
      <c r="E84" s="270">
        <f>'Pg3 TO5 True-Up BK-1_Revised'!E83</f>
        <v>9.4978868247432138E-2</v>
      </c>
      <c r="F84" s="5"/>
      <c r="G84" s="270">
        <f>'Pg4 TO5 True-Up BK-1_As Filed'!E83</f>
        <v>9.4979106623422849E-2</v>
      </c>
      <c r="H84" s="5"/>
      <c r="I84" s="210">
        <f>E84-G84</f>
        <v>-2.3837599071041549E-7</v>
      </c>
      <c r="J84" s="259" t="s">
        <v>425</v>
      </c>
      <c r="K84" s="1">
        <f t="shared" si="3"/>
        <v>28</v>
      </c>
      <c r="L84" s="15"/>
      <c r="M84" s="1"/>
      <c r="O84"/>
      <c r="P84"/>
      <c r="Q84"/>
      <c r="R84"/>
    </row>
    <row r="85" spans="1:18" ht="16.5" thickBot="1" x14ac:dyDescent="0.3">
      <c r="A85" s="1">
        <f t="shared" si="4"/>
        <v>29</v>
      </c>
      <c r="B85" s="257" t="s">
        <v>138</v>
      </c>
      <c r="C85" s="77"/>
      <c r="D85" s="77"/>
      <c r="E85" s="106">
        <f>E83*E84</f>
        <v>0</v>
      </c>
      <c r="G85" s="106">
        <f>G83*G84</f>
        <v>0</v>
      </c>
      <c r="I85" s="99">
        <f>E85-G85</f>
        <v>0</v>
      </c>
      <c r="J85" s="259" t="s">
        <v>139</v>
      </c>
      <c r="K85" s="1">
        <f t="shared" si="3"/>
        <v>29</v>
      </c>
      <c r="L85" s="15"/>
      <c r="M85" s="1"/>
      <c r="O85"/>
      <c r="P85"/>
      <c r="Q85"/>
      <c r="R85"/>
    </row>
    <row r="86" spans="1:18" ht="16.5" thickTop="1" x14ac:dyDescent="0.25">
      <c r="A86" s="1">
        <f t="shared" si="4"/>
        <v>30</v>
      </c>
      <c r="B86" s="257"/>
      <c r="C86" s="77"/>
      <c r="D86" s="77"/>
      <c r="E86" s="60"/>
      <c r="G86" s="60"/>
      <c r="I86" s="207"/>
      <c r="J86" s="259"/>
      <c r="K86" s="1">
        <f t="shared" si="3"/>
        <v>30</v>
      </c>
      <c r="L86" s="15"/>
      <c r="M86" s="1"/>
      <c r="O86"/>
      <c r="P86"/>
      <c r="Q86"/>
      <c r="R86"/>
    </row>
    <row r="87" spans="1:18" x14ac:dyDescent="0.25">
      <c r="A87" s="1">
        <f t="shared" si="4"/>
        <v>31</v>
      </c>
      <c r="B87" s="257" t="s">
        <v>137</v>
      </c>
      <c r="E87" s="46">
        <f>E152</f>
        <v>0</v>
      </c>
      <c r="G87" s="46">
        <f>G152</f>
        <v>0</v>
      </c>
      <c r="I87" s="207">
        <f>E87-G87</f>
        <v>0</v>
      </c>
      <c r="J87" s="259" t="s">
        <v>400</v>
      </c>
      <c r="K87" s="1">
        <f t="shared" si="3"/>
        <v>31</v>
      </c>
      <c r="L87" s="15"/>
      <c r="M87" s="1"/>
      <c r="O87"/>
      <c r="P87"/>
      <c r="Q87"/>
      <c r="R87"/>
    </row>
    <row r="88" spans="1:18" ht="18.75" x14ac:dyDescent="0.25">
      <c r="A88" s="1">
        <f t="shared" si="4"/>
        <v>32</v>
      </c>
      <c r="B88" s="260" t="s">
        <v>109</v>
      </c>
      <c r="E88" s="271">
        <f>'Pg3 TO5 True-Up BK-1_Revised'!E87</f>
        <v>0</v>
      </c>
      <c r="G88" s="271">
        <f>'Pg4 TO5 True-Up BK-1_As Filed'!E87</f>
        <v>0</v>
      </c>
      <c r="I88" s="210">
        <f>E88-G88</f>
        <v>0</v>
      </c>
      <c r="J88" s="259" t="s">
        <v>426</v>
      </c>
      <c r="K88" s="1">
        <f t="shared" si="3"/>
        <v>32</v>
      </c>
      <c r="L88" s="15"/>
      <c r="M88" s="1"/>
      <c r="O88"/>
      <c r="P88"/>
      <c r="Q88"/>
      <c r="R88"/>
    </row>
    <row r="89" spans="1:18" x14ac:dyDescent="0.25">
      <c r="A89" s="1">
        <f t="shared" si="4"/>
        <v>33</v>
      </c>
      <c r="B89" s="257" t="s">
        <v>140</v>
      </c>
      <c r="E89" s="106">
        <f>E87*E88</f>
        <v>0</v>
      </c>
      <c r="G89" s="106">
        <f>G87*G88</f>
        <v>0</v>
      </c>
      <c r="I89" s="97">
        <f>E89-G89</f>
        <v>0</v>
      </c>
      <c r="J89" s="259" t="s">
        <v>141</v>
      </c>
      <c r="K89" s="1">
        <f t="shared" si="3"/>
        <v>33</v>
      </c>
      <c r="L89" s="15"/>
      <c r="M89" s="1"/>
      <c r="O89"/>
      <c r="P89"/>
      <c r="Q89"/>
      <c r="R89"/>
    </row>
    <row r="90" spans="1:18" x14ac:dyDescent="0.25">
      <c r="A90" s="1">
        <f t="shared" si="4"/>
        <v>34</v>
      </c>
      <c r="B90" s="257"/>
      <c r="E90" s="60"/>
      <c r="G90" s="60"/>
      <c r="I90" s="98"/>
      <c r="J90" s="259"/>
      <c r="K90" s="1">
        <f t="shared" si="3"/>
        <v>34</v>
      </c>
      <c r="L90" s="15"/>
      <c r="M90" s="1"/>
      <c r="O90"/>
      <c r="P90"/>
      <c r="Q90"/>
      <c r="R90"/>
    </row>
    <row r="91" spans="1:18" ht="16.5" thickBot="1" x14ac:dyDescent="0.3">
      <c r="A91" s="1">
        <f t="shared" si="4"/>
        <v>35</v>
      </c>
      <c r="B91" s="257" t="s">
        <v>401</v>
      </c>
      <c r="E91" s="94">
        <f>E85+E89</f>
        <v>0</v>
      </c>
      <c r="G91" s="94">
        <f>G85+G89</f>
        <v>0</v>
      </c>
      <c r="I91" s="89">
        <f>E91-G91</f>
        <v>0</v>
      </c>
      <c r="J91" s="259" t="s">
        <v>142</v>
      </c>
      <c r="K91" s="1">
        <f t="shared" si="3"/>
        <v>35</v>
      </c>
      <c r="L91" s="15"/>
      <c r="M91" s="1"/>
      <c r="O91"/>
      <c r="P91"/>
      <c r="Q91"/>
      <c r="R91"/>
    </row>
    <row r="92" spans="1:18" ht="16.5" thickTop="1" x14ac:dyDescent="0.25">
      <c r="A92" s="1">
        <f t="shared" si="4"/>
        <v>36</v>
      </c>
      <c r="B92" s="257"/>
      <c r="E92" s="60"/>
      <c r="G92" s="60"/>
      <c r="I92" s="207"/>
      <c r="J92" s="259"/>
      <c r="K92" s="1">
        <f t="shared" si="3"/>
        <v>36</v>
      </c>
      <c r="L92" s="15"/>
      <c r="M92" s="1"/>
      <c r="O92"/>
      <c r="P92"/>
      <c r="Q92"/>
      <c r="R92"/>
    </row>
    <row r="93" spans="1:18" ht="19.5" thickBot="1" x14ac:dyDescent="0.3">
      <c r="A93" s="1">
        <f t="shared" si="4"/>
        <v>37</v>
      </c>
      <c r="B93" s="257" t="s">
        <v>402</v>
      </c>
      <c r="C93" s="77"/>
      <c r="D93" s="77"/>
      <c r="E93" s="89">
        <f>E69+E80+E91</f>
        <v>0</v>
      </c>
      <c r="G93" s="89">
        <f>G69+G80+G91</f>
        <v>0</v>
      </c>
      <c r="I93" s="211">
        <f>E93-G93</f>
        <v>0</v>
      </c>
      <c r="J93" s="259" t="s">
        <v>143</v>
      </c>
      <c r="K93" s="1">
        <f t="shared" si="3"/>
        <v>37</v>
      </c>
      <c r="L93" s="15"/>
      <c r="M93" s="1"/>
      <c r="O93"/>
      <c r="P93"/>
      <c r="Q93"/>
      <c r="R93"/>
    </row>
    <row r="94" spans="1:18" ht="16.5" thickTop="1" x14ac:dyDescent="0.25">
      <c r="A94" s="1">
        <f t="shared" si="4"/>
        <v>38</v>
      </c>
      <c r="B94" s="257"/>
      <c r="C94" s="77"/>
      <c r="D94" s="77"/>
      <c r="E94" s="90"/>
      <c r="G94" s="90"/>
      <c r="I94" s="207"/>
      <c r="J94" s="259"/>
      <c r="K94" s="1">
        <f t="shared" si="3"/>
        <v>38</v>
      </c>
      <c r="L94" s="15"/>
      <c r="M94" s="1"/>
      <c r="O94"/>
      <c r="P94"/>
      <c r="Q94"/>
      <c r="R94"/>
    </row>
    <row r="95" spans="1:18" ht="24.75" customHeight="1" thickBot="1" x14ac:dyDescent="0.3">
      <c r="A95" s="1">
        <f t="shared" si="4"/>
        <v>39</v>
      </c>
      <c r="B95" s="40" t="s">
        <v>144</v>
      </c>
      <c r="C95" s="77"/>
      <c r="D95" s="77"/>
      <c r="E95" s="286">
        <f>E40+E93</f>
        <v>1124355.7227361219</v>
      </c>
      <c r="F95" s="282" t="s">
        <v>273</v>
      </c>
      <c r="G95" s="89">
        <f>G40+G93</f>
        <v>1126048.7562409281</v>
      </c>
      <c r="H95" s="282"/>
      <c r="I95" s="211">
        <f>E95-G95</f>
        <v>-1693.0335048062261</v>
      </c>
      <c r="J95" s="259" t="s">
        <v>404</v>
      </c>
      <c r="K95" s="1">
        <f t="shared" si="3"/>
        <v>39</v>
      </c>
      <c r="L95" s="15"/>
      <c r="M95" s="1"/>
      <c r="O95"/>
      <c r="P95"/>
      <c r="Q95"/>
      <c r="R95"/>
    </row>
    <row r="96" spans="1:18" ht="16.5" thickTop="1" x14ac:dyDescent="0.25">
      <c r="B96" s="40"/>
      <c r="C96" s="77"/>
      <c r="D96" s="77"/>
      <c r="E96" s="90"/>
      <c r="F96" s="82"/>
      <c r="G96" s="82"/>
      <c r="H96" s="82"/>
      <c r="I96" s="82"/>
      <c r="J96" s="1"/>
      <c r="O96"/>
      <c r="P96"/>
      <c r="Q96"/>
      <c r="R96"/>
    </row>
    <row r="97" spans="1:18" x14ac:dyDescent="0.25">
      <c r="B97" s="40"/>
      <c r="C97" s="77"/>
      <c r="D97" s="77"/>
      <c r="E97" s="90"/>
      <c r="F97" s="82"/>
      <c r="G97" s="82"/>
      <c r="H97" s="82"/>
      <c r="I97" s="82"/>
      <c r="J97" s="1"/>
      <c r="O97"/>
      <c r="P97"/>
      <c r="Q97"/>
      <c r="R97"/>
    </row>
    <row r="98" spans="1:18" ht="42" customHeight="1" x14ac:dyDescent="0.25">
      <c r="A98" s="279" t="s">
        <v>273</v>
      </c>
      <c r="B98" s="302" t="str">
        <f>B43</f>
        <v>Items in BOLD have changed for AFUDC adjustments resulting from TO6 settlement negotiations and capital related cost adjustments discovered as part of the Transmission Project Review process.</v>
      </c>
      <c r="C98" s="302"/>
      <c r="D98" s="302"/>
      <c r="E98" s="302"/>
      <c r="F98" s="302"/>
      <c r="G98" s="302"/>
      <c r="H98" s="302"/>
      <c r="I98" s="302"/>
      <c r="J98" s="302"/>
      <c r="O98"/>
      <c r="P98"/>
      <c r="Q98"/>
      <c r="R98"/>
    </row>
    <row r="99" spans="1:18" ht="20.25" customHeight="1" x14ac:dyDescent="0.25">
      <c r="A99" s="272">
        <v>1</v>
      </c>
      <c r="B99" s="297" t="s">
        <v>285</v>
      </c>
      <c r="C99" s="277"/>
      <c r="D99" s="277"/>
      <c r="E99" s="277"/>
      <c r="F99" s="277"/>
      <c r="G99" s="277"/>
      <c r="H99" s="277"/>
      <c r="I99" s="277"/>
      <c r="J99" s="277"/>
      <c r="O99"/>
      <c r="P99"/>
      <c r="Q99"/>
      <c r="R99"/>
    </row>
    <row r="100" spans="1:18" ht="18.75" x14ac:dyDescent="0.25">
      <c r="A100" s="272">
        <v>2</v>
      </c>
      <c r="B100" s="257" t="s">
        <v>120</v>
      </c>
      <c r="C100" s="77"/>
      <c r="D100" s="77"/>
      <c r="E100" s="100"/>
      <c r="F100" s="82"/>
      <c r="G100" s="82"/>
      <c r="H100" s="82"/>
      <c r="I100" s="82"/>
      <c r="J100" s="1"/>
      <c r="O100"/>
      <c r="P100"/>
      <c r="Q100"/>
      <c r="R100"/>
    </row>
    <row r="101" spans="1:18" ht="18.75" x14ac:dyDescent="0.25">
      <c r="A101" s="272">
        <v>3</v>
      </c>
      <c r="B101" s="257" t="s">
        <v>145</v>
      </c>
      <c r="C101" s="77"/>
      <c r="D101" s="77"/>
      <c r="E101" s="100"/>
      <c r="F101" s="82"/>
      <c r="G101" s="82"/>
      <c r="H101" s="82"/>
      <c r="I101" s="82"/>
      <c r="J101" s="1"/>
      <c r="O101"/>
      <c r="P101"/>
      <c r="Q101"/>
      <c r="R101"/>
    </row>
    <row r="102" spans="1:18" ht="18.75" x14ac:dyDescent="0.25">
      <c r="A102" s="272">
        <v>4</v>
      </c>
      <c r="B102" s="257" t="s">
        <v>405</v>
      </c>
      <c r="C102" s="77"/>
      <c r="D102" s="77"/>
      <c r="E102" s="100"/>
      <c r="F102" s="82"/>
      <c r="G102" s="82"/>
      <c r="H102" s="82"/>
      <c r="I102" s="82"/>
      <c r="J102" s="1"/>
      <c r="O102"/>
      <c r="P102"/>
      <c r="Q102"/>
      <c r="R102"/>
    </row>
    <row r="103" spans="1:18" x14ac:dyDescent="0.25">
      <c r="B103" s="5"/>
      <c r="C103" s="77"/>
      <c r="D103" s="77"/>
      <c r="E103" s="90"/>
      <c r="J103" s="1"/>
      <c r="O103"/>
      <c r="P103"/>
      <c r="Q103"/>
      <c r="R103"/>
    </row>
    <row r="104" spans="1:18" x14ac:dyDescent="0.25">
      <c r="C104" s="77"/>
      <c r="D104" s="77"/>
      <c r="E104" s="90"/>
      <c r="J104" s="1"/>
      <c r="O104"/>
      <c r="P104"/>
      <c r="Q104"/>
      <c r="R104"/>
    </row>
    <row r="105" spans="1:18" x14ac:dyDescent="0.25">
      <c r="B105" s="303" t="s">
        <v>0</v>
      </c>
      <c r="C105" s="304"/>
      <c r="D105" s="304"/>
      <c r="E105" s="304"/>
      <c r="F105" s="304"/>
      <c r="G105" s="304"/>
      <c r="H105" s="304"/>
      <c r="I105" s="304"/>
      <c r="J105" s="304"/>
      <c r="O105"/>
      <c r="P105"/>
      <c r="Q105"/>
      <c r="R105"/>
    </row>
    <row r="106" spans="1:18" x14ac:dyDescent="0.25">
      <c r="B106" s="303" t="s">
        <v>92</v>
      </c>
      <c r="C106" s="304"/>
      <c r="D106" s="304"/>
      <c r="E106" s="304"/>
      <c r="F106" s="304"/>
      <c r="G106" s="304"/>
      <c r="H106" s="304"/>
      <c r="I106" s="304"/>
      <c r="J106" s="304"/>
      <c r="O106"/>
      <c r="P106"/>
      <c r="Q106"/>
      <c r="R106"/>
    </row>
    <row r="107" spans="1:18" ht="17.25" x14ac:dyDescent="0.25">
      <c r="A107" s="1" t="s">
        <v>91</v>
      </c>
      <c r="B107" s="303" t="s">
        <v>375</v>
      </c>
      <c r="C107" s="305"/>
      <c r="D107" s="305"/>
      <c r="E107" s="305"/>
      <c r="F107" s="305"/>
      <c r="G107" s="305"/>
      <c r="H107" s="305"/>
      <c r="I107" s="305"/>
      <c r="J107" s="305"/>
      <c r="K107" s="1" t="s">
        <v>91</v>
      </c>
      <c r="O107"/>
      <c r="P107"/>
      <c r="Q107"/>
      <c r="R107"/>
    </row>
    <row r="108" spans="1:18" x14ac:dyDescent="0.25">
      <c r="B108" s="306" t="str">
        <f>B5</f>
        <v>For the Base Period &amp; True-Up Period Ending December 31, 2024</v>
      </c>
      <c r="C108" s="307"/>
      <c r="D108" s="307"/>
      <c r="E108" s="307"/>
      <c r="F108" s="307"/>
      <c r="G108" s="307"/>
      <c r="H108" s="307"/>
      <c r="I108" s="307"/>
      <c r="J108" s="307"/>
      <c r="O108"/>
      <c r="P108"/>
      <c r="Q108"/>
      <c r="R108"/>
    </row>
    <row r="109" spans="1:18" x14ac:dyDescent="0.25">
      <c r="B109" s="308" t="s">
        <v>3</v>
      </c>
      <c r="C109" s="304"/>
      <c r="D109" s="304"/>
      <c r="E109" s="304"/>
      <c r="F109" s="304"/>
      <c r="G109" s="304"/>
      <c r="H109" s="304"/>
      <c r="I109" s="304"/>
      <c r="J109" s="304"/>
      <c r="O109"/>
      <c r="P109"/>
      <c r="Q109"/>
      <c r="R109"/>
    </row>
    <row r="110" spans="1:18" x14ac:dyDescent="0.25">
      <c r="B110" s="4"/>
      <c r="C110" s="5"/>
      <c r="D110" s="5"/>
      <c r="E110" s="186" t="s">
        <v>275</v>
      </c>
      <c r="F110"/>
      <c r="G110" s="186" t="s">
        <v>276</v>
      </c>
      <c r="H110"/>
      <c r="I110" s="186" t="s">
        <v>277</v>
      </c>
      <c r="J110" s="5"/>
      <c r="O110"/>
      <c r="P110"/>
      <c r="Q110"/>
      <c r="R110"/>
    </row>
    <row r="111" spans="1:18" ht="18.75" x14ac:dyDescent="0.25">
      <c r="A111" s="1" t="s">
        <v>4</v>
      </c>
      <c r="E111" s="192" t="str">
        <f>E8</f>
        <v>Revised TO6 C2</v>
      </c>
      <c r="F111" s="192"/>
      <c r="G111" s="192" t="s">
        <v>283</v>
      </c>
      <c r="H111" s="73"/>
      <c r="I111" s="189" t="s">
        <v>278</v>
      </c>
      <c r="J111" s="1"/>
      <c r="K111" s="1" t="s">
        <v>4</v>
      </c>
      <c r="O111"/>
      <c r="P111"/>
      <c r="Q111"/>
      <c r="R111"/>
    </row>
    <row r="112" spans="1:18" x14ac:dyDescent="0.25">
      <c r="A112" s="1" t="s">
        <v>6</v>
      </c>
      <c r="B112" s="5" t="s">
        <v>91</v>
      </c>
      <c r="E112" s="74" t="s">
        <v>8</v>
      </c>
      <c r="F112" s="76"/>
      <c r="G112" s="74" t="s">
        <v>8</v>
      </c>
      <c r="H112" s="76"/>
      <c r="I112" s="191" t="s">
        <v>281</v>
      </c>
      <c r="J112" s="7" t="s">
        <v>9</v>
      </c>
      <c r="K112" s="1" t="s">
        <v>6</v>
      </c>
      <c r="O112"/>
      <c r="P112"/>
      <c r="Q112"/>
      <c r="R112"/>
    </row>
    <row r="113" spans="1:18" x14ac:dyDescent="0.25">
      <c r="B113" s="75" t="s">
        <v>146</v>
      </c>
      <c r="C113" s="101"/>
      <c r="D113" s="101"/>
      <c r="E113" s="101"/>
      <c r="J113" s="1"/>
      <c r="O113"/>
      <c r="P113"/>
      <c r="Q113"/>
      <c r="R113"/>
    </row>
    <row r="114" spans="1:18" x14ac:dyDescent="0.25">
      <c r="A114" s="1">
        <v>1</v>
      </c>
      <c r="B114" s="102" t="s">
        <v>147</v>
      </c>
      <c r="C114" s="101"/>
      <c r="D114" s="101"/>
      <c r="E114" s="101"/>
      <c r="J114" s="1"/>
      <c r="K114" s="1">
        <f>A114</f>
        <v>1</v>
      </c>
      <c r="O114"/>
      <c r="P114"/>
      <c r="Q114"/>
      <c r="R114"/>
    </row>
    <row r="115" spans="1:18" x14ac:dyDescent="0.25">
      <c r="A115" s="1">
        <f t="shared" ref="A115:A152" si="5">A114+1</f>
        <v>2</v>
      </c>
      <c r="B115" s="41" t="s">
        <v>148</v>
      </c>
      <c r="C115" s="101"/>
      <c r="D115" s="101"/>
      <c r="E115" s="288">
        <f>E185</f>
        <v>6209958.4427527729</v>
      </c>
      <c r="F115" s="282" t="s">
        <v>273</v>
      </c>
      <c r="G115" s="103">
        <f>G185</f>
        <v>6222472.3213388296</v>
      </c>
      <c r="H115" s="282"/>
      <c r="I115" s="113">
        <f>E115-G115</f>
        <v>-12513.878586056642</v>
      </c>
      <c r="J115" s="1" t="s">
        <v>149</v>
      </c>
      <c r="K115" s="1">
        <f>K114+1</f>
        <v>2</v>
      </c>
      <c r="O115"/>
      <c r="P115"/>
      <c r="Q115"/>
      <c r="R115"/>
    </row>
    <row r="116" spans="1:18" x14ac:dyDescent="0.25">
      <c r="A116" s="1">
        <f t="shared" si="5"/>
        <v>3</v>
      </c>
      <c r="B116" s="41" t="s">
        <v>150</v>
      </c>
      <c r="C116" s="101"/>
      <c r="D116" s="101"/>
      <c r="E116" s="104">
        <f>E186</f>
        <v>19445</v>
      </c>
      <c r="F116" s="82"/>
      <c r="G116" s="104">
        <f>G186</f>
        <v>19450.268412941146</v>
      </c>
      <c r="H116" s="82"/>
      <c r="I116" s="193">
        <f>E116-G116</f>
        <v>-5.26841294114638</v>
      </c>
      <c r="J116" s="1" t="s">
        <v>151</v>
      </c>
      <c r="K116" s="1">
        <f>K115+1</f>
        <v>3</v>
      </c>
      <c r="O116"/>
      <c r="P116"/>
      <c r="Q116"/>
      <c r="R116"/>
    </row>
    <row r="117" spans="1:18" x14ac:dyDescent="0.25">
      <c r="A117" s="1">
        <f t="shared" si="5"/>
        <v>4</v>
      </c>
      <c r="B117" s="41" t="s">
        <v>152</v>
      </c>
      <c r="C117" s="101"/>
      <c r="D117" s="101"/>
      <c r="E117" s="104">
        <f>E187</f>
        <v>72604</v>
      </c>
      <c r="G117" s="104">
        <f>G187</f>
        <v>72720.647600419266</v>
      </c>
      <c r="I117" s="193">
        <f t="shared" ref="I117:I118" si="6">E117-G117</f>
        <v>-116.64760041926638</v>
      </c>
      <c r="J117" s="1" t="s">
        <v>153</v>
      </c>
      <c r="K117" s="1">
        <f>K116+1</f>
        <v>4</v>
      </c>
      <c r="O117"/>
      <c r="P117"/>
      <c r="Q117"/>
      <c r="R117"/>
    </row>
    <row r="118" spans="1:18" x14ac:dyDescent="0.25">
      <c r="A118" s="1">
        <f t="shared" si="5"/>
        <v>5</v>
      </c>
      <c r="B118" s="41" t="s">
        <v>154</v>
      </c>
      <c r="C118" s="101"/>
      <c r="D118" s="101"/>
      <c r="E118" s="105">
        <f>E188</f>
        <v>221203</v>
      </c>
      <c r="G118" s="105">
        <f>G188</f>
        <v>221256.36685038038</v>
      </c>
      <c r="I118" s="194">
        <f t="shared" si="6"/>
        <v>-53.36685038037831</v>
      </c>
      <c r="J118" s="1" t="s">
        <v>155</v>
      </c>
      <c r="K118" s="1">
        <f>K117+1</f>
        <v>5</v>
      </c>
      <c r="O118"/>
      <c r="P118"/>
      <c r="Q118"/>
      <c r="R118"/>
    </row>
    <row r="119" spans="1:18" x14ac:dyDescent="0.25">
      <c r="A119" s="1">
        <f t="shared" si="5"/>
        <v>6</v>
      </c>
      <c r="B119" s="41" t="s">
        <v>156</v>
      </c>
      <c r="C119" s="1"/>
      <c r="D119" s="1"/>
      <c r="E119" s="289">
        <f>SUM(E115:E118)</f>
        <v>6523210.4427527729</v>
      </c>
      <c r="F119" s="282" t="s">
        <v>273</v>
      </c>
      <c r="G119" s="106">
        <f>SUM(G115:G118)</f>
        <v>6535899.6042025704</v>
      </c>
      <c r="H119" s="282"/>
      <c r="I119" s="195">
        <f>SUM(I115:I118)</f>
        <v>-12689.161449797433</v>
      </c>
      <c r="J119" s="1" t="s">
        <v>157</v>
      </c>
      <c r="K119" s="1">
        <f t="shared" ref="K119:K152" si="7">K118+1</f>
        <v>6</v>
      </c>
      <c r="O119"/>
      <c r="P119"/>
      <c r="Q119"/>
      <c r="R119"/>
    </row>
    <row r="120" spans="1:18" x14ac:dyDescent="0.25">
      <c r="A120" s="1">
        <f t="shared" si="5"/>
        <v>7</v>
      </c>
      <c r="C120" s="1"/>
      <c r="D120" s="1"/>
      <c r="E120" s="83"/>
      <c r="G120" s="83"/>
      <c r="I120" s="111"/>
      <c r="J120" s="1"/>
      <c r="K120" s="1">
        <f t="shared" si="7"/>
        <v>7</v>
      </c>
      <c r="O120"/>
      <c r="P120"/>
      <c r="Q120"/>
      <c r="R120"/>
    </row>
    <row r="121" spans="1:18" x14ac:dyDescent="0.25">
      <c r="A121" s="1">
        <f t="shared" si="5"/>
        <v>8</v>
      </c>
      <c r="B121" s="102" t="s">
        <v>158</v>
      </c>
      <c r="C121" s="1"/>
      <c r="D121" s="1"/>
      <c r="E121" s="83"/>
      <c r="G121" s="83"/>
      <c r="I121" s="200"/>
      <c r="J121" s="1"/>
      <c r="K121" s="1">
        <f t="shared" si="7"/>
        <v>8</v>
      </c>
      <c r="O121"/>
      <c r="P121"/>
      <c r="Q121"/>
      <c r="R121"/>
    </row>
    <row r="122" spans="1:18" x14ac:dyDescent="0.25">
      <c r="A122" s="1">
        <f t="shared" si="5"/>
        <v>9</v>
      </c>
      <c r="B122" s="41" t="s">
        <v>159</v>
      </c>
      <c r="C122" s="1"/>
      <c r="D122" s="1"/>
      <c r="E122" s="43">
        <f>'Pg3 TO5 True-Up BK-1_Revised'!E120</f>
        <v>0</v>
      </c>
      <c r="F122" s="82"/>
      <c r="G122" s="43">
        <f>'Pg4 TO5 True-Up BK-1_As Filed'!E119</f>
        <v>0</v>
      </c>
      <c r="H122" s="82"/>
      <c r="I122" s="200">
        <f>E122-G122</f>
        <v>0</v>
      </c>
      <c r="J122" s="1" t="s">
        <v>160</v>
      </c>
      <c r="K122" s="1">
        <f t="shared" si="7"/>
        <v>9</v>
      </c>
      <c r="M122" s="27"/>
      <c r="O122"/>
      <c r="P122"/>
      <c r="Q122"/>
      <c r="R122"/>
    </row>
    <row r="123" spans="1:18" x14ac:dyDescent="0.25">
      <c r="A123" s="1">
        <f t="shared" si="5"/>
        <v>10</v>
      </c>
      <c r="B123" s="41" t="s">
        <v>161</v>
      </c>
      <c r="C123" s="1"/>
      <c r="D123" s="1"/>
      <c r="E123" s="185">
        <f>'Pg3 TO5 True-Up BK-1_Revised'!E121</f>
        <v>0</v>
      </c>
      <c r="G123" s="185">
        <f>'Pg4 TO5 True-Up BK-1_As Filed'!E120</f>
        <v>0</v>
      </c>
      <c r="I123" s="194">
        <f>E123-G123</f>
        <v>0</v>
      </c>
      <c r="J123" s="1" t="s">
        <v>162</v>
      </c>
      <c r="K123" s="1">
        <f t="shared" si="7"/>
        <v>10</v>
      </c>
      <c r="O123"/>
      <c r="P123"/>
      <c r="Q123"/>
      <c r="R123"/>
    </row>
    <row r="124" spans="1:18" x14ac:dyDescent="0.25">
      <c r="A124" s="1">
        <f t="shared" si="5"/>
        <v>11</v>
      </c>
      <c r="B124" s="41" t="s">
        <v>163</v>
      </c>
      <c r="C124" s="1"/>
      <c r="D124" s="1"/>
      <c r="E124" s="107">
        <f>SUM(E122:E123)</f>
        <v>0</v>
      </c>
      <c r="F124" s="82"/>
      <c r="G124" s="107">
        <f>SUM(G122:G123)</f>
        <v>0</v>
      </c>
      <c r="H124" s="82"/>
      <c r="I124" s="206">
        <f>SUM(I122:I123)</f>
        <v>0</v>
      </c>
      <c r="J124" s="1" t="s">
        <v>164</v>
      </c>
      <c r="K124" s="1">
        <f t="shared" si="7"/>
        <v>11</v>
      </c>
      <c r="O124"/>
      <c r="P124"/>
      <c r="Q124"/>
      <c r="R124"/>
    </row>
    <row r="125" spans="1:18" x14ac:dyDescent="0.25">
      <c r="A125" s="1">
        <f t="shared" si="5"/>
        <v>12</v>
      </c>
      <c r="B125" s="41"/>
      <c r="C125" s="1"/>
      <c r="D125" s="1"/>
      <c r="E125" s="90"/>
      <c r="G125" s="90"/>
      <c r="I125" s="111"/>
      <c r="J125" s="1"/>
      <c r="K125" s="1">
        <f t="shared" si="7"/>
        <v>12</v>
      </c>
      <c r="O125"/>
      <c r="P125"/>
      <c r="Q125"/>
      <c r="R125"/>
    </row>
    <row r="126" spans="1:18" x14ac:dyDescent="0.25">
      <c r="A126" s="1">
        <f t="shared" si="5"/>
        <v>13</v>
      </c>
      <c r="B126" s="102" t="s">
        <v>165</v>
      </c>
      <c r="E126" s="83"/>
      <c r="G126" s="83"/>
      <c r="I126" s="111"/>
      <c r="J126" s="1"/>
      <c r="K126" s="1">
        <f t="shared" si="7"/>
        <v>13</v>
      </c>
      <c r="O126"/>
      <c r="P126"/>
      <c r="Q126"/>
      <c r="R126"/>
    </row>
    <row r="127" spans="1:18" ht="18.75" x14ac:dyDescent="0.25">
      <c r="A127" s="1">
        <f t="shared" si="5"/>
        <v>14</v>
      </c>
      <c r="B127" s="3" t="s">
        <v>286</v>
      </c>
      <c r="C127" s="1"/>
      <c r="D127" s="1"/>
      <c r="E127" s="46">
        <f>'Pg3 TO5 True-Up BK-1_Revised'!E125</f>
        <v>-1140267.769910471</v>
      </c>
      <c r="G127" s="46">
        <f>'Pg4 TO5 True-Up BK-1_As Filed'!E124</f>
        <v>-1140267.769910471</v>
      </c>
      <c r="I127" s="200">
        <f t="shared" ref="I127" si="8">E127-G127</f>
        <v>0</v>
      </c>
      <c r="J127" s="1" t="s">
        <v>406</v>
      </c>
      <c r="K127" s="1">
        <f t="shared" si="7"/>
        <v>14</v>
      </c>
      <c r="M127" s="273"/>
      <c r="O127"/>
      <c r="P127"/>
      <c r="Q127"/>
      <c r="R127"/>
    </row>
    <row r="128" spans="1:18" x14ac:dyDescent="0.25">
      <c r="A128" s="1">
        <f t="shared" si="5"/>
        <v>15</v>
      </c>
      <c r="B128" s="3" t="s">
        <v>167</v>
      </c>
      <c r="C128" s="1"/>
      <c r="D128" s="1"/>
      <c r="E128" s="79">
        <f>'Pg3 TO5 True-Up BK-1_Revised'!E126</f>
        <v>0</v>
      </c>
      <c r="G128" s="79">
        <f>'Pg4 TO5 True-Up BK-1_As Filed'!E125</f>
        <v>0</v>
      </c>
      <c r="I128" s="201">
        <f>E128-G128</f>
        <v>0</v>
      </c>
      <c r="J128" s="1" t="s">
        <v>168</v>
      </c>
      <c r="K128" s="1">
        <f t="shared" si="7"/>
        <v>15</v>
      </c>
      <c r="M128" s="273"/>
      <c r="O128"/>
      <c r="P128"/>
      <c r="Q128"/>
      <c r="R128"/>
    </row>
    <row r="129" spans="1:18" x14ac:dyDescent="0.25">
      <c r="A129" s="1">
        <f t="shared" si="5"/>
        <v>16</v>
      </c>
      <c r="B129" s="41" t="s">
        <v>169</v>
      </c>
      <c r="C129" s="1"/>
      <c r="D129" s="1"/>
      <c r="E129" s="106">
        <f>SUM(E127:E128)</f>
        <v>-1140267.769910471</v>
      </c>
      <c r="G129" s="106">
        <f>SUM(G127:G128)</f>
        <v>-1140267.769910471</v>
      </c>
      <c r="I129" s="205">
        <f>SUM(I127:I128)</f>
        <v>0</v>
      </c>
      <c r="J129" s="1" t="s">
        <v>170</v>
      </c>
      <c r="K129" s="1">
        <f t="shared" si="7"/>
        <v>16</v>
      </c>
      <c r="M129" s="18"/>
      <c r="O129"/>
      <c r="P129"/>
      <c r="Q129"/>
      <c r="R129"/>
    </row>
    <row r="130" spans="1:18" x14ac:dyDescent="0.25">
      <c r="A130" s="1">
        <f t="shared" si="5"/>
        <v>17</v>
      </c>
      <c r="C130" s="1"/>
      <c r="D130" s="1"/>
      <c r="E130" s="78"/>
      <c r="G130" s="78"/>
      <c r="I130" s="200"/>
      <c r="J130" s="1"/>
      <c r="K130" s="1">
        <f t="shared" si="7"/>
        <v>17</v>
      </c>
      <c r="O130"/>
      <c r="P130"/>
      <c r="Q130"/>
      <c r="R130"/>
    </row>
    <row r="131" spans="1:18" x14ac:dyDescent="0.25">
      <c r="A131" s="1">
        <f t="shared" si="5"/>
        <v>18</v>
      </c>
      <c r="B131" s="102" t="s">
        <v>171</v>
      </c>
      <c r="C131" s="1"/>
      <c r="D131" s="1"/>
      <c r="E131" s="78"/>
      <c r="G131" s="78"/>
      <c r="I131" s="111"/>
      <c r="J131" s="1"/>
      <c r="K131" s="1">
        <f t="shared" si="7"/>
        <v>18</v>
      </c>
      <c r="O131"/>
      <c r="P131"/>
      <c r="Q131"/>
      <c r="R131"/>
    </row>
    <row r="132" spans="1:18" x14ac:dyDescent="0.25">
      <c r="A132" s="1">
        <f t="shared" si="5"/>
        <v>19</v>
      </c>
      <c r="B132" s="41" t="s">
        <v>172</v>
      </c>
      <c r="C132" s="1"/>
      <c r="D132" s="1"/>
      <c r="E132" s="103">
        <f>'Pg3 TO5 True-Up BK-1_Revised'!E130</f>
        <v>58386.388307458947</v>
      </c>
      <c r="F132" s="82"/>
      <c r="G132" s="103">
        <f>'Pg4 TO5 True-Up BK-1_As Filed'!E129</f>
        <v>58386.388307458947</v>
      </c>
      <c r="H132" s="82"/>
      <c r="I132" s="202">
        <f t="shared" ref="I132:I134" si="9">E132-G132</f>
        <v>0</v>
      </c>
      <c r="J132" s="1" t="s">
        <v>407</v>
      </c>
      <c r="K132" s="1">
        <f t="shared" si="7"/>
        <v>19</v>
      </c>
      <c r="O132"/>
      <c r="P132"/>
      <c r="Q132"/>
      <c r="R132"/>
    </row>
    <row r="133" spans="1:18" x14ac:dyDescent="0.25">
      <c r="A133" s="1">
        <f t="shared" si="5"/>
        <v>20</v>
      </c>
      <c r="B133" s="41" t="s">
        <v>173</v>
      </c>
      <c r="C133" s="1"/>
      <c r="D133" s="1"/>
      <c r="E133" s="104">
        <f>'Pg3 TO5 True-Up BK-1_Revised'!E131</f>
        <v>42132.851178335695</v>
      </c>
      <c r="F133" s="82"/>
      <c r="G133" s="104">
        <f>'Pg4 TO5 True-Up BK-1_As Filed'!E130</f>
        <v>42132.851178335695</v>
      </c>
      <c r="H133" s="82"/>
      <c r="I133" s="193">
        <f t="shared" si="9"/>
        <v>0</v>
      </c>
      <c r="J133" s="1" t="s">
        <v>408</v>
      </c>
      <c r="K133" s="1">
        <f t="shared" si="7"/>
        <v>20</v>
      </c>
      <c r="O133"/>
      <c r="P133"/>
      <c r="Q133"/>
      <c r="R133"/>
    </row>
    <row r="134" spans="1:18" x14ac:dyDescent="0.25">
      <c r="A134" s="1">
        <f t="shared" si="5"/>
        <v>21</v>
      </c>
      <c r="B134" s="41" t="s">
        <v>174</v>
      </c>
      <c r="C134" s="1"/>
      <c r="D134" s="1"/>
      <c r="E134" s="105">
        <f>'Pg3 TO5 True-Up BK-1_Revised'!E132</f>
        <v>28809.361397441011</v>
      </c>
      <c r="F134" s="5"/>
      <c r="G134" s="105">
        <f>'Pg4 TO5 True-Up BK-1_As Filed'!E131</f>
        <v>28809.361397441011</v>
      </c>
      <c r="H134" s="5"/>
      <c r="I134" s="194">
        <f t="shared" si="9"/>
        <v>0</v>
      </c>
      <c r="J134" s="1" t="s">
        <v>409</v>
      </c>
      <c r="K134" s="1">
        <f t="shared" si="7"/>
        <v>21</v>
      </c>
      <c r="O134"/>
      <c r="P134"/>
      <c r="Q134"/>
      <c r="R134"/>
    </row>
    <row r="135" spans="1:18" x14ac:dyDescent="0.25">
      <c r="A135" s="1">
        <f t="shared" si="5"/>
        <v>22</v>
      </c>
      <c r="B135" s="41" t="s">
        <v>175</v>
      </c>
      <c r="E135" s="106">
        <f>SUM(E132:E134)</f>
        <v>129328.60088323566</v>
      </c>
      <c r="F135" s="5"/>
      <c r="G135" s="106">
        <f>SUM(G132:G134)</f>
        <v>129328.60088323566</v>
      </c>
      <c r="H135" s="5"/>
      <c r="I135" s="195">
        <f>SUM(I132:I134)</f>
        <v>0</v>
      </c>
      <c r="J135" s="1" t="s">
        <v>176</v>
      </c>
      <c r="K135" s="1">
        <f t="shared" si="7"/>
        <v>22</v>
      </c>
      <c r="O135"/>
      <c r="P135"/>
      <c r="Q135"/>
      <c r="R135"/>
    </row>
    <row r="136" spans="1:18" x14ac:dyDescent="0.25">
      <c r="A136" s="1">
        <f t="shared" si="5"/>
        <v>23</v>
      </c>
      <c r="B136" s="41"/>
      <c r="E136" s="83"/>
      <c r="G136" s="83"/>
      <c r="I136" s="198"/>
      <c r="J136" s="1"/>
      <c r="K136" s="1">
        <f t="shared" si="7"/>
        <v>23</v>
      </c>
      <c r="O136"/>
      <c r="P136"/>
      <c r="Q136"/>
      <c r="R136"/>
    </row>
    <row r="137" spans="1:18" x14ac:dyDescent="0.25">
      <c r="A137" s="1">
        <f t="shared" si="5"/>
        <v>24</v>
      </c>
      <c r="B137" s="260" t="s">
        <v>177</v>
      </c>
      <c r="E137" s="274">
        <f>'Pg3 TO5 True-Up BK-1_Revised'!E135</f>
        <v>0</v>
      </c>
      <c r="G137" s="274">
        <f>'Pg4 TO5 True-Up BK-1_As Filed'!E134</f>
        <v>0</v>
      </c>
      <c r="I137" s="203">
        <f>E137-G137</f>
        <v>0</v>
      </c>
      <c r="J137" s="259" t="s">
        <v>410</v>
      </c>
      <c r="K137" s="1">
        <f t="shared" si="7"/>
        <v>24</v>
      </c>
      <c r="O137"/>
      <c r="P137"/>
      <c r="Q137"/>
      <c r="R137"/>
    </row>
    <row r="138" spans="1:18" x14ac:dyDescent="0.25">
      <c r="A138" s="1">
        <f t="shared" si="5"/>
        <v>25</v>
      </c>
      <c r="B138" s="260" t="s">
        <v>178</v>
      </c>
      <c r="E138" s="275">
        <f>'Pg3 TO5 True-Up BK-1_Revised'!E136</f>
        <v>-11349.30761086454</v>
      </c>
      <c r="G138" s="275">
        <f>'Pg4 TO5 True-Up BK-1_As Filed'!E135</f>
        <v>-11349.30761086454</v>
      </c>
      <c r="I138" s="298">
        <f t="shared" ref="I138" si="10">E138-G138</f>
        <v>0</v>
      </c>
      <c r="J138" s="259" t="s">
        <v>411</v>
      </c>
      <c r="K138" s="1">
        <f t="shared" si="7"/>
        <v>25</v>
      </c>
      <c r="O138"/>
      <c r="P138"/>
      <c r="Q138"/>
      <c r="R138"/>
    </row>
    <row r="139" spans="1:18" x14ac:dyDescent="0.25">
      <c r="A139" s="1">
        <f t="shared" si="5"/>
        <v>26</v>
      </c>
      <c r="B139" s="41"/>
      <c r="E139" s="83"/>
      <c r="G139" s="83"/>
      <c r="J139" s="1"/>
      <c r="K139" s="1">
        <f t="shared" si="7"/>
        <v>26</v>
      </c>
      <c r="M139" s="18"/>
      <c r="O139"/>
      <c r="P139"/>
      <c r="Q139"/>
      <c r="R139"/>
    </row>
    <row r="140" spans="1:18" ht="16.5" thickBot="1" x14ac:dyDescent="0.3">
      <c r="A140" s="1">
        <f t="shared" si="5"/>
        <v>27</v>
      </c>
      <c r="B140" s="41" t="s">
        <v>412</v>
      </c>
      <c r="E140" s="290">
        <f>E138+E135+E129+E124+E119</f>
        <v>5500921.9661146728</v>
      </c>
      <c r="F140" s="282" t="s">
        <v>273</v>
      </c>
      <c r="G140" s="94">
        <f>G138+G135+G129+G124+G119</f>
        <v>5513611.1275644703</v>
      </c>
      <c r="H140" s="282"/>
      <c r="I140" s="94">
        <f t="shared" ref="I140:I144" si="11">E140-G140</f>
        <v>-12689.161449797451</v>
      </c>
      <c r="J140" s="259" t="s">
        <v>413</v>
      </c>
      <c r="K140" s="1">
        <f t="shared" si="7"/>
        <v>27</v>
      </c>
      <c r="M140" s="276"/>
      <c r="O140"/>
      <c r="P140"/>
      <c r="Q140"/>
      <c r="R140"/>
    </row>
    <row r="141" spans="1:18" ht="16.5" thickTop="1" x14ac:dyDescent="0.25">
      <c r="A141" s="1">
        <f t="shared" si="5"/>
        <v>28</v>
      </c>
      <c r="B141" s="41"/>
      <c r="E141" s="60"/>
      <c r="G141" s="60"/>
      <c r="I141" s="203"/>
      <c r="J141" s="1"/>
      <c r="K141" s="1">
        <f t="shared" si="7"/>
        <v>28</v>
      </c>
      <c r="O141"/>
      <c r="P141"/>
      <c r="Q141"/>
      <c r="R141"/>
    </row>
    <row r="142" spans="1:18" ht="18.75" x14ac:dyDescent="0.25">
      <c r="A142" s="1">
        <f t="shared" si="5"/>
        <v>29</v>
      </c>
      <c r="B142" s="75" t="s">
        <v>287</v>
      </c>
      <c r="E142" s="60"/>
      <c r="G142" s="60"/>
      <c r="I142" s="203"/>
      <c r="J142" s="1"/>
      <c r="K142" s="1">
        <f t="shared" si="7"/>
        <v>29</v>
      </c>
      <c r="O142"/>
      <c r="P142"/>
      <c r="Q142"/>
      <c r="R142"/>
    </row>
    <row r="143" spans="1:18" x14ac:dyDescent="0.25">
      <c r="A143" s="1">
        <f t="shared" si="5"/>
        <v>30</v>
      </c>
      <c r="B143" s="41" t="s">
        <v>180</v>
      </c>
      <c r="E143" s="46">
        <f>E194</f>
        <v>0</v>
      </c>
      <c r="G143" s="46">
        <f>G194</f>
        <v>0</v>
      </c>
      <c r="I143" s="203">
        <f t="shared" si="11"/>
        <v>0</v>
      </c>
      <c r="J143" s="259" t="s">
        <v>181</v>
      </c>
      <c r="K143" s="1">
        <f t="shared" si="7"/>
        <v>30</v>
      </c>
      <c r="O143"/>
      <c r="P143"/>
      <c r="Q143"/>
      <c r="R143"/>
    </row>
    <row r="144" spans="1:18" x14ac:dyDescent="0.25">
      <c r="A144" s="1">
        <f t="shared" si="5"/>
        <v>31</v>
      </c>
      <c r="B144" s="41" t="s">
        <v>182</v>
      </c>
      <c r="E144" s="79">
        <f>'Pg3 TO5 True-Up BK-1_Revised'!E142</f>
        <v>0</v>
      </c>
      <c r="G144" s="79">
        <f>'Pg4 TO5 True-Up BK-1_As Filed'!E141</f>
        <v>0</v>
      </c>
      <c r="I144" s="204">
        <f t="shared" si="11"/>
        <v>0</v>
      </c>
      <c r="J144" s="259" t="s">
        <v>183</v>
      </c>
      <c r="K144" s="1">
        <f t="shared" si="7"/>
        <v>31</v>
      </c>
      <c r="M144" s="27"/>
      <c r="O144"/>
      <c r="P144"/>
      <c r="Q144"/>
      <c r="R144"/>
    </row>
    <row r="145" spans="1:18" ht="16.5" thickBot="1" x14ac:dyDescent="0.3">
      <c r="A145" s="1">
        <f t="shared" si="5"/>
        <v>32</v>
      </c>
      <c r="B145" s="3" t="s">
        <v>184</v>
      </c>
      <c r="E145" s="63">
        <f>SUM(E143:E144)</f>
        <v>0</v>
      </c>
      <c r="G145" s="63">
        <f>SUM(G143:G144)</f>
        <v>0</v>
      </c>
      <c r="I145" s="63">
        <f>SUM(I143:I144)</f>
        <v>0</v>
      </c>
      <c r="J145" s="259" t="s">
        <v>76</v>
      </c>
      <c r="K145" s="1">
        <f t="shared" si="7"/>
        <v>32</v>
      </c>
      <c r="O145"/>
      <c r="P145"/>
      <c r="Q145"/>
      <c r="R145"/>
    </row>
    <row r="146" spans="1:18" ht="16.5" thickTop="1" x14ac:dyDescent="0.25">
      <c r="A146" s="1">
        <f t="shared" si="5"/>
        <v>33</v>
      </c>
      <c r="B146" s="41"/>
      <c r="E146" s="60"/>
      <c r="G146" s="60"/>
      <c r="I146" s="60"/>
      <c r="J146" s="1"/>
      <c r="K146" s="1">
        <f t="shared" si="7"/>
        <v>33</v>
      </c>
      <c r="O146"/>
      <c r="P146"/>
      <c r="Q146"/>
      <c r="R146"/>
    </row>
    <row r="147" spans="1:18" ht="18.75" x14ac:dyDescent="0.25">
      <c r="A147" s="1">
        <f t="shared" si="5"/>
        <v>34</v>
      </c>
      <c r="B147" s="75" t="s">
        <v>288</v>
      </c>
      <c r="E147" s="60"/>
      <c r="G147" s="60"/>
      <c r="I147" s="60"/>
      <c r="J147" s="1"/>
      <c r="K147" s="1">
        <f t="shared" si="7"/>
        <v>34</v>
      </c>
      <c r="O147"/>
      <c r="P147"/>
      <c r="Q147"/>
      <c r="R147"/>
    </row>
    <row r="148" spans="1:18" x14ac:dyDescent="0.25">
      <c r="A148" s="1">
        <f t="shared" si="5"/>
        <v>35</v>
      </c>
      <c r="B148" s="41" t="s">
        <v>186</v>
      </c>
      <c r="E148" s="46">
        <f>'Pg3 TO5 True-Up BK-1_Revised'!E146</f>
        <v>0</v>
      </c>
      <c r="G148" s="46">
        <f>'Pg4 TO5 True-Up BK-1_As Filed'!E145</f>
        <v>0</v>
      </c>
      <c r="I148" s="203">
        <f t="shared" ref="I148:I149" si="12">E148-G148</f>
        <v>0</v>
      </c>
      <c r="J148" s="259" t="s">
        <v>187</v>
      </c>
      <c r="K148" s="1">
        <f t="shared" si="7"/>
        <v>35</v>
      </c>
      <c r="O148"/>
      <c r="P148"/>
      <c r="Q148"/>
      <c r="R148"/>
    </row>
    <row r="149" spans="1:18" x14ac:dyDescent="0.25">
      <c r="A149" s="1">
        <f t="shared" si="5"/>
        <v>36</v>
      </c>
      <c r="B149" s="3" t="s">
        <v>188</v>
      </c>
      <c r="E149" s="80">
        <f>'Pg3 TO5 True-Up BK-1_Revised'!E147</f>
        <v>0</v>
      </c>
      <c r="G149" s="80">
        <f>'Pg4 TO5 True-Up BK-1_As Filed'!E146</f>
        <v>0</v>
      </c>
      <c r="I149" s="204">
        <f t="shared" si="12"/>
        <v>0</v>
      </c>
      <c r="J149" s="259" t="s">
        <v>189</v>
      </c>
      <c r="K149" s="1">
        <f t="shared" si="7"/>
        <v>36</v>
      </c>
      <c r="M149" s="27"/>
      <c r="O149"/>
      <c r="P149"/>
      <c r="Q149"/>
      <c r="R149"/>
    </row>
    <row r="150" spans="1:18" ht="16.5" thickBot="1" x14ac:dyDescent="0.3">
      <c r="A150" s="1">
        <f t="shared" si="5"/>
        <v>37</v>
      </c>
      <c r="B150" s="3" t="s">
        <v>190</v>
      </c>
      <c r="E150" s="63">
        <f>SUM(E148:E149)</f>
        <v>0</v>
      </c>
      <c r="G150" s="63">
        <f>SUM(G148:G149)</f>
        <v>0</v>
      </c>
      <c r="I150" s="63">
        <f>SUM(I148:I149)</f>
        <v>0</v>
      </c>
      <c r="J150" s="259" t="s">
        <v>414</v>
      </c>
      <c r="K150" s="1">
        <f t="shared" si="7"/>
        <v>37</v>
      </c>
      <c r="O150"/>
      <c r="P150"/>
      <c r="Q150"/>
      <c r="R150"/>
    </row>
    <row r="151" spans="1:18" ht="16.5" thickTop="1" x14ac:dyDescent="0.25">
      <c r="A151" s="1">
        <f t="shared" si="5"/>
        <v>38</v>
      </c>
      <c r="B151" s="41"/>
      <c r="E151" s="60"/>
      <c r="G151" s="60"/>
      <c r="I151" s="60"/>
      <c r="J151" s="1"/>
      <c r="K151" s="1">
        <f t="shared" si="7"/>
        <v>38</v>
      </c>
      <c r="O151"/>
      <c r="P151"/>
      <c r="Q151"/>
      <c r="R151"/>
    </row>
    <row r="152" spans="1:18" ht="19.5" thickBot="1" x14ac:dyDescent="0.3">
      <c r="A152" s="1">
        <f t="shared" si="5"/>
        <v>39</v>
      </c>
      <c r="B152" s="75" t="s">
        <v>289</v>
      </c>
      <c r="E152" s="108">
        <f>'Pg3 TO5 True-Up BK-1_Revised'!E150</f>
        <v>0</v>
      </c>
      <c r="G152" s="108">
        <f>'Pg4 TO5 True-Up BK-1_As Filed'!E149</f>
        <v>0</v>
      </c>
      <c r="I152" s="94">
        <f t="shared" ref="I152" si="13">E152-G152</f>
        <v>0</v>
      </c>
      <c r="J152" s="1" t="s">
        <v>192</v>
      </c>
      <c r="K152" s="1">
        <f t="shared" si="7"/>
        <v>39</v>
      </c>
      <c r="O152"/>
      <c r="P152"/>
      <c r="Q152"/>
      <c r="R152"/>
    </row>
    <row r="153" spans="1:18" ht="16.5" thickTop="1" x14ac:dyDescent="0.25">
      <c r="B153" s="41"/>
      <c r="E153" s="60"/>
      <c r="J153" s="1"/>
      <c r="O153"/>
      <c r="P153"/>
      <c r="Q153"/>
      <c r="R153"/>
    </row>
    <row r="154" spans="1:18" x14ac:dyDescent="0.25">
      <c r="B154" s="41"/>
      <c r="E154" s="60"/>
      <c r="J154" s="1"/>
      <c r="O154"/>
      <c r="P154"/>
      <c r="Q154"/>
      <c r="R154"/>
    </row>
    <row r="155" spans="1:18" ht="40.5" customHeight="1" x14ac:dyDescent="0.25">
      <c r="A155" s="279" t="s">
        <v>273</v>
      </c>
      <c r="B155" s="302" t="str">
        <f>B43</f>
        <v>Items in BOLD have changed for AFUDC adjustments resulting from TO6 settlement negotiations and capital related cost adjustments discovered as part of the Transmission Project Review process.</v>
      </c>
      <c r="C155" s="302"/>
      <c r="D155" s="302"/>
      <c r="E155" s="302"/>
      <c r="F155" s="302"/>
      <c r="G155" s="302"/>
      <c r="H155" s="302"/>
      <c r="I155" s="302"/>
      <c r="J155" s="302"/>
      <c r="O155"/>
      <c r="P155"/>
      <c r="Q155"/>
      <c r="R155"/>
    </row>
    <row r="156" spans="1:18" ht="19.5" customHeight="1" x14ac:dyDescent="0.25">
      <c r="A156" s="91">
        <v>1</v>
      </c>
      <c r="B156" s="41" t="s">
        <v>285</v>
      </c>
      <c r="C156" s="277"/>
      <c r="D156" s="277"/>
      <c r="E156" s="277"/>
      <c r="F156" s="277"/>
      <c r="G156" s="277"/>
      <c r="H156" s="277"/>
      <c r="I156" s="277"/>
      <c r="J156" s="277"/>
      <c r="O156"/>
      <c r="P156"/>
      <c r="Q156"/>
      <c r="R156"/>
    </row>
    <row r="157" spans="1:18" ht="18.75" x14ac:dyDescent="0.25">
      <c r="A157" s="91">
        <v>2</v>
      </c>
      <c r="B157" s="41" t="s">
        <v>193</v>
      </c>
      <c r="E157" s="60"/>
      <c r="J157" s="1"/>
      <c r="O157"/>
      <c r="P157"/>
      <c r="Q157"/>
      <c r="R157"/>
    </row>
    <row r="158" spans="1:18" ht="18.75" x14ac:dyDescent="0.25">
      <c r="A158" s="91">
        <v>3</v>
      </c>
      <c r="B158" s="3" t="s">
        <v>145</v>
      </c>
      <c r="E158" s="60"/>
      <c r="J158" s="1"/>
      <c r="O158"/>
      <c r="P158"/>
      <c r="Q158"/>
      <c r="R158"/>
    </row>
    <row r="159" spans="1:18" x14ac:dyDescent="0.25">
      <c r="B159" s="5"/>
      <c r="E159" s="60"/>
      <c r="J159" s="1"/>
      <c r="O159"/>
      <c r="P159"/>
      <c r="Q159"/>
      <c r="R159"/>
    </row>
    <row r="160" spans="1:18" x14ac:dyDescent="0.25">
      <c r="B160" s="5"/>
      <c r="E160" s="60"/>
      <c r="J160" s="1"/>
      <c r="O160"/>
      <c r="P160"/>
      <c r="Q160"/>
      <c r="R160"/>
    </row>
    <row r="161" spans="1:18" x14ac:dyDescent="0.25">
      <c r="B161" s="303" t="s">
        <v>0</v>
      </c>
      <c r="C161" s="304"/>
      <c r="D161" s="304"/>
      <c r="E161" s="304"/>
      <c r="F161" s="304"/>
      <c r="G161" s="304"/>
      <c r="H161" s="304"/>
      <c r="I161" s="304"/>
      <c r="J161" s="304"/>
      <c r="O161"/>
      <c r="P161"/>
      <c r="Q161"/>
      <c r="R161"/>
    </row>
    <row r="162" spans="1:18" x14ac:dyDescent="0.25">
      <c r="A162" s="1" t="s">
        <v>91</v>
      </c>
      <c r="B162" s="303" t="s">
        <v>92</v>
      </c>
      <c r="C162" s="304"/>
      <c r="D162" s="304"/>
      <c r="E162" s="304"/>
      <c r="F162" s="304"/>
      <c r="G162" s="304"/>
      <c r="H162" s="304"/>
      <c r="I162" s="304"/>
      <c r="J162" s="304"/>
      <c r="O162"/>
      <c r="P162"/>
      <c r="Q162"/>
      <c r="R162"/>
    </row>
    <row r="163" spans="1:18" ht="17.25" x14ac:dyDescent="0.25">
      <c r="B163" s="303" t="s">
        <v>375</v>
      </c>
      <c r="C163" s="305"/>
      <c r="D163" s="305"/>
      <c r="E163" s="305"/>
      <c r="F163" s="305"/>
      <c r="G163" s="305"/>
      <c r="H163" s="305"/>
      <c r="I163" s="305"/>
      <c r="J163" s="305"/>
      <c r="O163"/>
      <c r="P163"/>
      <c r="Q163"/>
      <c r="R163"/>
    </row>
    <row r="164" spans="1:18" x14ac:dyDescent="0.25">
      <c r="B164" s="306" t="str">
        <f>B5</f>
        <v>For the Base Period &amp; True-Up Period Ending December 31, 2024</v>
      </c>
      <c r="C164" s="307"/>
      <c r="D164" s="307"/>
      <c r="E164" s="307"/>
      <c r="F164" s="307"/>
      <c r="G164" s="307"/>
      <c r="H164" s="307"/>
      <c r="I164" s="307"/>
      <c r="J164" s="307"/>
      <c r="O164"/>
      <c r="P164"/>
      <c r="Q164"/>
      <c r="R164"/>
    </row>
    <row r="165" spans="1:18" x14ac:dyDescent="0.25">
      <c r="B165" s="308" t="s">
        <v>3</v>
      </c>
      <c r="C165" s="304"/>
      <c r="D165" s="304"/>
      <c r="E165" s="304"/>
      <c r="F165" s="304"/>
      <c r="G165" s="304"/>
      <c r="H165" s="304"/>
      <c r="I165" s="304"/>
      <c r="J165" s="304"/>
      <c r="O165"/>
      <c r="P165"/>
      <c r="Q165"/>
      <c r="R165"/>
    </row>
    <row r="166" spans="1:18" x14ac:dyDescent="0.25">
      <c r="B166" s="28"/>
      <c r="E166" s="186" t="s">
        <v>275</v>
      </c>
      <c r="F166"/>
      <c r="G166" s="186" t="s">
        <v>276</v>
      </c>
      <c r="H166"/>
      <c r="I166" s="186" t="s">
        <v>277</v>
      </c>
      <c r="O166"/>
      <c r="P166"/>
      <c r="Q166"/>
      <c r="R166"/>
    </row>
    <row r="167" spans="1:18" ht="18.75" x14ac:dyDescent="0.25">
      <c r="A167" s="1" t="s">
        <v>4</v>
      </c>
      <c r="E167" s="192" t="str">
        <f>E8</f>
        <v>Revised TO6 C2</v>
      </c>
      <c r="F167" s="192"/>
      <c r="G167" s="192" t="s">
        <v>283</v>
      </c>
      <c r="H167" s="73"/>
      <c r="I167" s="189" t="s">
        <v>278</v>
      </c>
      <c r="J167" s="1"/>
      <c r="K167" s="1" t="s">
        <v>4</v>
      </c>
      <c r="O167"/>
      <c r="P167"/>
      <c r="Q167"/>
      <c r="R167"/>
    </row>
    <row r="168" spans="1:18" x14ac:dyDescent="0.25">
      <c r="A168" s="1" t="s">
        <v>6</v>
      </c>
      <c r="B168" s="5" t="s">
        <v>91</v>
      </c>
      <c r="E168" s="74" t="s">
        <v>8</v>
      </c>
      <c r="F168" s="76"/>
      <c r="G168" s="74" t="s">
        <v>8</v>
      </c>
      <c r="H168" s="76"/>
      <c r="I168" s="191" t="s">
        <v>281</v>
      </c>
      <c r="J168" s="7" t="s">
        <v>9</v>
      </c>
      <c r="K168" s="1" t="s">
        <v>6</v>
      </c>
      <c r="O168"/>
      <c r="P168"/>
      <c r="Q168"/>
      <c r="R168"/>
    </row>
    <row r="169" spans="1:18" x14ac:dyDescent="0.25">
      <c r="B169" s="75" t="s">
        <v>194</v>
      </c>
      <c r="E169" s="73"/>
      <c r="J169" s="1"/>
      <c r="O169"/>
      <c r="P169"/>
      <c r="Q169"/>
      <c r="R169"/>
    </row>
    <row r="170" spans="1:18" x14ac:dyDescent="0.25">
      <c r="A170" s="1">
        <v>1</v>
      </c>
      <c r="B170" s="102" t="s">
        <v>195</v>
      </c>
      <c r="E170" s="73"/>
      <c r="J170" s="1"/>
      <c r="K170" s="1">
        <f>A170</f>
        <v>1</v>
      </c>
      <c r="O170"/>
      <c r="P170"/>
      <c r="Q170"/>
      <c r="R170"/>
    </row>
    <row r="171" spans="1:18" x14ac:dyDescent="0.25">
      <c r="A171" s="1">
        <f t="shared" ref="A171:A194" si="14">A170+1</f>
        <v>2</v>
      </c>
      <c r="B171" s="41" t="s">
        <v>148</v>
      </c>
      <c r="E171" s="278">
        <f>'Pg3 TO5 True-Up BK-1_Revised'!E168</f>
        <v>8337932.9361015279</v>
      </c>
      <c r="F171" s="279" t="s">
        <v>273</v>
      </c>
      <c r="G171" s="46">
        <f>'Pg4 TO5 True-Up BK-1_As Filed'!E166</f>
        <v>8351423.1055796882</v>
      </c>
      <c r="H171" s="279"/>
      <c r="I171" s="113">
        <f>E171-G171</f>
        <v>-13490.169478160329</v>
      </c>
      <c r="J171" s="1" t="s">
        <v>196</v>
      </c>
      <c r="K171" s="1">
        <f t="shared" ref="K171:K194" si="15">K170+1</f>
        <v>2</v>
      </c>
      <c r="M171" s="109"/>
      <c r="O171"/>
      <c r="P171"/>
      <c r="Q171"/>
      <c r="R171"/>
    </row>
    <row r="172" spans="1:18" x14ac:dyDescent="0.25">
      <c r="A172" s="1">
        <f t="shared" si="14"/>
        <v>3</v>
      </c>
      <c r="B172" s="41" t="s">
        <v>197</v>
      </c>
      <c r="E172" s="291">
        <f>'Pg3 TO5 True-Up BK-1_Revised'!E169</f>
        <v>37374</v>
      </c>
      <c r="F172" s="279" t="s">
        <v>273</v>
      </c>
      <c r="G172" s="79">
        <f>'Pg4 TO5 True-Up BK-1_As Filed'!E167</f>
        <v>37383.30803430955</v>
      </c>
      <c r="H172" s="279"/>
      <c r="I172" s="193">
        <f>E172-G172</f>
        <v>-9.3080343095498392</v>
      </c>
      <c r="J172" s="1" t="s">
        <v>415</v>
      </c>
      <c r="K172" s="1">
        <f t="shared" si="15"/>
        <v>3</v>
      </c>
      <c r="M172" s="109"/>
      <c r="N172" s="256"/>
      <c r="O172"/>
      <c r="P172"/>
      <c r="Q172"/>
      <c r="R172"/>
    </row>
    <row r="173" spans="1:18" x14ac:dyDescent="0.25">
      <c r="A173" s="1">
        <f t="shared" si="14"/>
        <v>4</v>
      </c>
      <c r="B173" s="41" t="s">
        <v>152</v>
      </c>
      <c r="E173" s="291">
        <f>'Pg3 TO5 True-Up BK-1_Revised'!E170</f>
        <v>130814</v>
      </c>
      <c r="F173" s="279" t="s">
        <v>273</v>
      </c>
      <c r="G173" s="79">
        <f>'Pg4 TO5 True-Up BK-1_As Filed'!E168</f>
        <v>130959.46608652556</v>
      </c>
      <c r="H173" s="279"/>
      <c r="I173" s="193">
        <f t="shared" ref="I173:I174" si="16">E173-G173</f>
        <v>-145.46608652555733</v>
      </c>
      <c r="J173" s="1" t="s">
        <v>416</v>
      </c>
      <c r="K173" s="1">
        <f t="shared" si="15"/>
        <v>4</v>
      </c>
      <c r="M173" s="109"/>
      <c r="N173" s="256"/>
      <c r="O173"/>
      <c r="P173"/>
      <c r="Q173"/>
      <c r="R173"/>
    </row>
    <row r="174" spans="1:18" x14ac:dyDescent="0.25">
      <c r="A174" s="1">
        <f t="shared" si="14"/>
        <v>5</v>
      </c>
      <c r="B174" s="41" t="s">
        <v>154</v>
      </c>
      <c r="C174" s="1"/>
      <c r="D174" s="1"/>
      <c r="E174" s="255">
        <f>'Pg3 TO5 True-Up BK-1_Revised'!E171</f>
        <v>389902</v>
      </c>
      <c r="F174" s="279" t="s">
        <v>273</v>
      </c>
      <c r="G174" s="80">
        <f>'Pg4 TO5 True-Up BK-1_As Filed'!E169</f>
        <v>389995.4575411345</v>
      </c>
      <c r="H174" s="279"/>
      <c r="I174" s="194">
        <f t="shared" si="16"/>
        <v>-93.457541134499479</v>
      </c>
      <c r="J174" s="1" t="s">
        <v>417</v>
      </c>
      <c r="K174" s="1">
        <f t="shared" si="15"/>
        <v>5</v>
      </c>
      <c r="N174" s="256"/>
      <c r="O174"/>
      <c r="P174"/>
      <c r="Q174"/>
      <c r="R174"/>
    </row>
    <row r="175" spans="1:18" x14ac:dyDescent="0.25">
      <c r="A175" s="1">
        <f t="shared" si="14"/>
        <v>6</v>
      </c>
      <c r="B175" s="41" t="s">
        <v>198</v>
      </c>
      <c r="E175" s="289">
        <f>SUM(E171:E174)</f>
        <v>8896022.9361015279</v>
      </c>
      <c r="F175" s="279" t="s">
        <v>273</v>
      </c>
      <c r="G175" s="106">
        <f>SUM(G171:G174)</f>
        <v>8909761.3372416571</v>
      </c>
      <c r="H175" s="279"/>
      <c r="I175" s="195">
        <f>SUM(I171:I174)</f>
        <v>-13738.401140129936</v>
      </c>
      <c r="J175" s="1" t="s">
        <v>157</v>
      </c>
      <c r="K175" s="1">
        <f t="shared" si="15"/>
        <v>6</v>
      </c>
      <c r="M175" s="109"/>
      <c r="O175"/>
      <c r="P175"/>
      <c r="Q175"/>
      <c r="R175"/>
    </row>
    <row r="176" spans="1:18" x14ac:dyDescent="0.25">
      <c r="A176" s="1">
        <f t="shared" si="14"/>
        <v>7</v>
      </c>
      <c r="C176" s="1"/>
      <c r="D176" s="1"/>
      <c r="E176" s="73"/>
      <c r="G176" s="73"/>
      <c r="I176" s="188"/>
      <c r="J176" s="1"/>
      <c r="K176" s="1">
        <f t="shared" si="15"/>
        <v>7</v>
      </c>
      <c r="O176"/>
      <c r="P176"/>
      <c r="Q176"/>
      <c r="R176"/>
    </row>
    <row r="177" spans="1:18" x14ac:dyDescent="0.25">
      <c r="A177" s="1">
        <f t="shared" si="14"/>
        <v>8</v>
      </c>
      <c r="B177" s="10" t="s">
        <v>199</v>
      </c>
      <c r="E177" s="73"/>
      <c r="G177" s="73"/>
      <c r="I177" s="188"/>
      <c r="J177" s="1"/>
      <c r="K177" s="1">
        <f t="shared" si="15"/>
        <v>8</v>
      </c>
      <c r="O177"/>
      <c r="P177"/>
      <c r="Q177"/>
      <c r="R177"/>
    </row>
    <row r="178" spans="1:18" x14ac:dyDescent="0.25">
      <c r="A178" s="1">
        <f t="shared" si="14"/>
        <v>9</v>
      </c>
      <c r="B178" s="3" t="s">
        <v>200</v>
      </c>
      <c r="E178" s="278">
        <f>'Pg3 TO5 True-Up BK-1_Revised'!E175</f>
        <v>2127974.4933487554</v>
      </c>
      <c r="F178" s="279" t="s">
        <v>273</v>
      </c>
      <c r="G178" s="46">
        <f>'Pg4 TO5 True-Up BK-1_As Filed'!E173</f>
        <v>2128950.7842408586</v>
      </c>
      <c r="H178" s="279"/>
      <c r="I178" s="113">
        <f>E178-G178</f>
        <v>-976.29089210322127</v>
      </c>
      <c r="J178" s="1" t="s">
        <v>201</v>
      </c>
      <c r="K178" s="1">
        <f t="shared" si="15"/>
        <v>9</v>
      </c>
      <c r="O178"/>
      <c r="P178"/>
      <c r="Q178"/>
      <c r="R178"/>
    </row>
    <row r="179" spans="1:18" x14ac:dyDescent="0.25">
      <c r="A179" s="1">
        <f t="shared" si="14"/>
        <v>10</v>
      </c>
      <c r="B179" s="3" t="s">
        <v>202</v>
      </c>
      <c r="E179" s="291">
        <f>'Pg3 TO5 True-Up BK-1_Revised'!E176</f>
        <v>17929</v>
      </c>
      <c r="F179" s="279" t="s">
        <v>273</v>
      </c>
      <c r="G179" s="79">
        <f>'Pg4 TO5 True-Up BK-1_As Filed'!E174</f>
        <v>17933.039621368403</v>
      </c>
      <c r="H179" s="279"/>
      <c r="I179" s="193">
        <f t="shared" ref="I179:I181" si="17">E179-G179</f>
        <v>-4.0396213684034592</v>
      </c>
      <c r="J179" s="1" t="s">
        <v>418</v>
      </c>
      <c r="K179" s="1">
        <f t="shared" si="15"/>
        <v>10</v>
      </c>
      <c r="N179" s="256"/>
      <c r="O179"/>
      <c r="P179"/>
      <c r="Q179"/>
      <c r="R179"/>
    </row>
    <row r="180" spans="1:18" x14ac:dyDescent="0.25">
      <c r="A180" s="1">
        <f t="shared" si="14"/>
        <v>11</v>
      </c>
      <c r="B180" s="3" t="s">
        <v>203</v>
      </c>
      <c r="E180" s="291">
        <f>'Pg3 TO5 True-Up BK-1_Revised'!E177</f>
        <v>58210</v>
      </c>
      <c r="F180" s="279" t="s">
        <v>273</v>
      </c>
      <c r="G180" s="79">
        <f>'Pg4 TO5 True-Up BK-1_As Filed'!E175</f>
        <v>58238.818486106298</v>
      </c>
      <c r="H180" s="279"/>
      <c r="I180" s="193">
        <f t="shared" si="17"/>
        <v>-28.818486106298224</v>
      </c>
      <c r="J180" s="1" t="s">
        <v>419</v>
      </c>
      <c r="K180" s="1">
        <f t="shared" si="15"/>
        <v>11</v>
      </c>
      <c r="N180" s="256"/>
      <c r="O180"/>
      <c r="P180"/>
      <c r="Q180"/>
      <c r="R180"/>
    </row>
    <row r="181" spans="1:18" x14ac:dyDescent="0.25">
      <c r="A181" s="1">
        <f t="shared" si="14"/>
        <v>12</v>
      </c>
      <c r="B181" s="3" t="s">
        <v>204</v>
      </c>
      <c r="E181" s="255">
        <f>'Pg3 TO5 True-Up BK-1_Revised'!E178</f>
        <v>168699</v>
      </c>
      <c r="F181" s="279" t="s">
        <v>273</v>
      </c>
      <c r="G181" s="80">
        <f>'Pg4 TO5 True-Up BK-1_As Filed'!E176</f>
        <v>168739.09069075412</v>
      </c>
      <c r="H181" s="279"/>
      <c r="I181" s="194">
        <f t="shared" si="17"/>
        <v>-40.090690754121169</v>
      </c>
      <c r="J181" s="1" t="s">
        <v>420</v>
      </c>
      <c r="K181" s="1">
        <f t="shared" si="15"/>
        <v>12</v>
      </c>
      <c r="N181" s="256"/>
      <c r="O181"/>
      <c r="P181"/>
      <c r="Q181"/>
      <c r="R181"/>
    </row>
    <row r="182" spans="1:18" x14ac:dyDescent="0.25">
      <c r="A182" s="1">
        <f t="shared" si="14"/>
        <v>13</v>
      </c>
      <c r="B182" s="109" t="s">
        <v>205</v>
      </c>
      <c r="C182" s="109"/>
      <c r="D182" s="109"/>
      <c r="E182" s="289">
        <f>SUM(E178:E181)</f>
        <v>2372812.4933487554</v>
      </c>
      <c r="F182" s="279" t="s">
        <v>273</v>
      </c>
      <c r="G182" s="106">
        <f>SUM(G178:G181)</f>
        <v>2373861.7330390876</v>
      </c>
      <c r="H182" s="279"/>
      <c r="I182" s="195">
        <f>SUM(I178:I181)</f>
        <v>-1049.2396903320441</v>
      </c>
      <c r="J182" s="1" t="s">
        <v>206</v>
      </c>
      <c r="K182" s="1">
        <f t="shared" si="15"/>
        <v>13</v>
      </c>
      <c r="O182"/>
      <c r="P182"/>
      <c r="Q182"/>
      <c r="R182"/>
    </row>
    <row r="183" spans="1:18" x14ac:dyDescent="0.25">
      <c r="A183" s="1">
        <f t="shared" si="14"/>
        <v>14</v>
      </c>
      <c r="B183" s="109"/>
      <c r="C183" s="109"/>
      <c r="D183" s="109"/>
      <c r="E183" s="78"/>
      <c r="G183" s="78"/>
      <c r="I183" s="111"/>
      <c r="J183" s="1"/>
      <c r="K183" s="1">
        <f t="shared" si="15"/>
        <v>14</v>
      </c>
      <c r="O183"/>
      <c r="P183"/>
      <c r="Q183"/>
      <c r="R183"/>
    </row>
    <row r="184" spans="1:18" x14ac:dyDescent="0.25">
      <c r="A184" s="1">
        <f t="shared" si="14"/>
        <v>15</v>
      </c>
      <c r="B184" s="102" t="s">
        <v>147</v>
      </c>
      <c r="C184" s="109"/>
      <c r="D184" s="109"/>
      <c r="E184" s="78"/>
      <c r="G184" s="78"/>
      <c r="I184" s="111"/>
      <c r="J184" s="1"/>
      <c r="K184" s="1">
        <f t="shared" si="15"/>
        <v>15</v>
      </c>
      <c r="O184"/>
      <c r="P184"/>
      <c r="Q184"/>
      <c r="R184"/>
    </row>
    <row r="185" spans="1:18" x14ac:dyDescent="0.25">
      <c r="A185" s="1">
        <f t="shared" si="14"/>
        <v>16</v>
      </c>
      <c r="B185" s="41" t="s">
        <v>148</v>
      </c>
      <c r="E185" s="292">
        <f>+E171-E178</f>
        <v>6209958.4427527729</v>
      </c>
      <c r="F185" s="279" t="s">
        <v>273</v>
      </c>
      <c r="G185" s="60">
        <f>+G171-G178</f>
        <v>6222472.3213388296</v>
      </c>
      <c r="H185" s="279"/>
      <c r="I185" s="113">
        <f>E185-G185</f>
        <v>-12513.878586056642</v>
      </c>
      <c r="J185" s="1" t="s">
        <v>207</v>
      </c>
      <c r="K185" s="1">
        <f t="shared" si="15"/>
        <v>16</v>
      </c>
      <c r="O185"/>
      <c r="P185"/>
      <c r="Q185"/>
      <c r="R185"/>
    </row>
    <row r="186" spans="1:18" x14ac:dyDescent="0.25">
      <c r="A186" s="1">
        <f t="shared" si="14"/>
        <v>17</v>
      </c>
      <c r="B186" s="41" t="s">
        <v>150</v>
      </c>
      <c r="E186" s="293">
        <f>+E172-E179</f>
        <v>19445</v>
      </c>
      <c r="F186" s="279" t="s">
        <v>273</v>
      </c>
      <c r="G186" s="78">
        <f>+G172-G179</f>
        <v>19450.268412941146</v>
      </c>
      <c r="H186" s="279"/>
      <c r="I186" s="193">
        <f t="shared" ref="I186:I188" si="18">E186-G186</f>
        <v>-5.26841294114638</v>
      </c>
      <c r="J186" s="1" t="s">
        <v>208</v>
      </c>
      <c r="K186" s="1">
        <f t="shared" si="15"/>
        <v>17</v>
      </c>
      <c r="O186"/>
      <c r="P186"/>
      <c r="Q186"/>
      <c r="R186"/>
    </row>
    <row r="187" spans="1:18" x14ac:dyDescent="0.25">
      <c r="A187" s="1">
        <f t="shared" si="14"/>
        <v>18</v>
      </c>
      <c r="B187" s="41" t="s">
        <v>152</v>
      </c>
      <c r="E187" s="293">
        <f>+E173-E180</f>
        <v>72604</v>
      </c>
      <c r="F187" s="279" t="s">
        <v>273</v>
      </c>
      <c r="G187" s="78">
        <f>+G173-G180</f>
        <v>72720.647600419266</v>
      </c>
      <c r="H187" s="279"/>
      <c r="I187" s="193">
        <f t="shared" si="18"/>
        <v>-116.64760041926638</v>
      </c>
      <c r="J187" s="1" t="s">
        <v>209</v>
      </c>
      <c r="K187" s="1">
        <f t="shared" si="15"/>
        <v>18</v>
      </c>
      <c r="O187"/>
      <c r="P187"/>
      <c r="Q187"/>
      <c r="R187"/>
    </row>
    <row r="188" spans="1:18" x14ac:dyDescent="0.25">
      <c r="A188" s="1">
        <f t="shared" si="14"/>
        <v>19</v>
      </c>
      <c r="B188" s="41" t="s">
        <v>154</v>
      </c>
      <c r="E188" s="294">
        <f>+E174-E181</f>
        <v>221203</v>
      </c>
      <c r="F188" s="279" t="s">
        <v>273</v>
      </c>
      <c r="G188" s="110">
        <f>+G174-G181</f>
        <v>221256.36685038038</v>
      </c>
      <c r="H188" s="279"/>
      <c r="I188" s="193">
        <f t="shared" si="18"/>
        <v>-53.36685038037831</v>
      </c>
      <c r="J188" s="1" t="s">
        <v>210</v>
      </c>
      <c r="K188" s="1">
        <f t="shared" si="15"/>
        <v>19</v>
      </c>
      <c r="O188"/>
      <c r="P188"/>
      <c r="Q188"/>
      <c r="R188"/>
    </row>
    <row r="189" spans="1:18" ht="16.5" thickBot="1" x14ac:dyDescent="0.3">
      <c r="A189" s="1">
        <f t="shared" si="14"/>
        <v>20</v>
      </c>
      <c r="B189" s="3" t="s">
        <v>156</v>
      </c>
      <c r="E189" s="295">
        <f>SUM(E185:E188)</f>
        <v>6523210.4427527729</v>
      </c>
      <c r="F189" s="279" t="s">
        <v>273</v>
      </c>
      <c r="G189" s="63">
        <f>SUM(G185:G188)</f>
        <v>6535899.6042025704</v>
      </c>
      <c r="H189" s="279"/>
      <c r="I189" s="196">
        <f>SUM(I185:I188)</f>
        <v>-12689.161449797433</v>
      </c>
      <c r="J189" s="1" t="s">
        <v>211</v>
      </c>
      <c r="K189" s="1">
        <f t="shared" si="15"/>
        <v>20</v>
      </c>
      <c r="O189"/>
      <c r="P189"/>
      <c r="Q189"/>
      <c r="R189"/>
    </row>
    <row r="190" spans="1:18" ht="16.5" thickTop="1" x14ac:dyDescent="0.25">
      <c r="A190" s="1">
        <f t="shared" si="14"/>
        <v>21</v>
      </c>
      <c r="E190" s="60"/>
      <c r="G190" s="60"/>
      <c r="I190" s="197"/>
      <c r="J190" s="1"/>
      <c r="K190" s="1">
        <f t="shared" si="15"/>
        <v>21</v>
      </c>
      <c r="O190"/>
      <c r="P190"/>
      <c r="Q190"/>
      <c r="R190"/>
    </row>
    <row r="191" spans="1:18" ht="18.75" x14ac:dyDescent="0.25">
      <c r="A191" s="1">
        <f t="shared" si="14"/>
        <v>22</v>
      </c>
      <c r="B191" s="75" t="s">
        <v>432</v>
      </c>
      <c r="E191" s="60"/>
      <c r="G191" s="60"/>
      <c r="I191" s="197"/>
      <c r="J191" s="1"/>
      <c r="K191" s="1">
        <f t="shared" si="15"/>
        <v>22</v>
      </c>
      <c r="O191"/>
      <c r="P191"/>
      <c r="Q191"/>
      <c r="R191"/>
    </row>
    <row r="192" spans="1:18" x14ac:dyDescent="0.25">
      <c r="A192" s="1">
        <f t="shared" si="14"/>
        <v>23</v>
      </c>
      <c r="B192" s="41" t="s">
        <v>212</v>
      </c>
      <c r="E192" s="46">
        <f>'Pg3 TO5 True-Up BK-1_Revised'!E189</f>
        <v>0</v>
      </c>
      <c r="G192" s="46">
        <f>'Pg4 TO5 True-Up BK-1_As Filed'!E187</f>
        <v>0</v>
      </c>
      <c r="I192" s="198">
        <f>E192-G192</f>
        <v>0</v>
      </c>
      <c r="J192" s="1" t="s">
        <v>213</v>
      </c>
      <c r="K192" s="1">
        <f t="shared" si="15"/>
        <v>23</v>
      </c>
      <c r="O192"/>
      <c r="P192"/>
      <c r="Q192"/>
      <c r="R192"/>
    </row>
    <row r="193" spans="1:18" x14ac:dyDescent="0.25">
      <c r="A193" s="1">
        <f t="shared" si="14"/>
        <v>24</v>
      </c>
      <c r="B193" s="3" t="s">
        <v>214</v>
      </c>
      <c r="E193" s="80">
        <f>'Pg3 TO5 True-Up BK-1_Revised'!E190</f>
        <v>0</v>
      </c>
      <c r="G193" s="80">
        <f>'Pg4 TO5 True-Up BK-1_As Filed'!E188</f>
        <v>0</v>
      </c>
      <c r="I193" s="199">
        <f>E193-G193</f>
        <v>0</v>
      </c>
      <c r="J193" s="1" t="s">
        <v>215</v>
      </c>
      <c r="K193" s="1">
        <f t="shared" si="15"/>
        <v>24</v>
      </c>
      <c r="O193"/>
      <c r="P193"/>
      <c r="Q193"/>
      <c r="R193"/>
    </row>
    <row r="194" spans="1:18" ht="16.5" thickBot="1" x14ac:dyDescent="0.3">
      <c r="A194" s="1">
        <f t="shared" si="14"/>
        <v>25</v>
      </c>
      <c r="B194" s="41" t="s">
        <v>216</v>
      </c>
      <c r="E194" s="94">
        <f>E192-E193</f>
        <v>0</v>
      </c>
      <c r="G194" s="94">
        <f>G192-G193</f>
        <v>0</v>
      </c>
      <c r="I194" s="196">
        <f>E194-G194</f>
        <v>0</v>
      </c>
      <c r="J194" s="1" t="s">
        <v>217</v>
      </c>
      <c r="K194" s="1">
        <f t="shared" si="15"/>
        <v>25</v>
      </c>
      <c r="O194"/>
      <c r="P194"/>
      <c r="Q194"/>
      <c r="R194"/>
    </row>
    <row r="195" spans="1:18" ht="16.5" thickTop="1" x14ac:dyDescent="0.25">
      <c r="B195" s="41"/>
      <c r="E195" s="60"/>
      <c r="J195" s="1"/>
      <c r="O195"/>
      <c r="P195"/>
      <c r="Q195"/>
      <c r="R195"/>
    </row>
    <row r="196" spans="1:18" x14ac:dyDescent="0.25">
      <c r="B196" s="41"/>
      <c r="E196" s="60"/>
      <c r="J196" s="1"/>
      <c r="O196"/>
      <c r="P196"/>
      <c r="Q196"/>
      <c r="R196"/>
    </row>
    <row r="197" spans="1:18" ht="42" customHeight="1" x14ac:dyDescent="0.25">
      <c r="A197" s="279" t="s">
        <v>273</v>
      </c>
      <c r="B197" s="302" t="str">
        <f>B43</f>
        <v>Items in BOLD have changed for AFUDC adjustments resulting from TO6 settlement negotiations and capital related cost adjustments discovered as part of the Transmission Project Review process.</v>
      </c>
      <c r="C197" s="302"/>
      <c r="D197" s="302"/>
      <c r="E197" s="302"/>
      <c r="F197" s="302"/>
      <c r="G197" s="302"/>
      <c r="H197" s="302"/>
      <c r="I197" s="302"/>
      <c r="J197" s="302"/>
      <c r="O197"/>
      <c r="P197"/>
      <c r="Q197"/>
      <c r="R197"/>
    </row>
    <row r="198" spans="1:18" ht="20.25" customHeight="1" x14ac:dyDescent="0.25">
      <c r="A198" s="91">
        <v>1</v>
      </c>
      <c r="B198" s="297" t="s">
        <v>285</v>
      </c>
      <c r="C198" s="277"/>
      <c r="D198" s="277"/>
      <c r="E198" s="277"/>
      <c r="F198" s="277"/>
      <c r="G198" s="277"/>
      <c r="H198" s="277"/>
      <c r="I198" s="277"/>
      <c r="J198" s="277"/>
      <c r="O198"/>
      <c r="P198"/>
      <c r="Q198"/>
      <c r="R198"/>
    </row>
    <row r="199" spans="1:18" ht="18.75" x14ac:dyDescent="0.25">
      <c r="A199" s="91">
        <v>2</v>
      </c>
      <c r="B199" s="3" t="s">
        <v>422</v>
      </c>
      <c r="E199" s="60"/>
      <c r="J199" s="1"/>
      <c r="O199"/>
      <c r="P199"/>
      <c r="Q199"/>
      <c r="R199"/>
    </row>
    <row r="200" spans="1:18" x14ac:dyDescent="0.25">
      <c r="E200" s="60"/>
      <c r="J200" s="1"/>
      <c r="O200"/>
      <c r="P200"/>
      <c r="Q200"/>
      <c r="R200"/>
    </row>
    <row r="201" spans="1:18" x14ac:dyDescent="0.25">
      <c r="E201" s="60"/>
      <c r="J201" s="1"/>
      <c r="O201"/>
      <c r="P201"/>
      <c r="Q201"/>
      <c r="R201"/>
    </row>
    <row r="202" spans="1:18" x14ac:dyDescent="0.25">
      <c r="A202" s="82"/>
      <c r="E202" s="60"/>
      <c r="J202" s="1"/>
      <c r="O202"/>
      <c r="P202"/>
      <c r="Q202"/>
      <c r="R202"/>
    </row>
    <row r="203" spans="1:18" x14ac:dyDescent="0.25">
      <c r="E203" s="60"/>
      <c r="J203" s="1"/>
      <c r="M203" s="18"/>
      <c r="O203"/>
      <c r="P203"/>
      <c r="Q203"/>
      <c r="R203"/>
    </row>
    <row r="204" spans="1:18" x14ac:dyDescent="0.25">
      <c r="O204"/>
      <c r="P204"/>
      <c r="Q204"/>
      <c r="R204"/>
    </row>
    <row r="205" spans="1:18" x14ac:dyDescent="0.25">
      <c r="O205"/>
      <c r="P205"/>
      <c r="Q205"/>
      <c r="R205"/>
    </row>
    <row r="206" spans="1:18" x14ac:dyDescent="0.25">
      <c r="O206"/>
      <c r="P206"/>
      <c r="Q206"/>
      <c r="R206"/>
    </row>
    <row r="207" spans="1:18" x14ac:dyDescent="0.25">
      <c r="O207"/>
      <c r="P207"/>
      <c r="Q207"/>
      <c r="R207"/>
    </row>
    <row r="208" spans="1:18" x14ac:dyDescent="0.25">
      <c r="O208"/>
      <c r="P208"/>
      <c r="Q208"/>
      <c r="R208"/>
    </row>
    <row r="209" spans="15:18" x14ac:dyDescent="0.25">
      <c r="O209"/>
      <c r="P209"/>
      <c r="Q209"/>
      <c r="R209"/>
    </row>
    <row r="210" spans="15:18" x14ac:dyDescent="0.25">
      <c r="O210"/>
      <c r="P210"/>
      <c r="Q210"/>
      <c r="R210"/>
    </row>
    <row r="211" spans="15:18" x14ac:dyDescent="0.25">
      <c r="O211"/>
      <c r="P211"/>
      <c r="Q211"/>
      <c r="R211"/>
    </row>
    <row r="212" spans="15:18" x14ac:dyDescent="0.25">
      <c r="O212"/>
      <c r="P212"/>
      <c r="Q212"/>
      <c r="R212"/>
    </row>
    <row r="213" spans="15:18" x14ac:dyDescent="0.25">
      <c r="O213"/>
      <c r="P213"/>
      <c r="Q213"/>
      <c r="R213"/>
    </row>
    <row r="214" spans="15:18" x14ac:dyDescent="0.25">
      <c r="O214"/>
      <c r="P214"/>
      <c r="Q214"/>
      <c r="R214"/>
    </row>
    <row r="215" spans="15:18" x14ac:dyDescent="0.25">
      <c r="O215"/>
      <c r="P215"/>
      <c r="Q215"/>
      <c r="R215"/>
    </row>
    <row r="216" spans="15:18" x14ac:dyDescent="0.25">
      <c r="O216"/>
      <c r="P216"/>
      <c r="Q216"/>
      <c r="R216"/>
    </row>
  </sheetData>
  <mergeCells count="24">
    <mergeCell ref="B98:J98"/>
    <mergeCell ref="B2:J2"/>
    <mergeCell ref="B3:J3"/>
    <mergeCell ref="B4:J4"/>
    <mergeCell ref="B5:J5"/>
    <mergeCell ref="B6:J6"/>
    <mergeCell ref="B43:J43"/>
    <mergeCell ref="B48:J48"/>
    <mergeCell ref="B49:J49"/>
    <mergeCell ref="B50:J50"/>
    <mergeCell ref="B51:J51"/>
    <mergeCell ref="B52:J52"/>
    <mergeCell ref="B197:J197"/>
    <mergeCell ref="B105:J105"/>
    <mergeCell ref="B106:J106"/>
    <mergeCell ref="B107:J107"/>
    <mergeCell ref="B108:J108"/>
    <mergeCell ref="B109:J109"/>
    <mergeCell ref="B155:J155"/>
    <mergeCell ref="B161:J161"/>
    <mergeCell ref="B162:J162"/>
    <mergeCell ref="B163:J163"/>
    <mergeCell ref="B164:J164"/>
    <mergeCell ref="B165:J165"/>
  </mergeCells>
  <printOptions horizontalCentered="1"/>
  <pageMargins left="0.5" right="0.5" top="0.5" bottom="0.5" header="0.25" footer="0.25"/>
  <pageSetup scale="45" fitToHeight="0" orientation="portrait" r:id="rId1"/>
  <headerFooter scaleWithDoc="0">
    <oddFooter>&amp;L&amp;A&amp;C&amp;"Times New Roman,Regular"&amp;10Page 2.&amp;P&amp;R&amp;F</oddFooter>
    <evenFooter>&amp;C&amp;"Times New Roman,Regular"&amp;10Page 2 of 3</evenFooter>
    <firstFooter>&amp;C&amp;"Times New Roman,Regular"&amp;10Page 1 of 3</firstFooter>
  </headerFooter>
  <rowBreaks count="4" manualBreakCount="4">
    <brk id="46" max="16383" man="1"/>
    <brk id="103" max="7" man="1"/>
    <brk id="159" max="7" man="1"/>
    <brk id="201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E5E0F-E0A8-46C7-8A73-A70A5AA35B58}">
  <sheetPr>
    <pageSetUpPr fitToPage="1"/>
  </sheetPr>
  <dimension ref="A2:P212"/>
  <sheetViews>
    <sheetView topLeftCell="A80" zoomScale="80" zoomScaleNormal="80" workbookViewId="0">
      <selection activeCell="K120" sqref="K120"/>
    </sheetView>
  </sheetViews>
  <sheetFormatPr defaultColWidth="9.28515625" defaultRowHeight="15.75" x14ac:dyDescent="0.25"/>
  <cols>
    <col min="1" max="1" width="5.28515625" style="1" customWidth="1"/>
    <col min="2" max="2" width="80.7109375" style="3" customWidth="1"/>
    <col min="3" max="3" width="10.42578125" style="3" customWidth="1"/>
    <col min="4" max="4" width="1.5703125" style="3" customWidth="1"/>
    <col min="5" max="5" width="20.140625" style="3" customWidth="1"/>
    <col min="6" max="6" width="1.5703125" style="3" customWidth="1"/>
    <col min="7" max="7" width="51.42578125" style="3" customWidth="1"/>
    <col min="8" max="9" width="5.28515625" style="1" customWidth="1"/>
    <col min="10" max="10" width="11" style="3" customWidth="1"/>
    <col min="11" max="11" width="9.28515625" style="3"/>
    <col min="12" max="12" width="22.140625" style="3" bestFit="1" customWidth="1"/>
    <col min="13" max="13" width="2" style="3" customWidth="1"/>
    <col min="14" max="14" width="19.140625" style="3" customWidth="1"/>
    <col min="15" max="15" width="10.5703125" style="3" bestFit="1" customWidth="1"/>
    <col min="16" max="16384" width="9.28515625" style="3"/>
  </cols>
  <sheetData>
    <row r="2" spans="1:15" x14ac:dyDescent="0.25">
      <c r="B2" s="303" t="s">
        <v>0</v>
      </c>
      <c r="C2" s="304"/>
      <c r="D2" s="304"/>
      <c r="E2" s="304"/>
      <c r="F2" s="304"/>
      <c r="G2" s="304"/>
    </row>
    <row r="3" spans="1:15" x14ac:dyDescent="0.25">
      <c r="A3" s="1" t="s">
        <v>91</v>
      </c>
      <c r="B3" s="303" t="s">
        <v>92</v>
      </c>
      <c r="C3" s="304"/>
      <c r="D3" s="304"/>
      <c r="E3" s="304"/>
      <c r="F3" s="304"/>
      <c r="G3" s="304"/>
    </row>
    <row r="4" spans="1:15" ht="17.25" x14ac:dyDescent="0.25">
      <c r="B4" s="303" t="s">
        <v>375</v>
      </c>
      <c r="C4" s="305"/>
      <c r="D4" s="305"/>
      <c r="E4" s="305"/>
      <c r="F4" s="305"/>
      <c r="G4" s="305"/>
    </row>
    <row r="5" spans="1:15" x14ac:dyDescent="0.25">
      <c r="B5" s="309" t="s">
        <v>93</v>
      </c>
      <c r="C5" s="309"/>
      <c r="D5" s="309"/>
      <c r="E5" s="309"/>
      <c r="F5" s="309"/>
      <c r="G5" s="309"/>
    </row>
    <row r="6" spans="1:15" x14ac:dyDescent="0.25">
      <c r="B6" s="308" t="s">
        <v>3</v>
      </c>
      <c r="C6" s="304"/>
      <c r="D6" s="304"/>
      <c r="E6" s="304"/>
      <c r="F6" s="304"/>
      <c r="G6" s="304"/>
    </row>
    <row r="7" spans="1:15" x14ac:dyDescent="0.25">
      <c r="B7" s="4"/>
      <c r="C7" s="5"/>
      <c r="D7" s="5"/>
      <c r="E7" s="5"/>
      <c r="F7" s="5"/>
      <c r="G7" s="5"/>
    </row>
    <row r="8" spans="1:15" x14ac:dyDescent="0.25">
      <c r="A8" s="1" t="s">
        <v>4</v>
      </c>
      <c r="E8" s="73"/>
      <c r="G8" s="1"/>
      <c r="H8" s="1" t="s">
        <v>4</v>
      </c>
      <c r="L8"/>
      <c r="M8"/>
      <c r="N8"/>
      <c r="O8"/>
    </row>
    <row r="9" spans="1:15" x14ac:dyDescent="0.25">
      <c r="A9" s="1" t="s">
        <v>6</v>
      </c>
      <c r="B9" s="5" t="s">
        <v>91</v>
      </c>
      <c r="E9" s="74" t="s">
        <v>280</v>
      </c>
      <c r="G9" s="7" t="s">
        <v>9</v>
      </c>
      <c r="H9" s="1" t="s">
        <v>6</v>
      </c>
      <c r="L9"/>
      <c r="M9"/>
      <c r="N9"/>
      <c r="O9"/>
    </row>
    <row r="10" spans="1:15" x14ac:dyDescent="0.25">
      <c r="B10" s="75" t="s">
        <v>376</v>
      </c>
      <c r="C10" s="254"/>
      <c r="D10" s="254"/>
      <c r="E10" s="73"/>
      <c r="G10" s="1"/>
      <c r="L10"/>
      <c r="M10"/>
      <c r="N10"/>
      <c r="O10"/>
    </row>
    <row r="11" spans="1:15" x14ac:dyDescent="0.25">
      <c r="A11" s="1">
        <f t="shared" ref="A11:A75" si="0">A10+1</f>
        <v>1</v>
      </c>
      <c r="B11" s="41" t="s">
        <v>94</v>
      </c>
      <c r="C11" s="77"/>
      <c r="D11" s="77"/>
      <c r="E11" s="46">
        <v>130520.31277999998</v>
      </c>
      <c r="G11" s="1" t="s">
        <v>377</v>
      </c>
      <c r="H11" s="1">
        <f>H10+1</f>
        <v>1</v>
      </c>
      <c r="J11" s="1"/>
      <c r="L11"/>
      <c r="M11"/>
      <c r="N11"/>
      <c r="O11"/>
    </row>
    <row r="12" spans="1:15" x14ac:dyDescent="0.25">
      <c r="A12" s="1">
        <f t="shared" si="0"/>
        <v>2</v>
      </c>
      <c r="B12" s="41" t="s">
        <v>91</v>
      </c>
      <c r="C12" s="77"/>
      <c r="D12" s="77"/>
      <c r="E12" s="78" t="s">
        <v>91</v>
      </c>
      <c r="G12" s="1"/>
      <c r="H12" s="1">
        <f>H11+1</f>
        <v>2</v>
      </c>
      <c r="J12" s="1"/>
      <c r="L12"/>
      <c r="M12"/>
      <c r="N12"/>
      <c r="O12"/>
    </row>
    <row r="13" spans="1:15" x14ac:dyDescent="0.25">
      <c r="A13" s="1">
        <f t="shared" si="0"/>
        <v>3</v>
      </c>
      <c r="B13" s="41" t="s">
        <v>95</v>
      </c>
      <c r="C13" s="77"/>
      <c r="D13" s="77"/>
      <c r="E13" s="79">
        <v>99954.578399528094</v>
      </c>
      <c r="F13" s="5"/>
      <c r="G13" s="1" t="s">
        <v>378</v>
      </c>
      <c r="H13" s="1">
        <f>H12+1</f>
        <v>3</v>
      </c>
      <c r="J13" s="1"/>
      <c r="L13"/>
      <c r="M13"/>
      <c r="N13"/>
      <c r="O13"/>
    </row>
    <row r="14" spans="1:15" x14ac:dyDescent="0.25">
      <c r="A14" s="1">
        <f t="shared" si="0"/>
        <v>4</v>
      </c>
      <c r="B14" s="41"/>
      <c r="C14" s="77"/>
      <c r="D14" s="77"/>
      <c r="E14" s="78"/>
      <c r="F14" s="5"/>
      <c r="G14" s="1"/>
      <c r="H14" s="1">
        <f t="shared" ref="H14:H69" si="1">H13+1</f>
        <v>4</v>
      </c>
      <c r="J14" s="1"/>
      <c r="L14"/>
      <c r="M14"/>
      <c r="N14"/>
      <c r="O14"/>
    </row>
    <row r="15" spans="1:15" x14ac:dyDescent="0.25">
      <c r="A15" s="1">
        <f t="shared" si="0"/>
        <v>5</v>
      </c>
      <c r="B15" s="41" t="s">
        <v>96</v>
      </c>
      <c r="C15" s="77"/>
      <c r="D15" s="77"/>
      <c r="E15" s="255">
        <v>0</v>
      </c>
      <c r="G15" s="1" t="s">
        <v>379</v>
      </c>
      <c r="H15" s="1">
        <f t="shared" si="1"/>
        <v>5</v>
      </c>
      <c r="J15" s="256"/>
      <c r="K15" s="16"/>
      <c r="L15"/>
      <c r="M15"/>
      <c r="N15"/>
      <c r="O15"/>
    </row>
    <row r="16" spans="1:15" x14ac:dyDescent="0.25">
      <c r="A16" s="1">
        <f t="shared" si="0"/>
        <v>6</v>
      </c>
      <c r="B16" s="41" t="s">
        <v>97</v>
      </c>
      <c r="C16" s="77"/>
      <c r="D16" s="77"/>
      <c r="E16" s="70">
        <f>E11+E13+E15</f>
        <v>230474.89117952809</v>
      </c>
      <c r="F16" s="5"/>
      <c r="G16" s="1" t="s">
        <v>98</v>
      </c>
      <c r="H16" s="1">
        <f t="shared" si="1"/>
        <v>6</v>
      </c>
      <c r="J16" s="1"/>
      <c r="L16"/>
      <c r="M16"/>
      <c r="N16"/>
      <c r="O16"/>
    </row>
    <row r="17" spans="1:16" x14ac:dyDescent="0.25">
      <c r="A17" s="1">
        <f t="shared" si="0"/>
        <v>7</v>
      </c>
      <c r="E17" s="19"/>
      <c r="G17" s="1"/>
      <c r="H17" s="1">
        <f t="shared" si="1"/>
        <v>7</v>
      </c>
      <c r="J17" s="1"/>
      <c r="L17"/>
      <c r="M17"/>
      <c r="N17"/>
      <c r="O17"/>
    </row>
    <row r="18" spans="1:16" x14ac:dyDescent="0.25">
      <c r="A18" s="1">
        <f t="shared" si="0"/>
        <v>8</v>
      </c>
      <c r="B18" s="3" t="s">
        <v>99</v>
      </c>
      <c r="C18" s="77"/>
      <c r="D18" s="77"/>
      <c r="E18" s="281">
        <v>298742.31977013522</v>
      </c>
      <c r="F18" s="282" t="s">
        <v>273</v>
      </c>
      <c r="G18" s="1" t="s">
        <v>380</v>
      </c>
      <c r="H18" s="1">
        <f t="shared" si="1"/>
        <v>8</v>
      </c>
      <c r="J18" s="256"/>
      <c r="K18" s="16"/>
      <c r="L18"/>
      <c r="M18"/>
      <c r="N18"/>
      <c r="O18"/>
    </row>
    <row r="19" spans="1:16" x14ac:dyDescent="0.25">
      <c r="A19" s="1">
        <f t="shared" si="0"/>
        <v>9</v>
      </c>
      <c r="E19" s="83"/>
      <c r="G19" s="2"/>
      <c r="H19" s="1">
        <f t="shared" si="1"/>
        <v>9</v>
      </c>
      <c r="L19"/>
      <c r="M19"/>
      <c r="N19"/>
      <c r="O19"/>
    </row>
    <row r="20" spans="1:16" ht="18.75" x14ac:dyDescent="0.25">
      <c r="A20" s="1">
        <f t="shared" si="0"/>
        <v>10</v>
      </c>
      <c r="B20" s="257" t="s">
        <v>100</v>
      </c>
      <c r="E20" s="258">
        <v>0</v>
      </c>
      <c r="G20" s="1" t="s">
        <v>381</v>
      </c>
      <c r="H20" s="1">
        <f t="shared" si="1"/>
        <v>10</v>
      </c>
      <c r="J20" s="256"/>
      <c r="K20" s="16"/>
      <c r="L20"/>
      <c r="M20"/>
      <c r="N20"/>
      <c r="O20"/>
    </row>
    <row r="21" spans="1:16" x14ac:dyDescent="0.25">
      <c r="A21" s="1">
        <f t="shared" si="0"/>
        <v>11</v>
      </c>
      <c r="E21" s="83"/>
      <c r="G21" s="2"/>
      <c r="H21" s="1">
        <f t="shared" si="1"/>
        <v>11</v>
      </c>
      <c r="J21" s="1"/>
      <c r="L21"/>
      <c r="M21"/>
      <c r="N21"/>
      <c r="O21"/>
    </row>
    <row r="22" spans="1:16" x14ac:dyDescent="0.25">
      <c r="A22" s="1">
        <f t="shared" si="0"/>
        <v>12</v>
      </c>
      <c r="B22" s="3" t="s">
        <v>101</v>
      </c>
      <c r="C22" s="77"/>
      <c r="D22" s="77"/>
      <c r="E22" s="79">
        <v>77285.37840720253</v>
      </c>
      <c r="G22" s="1" t="s">
        <v>382</v>
      </c>
      <c r="H22" s="1">
        <f t="shared" si="1"/>
        <v>12</v>
      </c>
      <c r="J22" s="256"/>
      <c r="K22" s="16"/>
      <c r="L22"/>
      <c r="M22"/>
      <c r="N22"/>
      <c r="O22"/>
    </row>
    <row r="23" spans="1:16" x14ac:dyDescent="0.25">
      <c r="A23" s="1">
        <f t="shared" si="0"/>
        <v>13</v>
      </c>
      <c r="B23" s="41"/>
      <c r="C23" s="77"/>
      <c r="D23" s="77"/>
      <c r="E23" s="78"/>
      <c r="G23" s="2"/>
      <c r="H23" s="1">
        <f t="shared" si="1"/>
        <v>13</v>
      </c>
      <c r="J23" s="1"/>
      <c r="L23"/>
      <c r="M23"/>
      <c r="N23"/>
      <c r="O23"/>
    </row>
    <row r="24" spans="1:16" x14ac:dyDescent="0.25">
      <c r="A24" s="1">
        <f t="shared" si="0"/>
        <v>14</v>
      </c>
      <c r="B24" s="3" t="s">
        <v>102</v>
      </c>
      <c r="C24" s="77"/>
      <c r="D24" s="77"/>
      <c r="E24" s="80">
        <v>4116.8705307113805</v>
      </c>
      <c r="G24" s="1" t="s">
        <v>383</v>
      </c>
      <c r="H24" s="1">
        <f t="shared" si="1"/>
        <v>14</v>
      </c>
      <c r="J24" s="256"/>
      <c r="K24" s="16"/>
      <c r="L24"/>
      <c r="M24"/>
      <c r="N24"/>
      <c r="O24"/>
    </row>
    <row r="25" spans="1:16" x14ac:dyDescent="0.25">
      <c r="A25" s="1">
        <f t="shared" si="0"/>
        <v>15</v>
      </c>
      <c r="B25" s="41" t="s">
        <v>103</v>
      </c>
      <c r="C25" s="77"/>
      <c r="D25" s="77"/>
      <c r="E25" s="287">
        <f>SUM(E16:E24)</f>
        <v>610619.45988757722</v>
      </c>
      <c r="F25" s="282" t="s">
        <v>273</v>
      </c>
      <c r="G25" s="259" t="s">
        <v>104</v>
      </c>
      <c r="H25" s="1">
        <f t="shared" si="1"/>
        <v>15</v>
      </c>
      <c r="J25" s="1"/>
      <c r="L25"/>
      <c r="M25"/>
      <c r="N25"/>
      <c r="O25"/>
    </row>
    <row r="26" spans="1:16" x14ac:dyDescent="0.25">
      <c r="A26" s="1">
        <f t="shared" si="0"/>
        <v>16</v>
      </c>
      <c r="B26" s="41"/>
      <c r="C26" s="77"/>
      <c r="D26" s="77"/>
      <c r="E26" s="85"/>
      <c r="G26" s="1"/>
      <c r="H26" s="1">
        <f t="shared" si="1"/>
        <v>16</v>
      </c>
      <c r="J26" s="1"/>
      <c r="L26"/>
      <c r="M26"/>
      <c r="N26"/>
      <c r="O26"/>
    </row>
    <row r="27" spans="1:16" ht="18.75" x14ac:dyDescent="0.25">
      <c r="A27" s="1">
        <f t="shared" si="0"/>
        <v>17</v>
      </c>
      <c r="B27" s="260" t="s">
        <v>105</v>
      </c>
      <c r="C27" s="77"/>
      <c r="D27" s="78"/>
      <c r="E27" s="283">
        <f>'Pg5 Rev True-Up Stmt AV'!G148</f>
        <v>9.4978868247432138E-2</v>
      </c>
      <c r="F27" s="282" t="s">
        <v>273</v>
      </c>
      <c r="G27" s="259" t="s">
        <v>425</v>
      </c>
      <c r="H27" s="1">
        <f t="shared" si="1"/>
        <v>17</v>
      </c>
      <c r="J27" s="1"/>
      <c r="L27"/>
      <c r="M27"/>
      <c r="N27"/>
      <c r="O27"/>
    </row>
    <row r="28" spans="1:16" x14ac:dyDescent="0.25">
      <c r="A28" s="1">
        <f t="shared" si="0"/>
        <v>18</v>
      </c>
      <c r="B28" s="260" t="s">
        <v>106</v>
      </c>
      <c r="C28" s="77"/>
      <c r="D28" s="77"/>
      <c r="E28" s="284">
        <f>E138</f>
        <v>5500921.9661146728</v>
      </c>
      <c r="F28" s="282" t="s">
        <v>273</v>
      </c>
      <c r="G28" s="259" t="s">
        <v>385</v>
      </c>
      <c r="H28" s="1">
        <f t="shared" si="1"/>
        <v>18</v>
      </c>
      <c r="J28" s="256"/>
      <c r="K28" s="16"/>
      <c r="L28"/>
      <c r="M28"/>
      <c r="N28"/>
      <c r="O28"/>
    </row>
    <row r="29" spans="1:16" x14ac:dyDescent="0.25">
      <c r="A29" s="1">
        <f t="shared" si="0"/>
        <v>19</v>
      </c>
      <c r="B29" s="257" t="s">
        <v>107</v>
      </c>
      <c r="E29" s="285">
        <f>E27*E28</f>
        <v>522471.34265901084</v>
      </c>
      <c r="F29" s="282" t="s">
        <v>273</v>
      </c>
      <c r="G29" s="259" t="s">
        <v>108</v>
      </c>
      <c r="H29" s="1">
        <f t="shared" si="1"/>
        <v>19</v>
      </c>
      <c r="J29" s="1"/>
      <c r="K29" s="16"/>
      <c r="L29"/>
      <c r="M29"/>
      <c r="N29"/>
      <c r="O29"/>
      <c r="P29" s="16"/>
    </row>
    <row r="30" spans="1:16" x14ac:dyDescent="0.25">
      <c r="A30" s="1">
        <f t="shared" si="0"/>
        <v>20</v>
      </c>
      <c r="B30" s="257"/>
      <c r="E30" s="60"/>
      <c r="F30" s="5"/>
      <c r="G30" s="259"/>
      <c r="H30" s="1">
        <f t="shared" si="1"/>
        <v>20</v>
      </c>
      <c r="J30" s="1"/>
      <c r="L30"/>
      <c r="M30"/>
      <c r="N30"/>
      <c r="O30"/>
      <c r="P30" s="16"/>
    </row>
    <row r="31" spans="1:16" ht="18.75" x14ac:dyDescent="0.25">
      <c r="A31" s="1">
        <f t="shared" si="0"/>
        <v>21</v>
      </c>
      <c r="B31" s="260" t="s">
        <v>109</v>
      </c>
      <c r="E31" s="263">
        <f>'Pg5 Rev True-Up Stmt AV'!G182</f>
        <v>0</v>
      </c>
      <c r="F31" s="5"/>
      <c r="G31" s="259" t="s">
        <v>426</v>
      </c>
      <c r="H31" s="1">
        <f t="shared" si="1"/>
        <v>21</v>
      </c>
      <c r="J31" s="1"/>
      <c r="L31"/>
      <c r="M31"/>
      <c r="N31"/>
      <c r="O31"/>
    </row>
    <row r="32" spans="1:16" x14ac:dyDescent="0.25">
      <c r="A32" s="1">
        <f t="shared" si="0"/>
        <v>22</v>
      </c>
      <c r="B32" s="260" t="s">
        <v>106</v>
      </c>
      <c r="E32" s="284">
        <f>E138-E121</f>
        <v>5500921.9661146728</v>
      </c>
      <c r="F32" s="282" t="s">
        <v>273</v>
      </c>
      <c r="G32" s="259" t="s">
        <v>387</v>
      </c>
      <c r="H32" s="1">
        <f t="shared" si="1"/>
        <v>22</v>
      </c>
      <c r="J32" s="1"/>
      <c r="L32"/>
      <c r="M32"/>
      <c r="N32"/>
      <c r="O32"/>
    </row>
    <row r="33" spans="1:15" x14ac:dyDescent="0.25">
      <c r="A33" s="1">
        <f t="shared" si="0"/>
        <v>23</v>
      </c>
      <c r="B33" s="257" t="s">
        <v>110</v>
      </c>
      <c r="E33" s="60">
        <f>E31*E32</f>
        <v>0</v>
      </c>
      <c r="F33" s="5"/>
      <c r="G33" s="259" t="s">
        <v>111</v>
      </c>
      <c r="H33" s="1">
        <f t="shared" si="1"/>
        <v>23</v>
      </c>
      <c r="J33" s="1"/>
      <c r="K33" s="16"/>
      <c r="L33"/>
      <c r="M33"/>
      <c r="N33"/>
      <c r="O33"/>
    </row>
    <row r="34" spans="1:15" x14ac:dyDescent="0.25">
      <c r="A34" s="1">
        <f t="shared" si="0"/>
        <v>24</v>
      </c>
      <c r="B34" s="41"/>
      <c r="C34" s="77"/>
      <c r="D34" s="77"/>
      <c r="E34" s="85"/>
      <c r="G34" s="1"/>
      <c r="H34" s="1">
        <f t="shared" si="1"/>
        <v>24</v>
      </c>
      <c r="J34" s="1"/>
      <c r="L34"/>
      <c r="M34"/>
      <c r="N34"/>
      <c r="O34"/>
    </row>
    <row r="35" spans="1:15" x14ac:dyDescent="0.25">
      <c r="A35" s="1">
        <f t="shared" si="0"/>
        <v>25</v>
      </c>
      <c r="B35" s="257" t="s">
        <v>112</v>
      </c>
      <c r="E35" s="264">
        <v>1304.0991895338727</v>
      </c>
      <c r="G35" s="259" t="s">
        <v>113</v>
      </c>
      <c r="H35" s="1">
        <f t="shared" si="1"/>
        <v>25</v>
      </c>
      <c r="I35" s="15"/>
      <c r="J35" s="1"/>
      <c r="L35"/>
      <c r="M35"/>
      <c r="N35"/>
      <c r="O35"/>
    </row>
    <row r="36" spans="1:15" x14ac:dyDescent="0.25">
      <c r="A36" s="1">
        <f t="shared" si="0"/>
        <v>26</v>
      </c>
      <c r="B36" s="257" t="s">
        <v>114</v>
      </c>
      <c r="E36" s="185">
        <v>-10039.179</v>
      </c>
      <c r="G36" s="259" t="s">
        <v>115</v>
      </c>
      <c r="H36" s="1">
        <f t="shared" si="1"/>
        <v>26</v>
      </c>
      <c r="I36" s="15"/>
      <c r="J36" s="256"/>
      <c r="K36" s="16"/>
      <c r="L36"/>
      <c r="M36"/>
      <c r="N36"/>
      <c r="O36"/>
    </row>
    <row r="37" spans="1:15" x14ac:dyDescent="0.25">
      <c r="A37" s="1">
        <f t="shared" si="0"/>
        <v>27</v>
      </c>
      <c r="B37" s="257" t="s">
        <v>116</v>
      </c>
      <c r="E37" s="79">
        <v>0</v>
      </c>
      <c r="F37" s="5"/>
      <c r="G37" s="259" t="s">
        <v>117</v>
      </c>
      <c r="H37" s="1">
        <f t="shared" si="1"/>
        <v>27</v>
      </c>
      <c r="I37" s="15"/>
      <c r="J37" s="1"/>
      <c r="L37"/>
      <c r="M37"/>
      <c r="N37"/>
      <c r="O37"/>
    </row>
    <row r="38" spans="1:15" x14ac:dyDescent="0.25">
      <c r="A38" s="1">
        <f t="shared" si="0"/>
        <v>28</v>
      </c>
      <c r="B38" s="265" t="s">
        <v>118</v>
      </c>
      <c r="E38" s="80">
        <v>0</v>
      </c>
      <c r="G38" s="259" t="s">
        <v>119</v>
      </c>
      <c r="H38" s="1">
        <f t="shared" si="1"/>
        <v>28</v>
      </c>
      <c r="I38" s="15"/>
      <c r="J38" s="1"/>
      <c r="L38"/>
      <c r="M38"/>
      <c r="N38"/>
      <c r="O38"/>
    </row>
    <row r="39" spans="1:15" x14ac:dyDescent="0.25">
      <c r="A39" s="1">
        <f t="shared" si="0"/>
        <v>29</v>
      </c>
      <c r="E39" s="83">
        <v>0</v>
      </c>
      <c r="G39" s="1"/>
      <c r="H39" s="1">
        <f t="shared" si="1"/>
        <v>29</v>
      </c>
      <c r="I39" s="15"/>
      <c r="L39"/>
      <c r="M39"/>
      <c r="N39"/>
      <c r="O39"/>
    </row>
    <row r="40" spans="1:15" ht="16.5" thickBot="1" x14ac:dyDescent="0.3">
      <c r="A40" s="1">
        <f t="shared" si="0"/>
        <v>30</v>
      </c>
      <c r="B40" s="3" t="s">
        <v>388</v>
      </c>
      <c r="C40" s="77"/>
      <c r="D40" s="77"/>
      <c r="E40" s="286">
        <f>E25+E29+E33+SUM(E35:E38)</f>
        <v>1124355.7227361219</v>
      </c>
      <c r="F40" s="282" t="s">
        <v>273</v>
      </c>
      <c r="G40" s="1" t="s">
        <v>389</v>
      </c>
      <c r="H40" s="1">
        <f t="shared" si="1"/>
        <v>30</v>
      </c>
      <c r="I40" s="15"/>
      <c r="J40" s="59"/>
      <c r="L40"/>
      <c r="M40"/>
      <c r="N40"/>
      <c r="O40"/>
    </row>
    <row r="41" spans="1:15" ht="16.5" thickTop="1" x14ac:dyDescent="0.25">
      <c r="C41" s="77"/>
      <c r="D41" s="77"/>
      <c r="E41" s="90"/>
      <c r="F41" s="5"/>
      <c r="G41" s="1"/>
      <c r="J41" s="266"/>
      <c r="L41"/>
      <c r="M41"/>
      <c r="N41"/>
      <c r="O41"/>
    </row>
    <row r="42" spans="1:15" x14ac:dyDescent="0.25">
      <c r="C42" s="77"/>
      <c r="D42" s="77"/>
      <c r="E42" s="90"/>
      <c r="F42" s="5"/>
      <c r="G42" s="1"/>
      <c r="J42" s="266"/>
      <c r="L42"/>
      <c r="M42"/>
      <c r="N42"/>
      <c r="O42"/>
    </row>
    <row r="43" spans="1:15" ht="39.75" customHeight="1" x14ac:dyDescent="0.25">
      <c r="A43" s="279" t="s">
        <v>273</v>
      </c>
      <c r="B43" s="302" t="s">
        <v>274</v>
      </c>
      <c r="C43" s="302"/>
      <c r="D43" s="302"/>
      <c r="E43" s="302"/>
      <c r="F43" s="302"/>
      <c r="G43" s="302"/>
      <c r="J43" s="266"/>
      <c r="L43"/>
      <c r="M43"/>
      <c r="N43"/>
      <c r="O43"/>
    </row>
    <row r="44" spans="1:15" ht="18.75" x14ac:dyDescent="0.25">
      <c r="A44" s="91">
        <v>1</v>
      </c>
      <c r="B44" s="3" t="s">
        <v>120</v>
      </c>
      <c r="C44" s="77"/>
      <c r="D44" s="77"/>
      <c r="E44" s="90"/>
      <c r="F44" s="5"/>
      <c r="G44" s="1"/>
      <c r="J44" s="266"/>
      <c r="L44"/>
      <c r="M44"/>
      <c r="N44"/>
      <c r="O44"/>
    </row>
    <row r="45" spans="1:15" ht="18.75" x14ac:dyDescent="0.25">
      <c r="A45" s="91"/>
      <c r="C45" s="77"/>
      <c r="D45" s="77"/>
      <c r="E45" s="90"/>
      <c r="F45" s="5"/>
      <c r="G45" s="1"/>
      <c r="J45" s="266"/>
      <c r="L45"/>
      <c r="M45"/>
      <c r="N45"/>
      <c r="O45"/>
    </row>
    <row r="46" spans="1:15" x14ac:dyDescent="0.25">
      <c r="C46" s="77"/>
      <c r="D46" s="77"/>
      <c r="E46" s="90"/>
      <c r="F46" s="5"/>
      <c r="G46" s="1"/>
      <c r="J46" s="59"/>
      <c r="L46"/>
      <c r="M46"/>
      <c r="N46"/>
      <c r="O46"/>
    </row>
    <row r="47" spans="1:15" x14ac:dyDescent="0.25">
      <c r="B47" s="310" t="s">
        <v>0</v>
      </c>
      <c r="C47" s="311"/>
      <c r="D47" s="311"/>
      <c r="E47" s="311"/>
      <c r="F47" s="311"/>
      <c r="G47" s="311"/>
      <c r="J47" s="1"/>
      <c r="L47"/>
      <c r="M47"/>
      <c r="N47"/>
      <c r="O47"/>
    </row>
    <row r="48" spans="1:15" x14ac:dyDescent="0.25">
      <c r="B48" s="310" t="s">
        <v>92</v>
      </c>
      <c r="C48" s="311"/>
      <c r="D48" s="311"/>
      <c r="E48" s="311"/>
      <c r="F48" s="311"/>
      <c r="G48" s="311"/>
      <c r="J48" s="1"/>
      <c r="L48"/>
      <c r="M48"/>
      <c r="N48"/>
      <c r="O48"/>
    </row>
    <row r="49" spans="1:15" ht="17.25" x14ac:dyDescent="0.25">
      <c r="B49" s="310" t="s">
        <v>375</v>
      </c>
      <c r="C49" s="312"/>
      <c r="D49" s="312"/>
      <c r="E49" s="312"/>
      <c r="F49" s="312"/>
      <c r="G49" s="312"/>
      <c r="J49" s="1"/>
      <c r="L49"/>
      <c r="M49"/>
      <c r="N49"/>
      <c r="O49"/>
    </row>
    <row r="50" spans="1:15" x14ac:dyDescent="0.25">
      <c r="B50" s="313" t="str">
        <f>B5</f>
        <v>For the Base Period &amp; True-Up Period Ending December 31, 2024</v>
      </c>
      <c r="C50" s="314"/>
      <c r="D50" s="314"/>
      <c r="E50" s="314"/>
      <c r="F50" s="314"/>
      <c r="G50" s="314"/>
      <c r="J50" s="1"/>
      <c r="L50"/>
      <c r="M50"/>
      <c r="N50"/>
      <c r="O50"/>
    </row>
    <row r="51" spans="1:15" x14ac:dyDescent="0.25">
      <c r="B51" s="315" t="s">
        <v>3</v>
      </c>
      <c r="C51" s="311"/>
      <c r="D51" s="311"/>
      <c r="E51" s="311"/>
      <c r="F51" s="311"/>
      <c r="G51" s="311"/>
      <c r="J51" s="1"/>
      <c r="L51"/>
      <c r="M51"/>
      <c r="N51"/>
      <c r="O51"/>
    </row>
    <row r="52" spans="1:15" x14ac:dyDescent="0.25">
      <c r="C52" s="77"/>
      <c r="D52" s="77"/>
      <c r="E52" s="90"/>
      <c r="F52" s="5"/>
      <c r="G52" s="1"/>
      <c r="J52" s="1"/>
      <c r="L52"/>
      <c r="M52"/>
      <c r="N52"/>
      <c r="O52"/>
    </row>
    <row r="53" spans="1:15" x14ac:dyDescent="0.25">
      <c r="A53" s="259" t="s">
        <v>4</v>
      </c>
      <c r="C53" s="77"/>
      <c r="D53" s="77"/>
      <c r="E53" s="90"/>
      <c r="F53" s="5"/>
      <c r="G53" s="1"/>
      <c r="H53" s="259" t="s">
        <v>4</v>
      </c>
      <c r="I53" s="259"/>
      <c r="J53" s="1"/>
      <c r="L53"/>
      <c r="M53"/>
      <c r="N53"/>
      <c r="O53"/>
    </row>
    <row r="54" spans="1:15" x14ac:dyDescent="0.25">
      <c r="A54" s="259" t="s">
        <v>6</v>
      </c>
      <c r="C54" s="77"/>
      <c r="D54" s="77"/>
      <c r="E54" s="90"/>
      <c r="F54" s="5"/>
      <c r="G54" s="1"/>
      <c r="H54" s="259" t="s">
        <v>6</v>
      </c>
      <c r="I54" s="259"/>
      <c r="J54" s="1"/>
      <c r="L54"/>
      <c r="M54"/>
      <c r="N54"/>
      <c r="O54"/>
    </row>
    <row r="55" spans="1:15" ht="18.75" x14ac:dyDescent="0.25">
      <c r="B55" s="267" t="s">
        <v>390</v>
      </c>
      <c r="E55" s="1"/>
      <c r="G55" s="1"/>
      <c r="J55" s="1"/>
      <c r="L55"/>
      <c r="M55"/>
      <c r="N55"/>
      <c r="O55"/>
    </row>
    <row r="56" spans="1:15" x14ac:dyDescent="0.25">
      <c r="A56" s="1">
        <f t="shared" si="0"/>
        <v>1</v>
      </c>
      <c r="B56" s="41" t="s">
        <v>121</v>
      </c>
      <c r="C56" s="77"/>
      <c r="D56" s="77"/>
      <c r="E56" s="92">
        <v>0</v>
      </c>
      <c r="G56" s="1" t="s">
        <v>122</v>
      </c>
      <c r="H56" s="1">
        <f t="shared" si="1"/>
        <v>1</v>
      </c>
      <c r="J56" s="1"/>
      <c r="L56"/>
      <c r="M56"/>
      <c r="N56"/>
      <c r="O56"/>
    </row>
    <row r="57" spans="1:15" x14ac:dyDescent="0.25">
      <c r="A57" s="1">
        <f t="shared" si="0"/>
        <v>2</v>
      </c>
      <c r="B57" s="41"/>
      <c r="C57" s="77"/>
      <c r="D57" s="77"/>
      <c r="E57" s="90"/>
      <c r="G57" s="1"/>
      <c r="H57" s="1">
        <f t="shared" si="1"/>
        <v>2</v>
      </c>
      <c r="J57" s="1"/>
      <c r="L57"/>
      <c r="M57"/>
      <c r="N57"/>
      <c r="O57"/>
    </row>
    <row r="58" spans="1:15" ht="18.75" x14ac:dyDescent="0.25">
      <c r="A58" s="1">
        <f t="shared" si="0"/>
        <v>3</v>
      </c>
      <c r="B58" s="260" t="s">
        <v>123</v>
      </c>
      <c r="C58" s="77"/>
      <c r="D58" s="77"/>
      <c r="E58" s="61">
        <f>'Pg5 Rev True-Up Stmt AV'!G226</f>
        <v>1.8992701752899493E-2</v>
      </c>
      <c r="F58" s="35"/>
      <c r="G58" s="259" t="s">
        <v>427</v>
      </c>
      <c r="H58" s="1">
        <f t="shared" si="1"/>
        <v>3</v>
      </c>
      <c r="J58" s="1"/>
      <c r="L58"/>
      <c r="M58"/>
      <c r="N58"/>
      <c r="O58"/>
    </row>
    <row r="59" spans="1:15" x14ac:dyDescent="0.25">
      <c r="A59" s="1">
        <f t="shared" si="0"/>
        <v>4</v>
      </c>
      <c r="B59" s="257" t="s">
        <v>124</v>
      </c>
      <c r="C59" s="77"/>
      <c r="D59" s="77"/>
      <c r="E59" s="261">
        <f>E143</f>
        <v>0</v>
      </c>
      <c r="G59" s="259" t="s">
        <v>392</v>
      </c>
      <c r="H59" s="1">
        <f t="shared" si="1"/>
        <v>4</v>
      </c>
      <c r="J59" s="1"/>
      <c r="L59"/>
      <c r="M59"/>
      <c r="N59"/>
      <c r="O59"/>
    </row>
    <row r="60" spans="1:15" x14ac:dyDescent="0.25">
      <c r="A60" s="1">
        <f t="shared" si="0"/>
        <v>5</v>
      </c>
      <c r="B60" s="257" t="s">
        <v>125</v>
      </c>
      <c r="E60" s="106">
        <f>E59*E58</f>
        <v>0</v>
      </c>
      <c r="G60" s="259" t="s">
        <v>126</v>
      </c>
      <c r="H60" s="1">
        <f t="shared" si="1"/>
        <v>5</v>
      </c>
      <c r="J60" s="1"/>
      <c r="L60"/>
      <c r="M60"/>
      <c r="N60"/>
      <c r="O60"/>
    </row>
    <row r="61" spans="1:15" x14ac:dyDescent="0.25">
      <c r="A61" s="1">
        <f t="shared" si="0"/>
        <v>6</v>
      </c>
      <c r="B61" s="257"/>
      <c r="E61" s="60"/>
      <c r="G61" s="259"/>
      <c r="H61" s="1">
        <f t="shared" si="1"/>
        <v>6</v>
      </c>
      <c r="J61" s="1"/>
      <c r="L61"/>
      <c r="M61"/>
      <c r="N61"/>
      <c r="O61"/>
    </row>
    <row r="62" spans="1:15" ht="18.75" x14ac:dyDescent="0.25">
      <c r="A62" s="1">
        <f t="shared" si="0"/>
        <v>7</v>
      </c>
      <c r="B62" s="260" t="s">
        <v>109</v>
      </c>
      <c r="E62" s="263">
        <f>'Pg5 Rev True-Up Stmt AV'!G260</f>
        <v>0</v>
      </c>
      <c r="G62" s="259" t="s">
        <v>428</v>
      </c>
      <c r="H62" s="1">
        <f t="shared" si="1"/>
        <v>7</v>
      </c>
      <c r="J62" s="1"/>
      <c r="L62"/>
      <c r="M62"/>
      <c r="N62"/>
      <c r="O62"/>
    </row>
    <row r="63" spans="1:15" x14ac:dyDescent="0.25">
      <c r="A63" s="1">
        <f t="shared" si="0"/>
        <v>8</v>
      </c>
      <c r="B63" s="257" t="s">
        <v>124</v>
      </c>
      <c r="E63" s="261">
        <f>E143</f>
        <v>0</v>
      </c>
      <c r="G63" s="259" t="s">
        <v>392</v>
      </c>
      <c r="H63" s="1">
        <f t="shared" si="1"/>
        <v>8</v>
      </c>
      <c r="J63" s="1"/>
      <c r="L63"/>
      <c r="M63"/>
      <c r="N63"/>
      <c r="O63"/>
    </row>
    <row r="64" spans="1:15" x14ac:dyDescent="0.25">
      <c r="A64" s="1">
        <f t="shared" si="0"/>
        <v>9</v>
      </c>
      <c r="B64" s="257" t="s">
        <v>110</v>
      </c>
      <c r="E64" s="106">
        <f>E62*E63</f>
        <v>0</v>
      </c>
      <c r="G64" s="259" t="s">
        <v>127</v>
      </c>
      <c r="H64" s="1">
        <f t="shared" si="1"/>
        <v>9</v>
      </c>
      <c r="J64" s="1"/>
      <c r="L64"/>
      <c r="M64"/>
      <c r="N64"/>
      <c r="O64"/>
    </row>
    <row r="65" spans="1:15" x14ac:dyDescent="0.25">
      <c r="A65" s="1">
        <f t="shared" si="0"/>
        <v>10</v>
      </c>
      <c r="E65" s="60"/>
      <c r="G65" s="259"/>
      <c r="H65" s="1">
        <f t="shared" si="1"/>
        <v>10</v>
      </c>
      <c r="J65" s="1"/>
      <c r="L65"/>
      <c r="M65"/>
      <c r="N65"/>
      <c r="O65"/>
    </row>
    <row r="66" spans="1:15" ht="16.5" thickBot="1" x14ac:dyDescent="0.3">
      <c r="A66" s="1">
        <f t="shared" si="0"/>
        <v>11</v>
      </c>
      <c r="B66" s="257" t="s">
        <v>394</v>
      </c>
      <c r="E66" s="94">
        <f>E56+E60+E64</f>
        <v>0</v>
      </c>
      <c r="G66" s="259" t="s">
        <v>395</v>
      </c>
      <c r="H66" s="1">
        <f t="shared" si="1"/>
        <v>11</v>
      </c>
      <c r="J66" s="1"/>
      <c r="L66"/>
      <c r="M66"/>
      <c r="N66"/>
      <c r="O66"/>
    </row>
    <row r="67" spans="1:15" ht="16.5" thickTop="1" x14ac:dyDescent="0.25">
      <c r="A67" s="1">
        <f t="shared" si="0"/>
        <v>12</v>
      </c>
      <c r="E67" s="60"/>
      <c r="G67" s="1"/>
      <c r="H67" s="1">
        <f t="shared" si="1"/>
        <v>12</v>
      </c>
      <c r="I67" s="15"/>
      <c r="J67" s="1"/>
      <c r="L67"/>
      <c r="M67"/>
      <c r="N67"/>
      <c r="O67"/>
    </row>
    <row r="68" spans="1:15" ht="18.75" x14ac:dyDescent="0.25">
      <c r="A68" s="1">
        <f t="shared" si="0"/>
        <v>13</v>
      </c>
      <c r="B68" s="268" t="s">
        <v>396</v>
      </c>
      <c r="E68" s="60"/>
      <c r="G68" s="1"/>
      <c r="H68" s="1">
        <f t="shared" si="1"/>
        <v>13</v>
      </c>
      <c r="I68" s="15"/>
      <c r="J68" s="1"/>
      <c r="L68"/>
      <c r="M68"/>
      <c r="N68"/>
      <c r="O68"/>
    </row>
    <row r="69" spans="1:15" x14ac:dyDescent="0.25">
      <c r="A69" s="1">
        <f t="shared" si="0"/>
        <v>14</v>
      </c>
      <c r="B69" s="41" t="s">
        <v>128</v>
      </c>
      <c r="E69" s="46">
        <v>0</v>
      </c>
      <c r="G69" s="1" t="s">
        <v>129</v>
      </c>
      <c r="H69" s="1">
        <f t="shared" si="1"/>
        <v>14</v>
      </c>
      <c r="I69" s="15"/>
      <c r="J69" s="1"/>
      <c r="L69"/>
      <c r="M69"/>
      <c r="N69"/>
      <c r="O69"/>
    </row>
    <row r="70" spans="1:15" x14ac:dyDescent="0.25">
      <c r="A70" s="1">
        <f t="shared" si="0"/>
        <v>15</v>
      </c>
      <c r="B70" s="41"/>
      <c r="E70" s="95"/>
      <c r="G70" s="1"/>
      <c r="H70" s="1">
        <f>H69+1</f>
        <v>15</v>
      </c>
      <c r="I70" s="15"/>
      <c r="J70" s="1"/>
      <c r="L70"/>
      <c r="M70"/>
      <c r="N70"/>
      <c r="O70"/>
    </row>
    <row r="71" spans="1:15" x14ac:dyDescent="0.25">
      <c r="A71" s="1">
        <f t="shared" si="0"/>
        <v>16</v>
      </c>
      <c r="B71" s="260" t="s">
        <v>130</v>
      </c>
      <c r="E71" s="46">
        <f>E148</f>
        <v>0</v>
      </c>
      <c r="G71" s="259" t="s">
        <v>397</v>
      </c>
      <c r="H71" s="1">
        <f>H70+1</f>
        <v>16</v>
      </c>
      <c r="L71"/>
      <c r="M71"/>
      <c r="N71"/>
      <c r="O71"/>
    </row>
    <row r="72" spans="1:15" ht="18.75" x14ac:dyDescent="0.25">
      <c r="A72" s="1">
        <f t="shared" si="0"/>
        <v>17</v>
      </c>
      <c r="B72" s="260" t="s">
        <v>105</v>
      </c>
      <c r="C72" s="77"/>
      <c r="D72" s="78"/>
      <c r="E72" s="64">
        <f>'Pg5 Rev True-Up Stmt AV'!G148</f>
        <v>9.4978868247432138E-2</v>
      </c>
      <c r="F72" s="5"/>
      <c r="G72" s="259" t="s">
        <v>425</v>
      </c>
      <c r="H72" s="1">
        <f t="shared" ref="H72:H94" si="2">H71+1</f>
        <v>17</v>
      </c>
      <c r="L72"/>
      <c r="M72"/>
      <c r="N72"/>
      <c r="O72"/>
    </row>
    <row r="73" spans="1:15" x14ac:dyDescent="0.25">
      <c r="A73" s="1">
        <f t="shared" si="0"/>
        <v>18</v>
      </c>
      <c r="B73" s="257" t="s">
        <v>131</v>
      </c>
      <c r="E73" s="106">
        <f>E71*E72</f>
        <v>0</v>
      </c>
      <c r="G73" s="259" t="s">
        <v>132</v>
      </c>
      <c r="H73" s="1">
        <f t="shared" si="2"/>
        <v>18</v>
      </c>
      <c r="L73"/>
      <c r="M73"/>
      <c r="N73"/>
      <c r="O73"/>
    </row>
    <row r="74" spans="1:15" x14ac:dyDescent="0.25">
      <c r="A74" s="1">
        <f t="shared" si="0"/>
        <v>19</v>
      </c>
      <c r="B74" s="257"/>
      <c r="E74" s="60"/>
      <c r="G74" s="259"/>
      <c r="H74" s="1">
        <f t="shared" si="2"/>
        <v>19</v>
      </c>
      <c r="L74"/>
      <c r="M74"/>
      <c r="N74"/>
      <c r="O74"/>
    </row>
    <row r="75" spans="1:15" x14ac:dyDescent="0.25">
      <c r="A75" s="1">
        <f t="shared" si="0"/>
        <v>20</v>
      </c>
      <c r="B75" s="260" t="s">
        <v>130</v>
      </c>
      <c r="E75" s="46">
        <v>0</v>
      </c>
      <c r="G75" s="259" t="s">
        <v>397</v>
      </c>
      <c r="H75" s="1">
        <f t="shared" si="2"/>
        <v>20</v>
      </c>
      <c r="L75"/>
      <c r="M75"/>
      <c r="N75"/>
      <c r="O75"/>
    </row>
    <row r="76" spans="1:15" ht="18.75" x14ac:dyDescent="0.25">
      <c r="A76" s="1">
        <f t="shared" ref="A76:A94" si="3">A75+1</f>
        <v>21</v>
      </c>
      <c r="B76" s="260" t="s">
        <v>109</v>
      </c>
      <c r="E76" s="269">
        <v>0</v>
      </c>
      <c r="G76" s="259" t="s">
        <v>133</v>
      </c>
      <c r="H76" s="1">
        <f t="shared" si="2"/>
        <v>21</v>
      </c>
      <c r="L76"/>
      <c r="M76"/>
      <c r="N76"/>
      <c r="O76"/>
    </row>
    <row r="77" spans="1:15" x14ac:dyDescent="0.25">
      <c r="A77" s="1">
        <f t="shared" si="3"/>
        <v>22</v>
      </c>
      <c r="B77" s="257" t="s">
        <v>134</v>
      </c>
      <c r="E77" s="106">
        <f>E75*E76</f>
        <v>0</v>
      </c>
      <c r="G77" s="259" t="s">
        <v>135</v>
      </c>
      <c r="H77" s="1">
        <f t="shared" si="2"/>
        <v>22</v>
      </c>
      <c r="L77"/>
      <c r="M77"/>
      <c r="N77"/>
      <c r="O77"/>
    </row>
    <row r="78" spans="1:15" x14ac:dyDescent="0.25">
      <c r="A78" s="1">
        <f t="shared" si="3"/>
        <v>23</v>
      </c>
      <c r="E78" s="60"/>
      <c r="G78" s="259"/>
      <c r="H78" s="1">
        <f t="shared" si="2"/>
        <v>23</v>
      </c>
      <c r="L78"/>
      <c r="M78"/>
      <c r="N78"/>
      <c r="O78"/>
    </row>
    <row r="79" spans="1:15" ht="16.5" thickBot="1" x14ac:dyDescent="0.3">
      <c r="A79" s="1">
        <f t="shared" si="3"/>
        <v>24</v>
      </c>
      <c r="B79" s="257" t="s">
        <v>398</v>
      </c>
      <c r="E79" s="94">
        <f>E69+E73+E77</f>
        <v>0</v>
      </c>
      <c r="G79" s="259" t="s">
        <v>136</v>
      </c>
      <c r="H79" s="1">
        <f t="shared" si="2"/>
        <v>24</v>
      </c>
      <c r="L79"/>
      <c r="M79"/>
      <c r="N79"/>
      <c r="O79"/>
    </row>
    <row r="80" spans="1:15" ht="16.5" thickTop="1" x14ac:dyDescent="0.25">
      <c r="A80" s="1">
        <f t="shared" si="3"/>
        <v>25</v>
      </c>
      <c r="E80" s="60"/>
      <c r="G80" s="1"/>
      <c r="H80" s="1">
        <f t="shared" si="2"/>
        <v>25</v>
      </c>
      <c r="I80" s="15"/>
      <c r="J80" s="1"/>
      <c r="L80"/>
      <c r="M80"/>
      <c r="N80"/>
      <c r="O80"/>
    </row>
    <row r="81" spans="1:15" ht="18.75" x14ac:dyDescent="0.25">
      <c r="A81" s="1">
        <f t="shared" si="3"/>
        <v>26</v>
      </c>
      <c r="B81" s="268" t="s">
        <v>399</v>
      </c>
      <c r="C81" s="77"/>
      <c r="D81" s="77"/>
      <c r="E81" s="90"/>
      <c r="G81" s="1"/>
      <c r="H81" s="1">
        <f t="shared" si="2"/>
        <v>26</v>
      </c>
      <c r="I81" s="15"/>
      <c r="J81" s="1"/>
      <c r="L81"/>
      <c r="M81"/>
      <c r="N81"/>
      <c r="O81"/>
    </row>
    <row r="82" spans="1:15" x14ac:dyDescent="0.25">
      <c r="A82" s="1">
        <f t="shared" si="3"/>
        <v>27</v>
      </c>
      <c r="B82" s="257" t="s">
        <v>137</v>
      </c>
      <c r="C82" s="77"/>
      <c r="D82" s="77"/>
      <c r="E82" s="92">
        <f>E150</f>
        <v>0</v>
      </c>
      <c r="G82" s="259" t="s">
        <v>400</v>
      </c>
      <c r="H82" s="1">
        <f t="shared" si="2"/>
        <v>27</v>
      </c>
      <c r="I82" s="15"/>
      <c r="J82" s="1"/>
      <c r="L82"/>
      <c r="M82"/>
      <c r="N82"/>
      <c r="O82"/>
    </row>
    <row r="83" spans="1:15" ht="18.75" x14ac:dyDescent="0.25">
      <c r="A83" s="1">
        <f t="shared" si="3"/>
        <v>28</v>
      </c>
      <c r="B83" s="260" t="s">
        <v>105</v>
      </c>
      <c r="C83" s="77"/>
      <c r="D83" s="77"/>
      <c r="E83" s="270">
        <f>'Pg5 Rev True-Up Stmt AV'!G148</f>
        <v>9.4978868247432138E-2</v>
      </c>
      <c r="F83" s="5"/>
      <c r="G83" s="259" t="s">
        <v>425</v>
      </c>
      <c r="H83" s="1">
        <f t="shared" si="2"/>
        <v>28</v>
      </c>
      <c r="I83" s="15"/>
      <c r="J83" s="1"/>
      <c r="L83"/>
      <c r="M83"/>
      <c r="N83"/>
      <c r="O83"/>
    </row>
    <row r="84" spans="1:15" x14ac:dyDescent="0.25">
      <c r="A84" s="1">
        <f t="shared" si="3"/>
        <v>29</v>
      </c>
      <c r="B84" s="257" t="s">
        <v>138</v>
      </c>
      <c r="C84" s="77"/>
      <c r="D84" s="77"/>
      <c r="E84" s="106">
        <f>E82*E83</f>
        <v>0</v>
      </c>
      <c r="G84" s="259" t="s">
        <v>139</v>
      </c>
      <c r="H84" s="1">
        <f t="shared" si="2"/>
        <v>29</v>
      </c>
      <c r="I84" s="15"/>
      <c r="J84" s="1"/>
      <c r="L84"/>
      <c r="M84"/>
      <c r="N84"/>
      <c r="O84"/>
    </row>
    <row r="85" spans="1:15" x14ac:dyDescent="0.25">
      <c r="A85" s="1">
        <f t="shared" si="3"/>
        <v>30</v>
      </c>
      <c r="B85" s="257"/>
      <c r="C85" s="77"/>
      <c r="D85" s="77"/>
      <c r="E85" s="60"/>
      <c r="G85" s="259"/>
      <c r="H85" s="1">
        <f t="shared" si="2"/>
        <v>30</v>
      </c>
      <c r="I85" s="15"/>
      <c r="J85" s="1"/>
      <c r="L85"/>
      <c r="M85"/>
      <c r="N85"/>
      <c r="O85"/>
    </row>
    <row r="86" spans="1:15" x14ac:dyDescent="0.25">
      <c r="A86" s="1">
        <f t="shared" si="3"/>
        <v>31</v>
      </c>
      <c r="B86" s="257" t="s">
        <v>137</v>
      </c>
      <c r="E86" s="46">
        <f>E150</f>
        <v>0</v>
      </c>
      <c r="G86" s="259" t="s">
        <v>400</v>
      </c>
      <c r="H86" s="1">
        <f t="shared" si="2"/>
        <v>31</v>
      </c>
      <c r="I86" s="15"/>
      <c r="J86" s="1"/>
      <c r="L86"/>
      <c r="M86"/>
      <c r="N86"/>
      <c r="O86"/>
    </row>
    <row r="87" spans="1:15" ht="18.75" x14ac:dyDescent="0.25">
      <c r="A87" s="1">
        <f t="shared" si="3"/>
        <v>32</v>
      </c>
      <c r="B87" s="260" t="s">
        <v>109</v>
      </c>
      <c r="E87" s="271">
        <f>'Pg5 Rev True-Up Stmt AV'!G182</f>
        <v>0</v>
      </c>
      <c r="G87" s="259" t="s">
        <v>426</v>
      </c>
      <c r="H87" s="1">
        <f t="shared" si="2"/>
        <v>32</v>
      </c>
      <c r="I87" s="15"/>
      <c r="J87" s="1"/>
      <c r="L87"/>
      <c r="M87"/>
      <c r="N87"/>
      <c r="O87"/>
    </row>
    <row r="88" spans="1:15" x14ac:dyDescent="0.25">
      <c r="A88" s="1">
        <f t="shared" si="3"/>
        <v>33</v>
      </c>
      <c r="B88" s="257" t="s">
        <v>140</v>
      </c>
      <c r="E88" s="106">
        <f>E86*E87</f>
        <v>0</v>
      </c>
      <c r="G88" s="259" t="s">
        <v>141</v>
      </c>
      <c r="H88" s="1">
        <f t="shared" si="2"/>
        <v>33</v>
      </c>
      <c r="I88" s="15"/>
      <c r="J88" s="1"/>
      <c r="L88"/>
      <c r="M88"/>
      <c r="N88"/>
      <c r="O88"/>
    </row>
    <row r="89" spans="1:15" x14ac:dyDescent="0.25">
      <c r="A89" s="1">
        <f t="shared" si="3"/>
        <v>34</v>
      </c>
      <c r="B89" s="257"/>
      <c r="E89" s="60"/>
      <c r="G89" s="259"/>
      <c r="H89" s="1">
        <f t="shared" si="2"/>
        <v>34</v>
      </c>
      <c r="I89" s="15"/>
      <c r="J89" s="1"/>
      <c r="L89"/>
      <c r="M89"/>
      <c r="N89"/>
      <c r="O89"/>
    </row>
    <row r="90" spans="1:15" ht="16.5" thickBot="1" x14ac:dyDescent="0.3">
      <c r="A90" s="1">
        <f t="shared" si="3"/>
        <v>35</v>
      </c>
      <c r="B90" s="257" t="s">
        <v>401</v>
      </c>
      <c r="E90" s="94">
        <f>E84+E88</f>
        <v>0</v>
      </c>
      <c r="G90" s="259" t="s">
        <v>142</v>
      </c>
      <c r="H90" s="1">
        <f t="shared" si="2"/>
        <v>35</v>
      </c>
      <c r="I90" s="15"/>
      <c r="J90" s="1"/>
      <c r="L90"/>
      <c r="M90"/>
      <c r="N90"/>
      <c r="O90"/>
    </row>
    <row r="91" spans="1:15" ht="16.5" thickTop="1" x14ac:dyDescent="0.25">
      <c r="A91" s="1">
        <f t="shared" si="3"/>
        <v>36</v>
      </c>
      <c r="B91" s="257"/>
      <c r="E91" s="60"/>
      <c r="G91" s="259"/>
      <c r="H91" s="1">
        <f t="shared" si="2"/>
        <v>36</v>
      </c>
      <c r="I91" s="15"/>
      <c r="J91" s="1"/>
      <c r="L91"/>
      <c r="M91"/>
      <c r="N91"/>
      <c r="O91"/>
    </row>
    <row r="92" spans="1:15" ht="19.5" thickBot="1" x14ac:dyDescent="0.3">
      <c r="A92" s="1">
        <f t="shared" si="3"/>
        <v>37</v>
      </c>
      <c r="B92" s="257" t="s">
        <v>402</v>
      </c>
      <c r="C92" s="77"/>
      <c r="D92" s="77"/>
      <c r="E92" s="89">
        <f>E68+E79+E90</f>
        <v>0</v>
      </c>
      <c r="G92" s="259" t="s">
        <v>143</v>
      </c>
      <c r="H92" s="1">
        <f t="shared" si="2"/>
        <v>37</v>
      </c>
      <c r="I92" s="15"/>
      <c r="J92" s="1"/>
      <c r="L92"/>
      <c r="M92"/>
      <c r="N92"/>
      <c r="O92"/>
    </row>
    <row r="93" spans="1:15" ht="16.5" thickTop="1" x14ac:dyDescent="0.25">
      <c r="A93" s="1">
        <f t="shared" si="3"/>
        <v>38</v>
      </c>
      <c r="B93" s="257"/>
      <c r="C93" s="77"/>
      <c r="D93" s="77"/>
      <c r="E93" s="90"/>
      <c r="G93" s="259"/>
      <c r="H93" s="1">
        <f t="shared" si="2"/>
        <v>38</v>
      </c>
      <c r="I93" s="15"/>
      <c r="J93" s="1"/>
      <c r="L93"/>
      <c r="M93"/>
      <c r="N93"/>
      <c r="O93"/>
    </row>
    <row r="94" spans="1:15" ht="24.75" customHeight="1" thickBot="1" x14ac:dyDescent="0.3">
      <c r="A94" s="1">
        <f t="shared" si="3"/>
        <v>39</v>
      </c>
      <c r="B94" s="40" t="s">
        <v>403</v>
      </c>
      <c r="C94" s="77"/>
      <c r="D94" s="77"/>
      <c r="E94" s="286">
        <f>E40+E92</f>
        <v>1124355.7227361219</v>
      </c>
      <c r="F94" s="282" t="s">
        <v>273</v>
      </c>
      <c r="G94" s="259" t="s">
        <v>404</v>
      </c>
      <c r="H94" s="1">
        <f t="shared" si="2"/>
        <v>39</v>
      </c>
      <c r="I94" s="15"/>
      <c r="J94" s="1"/>
      <c r="L94"/>
      <c r="M94"/>
      <c r="N94"/>
      <c r="O94"/>
    </row>
    <row r="95" spans="1:15" ht="16.5" thickTop="1" x14ac:dyDescent="0.25">
      <c r="B95" s="40"/>
      <c r="C95" s="77"/>
      <c r="D95" s="77"/>
      <c r="E95" s="90"/>
      <c r="F95" s="82"/>
      <c r="G95" s="1"/>
      <c r="L95"/>
      <c r="M95"/>
      <c r="N95"/>
      <c r="O95"/>
    </row>
    <row r="96" spans="1:15" x14ac:dyDescent="0.25">
      <c r="B96" s="40"/>
      <c r="C96" s="77"/>
      <c r="D96" s="77"/>
      <c r="E96" s="90"/>
      <c r="F96" s="82"/>
      <c r="G96" s="1"/>
      <c r="L96"/>
      <c r="M96"/>
      <c r="N96"/>
      <c r="O96"/>
    </row>
    <row r="97" spans="1:15" ht="42" customHeight="1" x14ac:dyDescent="0.25">
      <c r="A97" s="279" t="s">
        <v>273</v>
      </c>
      <c r="B97" s="302" t="str">
        <f>B43</f>
        <v>Items in BOLD have changed for AFUDC adjustments resulting from TO6 settlement negotiations and capital related cost adjustments discovered as part of the Transmission Project Review process.</v>
      </c>
      <c r="C97" s="302"/>
      <c r="D97" s="302"/>
      <c r="E97" s="302"/>
      <c r="F97" s="302"/>
      <c r="G97" s="302"/>
      <c r="L97"/>
      <c r="M97"/>
      <c r="N97"/>
      <c r="O97"/>
    </row>
    <row r="98" spans="1:15" ht="18.75" x14ac:dyDescent="0.25">
      <c r="A98" s="272">
        <v>1</v>
      </c>
      <c r="B98" s="257" t="s">
        <v>120</v>
      </c>
      <c r="C98" s="77"/>
      <c r="D98" s="77"/>
      <c r="E98" s="100"/>
      <c r="F98" s="82"/>
      <c r="G98" s="1"/>
      <c r="L98"/>
      <c r="M98"/>
      <c r="N98"/>
      <c r="O98"/>
    </row>
    <row r="99" spans="1:15" ht="18.75" x14ac:dyDescent="0.25">
      <c r="A99" s="272">
        <v>2</v>
      </c>
      <c r="B99" s="257" t="s">
        <v>145</v>
      </c>
      <c r="C99" s="77"/>
      <c r="D99" s="77"/>
      <c r="E99" s="100"/>
      <c r="F99" s="82"/>
      <c r="G99" s="1"/>
      <c r="L99"/>
      <c r="M99"/>
      <c r="N99"/>
      <c r="O99"/>
    </row>
    <row r="100" spans="1:15" ht="18.75" x14ac:dyDescent="0.25">
      <c r="A100" s="272">
        <v>3</v>
      </c>
      <c r="B100" s="257" t="s">
        <v>405</v>
      </c>
      <c r="C100" s="77"/>
      <c r="D100" s="77"/>
      <c r="E100" s="100"/>
      <c r="F100" s="82"/>
      <c r="G100" s="1"/>
      <c r="L100"/>
      <c r="M100"/>
      <c r="N100"/>
      <c r="O100"/>
    </row>
    <row r="101" spans="1:15" x14ac:dyDescent="0.25">
      <c r="B101" s="5"/>
      <c r="C101" s="77"/>
      <c r="D101" s="77"/>
      <c r="E101" s="90"/>
      <c r="G101" s="1"/>
      <c r="L101"/>
      <c r="M101"/>
      <c r="N101"/>
      <c r="O101"/>
    </row>
    <row r="102" spans="1:15" x14ac:dyDescent="0.25">
      <c r="C102" s="77"/>
      <c r="D102" s="77"/>
      <c r="E102" s="90"/>
      <c r="G102" s="1"/>
      <c r="L102"/>
      <c r="M102"/>
      <c r="N102"/>
      <c r="O102"/>
    </row>
    <row r="103" spans="1:15" x14ac:dyDescent="0.25">
      <c r="B103" s="303" t="s">
        <v>0</v>
      </c>
      <c r="C103" s="304"/>
      <c r="D103" s="304"/>
      <c r="E103" s="304"/>
      <c r="F103" s="304"/>
      <c r="G103" s="304"/>
      <c r="L103"/>
      <c r="M103"/>
      <c r="N103"/>
      <c r="O103"/>
    </row>
    <row r="104" spans="1:15" x14ac:dyDescent="0.25">
      <c r="B104" s="303" t="s">
        <v>92</v>
      </c>
      <c r="C104" s="304"/>
      <c r="D104" s="304"/>
      <c r="E104" s="304"/>
      <c r="F104" s="304"/>
      <c r="G104" s="304"/>
      <c r="L104"/>
      <c r="M104"/>
      <c r="N104"/>
      <c r="O104"/>
    </row>
    <row r="105" spans="1:15" ht="17.25" x14ac:dyDescent="0.25">
      <c r="A105" s="1" t="s">
        <v>91</v>
      </c>
      <c r="B105" s="303" t="s">
        <v>375</v>
      </c>
      <c r="C105" s="305"/>
      <c r="D105" s="305"/>
      <c r="E105" s="305"/>
      <c r="F105" s="305"/>
      <c r="G105" s="305"/>
      <c r="H105" s="1" t="s">
        <v>91</v>
      </c>
      <c r="L105"/>
      <c r="M105"/>
      <c r="N105"/>
      <c r="O105"/>
    </row>
    <row r="106" spans="1:15" x14ac:dyDescent="0.25">
      <c r="B106" s="306" t="str">
        <f>B5</f>
        <v>For the Base Period &amp; True-Up Period Ending December 31, 2024</v>
      </c>
      <c r="C106" s="307"/>
      <c r="D106" s="307"/>
      <c r="E106" s="307"/>
      <c r="F106" s="307"/>
      <c r="G106" s="307"/>
      <c r="L106"/>
      <c r="M106"/>
      <c r="N106"/>
      <c r="O106"/>
    </row>
    <row r="107" spans="1:15" x14ac:dyDescent="0.25">
      <c r="B107" s="308" t="s">
        <v>3</v>
      </c>
      <c r="C107" s="304"/>
      <c r="D107" s="304"/>
      <c r="E107" s="304"/>
      <c r="F107" s="304"/>
      <c r="G107" s="304"/>
      <c r="L107"/>
      <c r="M107"/>
      <c r="N107"/>
      <c r="O107"/>
    </row>
    <row r="108" spans="1:15" x14ac:dyDescent="0.25">
      <c r="B108" s="4"/>
      <c r="C108" s="5"/>
      <c r="D108" s="5"/>
      <c r="E108" s="5"/>
      <c r="F108" s="5"/>
      <c r="G108" s="5"/>
      <c r="L108"/>
      <c r="M108"/>
      <c r="N108"/>
      <c r="O108"/>
    </row>
    <row r="109" spans="1:15" x14ac:dyDescent="0.25">
      <c r="A109" s="1" t="s">
        <v>4</v>
      </c>
      <c r="E109" s="73"/>
      <c r="G109" s="1"/>
      <c r="H109" s="1" t="s">
        <v>4</v>
      </c>
      <c r="L109"/>
      <c r="M109"/>
      <c r="N109"/>
      <c r="O109"/>
    </row>
    <row r="110" spans="1:15" x14ac:dyDescent="0.25">
      <c r="A110" s="1" t="s">
        <v>6</v>
      </c>
      <c r="B110" s="5" t="s">
        <v>91</v>
      </c>
      <c r="E110" s="74" t="s">
        <v>8</v>
      </c>
      <c r="G110" s="7" t="s">
        <v>9</v>
      </c>
      <c r="H110" s="1" t="s">
        <v>6</v>
      </c>
      <c r="L110"/>
      <c r="M110"/>
      <c r="N110"/>
      <c r="O110"/>
    </row>
    <row r="111" spans="1:15" x14ac:dyDescent="0.25">
      <c r="B111" s="75" t="s">
        <v>146</v>
      </c>
      <c r="C111" s="101"/>
      <c r="D111" s="101"/>
      <c r="E111" s="101"/>
      <c r="G111" s="1"/>
      <c r="L111"/>
      <c r="M111"/>
      <c r="N111"/>
      <c r="O111"/>
    </row>
    <row r="112" spans="1:15" x14ac:dyDescent="0.25">
      <c r="A112" s="1">
        <v>1</v>
      </c>
      <c r="B112" s="102" t="s">
        <v>147</v>
      </c>
      <c r="C112" s="101"/>
      <c r="D112" s="101"/>
      <c r="E112" s="101"/>
      <c r="G112" s="1"/>
      <c r="H112" s="1">
        <f>A112</f>
        <v>1</v>
      </c>
      <c r="L112"/>
      <c r="M112"/>
      <c r="N112"/>
      <c r="O112"/>
    </row>
    <row r="113" spans="1:15" x14ac:dyDescent="0.25">
      <c r="A113" s="1">
        <f t="shared" ref="A113:A150" si="4">A112+1</f>
        <v>2</v>
      </c>
      <c r="B113" s="41" t="s">
        <v>148</v>
      </c>
      <c r="C113" s="101"/>
      <c r="D113" s="101"/>
      <c r="E113" s="288">
        <f>E182</f>
        <v>6209958.4427527729</v>
      </c>
      <c r="F113" s="282" t="s">
        <v>273</v>
      </c>
      <c r="G113" s="1" t="s">
        <v>149</v>
      </c>
      <c r="H113" s="1">
        <f>H112+1</f>
        <v>2</v>
      </c>
      <c r="L113"/>
      <c r="M113"/>
      <c r="N113"/>
      <c r="O113"/>
    </row>
    <row r="114" spans="1:15" x14ac:dyDescent="0.25">
      <c r="A114" s="1">
        <f t="shared" si="4"/>
        <v>3</v>
      </c>
      <c r="B114" s="41" t="s">
        <v>150</v>
      </c>
      <c r="C114" s="101"/>
      <c r="D114" s="101"/>
      <c r="E114" s="104">
        <f>E183</f>
        <v>19445</v>
      </c>
      <c r="F114" s="82"/>
      <c r="G114" s="1" t="s">
        <v>151</v>
      </c>
      <c r="H114" s="1">
        <f>H113+1</f>
        <v>3</v>
      </c>
      <c r="L114"/>
      <c r="M114"/>
      <c r="N114"/>
      <c r="O114"/>
    </row>
    <row r="115" spans="1:15" x14ac:dyDescent="0.25">
      <c r="A115" s="1">
        <f t="shared" si="4"/>
        <v>4</v>
      </c>
      <c r="B115" s="41" t="s">
        <v>152</v>
      </c>
      <c r="C115" s="101"/>
      <c r="D115" s="101"/>
      <c r="E115" s="104">
        <f>E184</f>
        <v>72604</v>
      </c>
      <c r="G115" s="1" t="s">
        <v>153</v>
      </c>
      <c r="H115" s="1">
        <f>H114+1</f>
        <v>4</v>
      </c>
      <c r="L115"/>
      <c r="M115"/>
      <c r="N115"/>
      <c r="O115"/>
    </row>
    <row r="116" spans="1:15" x14ac:dyDescent="0.25">
      <c r="A116" s="1">
        <f t="shared" si="4"/>
        <v>5</v>
      </c>
      <c r="B116" s="41" t="s">
        <v>154</v>
      </c>
      <c r="C116" s="101"/>
      <c r="D116" s="101"/>
      <c r="E116" s="105">
        <f>E185</f>
        <v>221203</v>
      </c>
      <c r="G116" s="1" t="s">
        <v>155</v>
      </c>
      <c r="H116" s="1">
        <f>H115+1</f>
        <v>5</v>
      </c>
      <c r="L116"/>
      <c r="M116"/>
      <c r="N116"/>
      <c r="O116"/>
    </row>
    <row r="117" spans="1:15" x14ac:dyDescent="0.25">
      <c r="A117" s="1">
        <f t="shared" si="4"/>
        <v>6</v>
      </c>
      <c r="B117" s="41" t="s">
        <v>156</v>
      </c>
      <c r="C117" s="1"/>
      <c r="D117" s="1"/>
      <c r="E117" s="289">
        <f>SUM(E113:E116)</f>
        <v>6523210.4427527729</v>
      </c>
      <c r="F117" s="282" t="s">
        <v>273</v>
      </c>
      <c r="G117" s="1" t="s">
        <v>157</v>
      </c>
      <c r="H117" s="1">
        <f t="shared" ref="H117:H150" si="5">H116+1</f>
        <v>6</v>
      </c>
      <c r="L117"/>
      <c r="M117"/>
      <c r="N117"/>
      <c r="O117"/>
    </row>
    <row r="118" spans="1:15" x14ac:dyDescent="0.25">
      <c r="A118" s="1">
        <f t="shared" si="4"/>
        <v>7</v>
      </c>
      <c r="C118" s="1"/>
      <c r="D118" s="1"/>
      <c r="E118" s="83"/>
      <c r="G118" s="1"/>
      <c r="H118" s="1">
        <f t="shared" si="5"/>
        <v>7</v>
      </c>
      <c r="L118"/>
      <c r="M118"/>
      <c r="N118"/>
      <c r="O118"/>
    </row>
    <row r="119" spans="1:15" x14ac:dyDescent="0.25">
      <c r="A119" s="1">
        <f t="shared" si="4"/>
        <v>8</v>
      </c>
      <c r="B119" s="102" t="s">
        <v>158</v>
      </c>
      <c r="C119" s="1"/>
      <c r="D119" s="1"/>
      <c r="E119" s="83"/>
      <c r="G119" s="1"/>
      <c r="H119" s="1">
        <f t="shared" si="5"/>
        <v>8</v>
      </c>
      <c r="L119"/>
      <c r="M119"/>
      <c r="N119"/>
      <c r="O119"/>
    </row>
    <row r="120" spans="1:15" x14ac:dyDescent="0.25">
      <c r="A120" s="1">
        <f t="shared" si="4"/>
        <v>9</v>
      </c>
      <c r="B120" s="41" t="s">
        <v>159</v>
      </c>
      <c r="C120" s="1"/>
      <c r="D120" s="1"/>
      <c r="E120" s="43">
        <v>0</v>
      </c>
      <c r="F120" s="82"/>
      <c r="G120" s="1" t="s">
        <v>160</v>
      </c>
      <c r="H120" s="1">
        <f t="shared" si="5"/>
        <v>9</v>
      </c>
      <c r="J120" s="27"/>
      <c r="L120"/>
      <c r="M120"/>
      <c r="N120"/>
      <c r="O120"/>
    </row>
    <row r="121" spans="1:15" x14ac:dyDescent="0.25">
      <c r="A121" s="1">
        <f t="shared" si="4"/>
        <v>10</v>
      </c>
      <c r="B121" s="41" t="s">
        <v>161</v>
      </c>
      <c r="C121" s="1"/>
      <c r="D121" s="1"/>
      <c r="E121" s="185">
        <v>0</v>
      </c>
      <c r="G121" s="1" t="s">
        <v>162</v>
      </c>
      <c r="H121" s="1">
        <f t="shared" si="5"/>
        <v>10</v>
      </c>
      <c r="L121"/>
      <c r="M121"/>
      <c r="N121"/>
      <c r="O121"/>
    </row>
    <row r="122" spans="1:15" x14ac:dyDescent="0.25">
      <c r="A122" s="1">
        <f t="shared" si="4"/>
        <v>11</v>
      </c>
      <c r="B122" s="41" t="s">
        <v>163</v>
      </c>
      <c r="C122" s="1"/>
      <c r="D122" s="1"/>
      <c r="E122" s="107">
        <f>SUM(E120:E121)</f>
        <v>0</v>
      </c>
      <c r="F122" s="82"/>
      <c r="G122" s="1" t="s">
        <v>164</v>
      </c>
      <c r="H122" s="1">
        <f t="shared" si="5"/>
        <v>11</v>
      </c>
      <c r="L122"/>
      <c r="M122"/>
      <c r="N122"/>
      <c r="O122"/>
    </row>
    <row r="123" spans="1:15" x14ac:dyDescent="0.25">
      <c r="A123" s="1">
        <f t="shared" si="4"/>
        <v>12</v>
      </c>
      <c r="B123" s="41"/>
      <c r="C123" s="1"/>
      <c r="D123" s="1"/>
      <c r="E123" s="90"/>
      <c r="G123" s="1"/>
      <c r="H123" s="1">
        <f t="shared" si="5"/>
        <v>12</v>
      </c>
      <c r="L123"/>
      <c r="M123"/>
      <c r="N123"/>
      <c r="O123"/>
    </row>
    <row r="124" spans="1:15" x14ac:dyDescent="0.25">
      <c r="A124" s="1">
        <f t="shared" si="4"/>
        <v>13</v>
      </c>
      <c r="B124" s="102" t="s">
        <v>165</v>
      </c>
      <c r="E124" s="83"/>
      <c r="G124" s="1"/>
      <c r="H124" s="1">
        <f t="shared" si="5"/>
        <v>13</v>
      </c>
      <c r="L124"/>
      <c r="M124"/>
      <c r="N124"/>
      <c r="O124"/>
    </row>
    <row r="125" spans="1:15" ht="18.75" x14ac:dyDescent="0.25">
      <c r="A125" s="1">
        <f t="shared" si="4"/>
        <v>14</v>
      </c>
      <c r="B125" s="3" t="s">
        <v>166</v>
      </c>
      <c r="C125" s="1"/>
      <c r="D125" s="1"/>
      <c r="E125" s="46">
        <v>-1140267.769910471</v>
      </c>
      <c r="G125" s="1" t="s">
        <v>406</v>
      </c>
      <c r="H125" s="1">
        <f t="shared" si="5"/>
        <v>14</v>
      </c>
      <c r="J125" s="273"/>
      <c r="L125"/>
      <c r="M125"/>
      <c r="N125"/>
      <c r="O125"/>
    </row>
    <row r="126" spans="1:15" x14ac:dyDescent="0.25">
      <c r="A126" s="1">
        <f t="shared" si="4"/>
        <v>15</v>
      </c>
      <c r="B126" s="3" t="s">
        <v>167</v>
      </c>
      <c r="C126" s="1"/>
      <c r="D126" s="1"/>
      <c r="E126" s="79">
        <v>0</v>
      </c>
      <c r="G126" s="1" t="s">
        <v>168</v>
      </c>
      <c r="H126" s="1">
        <f t="shared" si="5"/>
        <v>15</v>
      </c>
      <c r="J126" s="273"/>
      <c r="L126"/>
      <c r="M126"/>
      <c r="N126"/>
      <c r="O126"/>
    </row>
    <row r="127" spans="1:15" x14ac:dyDescent="0.25">
      <c r="A127" s="1">
        <f t="shared" si="4"/>
        <v>16</v>
      </c>
      <c r="B127" s="41" t="s">
        <v>169</v>
      </c>
      <c r="C127" s="1"/>
      <c r="D127" s="1"/>
      <c r="E127" s="106">
        <f>SUM(E125:E126)</f>
        <v>-1140267.769910471</v>
      </c>
      <c r="G127" s="1" t="s">
        <v>170</v>
      </c>
      <c r="H127" s="1">
        <f t="shared" si="5"/>
        <v>16</v>
      </c>
      <c r="J127" s="18"/>
      <c r="L127"/>
      <c r="M127"/>
      <c r="N127"/>
      <c r="O127"/>
    </row>
    <row r="128" spans="1:15" x14ac:dyDescent="0.25">
      <c r="A128" s="1">
        <f t="shared" si="4"/>
        <v>17</v>
      </c>
      <c r="C128" s="1"/>
      <c r="D128" s="1"/>
      <c r="E128" s="78"/>
      <c r="G128" s="1"/>
      <c r="H128" s="1">
        <f t="shared" si="5"/>
        <v>17</v>
      </c>
      <c r="L128"/>
      <c r="M128"/>
      <c r="N128"/>
      <c r="O128"/>
    </row>
    <row r="129" spans="1:15" x14ac:dyDescent="0.25">
      <c r="A129" s="1">
        <f t="shared" si="4"/>
        <v>18</v>
      </c>
      <c r="B129" s="102" t="s">
        <v>171</v>
      </c>
      <c r="C129" s="1"/>
      <c r="D129" s="1"/>
      <c r="E129" s="78"/>
      <c r="G129" s="1"/>
      <c r="H129" s="1">
        <f t="shared" si="5"/>
        <v>18</v>
      </c>
      <c r="L129"/>
      <c r="M129"/>
      <c r="N129"/>
      <c r="O129"/>
    </row>
    <row r="130" spans="1:15" x14ac:dyDescent="0.25">
      <c r="A130" s="1">
        <f t="shared" si="4"/>
        <v>19</v>
      </c>
      <c r="B130" s="41" t="s">
        <v>172</v>
      </c>
      <c r="C130" s="1"/>
      <c r="D130" s="1"/>
      <c r="E130" s="103">
        <v>58386.388307458947</v>
      </c>
      <c r="F130" s="82"/>
      <c r="G130" s="1" t="s">
        <v>407</v>
      </c>
      <c r="H130" s="1">
        <f t="shared" si="5"/>
        <v>19</v>
      </c>
      <c r="L130"/>
      <c r="M130"/>
      <c r="N130"/>
      <c r="O130"/>
    </row>
    <row r="131" spans="1:15" x14ac:dyDescent="0.25">
      <c r="A131" s="1">
        <f t="shared" si="4"/>
        <v>20</v>
      </c>
      <c r="B131" s="41" t="s">
        <v>173</v>
      </c>
      <c r="C131" s="1"/>
      <c r="D131" s="1"/>
      <c r="E131" s="104">
        <v>42132.851178335695</v>
      </c>
      <c r="F131" s="82"/>
      <c r="G131" s="1" t="s">
        <v>408</v>
      </c>
      <c r="H131" s="1">
        <f t="shared" si="5"/>
        <v>20</v>
      </c>
      <c r="L131"/>
      <c r="M131"/>
      <c r="N131"/>
      <c r="O131"/>
    </row>
    <row r="132" spans="1:15" x14ac:dyDescent="0.25">
      <c r="A132" s="1">
        <f t="shared" si="4"/>
        <v>21</v>
      </c>
      <c r="B132" s="41" t="s">
        <v>174</v>
      </c>
      <c r="C132" s="1"/>
      <c r="D132" s="1"/>
      <c r="E132" s="105">
        <v>28809.361397441011</v>
      </c>
      <c r="F132" s="5"/>
      <c r="G132" s="1" t="s">
        <v>409</v>
      </c>
      <c r="H132" s="1">
        <f t="shared" si="5"/>
        <v>21</v>
      </c>
      <c r="L132"/>
      <c r="M132"/>
      <c r="N132"/>
      <c r="O132"/>
    </row>
    <row r="133" spans="1:15" x14ac:dyDescent="0.25">
      <c r="A133" s="1">
        <f t="shared" si="4"/>
        <v>22</v>
      </c>
      <c r="B133" s="41" t="s">
        <v>175</v>
      </c>
      <c r="E133" s="106">
        <f>SUM(E130:E132)</f>
        <v>129328.60088323566</v>
      </c>
      <c r="F133" s="5"/>
      <c r="G133" s="1" t="s">
        <v>176</v>
      </c>
      <c r="H133" s="1">
        <f t="shared" si="5"/>
        <v>22</v>
      </c>
      <c r="L133"/>
      <c r="M133"/>
      <c r="N133"/>
      <c r="O133"/>
    </row>
    <row r="134" spans="1:15" x14ac:dyDescent="0.25">
      <c r="A134" s="1">
        <f t="shared" si="4"/>
        <v>23</v>
      </c>
      <c r="B134" s="41"/>
      <c r="E134" s="83"/>
      <c r="G134" s="1"/>
      <c r="H134" s="1">
        <f t="shared" si="5"/>
        <v>23</v>
      </c>
      <c r="L134"/>
      <c r="M134"/>
      <c r="N134"/>
      <c r="O134"/>
    </row>
    <row r="135" spans="1:15" x14ac:dyDescent="0.25">
      <c r="A135" s="1">
        <f t="shared" si="4"/>
        <v>24</v>
      </c>
      <c r="B135" s="260" t="s">
        <v>177</v>
      </c>
      <c r="E135" s="274">
        <v>0</v>
      </c>
      <c r="G135" s="259" t="s">
        <v>410</v>
      </c>
      <c r="H135" s="1">
        <f t="shared" si="5"/>
        <v>24</v>
      </c>
      <c r="L135"/>
      <c r="M135"/>
      <c r="N135"/>
      <c r="O135"/>
    </row>
    <row r="136" spans="1:15" x14ac:dyDescent="0.25">
      <c r="A136" s="1">
        <f t="shared" si="4"/>
        <v>25</v>
      </c>
      <c r="B136" s="260" t="s">
        <v>178</v>
      </c>
      <c r="E136" s="275">
        <v>-11349.30761086454</v>
      </c>
      <c r="G136" s="259" t="s">
        <v>411</v>
      </c>
      <c r="H136" s="1">
        <f t="shared" si="5"/>
        <v>25</v>
      </c>
      <c r="L136"/>
      <c r="M136"/>
      <c r="N136"/>
      <c r="O136"/>
    </row>
    <row r="137" spans="1:15" x14ac:dyDescent="0.25">
      <c r="A137" s="1">
        <f t="shared" si="4"/>
        <v>26</v>
      </c>
      <c r="B137" s="41"/>
      <c r="E137" s="83"/>
      <c r="G137" s="1"/>
      <c r="H137" s="1">
        <f t="shared" si="5"/>
        <v>26</v>
      </c>
      <c r="J137" s="18"/>
      <c r="L137"/>
      <c r="M137"/>
      <c r="N137"/>
      <c r="O137"/>
    </row>
    <row r="138" spans="1:15" ht="16.5" thickBot="1" x14ac:dyDescent="0.3">
      <c r="A138" s="1">
        <f t="shared" si="4"/>
        <v>27</v>
      </c>
      <c r="B138" s="41" t="s">
        <v>412</v>
      </c>
      <c r="E138" s="290">
        <f>E136+E133+E127+E122+E117</f>
        <v>5500921.9661146728</v>
      </c>
      <c r="F138" s="282" t="s">
        <v>273</v>
      </c>
      <c r="G138" s="259" t="s">
        <v>413</v>
      </c>
      <c r="H138" s="1">
        <f t="shared" si="5"/>
        <v>27</v>
      </c>
      <c r="J138" s="276"/>
      <c r="L138"/>
      <c r="M138"/>
      <c r="N138"/>
      <c r="O138"/>
    </row>
    <row r="139" spans="1:15" ht="16.5" thickTop="1" x14ac:dyDescent="0.25">
      <c r="A139" s="1">
        <f t="shared" si="4"/>
        <v>28</v>
      </c>
      <c r="B139" s="41"/>
      <c r="E139" s="60"/>
      <c r="G139" s="1"/>
      <c r="H139" s="1">
        <f t="shared" si="5"/>
        <v>28</v>
      </c>
      <c r="L139"/>
      <c r="M139"/>
      <c r="N139"/>
      <c r="O139"/>
    </row>
    <row r="140" spans="1:15" ht="18.75" x14ac:dyDescent="0.25">
      <c r="A140" s="1">
        <f t="shared" si="4"/>
        <v>29</v>
      </c>
      <c r="B140" s="75" t="s">
        <v>179</v>
      </c>
      <c r="E140" s="60"/>
      <c r="G140" s="1"/>
      <c r="H140" s="1">
        <f t="shared" si="5"/>
        <v>29</v>
      </c>
      <c r="L140"/>
      <c r="M140"/>
      <c r="N140"/>
      <c r="O140"/>
    </row>
    <row r="141" spans="1:15" x14ac:dyDescent="0.25">
      <c r="A141" s="1">
        <f t="shared" si="4"/>
        <v>30</v>
      </c>
      <c r="B141" s="41" t="s">
        <v>180</v>
      </c>
      <c r="E141" s="46">
        <f>E191</f>
        <v>0</v>
      </c>
      <c r="G141" s="259" t="s">
        <v>181</v>
      </c>
      <c r="H141" s="1">
        <f t="shared" si="5"/>
        <v>30</v>
      </c>
      <c r="L141"/>
      <c r="M141"/>
      <c r="N141"/>
      <c r="O141"/>
    </row>
    <row r="142" spans="1:15" x14ac:dyDescent="0.25">
      <c r="A142" s="1">
        <f t="shared" si="4"/>
        <v>31</v>
      </c>
      <c r="B142" s="41" t="s">
        <v>182</v>
      </c>
      <c r="E142" s="79">
        <v>0</v>
      </c>
      <c r="G142" s="259" t="s">
        <v>183</v>
      </c>
      <c r="H142" s="1">
        <f t="shared" si="5"/>
        <v>31</v>
      </c>
      <c r="J142" s="27"/>
      <c r="L142"/>
      <c r="M142"/>
      <c r="N142"/>
      <c r="O142"/>
    </row>
    <row r="143" spans="1:15" ht="16.5" thickBot="1" x14ac:dyDescent="0.3">
      <c r="A143" s="1">
        <f t="shared" si="4"/>
        <v>32</v>
      </c>
      <c r="B143" s="3" t="s">
        <v>184</v>
      </c>
      <c r="E143" s="63">
        <f>SUM(E141:E142)</f>
        <v>0</v>
      </c>
      <c r="G143" s="259" t="s">
        <v>76</v>
      </c>
      <c r="H143" s="1">
        <f t="shared" si="5"/>
        <v>32</v>
      </c>
      <c r="L143"/>
      <c r="M143"/>
      <c r="N143"/>
      <c r="O143"/>
    </row>
    <row r="144" spans="1:15" ht="16.5" thickTop="1" x14ac:dyDescent="0.25">
      <c r="A144" s="1">
        <f t="shared" si="4"/>
        <v>33</v>
      </c>
      <c r="B144" s="41"/>
      <c r="E144" s="60"/>
      <c r="G144" s="1"/>
      <c r="H144" s="1">
        <f t="shared" si="5"/>
        <v>33</v>
      </c>
      <c r="L144"/>
      <c r="M144"/>
      <c r="N144"/>
      <c r="O144"/>
    </row>
    <row r="145" spans="1:15" ht="18.75" x14ac:dyDescent="0.25">
      <c r="A145" s="1">
        <f t="shared" si="4"/>
        <v>34</v>
      </c>
      <c r="B145" s="75" t="s">
        <v>185</v>
      </c>
      <c r="E145" s="60"/>
      <c r="G145" s="1"/>
      <c r="H145" s="1">
        <f t="shared" si="5"/>
        <v>34</v>
      </c>
      <c r="L145"/>
      <c r="M145"/>
      <c r="N145"/>
      <c r="O145"/>
    </row>
    <row r="146" spans="1:15" x14ac:dyDescent="0.25">
      <c r="A146" s="1">
        <f t="shared" si="4"/>
        <v>35</v>
      </c>
      <c r="B146" s="41" t="s">
        <v>186</v>
      </c>
      <c r="E146" s="46">
        <v>0</v>
      </c>
      <c r="G146" s="259" t="s">
        <v>187</v>
      </c>
      <c r="H146" s="1">
        <f t="shared" si="5"/>
        <v>35</v>
      </c>
      <c r="L146"/>
      <c r="M146"/>
      <c r="N146"/>
      <c r="O146"/>
    </row>
    <row r="147" spans="1:15" x14ac:dyDescent="0.25">
      <c r="A147" s="1">
        <f t="shared" si="4"/>
        <v>36</v>
      </c>
      <c r="B147" s="3" t="s">
        <v>188</v>
      </c>
      <c r="E147" s="80">
        <v>0</v>
      </c>
      <c r="G147" s="259" t="s">
        <v>189</v>
      </c>
      <c r="H147" s="1">
        <f t="shared" si="5"/>
        <v>36</v>
      </c>
      <c r="J147" s="27"/>
      <c r="L147"/>
      <c r="M147"/>
      <c r="N147"/>
      <c r="O147"/>
    </row>
    <row r="148" spans="1:15" ht="16.5" thickBot="1" x14ac:dyDescent="0.3">
      <c r="A148" s="1">
        <f t="shared" si="4"/>
        <v>37</v>
      </c>
      <c r="B148" s="3" t="s">
        <v>190</v>
      </c>
      <c r="E148" s="63">
        <f>SUM(E146:E147)</f>
        <v>0</v>
      </c>
      <c r="G148" s="259" t="s">
        <v>414</v>
      </c>
      <c r="H148" s="1">
        <f t="shared" si="5"/>
        <v>37</v>
      </c>
      <c r="L148"/>
      <c r="M148"/>
      <c r="N148"/>
      <c r="O148"/>
    </row>
    <row r="149" spans="1:15" ht="16.5" thickTop="1" x14ac:dyDescent="0.25">
      <c r="A149" s="1">
        <f t="shared" si="4"/>
        <v>38</v>
      </c>
      <c r="B149" s="41"/>
      <c r="E149" s="60"/>
      <c r="G149" s="1"/>
      <c r="H149" s="1">
        <f t="shared" si="5"/>
        <v>38</v>
      </c>
      <c r="L149"/>
      <c r="M149"/>
      <c r="N149"/>
      <c r="O149"/>
    </row>
    <row r="150" spans="1:15" ht="19.5" thickBot="1" x14ac:dyDescent="0.3">
      <c r="A150" s="1">
        <f t="shared" si="4"/>
        <v>39</v>
      </c>
      <c r="B150" s="75" t="s">
        <v>191</v>
      </c>
      <c r="E150" s="108">
        <v>0</v>
      </c>
      <c r="G150" s="1" t="s">
        <v>192</v>
      </c>
      <c r="H150" s="1">
        <f t="shared" si="5"/>
        <v>39</v>
      </c>
      <c r="L150"/>
      <c r="M150"/>
      <c r="N150"/>
      <c r="O150"/>
    </row>
    <row r="151" spans="1:15" ht="16.5" thickTop="1" x14ac:dyDescent="0.25">
      <c r="B151" s="41"/>
      <c r="E151" s="60"/>
      <c r="G151" s="1"/>
      <c r="L151"/>
      <c r="M151"/>
      <c r="N151"/>
      <c r="O151"/>
    </row>
    <row r="152" spans="1:15" x14ac:dyDescent="0.25">
      <c r="B152" s="41"/>
      <c r="E152" s="60"/>
      <c r="G152" s="1"/>
      <c r="L152"/>
      <c r="M152"/>
      <c r="N152"/>
      <c r="O152"/>
    </row>
    <row r="153" spans="1:15" ht="40.5" customHeight="1" x14ac:dyDescent="0.25">
      <c r="A153" s="279" t="s">
        <v>273</v>
      </c>
      <c r="B153" s="302" t="str">
        <f>B43</f>
        <v>Items in BOLD have changed for AFUDC adjustments resulting from TO6 settlement negotiations and capital related cost adjustments discovered as part of the Transmission Project Review process.</v>
      </c>
      <c r="C153" s="302"/>
      <c r="D153" s="302"/>
      <c r="E153" s="302"/>
      <c r="F153" s="302"/>
      <c r="G153" s="302"/>
      <c r="L153"/>
      <c r="M153"/>
      <c r="N153"/>
      <c r="O153"/>
    </row>
    <row r="154" spans="1:15" ht="18.75" x14ac:dyDescent="0.25">
      <c r="A154" s="91">
        <v>1</v>
      </c>
      <c r="B154" s="41" t="s">
        <v>193</v>
      </c>
      <c r="E154" s="60"/>
      <c r="G154" s="1"/>
      <c r="L154"/>
      <c r="M154"/>
      <c r="N154"/>
      <c r="O154"/>
    </row>
    <row r="155" spans="1:15" ht="18.75" x14ac:dyDescent="0.25">
      <c r="A155" s="91">
        <v>2</v>
      </c>
      <c r="B155" s="3" t="s">
        <v>145</v>
      </c>
      <c r="E155" s="60"/>
      <c r="G155" s="1"/>
      <c r="L155"/>
      <c r="M155"/>
      <c r="N155"/>
      <c r="O155"/>
    </row>
    <row r="156" spans="1:15" x14ac:dyDescent="0.25">
      <c r="B156" s="5"/>
      <c r="E156" s="60"/>
      <c r="G156" s="1"/>
      <c r="L156"/>
      <c r="M156"/>
      <c r="N156"/>
      <c r="O156"/>
    </row>
    <row r="157" spans="1:15" x14ac:dyDescent="0.25">
      <c r="B157" s="5"/>
      <c r="E157" s="60"/>
      <c r="G157" s="1"/>
      <c r="L157"/>
      <c r="M157"/>
      <c r="N157"/>
      <c r="O157"/>
    </row>
    <row r="158" spans="1:15" x14ac:dyDescent="0.25">
      <c r="B158" s="303" t="s">
        <v>0</v>
      </c>
      <c r="C158" s="304"/>
      <c r="D158" s="304"/>
      <c r="E158" s="304"/>
      <c r="F158" s="304"/>
      <c r="G158" s="304"/>
      <c r="L158"/>
      <c r="M158"/>
      <c r="N158"/>
      <c r="O158"/>
    </row>
    <row r="159" spans="1:15" x14ac:dyDescent="0.25">
      <c r="A159" s="1" t="s">
        <v>91</v>
      </c>
      <c r="B159" s="303" t="s">
        <v>92</v>
      </c>
      <c r="C159" s="304"/>
      <c r="D159" s="304"/>
      <c r="E159" s="304"/>
      <c r="F159" s="304"/>
      <c r="G159" s="304"/>
      <c r="L159"/>
      <c r="M159"/>
      <c r="N159"/>
      <c r="O159"/>
    </row>
    <row r="160" spans="1:15" ht="17.25" x14ac:dyDescent="0.25">
      <c r="B160" s="303" t="s">
        <v>375</v>
      </c>
      <c r="C160" s="305"/>
      <c r="D160" s="305"/>
      <c r="E160" s="305"/>
      <c r="F160" s="305"/>
      <c r="G160" s="305"/>
      <c r="L160"/>
      <c r="M160"/>
      <c r="N160"/>
      <c r="O160"/>
    </row>
    <row r="161" spans="1:15" x14ac:dyDescent="0.25">
      <c r="B161" s="306" t="str">
        <f>B5</f>
        <v>For the Base Period &amp; True-Up Period Ending December 31, 2024</v>
      </c>
      <c r="C161" s="307"/>
      <c r="D161" s="307"/>
      <c r="E161" s="307"/>
      <c r="F161" s="307"/>
      <c r="G161" s="307"/>
      <c r="L161"/>
      <c r="M161"/>
      <c r="N161"/>
      <c r="O161"/>
    </row>
    <row r="162" spans="1:15" x14ac:dyDescent="0.25">
      <c r="B162" s="308" t="s">
        <v>3</v>
      </c>
      <c r="C162" s="304"/>
      <c r="D162" s="304"/>
      <c r="E162" s="304"/>
      <c r="F162" s="304"/>
      <c r="G162" s="304"/>
      <c r="L162"/>
      <c r="M162"/>
      <c r="N162"/>
      <c r="O162"/>
    </row>
    <row r="163" spans="1:15" x14ac:dyDescent="0.25">
      <c r="B163" s="28"/>
      <c r="L163"/>
      <c r="M163"/>
      <c r="N163"/>
      <c r="O163"/>
    </row>
    <row r="164" spans="1:15" x14ac:dyDescent="0.25">
      <c r="A164" s="1" t="s">
        <v>4</v>
      </c>
      <c r="E164" s="73"/>
      <c r="G164" s="1"/>
      <c r="H164" s="1" t="s">
        <v>4</v>
      </c>
      <c r="L164"/>
      <c r="M164"/>
      <c r="N164"/>
      <c r="O164"/>
    </row>
    <row r="165" spans="1:15" x14ac:dyDescent="0.25">
      <c r="A165" s="1" t="s">
        <v>6</v>
      </c>
      <c r="B165" s="5" t="s">
        <v>91</v>
      </c>
      <c r="E165" s="74" t="s">
        <v>8</v>
      </c>
      <c r="G165" s="7" t="s">
        <v>9</v>
      </c>
      <c r="H165" s="1" t="s">
        <v>6</v>
      </c>
      <c r="L165"/>
      <c r="M165"/>
      <c r="N165"/>
      <c r="O165"/>
    </row>
    <row r="166" spans="1:15" x14ac:dyDescent="0.25">
      <c r="B166" s="75" t="s">
        <v>194</v>
      </c>
      <c r="E166" s="73"/>
      <c r="G166" s="1"/>
      <c r="L166"/>
      <c r="M166"/>
      <c r="N166"/>
      <c r="O166"/>
    </row>
    <row r="167" spans="1:15" x14ac:dyDescent="0.25">
      <c r="A167" s="1">
        <v>1</v>
      </c>
      <c r="B167" s="102" t="s">
        <v>195</v>
      </c>
      <c r="E167" s="73"/>
      <c r="G167" s="1"/>
      <c r="H167" s="1">
        <f>A167</f>
        <v>1</v>
      </c>
      <c r="L167"/>
      <c r="M167"/>
      <c r="N167"/>
      <c r="O167"/>
    </row>
    <row r="168" spans="1:15" x14ac:dyDescent="0.25">
      <c r="A168" s="1">
        <f t="shared" ref="A168:A191" si="6">A167+1</f>
        <v>2</v>
      </c>
      <c r="B168" s="41" t="s">
        <v>148</v>
      </c>
      <c r="E168" s="278">
        <v>8337932.9361015279</v>
      </c>
      <c r="F168" s="279" t="s">
        <v>273</v>
      </c>
      <c r="G168" s="1" t="s">
        <v>196</v>
      </c>
      <c r="H168" s="1">
        <f t="shared" ref="H168:H191" si="7">H167+1</f>
        <v>2</v>
      </c>
      <c r="J168" s="109"/>
      <c r="L168"/>
      <c r="M168"/>
      <c r="N168"/>
      <c r="O168"/>
    </row>
    <row r="169" spans="1:15" x14ac:dyDescent="0.25">
      <c r="A169" s="1">
        <f t="shared" si="6"/>
        <v>3</v>
      </c>
      <c r="B169" s="41" t="s">
        <v>197</v>
      </c>
      <c r="E169" s="291">
        <v>37374</v>
      </c>
      <c r="F169" s="279" t="s">
        <v>273</v>
      </c>
      <c r="G169" s="1" t="s">
        <v>415</v>
      </c>
      <c r="H169" s="1">
        <f t="shared" si="7"/>
        <v>3</v>
      </c>
      <c r="J169" s="109"/>
      <c r="K169" s="256"/>
      <c r="L169"/>
      <c r="M169"/>
      <c r="N169"/>
      <c r="O169"/>
    </row>
    <row r="170" spans="1:15" x14ac:dyDescent="0.25">
      <c r="A170" s="1">
        <f t="shared" si="6"/>
        <v>4</v>
      </c>
      <c r="B170" s="41" t="s">
        <v>152</v>
      </c>
      <c r="E170" s="291">
        <v>130814</v>
      </c>
      <c r="F170" s="279" t="s">
        <v>273</v>
      </c>
      <c r="G170" s="1" t="s">
        <v>416</v>
      </c>
      <c r="H170" s="1">
        <f t="shared" si="7"/>
        <v>4</v>
      </c>
      <c r="J170" s="109"/>
      <c r="K170" s="256"/>
      <c r="L170"/>
      <c r="M170"/>
      <c r="N170"/>
      <c r="O170"/>
    </row>
    <row r="171" spans="1:15" x14ac:dyDescent="0.25">
      <c r="A171" s="1">
        <f t="shared" si="6"/>
        <v>5</v>
      </c>
      <c r="B171" s="41" t="s">
        <v>154</v>
      </c>
      <c r="C171" s="1"/>
      <c r="D171" s="1"/>
      <c r="E171" s="255">
        <v>389902</v>
      </c>
      <c r="F171" s="279" t="s">
        <v>273</v>
      </c>
      <c r="G171" s="1" t="s">
        <v>417</v>
      </c>
      <c r="H171" s="1">
        <f t="shared" si="7"/>
        <v>5</v>
      </c>
      <c r="K171" s="256"/>
      <c r="L171"/>
      <c r="M171"/>
      <c r="N171"/>
      <c r="O171"/>
    </row>
    <row r="172" spans="1:15" x14ac:dyDescent="0.25">
      <c r="A172" s="1">
        <f t="shared" si="6"/>
        <v>6</v>
      </c>
      <c r="B172" s="41" t="s">
        <v>198</v>
      </c>
      <c r="E172" s="289">
        <f>SUM(E168:E171)</f>
        <v>8896022.9361015279</v>
      </c>
      <c r="F172" s="279" t="s">
        <v>273</v>
      </c>
      <c r="G172" s="1" t="s">
        <v>157</v>
      </c>
      <c r="H172" s="1">
        <f t="shared" si="7"/>
        <v>6</v>
      </c>
      <c r="J172" s="109"/>
      <c r="L172"/>
      <c r="M172"/>
      <c r="N172"/>
      <c r="O172"/>
    </row>
    <row r="173" spans="1:15" x14ac:dyDescent="0.25">
      <c r="A173" s="1">
        <f t="shared" si="6"/>
        <v>7</v>
      </c>
      <c r="C173" s="1"/>
      <c r="D173" s="1"/>
      <c r="E173" s="73"/>
      <c r="G173" s="1"/>
      <c r="H173" s="1">
        <f t="shared" si="7"/>
        <v>7</v>
      </c>
      <c r="L173"/>
      <c r="M173"/>
      <c r="N173"/>
      <c r="O173"/>
    </row>
    <row r="174" spans="1:15" x14ac:dyDescent="0.25">
      <c r="A174" s="1">
        <f t="shared" si="6"/>
        <v>8</v>
      </c>
      <c r="B174" s="10" t="s">
        <v>199</v>
      </c>
      <c r="E174" s="73"/>
      <c r="G174" s="1"/>
      <c r="H174" s="1">
        <f t="shared" si="7"/>
        <v>8</v>
      </c>
      <c r="L174"/>
      <c r="M174"/>
      <c r="N174"/>
      <c r="O174"/>
    </row>
    <row r="175" spans="1:15" x14ac:dyDescent="0.25">
      <c r="A175" s="1">
        <f t="shared" si="6"/>
        <v>9</v>
      </c>
      <c r="B175" s="3" t="s">
        <v>200</v>
      </c>
      <c r="E175" s="278">
        <v>2127974.4933487554</v>
      </c>
      <c r="F175" s="279" t="s">
        <v>273</v>
      </c>
      <c r="G175" s="1" t="s">
        <v>201</v>
      </c>
      <c r="H175" s="1">
        <f t="shared" si="7"/>
        <v>9</v>
      </c>
      <c r="L175"/>
      <c r="M175"/>
      <c r="N175"/>
      <c r="O175"/>
    </row>
    <row r="176" spans="1:15" x14ac:dyDescent="0.25">
      <c r="A176" s="1">
        <f t="shared" si="6"/>
        <v>10</v>
      </c>
      <c r="B176" s="3" t="s">
        <v>202</v>
      </c>
      <c r="E176" s="291">
        <v>17929</v>
      </c>
      <c r="F176" s="279" t="s">
        <v>273</v>
      </c>
      <c r="G176" s="1" t="s">
        <v>418</v>
      </c>
      <c r="H176" s="1">
        <f t="shared" si="7"/>
        <v>10</v>
      </c>
      <c r="K176" s="256"/>
      <c r="L176"/>
      <c r="M176"/>
      <c r="N176"/>
      <c r="O176"/>
    </row>
    <row r="177" spans="1:15" x14ac:dyDescent="0.25">
      <c r="A177" s="1">
        <f t="shared" si="6"/>
        <v>11</v>
      </c>
      <c r="B177" s="3" t="s">
        <v>203</v>
      </c>
      <c r="E177" s="291">
        <v>58210</v>
      </c>
      <c r="F177" s="279" t="s">
        <v>273</v>
      </c>
      <c r="G177" s="1" t="s">
        <v>419</v>
      </c>
      <c r="H177" s="1">
        <f t="shared" si="7"/>
        <v>11</v>
      </c>
      <c r="K177" s="256"/>
      <c r="L177"/>
      <c r="M177"/>
      <c r="N177"/>
      <c r="O177"/>
    </row>
    <row r="178" spans="1:15" x14ac:dyDescent="0.25">
      <c r="A178" s="1">
        <f t="shared" si="6"/>
        <v>12</v>
      </c>
      <c r="B178" s="3" t="s">
        <v>204</v>
      </c>
      <c r="E178" s="255">
        <v>168699</v>
      </c>
      <c r="F178" s="279" t="s">
        <v>273</v>
      </c>
      <c r="G178" s="1" t="s">
        <v>420</v>
      </c>
      <c r="H178" s="1">
        <f t="shared" si="7"/>
        <v>12</v>
      </c>
      <c r="K178" s="256"/>
      <c r="L178"/>
      <c r="M178"/>
      <c r="N178"/>
      <c r="O178"/>
    </row>
    <row r="179" spans="1:15" x14ac:dyDescent="0.25">
      <c r="A179" s="1">
        <f t="shared" si="6"/>
        <v>13</v>
      </c>
      <c r="B179" s="109" t="s">
        <v>205</v>
      </c>
      <c r="C179" s="109"/>
      <c r="D179" s="109"/>
      <c r="E179" s="289">
        <f>SUM(E175:E178)</f>
        <v>2372812.4933487554</v>
      </c>
      <c r="F179" s="279" t="s">
        <v>273</v>
      </c>
      <c r="G179" s="1" t="s">
        <v>206</v>
      </c>
      <c r="H179" s="1">
        <f t="shared" si="7"/>
        <v>13</v>
      </c>
      <c r="L179"/>
      <c r="M179"/>
      <c r="N179"/>
      <c r="O179"/>
    </row>
    <row r="180" spans="1:15" x14ac:dyDescent="0.25">
      <c r="A180" s="1">
        <f t="shared" si="6"/>
        <v>14</v>
      </c>
      <c r="B180" s="109"/>
      <c r="C180" s="109"/>
      <c r="D180" s="109"/>
      <c r="E180" s="78"/>
      <c r="G180" s="1"/>
      <c r="H180" s="1">
        <f t="shared" si="7"/>
        <v>14</v>
      </c>
      <c r="L180"/>
      <c r="M180"/>
      <c r="N180"/>
      <c r="O180"/>
    </row>
    <row r="181" spans="1:15" x14ac:dyDescent="0.25">
      <c r="A181" s="1">
        <f t="shared" si="6"/>
        <v>15</v>
      </c>
      <c r="B181" s="102" t="s">
        <v>147</v>
      </c>
      <c r="C181" s="109"/>
      <c r="D181" s="109"/>
      <c r="E181" s="78"/>
      <c r="G181" s="1"/>
      <c r="H181" s="1">
        <f t="shared" si="7"/>
        <v>15</v>
      </c>
      <c r="L181"/>
      <c r="M181"/>
      <c r="N181"/>
      <c r="O181"/>
    </row>
    <row r="182" spans="1:15" x14ac:dyDescent="0.25">
      <c r="A182" s="1">
        <f t="shared" si="6"/>
        <v>16</v>
      </c>
      <c r="B182" s="41" t="s">
        <v>148</v>
      </c>
      <c r="E182" s="292">
        <f>+E168-E175</f>
        <v>6209958.4427527729</v>
      </c>
      <c r="F182" s="279" t="s">
        <v>273</v>
      </c>
      <c r="G182" s="1" t="s">
        <v>207</v>
      </c>
      <c r="H182" s="1">
        <f t="shared" si="7"/>
        <v>16</v>
      </c>
      <c r="L182"/>
      <c r="M182"/>
      <c r="N182"/>
      <c r="O182"/>
    </row>
    <row r="183" spans="1:15" x14ac:dyDescent="0.25">
      <c r="A183" s="1">
        <f t="shared" si="6"/>
        <v>17</v>
      </c>
      <c r="B183" s="41" t="s">
        <v>150</v>
      </c>
      <c r="E183" s="293">
        <f>+E169-E176</f>
        <v>19445</v>
      </c>
      <c r="F183" s="279" t="s">
        <v>273</v>
      </c>
      <c r="G183" s="1" t="s">
        <v>208</v>
      </c>
      <c r="H183" s="1">
        <f t="shared" si="7"/>
        <v>17</v>
      </c>
      <c r="L183"/>
      <c r="M183"/>
      <c r="N183"/>
      <c r="O183"/>
    </row>
    <row r="184" spans="1:15" x14ac:dyDescent="0.25">
      <c r="A184" s="1">
        <f t="shared" si="6"/>
        <v>18</v>
      </c>
      <c r="B184" s="41" t="s">
        <v>152</v>
      </c>
      <c r="E184" s="293">
        <f>+E170-E177</f>
        <v>72604</v>
      </c>
      <c r="F184" s="279" t="s">
        <v>273</v>
      </c>
      <c r="G184" s="1" t="s">
        <v>209</v>
      </c>
      <c r="H184" s="1">
        <f t="shared" si="7"/>
        <v>18</v>
      </c>
      <c r="L184"/>
      <c r="M184"/>
      <c r="N184"/>
      <c r="O184"/>
    </row>
    <row r="185" spans="1:15" x14ac:dyDescent="0.25">
      <c r="A185" s="1">
        <f t="shared" si="6"/>
        <v>19</v>
      </c>
      <c r="B185" s="41" t="s">
        <v>154</v>
      </c>
      <c r="E185" s="294">
        <f>+E171-E178</f>
        <v>221203</v>
      </c>
      <c r="F185" s="279" t="s">
        <v>273</v>
      </c>
      <c r="G185" s="1" t="s">
        <v>210</v>
      </c>
      <c r="H185" s="1">
        <f t="shared" si="7"/>
        <v>19</v>
      </c>
      <c r="L185"/>
      <c r="M185"/>
      <c r="N185"/>
      <c r="O185"/>
    </row>
    <row r="186" spans="1:15" ht="16.5" thickBot="1" x14ac:dyDescent="0.3">
      <c r="A186" s="1">
        <f t="shared" si="6"/>
        <v>20</v>
      </c>
      <c r="B186" s="3" t="s">
        <v>156</v>
      </c>
      <c r="E186" s="295">
        <f>SUM(E182:E185)</f>
        <v>6523210.4427527729</v>
      </c>
      <c r="F186" s="279" t="s">
        <v>273</v>
      </c>
      <c r="G186" s="1" t="s">
        <v>211</v>
      </c>
      <c r="H186" s="1">
        <f t="shared" si="7"/>
        <v>20</v>
      </c>
      <c r="L186"/>
      <c r="M186"/>
      <c r="N186"/>
      <c r="O186"/>
    </row>
    <row r="187" spans="1:15" ht="16.5" thickTop="1" x14ac:dyDescent="0.25">
      <c r="A187" s="1">
        <f t="shared" si="6"/>
        <v>21</v>
      </c>
      <c r="E187" s="60"/>
      <c r="G187" s="1"/>
      <c r="H187" s="1">
        <f t="shared" si="7"/>
        <v>21</v>
      </c>
      <c r="L187"/>
      <c r="M187"/>
      <c r="N187"/>
      <c r="O187"/>
    </row>
    <row r="188" spans="1:15" ht="18.75" x14ac:dyDescent="0.25">
      <c r="A188" s="1">
        <f t="shared" si="6"/>
        <v>22</v>
      </c>
      <c r="B188" s="75" t="s">
        <v>421</v>
      </c>
      <c r="E188" s="60"/>
      <c r="G188" s="1"/>
      <c r="H188" s="1">
        <f t="shared" si="7"/>
        <v>22</v>
      </c>
      <c r="L188"/>
      <c r="M188"/>
      <c r="N188"/>
      <c r="O188"/>
    </row>
    <row r="189" spans="1:15" x14ac:dyDescent="0.25">
      <c r="A189" s="1">
        <f t="shared" si="6"/>
        <v>23</v>
      </c>
      <c r="B189" s="41" t="s">
        <v>212</v>
      </c>
      <c r="E189" s="46">
        <v>0</v>
      </c>
      <c r="G189" s="1" t="s">
        <v>213</v>
      </c>
      <c r="H189" s="1">
        <f t="shared" si="7"/>
        <v>23</v>
      </c>
      <c r="L189"/>
      <c r="M189"/>
      <c r="N189"/>
      <c r="O189"/>
    </row>
    <row r="190" spans="1:15" x14ac:dyDescent="0.25">
      <c r="A190" s="1">
        <f t="shared" si="6"/>
        <v>24</v>
      </c>
      <c r="B190" s="3" t="s">
        <v>214</v>
      </c>
      <c r="E190" s="80">
        <v>0</v>
      </c>
      <c r="G190" s="1" t="s">
        <v>215</v>
      </c>
      <c r="H190" s="1">
        <f t="shared" si="7"/>
        <v>24</v>
      </c>
      <c r="L190"/>
      <c r="M190"/>
      <c r="N190"/>
      <c r="O190"/>
    </row>
    <row r="191" spans="1:15" ht="16.5" thickBot="1" x14ac:dyDescent="0.3">
      <c r="A191" s="1">
        <f t="shared" si="6"/>
        <v>25</v>
      </c>
      <c r="B191" s="41" t="s">
        <v>216</v>
      </c>
      <c r="E191" s="94">
        <f>E189-E190</f>
        <v>0</v>
      </c>
      <c r="G191" s="1" t="s">
        <v>217</v>
      </c>
      <c r="H191" s="1">
        <f t="shared" si="7"/>
        <v>25</v>
      </c>
      <c r="L191"/>
      <c r="M191"/>
      <c r="N191"/>
      <c r="O191"/>
    </row>
    <row r="192" spans="1:15" ht="16.5" thickTop="1" x14ac:dyDescent="0.25">
      <c r="B192" s="41"/>
      <c r="E192" s="60"/>
      <c r="G192" s="1"/>
      <c r="L192"/>
      <c r="M192"/>
      <c r="N192"/>
      <c r="O192"/>
    </row>
    <row r="193" spans="1:15" x14ac:dyDescent="0.25">
      <c r="B193" s="41"/>
      <c r="E193" s="60"/>
      <c r="G193" s="1"/>
      <c r="L193"/>
      <c r="M193"/>
      <c r="N193"/>
      <c r="O193"/>
    </row>
    <row r="194" spans="1:15" ht="42" customHeight="1" x14ac:dyDescent="0.25">
      <c r="A194" s="279" t="s">
        <v>273</v>
      </c>
      <c r="B194" s="302" t="str">
        <f>B43</f>
        <v>Items in BOLD have changed for AFUDC adjustments resulting from TO6 settlement negotiations and capital related cost adjustments discovered as part of the Transmission Project Review process.</v>
      </c>
      <c r="C194" s="302"/>
      <c r="D194" s="302"/>
      <c r="E194" s="302"/>
      <c r="F194" s="302"/>
      <c r="G194" s="302"/>
      <c r="L194"/>
      <c r="M194"/>
      <c r="N194"/>
      <c r="O194"/>
    </row>
    <row r="195" spans="1:15" ht="18.75" x14ac:dyDescent="0.25">
      <c r="A195" s="91">
        <v>1</v>
      </c>
      <c r="B195" s="3" t="s">
        <v>422</v>
      </c>
      <c r="E195" s="60"/>
      <c r="G195" s="1"/>
      <c r="L195"/>
      <c r="M195"/>
      <c r="N195"/>
      <c r="O195"/>
    </row>
    <row r="196" spans="1:15" x14ac:dyDescent="0.25">
      <c r="E196" s="60"/>
      <c r="G196" s="1"/>
      <c r="L196"/>
      <c r="M196"/>
      <c r="N196"/>
      <c r="O196"/>
    </row>
    <row r="197" spans="1:15" x14ac:dyDescent="0.25">
      <c r="E197" s="60"/>
      <c r="G197" s="1"/>
      <c r="L197"/>
      <c r="M197"/>
      <c r="N197"/>
      <c r="O197"/>
    </row>
    <row r="198" spans="1:15" x14ac:dyDescent="0.25">
      <c r="A198" s="82"/>
      <c r="E198" s="60"/>
      <c r="G198" s="1"/>
      <c r="L198"/>
      <c r="M198"/>
      <c r="N198"/>
      <c r="O198"/>
    </row>
    <row r="199" spans="1:15" x14ac:dyDescent="0.25">
      <c r="E199" s="60"/>
      <c r="G199" s="1"/>
      <c r="J199" s="18"/>
      <c r="L199"/>
      <c r="M199"/>
      <c r="N199"/>
      <c r="O199"/>
    </row>
    <row r="200" spans="1:15" x14ac:dyDescent="0.25">
      <c r="L200"/>
      <c r="M200"/>
      <c r="N200"/>
      <c r="O200"/>
    </row>
    <row r="201" spans="1:15" x14ac:dyDescent="0.25">
      <c r="L201"/>
      <c r="M201"/>
      <c r="N201"/>
      <c r="O201"/>
    </row>
    <row r="202" spans="1:15" x14ac:dyDescent="0.25">
      <c r="L202"/>
      <c r="M202"/>
      <c r="N202"/>
      <c r="O202"/>
    </row>
    <row r="203" spans="1:15" x14ac:dyDescent="0.25">
      <c r="L203"/>
      <c r="M203"/>
      <c r="N203"/>
      <c r="O203"/>
    </row>
    <row r="204" spans="1:15" x14ac:dyDescent="0.25">
      <c r="L204"/>
      <c r="M204"/>
      <c r="N204"/>
      <c r="O204"/>
    </row>
    <row r="205" spans="1:15" x14ac:dyDescent="0.25">
      <c r="L205"/>
      <c r="M205"/>
      <c r="N205"/>
      <c r="O205"/>
    </row>
    <row r="206" spans="1:15" x14ac:dyDescent="0.25">
      <c r="L206"/>
      <c r="M206"/>
      <c r="N206"/>
      <c r="O206"/>
    </row>
    <row r="207" spans="1:15" x14ac:dyDescent="0.25">
      <c r="L207"/>
      <c r="M207"/>
      <c r="N207"/>
      <c r="O207"/>
    </row>
    <row r="208" spans="1:15" x14ac:dyDescent="0.25">
      <c r="L208"/>
      <c r="M208"/>
      <c r="N208"/>
      <c r="O208"/>
    </row>
    <row r="209" spans="12:15" x14ac:dyDescent="0.25">
      <c r="L209"/>
      <c r="M209"/>
      <c r="N209"/>
      <c r="O209"/>
    </row>
    <row r="210" spans="12:15" x14ac:dyDescent="0.25">
      <c r="L210"/>
      <c r="M210"/>
      <c r="N210"/>
      <c r="O210"/>
    </row>
    <row r="211" spans="12:15" x14ac:dyDescent="0.25">
      <c r="L211"/>
      <c r="M211"/>
      <c r="N211"/>
      <c r="O211"/>
    </row>
    <row r="212" spans="12:15" x14ac:dyDescent="0.25">
      <c r="L212"/>
      <c r="M212"/>
      <c r="N212"/>
      <c r="O212"/>
    </row>
  </sheetData>
  <mergeCells count="24">
    <mergeCell ref="B194:G194"/>
    <mergeCell ref="B104:G104"/>
    <mergeCell ref="B2:G2"/>
    <mergeCell ref="B3:G3"/>
    <mergeCell ref="B4:G4"/>
    <mergeCell ref="B5:G5"/>
    <mergeCell ref="B6:G6"/>
    <mergeCell ref="B47:G47"/>
    <mergeCell ref="B43:G43"/>
    <mergeCell ref="B97:G97"/>
    <mergeCell ref="B48:G48"/>
    <mergeCell ref="B49:G49"/>
    <mergeCell ref="B50:G50"/>
    <mergeCell ref="B51:G51"/>
    <mergeCell ref="B103:G103"/>
    <mergeCell ref="B161:G161"/>
    <mergeCell ref="B162:G162"/>
    <mergeCell ref="B105:G105"/>
    <mergeCell ref="B106:G106"/>
    <mergeCell ref="B107:G107"/>
    <mergeCell ref="B158:G158"/>
    <mergeCell ref="B159:G159"/>
    <mergeCell ref="B160:G160"/>
    <mergeCell ref="B153:G153"/>
  </mergeCells>
  <printOptions horizontalCentered="1"/>
  <pageMargins left="0.5" right="0.5" top="0.5" bottom="0.5" header="0.25" footer="0.25"/>
  <pageSetup scale="54" fitToHeight="0" orientation="portrait" r:id="rId1"/>
  <headerFooter scaleWithDoc="0">
    <oddHeader>&amp;C&amp;"Times New Roman,Bold"&amp;8REVISED</oddHeader>
    <oddFooter>&amp;L&amp;A&amp;C&amp;"Times New Roman,Regular"&amp;10Page 3.&amp;P&amp;R&amp;F</oddFooter>
    <evenFooter>&amp;C&amp;"Times New Roman,Regular"&amp;10Page 2 of 3</evenFooter>
    <firstFooter>&amp;C&amp;"Times New Roman,Regular"&amp;10Page 1 of 3</firstFooter>
  </headerFooter>
  <rowBreaks count="4" manualBreakCount="4">
    <brk id="45" max="16383" man="1"/>
    <brk id="101" max="7" man="1"/>
    <brk id="156" max="7" man="1"/>
    <brk id="197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53AB2-454C-4166-A779-8522763DBA6E}">
  <sheetPr>
    <pageSetUpPr fitToPage="1"/>
  </sheetPr>
  <dimension ref="A1:P209"/>
  <sheetViews>
    <sheetView zoomScale="80" zoomScaleNormal="80" workbookViewId="0">
      <selection activeCell="L26" sqref="L26"/>
    </sheetView>
  </sheetViews>
  <sheetFormatPr defaultColWidth="9.28515625" defaultRowHeight="15.75" x14ac:dyDescent="0.25"/>
  <cols>
    <col min="1" max="1" width="5.28515625" style="1" customWidth="1"/>
    <col min="2" max="2" width="80.7109375" style="3" customWidth="1"/>
    <col min="3" max="3" width="10.42578125" style="3" customWidth="1"/>
    <col min="4" max="4" width="1.5703125" style="3" customWidth="1"/>
    <col min="5" max="5" width="16.7109375" style="3" customWidth="1"/>
    <col min="6" max="6" width="1.5703125" style="3" customWidth="1"/>
    <col min="7" max="7" width="51.42578125" style="3" customWidth="1"/>
    <col min="8" max="9" width="5.28515625" style="1" customWidth="1"/>
    <col min="10" max="10" width="11" style="3" customWidth="1"/>
    <col min="11" max="11" width="9.28515625" style="3"/>
    <col min="12" max="12" width="22.140625" style="3" bestFit="1" customWidth="1"/>
    <col min="13" max="13" width="2" style="3" customWidth="1"/>
    <col min="14" max="14" width="19.140625" style="3" customWidth="1"/>
    <col min="15" max="15" width="10.5703125" style="3" bestFit="1" customWidth="1"/>
    <col min="16" max="16384" width="9.28515625" style="3"/>
  </cols>
  <sheetData>
    <row r="1" spans="1:15" x14ac:dyDescent="0.25">
      <c r="A1" s="184" t="s">
        <v>424</v>
      </c>
    </row>
    <row r="3" spans="1:15" x14ac:dyDescent="0.25">
      <c r="B3" s="303" t="s">
        <v>0</v>
      </c>
      <c r="C3" s="304"/>
      <c r="D3" s="304"/>
      <c r="E3" s="304"/>
      <c r="F3" s="304"/>
      <c r="G3" s="304"/>
    </row>
    <row r="4" spans="1:15" x14ac:dyDescent="0.25">
      <c r="A4" s="1" t="s">
        <v>91</v>
      </c>
      <c r="B4" s="303" t="s">
        <v>92</v>
      </c>
      <c r="C4" s="304"/>
      <c r="D4" s="304"/>
      <c r="E4" s="304"/>
      <c r="F4" s="304"/>
      <c r="G4" s="304"/>
    </row>
    <row r="5" spans="1:15" ht="17.25" x14ac:dyDescent="0.25">
      <c r="B5" s="303" t="s">
        <v>375</v>
      </c>
      <c r="C5" s="305"/>
      <c r="D5" s="305"/>
      <c r="E5" s="305"/>
      <c r="F5" s="305"/>
      <c r="G5" s="305"/>
    </row>
    <row r="6" spans="1:15" x14ac:dyDescent="0.25">
      <c r="B6" s="309" t="s">
        <v>93</v>
      </c>
      <c r="C6" s="309"/>
      <c r="D6" s="309"/>
      <c r="E6" s="309"/>
      <c r="F6" s="309"/>
      <c r="G6" s="309"/>
    </row>
    <row r="7" spans="1:15" x14ac:dyDescent="0.25">
      <c r="B7" s="308" t="s">
        <v>3</v>
      </c>
      <c r="C7" s="304"/>
      <c r="D7" s="304"/>
      <c r="E7" s="304"/>
      <c r="F7" s="304"/>
      <c r="G7" s="304"/>
    </row>
    <row r="8" spans="1:15" x14ac:dyDescent="0.25">
      <c r="B8" s="4"/>
      <c r="C8" s="5"/>
      <c r="D8" s="5"/>
      <c r="E8" s="5"/>
      <c r="F8" s="5"/>
      <c r="G8" s="5"/>
    </row>
    <row r="9" spans="1:15" x14ac:dyDescent="0.25">
      <c r="A9" s="1" t="s">
        <v>4</v>
      </c>
      <c r="E9" s="73"/>
      <c r="G9" s="1"/>
      <c r="H9" s="1" t="s">
        <v>4</v>
      </c>
      <c r="L9"/>
      <c r="M9"/>
      <c r="N9"/>
      <c r="O9"/>
    </row>
    <row r="10" spans="1:15" x14ac:dyDescent="0.25">
      <c r="A10" s="1" t="s">
        <v>6</v>
      </c>
      <c r="B10" s="5" t="s">
        <v>91</v>
      </c>
      <c r="E10" s="74" t="s">
        <v>280</v>
      </c>
      <c r="G10" s="7" t="s">
        <v>9</v>
      </c>
      <c r="H10" s="1" t="s">
        <v>6</v>
      </c>
      <c r="L10"/>
      <c r="M10"/>
      <c r="N10"/>
      <c r="O10"/>
    </row>
    <row r="11" spans="1:15" x14ac:dyDescent="0.25">
      <c r="B11" s="75" t="s">
        <v>376</v>
      </c>
      <c r="C11" s="254"/>
      <c r="D11" s="254"/>
      <c r="E11" s="73"/>
      <c r="G11" s="1"/>
      <c r="L11"/>
      <c r="M11"/>
      <c r="N11"/>
      <c r="O11"/>
    </row>
    <row r="12" spans="1:15" x14ac:dyDescent="0.25">
      <c r="A12" s="1">
        <f t="shared" ref="A12:A75" si="0">A11+1</f>
        <v>1</v>
      </c>
      <c r="B12" s="41" t="s">
        <v>94</v>
      </c>
      <c r="C12" s="77"/>
      <c r="D12" s="77"/>
      <c r="E12" s="46">
        <v>130520.31277999998</v>
      </c>
      <c r="G12" s="1" t="s">
        <v>377</v>
      </c>
      <c r="H12" s="1">
        <f>H11+1</f>
        <v>1</v>
      </c>
      <c r="J12" s="1"/>
      <c r="L12"/>
      <c r="M12"/>
      <c r="N12"/>
      <c r="O12"/>
    </row>
    <row r="13" spans="1:15" x14ac:dyDescent="0.25">
      <c r="A13" s="1">
        <f t="shared" si="0"/>
        <v>2</v>
      </c>
      <c r="B13" s="41" t="s">
        <v>91</v>
      </c>
      <c r="C13" s="77"/>
      <c r="D13" s="77"/>
      <c r="E13" s="78" t="s">
        <v>91</v>
      </c>
      <c r="G13" s="1"/>
      <c r="H13" s="1">
        <f>H12+1</f>
        <v>2</v>
      </c>
      <c r="J13" s="1"/>
      <c r="L13"/>
      <c r="M13"/>
      <c r="N13"/>
      <c r="O13"/>
    </row>
    <row r="14" spans="1:15" x14ac:dyDescent="0.25">
      <c r="A14" s="1">
        <f t="shared" si="0"/>
        <v>3</v>
      </c>
      <c r="B14" s="41" t="s">
        <v>95</v>
      </c>
      <c r="C14" s="77"/>
      <c r="D14" s="77"/>
      <c r="E14" s="79">
        <v>99954.578399528094</v>
      </c>
      <c r="F14" s="5"/>
      <c r="G14" s="1" t="s">
        <v>378</v>
      </c>
      <c r="H14" s="1">
        <f>H13+1</f>
        <v>3</v>
      </c>
      <c r="J14" s="1"/>
      <c r="L14"/>
      <c r="M14"/>
      <c r="N14"/>
      <c r="O14"/>
    </row>
    <row r="15" spans="1:15" x14ac:dyDescent="0.25">
      <c r="A15" s="1">
        <f t="shared" si="0"/>
        <v>4</v>
      </c>
      <c r="B15" s="41"/>
      <c r="C15" s="77"/>
      <c r="D15" s="77"/>
      <c r="E15" s="78"/>
      <c r="F15" s="5"/>
      <c r="G15" s="1"/>
      <c r="H15" s="1">
        <f t="shared" ref="H15:H69" si="1">H14+1</f>
        <v>4</v>
      </c>
      <c r="J15" s="1"/>
      <c r="L15"/>
      <c r="M15"/>
      <c r="N15"/>
      <c r="O15"/>
    </row>
    <row r="16" spans="1:15" x14ac:dyDescent="0.25">
      <c r="A16" s="1">
        <f t="shared" si="0"/>
        <v>5</v>
      </c>
      <c r="B16" s="41" t="s">
        <v>96</v>
      </c>
      <c r="C16" s="77"/>
      <c r="D16" s="77"/>
      <c r="E16" s="255">
        <v>0</v>
      </c>
      <c r="G16" s="1" t="s">
        <v>379</v>
      </c>
      <c r="H16" s="1">
        <f t="shared" si="1"/>
        <v>5</v>
      </c>
      <c r="J16" s="256"/>
      <c r="K16" s="16"/>
      <c r="L16"/>
      <c r="M16"/>
      <c r="N16"/>
      <c r="O16"/>
    </row>
    <row r="17" spans="1:16" x14ac:dyDescent="0.25">
      <c r="A17" s="1">
        <f t="shared" si="0"/>
        <v>6</v>
      </c>
      <c r="B17" s="41" t="s">
        <v>97</v>
      </c>
      <c r="C17" s="77"/>
      <c r="D17" s="77"/>
      <c r="E17" s="70">
        <f>E12+E14+E16</f>
        <v>230474.89117952809</v>
      </c>
      <c r="F17" s="5"/>
      <c r="G17" s="1" t="s">
        <v>98</v>
      </c>
      <c r="H17" s="1">
        <f t="shared" si="1"/>
        <v>6</v>
      </c>
      <c r="J17" s="1"/>
      <c r="L17"/>
      <c r="M17"/>
      <c r="N17"/>
      <c r="O17"/>
    </row>
    <row r="18" spans="1:16" x14ac:dyDescent="0.25">
      <c r="A18" s="1">
        <f t="shared" si="0"/>
        <v>7</v>
      </c>
      <c r="E18" s="19"/>
      <c r="G18" s="1"/>
      <c r="H18" s="1">
        <f t="shared" si="1"/>
        <v>7</v>
      </c>
      <c r="J18" s="1"/>
      <c r="L18"/>
      <c r="M18"/>
      <c r="N18"/>
      <c r="O18"/>
    </row>
    <row r="19" spans="1:16" x14ac:dyDescent="0.25">
      <c r="A19" s="1">
        <f t="shared" si="0"/>
        <v>8</v>
      </c>
      <c r="B19" s="3" t="s">
        <v>99</v>
      </c>
      <c r="C19" s="77"/>
      <c r="D19" s="77"/>
      <c r="E19" s="81">
        <v>299228.83676891559</v>
      </c>
      <c r="F19" s="39"/>
      <c r="G19" s="1" t="s">
        <v>380</v>
      </c>
      <c r="H19" s="1">
        <f t="shared" si="1"/>
        <v>8</v>
      </c>
      <c r="J19" s="256"/>
      <c r="K19" s="16"/>
      <c r="L19"/>
      <c r="M19"/>
      <c r="N19"/>
      <c r="O19"/>
    </row>
    <row r="20" spans="1:16" x14ac:dyDescent="0.25">
      <c r="A20" s="1">
        <f t="shared" si="0"/>
        <v>9</v>
      </c>
      <c r="E20" s="83"/>
      <c r="G20" s="2"/>
      <c r="H20" s="1">
        <f t="shared" si="1"/>
        <v>9</v>
      </c>
      <c r="L20"/>
      <c r="M20"/>
      <c r="N20"/>
      <c r="O20"/>
    </row>
    <row r="21" spans="1:16" ht="18.75" x14ac:dyDescent="0.25">
      <c r="A21" s="1">
        <f t="shared" si="0"/>
        <v>10</v>
      </c>
      <c r="B21" s="257" t="s">
        <v>100</v>
      </c>
      <c r="E21" s="258">
        <v>0</v>
      </c>
      <c r="G21" s="1" t="s">
        <v>381</v>
      </c>
      <c r="H21" s="1">
        <f t="shared" si="1"/>
        <v>10</v>
      </c>
      <c r="J21" s="256"/>
      <c r="K21" s="16"/>
      <c r="L21"/>
      <c r="M21"/>
      <c r="N21"/>
      <c r="O21"/>
    </row>
    <row r="22" spans="1:16" x14ac:dyDescent="0.25">
      <c r="A22" s="1">
        <f t="shared" si="0"/>
        <v>11</v>
      </c>
      <c r="E22" s="83"/>
      <c r="G22" s="2"/>
      <c r="H22" s="1">
        <f t="shared" si="1"/>
        <v>11</v>
      </c>
      <c r="J22" s="1"/>
      <c r="L22"/>
      <c r="M22"/>
      <c r="N22"/>
      <c r="O22"/>
    </row>
    <row r="23" spans="1:16" x14ac:dyDescent="0.25">
      <c r="A23" s="1">
        <f t="shared" si="0"/>
        <v>12</v>
      </c>
      <c r="B23" s="3" t="s">
        <v>101</v>
      </c>
      <c r="C23" s="77"/>
      <c r="D23" s="77"/>
      <c r="E23" s="79">
        <v>77285.37840720253</v>
      </c>
      <c r="G23" s="1" t="s">
        <v>382</v>
      </c>
      <c r="H23" s="1">
        <f t="shared" si="1"/>
        <v>12</v>
      </c>
      <c r="J23" s="256"/>
      <c r="K23" s="16"/>
      <c r="L23"/>
      <c r="M23"/>
      <c r="N23"/>
      <c r="O23"/>
    </row>
    <row r="24" spans="1:16" x14ac:dyDescent="0.25">
      <c r="A24" s="1">
        <f t="shared" si="0"/>
        <v>13</v>
      </c>
      <c r="B24" s="41"/>
      <c r="C24" s="77"/>
      <c r="D24" s="77"/>
      <c r="E24" s="78"/>
      <c r="G24" s="2"/>
      <c r="H24" s="1">
        <f t="shared" si="1"/>
        <v>13</v>
      </c>
      <c r="J24" s="1"/>
      <c r="L24"/>
      <c r="M24"/>
      <c r="N24"/>
      <c r="O24"/>
    </row>
    <row r="25" spans="1:16" x14ac:dyDescent="0.25">
      <c r="A25" s="1">
        <f t="shared" si="0"/>
        <v>14</v>
      </c>
      <c r="B25" s="3" t="s">
        <v>102</v>
      </c>
      <c r="C25" s="77"/>
      <c r="D25" s="77"/>
      <c r="E25" s="80">
        <v>4116.8705307113805</v>
      </c>
      <c r="G25" s="1" t="s">
        <v>383</v>
      </c>
      <c r="H25" s="1">
        <f t="shared" si="1"/>
        <v>14</v>
      </c>
      <c r="J25" s="256"/>
      <c r="K25" s="16"/>
      <c r="L25"/>
      <c r="M25"/>
      <c r="N25"/>
      <c r="O25"/>
    </row>
    <row r="26" spans="1:16" x14ac:dyDescent="0.25">
      <c r="A26" s="1">
        <f t="shared" si="0"/>
        <v>15</v>
      </c>
      <c r="B26" s="41" t="s">
        <v>103</v>
      </c>
      <c r="C26" s="77"/>
      <c r="D26" s="77"/>
      <c r="E26" s="70">
        <f>SUM(E17:E25)</f>
        <v>611105.97688635765</v>
      </c>
      <c r="F26" s="5"/>
      <c r="G26" s="259" t="s">
        <v>104</v>
      </c>
      <c r="H26" s="1">
        <f t="shared" si="1"/>
        <v>15</v>
      </c>
      <c r="J26" s="1"/>
      <c r="L26"/>
      <c r="M26"/>
      <c r="N26"/>
      <c r="O26"/>
    </row>
    <row r="27" spans="1:16" x14ac:dyDescent="0.25">
      <c r="A27" s="1">
        <f t="shared" si="0"/>
        <v>16</v>
      </c>
      <c r="B27" s="41"/>
      <c r="C27" s="77"/>
      <c r="D27" s="77"/>
      <c r="E27" s="85"/>
      <c r="G27" s="1"/>
      <c r="H27" s="1">
        <f t="shared" si="1"/>
        <v>16</v>
      </c>
      <c r="J27" s="1"/>
      <c r="L27"/>
      <c r="M27"/>
      <c r="N27"/>
      <c r="O27"/>
    </row>
    <row r="28" spans="1:16" ht="18.75" x14ac:dyDescent="0.25">
      <c r="A28" s="1">
        <f t="shared" si="0"/>
        <v>17</v>
      </c>
      <c r="B28" s="260" t="s">
        <v>105</v>
      </c>
      <c r="C28" s="77"/>
      <c r="D28" s="78"/>
      <c r="E28" s="61">
        <v>9.4979106623422849E-2</v>
      </c>
      <c r="F28" s="5"/>
      <c r="G28" s="259" t="s">
        <v>384</v>
      </c>
      <c r="H28" s="1">
        <f t="shared" si="1"/>
        <v>17</v>
      </c>
      <c r="J28" s="1"/>
      <c r="L28"/>
      <c r="M28"/>
      <c r="N28"/>
      <c r="O28"/>
    </row>
    <row r="29" spans="1:16" x14ac:dyDescent="0.25">
      <c r="A29" s="1">
        <f t="shared" si="0"/>
        <v>18</v>
      </c>
      <c r="B29" s="260" t="s">
        <v>106</v>
      </c>
      <c r="C29" s="77"/>
      <c r="D29" s="77"/>
      <c r="E29" s="261">
        <f>E137</f>
        <v>5513611.1275644703</v>
      </c>
      <c r="F29" s="5"/>
      <c r="G29" s="259" t="s">
        <v>385</v>
      </c>
      <c r="H29" s="1">
        <f t="shared" si="1"/>
        <v>18</v>
      </c>
      <c r="J29" s="256"/>
      <c r="K29" s="16"/>
      <c r="L29"/>
      <c r="M29"/>
      <c r="N29"/>
      <c r="O29"/>
    </row>
    <row r="30" spans="1:16" x14ac:dyDescent="0.25">
      <c r="A30" s="1">
        <f t="shared" si="0"/>
        <v>19</v>
      </c>
      <c r="B30" s="257" t="s">
        <v>107</v>
      </c>
      <c r="E30" s="262">
        <f>E28*E29</f>
        <v>523677.85916503653</v>
      </c>
      <c r="F30" s="5"/>
      <c r="G30" s="259" t="s">
        <v>108</v>
      </c>
      <c r="H30" s="1">
        <f t="shared" si="1"/>
        <v>19</v>
      </c>
      <c r="J30" s="1"/>
      <c r="K30" s="16"/>
      <c r="L30"/>
      <c r="M30"/>
      <c r="N30"/>
      <c r="O30"/>
      <c r="P30" s="16"/>
    </row>
    <row r="31" spans="1:16" x14ac:dyDescent="0.25">
      <c r="A31" s="1">
        <f t="shared" si="0"/>
        <v>20</v>
      </c>
      <c r="B31" s="257"/>
      <c r="E31" s="60"/>
      <c r="F31" s="5"/>
      <c r="G31" s="259"/>
      <c r="H31" s="1">
        <f t="shared" si="1"/>
        <v>20</v>
      </c>
      <c r="J31" s="1"/>
      <c r="L31"/>
      <c r="M31"/>
      <c r="N31"/>
      <c r="O31"/>
      <c r="P31" s="16"/>
    </row>
    <row r="32" spans="1:16" ht="18.75" x14ac:dyDescent="0.25">
      <c r="A32" s="1">
        <f t="shared" si="0"/>
        <v>21</v>
      </c>
      <c r="B32" s="260" t="s">
        <v>109</v>
      </c>
      <c r="E32" s="263">
        <v>0</v>
      </c>
      <c r="F32" s="5"/>
      <c r="G32" s="259" t="s">
        <v>386</v>
      </c>
      <c r="H32" s="1">
        <f t="shared" si="1"/>
        <v>21</v>
      </c>
      <c r="J32" s="1"/>
      <c r="L32"/>
      <c r="M32"/>
      <c r="N32"/>
      <c r="O32"/>
    </row>
    <row r="33" spans="1:15" x14ac:dyDescent="0.25">
      <c r="A33" s="1">
        <f t="shared" si="0"/>
        <v>22</v>
      </c>
      <c r="B33" s="260" t="s">
        <v>106</v>
      </c>
      <c r="E33" s="261">
        <f>E137-E120</f>
        <v>5513611.1275644703</v>
      </c>
      <c r="F33" s="5"/>
      <c r="G33" s="259" t="s">
        <v>387</v>
      </c>
      <c r="H33" s="1">
        <f t="shared" si="1"/>
        <v>22</v>
      </c>
      <c r="J33" s="1"/>
      <c r="L33"/>
      <c r="M33"/>
      <c r="N33"/>
      <c r="O33"/>
    </row>
    <row r="34" spans="1:15" x14ac:dyDescent="0.25">
      <c r="A34" s="1">
        <f t="shared" si="0"/>
        <v>23</v>
      </c>
      <c r="B34" s="257" t="s">
        <v>110</v>
      </c>
      <c r="E34" s="60">
        <f>E32*E33</f>
        <v>0</v>
      </c>
      <c r="F34" s="5"/>
      <c r="G34" s="259" t="s">
        <v>111</v>
      </c>
      <c r="H34" s="1">
        <f t="shared" si="1"/>
        <v>23</v>
      </c>
      <c r="J34" s="1"/>
      <c r="K34" s="16"/>
      <c r="L34"/>
      <c r="M34"/>
      <c r="N34"/>
      <c r="O34"/>
    </row>
    <row r="35" spans="1:15" x14ac:dyDescent="0.25">
      <c r="A35" s="1">
        <f t="shared" si="0"/>
        <v>24</v>
      </c>
      <c r="B35" s="41"/>
      <c r="C35" s="77"/>
      <c r="D35" s="77"/>
      <c r="E35" s="85"/>
      <c r="G35" s="1"/>
      <c r="H35" s="1">
        <f t="shared" si="1"/>
        <v>24</v>
      </c>
      <c r="J35" s="1"/>
      <c r="L35"/>
      <c r="M35"/>
      <c r="N35"/>
      <c r="O35"/>
    </row>
    <row r="36" spans="1:15" x14ac:dyDescent="0.25">
      <c r="A36" s="1">
        <f t="shared" si="0"/>
        <v>25</v>
      </c>
      <c r="B36" s="257" t="s">
        <v>112</v>
      </c>
      <c r="E36" s="264">
        <v>1304.0991895338727</v>
      </c>
      <c r="G36" s="259" t="s">
        <v>113</v>
      </c>
      <c r="H36" s="1">
        <f t="shared" si="1"/>
        <v>25</v>
      </c>
      <c r="I36" s="15"/>
      <c r="J36" s="1"/>
      <c r="L36"/>
      <c r="M36"/>
      <c r="N36"/>
      <c r="O36"/>
    </row>
    <row r="37" spans="1:15" x14ac:dyDescent="0.25">
      <c r="A37" s="1">
        <f t="shared" si="0"/>
        <v>26</v>
      </c>
      <c r="B37" s="257" t="s">
        <v>114</v>
      </c>
      <c r="E37" s="185">
        <v>-10039.179</v>
      </c>
      <c r="G37" s="259" t="s">
        <v>115</v>
      </c>
      <c r="H37" s="1">
        <f t="shared" si="1"/>
        <v>26</v>
      </c>
      <c r="I37" s="15"/>
      <c r="J37" s="256"/>
      <c r="K37" s="16"/>
      <c r="L37"/>
      <c r="M37"/>
      <c r="N37"/>
      <c r="O37"/>
    </row>
    <row r="38" spans="1:15" x14ac:dyDescent="0.25">
      <c r="A38" s="1">
        <f t="shared" si="0"/>
        <v>27</v>
      </c>
      <c r="B38" s="257" t="s">
        <v>116</v>
      </c>
      <c r="E38" s="79">
        <v>0</v>
      </c>
      <c r="F38" s="5"/>
      <c r="G38" s="259" t="s">
        <v>117</v>
      </c>
      <c r="H38" s="1">
        <f t="shared" si="1"/>
        <v>27</v>
      </c>
      <c r="I38" s="15"/>
      <c r="J38" s="1"/>
      <c r="L38"/>
      <c r="M38"/>
      <c r="N38"/>
      <c r="O38"/>
    </row>
    <row r="39" spans="1:15" x14ac:dyDescent="0.25">
      <c r="A39" s="1">
        <f t="shared" si="0"/>
        <v>28</v>
      </c>
      <c r="B39" s="265" t="s">
        <v>118</v>
      </c>
      <c r="E39" s="80">
        <v>0</v>
      </c>
      <c r="G39" s="259" t="s">
        <v>119</v>
      </c>
      <c r="H39" s="1">
        <f t="shared" si="1"/>
        <v>28</v>
      </c>
      <c r="I39" s="15"/>
      <c r="J39" s="1"/>
      <c r="L39"/>
      <c r="M39"/>
      <c r="N39"/>
      <c r="O39"/>
    </row>
    <row r="40" spans="1:15" x14ac:dyDescent="0.25">
      <c r="A40" s="1">
        <f t="shared" si="0"/>
        <v>29</v>
      </c>
      <c r="E40" s="83">
        <v>0</v>
      </c>
      <c r="G40" s="1"/>
      <c r="H40" s="1">
        <f t="shared" si="1"/>
        <v>29</v>
      </c>
      <c r="I40" s="15"/>
      <c r="L40"/>
      <c r="M40"/>
      <c r="N40"/>
      <c r="O40"/>
    </row>
    <row r="41" spans="1:15" ht="16.5" thickBot="1" x14ac:dyDescent="0.3">
      <c r="A41" s="1">
        <f t="shared" si="0"/>
        <v>30</v>
      </c>
      <c r="B41" s="3" t="s">
        <v>388</v>
      </c>
      <c r="C41" s="77"/>
      <c r="D41" s="77"/>
      <c r="E41" s="89">
        <f>E26+E30+E34+SUM(E36:E39)</f>
        <v>1126048.7562409281</v>
      </c>
      <c r="F41" s="5"/>
      <c r="G41" s="1" t="s">
        <v>389</v>
      </c>
      <c r="H41" s="1">
        <f t="shared" si="1"/>
        <v>30</v>
      </c>
      <c r="I41" s="15"/>
      <c r="J41" s="59"/>
      <c r="L41"/>
      <c r="M41"/>
      <c r="N41"/>
      <c r="O41"/>
    </row>
    <row r="42" spans="1:15" ht="16.5" thickTop="1" x14ac:dyDescent="0.25">
      <c r="C42" s="77"/>
      <c r="D42" s="77"/>
      <c r="E42" s="90"/>
      <c r="F42" s="5"/>
      <c r="G42" s="1"/>
      <c r="J42" s="266"/>
      <c r="L42"/>
      <c r="M42"/>
      <c r="N42"/>
      <c r="O42"/>
    </row>
    <row r="43" spans="1:15" x14ac:dyDescent="0.25">
      <c r="C43" s="77"/>
      <c r="D43" s="77"/>
      <c r="E43" s="90"/>
      <c r="F43" s="5"/>
      <c r="G43" s="1"/>
      <c r="J43" s="266"/>
      <c r="L43"/>
      <c r="M43"/>
      <c r="N43"/>
      <c r="O43"/>
    </row>
    <row r="44" spans="1:15" ht="18.75" x14ac:dyDescent="0.25">
      <c r="A44" s="91">
        <v>1</v>
      </c>
      <c r="B44" s="3" t="s">
        <v>120</v>
      </c>
      <c r="C44" s="77"/>
      <c r="D44" s="77"/>
      <c r="E44" s="90"/>
      <c r="F44" s="5"/>
      <c r="G44" s="1"/>
      <c r="J44" s="266"/>
      <c r="L44"/>
      <c r="M44"/>
      <c r="N44"/>
      <c r="O44"/>
    </row>
    <row r="45" spans="1:15" ht="18.75" x14ac:dyDescent="0.25">
      <c r="A45" s="91"/>
      <c r="C45" s="77"/>
      <c r="D45" s="77"/>
      <c r="E45" s="90"/>
      <c r="F45" s="5"/>
      <c r="G45" s="1"/>
      <c r="J45" s="266"/>
      <c r="L45"/>
      <c r="M45"/>
      <c r="N45"/>
      <c r="O45"/>
    </row>
    <row r="46" spans="1:15" x14ac:dyDescent="0.25">
      <c r="C46" s="77"/>
      <c r="D46" s="77"/>
      <c r="E46" s="90"/>
      <c r="F46" s="5"/>
      <c r="G46" s="1"/>
      <c r="J46" s="59"/>
      <c r="L46"/>
      <c r="M46"/>
      <c r="N46"/>
      <c r="O46"/>
    </row>
    <row r="47" spans="1:15" x14ac:dyDescent="0.25">
      <c r="B47" s="310" t="s">
        <v>0</v>
      </c>
      <c r="C47" s="311"/>
      <c r="D47" s="311"/>
      <c r="E47" s="311"/>
      <c r="F47" s="311"/>
      <c r="G47" s="311"/>
      <c r="J47" s="1"/>
      <c r="L47"/>
      <c r="M47"/>
      <c r="N47"/>
      <c r="O47"/>
    </row>
    <row r="48" spans="1:15" x14ac:dyDescent="0.25">
      <c r="B48" s="310" t="s">
        <v>92</v>
      </c>
      <c r="C48" s="311"/>
      <c r="D48" s="311"/>
      <c r="E48" s="311"/>
      <c r="F48" s="311"/>
      <c r="G48" s="311"/>
      <c r="J48" s="1"/>
      <c r="L48"/>
      <c r="M48"/>
      <c r="N48"/>
      <c r="O48"/>
    </row>
    <row r="49" spans="1:15" ht="17.25" x14ac:dyDescent="0.25">
      <c r="B49" s="310" t="s">
        <v>375</v>
      </c>
      <c r="C49" s="312"/>
      <c r="D49" s="312"/>
      <c r="E49" s="312"/>
      <c r="F49" s="312"/>
      <c r="G49" s="312"/>
      <c r="J49" s="1"/>
      <c r="L49"/>
      <c r="M49"/>
      <c r="N49"/>
      <c r="O49"/>
    </row>
    <row r="50" spans="1:15" x14ac:dyDescent="0.25">
      <c r="B50" s="313" t="str">
        <f>B6</f>
        <v>For the Base Period &amp; True-Up Period Ending December 31, 2024</v>
      </c>
      <c r="C50" s="314"/>
      <c r="D50" s="314"/>
      <c r="E50" s="314"/>
      <c r="F50" s="314"/>
      <c r="G50" s="314"/>
      <c r="J50" s="1"/>
      <c r="L50"/>
      <c r="M50"/>
      <c r="N50"/>
      <c r="O50"/>
    </row>
    <row r="51" spans="1:15" x14ac:dyDescent="0.25">
      <c r="B51" s="315" t="s">
        <v>3</v>
      </c>
      <c r="C51" s="311"/>
      <c r="D51" s="311"/>
      <c r="E51" s="311"/>
      <c r="F51" s="311"/>
      <c r="G51" s="311"/>
      <c r="J51" s="1"/>
      <c r="L51"/>
      <c r="M51"/>
      <c r="N51"/>
      <c r="O51"/>
    </row>
    <row r="52" spans="1:15" x14ac:dyDescent="0.25">
      <c r="C52" s="77"/>
      <c r="D52" s="77"/>
      <c r="E52" s="90"/>
      <c r="F52" s="5"/>
      <c r="G52" s="1"/>
      <c r="J52" s="1"/>
      <c r="L52"/>
      <c r="M52"/>
      <c r="N52"/>
      <c r="O52"/>
    </row>
    <row r="53" spans="1:15" x14ac:dyDescent="0.25">
      <c r="A53" s="259" t="s">
        <v>4</v>
      </c>
      <c r="C53" s="77"/>
      <c r="D53" s="77"/>
      <c r="E53" s="90"/>
      <c r="F53" s="5"/>
      <c r="G53" s="1"/>
      <c r="H53" s="259" t="s">
        <v>4</v>
      </c>
      <c r="I53" s="259"/>
      <c r="J53" s="1"/>
      <c r="L53"/>
      <c r="M53"/>
      <c r="N53"/>
      <c r="O53"/>
    </row>
    <row r="54" spans="1:15" x14ac:dyDescent="0.25">
      <c r="A54" s="259" t="s">
        <v>6</v>
      </c>
      <c r="C54" s="77"/>
      <c r="D54" s="77"/>
      <c r="E54" s="90"/>
      <c r="F54" s="5"/>
      <c r="G54" s="1"/>
      <c r="H54" s="259" t="s">
        <v>6</v>
      </c>
      <c r="I54" s="259"/>
      <c r="J54" s="1"/>
      <c r="L54"/>
      <c r="M54"/>
      <c r="N54"/>
      <c r="O54"/>
    </row>
    <row r="55" spans="1:15" ht="18.75" x14ac:dyDescent="0.25">
      <c r="B55" s="267" t="s">
        <v>390</v>
      </c>
      <c r="E55" s="1"/>
      <c r="G55" s="1"/>
      <c r="J55" s="1"/>
      <c r="L55"/>
      <c r="M55"/>
      <c r="N55"/>
      <c r="O55"/>
    </row>
    <row r="56" spans="1:15" x14ac:dyDescent="0.25">
      <c r="A56" s="1">
        <f t="shared" si="0"/>
        <v>1</v>
      </c>
      <c r="B56" s="41" t="s">
        <v>121</v>
      </c>
      <c r="C56" s="77"/>
      <c r="D56" s="77"/>
      <c r="E56" s="92">
        <v>0</v>
      </c>
      <c r="G56" s="1" t="s">
        <v>122</v>
      </c>
      <c r="H56" s="1">
        <f t="shared" si="1"/>
        <v>1</v>
      </c>
      <c r="J56" s="1"/>
      <c r="L56"/>
      <c r="M56"/>
      <c r="N56"/>
      <c r="O56"/>
    </row>
    <row r="57" spans="1:15" x14ac:dyDescent="0.25">
      <c r="A57" s="1">
        <f t="shared" si="0"/>
        <v>2</v>
      </c>
      <c r="B57" s="41"/>
      <c r="C57" s="77"/>
      <c r="D57" s="77"/>
      <c r="E57" s="90"/>
      <c r="G57" s="1"/>
      <c r="H57" s="1">
        <f t="shared" si="1"/>
        <v>2</v>
      </c>
      <c r="J57" s="1"/>
      <c r="L57"/>
      <c r="M57"/>
      <c r="N57"/>
      <c r="O57"/>
    </row>
    <row r="58" spans="1:15" ht="18.75" x14ac:dyDescent="0.25">
      <c r="A58" s="1">
        <f t="shared" si="0"/>
        <v>3</v>
      </c>
      <c r="B58" s="260" t="s">
        <v>123</v>
      </c>
      <c r="C58" s="77"/>
      <c r="D58" s="77"/>
      <c r="E58" s="61">
        <v>1.8992701752899493E-2</v>
      </c>
      <c r="F58" s="35"/>
      <c r="G58" s="259" t="s">
        <v>391</v>
      </c>
      <c r="H58" s="1">
        <f t="shared" si="1"/>
        <v>3</v>
      </c>
      <c r="J58" s="1"/>
      <c r="L58"/>
      <c r="M58"/>
      <c r="N58"/>
      <c r="O58"/>
    </row>
    <row r="59" spans="1:15" x14ac:dyDescent="0.25">
      <c r="A59" s="1">
        <f t="shared" si="0"/>
        <v>4</v>
      </c>
      <c r="B59" s="257" t="s">
        <v>124</v>
      </c>
      <c r="C59" s="77"/>
      <c r="D59" s="77"/>
      <c r="E59" s="261">
        <f>E142</f>
        <v>0</v>
      </c>
      <c r="G59" s="259" t="s">
        <v>392</v>
      </c>
      <c r="H59" s="1">
        <f t="shared" si="1"/>
        <v>4</v>
      </c>
      <c r="J59" s="1"/>
      <c r="L59"/>
      <c r="M59"/>
      <c r="N59"/>
      <c r="O59"/>
    </row>
    <row r="60" spans="1:15" x14ac:dyDescent="0.25">
      <c r="A60" s="1">
        <f t="shared" si="0"/>
        <v>5</v>
      </c>
      <c r="B60" s="257" t="s">
        <v>125</v>
      </c>
      <c r="E60" s="106">
        <f>E59*E58</f>
        <v>0</v>
      </c>
      <c r="G60" s="259" t="s">
        <v>126</v>
      </c>
      <c r="H60" s="1">
        <f t="shared" si="1"/>
        <v>5</v>
      </c>
      <c r="J60" s="1"/>
      <c r="L60"/>
      <c r="M60"/>
      <c r="N60"/>
      <c r="O60"/>
    </row>
    <row r="61" spans="1:15" x14ac:dyDescent="0.25">
      <c r="A61" s="1">
        <f t="shared" si="0"/>
        <v>6</v>
      </c>
      <c r="B61" s="257"/>
      <c r="E61" s="60"/>
      <c r="G61" s="259"/>
      <c r="H61" s="1">
        <f t="shared" si="1"/>
        <v>6</v>
      </c>
      <c r="J61" s="1"/>
      <c r="L61"/>
      <c r="M61"/>
      <c r="N61"/>
      <c r="O61"/>
    </row>
    <row r="62" spans="1:15" ht="18.75" x14ac:dyDescent="0.25">
      <c r="A62" s="1">
        <f t="shared" si="0"/>
        <v>7</v>
      </c>
      <c r="B62" s="260" t="s">
        <v>109</v>
      </c>
      <c r="E62" s="263">
        <v>0</v>
      </c>
      <c r="G62" s="259" t="s">
        <v>393</v>
      </c>
      <c r="H62" s="1">
        <f t="shared" si="1"/>
        <v>7</v>
      </c>
      <c r="J62" s="1"/>
      <c r="L62"/>
      <c r="M62"/>
      <c r="N62"/>
      <c r="O62"/>
    </row>
    <row r="63" spans="1:15" x14ac:dyDescent="0.25">
      <c r="A63" s="1">
        <f t="shared" si="0"/>
        <v>8</v>
      </c>
      <c r="B63" s="257" t="s">
        <v>124</v>
      </c>
      <c r="E63" s="261">
        <f>E142</f>
        <v>0</v>
      </c>
      <c r="G63" s="259" t="s">
        <v>392</v>
      </c>
      <c r="H63" s="1">
        <f t="shared" si="1"/>
        <v>8</v>
      </c>
      <c r="J63" s="1"/>
      <c r="L63"/>
      <c r="M63"/>
      <c r="N63"/>
      <c r="O63"/>
    </row>
    <row r="64" spans="1:15" x14ac:dyDescent="0.25">
      <c r="A64" s="1">
        <f t="shared" si="0"/>
        <v>9</v>
      </c>
      <c r="B64" s="257" t="s">
        <v>110</v>
      </c>
      <c r="E64" s="106">
        <f>E62*E63</f>
        <v>0</v>
      </c>
      <c r="G64" s="259" t="s">
        <v>127</v>
      </c>
      <c r="H64" s="1">
        <f t="shared" si="1"/>
        <v>9</v>
      </c>
      <c r="J64" s="1"/>
      <c r="L64"/>
      <c r="M64"/>
      <c r="N64"/>
      <c r="O64"/>
    </row>
    <row r="65" spans="1:15" x14ac:dyDescent="0.25">
      <c r="A65" s="1">
        <f t="shared" si="0"/>
        <v>10</v>
      </c>
      <c r="E65" s="60"/>
      <c r="G65" s="259"/>
      <c r="H65" s="1">
        <f t="shared" si="1"/>
        <v>10</v>
      </c>
      <c r="J65" s="1"/>
      <c r="L65"/>
      <c r="M65"/>
      <c r="N65"/>
      <c r="O65"/>
    </row>
    <row r="66" spans="1:15" ht="16.5" thickBot="1" x14ac:dyDescent="0.3">
      <c r="A66" s="1">
        <f t="shared" si="0"/>
        <v>11</v>
      </c>
      <c r="B66" s="257" t="s">
        <v>394</v>
      </c>
      <c r="E66" s="94">
        <f>E56+E60+E64</f>
        <v>0</v>
      </c>
      <c r="G66" s="259" t="s">
        <v>395</v>
      </c>
      <c r="H66" s="1">
        <f t="shared" si="1"/>
        <v>11</v>
      </c>
      <c r="J66" s="1"/>
      <c r="L66"/>
      <c r="M66"/>
      <c r="N66"/>
      <c r="O66"/>
    </row>
    <row r="67" spans="1:15" ht="16.5" thickTop="1" x14ac:dyDescent="0.25">
      <c r="A67" s="1">
        <f t="shared" si="0"/>
        <v>12</v>
      </c>
      <c r="E67" s="60"/>
      <c r="G67" s="1"/>
      <c r="H67" s="1">
        <f t="shared" si="1"/>
        <v>12</v>
      </c>
      <c r="I67" s="15"/>
      <c r="J67" s="1"/>
      <c r="L67"/>
      <c r="M67"/>
      <c r="N67"/>
      <c r="O67"/>
    </row>
    <row r="68" spans="1:15" ht="18.75" x14ac:dyDescent="0.25">
      <c r="A68" s="1">
        <f t="shared" si="0"/>
        <v>13</v>
      </c>
      <c r="B68" s="268" t="s">
        <v>396</v>
      </c>
      <c r="E68" s="60"/>
      <c r="G68" s="1"/>
      <c r="H68" s="1">
        <f t="shared" si="1"/>
        <v>13</v>
      </c>
      <c r="I68" s="15"/>
      <c r="J68" s="1"/>
      <c r="L68"/>
      <c r="M68"/>
      <c r="N68"/>
      <c r="O68"/>
    </row>
    <row r="69" spans="1:15" x14ac:dyDescent="0.25">
      <c r="A69" s="1">
        <f t="shared" si="0"/>
        <v>14</v>
      </c>
      <c r="B69" s="41" t="s">
        <v>128</v>
      </c>
      <c r="E69" s="46">
        <v>0</v>
      </c>
      <c r="G69" s="1" t="s">
        <v>129</v>
      </c>
      <c r="H69" s="1">
        <f t="shared" si="1"/>
        <v>14</v>
      </c>
      <c r="I69" s="15"/>
      <c r="J69" s="1"/>
      <c r="L69"/>
      <c r="M69"/>
      <c r="N69"/>
      <c r="O69"/>
    </row>
    <row r="70" spans="1:15" x14ac:dyDescent="0.25">
      <c r="A70" s="1">
        <f t="shared" si="0"/>
        <v>15</v>
      </c>
      <c r="B70" s="41"/>
      <c r="E70" s="95"/>
      <c r="G70" s="1"/>
      <c r="H70" s="1">
        <f>H69+1</f>
        <v>15</v>
      </c>
      <c r="I70" s="15"/>
      <c r="J70" s="1"/>
      <c r="L70"/>
      <c r="M70"/>
      <c r="N70"/>
      <c r="O70"/>
    </row>
    <row r="71" spans="1:15" x14ac:dyDescent="0.25">
      <c r="A71" s="1">
        <f t="shared" si="0"/>
        <v>16</v>
      </c>
      <c r="B71" s="260" t="s">
        <v>130</v>
      </c>
      <c r="E71" s="46">
        <f>E147</f>
        <v>0</v>
      </c>
      <c r="G71" s="259" t="s">
        <v>397</v>
      </c>
      <c r="H71" s="1">
        <f>H70+1</f>
        <v>16</v>
      </c>
      <c r="L71"/>
      <c r="M71"/>
      <c r="N71"/>
      <c r="O71"/>
    </row>
    <row r="72" spans="1:15" ht="18.75" x14ac:dyDescent="0.25">
      <c r="A72" s="1">
        <f t="shared" si="0"/>
        <v>17</v>
      </c>
      <c r="B72" s="260" t="s">
        <v>105</v>
      </c>
      <c r="C72" s="77"/>
      <c r="D72" s="78"/>
      <c r="E72" s="64">
        <v>9.4979106623422849E-2</v>
      </c>
      <c r="F72" s="5"/>
      <c r="G72" s="259" t="s">
        <v>384</v>
      </c>
      <c r="H72" s="1">
        <f t="shared" ref="H72:H94" si="2">H71+1</f>
        <v>17</v>
      </c>
      <c r="L72"/>
      <c r="M72"/>
      <c r="N72"/>
      <c r="O72"/>
    </row>
    <row r="73" spans="1:15" x14ac:dyDescent="0.25">
      <c r="A73" s="1">
        <f t="shared" si="0"/>
        <v>18</v>
      </c>
      <c r="B73" s="257" t="s">
        <v>131</v>
      </c>
      <c r="E73" s="106">
        <f>E71*E72</f>
        <v>0</v>
      </c>
      <c r="G73" s="259" t="s">
        <v>132</v>
      </c>
      <c r="H73" s="1">
        <f t="shared" si="2"/>
        <v>18</v>
      </c>
      <c r="L73"/>
      <c r="M73"/>
      <c r="N73"/>
      <c r="O73"/>
    </row>
    <row r="74" spans="1:15" x14ac:dyDescent="0.25">
      <c r="A74" s="1">
        <f t="shared" si="0"/>
        <v>19</v>
      </c>
      <c r="B74" s="257"/>
      <c r="E74" s="60"/>
      <c r="G74" s="259"/>
      <c r="H74" s="1">
        <f t="shared" si="2"/>
        <v>19</v>
      </c>
      <c r="L74"/>
      <c r="M74"/>
      <c r="N74"/>
      <c r="O74"/>
    </row>
    <row r="75" spans="1:15" x14ac:dyDescent="0.25">
      <c r="A75" s="1">
        <f t="shared" si="0"/>
        <v>20</v>
      </c>
      <c r="B75" s="260" t="s">
        <v>130</v>
      </c>
      <c r="E75" s="46">
        <v>0</v>
      </c>
      <c r="G75" s="259" t="s">
        <v>397</v>
      </c>
      <c r="H75" s="1">
        <f t="shared" si="2"/>
        <v>20</v>
      </c>
      <c r="L75"/>
      <c r="M75"/>
      <c r="N75"/>
      <c r="O75"/>
    </row>
    <row r="76" spans="1:15" ht="18.75" x14ac:dyDescent="0.25">
      <c r="A76" s="1">
        <f t="shared" ref="A76:A94" si="3">A75+1</f>
        <v>21</v>
      </c>
      <c r="B76" s="260" t="s">
        <v>109</v>
      </c>
      <c r="E76" s="269">
        <v>0</v>
      </c>
      <c r="G76" s="259" t="s">
        <v>133</v>
      </c>
      <c r="H76" s="1">
        <f t="shared" si="2"/>
        <v>21</v>
      </c>
      <c r="L76"/>
      <c r="M76"/>
      <c r="N76"/>
      <c r="O76"/>
    </row>
    <row r="77" spans="1:15" x14ac:dyDescent="0.25">
      <c r="A77" s="1">
        <f t="shared" si="3"/>
        <v>22</v>
      </c>
      <c r="B77" s="257" t="s">
        <v>134</v>
      </c>
      <c r="E77" s="106">
        <f>E75*E76</f>
        <v>0</v>
      </c>
      <c r="G77" s="259" t="s">
        <v>135</v>
      </c>
      <c r="H77" s="1">
        <f t="shared" si="2"/>
        <v>22</v>
      </c>
      <c r="L77"/>
      <c r="M77"/>
      <c r="N77"/>
      <c r="O77"/>
    </row>
    <row r="78" spans="1:15" x14ac:dyDescent="0.25">
      <c r="A78" s="1">
        <f t="shared" si="3"/>
        <v>23</v>
      </c>
      <c r="E78" s="60"/>
      <c r="G78" s="259"/>
      <c r="H78" s="1">
        <f t="shared" si="2"/>
        <v>23</v>
      </c>
      <c r="L78"/>
      <c r="M78"/>
      <c r="N78"/>
      <c r="O78"/>
    </row>
    <row r="79" spans="1:15" ht="16.5" thickBot="1" x14ac:dyDescent="0.3">
      <c r="A79" s="1">
        <f t="shared" si="3"/>
        <v>24</v>
      </c>
      <c r="B79" s="257" t="s">
        <v>398</v>
      </c>
      <c r="E79" s="94">
        <f>E69+E73+E77</f>
        <v>0</v>
      </c>
      <c r="G79" s="259" t="s">
        <v>136</v>
      </c>
      <c r="H79" s="1">
        <f t="shared" si="2"/>
        <v>24</v>
      </c>
      <c r="L79"/>
      <c r="M79"/>
      <c r="N79"/>
      <c r="O79"/>
    </row>
    <row r="80" spans="1:15" ht="16.5" thickTop="1" x14ac:dyDescent="0.25">
      <c r="A80" s="1">
        <f t="shared" si="3"/>
        <v>25</v>
      </c>
      <c r="E80" s="60"/>
      <c r="G80" s="1"/>
      <c r="H80" s="1">
        <f t="shared" si="2"/>
        <v>25</v>
      </c>
      <c r="I80" s="15"/>
      <c r="J80" s="1"/>
      <c r="L80"/>
      <c r="M80"/>
      <c r="N80"/>
      <c r="O80"/>
    </row>
    <row r="81" spans="1:15" ht="18.75" x14ac:dyDescent="0.25">
      <c r="A81" s="1">
        <f t="shared" si="3"/>
        <v>26</v>
      </c>
      <c r="B81" s="268" t="s">
        <v>399</v>
      </c>
      <c r="C81" s="77"/>
      <c r="D81" s="77"/>
      <c r="E81" s="90"/>
      <c r="G81" s="1"/>
      <c r="H81" s="1">
        <f t="shared" si="2"/>
        <v>26</v>
      </c>
      <c r="I81" s="15"/>
      <c r="J81" s="1"/>
      <c r="L81"/>
      <c r="M81"/>
      <c r="N81"/>
      <c r="O81"/>
    </row>
    <row r="82" spans="1:15" x14ac:dyDescent="0.25">
      <c r="A82" s="1">
        <f t="shared" si="3"/>
        <v>27</v>
      </c>
      <c r="B82" s="257" t="s">
        <v>137</v>
      </c>
      <c r="C82" s="77"/>
      <c r="D82" s="77"/>
      <c r="E82" s="92">
        <f>E149</f>
        <v>0</v>
      </c>
      <c r="G82" s="259" t="s">
        <v>400</v>
      </c>
      <c r="H82" s="1">
        <f t="shared" si="2"/>
        <v>27</v>
      </c>
      <c r="I82" s="15"/>
      <c r="J82" s="1"/>
      <c r="L82"/>
      <c r="M82"/>
      <c r="N82"/>
      <c r="O82"/>
    </row>
    <row r="83" spans="1:15" ht="18.75" x14ac:dyDescent="0.25">
      <c r="A83" s="1">
        <f t="shared" si="3"/>
        <v>28</v>
      </c>
      <c r="B83" s="260" t="s">
        <v>105</v>
      </c>
      <c r="C83" s="77"/>
      <c r="D83" s="77"/>
      <c r="E83" s="270">
        <v>9.4979106623422849E-2</v>
      </c>
      <c r="F83" s="5"/>
      <c r="G83" s="259" t="s">
        <v>384</v>
      </c>
      <c r="H83" s="1">
        <f t="shared" si="2"/>
        <v>28</v>
      </c>
      <c r="I83" s="15"/>
      <c r="J83" s="1"/>
      <c r="L83"/>
      <c r="M83"/>
      <c r="N83"/>
      <c r="O83"/>
    </row>
    <row r="84" spans="1:15" x14ac:dyDescent="0.25">
      <c r="A84" s="1">
        <f t="shared" si="3"/>
        <v>29</v>
      </c>
      <c r="B84" s="257" t="s">
        <v>138</v>
      </c>
      <c r="C84" s="77"/>
      <c r="D84" s="77"/>
      <c r="E84" s="106">
        <f>E82*E83</f>
        <v>0</v>
      </c>
      <c r="G84" s="259" t="s">
        <v>139</v>
      </c>
      <c r="H84" s="1">
        <f t="shared" si="2"/>
        <v>29</v>
      </c>
      <c r="I84" s="15"/>
      <c r="J84" s="1"/>
      <c r="L84"/>
      <c r="M84"/>
      <c r="N84"/>
      <c r="O84"/>
    </row>
    <row r="85" spans="1:15" x14ac:dyDescent="0.25">
      <c r="A85" s="1">
        <f t="shared" si="3"/>
        <v>30</v>
      </c>
      <c r="B85" s="257"/>
      <c r="C85" s="77"/>
      <c r="D85" s="77"/>
      <c r="E85" s="60"/>
      <c r="G85" s="259"/>
      <c r="H85" s="1">
        <f t="shared" si="2"/>
        <v>30</v>
      </c>
      <c r="I85" s="15"/>
      <c r="J85" s="1"/>
      <c r="L85"/>
      <c r="M85"/>
      <c r="N85"/>
      <c r="O85"/>
    </row>
    <row r="86" spans="1:15" x14ac:dyDescent="0.25">
      <c r="A86" s="1">
        <f t="shared" si="3"/>
        <v>31</v>
      </c>
      <c r="B86" s="257" t="s">
        <v>137</v>
      </c>
      <c r="E86" s="46">
        <f>E149</f>
        <v>0</v>
      </c>
      <c r="G86" s="259" t="s">
        <v>400</v>
      </c>
      <c r="H86" s="1">
        <f t="shared" si="2"/>
        <v>31</v>
      </c>
      <c r="I86" s="15"/>
      <c r="J86" s="1"/>
      <c r="L86"/>
      <c r="M86"/>
      <c r="N86"/>
      <c r="O86"/>
    </row>
    <row r="87" spans="1:15" ht="18.75" x14ac:dyDescent="0.25">
      <c r="A87" s="1">
        <f t="shared" si="3"/>
        <v>32</v>
      </c>
      <c r="B87" s="260" t="s">
        <v>109</v>
      </c>
      <c r="E87" s="271">
        <v>0</v>
      </c>
      <c r="G87" s="259" t="s">
        <v>386</v>
      </c>
      <c r="H87" s="1">
        <f t="shared" si="2"/>
        <v>32</v>
      </c>
      <c r="I87" s="15"/>
      <c r="J87" s="1"/>
      <c r="L87"/>
      <c r="M87"/>
      <c r="N87"/>
      <c r="O87"/>
    </row>
    <row r="88" spans="1:15" x14ac:dyDescent="0.25">
      <c r="A88" s="1">
        <f t="shared" si="3"/>
        <v>33</v>
      </c>
      <c r="B88" s="257" t="s">
        <v>140</v>
      </c>
      <c r="E88" s="106">
        <f>E86*E87</f>
        <v>0</v>
      </c>
      <c r="G88" s="259" t="s">
        <v>141</v>
      </c>
      <c r="H88" s="1">
        <f t="shared" si="2"/>
        <v>33</v>
      </c>
      <c r="I88" s="15"/>
      <c r="J88" s="1"/>
      <c r="L88"/>
      <c r="M88"/>
      <c r="N88"/>
      <c r="O88"/>
    </row>
    <row r="89" spans="1:15" x14ac:dyDescent="0.25">
      <c r="A89" s="1">
        <f t="shared" si="3"/>
        <v>34</v>
      </c>
      <c r="B89" s="257"/>
      <c r="E89" s="60"/>
      <c r="G89" s="259"/>
      <c r="H89" s="1">
        <f t="shared" si="2"/>
        <v>34</v>
      </c>
      <c r="I89" s="15"/>
      <c r="J89" s="1"/>
      <c r="L89"/>
      <c r="M89"/>
      <c r="N89"/>
      <c r="O89"/>
    </row>
    <row r="90" spans="1:15" ht="16.5" thickBot="1" x14ac:dyDescent="0.3">
      <c r="A90" s="1">
        <f t="shared" si="3"/>
        <v>35</v>
      </c>
      <c r="B90" s="257" t="s">
        <v>401</v>
      </c>
      <c r="E90" s="94">
        <f>E84+E88</f>
        <v>0</v>
      </c>
      <c r="G90" s="259" t="s">
        <v>142</v>
      </c>
      <c r="H90" s="1">
        <f t="shared" si="2"/>
        <v>35</v>
      </c>
      <c r="I90" s="15"/>
      <c r="J90" s="1"/>
      <c r="L90"/>
      <c r="M90"/>
      <c r="N90"/>
      <c r="O90"/>
    </row>
    <row r="91" spans="1:15" ht="16.5" thickTop="1" x14ac:dyDescent="0.25">
      <c r="A91" s="1">
        <f t="shared" si="3"/>
        <v>36</v>
      </c>
      <c r="B91" s="257"/>
      <c r="E91" s="60"/>
      <c r="G91" s="259"/>
      <c r="H91" s="1">
        <f t="shared" si="2"/>
        <v>36</v>
      </c>
      <c r="I91" s="15"/>
      <c r="J91" s="1"/>
      <c r="L91"/>
      <c r="M91"/>
      <c r="N91"/>
      <c r="O91"/>
    </row>
    <row r="92" spans="1:15" ht="19.5" thickBot="1" x14ac:dyDescent="0.3">
      <c r="A92" s="1">
        <f t="shared" si="3"/>
        <v>37</v>
      </c>
      <c r="B92" s="257" t="s">
        <v>402</v>
      </c>
      <c r="C92" s="77"/>
      <c r="D92" s="77"/>
      <c r="E92" s="89">
        <f>E68+E79+E90</f>
        <v>0</v>
      </c>
      <c r="G92" s="259" t="s">
        <v>143</v>
      </c>
      <c r="H92" s="1">
        <f t="shared" si="2"/>
        <v>37</v>
      </c>
      <c r="I92" s="15"/>
      <c r="J92" s="1"/>
      <c r="L92"/>
      <c r="M92"/>
      <c r="N92"/>
      <c r="O92"/>
    </row>
    <row r="93" spans="1:15" ht="16.5" thickTop="1" x14ac:dyDescent="0.25">
      <c r="A93" s="1">
        <f t="shared" si="3"/>
        <v>38</v>
      </c>
      <c r="B93" s="257"/>
      <c r="C93" s="77"/>
      <c r="D93" s="77"/>
      <c r="E93" s="90"/>
      <c r="G93" s="259"/>
      <c r="H93" s="1">
        <f t="shared" si="2"/>
        <v>38</v>
      </c>
      <c r="I93" s="15"/>
      <c r="J93" s="1"/>
      <c r="L93"/>
      <c r="M93"/>
      <c r="N93"/>
      <c r="O93"/>
    </row>
    <row r="94" spans="1:15" ht="24.75" customHeight="1" thickBot="1" x14ac:dyDescent="0.3">
      <c r="A94" s="1">
        <f t="shared" si="3"/>
        <v>39</v>
      </c>
      <c r="B94" s="40" t="s">
        <v>403</v>
      </c>
      <c r="C94" s="77"/>
      <c r="D94" s="77"/>
      <c r="E94" s="89">
        <f>E41+E92</f>
        <v>1126048.7562409281</v>
      </c>
      <c r="F94" s="5"/>
      <c r="G94" s="259" t="s">
        <v>404</v>
      </c>
      <c r="H94" s="1">
        <f t="shared" si="2"/>
        <v>39</v>
      </c>
      <c r="I94" s="15"/>
      <c r="J94" s="1"/>
      <c r="L94"/>
      <c r="M94"/>
      <c r="N94"/>
      <c r="O94"/>
    </row>
    <row r="95" spans="1:15" ht="16.5" thickTop="1" x14ac:dyDescent="0.25">
      <c r="B95" s="40"/>
      <c r="C95" s="77"/>
      <c r="D95" s="77"/>
      <c r="E95" s="90"/>
      <c r="F95" s="82"/>
      <c r="G95" s="1"/>
      <c r="L95"/>
      <c r="M95"/>
      <c r="N95"/>
      <c r="O95"/>
    </row>
    <row r="96" spans="1:15" x14ac:dyDescent="0.25">
      <c r="B96" s="40"/>
      <c r="C96" s="77"/>
      <c r="D96" s="77"/>
      <c r="E96" s="90"/>
      <c r="F96" s="82"/>
      <c r="G96" s="1"/>
      <c r="L96"/>
      <c r="M96"/>
      <c r="N96"/>
      <c r="O96"/>
    </row>
    <row r="97" spans="1:15" ht="18.75" x14ac:dyDescent="0.25">
      <c r="A97" s="272">
        <v>1</v>
      </c>
      <c r="B97" s="257" t="s">
        <v>120</v>
      </c>
      <c r="C97" s="77"/>
      <c r="D97" s="77"/>
      <c r="E97" s="100"/>
      <c r="F97" s="82"/>
      <c r="G97" s="1"/>
      <c r="L97"/>
      <c r="M97"/>
      <c r="N97"/>
      <c r="O97"/>
    </row>
    <row r="98" spans="1:15" ht="18.75" x14ac:dyDescent="0.25">
      <c r="A98" s="272">
        <v>2</v>
      </c>
      <c r="B98" s="257" t="s">
        <v>145</v>
      </c>
      <c r="C98" s="77"/>
      <c r="D98" s="77"/>
      <c r="E98" s="100"/>
      <c r="F98" s="82"/>
      <c r="G98" s="1"/>
      <c r="L98"/>
      <c r="M98"/>
      <c r="N98"/>
      <c r="O98"/>
    </row>
    <row r="99" spans="1:15" ht="18.75" x14ac:dyDescent="0.25">
      <c r="A99" s="272">
        <v>3</v>
      </c>
      <c r="B99" s="257" t="s">
        <v>405</v>
      </c>
      <c r="C99" s="77"/>
      <c r="D99" s="77"/>
      <c r="E99" s="100"/>
      <c r="F99" s="82"/>
      <c r="G99" s="1"/>
      <c r="L99"/>
      <c r="M99"/>
      <c r="N99"/>
      <c r="O99"/>
    </row>
    <row r="100" spans="1:15" x14ac:dyDescent="0.25">
      <c r="B100" s="5"/>
      <c r="C100" s="77"/>
      <c r="D100" s="77"/>
      <c r="E100" s="90"/>
      <c r="G100" s="1"/>
      <c r="L100"/>
      <c r="M100"/>
      <c r="N100"/>
      <c r="O100"/>
    </row>
    <row r="101" spans="1:15" x14ac:dyDescent="0.25">
      <c r="C101" s="77"/>
      <c r="D101" s="77"/>
      <c r="E101" s="90"/>
      <c r="G101" s="1"/>
      <c r="L101"/>
      <c r="M101"/>
      <c r="N101"/>
      <c r="O101"/>
    </row>
    <row r="102" spans="1:15" x14ac:dyDescent="0.25">
      <c r="B102" s="303" t="s">
        <v>0</v>
      </c>
      <c r="C102" s="304"/>
      <c r="D102" s="304"/>
      <c r="E102" s="304"/>
      <c r="F102" s="304"/>
      <c r="G102" s="304"/>
      <c r="L102"/>
      <c r="M102"/>
      <c r="N102"/>
      <c r="O102"/>
    </row>
    <row r="103" spans="1:15" x14ac:dyDescent="0.25">
      <c r="B103" s="303" t="s">
        <v>92</v>
      </c>
      <c r="C103" s="304"/>
      <c r="D103" s="304"/>
      <c r="E103" s="304"/>
      <c r="F103" s="304"/>
      <c r="G103" s="304"/>
      <c r="L103"/>
      <c r="M103"/>
      <c r="N103"/>
      <c r="O103"/>
    </row>
    <row r="104" spans="1:15" ht="17.25" x14ac:dyDescent="0.25">
      <c r="A104" s="1" t="s">
        <v>91</v>
      </c>
      <c r="B104" s="303" t="s">
        <v>375</v>
      </c>
      <c r="C104" s="305"/>
      <c r="D104" s="305"/>
      <c r="E104" s="305"/>
      <c r="F104" s="305"/>
      <c r="G104" s="305"/>
      <c r="H104" s="1" t="s">
        <v>91</v>
      </c>
      <c r="L104"/>
      <c r="M104"/>
      <c r="N104"/>
      <c r="O104"/>
    </row>
    <row r="105" spans="1:15" x14ac:dyDescent="0.25">
      <c r="B105" s="306" t="str">
        <f>B6</f>
        <v>For the Base Period &amp; True-Up Period Ending December 31, 2024</v>
      </c>
      <c r="C105" s="307"/>
      <c r="D105" s="307"/>
      <c r="E105" s="307"/>
      <c r="F105" s="307"/>
      <c r="G105" s="307"/>
      <c r="L105"/>
      <c r="M105"/>
      <c r="N105"/>
      <c r="O105"/>
    </row>
    <row r="106" spans="1:15" x14ac:dyDescent="0.25">
      <c r="B106" s="308" t="s">
        <v>3</v>
      </c>
      <c r="C106" s="304"/>
      <c r="D106" s="304"/>
      <c r="E106" s="304"/>
      <c r="F106" s="304"/>
      <c r="G106" s="304"/>
      <c r="L106"/>
      <c r="M106"/>
      <c r="N106"/>
      <c r="O106"/>
    </row>
    <row r="107" spans="1:15" x14ac:dyDescent="0.25">
      <c r="B107" s="4"/>
      <c r="C107" s="5"/>
      <c r="D107" s="5"/>
      <c r="E107" s="5"/>
      <c r="F107" s="5"/>
      <c r="G107" s="5"/>
      <c r="L107"/>
      <c r="M107"/>
      <c r="N107"/>
      <c r="O107"/>
    </row>
    <row r="108" spans="1:15" x14ac:dyDescent="0.25">
      <c r="A108" s="1" t="s">
        <v>4</v>
      </c>
      <c r="E108" s="73"/>
      <c r="G108" s="1"/>
      <c r="H108" s="1" t="s">
        <v>4</v>
      </c>
      <c r="L108"/>
      <c r="M108"/>
      <c r="N108"/>
      <c r="O108"/>
    </row>
    <row r="109" spans="1:15" x14ac:dyDescent="0.25">
      <c r="A109" s="1" t="s">
        <v>6</v>
      </c>
      <c r="B109" s="5" t="s">
        <v>91</v>
      </c>
      <c r="E109" s="74" t="s">
        <v>8</v>
      </c>
      <c r="G109" s="7" t="s">
        <v>9</v>
      </c>
      <c r="H109" s="1" t="s">
        <v>6</v>
      </c>
      <c r="L109"/>
      <c r="M109"/>
      <c r="N109"/>
      <c r="O109"/>
    </row>
    <row r="110" spans="1:15" x14ac:dyDescent="0.25">
      <c r="B110" s="75" t="s">
        <v>146</v>
      </c>
      <c r="C110" s="101"/>
      <c r="D110" s="101"/>
      <c r="E110" s="101"/>
      <c r="G110" s="1"/>
      <c r="L110"/>
      <c r="M110"/>
      <c r="N110"/>
      <c r="O110"/>
    </row>
    <row r="111" spans="1:15" x14ac:dyDescent="0.25">
      <c r="A111" s="1">
        <v>1</v>
      </c>
      <c r="B111" s="102" t="s">
        <v>147</v>
      </c>
      <c r="C111" s="101"/>
      <c r="D111" s="101"/>
      <c r="E111" s="101"/>
      <c r="G111" s="1"/>
      <c r="H111" s="1">
        <f>A111</f>
        <v>1</v>
      </c>
      <c r="L111"/>
      <c r="M111"/>
      <c r="N111"/>
      <c r="O111"/>
    </row>
    <row r="112" spans="1:15" x14ac:dyDescent="0.25">
      <c r="A112" s="1">
        <f t="shared" ref="A112:A149" si="4">A111+1</f>
        <v>2</v>
      </c>
      <c r="B112" s="41" t="s">
        <v>148</v>
      </c>
      <c r="C112" s="101"/>
      <c r="D112" s="101"/>
      <c r="E112" s="103">
        <f>E180</f>
        <v>6222472.3213388296</v>
      </c>
      <c r="F112" s="82"/>
      <c r="G112" s="1" t="s">
        <v>149</v>
      </c>
      <c r="H112" s="1">
        <f>H111+1</f>
        <v>2</v>
      </c>
      <c r="L112"/>
      <c r="M112"/>
      <c r="N112"/>
      <c r="O112"/>
    </row>
    <row r="113" spans="1:15" x14ac:dyDescent="0.25">
      <c r="A113" s="1">
        <f t="shared" si="4"/>
        <v>3</v>
      </c>
      <c r="B113" s="41" t="s">
        <v>150</v>
      </c>
      <c r="C113" s="101"/>
      <c r="D113" s="101"/>
      <c r="E113" s="104">
        <f>E181</f>
        <v>19450.268412941146</v>
      </c>
      <c r="F113" s="82"/>
      <c r="G113" s="1" t="s">
        <v>151</v>
      </c>
      <c r="H113" s="1">
        <f>H112+1</f>
        <v>3</v>
      </c>
      <c r="L113"/>
      <c r="M113"/>
      <c r="N113"/>
      <c r="O113"/>
    </row>
    <row r="114" spans="1:15" x14ac:dyDescent="0.25">
      <c r="A114" s="1">
        <f t="shared" si="4"/>
        <v>4</v>
      </c>
      <c r="B114" s="41" t="s">
        <v>152</v>
      </c>
      <c r="C114" s="101"/>
      <c r="D114" s="101"/>
      <c r="E114" s="104">
        <f>E182</f>
        <v>72720.647600419266</v>
      </c>
      <c r="G114" s="1" t="s">
        <v>153</v>
      </c>
      <c r="H114" s="1">
        <f>H113+1</f>
        <v>4</v>
      </c>
      <c r="L114"/>
      <c r="M114"/>
      <c r="N114"/>
      <c r="O114"/>
    </row>
    <row r="115" spans="1:15" x14ac:dyDescent="0.25">
      <c r="A115" s="1">
        <f t="shared" si="4"/>
        <v>5</v>
      </c>
      <c r="B115" s="41" t="s">
        <v>154</v>
      </c>
      <c r="C115" s="101"/>
      <c r="D115" s="101"/>
      <c r="E115" s="105">
        <f>E183</f>
        <v>221256.36685038038</v>
      </c>
      <c r="G115" s="1" t="s">
        <v>155</v>
      </c>
      <c r="H115" s="1">
        <f>H114+1</f>
        <v>5</v>
      </c>
      <c r="L115"/>
      <c r="M115"/>
      <c r="N115"/>
      <c r="O115"/>
    </row>
    <row r="116" spans="1:15" x14ac:dyDescent="0.25">
      <c r="A116" s="1">
        <f t="shared" si="4"/>
        <v>6</v>
      </c>
      <c r="B116" s="41" t="s">
        <v>156</v>
      </c>
      <c r="C116" s="1"/>
      <c r="D116" s="1"/>
      <c r="E116" s="106">
        <f>SUM(E112:E115)</f>
        <v>6535899.6042025704</v>
      </c>
      <c r="F116" s="82"/>
      <c r="G116" s="1" t="s">
        <v>157</v>
      </c>
      <c r="H116" s="1">
        <f t="shared" ref="H116:H149" si="5">H115+1</f>
        <v>6</v>
      </c>
      <c r="L116"/>
      <c r="M116"/>
      <c r="N116"/>
      <c r="O116"/>
    </row>
    <row r="117" spans="1:15" x14ac:dyDescent="0.25">
      <c r="A117" s="1">
        <f t="shared" si="4"/>
        <v>7</v>
      </c>
      <c r="C117" s="1"/>
      <c r="D117" s="1"/>
      <c r="E117" s="83"/>
      <c r="G117" s="1"/>
      <c r="H117" s="1">
        <f t="shared" si="5"/>
        <v>7</v>
      </c>
      <c r="L117"/>
      <c r="M117"/>
      <c r="N117"/>
      <c r="O117"/>
    </row>
    <row r="118" spans="1:15" x14ac:dyDescent="0.25">
      <c r="A118" s="1">
        <f t="shared" si="4"/>
        <v>8</v>
      </c>
      <c r="B118" s="102" t="s">
        <v>158</v>
      </c>
      <c r="C118" s="1"/>
      <c r="D118" s="1"/>
      <c r="E118" s="83"/>
      <c r="G118" s="1"/>
      <c r="H118" s="1">
        <f t="shared" si="5"/>
        <v>8</v>
      </c>
      <c r="L118"/>
      <c r="M118"/>
      <c r="N118"/>
      <c r="O118"/>
    </row>
    <row r="119" spans="1:15" x14ac:dyDescent="0.25">
      <c r="A119" s="1">
        <f t="shared" si="4"/>
        <v>9</v>
      </c>
      <c r="B119" s="41" t="s">
        <v>159</v>
      </c>
      <c r="C119" s="1"/>
      <c r="D119" s="1"/>
      <c r="E119" s="43">
        <v>0</v>
      </c>
      <c r="F119" s="82"/>
      <c r="G119" s="1" t="s">
        <v>160</v>
      </c>
      <c r="H119" s="1">
        <f t="shared" si="5"/>
        <v>9</v>
      </c>
      <c r="J119" s="27"/>
      <c r="L119"/>
      <c r="M119"/>
      <c r="N119"/>
      <c r="O119"/>
    </row>
    <row r="120" spans="1:15" x14ac:dyDescent="0.25">
      <c r="A120" s="1">
        <f t="shared" si="4"/>
        <v>10</v>
      </c>
      <c r="B120" s="41" t="s">
        <v>161</v>
      </c>
      <c r="C120" s="1"/>
      <c r="D120" s="1"/>
      <c r="E120" s="185">
        <v>0</v>
      </c>
      <c r="G120" s="1" t="s">
        <v>162</v>
      </c>
      <c r="H120" s="1">
        <f t="shared" si="5"/>
        <v>10</v>
      </c>
      <c r="L120"/>
      <c r="M120"/>
      <c r="N120"/>
      <c r="O120"/>
    </row>
    <row r="121" spans="1:15" x14ac:dyDescent="0.25">
      <c r="A121" s="1">
        <f t="shared" si="4"/>
        <v>11</v>
      </c>
      <c r="B121" s="41" t="s">
        <v>163</v>
      </c>
      <c r="C121" s="1"/>
      <c r="D121" s="1"/>
      <c r="E121" s="107">
        <f>SUM(E119:E120)</f>
        <v>0</v>
      </c>
      <c r="F121" s="82"/>
      <c r="G121" s="1" t="s">
        <v>164</v>
      </c>
      <c r="H121" s="1">
        <f t="shared" si="5"/>
        <v>11</v>
      </c>
      <c r="L121"/>
      <c r="M121"/>
      <c r="N121"/>
      <c r="O121"/>
    </row>
    <row r="122" spans="1:15" x14ac:dyDescent="0.25">
      <c r="A122" s="1">
        <f t="shared" si="4"/>
        <v>12</v>
      </c>
      <c r="B122" s="41"/>
      <c r="C122" s="1"/>
      <c r="D122" s="1"/>
      <c r="E122" s="90"/>
      <c r="G122" s="1"/>
      <c r="H122" s="1">
        <f t="shared" si="5"/>
        <v>12</v>
      </c>
      <c r="L122"/>
      <c r="M122"/>
      <c r="N122"/>
      <c r="O122"/>
    </row>
    <row r="123" spans="1:15" x14ac:dyDescent="0.25">
      <c r="A123" s="1">
        <f t="shared" si="4"/>
        <v>13</v>
      </c>
      <c r="B123" s="102" t="s">
        <v>165</v>
      </c>
      <c r="E123" s="83"/>
      <c r="G123" s="1"/>
      <c r="H123" s="1">
        <f t="shared" si="5"/>
        <v>13</v>
      </c>
      <c r="L123"/>
      <c r="M123"/>
      <c r="N123"/>
      <c r="O123"/>
    </row>
    <row r="124" spans="1:15" ht="18.75" x14ac:dyDescent="0.25">
      <c r="A124" s="1">
        <f t="shared" si="4"/>
        <v>14</v>
      </c>
      <c r="B124" s="3" t="s">
        <v>166</v>
      </c>
      <c r="C124" s="1"/>
      <c r="D124" s="1"/>
      <c r="E124" s="46">
        <v>-1140267.769910471</v>
      </c>
      <c r="G124" s="1" t="s">
        <v>406</v>
      </c>
      <c r="H124" s="1">
        <f t="shared" si="5"/>
        <v>14</v>
      </c>
      <c r="J124" s="273"/>
      <c r="L124"/>
      <c r="M124"/>
      <c r="N124"/>
      <c r="O124"/>
    </row>
    <row r="125" spans="1:15" x14ac:dyDescent="0.25">
      <c r="A125" s="1">
        <f t="shared" si="4"/>
        <v>15</v>
      </c>
      <c r="B125" s="3" t="s">
        <v>167</v>
      </c>
      <c r="C125" s="1"/>
      <c r="D125" s="1"/>
      <c r="E125" s="79">
        <v>0</v>
      </c>
      <c r="G125" s="1" t="s">
        <v>168</v>
      </c>
      <c r="H125" s="1">
        <f t="shared" si="5"/>
        <v>15</v>
      </c>
      <c r="J125" s="273"/>
      <c r="L125"/>
      <c r="M125"/>
      <c r="N125"/>
      <c r="O125"/>
    </row>
    <row r="126" spans="1:15" x14ac:dyDescent="0.25">
      <c r="A126" s="1">
        <f t="shared" si="4"/>
        <v>16</v>
      </c>
      <c r="B126" s="41" t="s">
        <v>169</v>
      </c>
      <c r="C126" s="1"/>
      <c r="D126" s="1"/>
      <c r="E126" s="106">
        <f>SUM(E124:E125)</f>
        <v>-1140267.769910471</v>
      </c>
      <c r="G126" s="1" t="s">
        <v>170</v>
      </c>
      <c r="H126" s="1">
        <f t="shared" si="5"/>
        <v>16</v>
      </c>
      <c r="J126" s="18"/>
      <c r="L126"/>
      <c r="M126"/>
      <c r="N126"/>
      <c r="O126"/>
    </row>
    <row r="127" spans="1:15" x14ac:dyDescent="0.25">
      <c r="A127" s="1">
        <f t="shared" si="4"/>
        <v>17</v>
      </c>
      <c r="C127" s="1"/>
      <c r="D127" s="1"/>
      <c r="E127" s="78"/>
      <c r="G127" s="1"/>
      <c r="H127" s="1">
        <f t="shared" si="5"/>
        <v>17</v>
      </c>
      <c r="L127"/>
      <c r="M127"/>
      <c r="N127"/>
      <c r="O127"/>
    </row>
    <row r="128" spans="1:15" x14ac:dyDescent="0.25">
      <c r="A128" s="1">
        <f t="shared" si="4"/>
        <v>18</v>
      </c>
      <c r="B128" s="102" t="s">
        <v>171</v>
      </c>
      <c r="C128" s="1"/>
      <c r="D128" s="1"/>
      <c r="E128" s="78"/>
      <c r="G128" s="1"/>
      <c r="H128" s="1">
        <f t="shared" si="5"/>
        <v>18</v>
      </c>
      <c r="L128"/>
      <c r="M128"/>
      <c r="N128"/>
      <c r="O128"/>
    </row>
    <row r="129" spans="1:15" x14ac:dyDescent="0.25">
      <c r="A129" s="1">
        <f t="shared" si="4"/>
        <v>19</v>
      </c>
      <c r="B129" s="41" t="s">
        <v>172</v>
      </c>
      <c r="C129" s="1"/>
      <c r="D129" s="1"/>
      <c r="E129" s="103">
        <v>58386.388307458947</v>
      </c>
      <c r="F129" s="82"/>
      <c r="G129" s="1" t="s">
        <v>407</v>
      </c>
      <c r="H129" s="1">
        <f t="shared" si="5"/>
        <v>19</v>
      </c>
      <c r="L129"/>
      <c r="M129"/>
      <c r="N129"/>
      <c r="O129"/>
    </row>
    <row r="130" spans="1:15" x14ac:dyDescent="0.25">
      <c r="A130" s="1">
        <f t="shared" si="4"/>
        <v>20</v>
      </c>
      <c r="B130" s="41" t="s">
        <v>173</v>
      </c>
      <c r="C130" s="1"/>
      <c r="D130" s="1"/>
      <c r="E130" s="104">
        <v>42132.851178335695</v>
      </c>
      <c r="F130" s="82"/>
      <c r="G130" s="1" t="s">
        <v>408</v>
      </c>
      <c r="H130" s="1">
        <f t="shared" si="5"/>
        <v>20</v>
      </c>
      <c r="L130"/>
      <c r="M130"/>
      <c r="N130"/>
      <c r="O130"/>
    </row>
    <row r="131" spans="1:15" x14ac:dyDescent="0.25">
      <c r="A131" s="1">
        <f t="shared" si="4"/>
        <v>21</v>
      </c>
      <c r="B131" s="41" t="s">
        <v>174</v>
      </c>
      <c r="C131" s="1"/>
      <c r="D131" s="1"/>
      <c r="E131" s="105">
        <v>28809.361397441011</v>
      </c>
      <c r="F131" s="5"/>
      <c r="G131" s="1" t="s">
        <v>409</v>
      </c>
      <c r="H131" s="1">
        <f t="shared" si="5"/>
        <v>21</v>
      </c>
      <c r="L131"/>
      <c r="M131"/>
      <c r="N131"/>
      <c r="O131"/>
    </row>
    <row r="132" spans="1:15" x14ac:dyDescent="0.25">
      <c r="A132" s="1">
        <f t="shared" si="4"/>
        <v>22</v>
      </c>
      <c r="B132" s="41" t="s">
        <v>175</v>
      </c>
      <c r="E132" s="106">
        <f>SUM(E129:E131)</f>
        <v>129328.60088323566</v>
      </c>
      <c r="F132" s="5"/>
      <c r="G132" s="1" t="s">
        <v>176</v>
      </c>
      <c r="H132" s="1">
        <f t="shared" si="5"/>
        <v>22</v>
      </c>
      <c r="L132"/>
      <c r="M132"/>
      <c r="N132"/>
      <c r="O132"/>
    </row>
    <row r="133" spans="1:15" x14ac:dyDescent="0.25">
      <c r="A133" s="1">
        <f t="shared" si="4"/>
        <v>23</v>
      </c>
      <c r="B133" s="41"/>
      <c r="E133" s="83"/>
      <c r="G133" s="1"/>
      <c r="H133" s="1">
        <f t="shared" si="5"/>
        <v>23</v>
      </c>
      <c r="L133"/>
      <c r="M133"/>
      <c r="N133"/>
      <c r="O133"/>
    </row>
    <row r="134" spans="1:15" x14ac:dyDescent="0.25">
      <c r="A134" s="1">
        <f t="shared" si="4"/>
        <v>24</v>
      </c>
      <c r="B134" s="260" t="s">
        <v>177</v>
      </c>
      <c r="E134" s="274">
        <v>0</v>
      </c>
      <c r="G134" s="259" t="s">
        <v>410</v>
      </c>
      <c r="H134" s="1">
        <f t="shared" si="5"/>
        <v>24</v>
      </c>
      <c r="L134"/>
      <c r="M134"/>
      <c r="N134"/>
      <c r="O134"/>
    </row>
    <row r="135" spans="1:15" x14ac:dyDescent="0.25">
      <c r="A135" s="1">
        <f t="shared" si="4"/>
        <v>25</v>
      </c>
      <c r="B135" s="260" t="s">
        <v>178</v>
      </c>
      <c r="E135" s="275">
        <v>-11349.30761086454</v>
      </c>
      <c r="G135" s="259" t="s">
        <v>411</v>
      </c>
      <c r="H135" s="1">
        <f t="shared" si="5"/>
        <v>25</v>
      </c>
      <c r="L135"/>
      <c r="M135"/>
      <c r="N135"/>
      <c r="O135"/>
    </row>
    <row r="136" spans="1:15" x14ac:dyDescent="0.25">
      <c r="A136" s="1">
        <f t="shared" si="4"/>
        <v>26</v>
      </c>
      <c r="B136" s="41"/>
      <c r="E136" s="83"/>
      <c r="G136" s="1"/>
      <c r="H136" s="1">
        <f t="shared" si="5"/>
        <v>26</v>
      </c>
      <c r="J136" s="18"/>
      <c r="L136"/>
      <c r="M136"/>
      <c r="N136"/>
      <c r="O136"/>
    </row>
    <row r="137" spans="1:15" ht="16.5" thickBot="1" x14ac:dyDescent="0.3">
      <c r="A137" s="1">
        <f t="shared" si="4"/>
        <v>27</v>
      </c>
      <c r="B137" s="41" t="s">
        <v>412</v>
      </c>
      <c r="E137" s="94">
        <f>E135+E132+E126+E121+E116</f>
        <v>5513611.1275644703</v>
      </c>
      <c r="F137" s="5"/>
      <c r="G137" s="259" t="s">
        <v>413</v>
      </c>
      <c r="H137" s="1">
        <f t="shared" si="5"/>
        <v>27</v>
      </c>
      <c r="J137" s="276"/>
      <c r="L137"/>
      <c r="M137"/>
      <c r="N137"/>
      <c r="O137"/>
    </row>
    <row r="138" spans="1:15" ht="16.5" thickTop="1" x14ac:dyDescent="0.25">
      <c r="A138" s="1">
        <f t="shared" si="4"/>
        <v>28</v>
      </c>
      <c r="B138" s="41"/>
      <c r="E138" s="60"/>
      <c r="G138" s="1"/>
      <c r="H138" s="1">
        <f t="shared" si="5"/>
        <v>28</v>
      </c>
      <c r="L138"/>
      <c r="M138"/>
      <c r="N138"/>
      <c r="O138"/>
    </row>
    <row r="139" spans="1:15" ht="18.75" x14ac:dyDescent="0.25">
      <c r="A139" s="1">
        <f t="shared" si="4"/>
        <v>29</v>
      </c>
      <c r="B139" s="75" t="s">
        <v>179</v>
      </c>
      <c r="E139" s="60"/>
      <c r="G139" s="1"/>
      <c r="H139" s="1">
        <f t="shared" si="5"/>
        <v>29</v>
      </c>
      <c r="L139"/>
      <c r="M139"/>
      <c r="N139"/>
      <c r="O139"/>
    </row>
    <row r="140" spans="1:15" x14ac:dyDescent="0.25">
      <c r="A140" s="1">
        <f t="shared" si="4"/>
        <v>30</v>
      </c>
      <c r="B140" s="41" t="s">
        <v>180</v>
      </c>
      <c r="E140" s="46">
        <f>E189</f>
        <v>0</v>
      </c>
      <c r="G140" s="259" t="s">
        <v>181</v>
      </c>
      <c r="H140" s="1">
        <f t="shared" si="5"/>
        <v>30</v>
      </c>
      <c r="L140"/>
      <c r="M140"/>
      <c r="N140"/>
      <c r="O140"/>
    </row>
    <row r="141" spans="1:15" x14ac:dyDescent="0.25">
      <c r="A141" s="1">
        <f t="shared" si="4"/>
        <v>31</v>
      </c>
      <c r="B141" s="41" t="s">
        <v>182</v>
      </c>
      <c r="E141" s="79">
        <v>0</v>
      </c>
      <c r="G141" s="259" t="s">
        <v>183</v>
      </c>
      <c r="H141" s="1">
        <f t="shared" si="5"/>
        <v>31</v>
      </c>
      <c r="J141" s="27"/>
      <c r="L141"/>
      <c r="M141"/>
      <c r="N141"/>
      <c r="O141"/>
    </row>
    <row r="142" spans="1:15" ht="16.5" thickBot="1" x14ac:dyDescent="0.3">
      <c r="A142" s="1">
        <f t="shared" si="4"/>
        <v>32</v>
      </c>
      <c r="B142" s="3" t="s">
        <v>184</v>
      </c>
      <c r="E142" s="63">
        <f>SUM(E140:E141)</f>
        <v>0</v>
      </c>
      <c r="G142" s="259" t="s">
        <v>76</v>
      </c>
      <c r="H142" s="1">
        <f t="shared" si="5"/>
        <v>32</v>
      </c>
      <c r="L142"/>
      <c r="M142"/>
      <c r="N142"/>
      <c r="O142"/>
    </row>
    <row r="143" spans="1:15" ht="16.5" thickTop="1" x14ac:dyDescent="0.25">
      <c r="A143" s="1">
        <f t="shared" si="4"/>
        <v>33</v>
      </c>
      <c r="B143" s="41"/>
      <c r="E143" s="60"/>
      <c r="G143" s="1"/>
      <c r="H143" s="1">
        <f t="shared" si="5"/>
        <v>33</v>
      </c>
      <c r="L143"/>
      <c r="M143"/>
      <c r="N143"/>
      <c r="O143"/>
    </row>
    <row r="144" spans="1:15" ht="18.75" x14ac:dyDescent="0.25">
      <c r="A144" s="1">
        <f t="shared" si="4"/>
        <v>34</v>
      </c>
      <c r="B144" s="75" t="s">
        <v>185</v>
      </c>
      <c r="E144" s="60"/>
      <c r="G144" s="1"/>
      <c r="H144" s="1">
        <f t="shared" si="5"/>
        <v>34</v>
      </c>
      <c r="L144"/>
      <c r="M144"/>
      <c r="N144"/>
      <c r="O144"/>
    </row>
    <row r="145" spans="1:15" x14ac:dyDescent="0.25">
      <c r="A145" s="1">
        <f t="shared" si="4"/>
        <v>35</v>
      </c>
      <c r="B145" s="41" t="s">
        <v>186</v>
      </c>
      <c r="E145" s="46">
        <v>0</v>
      </c>
      <c r="G145" s="259" t="s">
        <v>187</v>
      </c>
      <c r="H145" s="1">
        <f t="shared" si="5"/>
        <v>35</v>
      </c>
      <c r="L145"/>
      <c r="M145"/>
      <c r="N145"/>
      <c r="O145"/>
    </row>
    <row r="146" spans="1:15" x14ac:dyDescent="0.25">
      <c r="A146" s="1">
        <f t="shared" si="4"/>
        <v>36</v>
      </c>
      <c r="B146" s="3" t="s">
        <v>188</v>
      </c>
      <c r="E146" s="80">
        <v>0</v>
      </c>
      <c r="G146" s="259" t="s">
        <v>189</v>
      </c>
      <c r="H146" s="1">
        <f t="shared" si="5"/>
        <v>36</v>
      </c>
      <c r="J146" s="27"/>
      <c r="L146"/>
      <c r="M146"/>
      <c r="N146"/>
      <c r="O146"/>
    </row>
    <row r="147" spans="1:15" ht="16.5" thickBot="1" x14ac:dyDescent="0.3">
      <c r="A147" s="1">
        <f t="shared" si="4"/>
        <v>37</v>
      </c>
      <c r="B147" s="3" t="s">
        <v>190</v>
      </c>
      <c r="E147" s="63">
        <f>SUM(E145:E146)</f>
        <v>0</v>
      </c>
      <c r="G147" s="259" t="s">
        <v>414</v>
      </c>
      <c r="H147" s="1">
        <f t="shared" si="5"/>
        <v>37</v>
      </c>
      <c r="L147"/>
      <c r="M147"/>
      <c r="N147"/>
      <c r="O147"/>
    </row>
    <row r="148" spans="1:15" ht="16.5" thickTop="1" x14ac:dyDescent="0.25">
      <c r="A148" s="1">
        <f t="shared" si="4"/>
        <v>38</v>
      </c>
      <c r="B148" s="41"/>
      <c r="E148" s="60"/>
      <c r="G148" s="1"/>
      <c r="H148" s="1">
        <f t="shared" si="5"/>
        <v>38</v>
      </c>
      <c r="L148"/>
      <c r="M148"/>
      <c r="N148"/>
      <c r="O148"/>
    </row>
    <row r="149" spans="1:15" ht="19.5" thickBot="1" x14ac:dyDescent="0.3">
      <c r="A149" s="1">
        <f t="shared" si="4"/>
        <v>39</v>
      </c>
      <c r="B149" s="75" t="s">
        <v>191</v>
      </c>
      <c r="E149" s="108">
        <v>0</v>
      </c>
      <c r="G149" s="1" t="s">
        <v>192</v>
      </c>
      <c r="H149" s="1">
        <f t="shared" si="5"/>
        <v>39</v>
      </c>
      <c r="L149"/>
      <c r="M149"/>
      <c r="N149"/>
      <c r="O149"/>
    </row>
    <row r="150" spans="1:15" ht="16.5" thickTop="1" x14ac:dyDescent="0.25">
      <c r="B150" s="41"/>
      <c r="E150" s="60"/>
      <c r="G150" s="1"/>
      <c r="L150"/>
      <c r="M150"/>
      <c r="N150"/>
      <c r="O150"/>
    </row>
    <row r="151" spans="1:15" x14ac:dyDescent="0.25">
      <c r="B151" s="41"/>
      <c r="E151" s="60"/>
      <c r="G151" s="1"/>
      <c r="L151"/>
      <c r="M151"/>
      <c r="N151"/>
      <c r="O151"/>
    </row>
    <row r="152" spans="1:15" ht="18.75" x14ac:dyDescent="0.25">
      <c r="A152" s="91">
        <v>1</v>
      </c>
      <c r="B152" s="41" t="s">
        <v>193</v>
      </c>
      <c r="E152" s="60"/>
      <c r="G152" s="1"/>
      <c r="L152"/>
      <c r="M152"/>
      <c r="N152"/>
      <c r="O152"/>
    </row>
    <row r="153" spans="1:15" ht="18.75" x14ac:dyDescent="0.25">
      <c r="A153" s="91">
        <v>2</v>
      </c>
      <c r="B153" s="3" t="s">
        <v>145</v>
      </c>
      <c r="E153" s="60"/>
      <c r="G153" s="1"/>
      <c r="L153"/>
      <c r="M153"/>
      <c r="N153"/>
      <c r="O153"/>
    </row>
    <row r="154" spans="1:15" x14ac:dyDescent="0.25">
      <c r="B154" s="5"/>
      <c r="E154" s="60"/>
      <c r="G154" s="1"/>
      <c r="L154"/>
      <c r="M154"/>
      <c r="N154"/>
      <c r="O154"/>
    </row>
    <row r="155" spans="1:15" x14ac:dyDescent="0.25">
      <c r="B155" s="5"/>
      <c r="E155" s="60"/>
      <c r="G155" s="1"/>
      <c r="L155"/>
      <c r="M155"/>
      <c r="N155"/>
      <c r="O155"/>
    </row>
    <row r="156" spans="1:15" x14ac:dyDescent="0.25">
      <c r="B156" s="303" t="s">
        <v>0</v>
      </c>
      <c r="C156" s="304"/>
      <c r="D156" s="304"/>
      <c r="E156" s="304"/>
      <c r="F156" s="304"/>
      <c r="G156" s="304"/>
      <c r="L156"/>
      <c r="M156"/>
      <c r="N156"/>
      <c r="O156"/>
    </row>
    <row r="157" spans="1:15" x14ac:dyDescent="0.25">
      <c r="A157" s="1" t="s">
        <v>91</v>
      </c>
      <c r="B157" s="303" t="s">
        <v>92</v>
      </c>
      <c r="C157" s="304"/>
      <c r="D157" s="304"/>
      <c r="E157" s="304"/>
      <c r="F157" s="304"/>
      <c r="G157" s="304"/>
      <c r="L157"/>
      <c r="M157"/>
      <c r="N157"/>
      <c r="O157"/>
    </row>
    <row r="158" spans="1:15" ht="17.25" x14ac:dyDescent="0.25">
      <c r="B158" s="303" t="s">
        <v>375</v>
      </c>
      <c r="C158" s="305"/>
      <c r="D158" s="305"/>
      <c r="E158" s="305"/>
      <c r="F158" s="305"/>
      <c r="G158" s="305"/>
      <c r="L158"/>
      <c r="M158"/>
      <c r="N158"/>
      <c r="O158"/>
    </row>
    <row r="159" spans="1:15" x14ac:dyDescent="0.25">
      <c r="B159" s="306" t="str">
        <f>B6</f>
        <v>For the Base Period &amp; True-Up Period Ending December 31, 2024</v>
      </c>
      <c r="C159" s="307"/>
      <c r="D159" s="307"/>
      <c r="E159" s="307"/>
      <c r="F159" s="307"/>
      <c r="G159" s="307"/>
      <c r="L159"/>
      <c r="M159"/>
      <c r="N159"/>
      <c r="O159"/>
    </row>
    <row r="160" spans="1:15" x14ac:dyDescent="0.25">
      <c r="B160" s="308" t="s">
        <v>3</v>
      </c>
      <c r="C160" s="304"/>
      <c r="D160" s="304"/>
      <c r="E160" s="304"/>
      <c r="F160" s="304"/>
      <c r="G160" s="304"/>
      <c r="L160"/>
      <c r="M160"/>
      <c r="N160"/>
      <c r="O160"/>
    </row>
    <row r="161" spans="1:15" x14ac:dyDescent="0.25">
      <c r="B161" s="28"/>
      <c r="L161"/>
      <c r="M161"/>
      <c r="N161"/>
      <c r="O161"/>
    </row>
    <row r="162" spans="1:15" x14ac:dyDescent="0.25">
      <c r="A162" s="1" t="s">
        <v>4</v>
      </c>
      <c r="E162" s="73"/>
      <c r="G162" s="1"/>
      <c r="H162" s="1" t="s">
        <v>4</v>
      </c>
      <c r="L162"/>
      <c r="M162"/>
      <c r="N162"/>
      <c r="O162"/>
    </row>
    <row r="163" spans="1:15" x14ac:dyDescent="0.25">
      <c r="A163" s="1" t="s">
        <v>6</v>
      </c>
      <c r="B163" s="5" t="s">
        <v>91</v>
      </c>
      <c r="E163" s="74" t="s">
        <v>8</v>
      </c>
      <c r="G163" s="7" t="s">
        <v>9</v>
      </c>
      <c r="H163" s="1" t="s">
        <v>6</v>
      </c>
      <c r="L163"/>
      <c r="M163"/>
      <c r="N163"/>
      <c r="O163"/>
    </row>
    <row r="164" spans="1:15" x14ac:dyDescent="0.25">
      <c r="B164" s="75" t="s">
        <v>194</v>
      </c>
      <c r="E164" s="73"/>
      <c r="G164" s="1"/>
      <c r="L164"/>
      <c r="M164"/>
      <c r="N164"/>
      <c r="O164"/>
    </row>
    <row r="165" spans="1:15" x14ac:dyDescent="0.25">
      <c r="A165" s="1">
        <v>1</v>
      </c>
      <c r="B165" s="102" t="s">
        <v>195</v>
      </c>
      <c r="E165" s="73"/>
      <c r="G165" s="1"/>
      <c r="H165" s="1">
        <f>A165</f>
        <v>1</v>
      </c>
      <c r="L165"/>
      <c r="M165"/>
      <c r="N165"/>
      <c r="O165"/>
    </row>
    <row r="166" spans="1:15" x14ac:dyDescent="0.25">
      <c r="A166" s="1">
        <f t="shared" ref="A166:A189" si="6">A165+1</f>
        <v>2</v>
      </c>
      <c r="B166" s="41" t="s">
        <v>148</v>
      </c>
      <c r="E166" s="46">
        <v>8351423.1055796882</v>
      </c>
      <c r="F166" s="82"/>
      <c r="G166" s="1" t="s">
        <v>196</v>
      </c>
      <c r="H166" s="1">
        <f t="shared" ref="H166:H189" si="7">H165+1</f>
        <v>2</v>
      </c>
      <c r="J166" s="109"/>
      <c r="L166"/>
      <c r="M166"/>
      <c r="N166"/>
      <c r="O166"/>
    </row>
    <row r="167" spans="1:15" x14ac:dyDescent="0.25">
      <c r="A167" s="1">
        <f t="shared" si="6"/>
        <v>3</v>
      </c>
      <c r="B167" s="41" t="s">
        <v>197</v>
      </c>
      <c r="E167" s="79">
        <v>37383.30803430955</v>
      </c>
      <c r="F167" s="39"/>
      <c r="G167" s="1" t="s">
        <v>415</v>
      </c>
      <c r="H167" s="1">
        <f t="shared" si="7"/>
        <v>3</v>
      </c>
      <c r="J167" s="109"/>
      <c r="K167" s="256"/>
      <c r="L167"/>
      <c r="M167"/>
      <c r="N167"/>
      <c r="O167"/>
    </row>
    <row r="168" spans="1:15" x14ac:dyDescent="0.25">
      <c r="A168" s="1">
        <f t="shared" si="6"/>
        <v>4</v>
      </c>
      <c r="B168" s="41" t="s">
        <v>152</v>
      </c>
      <c r="E168" s="79">
        <v>130959.46608652556</v>
      </c>
      <c r="G168" s="1" t="s">
        <v>416</v>
      </c>
      <c r="H168" s="1">
        <f t="shared" si="7"/>
        <v>4</v>
      </c>
      <c r="J168" s="109"/>
      <c r="K168" s="256"/>
      <c r="L168"/>
      <c r="M168"/>
      <c r="N168"/>
      <c r="O168"/>
    </row>
    <row r="169" spans="1:15" x14ac:dyDescent="0.25">
      <c r="A169" s="1">
        <f t="shared" si="6"/>
        <v>5</v>
      </c>
      <c r="B169" s="41" t="s">
        <v>154</v>
      </c>
      <c r="C169" s="1"/>
      <c r="D169" s="1"/>
      <c r="E169" s="80">
        <v>389995.4575411345</v>
      </c>
      <c r="G169" s="1" t="s">
        <v>417</v>
      </c>
      <c r="H169" s="1">
        <f t="shared" si="7"/>
        <v>5</v>
      </c>
      <c r="K169" s="256"/>
      <c r="L169"/>
      <c r="M169"/>
      <c r="N169"/>
      <c r="O169"/>
    </row>
    <row r="170" spans="1:15" x14ac:dyDescent="0.25">
      <c r="A170" s="1">
        <f t="shared" si="6"/>
        <v>6</v>
      </c>
      <c r="B170" s="41" t="s">
        <v>198</v>
      </c>
      <c r="E170" s="106">
        <f>SUM(E166:E169)</f>
        <v>8909761.3372416571</v>
      </c>
      <c r="F170" s="82"/>
      <c r="G170" s="1" t="s">
        <v>157</v>
      </c>
      <c r="H170" s="1">
        <f t="shared" si="7"/>
        <v>6</v>
      </c>
      <c r="J170" s="109"/>
      <c r="L170"/>
      <c r="M170"/>
      <c r="N170"/>
      <c r="O170"/>
    </row>
    <row r="171" spans="1:15" x14ac:dyDescent="0.25">
      <c r="A171" s="1">
        <f t="shared" si="6"/>
        <v>7</v>
      </c>
      <c r="C171" s="1"/>
      <c r="D171" s="1"/>
      <c r="E171" s="73"/>
      <c r="G171" s="1"/>
      <c r="H171" s="1">
        <f t="shared" si="7"/>
        <v>7</v>
      </c>
      <c r="L171"/>
      <c r="M171"/>
      <c r="N171"/>
      <c r="O171"/>
    </row>
    <row r="172" spans="1:15" x14ac:dyDescent="0.25">
      <c r="A172" s="1">
        <f t="shared" si="6"/>
        <v>8</v>
      </c>
      <c r="B172" s="10" t="s">
        <v>199</v>
      </c>
      <c r="E172" s="73"/>
      <c r="G172" s="1"/>
      <c r="H172" s="1">
        <f t="shared" si="7"/>
        <v>8</v>
      </c>
      <c r="L172"/>
      <c r="M172"/>
      <c r="N172"/>
      <c r="O172"/>
    </row>
    <row r="173" spans="1:15" x14ac:dyDescent="0.25">
      <c r="A173" s="1">
        <f t="shared" si="6"/>
        <v>9</v>
      </c>
      <c r="B173" s="3" t="s">
        <v>200</v>
      </c>
      <c r="E173" s="46">
        <v>2128950.7842408586</v>
      </c>
      <c r="F173" s="82"/>
      <c r="G173" s="1" t="s">
        <v>201</v>
      </c>
      <c r="H173" s="1">
        <f t="shared" si="7"/>
        <v>9</v>
      </c>
      <c r="L173"/>
      <c r="M173"/>
      <c r="N173"/>
      <c r="O173"/>
    </row>
    <row r="174" spans="1:15" x14ac:dyDescent="0.25">
      <c r="A174" s="1">
        <f t="shared" si="6"/>
        <v>10</v>
      </c>
      <c r="B174" s="3" t="s">
        <v>202</v>
      </c>
      <c r="E174" s="79">
        <v>17933.039621368403</v>
      </c>
      <c r="F174" s="39"/>
      <c r="G174" s="1" t="s">
        <v>418</v>
      </c>
      <c r="H174" s="1">
        <f t="shared" si="7"/>
        <v>10</v>
      </c>
      <c r="K174" s="256"/>
      <c r="L174"/>
      <c r="M174"/>
      <c r="N174"/>
      <c r="O174"/>
    </row>
    <row r="175" spans="1:15" x14ac:dyDescent="0.25">
      <c r="A175" s="1">
        <f t="shared" si="6"/>
        <v>11</v>
      </c>
      <c r="B175" s="3" t="s">
        <v>203</v>
      </c>
      <c r="E175" s="79">
        <v>58238.818486106298</v>
      </c>
      <c r="G175" s="1" t="s">
        <v>419</v>
      </c>
      <c r="H175" s="1">
        <f t="shared" si="7"/>
        <v>11</v>
      </c>
      <c r="K175" s="256"/>
      <c r="L175"/>
      <c r="M175"/>
      <c r="N175"/>
      <c r="O175"/>
    </row>
    <row r="176" spans="1:15" x14ac:dyDescent="0.25">
      <c r="A176" s="1">
        <f t="shared" si="6"/>
        <v>12</v>
      </c>
      <c r="B176" s="3" t="s">
        <v>204</v>
      </c>
      <c r="E176" s="80">
        <v>168739.09069075412</v>
      </c>
      <c r="G176" s="1" t="s">
        <v>420</v>
      </c>
      <c r="H176" s="1">
        <f t="shared" si="7"/>
        <v>12</v>
      </c>
      <c r="K176" s="256"/>
      <c r="L176"/>
      <c r="M176"/>
      <c r="N176"/>
      <c r="O176"/>
    </row>
    <row r="177" spans="1:15" x14ac:dyDescent="0.25">
      <c r="A177" s="1">
        <f t="shared" si="6"/>
        <v>13</v>
      </c>
      <c r="B177" s="109" t="s">
        <v>205</v>
      </c>
      <c r="C177" s="109"/>
      <c r="D177" s="109"/>
      <c r="E177" s="106">
        <f>SUM(E173:E176)</f>
        <v>2373861.7330390876</v>
      </c>
      <c r="F177" s="82"/>
      <c r="G177" s="1" t="s">
        <v>206</v>
      </c>
      <c r="H177" s="1">
        <f t="shared" si="7"/>
        <v>13</v>
      </c>
      <c r="L177"/>
      <c r="M177"/>
      <c r="N177"/>
      <c r="O177"/>
    </row>
    <row r="178" spans="1:15" x14ac:dyDescent="0.25">
      <c r="A178" s="1">
        <f t="shared" si="6"/>
        <v>14</v>
      </c>
      <c r="B178" s="109"/>
      <c r="C178" s="109"/>
      <c r="D178" s="109"/>
      <c r="E178" s="78"/>
      <c r="G178" s="1"/>
      <c r="H178" s="1">
        <f t="shared" si="7"/>
        <v>14</v>
      </c>
      <c r="L178"/>
      <c r="M178"/>
      <c r="N178"/>
      <c r="O178"/>
    </row>
    <row r="179" spans="1:15" x14ac:dyDescent="0.25">
      <c r="A179" s="1">
        <f t="shared" si="6"/>
        <v>15</v>
      </c>
      <c r="B179" s="102" t="s">
        <v>147</v>
      </c>
      <c r="C179" s="109"/>
      <c r="D179" s="109"/>
      <c r="E179" s="78"/>
      <c r="G179" s="1"/>
      <c r="H179" s="1">
        <f t="shared" si="7"/>
        <v>15</v>
      </c>
      <c r="L179"/>
      <c r="M179"/>
      <c r="N179"/>
      <c r="O179"/>
    </row>
    <row r="180" spans="1:15" x14ac:dyDescent="0.25">
      <c r="A180" s="1">
        <f t="shared" si="6"/>
        <v>16</v>
      </c>
      <c r="B180" s="41" t="s">
        <v>148</v>
      </c>
      <c r="E180" s="60">
        <f>+E166-E173</f>
        <v>6222472.3213388296</v>
      </c>
      <c r="F180" s="82"/>
      <c r="G180" s="1" t="s">
        <v>207</v>
      </c>
      <c r="H180" s="1">
        <f t="shared" si="7"/>
        <v>16</v>
      </c>
      <c r="L180"/>
      <c r="M180"/>
      <c r="N180"/>
      <c r="O180"/>
    </row>
    <row r="181" spans="1:15" x14ac:dyDescent="0.25">
      <c r="A181" s="1">
        <f t="shared" si="6"/>
        <v>17</v>
      </c>
      <c r="B181" s="41" t="s">
        <v>150</v>
      </c>
      <c r="E181" s="78">
        <f>+E167-E174</f>
        <v>19450.268412941146</v>
      </c>
      <c r="F181" s="82"/>
      <c r="G181" s="1" t="s">
        <v>208</v>
      </c>
      <c r="H181" s="1">
        <f t="shared" si="7"/>
        <v>17</v>
      </c>
      <c r="L181"/>
      <c r="M181"/>
      <c r="N181"/>
      <c r="O181"/>
    </row>
    <row r="182" spans="1:15" x14ac:dyDescent="0.25">
      <c r="A182" s="1">
        <f t="shared" si="6"/>
        <v>18</v>
      </c>
      <c r="B182" s="41" t="s">
        <v>152</v>
      </c>
      <c r="E182" s="78">
        <f>+E168-E175</f>
        <v>72720.647600419266</v>
      </c>
      <c r="G182" s="1" t="s">
        <v>209</v>
      </c>
      <c r="H182" s="1">
        <f t="shared" si="7"/>
        <v>18</v>
      </c>
      <c r="L182"/>
      <c r="M182"/>
      <c r="N182"/>
      <c r="O182"/>
    </row>
    <row r="183" spans="1:15" x14ac:dyDescent="0.25">
      <c r="A183" s="1">
        <f t="shared" si="6"/>
        <v>19</v>
      </c>
      <c r="B183" s="41" t="s">
        <v>154</v>
      </c>
      <c r="E183" s="110">
        <f>+E169-E176</f>
        <v>221256.36685038038</v>
      </c>
      <c r="G183" s="1" t="s">
        <v>210</v>
      </c>
      <c r="H183" s="1">
        <f t="shared" si="7"/>
        <v>19</v>
      </c>
      <c r="L183"/>
      <c r="M183"/>
      <c r="N183"/>
      <c r="O183"/>
    </row>
    <row r="184" spans="1:15" ht="16.5" thickBot="1" x14ac:dyDescent="0.3">
      <c r="A184" s="1">
        <f t="shared" si="6"/>
        <v>20</v>
      </c>
      <c r="B184" s="3" t="s">
        <v>156</v>
      </c>
      <c r="E184" s="63">
        <f>SUM(E180:E183)</f>
        <v>6535899.6042025704</v>
      </c>
      <c r="F184" s="82"/>
      <c r="G184" s="1" t="s">
        <v>211</v>
      </c>
      <c r="H184" s="1">
        <f t="shared" si="7"/>
        <v>20</v>
      </c>
      <c r="L184"/>
      <c r="M184"/>
      <c r="N184"/>
      <c r="O184"/>
    </row>
    <row r="185" spans="1:15" ht="16.5" thickTop="1" x14ac:dyDescent="0.25">
      <c r="A185" s="1">
        <f t="shared" si="6"/>
        <v>21</v>
      </c>
      <c r="E185" s="60"/>
      <c r="G185" s="1"/>
      <c r="H185" s="1">
        <f t="shared" si="7"/>
        <v>21</v>
      </c>
      <c r="L185"/>
      <c r="M185"/>
      <c r="N185"/>
      <c r="O185"/>
    </row>
    <row r="186" spans="1:15" ht="18.75" x14ac:dyDescent="0.25">
      <c r="A186" s="1">
        <f t="shared" si="6"/>
        <v>22</v>
      </c>
      <c r="B186" s="75" t="s">
        <v>421</v>
      </c>
      <c r="E186" s="60"/>
      <c r="G186" s="1"/>
      <c r="H186" s="1">
        <f t="shared" si="7"/>
        <v>22</v>
      </c>
      <c r="L186"/>
      <c r="M186"/>
      <c r="N186"/>
      <c r="O186"/>
    </row>
    <row r="187" spans="1:15" x14ac:dyDescent="0.25">
      <c r="A187" s="1">
        <f t="shared" si="6"/>
        <v>23</v>
      </c>
      <c r="B187" s="41" t="s">
        <v>212</v>
      </c>
      <c r="E187" s="46">
        <v>0</v>
      </c>
      <c r="G187" s="1" t="s">
        <v>213</v>
      </c>
      <c r="H187" s="1">
        <f t="shared" si="7"/>
        <v>23</v>
      </c>
      <c r="L187"/>
      <c r="M187"/>
      <c r="N187"/>
      <c r="O187"/>
    </row>
    <row r="188" spans="1:15" x14ac:dyDescent="0.25">
      <c r="A188" s="1">
        <f t="shared" si="6"/>
        <v>24</v>
      </c>
      <c r="B188" s="3" t="s">
        <v>214</v>
      </c>
      <c r="E188" s="80">
        <v>0</v>
      </c>
      <c r="G188" s="1" t="s">
        <v>215</v>
      </c>
      <c r="H188" s="1">
        <f t="shared" si="7"/>
        <v>24</v>
      </c>
      <c r="L188"/>
      <c r="M188"/>
      <c r="N188"/>
      <c r="O188"/>
    </row>
    <row r="189" spans="1:15" ht="16.5" thickBot="1" x14ac:dyDescent="0.3">
      <c r="A189" s="1">
        <f t="shared" si="6"/>
        <v>25</v>
      </c>
      <c r="B189" s="41" t="s">
        <v>216</v>
      </c>
      <c r="E189" s="94">
        <f>E187-E188</f>
        <v>0</v>
      </c>
      <c r="G189" s="1" t="s">
        <v>217</v>
      </c>
      <c r="H189" s="1">
        <f t="shared" si="7"/>
        <v>25</v>
      </c>
      <c r="L189"/>
      <c r="M189"/>
      <c r="N189"/>
      <c r="O189"/>
    </row>
    <row r="190" spans="1:15" ht="16.5" thickTop="1" x14ac:dyDescent="0.25">
      <c r="B190" s="41"/>
      <c r="E190" s="60"/>
      <c r="G190" s="1"/>
      <c r="L190"/>
      <c r="M190"/>
      <c r="N190"/>
      <c r="O190"/>
    </row>
    <row r="191" spans="1:15" x14ac:dyDescent="0.25">
      <c r="B191" s="41"/>
      <c r="E191" s="60"/>
      <c r="G191" s="1"/>
      <c r="L191"/>
      <c r="M191"/>
      <c r="N191"/>
      <c r="O191"/>
    </row>
    <row r="192" spans="1:15" ht="18.75" x14ac:dyDescent="0.25">
      <c r="A192" s="91">
        <v>1</v>
      </c>
      <c r="B192" s="3" t="s">
        <v>422</v>
      </c>
      <c r="E192" s="60"/>
      <c r="G192" s="1"/>
      <c r="L192"/>
      <c r="M192"/>
      <c r="N192"/>
      <c r="O192"/>
    </row>
    <row r="193" spans="1:15" x14ac:dyDescent="0.25">
      <c r="E193" s="60"/>
      <c r="G193" s="1"/>
      <c r="L193"/>
      <c r="M193"/>
      <c r="N193"/>
      <c r="O193"/>
    </row>
    <row r="194" spans="1:15" x14ac:dyDescent="0.25">
      <c r="E194" s="60"/>
      <c r="G194" s="1"/>
      <c r="L194"/>
      <c r="M194"/>
      <c r="N194"/>
      <c r="O194"/>
    </row>
    <row r="195" spans="1:15" x14ac:dyDescent="0.25">
      <c r="A195" s="82"/>
      <c r="E195" s="60"/>
      <c r="G195" s="1"/>
      <c r="L195"/>
      <c r="M195"/>
      <c r="N195"/>
      <c r="O195"/>
    </row>
    <row r="196" spans="1:15" x14ac:dyDescent="0.25">
      <c r="E196" s="60"/>
      <c r="G196" s="1"/>
      <c r="J196" s="18"/>
      <c r="L196"/>
      <c r="M196"/>
      <c r="N196"/>
      <c r="O196"/>
    </row>
    <row r="197" spans="1:15" x14ac:dyDescent="0.25">
      <c r="L197"/>
      <c r="M197"/>
      <c r="N197"/>
      <c r="O197"/>
    </row>
    <row r="198" spans="1:15" x14ac:dyDescent="0.25">
      <c r="L198"/>
      <c r="M198"/>
      <c r="N198"/>
      <c r="O198"/>
    </row>
    <row r="199" spans="1:15" x14ac:dyDescent="0.25">
      <c r="L199"/>
      <c r="M199"/>
      <c r="N199"/>
      <c r="O199"/>
    </row>
    <row r="200" spans="1:15" x14ac:dyDescent="0.25">
      <c r="L200"/>
      <c r="M200"/>
      <c r="N200"/>
      <c r="O200"/>
    </row>
    <row r="201" spans="1:15" x14ac:dyDescent="0.25">
      <c r="L201"/>
      <c r="M201"/>
      <c r="N201"/>
      <c r="O201"/>
    </row>
    <row r="202" spans="1:15" x14ac:dyDescent="0.25">
      <c r="L202"/>
      <c r="M202"/>
      <c r="N202"/>
      <c r="O202"/>
    </row>
    <row r="203" spans="1:15" x14ac:dyDescent="0.25">
      <c r="L203"/>
      <c r="M203"/>
      <c r="N203"/>
      <c r="O203"/>
    </row>
    <row r="204" spans="1:15" x14ac:dyDescent="0.25">
      <c r="L204"/>
      <c r="M204"/>
      <c r="N204"/>
      <c r="O204"/>
    </row>
    <row r="205" spans="1:15" x14ac:dyDescent="0.25">
      <c r="L205"/>
      <c r="M205"/>
      <c r="N205"/>
      <c r="O205"/>
    </row>
    <row r="206" spans="1:15" x14ac:dyDescent="0.25">
      <c r="L206"/>
      <c r="M206"/>
      <c r="N206"/>
      <c r="O206"/>
    </row>
    <row r="207" spans="1:15" x14ac:dyDescent="0.25">
      <c r="L207"/>
      <c r="M207"/>
      <c r="N207"/>
      <c r="O207"/>
    </row>
    <row r="208" spans="1:15" x14ac:dyDescent="0.25">
      <c r="L208"/>
      <c r="M208"/>
      <c r="N208"/>
      <c r="O208"/>
    </row>
    <row r="209" spans="12:15" x14ac:dyDescent="0.25">
      <c r="L209"/>
      <c r="M209"/>
      <c r="N209"/>
      <c r="O209"/>
    </row>
  </sheetData>
  <mergeCells count="20">
    <mergeCell ref="B103:G103"/>
    <mergeCell ref="B3:G3"/>
    <mergeCell ref="B4:G4"/>
    <mergeCell ref="B5:G5"/>
    <mergeCell ref="B6:G6"/>
    <mergeCell ref="B7:G7"/>
    <mergeCell ref="B47:G47"/>
    <mergeCell ref="B48:G48"/>
    <mergeCell ref="B49:G49"/>
    <mergeCell ref="B50:G50"/>
    <mergeCell ref="B51:G51"/>
    <mergeCell ref="B102:G102"/>
    <mergeCell ref="B159:G159"/>
    <mergeCell ref="B160:G160"/>
    <mergeCell ref="B104:G104"/>
    <mergeCell ref="B105:G105"/>
    <mergeCell ref="B106:G106"/>
    <mergeCell ref="B156:G156"/>
    <mergeCell ref="B157:G157"/>
    <mergeCell ref="B158:G158"/>
  </mergeCells>
  <printOptions horizontalCentered="1"/>
  <pageMargins left="0.5" right="0.5" top="0.5" bottom="0.5" header="0.25" footer="0.25"/>
  <pageSetup scale="55" fitToHeight="0" orientation="portrait" r:id="rId1"/>
  <headerFooter scaleWithDoc="0">
    <oddHeader>&amp;C&amp;"Times New Roman,Bold"&amp;8AS FILED</oddHeader>
    <oddFooter>&amp;L&amp;A&amp;C&amp;"Times New Roman,Regular"&amp;10Page 4.&amp;P&amp;R&amp;F</oddFooter>
    <evenFooter>&amp;C&amp;"Times New Roman,Regular"&amp;10Page 2 of 3</evenFooter>
    <firstFooter>&amp;C&amp;"Times New Roman,Regular"&amp;10Page 1 of 3</firstFooter>
  </headerFooter>
  <rowBreaks count="4" manualBreakCount="4">
    <brk id="45" max="16383" man="1"/>
    <brk id="100" max="7" man="1"/>
    <brk id="154" max="7" man="1"/>
    <brk id="194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9891A-BF8E-4A69-B084-5DF46B976F0A}">
  <dimension ref="A1:P272"/>
  <sheetViews>
    <sheetView topLeftCell="A157" zoomScaleNormal="100" workbookViewId="0">
      <selection activeCell="L187" sqref="L187"/>
    </sheetView>
  </sheetViews>
  <sheetFormatPr defaultColWidth="8.7109375" defaultRowHeight="15.75" x14ac:dyDescent="0.25"/>
  <cols>
    <col min="1" max="1" width="5.28515625" style="1" customWidth="1"/>
    <col min="2" max="2" width="55.42578125" style="3" customWidth="1"/>
    <col min="3" max="5" width="15.5703125" style="3" customWidth="1"/>
    <col min="6" max="6" width="1.5703125" style="3" customWidth="1"/>
    <col min="7" max="7" width="16.7109375" style="3" customWidth="1"/>
    <col min="8" max="8" width="1.5703125" style="3" customWidth="1"/>
    <col min="9" max="9" width="41.28515625" style="38" customWidth="1"/>
    <col min="10" max="10" width="5.28515625" style="3" customWidth="1"/>
    <col min="11" max="11" width="10.28515625" style="3" customWidth="1"/>
    <col min="12" max="12" width="15" style="3" customWidth="1"/>
    <col min="13" max="13" width="10.42578125" style="3" customWidth="1"/>
    <col min="14" max="16384" width="8.7109375" style="3"/>
  </cols>
  <sheetData>
    <row r="1" spans="1:12" x14ac:dyDescent="0.25">
      <c r="A1" s="2"/>
      <c r="G1" s="37"/>
      <c r="H1" s="37"/>
      <c r="I1" s="36"/>
      <c r="J1" s="1"/>
      <c r="L1" s="16"/>
    </row>
    <row r="2" spans="1:12" x14ac:dyDescent="0.25">
      <c r="B2" s="303" t="s">
        <v>0</v>
      </c>
      <c r="C2" s="303"/>
      <c r="D2" s="303"/>
      <c r="E2" s="303"/>
      <c r="F2" s="303"/>
      <c r="G2" s="303"/>
      <c r="H2" s="303"/>
      <c r="I2" s="303"/>
      <c r="J2" s="1"/>
    </row>
    <row r="3" spans="1:12" x14ac:dyDescent="0.25">
      <c r="B3" s="303" t="s">
        <v>292</v>
      </c>
      <c r="C3" s="303"/>
      <c r="D3" s="303"/>
      <c r="E3" s="303"/>
      <c r="F3" s="303"/>
      <c r="G3" s="303"/>
      <c r="H3" s="303"/>
      <c r="I3" s="303"/>
      <c r="J3" s="1"/>
    </row>
    <row r="4" spans="1:12" x14ac:dyDescent="0.25">
      <c r="B4" s="303" t="s">
        <v>2</v>
      </c>
      <c r="C4" s="303"/>
      <c r="D4" s="303"/>
      <c r="E4" s="303"/>
      <c r="F4" s="303"/>
      <c r="G4" s="303"/>
      <c r="H4" s="303"/>
      <c r="I4" s="303"/>
      <c r="J4" s="1"/>
    </row>
    <row r="5" spans="1:12" x14ac:dyDescent="0.25">
      <c r="B5" s="306" t="str">
        <f>'[1]Stmt AD'!B5</f>
        <v>Base Period &amp; True-Up Period 12 - Months Ending December 31, 2024</v>
      </c>
      <c r="C5" s="306"/>
      <c r="D5" s="306"/>
      <c r="E5" s="306"/>
      <c r="F5" s="306"/>
      <c r="G5" s="306"/>
      <c r="H5" s="306"/>
      <c r="I5" s="306"/>
      <c r="J5" s="1"/>
    </row>
    <row r="6" spans="1:12" x14ac:dyDescent="0.25">
      <c r="B6" s="308" t="s">
        <v>3</v>
      </c>
      <c r="C6" s="304"/>
      <c r="D6" s="304"/>
      <c r="E6" s="304"/>
      <c r="F6" s="304"/>
      <c r="G6" s="304"/>
      <c r="H6" s="304"/>
      <c r="I6" s="304"/>
      <c r="J6" s="1"/>
    </row>
    <row r="7" spans="1:12" x14ac:dyDescent="0.25">
      <c r="B7" s="1"/>
      <c r="C7" s="1"/>
      <c r="D7" s="1"/>
      <c r="E7" s="1"/>
      <c r="F7" s="1"/>
      <c r="G7" s="1"/>
      <c r="H7" s="1"/>
      <c r="I7" s="6"/>
      <c r="J7" s="1"/>
    </row>
    <row r="8" spans="1:12" x14ac:dyDescent="0.25">
      <c r="A8" s="1" t="s">
        <v>4</v>
      </c>
      <c r="B8" s="2"/>
      <c r="C8" s="2"/>
      <c r="D8" s="2"/>
      <c r="E8" s="1" t="s">
        <v>5</v>
      </c>
      <c r="F8" s="2"/>
      <c r="G8" s="2"/>
      <c r="H8" s="2"/>
      <c r="I8" s="6"/>
      <c r="J8" s="1" t="s">
        <v>4</v>
      </c>
    </row>
    <row r="9" spans="1:12" x14ac:dyDescent="0.25">
      <c r="A9" s="1" t="s">
        <v>6</v>
      </c>
      <c r="B9" s="1"/>
      <c r="C9" s="1"/>
      <c r="D9" s="1"/>
      <c r="E9" s="7" t="s">
        <v>7</v>
      </c>
      <c r="F9" s="1"/>
      <c r="G9" s="8" t="s">
        <v>8</v>
      </c>
      <c r="H9" s="2"/>
      <c r="I9" s="9" t="s">
        <v>9</v>
      </c>
      <c r="J9" s="1" t="s">
        <v>6</v>
      </c>
    </row>
    <row r="10" spans="1:12" x14ac:dyDescent="0.25">
      <c r="B10" s="1"/>
      <c r="C10" s="1"/>
      <c r="D10" s="1"/>
      <c r="E10" s="1"/>
      <c r="F10" s="1"/>
      <c r="G10" s="1"/>
      <c r="H10" s="1"/>
      <c r="I10" s="6"/>
      <c r="J10" s="1"/>
      <c r="L10" s="16"/>
    </row>
    <row r="11" spans="1:12" x14ac:dyDescent="0.25">
      <c r="A11" s="1">
        <v>1</v>
      </c>
      <c r="B11" s="10" t="s">
        <v>10</v>
      </c>
      <c r="H11" s="2"/>
      <c r="I11" s="6"/>
      <c r="J11" s="1">
        <f>A11</f>
        <v>1</v>
      </c>
      <c r="L11" s="16"/>
    </row>
    <row r="12" spans="1:12" x14ac:dyDescent="0.25">
      <c r="A12" s="1">
        <f>A11+1</f>
        <v>2</v>
      </c>
      <c r="B12" s="3" t="s">
        <v>11</v>
      </c>
      <c r="E12" s="1" t="s">
        <v>12</v>
      </c>
      <c r="F12" s="116"/>
      <c r="G12" s="11">
        <v>8950000</v>
      </c>
      <c r="H12" s="2"/>
      <c r="I12" s="216"/>
      <c r="J12" s="1">
        <f>J11+1</f>
        <v>2</v>
      </c>
    </row>
    <row r="13" spans="1:12" x14ac:dyDescent="0.25">
      <c r="A13" s="1">
        <f t="shared" ref="A13:A52" si="0">A12+1</f>
        <v>3</v>
      </c>
      <c r="B13" s="3" t="s">
        <v>13</v>
      </c>
      <c r="E13" s="1" t="s">
        <v>14</v>
      </c>
      <c r="F13" s="116"/>
      <c r="G13" s="13">
        <v>0</v>
      </c>
      <c r="H13" s="2"/>
      <c r="I13" s="216"/>
      <c r="J13" s="1">
        <f t="shared" ref="J13:J52" si="1">J12+1</f>
        <v>3</v>
      </c>
    </row>
    <row r="14" spans="1:12" x14ac:dyDescent="0.25">
      <c r="A14" s="1">
        <f t="shared" si="0"/>
        <v>4</v>
      </c>
      <c r="B14" s="3" t="s">
        <v>15</v>
      </c>
      <c r="E14" s="1" t="s">
        <v>16</v>
      </c>
      <c r="F14" s="116"/>
      <c r="G14" s="13">
        <v>0</v>
      </c>
      <c r="H14" s="2"/>
      <c r="I14" s="216"/>
      <c r="J14" s="1">
        <f t="shared" si="1"/>
        <v>4</v>
      </c>
    </row>
    <row r="15" spans="1:12" x14ac:dyDescent="0.25">
      <c r="A15" s="1">
        <f t="shared" si="0"/>
        <v>5</v>
      </c>
      <c r="B15" s="3" t="s">
        <v>17</v>
      </c>
      <c r="E15" s="1" t="s">
        <v>18</v>
      </c>
      <c r="F15" s="116"/>
      <c r="G15" s="13">
        <v>0</v>
      </c>
      <c r="H15" s="2"/>
      <c r="I15" s="216"/>
      <c r="J15" s="1">
        <f t="shared" si="1"/>
        <v>5</v>
      </c>
    </row>
    <row r="16" spans="1:12" x14ac:dyDescent="0.25">
      <c r="A16" s="1">
        <f t="shared" si="0"/>
        <v>6</v>
      </c>
      <c r="B16" s="3" t="s">
        <v>19</v>
      </c>
      <c r="E16" s="1" t="s">
        <v>20</v>
      </c>
      <c r="F16" s="116"/>
      <c r="G16" s="14">
        <v>-33111.982000000004</v>
      </c>
      <c r="H16" s="2"/>
      <c r="I16" s="216"/>
      <c r="J16" s="1">
        <f t="shared" si="1"/>
        <v>6</v>
      </c>
    </row>
    <row r="17" spans="1:10" x14ac:dyDescent="0.25">
      <c r="A17" s="1">
        <f t="shared" si="0"/>
        <v>7</v>
      </c>
      <c r="B17" s="3" t="s">
        <v>293</v>
      </c>
      <c r="G17" s="17">
        <f>SUM(G12:G16)</f>
        <v>8916888.0179999992</v>
      </c>
      <c r="H17" s="18"/>
      <c r="I17" s="6" t="s">
        <v>294</v>
      </c>
      <c r="J17" s="1">
        <f t="shared" si="1"/>
        <v>7</v>
      </c>
    </row>
    <row r="18" spans="1:10" x14ac:dyDescent="0.25">
      <c r="A18" s="1">
        <f t="shared" si="0"/>
        <v>8</v>
      </c>
      <c r="I18" s="6"/>
      <c r="J18" s="1">
        <f t="shared" si="1"/>
        <v>8</v>
      </c>
    </row>
    <row r="19" spans="1:10" x14ac:dyDescent="0.25">
      <c r="A19" s="1">
        <f t="shared" si="0"/>
        <v>9</v>
      </c>
      <c r="B19" s="10" t="s">
        <v>21</v>
      </c>
      <c r="G19" s="19"/>
      <c r="H19" s="2"/>
      <c r="I19" s="6"/>
      <c r="J19" s="1">
        <f t="shared" si="1"/>
        <v>9</v>
      </c>
    </row>
    <row r="20" spans="1:10" x14ac:dyDescent="0.25">
      <c r="A20" s="1">
        <f t="shared" si="0"/>
        <v>10</v>
      </c>
      <c r="B20" s="3" t="s">
        <v>22</v>
      </c>
      <c r="E20" s="1" t="s">
        <v>23</v>
      </c>
      <c r="F20" s="116"/>
      <c r="G20" s="11">
        <v>362480.12900000002</v>
      </c>
      <c r="H20" s="2"/>
      <c r="I20" s="12"/>
      <c r="J20" s="1">
        <f t="shared" si="1"/>
        <v>10</v>
      </c>
    </row>
    <row r="21" spans="1:10" x14ac:dyDescent="0.25">
      <c r="A21" s="1">
        <f t="shared" si="0"/>
        <v>11</v>
      </c>
      <c r="B21" s="3" t="s">
        <v>24</v>
      </c>
      <c r="E21" s="1" t="s">
        <v>25</v>
      </c>
      <c r="F21" s="116"/>
      <c r="G21" s="13">
        <v>7061.1109999999999</v>
      </c>
      <c r="H21" s="2"/>
      <c r="I21" s="12"/>
      <c r="J21" s="1">
        <f t="shared" si="1"/>
        <v>11</v>
      </c>
    </row>
    <row r="22" spans="1:10" x14ac:dyDescent="0.25">
      <c r="A22" s="1">
        <f t="shared" si="0"/>
        <v>12</v>
      </c>
      <c r="B22" s="3" t="s">
        <v>26</v>
      </c>
      <c r="E22" s="1" t="s">
        <v>27</v>
      </c>
      <c r="F22" s="116"/>
      <c r="G22" s="13">
        <v>672.17100000000005</v>
      </c>
      <c r="H22" s="2"/>
      <c r="I22" s="12"/>
      <c r="J22" s="1">
        <f t="shared" si="1"/>
        <v>12</v>
      </c>
    </row>
    <row r="23" spans="1:10" x14ac:dyDescent="0.25">
      <c r="A23" s="1">
        <f t="shared" si="0"/>
        <v>13</v>
      </c>
      <c r="B23" s="3" t="s">
        <v>28</v>
      </c>
      <c r="E23" s="1" t="s">
        <v>29</v>
      </c>
      <c r="F23" s="116"/>
      <c r="G23" s="13">
        <v>0</v>
      </c>
      <c r="H23" s="2"/>
      <c r="I23" s="12"/>
      <c r="J23" s="1">
        <f t="shared" si="1"/>
        <v>13</v>
      </c>
    </row>
    <row r="24" spans="1:10" x14ac:dyDescent="0.25">
      <c r="A24" s="1">
        <f t="shared" si="0"/>
        <v>14</v>
      </c>
      <c r="B24" s="3" t="s">
        <v>30</v>
      </c>
      <c r="E24" s="1" t="s">
        <v>31</v>
      </c>
      <c r="F24" s="116"/>
      <c r="G24" s="14">
        <v>0</v>
      </c>
      <c r="H24" s="2"/>
      <c r="I24" s="12"/>
      <c r="J24" s="1">
        <f t="shared" si="1"/>
        <v>14</v>
      </c>
    </row>
    <row r="25" spans="1:10" x14ac:dyDescent="0.25">
      <c r="A25" s="1">
        <f t="shared" si="0"/>
        <v>15</v>
      </c>
      <c r="B25" s="3" t="s">
        <v>295</v>
      </c>
      <c r="G25" s="20">
        <f>SUM(G20:G24)</f>
        <v>370213.41099999996</v>
      </c>
      <c r="H25" s="21"/>
      <c r="I25" s="6" t="s">
        <v>296</v>
      </c>
      <c r="J25" s="1">
        <f t="shared" si="1"/>
        <v>15</v>
      </c>
    </row>
    <row r="26" spans="1:10" x14ac:dyDescent="0.25">
      <c r="A26" s="1">
        <f t="shared" si="0"/>
        <v>16</v>
      </c>
      <c r="I26" s="6"/>
      <c r="J26" s="1">
        <f t="shared" si="1"/>
        <v>16</v>
      </c>
    </row>
    <row r="27" spans="1:10" ht="16.5" thickBot="1" x14ac:dyDescent="0.3">
      <c r="A27" s="1">
        <f t="shared" si="0"/>
        <v>17</v>
      </c>
      <c r="B27" s="10" t="s">
        <v>32</v>
      </c>
      <c r="G27" s="22">
        <f>IFERROR(G25/G17,0)</f>
        <v>4.1518230379553031E-2</v>
      </c>
      <c r="H27" s="23"/>
      <c r="I27" s="6" t="s">
        <v>297</v>
      </c>
      <c r="J27" s="1">
        <f t="shared" si="1"/>
        <v>17</v>
      </c>
    </row>
    <row r="28" spans="1:10" ht="16.5" thickTop="1" x14ac:dyDescent="0.25">
      <c r="A28" s="1">
        <f t="shared" si="0"/>
        <v>18</v>
      </c>
      <c r="I28" s="6"/>
      <c r="J28" s="1">
        <f t="shared" si="1"/>
        <v>18</v>
      </c>
    </row>
    <row r="29" spans="1:10" x14ac:dyDescent="0.25">
      <c r="A29" s="1">
        <f t="shared" si="0"/>
        <v>19</v>
      </c>
      <c r="B29" s="10" t="s">
        <v>298</v>
      </c>
      <c r="I29" s="6"/>
      <c r="J29" s="1">
        <f t="shared" si="1"/>
        <v>19</v>
      </c>
    </row>
    <row r="30" spans="1:10" x14ac:dyDescent="0.25">
      <c r="A30" s="1">
        <f t="shared" si="0"/>
        <v>20</v>
      </c>
      <c r="B30" s="3" t="s">
        <v>299</v>
      </c>
      <c r="E30" s="1" t="s">
        <v>300</v>
      </c>
      <c r="F30" s="116"/>
      <c r="G30" s="11">
        <v>0</v>
      </c>
      <c r="H30" s="2"/>
      <c r="I30" s="12"/>
      <c r="J30" s="1">
        <f t="shared" si="1"/>
        <v>20</v>
      </c>
    </row>
    <row r="31" spans="1:10" x14ac:dyDescent="0.25">
      <c r="A31" s="1">
        <f t="shared" si="0"/>
        <v>21</v>
      </c>
      <c r="B31" s="3" t="s">
        <v>301</v>
      </c>
      <c r="E31" s="1" t="s">
        <v>302</v>
      </c>
      <c r="F31" s="116"/>
      <c r="G31" s="11">
        <v>0</v>
      </c>
      <c r="H31" s="2"/>
      <c r="I31" s="12"/>
      <c r="J31" s="1">
        <f t="shared" si="1"/>
        <v>21</v>
      </c>
    </row>
    <row r="32" spans="1:10" ht="16.5" thickBot="1" x14ac:dyDescent="0.3">
      <c r="A32" s="1">
        <f t="shared" si="0"/>
        <v>22</v>
      </c>
      <c r="B32" s="3" t="s">
        <v>303</v>
      </c>
      <c r="G32" s="22">
        <f>IFERROR((G31/G30),0)</f>
        <v>0</v>
      </c>
      <c r="H32" s="23"/>
      <c r="I32" s="6" t="s">
        <v>304</v>
      </c>
      <c r="J32" s="1">
        <f t="shared" si="1"/>
        <v>22</v>
      </c>
    </row>
    <row r="33" spans="1:16" ht="16.5" thickTop="1" x14ac:dyDescent="0.25">
      <c r="A33" s="1">
        <f t="shared" si="0"/>
        <v>23</v>
      </c>
      <c r="I33" s="6"/>
      <c r="J33" s="1">
        <f t="shared" si="1"/>
        <v>23</v>
      </c>
    </row>
    <row r="34" spans="1:16" x14ac:dyDescent="0.25">
      <c r="A34" s="1">
        <f t="shared" si="0"/>
        <v>24</v>
      </c>
      <c r="B34" s="10" t="s">
        <v>305</v>
      </c>
      <c r="I34" s="6"/>
      <c r="J34" s="1">
        <f t="shared" si="1"/>
        <v>24</v>
      </c>
    </row>
    <row r="35" spans="1:16" x14ac:dyDescent="0.25">
      <c r="A35" s="1">
        <f t="shared" si="0"/>
        <v>25</v>
      </c>
      <c r="B35" s="3" t="s">
        <v>306</v>
      </c>
      <c r="E35" s="1" t="s">
        <v>307</v>
      </c>
      <c r="F35" s="116"/>
      <c r="G35" s="11">
        <v>10563428.464799998</v>
      </c>
      <c r="H35" s="2"/>
      <c r="I35" s="12"/>
      <c r="J35" s="1">
        <f t="shared" si="1"/>
        <v>25</v>
      </c>
    </row>
    <row r="36" spans="1:16" x14ac:dyDescent="0.25">
      <c r="A36" s="1">
        <f t="shared" si="0"/>
        <v>26</v>
      </c>
      <c r="B36" s="3" t="s">
        <v>308</v>
      </c>
      <c r="E36" s="1" t="s">
        <v>300</v>
      </c>
      <c r="G36" s="217">
        <f>G30</f>
        <v>0</v>
      </c>
      <c r="H36" s="217"/>
      <c r="I36" s="6" t="s">
        <v>309</v>
      </c>
      <c r="J36" s="1">
        <f t="shared" si="1"/>
        <v>26</v>
      </c>
    </row>
    <row r="37" spans="1:16" x14ac:dyDescent="0.25">
      <c r="A37" s="1">
        <f t="shared" si="0"/>
        <v>27</v>
      </c>
      <c r="B37" s="3" t="s">
        <v>310</v>
      </c>
      <c r="E37" s="1" t="s">
        <v>311</v>
      </c>
      <c r="G37" s="13">
        <v>0</v>
      </c>
      <c r="H37" s="2"/>
      <c r="I37" s="12"/>
      <c r="J37" s="1">
        <f t="shared" si="1"/>
        <v>27</v>
      </c>
    </row>
    <row r="38" spans="1:16" x14ac:dyDescent="0.25">
      <c r="A38" s="1">
        <f t="shared" si="0"/>
        <v>28</v>
      </c>
      <c r="B38" s="3" t="s">
        <v>312</v>
      </c>
      <c r="E38" s="1" t="s">
        <v>313</v>
      </c>
      <c r="G38" s="13">
        <v>12087.273999999999</v>
      </c>
      <c r="H38" s="2"/>
      <c r="I38" s="12"/>
      <c r="J38" s="1">
        <f t="shared" si="1"/>
        <v>28</v>
      </c>
    </row>
    <row r="39" spans="1:16" ht="16.5" thickBot="1" x14ac:dyDescent="0.3">
      <c r="A39" s="1">
        <f t="shared" si="0"/>
        <v>29</v>
      </c>
      <c r="B39" s="3" t="s">
        <v>314</v>
      </c>
      <c r="G39" s="218">
        <f>SUM(G35:G38)</f>
        <v>10575515.738799999</v>
      </c>
      <c r="H39" s="18"/>
      <c r="I39" s="6" t="s">
        <v>315</v>
      </c>
      <c r="J39" s="1">
        <f t="shared" si="1"/>
        <v>29</v>
      </c>
    </row>
    <row r="40" spans="1:16" ht="17.25" thickTop="1" thickBot="1" x14ac:dyDescent="0.3">
      <c r="A40" s="24">
        <f t="shared" si="0"/>
        <v>30</v>
      </c>
      <c r="B40" s="25"/>
      <c r="C40" s="25"/>
      <c r="D40" s="25"/>
      <c r="E40" s="25"/>
      <c r="F40" s="25"/>
      <c r="G40" s="25"/>
      <c r="H40" s="25"/>
      <c r="I40" s="26"/>
      <c r="J40" s="24">
        <f t="shared" si="1"/>
        <v>30</v>
      </c>
    </row>
    <row r="41" spans="1:16" x14ac:dyDescent="0.25">
      <c r="A41" s="1">
        <f>A40+1</f>
        <v>31</v>
      </c>
      <c r="I41" s="6"/>
      <c r="J41" s="1">
        <f>J40+1</f>
        <v>31</v>
      </c>
    </row>
    <row r="42" spans="1:16" ht="16.5" thickBot="1" x14ac:dyDescent="0.3">
      <c r="A42" s="1">
        <f>A41+1</f>
        <v>32</v>
      </c>
      <c r="B42" s="10" t="s">
        <v>33</v>
      </c>
      <c r="G42" s="32">
        <v>0.10100000000000001</v>
      </c>
      <c r="H42" s="2"/>
      <c r="I42" s="6" t="s">
        <v>316</v>
      </c>
      <c r="J42" s="1">
        <f>J41+1</f>
        <v>32</v>
      </c>
      <c r="P42" s="16"/>
    </row>
    <row r="43" spans="1:16" ht="16.5" thickTop="1" x14ac:dyDescent="0.25">
      <c r="A43" s="1">
        <f t="shared" si="0"/>
        <v>33</v>
      </c>
      <c r="C43" s="28" t="s">
        <v>34</v>
      </c>
      <c r="D43" s="28" t="s">
        <v>35</v>
      </c>
      <c r="E43" s="28" t="s">
        <v>317</v>
      </c>
      <c r="F43" s="28"/>
      <c r="G43" s="28" t="s">
        <v>318</v>
      </c>
      <c r="H43" s="28"/>
      <c r="I43" s="6"/>
      <c r="J43" s="1">
        <f t="shared" si="1"/>
        <v>33</v>
      </c>
    </row>
    <row r="44" spans="1:16" x14ac:dyDescent="0.25">
      <c r="A44" s="1">
        <f t="shared" si="0"/>
        <v>34</v>
      </c>
      <c r="D44" s="1" t="s">
        <v>36</v>
      </c>
      <c r="E44" s="1" t="s">
        <v>37</v>
      </c>
      <c r="F44" s="1"/>
      <c r="G44" s="1" t="s">
        <v>38</v>
      </c>
      <c r="H44" s="1"/>
      <c r="I44" s="6"/>
      <c r="J44" s="1">
        <f t="shared" si="1"/>
        <v>34</v>
      </c>
    </row>
    <row r="45" spans="1:16" ht="18.75" x14ac:dyDescent="0.25">
      <c r="A45" s="1">
        <f t="shared" si="0"/>
        <v>35</v>
      </c>
      <c r="B45" s="10" t="s">
        <v>39</v>
      </c>
      <c r="C45" s="7" t="s">
        <v>319</v>
      </c>
      <c r="D45" s="7" t="s">
        <v>320</v>
      </c>
      <c r="E45" s="7" t="s">
        <v>40</v>
      </c>
      <c r="F45" s="7"/>
      <c r="G45" s="7" t="s">
        <v>41</v>
      </c>
      <c r="H45" s="1"/>
      <c r="I45" s="6"/>
      <c r="J45" s="1">
        <f t="shared" si="1"/>
        <v>35</v>
      </c>
    </row>
    <row r="46" spans="1:16" x14ac:dyDescent="0.25">
      <c r="A46" s="1">
        <f t="shared" si="0"/>
        <v>36</v>
      </c>
      <c r="I46" s="6"/>
      <c r="J46" s="1">
        <f t="shared" si="1"/>
        <v>36</v>
      </c>
    </row>
    <row r="47" spans="1:16" x14ac:dyDescent="0.25">
      <c r="A47" s="1">
        <f t="shared" si="0"/>
        <v>37</v>
      </c>
      <c r="B47" s="3" t="s">
        <v>321</v>
      </c>
      <c r="C47" s="18">
        <f>G17</f>
        <v>8916888.0179999992</v>
      </c>
      <c r="D47" s="23">
        <f>IFERROR(C47/C$50,0)</f>
        <v>0.45745451044688679</v>
      </c>
      <c r="E47" s="29">
        <f>G27</f>
        <v>4.1518230379553031E-2</v>
      </c>
      <c r="G47" s="23">
        <f>D47*E47</f>
        <v>1.8992701752899493E-2</v>
      </c>
      <c r="H47" s="23"/>
      <c r="I47" s="6" t="s">
        <v>322</v>
      </c>
      <c r="J47" s="1">
        <f t="shared" si="1"/>
        <v>37</v>
      </c>
    </row>
    <row r="48" spans="1:16" x14ac:dyDescent="0.25">
      <c r="A48" s="1">
        <f t="shared" si="0"/>
        <v>38</v>
      </c>
      <c r="B48" s="3" t="s">
        <v>323</v>
      </c>
      <c r="C48" s="19">
        <f>G30</f>
        <v>0</v>
      </c>
      <c r="D48" s="23">
        <f>IFERROR(C48/C$50,0)</f>
        <v>0</v>
      </c>
      <c r="E48" s="29">
        <f>G32</f>
        <v>0</v>
      </c>
      <c r="G48" s="23">
        <f>D48*E48</f>
        <v>0</v>
      </c>
      <c r="H48" s="23"/>
      <c r="I48" s="6" t="s">
        <v>324</v>
      </c>
      <c r="J48" s="1">
        <f t="shared" si="1"/>
        <v>38</v>
      </c>
    </row>
    <row r="49" spans="1:10" x14ac:dyDescent="0.25">
      <c r="A49" s="1">
        <f t="shared" si="0"/>
        <v>39</v>
      </c>
      <c r="B49" s="3" t="s">
        <v>42</v>
      </c>
      <c r="C49" s="19">
        <f>G39</f>
        <v>10575515.738799999</v>
      </c>
      <c r="D49" s="30">
        <f>IFERROR(C49/C$50,0)</f>
        <v>0.54254548955311332</v>
      </c>
      <c r="E49" s="31">
        <f>G42</f>
        <v>0.10100000000000001</v>
      </c>
      <c r="G49" s="30">
        <f>D49*E49</f>
        <v>5.4797094444864448E-2</v>
      </c>
      <c r="H49" s="23"/>
      <c r="I49" s="6" t="s">
        <v>325</v>
      </c>
      <c r="J49" s="1">
        <f t="shared" si="1"/>
        <v>39</v>
      </c>
    </row>
    <row r="50" spans="1:10" ht="16.5" thickBot="1" x14ac:dyDescent="0.3">
      <c r="A50" s="1">
        <f t="shared" si="0"/>
        <v>40</v>
      </c>
      <c r="B50" s="3" t="s">
        <v>326</v>
      </c>
      <c r="C50" s="218">
        <f>SUM(C47:C49)</f>
        <v>19492403.756799996</v>
      </c>
      <c r="D50" s="22">
        <f>SUM(D47:D49)</f>
        <v>1</v>
      </c>
      <c r="G50" s="22">
        <f>SUM(G47:G49)</f>
        <v>7.3789796197763935E-2</v>
      </c>
      <c r="H50" s="23"/>
      <c r="I50" s="6" t="s">
        <v>327</v>
      </c>
      <c r="J50" s="1">
        <f t="shared" si="1"/>
        <v>40</v>
      </c>
    </row>
    <row r="51" spans="1:10" ht="16.5" thickTop="1" x14ac:dyDescent="0.25">
      <c r="A51" s="1">
        <f t="shared" si="0"/>
        <v>41</v>
      </c>
      <c r="I51" s="6"/>
      <c r="J51" s="1">
        <f t="shared" si="1"/>
        <v>41</v>
      </c>
    </row>
    <row r="52" spans="1:10" ht="16.5" thickBot="1" x14ac:dyDescent="0.3">
      <c r="A52" s="1">
        <f t="shared" si="0"/>
        <v>42</v>
      </c>
      <c r="B52" s="10" t="s">
        <v>328</v>
      </c>
      <c r="G52" s="22">
        <f>G48+G49</f>
        <v>5.4797094444864448E-2</v>
      </c>
      <c r="H52" s="23"/>
      <c r="I52" s="6" t="s">
        <v>329</v>
      </c>
      <c r="J52" s="1">
        <f t="shared" si="1"/>
        <v>42</v>
      </c>
    </row>
    <row r="53" spans="1:10" ht="17.25" thickTop="1" thickBot="1" x14ac:dyDescent="0.3">
      <c r="A53" s="24">
        <f>A52+1</f>
        <v>43</v>
      </c>
      <c r="B53" s="25"/>
      <c r="C53" s="25"/>
      <c r="D53" s="25"/>
      <c r="E53" s="25"/>
      <c r="F53" s="25"/>
      <c r="G53" s="25"/>
      <c r="H53" s="25"/>
      <c r="I53" s="26"/>
      <c r="J53" s="24">
        <f>J52+1</f>
        <v>43</v>
      </c>
    </row>
    <row r="54" spans="1:10" x14ac:dyDescent="0.25">
      <c r="A54" s="1">
        <f>A53+1</f>
        <v>44</v>
      </c>
      <c r="I54" s="6"/>
      <c r="J54" s="1">
        <f>J53+1</f>
        <v>44</v>
      </c>
    </row>
    <row r="55" spans="1:10" ht="19.5" thickBot="1" x14ac:dyDescent="0.3">
      <c r="A55" s="1">
        <f t="shared" ref="A55:A65" si="2">A54+1</f>
        <v>45</v>
      </c>
      <c r="B55" s="10" t="s">
        <v>330</v>
      </c>
      <c r="G55" s="32">
        <v>0</v>
      </c>
      <c r="H55" s="2"/>
      <c r="I55" s="36" t="s">
        <v>316</v>
      </c>
      <c r="J55" s="1">
        <f t="shared" ref="J55:J65" si="3">J54+1</f>
        <v>45</v>
      </c>
    </row>
    <row r="56" spans="1:10" ht="16.5" thickTop="1" x14ac:dyDescent="0.25">
      <c r="A56" s="1">
        <f t="shared" si="2"/>
        <v>46</v>
      </c>
      <c r="C56" s="28" t="s">
        <v>34</v>
      </c>
      <c r="D56" s="28" t="s">
        <v>35</v>
      </c>
      <c r="E56" s="28" t="s">
        <v>317</v>
      </c>
      <c r="F56" s="28"/>
      <c r="G56" s="28" t="s">
        <v>318</v>
      </c>
      <c r="H56" s="28"/>
      <c r="I56" s="6"/>
      <c r="J56" s="1">
        <f t="shared" si="3"/>
        <v>46</v>
      </c>
    </row>
    <row r="57" spans="1:10" x14ac:dyDescent="0.25">
      <c r="A57" s="1">
        <f t="shared" si="2"/>
        <v>47</v>
      </c>
      <c r="D57" s="1" t="s">
        <v>36</v>
      </c>
      <c r="E57" s="1" t="s">
        <v>37</v>
      </c>
      <c r="F57" s="1"/>
      <c r="G57" s="1" t="s">
        <v>38</v>
      </c>
      <c r="H57" s="1"/>
      <c r="I57" s="6"/>
      <c r="J57" s="1">
        <f t="shared" si="3"/>
        <v>47</v>
      </c>
    </row>
    <row r="58" spans="1:10" ht="18.75" x14ac:dyDescent="0.25">
      <c r="A58" s="1">
        <f t="shared" si="2"/>
        <v>48</v>
      </c>
      <c r="B58" s="10" t="s">
        <v>39</v>
      </c>
      <c r="C58" s="7" t="s">
        <v>319</v>
      </c>
      <c r="D58" s="7" t="s">
        <v>320</v>
      </c>
      <c r="E58" s="7" t="s">
        <v>40</v>
      </c>
      <c r="F58" s="7"/>
      <c r="G58" s="7" t="s">
        <v>41</v>
      </c>
      <c r="H58" s="1"/>
      <c r="I58" s="6"/>
      <c r="J58" s="1">
        <f t="shared" si="3"/>
        <v>48</v>
      </c>
    </row>
    <row r="59" spans="1:10" x14ac:dyDescent="0.25">
      <c r="A59" s="1">
        <f t="shared" si="2"/>
        <v>49</v>
      </c>
      <c r="I59" s="6"/>
      <c r="J59" s="1">
        <f t="shared" si="3"/>
        <v>49</v>
      </c>
    </row>
    <row r="60" spans="1:10" x14ac:dyDescent="0.25">
      <c r="A60" s="1">
        <f t="shared" si="2"/>
        <v>50</v>
      </c>
      <c r="B60" s="3" t="s">
        <v>321</v>
      </c>
      <c r="C60" s="18">
        <f>G17</f>
        <v>8916888.0179999992</v>
      </c>
      <c r="D60" s="23">
        <f>IFERROR(C60/C$50,0)</f>
        <v>0.45745451044688679</v>
      </c>
      <c r="E60" s="33">
        <v>0</v>
      </c>
      <c r="G60" s="23">
        <f>D60*E60</f>
        <v>0</v>
      </c>
      <c r="H60" s="23"/>
      <c r="I60" s="6" t="s">
        <v>44</v>
      </c>
      <c r="J60" s="1">
        <f t="shared" si="3"/>
        <v>50</v>
      </c>
    </row>
    <row r="61" spans="1:10" x14ac:dyDescent="0.25">
      <c r="A61" s="1">
        <f t="shared" si="2"/>
        <v>51</v>
      </c>
      <c r="B61" s="3" t="s">
        <v>323</v>
      </c>
      <c r="C61" s="19">
        <f>G30</f>
        <v>0</v>
      </c>
      <c r="D61" s="23">
        <f>IFERROR(C61/C$50,0)</f>
        <v>0</v>
      </c>
      <c r="E61" s="33">
        <v>0</v>
      </c>
      <c r="G61" s="23">
        <f>D61*E61</f>
        <v>0</v>
      </c>
      <c r="H61" s="23"/>
      <c r="I61" s="6" t="s">
        <v>44</v>
      </c>
      <c r="J61" s="1">
        <f t="shared" si="3"/>
        <v>51</v>
      </c>
    </row>
    <row r="62" spans="1:10" x14ac:dyDescent="0.25">
      <c r="A62" s="1">
        <f t="shared" si="2"/>
        <v>52</v>
      </c>
      <c r="B62" s="3" t="s">
        <v>42</v>
      </c>
      <c r="C62" s="19">
        <f>G39</f>
        <v>10575515.738799999</v>
      </c>
      <c r="D62" s="30">
        <f>IFERROR(C62/C$50,0)</f>
        <v>0.54254548955311332</v>
      </c>
      <c r="E62" s="31">
        <f>G55</f>
        <v>0</v>
      </c>
      <c r="G62" s="30">
        <f>D62*E62</f>
        <v>0</v>
      </c>
      <c r="H62" s="23"/>
      <c r="I62" s="6" t="s">
        <v>331</v>
      </c>
      <c r="J62" s="1">
        <f t="shared" si="3"/>
        <v>52</v>
      </c>
    </row>
    <row r="63" spans="1:10" ht="16.5" thickBot="1" x14ac:dyDescent="0.3">
      <c r="A63" s="1">
        <f t="shared" si="2"/>
        <v>53</v>
      </c>
      <c r="B63" s="3" t="s">
        <v>326</v>
      </c>
      <c r="C63" s="218">
        <f>SUM(C60:C62)</f>
        <v>19492403.756799996</v>
      </c>
      <c r="D63" s="22">
        <f>SUM(D60:D62)</f>
        <v>1</v>
      </c>
      <c r="G63" s="22">
        <f>SUM(G60:G62)</f>
        <v>0</v>
      </c>
      <c r="H63" s="23"/>
      <c r="I63" s="6" t="s">
        <v>332</v>
      </c>
      <c r="J63" s="1">
        <f t="shared" si="3"/>
        <v>53</v>
      </c>
    </row>
    <row r="64" spans="1:10" ht="16.5" thickTop="1" x14ac:dyDescent="0.25">
      <c r="A64" s="1">
        <f t="shared" si="2"/>
        <v>54</v>
      </c>
      <c r="I64" s="6"/>
      <c r="J64" s="1">
        <f t="shared" si="3"/>
        <v>54</v>
      </c>
    </row>
    <row r="65" spans="1:10" ht="16.5" thickBot="1" x14ac:dyDescent="0.3">
      <c r="A65" s="1">
        <f t="shared" si="2"/>
        <v>55</v>
      </c>
      <c r="B65" s="10" t="s">
        <v>333</v>
      </c>
      <c r="G65" s="34">
        <f>G61+G62</f>
        <v>0</v>
      </c>
      <c r="H65" s="23"/>
      <c r="I65" s="6" t="s">
        <v>334</v>
      </c>
      <c r="J65" s="1">
        <f t="shared" si="3"/>
        <v>55</v>
      </c>
    </row>
    <row r="66" spans="1:10" ht="16.5" thickTop="1" x14ac:dyDescent="0.25">
      <c r="B66" s="10"/>
      <c r="G66" s="219"/>
      <c r="H66" s="219"/>
      <c r="I66" s="6"/>
      <c r="J66" s="1"/>
    </row>
    <row r="67" spans="1:10" ht="18.75" x14ac:dyDescent="0.25">
      <c r="A67" s="35">
        <v>1</v>
      </c>
      <c r="B67" s="3" t="s">
        <v>335</v>
      </c>
      <c r="G67" s="37"/>
      <c r="H67" s="37"/>
      <c r="J67" s="1" t="s">
        <v>91</v>
      </c>
    </row>
    <row r="68" spans="1:10" ht="18.75" x14ac:dyDescent="0.25">
      <c r="A68" s="35"/>
      <c r="G68" s="37"/>
      <c r="H68" s="37"/>
      <c r="J68" s="1"/>
    </row>
    <row r="69" spans="1:10" ht="18.75" x14ac:dyDescent="0.25">
      <c r="A69" s="35"/>
      <c r="G69" s="37"/>
      <c r="H69" s="37"/>
      <c r="J69" s="1"/>
    </row>
    <row r="70" spans="1:10" x14ac:dyDescent="0.25">
      <c r="B70" s="303" t="s">
        <v>0</v>
      </c>
      <c r="C70" s="303"/>
      <c r="D70" s="303"/>
      <c r="E70" s="303"/>
      <c r="F70" s="303"/>
      <c r="G70" s="303"/>
      <c r="H70" s="303"/>
      <c r="I70" s="303"/>
      <c r="J70" s="1"/>
    </row>
    <row r="71" spans="1:10" x14ac:dyDescent="0.25">
      <c r="B71" s="303" t="s">
        <v>1</v>
      </c>
      <c r="C71" s="303"/>
      <c r="D71" s="303"/>
      <c r="E71" s="303"/>
      <c r="F71" s="303"/>
      <c r="G71" s="303"/>
      <c r="H71" s="303"/>
      <c r="I71" s="303"/>
      <c r="J71" s="1"/>
    </row>
    <row r="72" spans="1:10" x14ac:dyDescent="0.25">
      <c r="B72" s="303" t="s">
        <v>2</v>
      </c>
      <c r="C72" s="303"/>
      <c r="D72" s="303"/>
      <c r="E72" s="303"/>
      <c r="F72" s="303"/>
      <c r="G72" s="303"/>
      <c r="H72" s="303"/>
      <c r="I72" s="303"/>
      <c r="J72" s="1"/>
    </row>
    <row r="73" spans="1:10" x14ac:dyDescent="0.25">
      <c r="B73" s="306" t="str">
        <f>B5</f>
        <v>Base Period &amp; True-Up Period 12 - Months Ending December 31, 2024</v>
      </c>
      <c r="C73" s="306"/>
      <c r="D73" s="306"/>
      <c r="E73" s="306"/>
      <c r="F73" s="306"/>
      <c r="G73" s="306"/>
      <c r="H73" s="306"/>
      <c r="I73" s="306"/>
      <c r="J73" s="1"/>
    </row>
    <row r="74" spans="1:10" x14ac:dyDescent="0.25">
      <c r="B74" s="308" t="s">
        <v>3</v>
      </c>
      <c r="C74" s="304"/>
      <c r="D74" s="304"/>
      <c r="E74" s="304"/>
      <c r="F74" s="304"/>
      <c r="G74" s="304"/>
      <c r="H74" s="304"/>
      <c r="I74" s="304"/>
      <c r="J74" s="1"/>
    </row>
    <row r="75" spans="1:10" x14ac:dyDescent="0.25">
      <c r="B75" s="1"/>
      <c r="C75" s="1"/>
      <c r="D75" s="1"/>
      <c r="E75" s="1"/>
      <c r="F75" s="1"/>
      <c r="G75" s="1"/>
      <c r="H75" s="1"/>
      <c r="I75" s="6"/>
      <c r="J75" s="1"/>
    </row>
    <row r="76" spans="1:10" x14ac:dyDescent="0.25">
      <c r="A76" s="1" t="s">
        <v>4</v>
      </c>
      <c r="B76" s="2"/>
      <c r="C76" s="2"/>
      <c r="D76" s="2"/>
      <c r="E76" s="1" t="s">
        <v>5</v>
      </c>
      <c r="F76" s="2"/>
      <c r="G76" s="2"/>
      <c r="H76" s="2"/>
      <c r="I76" s="6"/>
      <c r="J76" s="1" t="s">
        <v>4</v>
      </c>
    </row>
    <row r="77" spans="1:10" x14ac:dyDescent="0.25">
      <c r="A77" s="1" t="s">
        <v>6</v>
      </c>
      <c r="B77" s="1"/>
      <c r="C77" s="1"/>
      <c r="D77" s="1"/>
      <c r="E77" s="7" t="s">
        <v>7</v>
      </c>
      <c r="F77" s="1"/>
      <c r="G77" s="8" t="s">
        <v>8</v>
      </c>
      <c r="H77" s="2"/>
      <c r="I77" s="9" t="s">
        <v>9</v>
      </c>
      <c r="J77" s="1" t="s">
        <v>6</v>
      </c>
    </row>
    <row r="78" spans="1:10" x14ac:dyDescent="0.25">
      <c r="I78" s="6"/>
      <c r="J78" s="1"/>
    </row>
    <row r="79" spans="1:10" ht="19.5" thickBot="1" x14ac:dyDescent="0.3">
      <c r="A79" s="1">
        <v>1</v>
      </c>
      <c r="B79" s="10" t="s">
        <v>46</v>
      </c>
      <c r="G79" s="220">
        <v>0</v>
      </c>
      <c r="H79" s="2"/>
      <c r="I79" s="36"/>
      <c r="J79" s="1">
        <f>A79</f>
        <v>1</v>
      </c>
    </row>
    <row r="80" spans="1:10" ht="16.5" thickTop="1" x14ac:dyDescent="0.25">
      <c r="A80" s="1">
        <f t="shared" ref="A80:A102" si="4">A79+1</f>
        <v>2</v>
      </c>
      <c r="C80" s="28" t="s">
        <v>34</v>
      </c>
      <c r="D80" s="28" t="s">
        <v>35</v>
      </c>
      <c r="E80" s="28" t="s">
        <v>317</v>
      </c>
      <c r="F80" s="28"/>
      <c r="G80" s="28" t="s">
        <v>318</v>
      </c>
      <c r="H80" s="28"/>
      <c r="I80" s="6"/>
      <c r="J80" s="1">
        <f t="shared" ref="J80:J102" si="5">J79+1</f>
        <v>2</v>
      </c>
    </row>
    <row r="81" spans="1:10" x14ac:dyDescent="0.25">
      <c r="A81" s="1">
        <f t="shared" si="4"/>
        <v>3</v>
      </c>
      <c r="D81" s="1" t="s">
        <v>36</v>
      </c>
      <c r="E81" s="1" t="s">
        <v>37</v>
      </c>
      <c r="F81" s="1"/>
      <c r="G81" s="1" t="s">
        <v>38</v>
      </c>
      <c r="H81" s="1"/>
      <c r="I81" s="6"/>
      <c r="J81" s="1">
        <f t="shared" si="5"/>
        <v>3</v>
      </c>
    </row>
    <row r="82" spans="1:10" ht="18.75" x14ac:dyDescent="0.25">
      <c r="A82" s="1">
        <f t="shared" si="4"/>
        <v>4</v>
      </c>
      <c r="B82" s="10" t="s">
        <v>47</v>
      </c>
      <c r="C82" s="7" t="s">
        <v>336</v>
      </c>
      <c r="D82" s="7" t="s">
        <v>320</v>
      </c>
      <c r="E82" s="7" t="s">
        <v>40</v>
      </c>
      <c r="F82" s="7"/>
      <c r="G82" s="7" t="s">
        <v>41</v>
      </c>
      <c r="H82" s="1"/>
      <c r="I82" s="6"/>
      <c r="J82" s="1">
        <f t="shared" si="5"/>
        <v>4</v>
      </c>
    </row>
    <row r="83" spans="1:10" x14ac:dyDescent="0.25">
      <c r="A83" s="1">
        <f t="shared" si="4"/>
        <v>5</v>
      </c>
      <c r="I83" s="6"/>
      <c r="J83" s="1">
        <f t="shared" si="5"/>
        <v>5</v>
      </c>
    </row>
    <row r="84" spans="1:10" x14ac:dyDescent="0.25">
      <c r="A84" s="1">
        <f t="shared" si="4"/>
        <v>6</v>
      </c>
      <c r="B84" s="3" t="s">
        <v>321</v>
      </c>
      <c r="C84" s="221">
        <f>G17</f>
        <v>8916888.0179999992</v>
      </c>
      <c r="D84" s="222">
        <f>IFERROR(C84/C$87,0)</f>
        <v>0.45745451044688679</v>
      </c>
      <c r="E84" s="29">
        <f>G27</f>
        <v>4.1518230379553031E-2</v>
      </c>
      <c r="G84" s="223">
        <f>D84*E84</f>
        <v>1.8992701752899493E-2</v>
      </c>
      <c r="H84" s="223"/>
      <c r="I84" s="6" t="s">
        <v>337</v>
      </c>
      <c r="J84" s="1">
        <f t="shared" si="5"/>
        <v>6</v>
      </c>
    </row>
    <row r="85" spans="1:10" x14ac:dyDescent="0.25">
      <c r="A85" s="1">
        <f t="shared" si="4"/>
        <v>7</v>
      </c>
      <c r="B85" s="3" t="s">
        <v>323</v>
      </c>
      <c r="C85" s="88">
        <f>G30</f>
        <v>0</v>
      </c>
      <c r="D85" s="222">
        <f>IFERROR(C85/C$87,0)</f>
        <v>0</v>
      </c>
      <c r="E85" s="29">
        <f>G32</f>
        <v>0</v>
      </c>
      <c r="G85" s="223">
        <f>D85*E85</f>
        <v>0</v>
      </c>
      <c r="H85" s="223"/>
      <c r="I85" s="6" t="s">
        <v>338</v>
      </c>
      <c r="J85" s="1">
        <f t="shared" si="5"/>
        <v>7</v>
      </c>
    </row>
    <row r="86" spans="1:10" x14ac:dyDescent="0.25">
      <c r="A86" s="1">
        <f t="shared" si="4"/>
        <v>8</v>
      </c>
      <c r="B86" s="3" t="s">
        <v>42</v>
      </c>
      <c r="C86" s="88">
        <f>G39</f>
        <v>10575515.738799999</v>
      </c>
      <c r="D86" s="224">
        <f>IFERROR(C86/C$87,0)</f>
        <v>0.54254548955311332</v>
      </c>
      <c r="E86" s="31">
        <f>G79</f>
        <v>0</v>
      </c>
      <c r="G86" s="225">
        <f>D86*E86</f>
        <v>0</v>
      </c>
      <c r="H86" s="226"/>
      <c r="I86" s="6" t="s">
        <v>339</v>
      </c>
      <c r="J86" s="1">
        <f t="shared" si="5"/>
        <v>8</v>
      </c>
    </row>
    <row r="87" spans="1:10" ht="16.5" thickBot="1" x14ac:dyDescent="0.3">
      <c r="A87" s="1">
        <f t="shared" si="4"/>
        <v>9</v>
      </c>
      <c r="B87" s="3" t="s">
        <v>43</v>
      </c>
      <c r="C87" s="218">
        <f>SUM(C84:C86)</f>
        <v>19492403.756799996</v>
      </c>
      <c r="D87" s="227">
        <f>SUM(D83:D86)</f>
        <v>1</v>
      </c>
      <c r="G87" s="228">
        <f>SUM(G84:G86)</f>
        <v>1.8992701752899493E-2</v>
      </c>
      <c r="H87" s="226"/>
      <c r="I87" s="6" t="s">
        <v>340</v>
      </c>
      <c r="J87" s="1">
        <f t="shared" si="5"/>
        <v>9</v>
      </c>
    </row>
    <row r="88" spans="1:10" ht="16.5" thickTop="1" x14ac:dyDescent="0.25">
      <c r="A88" s="1">
        <f t="shared" si="4"/>
        <v>10</v>
      </c>
      <c r="I88" s="6"/>
      <c r="J88" s="1">
        <f t="shared" si="5"/>
        <v>10</v>
      </c>
    </row>
    <row r="89" spans="1:10" ht="16.5" thickBot="1" x14ac:dyDescent="0.3">
      <c r="A89" s="1">
        <f t="shared" si="4"/>
        <v>11</v>
      </c>
      <c r="B89" s="10" t="s">
        <v>333</v>
      </c>
      <c r="G89" s="228">
        <f>G85+G86</f>
        <v>0</v>
      </c>
      <c r="H89" s="226"/>
      <c r="I89" s="6" t="s">
        <v>341</v>
      </c>
      <c r="J89" s="1">
        <f t="shared" si="5"/>
        <v>11</v>
      </c>
    </row>
    <row r="90" spans="1:10" ht="17.25" thickTop="1" thickBot="1" x14ac:dyDescent="0.3">
      <c r="A90" s="24">
        <f t="shared" si="4"/>
        <v>12</v>
      </c>
      <c r="B90" s="71"/>
      <c r="C90" s="25"/>
      <c r="D90" s="25"/>
      <c r="E90" s="25"/>
      <c r="F90" s="25"/>
      <c r="G90" s="229"/>
      <c r="H90" s="229"/>
      <c r="I90" s="26"/>
      <c r="J90" s="24">
        <f t="shared" si="5"/>
        <v>12</v>
      </c>
    </row>
    <row r="91" spans="1:10" x14ac:dyDescent="0.25">
      <c r="A91" s="1">
        <f t="shared" si="4"/>
        <v>13</v>
      </c>
      <c r="I91" s="6"/>
      <c r="J91" s="1">
        <f t="shared" si="5"/>
        <v>13</v>
      </c>
    </row>
    <row r="92" spans="1:10" ht="32.25" thickBot="1" x14ac:dyDescent="0.3">
      <c r="A92" s="1">
        <f t="shared" si="4"/>
        <v>14</v>
      </c>
      <c r="B92" s="10" t="s">
        <v>342</v>
      </c>
      <c r="G92" s="220">
        <v>0</v>
      </c>
      <c r="I92" s="6" t="s">
        <v>343</v>
      </c>
      <c r="J92" s="1">
        <f t="shared" si="5"/>
        <v>14</v>
      </c>
    </row>
    <row r="93" spans="1:10" ht="16.5" thickTop="1" x14ac:dyDescent="0.25">
      <c r="A93" s="1">
        <f t="shared" si="4"/>
        <v>15</v>
      </c>
      <c r="C93" s="28" t="s">
        <v>34</v>
      </c>
      <c r="D93" s="28" t="s">
        <v>35</v>
      </c>
      <c r="E93" s="28" t="s">
        <v>317</v>
      </c>
      <c r="F93" s="28"/>
      <c r="G93" s="28" t="s">
        <v>318</v>
      </c>
      <c r="I93" s="6"/>
      <c r="J93" s="1">
        <f t="shared" si="5"/>
        <v>15</v>
      </c>
    </row>
    <row r="94" spans="1:10" x14ac:dyDescent="0.25">
      <c r="A94" s="1">
        <f t="shared" si="4"/>
        <v>16</v>
      </c>
      <c r="D94" s="1" t="s">
        <v>36</v>
      </c>
      <c r="E94" s="1" t="s">
        <v>37</v>
      </c>
      <c r="F94" s="1"/>
      <c r="G94" s="1" t="s">
        <v>38</v>
      </c>
      <c r="I94" s="6"/>
      <c r="J94" s="1">
        <f t="shared" si="5"/>
        <v>16</v>
      </c>
    </row>
    <row r="95" spans="1:10" ht="18.75" x14ac:dyDescent="0.25">
      <c r="A95" s="1">
        <f t="shared" si="4"/>
        <v>17</v>
      </c>
      <c r="B95" s="10" t="s">
        <v>39</v>
      </c>
      <c r="C95" s="7" t="s">
        <v>336</v>
      </c>
      <c r="D95" s="7" t="s">
        <v>320</v>
      </c>
      <c r="E95" s="7" t="s">
        <v>40</v>
      </c>
      <c r="F95" s="7"/>
      <c r="G95" s="7" t="s">
        <v>41</v>
      </c>
      <c r="I95" s="6"/>
      <c r="J95" s="1">
        <f t="shared" si="5"/>
        <v>17</v>
      </c>
    </row>
    <row r="96" spans="1:10" x14ac:dyDescent="0.25">
      <c r="A96" s="1">
        <f t="shared" si="4"/>
        <v>18</v>
      </c>
      <c r="I96" s="6"/>
      <c r="J96" s="1">
        <f t="shared" si="5"/>
        <v>18</v>
      </c>
    </row>
    <row r="97" spans="1:10" x14ac:dyDescent="0.25">
      <c r="A97" s="1">
        <f t="shared" si="4"/>
        <v>19</v>
      </c>
      <c r="B97" s="3" t="s">
        <v>321</v>
      </c>
      <c r="C97" s="221">
        <f>G17</f>
        <v>8916888.0179999992</v>
      </c>
      <c r="D97" s="222">
        <f>IFERROR(C97/C$100,0)</f>
        <v>0.45745451044688679</v>
      </c>
      <c r="E97" s="33">
        <v>0</v>
      </c>
      <c r="G97" s="223">
        <f>D97*E97</f>
        <v>0</v>
      </c>
      <c r="I97" s="6" t="s">
        <v>44</v>
      </c>
      <c r="J97" s="1">
        <f t="shared" si="5"/>
        <v>19</v>
      </c>
    </row>
    <row r="98" spans="1:10" x14ac:dyDescent="0.25">
      <c r="A98" s="1">
        <f t="shared" si="4"/>
        <v>20</v>
      </c>
      <c r="B98" s="3" t="s">
        <v>323</v>
      </c>
      <c r="C98" s="88">
        <f>G30</f>
        <v>0</v>
      </c>
      <c r="D98" s="222">
        <f>IFERROR(C98/C$100,0)</f>
        <v>0</v>
      </c>
      <c r="E98" s="33">
        <v>0</v>
      </c>
      <c r="G98" s="223">
        <f>D98*E98</f>
        <v>0</v>
      </c>
      <c r="I98" s="6" t="s">
        <v>44</v>
      </c>
      <c r="J98" s="1">
        <f t="shared" si="5"/>
        <v>20</v>
      </c>
    </row>
    <row r="99" spans="1:10" x14ac:dyDescent="0.25">
      <c r="A99" s="1">
        <f t="shared" si="4"/>
        <v>21</v>
      </c>
      <c r="B99" s="3" t="s">
        <v>42</v>
      </c>
      <c r="C99" s="88">
        <f>G39</f>
        <v>10575515.738799999</v>
      </c>
      <c r="D99" s="224">
        <f>IFERROR(C99/C$100,0)</f>
        <v>0.54254548955311332</v>
      </c>
      <c r="E99" s="31">
        <f>G92</f>
        <v>0</v>
      </c>
      <c r="G99" s="225">
        <f>D99*E99</f>
        <v>0</v>
      </c>
      <c r="I99" s="6" t="s">
        <v>344</v>
      </c>
      <c r="J99" s="1">
        <f t="shared" si="5"/>
        <v>21</v>
      </c>
    </row>
    <row r="100" spans="1:10" ht="16.5" thickBot="1" x14ac:dyDescent="0.3">
      <c r="A100" s="1">
        <f t="shared" si="4"/>
        <v>22</v>
      </c>
      <c r="B100" s="3" t="s">
        <v>43</v>
      </c>
      <c r="C100" s="218">
        <f>SUM(C97:C99)</f>
        <v>19492403.756799996</v>
      </c>
      <c r="D100" s="227">
        <f>SUM(D97:D99)</f>
        <v>1</v>
      </c>
      <c r="G100" s="228">
        <f>SUM(G97:G99)</f>
        <v>0</v>
      </c>
      <c r="I100" s="6" t="s">
        <v>176</v>
      </c>
      <c r="J100" s="1">
        <f t="shared" si="5"/>
        <v>22</v>
      </c>
    </row>
    <row r="101" spans="1:10" ht="16.5" thickTop="1" x14ac:dyDescent="0.25">
      <c r="A101" s="1">
        <f t="shared" si="4"/>
        <v>23</v>
      </c>
      <c r="I101" s="6"/>
      <c r="J101" s="1">
        <f t="shared" si="5"/>
        <v>23</v>
      </c>
    </row>
    <row r="102" spans="1:10" ht="16.5" thickBot="1" x14ac:dyDescent="0.3">
      <c r="A102" s="1">
        <f t="shared" si="4"/>
        <v>24</v>
      </c>
      <c r="B102" s="10" t="s">
        <v>45</v>
      </c>
      <c r="G102" s="230">
        <f>G99</f>
        <v>0</v>
      </c>
      <c r="I102" s="6" t="s">
        <v>345</v>
      </c>
      <c r="J102" s="1">
        <f t="shared" si="5"/>
        <v>24</v>
      </c>
    </row>
    <row r="103" spans="1:10" ht="16.5" thickTop="1" x14ac:dyDescent="0.25">
      <c r="B103" s="10"/>
      <c r="G103" s="231"/>
      <c r="I103" s="6"/>
      <c r="J103" s="1"/>
    </row>
    <row r="104" spans="1:10" ht="18.75" x14ac:dyDescent="0.25">
      <c r="A104" s="35">
        <v>1</v>
      </c>
      <c r="B104" s="3" t="s">
        <v>48</v>
      </c>
      <c r="G104" s="231"/>
      <c r="I104" s="6"/>
      <c r="J104" s="1"/>
    </row>
    <row r="105" spans="1:10" ht="18.75" x14ac:dyDescent="0.25">
      <c r="A105" s="35">
        <v>2</v>
      </c>
      <c r="B105" s="3" t="s">
        <v>335</v>
      </c>
      <c r="G105" s="37"/>
      <c r="H105" s="37"/>
      <c r="J105" s="1" t="s">
        <v>91</v>
      </c>
    </row>
    <row r="106" spans="1:10" ht="18.75" x14ac:dyDescent="0.25">
      <c r="A106" s="35"/>
      <c r="G106" s="37"/>
      <c r="H106" s="37"/>
      <c r="J106" s="1"/>
    </row>
    <row r="107" spans="1:10" ht="18.75" x14ac:dyDescent="0.25">
      <c r="A107" s="35"/>
      <c r="G107" s="37"/>
      <c r="H107" s="37"/>
      <c r="J107" s="1"/>
    </row>
    <row r="108" spans="1:10" x14ac:dyDescent="0.25">
      <c r="B108" s="303" t="s">
        <v>346</v>
      </c>
      <c r="C108" s="303"/>
      <c r="D108" s="303"/>
      <c r="E108" s="303"/>
      <c r="F108" s="303"/>
      <c r="G108" s="303"/>
      <c r="H108" s="303"/>
      <c r="I108" s="303"/>
      <c r="J108" s="1"/>
    </row>
    <row r="109" spans="1:10" x14ac:dyDescent="0.25">
      <c r="B109" s="303" t="s">
        <v>1</v>
      </c>
      <c r="C109" s="303"/>
      <c r="D109" s="303"/>
      <c r="E109" s="303"/>
      <c r="F109" s="303"/>
      <c r="G109" s="303"/>
      <c r="H109" s="303"/>
      <c r="I109" s="303"/>
      <c r="J109" s="1"/>
    </row>
    <row r="110" spans="1:10" x14ac:dyDescent="0.25">
      <c r="B110" s="303" t="s">
        <v>2</v>
      </c>
      <c r="C110" s="303"/>
      <c r="D110" s="303"/>
      <c r="E110" s="303"/>
      <c r="F110" s="303"/>
      <c r="G110" s="303"/>
      <c r="H110" s="303"/>
      <c r="I110" s="303"/>
      <c r="J110" s="1"/>
    </row>
    <row r="111" spans="1:10" x14ac:dyDescent="0.25">
      <c r="B111" s="306" t="str">
        <f>B5</f>
        <v>Base Period &amp; True-Up Period 12 - Months Ending December 31, 2024</v>
      </c>
      <c r="C111" s="306"/>
      <c r="D111" s="306"/>
      <c r="E111" s="306"/>
      <c r="F111" s="306"/>
      <c r="G111" s="306"/>
      <c r="H111" s="306"/>
      <c r="I111" s="306"/>
      <c r="J111" s="1"/>
    </row>
    <row r="112" spans="1:10" x14ac:dyDescent="0.25">
      <c r="B112" s="308" t="s">
        <v>3</v>
      </c>
      <c r="C112" s="304"/>
      <c r="D112" s="304"/>
      <c r="E112" s="304"/>
      <c r="F112" s="304"/>
      <c r="G112" s="304"/>
      <c r="H112" s="304"/>
      <c r="I112" s="304"/>
      <c r="J112" s="1"/>
    </row>
    <row r="113" spans="1:13" x14ac:dyDescent="0.25">
      <c r="B113" s="1"/>
      <c r="C113" s="1"/>
      <c r="D113" s="1"/>
      <c r="E113" s="1"/>
      <c r="F113" s="1"/>
      <c r="G113" s="1"/>
      <c r="H113" s="1"/>
      <c r="I113" s="6"/>
      <c r="J113" s="1"/>
    </row>
    <row r="114" spans="1:13" x14ac:dyDescent="0.25">
      <c r="A114" s="1" t="s">
        <v>4</v>
      </c>
      <c r="B114" s="2"/>
      <c r="C114" s="2"/>
      <c r="D114" s="2"/>
      <c r="E114" s="2"/>
      <c r="F114" s="2"/>
      <c r="G114" s="2"/>
      <c r="H114" s="2"/>
      <c r="I114" s="6"/>
      <c r="J114" s="1" t="s">
        <v>4</v>
      </c>
    </row>
    <row r="115" spans="1:13" x14ac:dyDescent="0.25">
      <c r="A115" s="1" t="s">
        <v>6</v>
      </c>
      <c r="B115" s="1"/>
      <c r="C115" s="1"/>
      <c r="D115" s="1"/>
      <c r="E115" s="1"/>
      <c r="F115" s="1"/>
      <c r="G115" s="7" t="s">
        <v>8</v>
      </c>
      <c r="H115" s="2"/>
      <c r="I115" s="9" t="s">
        <v>9</v>
      </c>
      <c r="J115" s="1" t="s">
        <v>6</v>
      </c>
    </row>
    <row r="116" spans="1:13" x14ac:dyDescent="0.25">
      <c r="G116" s="1"/>
      <c r="H116" s="1"/>
      <c r="I116" s="6"/>
      <c r="J116" s="1"/>
    </row>
    <row r="117" spans="1:13" ht="18.75" x14ac:dyDescent="0.25">
      <c r="A117" s="1">
        <v>1</v>
      </c>
      <c r="B117" s="10" t="s">
        <v>49</v>
      </c>
      <c r="E117" s="2"/>
      <c r="F117" s="2"/>
      <c r="G117" s="39"/>
      <c r="H117" s="39"/>
      <c r="I117" s="6"/>
      <c r="J117" s="1">
        <f>A117</f>
        <v>1</v>
      </c>
    </row>
    <row r="118" spans="1:13" x14ac:dyDescent="0.25">
      <c r="A118" s="1">
        <f>A117+1</f>
        <v>2</v>
      </c>
      <c r="B118" s="40"/>
      <c r="E118" s="2"/>
      <c r="F118" s="2"/>
      <c r="G118" s="39"/>
      <c r="H118" s="39"/>
      <c r="I118" s="6"/>
      <c r="J118" s="1">
        <f>J117+1</f>
        <v>2</v>
      </c>
    </row>
    <row r="119" spans="1:13" x14ac:dyDescent="0.25">
      <c r="A119" s="1">
        <f>A105+1</f>
        <v>3</v>
      </c>
      <c r="B119" s="10" t="s">
        <v>347</v>
      </c>
      <c r="E119" s="2"/>
      <c r="F119" s="2"/>
      <c r="G119" s="39"/>
      <c r="H119" s="39"/>
      <c r="I119" s="6"/>
      <c r="J119" s="1">
        <f>J118+1</f>
        <v>3</v>
      </c>
    </row>
    <row r="120" spans="1:13" x14ac:dyDescent="0.25">
      <c r="A120" s="1">
        <f>A119+1</f>
        <v>4</v>
      </c>
      <c r="B120" s="2"/>
      <c r="C120" s="2"/>
      <c r="D120" s="2"/>
      <c r="E120" s="2"/>
      <c r="F120" s="2"/>
      <c r="G120" s="39"/>
      <c r="H120" s="39"/>
      <c r="I120" s="6"/>
      <c r="J120" s="1">
        <f>J119+1</f>
        <v>4</v>
      </c>
    </row>
    <row r="121" spans="1:13" x14ac:dyDescent="0.25">
      <c r="A121" s="1">
        <f t="shared" ref="A121:A182" si="6">A120+1</f>
        <v>5</v>
      </c>
      <c r="B121" s="41" t="s">
        <v>51</v>
      </c>
      <c r="C121" s="2"/>
      <c r="D121" s="2"/>
      <c r="E121" s="2"/>
      <c r="F121" s="2"/>
      <c r="G121" s="39"/>
      <c r="H121" s="39"/>
      <c r="I121" s="42"/>
      <c r="J121" s="1">
        <f>J120+1</f>
        <v>5</v>
      </c>
    </row>
    <row r="122" spans="1:13" x14ac:dyDescent="0.25">
      <c r="A122" s="1">
        <f t="shared" si="6"/>
        <v>6</v>
      </c>
      <c r="B122" s="3" t="s">
        <v>348</v>
      </c>
      <c r="D122" s="2"/>
      <c r="E122" s="2"/>
      <c r="F122" s="2"/>
      <c r="G122" s="29">
        <f>G52</f>
        <v>5.4797094444864448E-2</v>
      </c>
      <c r="H122" s="2"/>
      <c r="I122" s="6" t="s">
        <v>349</v>
      </c>
      <c r="J122" s="1">
        <f t="shared" ref="J122:J182" si="7">J121+1</f>
        <v>6</v>
      </c>
      <c r="K122" s="1"/>
      <c r="L122" s="1"/>
    </row>
    <row r="123" spans="1:13" ht="15.75" customHeight="1" x14ac:dyDescent="0.25">
      <c r="A123" s="1">
        <f t="shared" si="6"/>
        <v>7</v>
      </c>
      <c r="B123" s="3" t="s">
        <v>350</v>
      </c>
      <c r="D123" s="2"/>
      <c r="E123" s="2"/>
      <c r="F123" s="2"/>
      <c r="G123" s="43">
        <v>3722.6914833654946</v>
      </c>
      <c r="H123" s="2"/>
      <c r="I123" s="6" t="s">
        <v>53</v>
      </c>
      <c r="J123" s="1">
        <f t="shared" si="7"/>
        <v>7</v>
      </c>
      <c r="K123" s="1"/>
      <c r="L123" s="1"/>
    </row>
    <row r="124" spans="1:13" x14ac:dyDescent="0.25">
      <c r="A124" s="1">
        <f t="shared" si="6"/>
        <v>8</v>
      </c>
      <c r="B124" s="3" t="s">
        <v>54</v>
      </c>
      <c r="D124" s="2"/>
      <c r="E124" s="2"/>
      <c r="F124" s="2"/>
      <c r="G124" s="44">
        <v>11836.797642440002</v>
      </c>
      <c r="H124" s="2"/>
      <c r="I124" s="36" t="s">
        <v>351</v>
      </c>
      <c r="J124" s="1">
        <f t="shared" si="7"/>
        <v>8</v>
      </c>
      <c r="K124" s="1"/>
      <c r="L124" s="2"/>
    </row>
    <row r="125" spans="1:13" x14ac:dyDescent="0.25">
      <c r="A125" s="1">
        <f t="shared" si="6"/>
        <v>9</v>
      </c>
      <c r="B125" s="3" t="s">
        <v>55</v>
      </c>
      <c r="D125" s="2"/>
      <c r="E125" s="232"/>
      <c r="F125" s="2"/>
      <c r="G125" s="278">
        <v>5500921.9661146728</v>
      </c>
      <c r="H125" s="279" t="s">
        <v>273</v>
      </c>
      <c r="I125" s="6" t="s">
        <v>352</v>
      </c>
      <c r="J125" s="1">
        <f t="shared" si="7"/>
        <v>9</v>
      </c>
      <c r="K125" s="1"/>
      <c r="L125" s="1"/>
    </row>
    <row r="126" spans="1:13" x14ac:dyDescent="0.25">
      <c r="A126" s="1">
        <f t="shared" si="6"/>
        <v>10</v>
      </c>
      <c r="B126" s="3" t="s">
        <v>353</v>
      </c>
      <c r="D126" s="47"/>
      <c r="E126" s="2"/>
      <c r="F126" s="2"/>
      <c r="G126" s="233">
        <v>0.21</v>
      </c>
      <c r="H126" s="2"/>
      <c r="I126" s="6" t="s">
        <v>58</v>
      </c>
      <c r="J126" s="1">
        <f t="shared" si="7"/>
        <v>10</v>
      </c>
      <c r="K126" s="1"/>
      <c r="L126" s="1"/>
      <c r="M126" s="49"/>
    </row>
    <row r="127" spans="1:13" x14ac:dyDescent="0.25">
      <c r="A127" s="1">
        <f t="shared" si="6"/>
        <v>11</v>
      </c>
      <c r="G127" s="1"/>
      <c r="H127" s="1"/>
      <c r="J127" s="1">
        <f t="shared" si="7"/>
        <v>11</v>
      </c>
      <c r="K127" s="1"/>
      <c r="L127" s="1"/>
    </row>
    <row r="128" spans="1:13" x14ac:dyDescent="0.25">
      <c r="A128" s="1">
        <f t="shared" si="6"/>
        <v>12</v>
      </c>
      <c r="B128" s="3" t="s">
        <v>59</v>
      </c>
      <c r="D128" s="2"/>
      <c r="E128" s="2"/>
      <c r="F128" s="2"/>
      <c r="G128" s="50">
        <f>IFERROR((((G122)+(G124/G125))*G126-(G123/G125))/(1-G126),0)</f>
        <v>1.4281677197499431E-2</v>
      </c>
      <c r="H128" s="51"/>
      <c r="I128" s="6" t="s">
        <v>60</v>
      </c>
      <c r="J128" s="1">
        <f t="shared" si="7"/>
        <v>12</v>
      </c>
      <c r="K128" s="1"/>
      <c r="L128" s="1"/>
      <c r="M128" s="52"/>
    </row>
    <row r="129" spans="1:14" x14ac:dyDescent="0.25">
      <c r="A129" s="1">
        <f t="shared" si="6"/>
        <v>13</v>
      </c>
      <c r="B129" s="53" t="s">
        <v>61</v>
      </c>
      <c r="G129" s="1"/>
      <c r="H129" s="1"/>
      <c r="J129" s="1">
        <f t="shared" si="7"/>
        <v>13</v>
      </c>
    </row>
    <row r="130" spans="1:14" x14ac:dyDescent="0.25">
      <c r="A130" s="1">
        <f t="shared" si="6"/>
        <v>14</v>
      </c>
      <c r="G130" s="1"/>
      <c r="H130" s="1"/>
      <c r="J130" s="1">
        <f t="shared" si="7"/>
        <v>14</v>
      </c>
    </row>
    <row r="131" spans="1:14" x14ac:dyDescent="0.25">
      <c r="A131" s="1">
        <f t="shared" si="6"/>
        <v>15</v>
      </c>
      <c r="B131" s="10" t="s">
        <v>62</v>
      </c>
      <c r="C131" s="2"/>
      <c r="D131" s="2"/>
      <c r="E131" s="2"/>
      <c r="F131" s="2"/>
      <c r="G131" s="54"/>
      <c r="H131" s="54"/>
      <c r="I131" s="55"/>
      <c r="J131" s="1">
        <f t="shared" si="7"/>
        <v>15</v>
      </c>
      <c r="L131" s="56"/>
    </row>
    <row r="132" spans="1:14" x14ac:dyDescent="0.25">
      <c r="A132" s="1">
        <f t="shared" si="6"/>
        <v>16</v>
      </c>
      <c r="B132" s="57"/>
      <c r="C132" s="2"/>
      <c r="D132" s="2"/>
      <c r="E132" s="2"/>
      <c r="F132" s="2"/>
      <c r="G132" s="54"/>
      <c r="H132" s="54"/>
      <c r="I132" s="58"/>
      <c r="J132" s="1">
        <f t="shared" si="7"/>
        <v>16</v>
      </c>
      <c r="L132" s="2"/>
    </row>
    <row r="133" spans="1:14" x14ac:dyDescent="0.25">
      <c r="A133" s="1">
        <f t="shared" si="6"/>
        <v>17</v>
      </c>
      <c r="B133" s="41" t="s">
        <v>51</v>
      </c>
      <c r="C133" s="2"/>
      <c r="D133" s="2"/>
      <c r="E133" s="2"/>
      <c r="F133" s="2"/>
      <c r="G133" s="54"/>
      <c r="H133" s="54"/>
      <c r="I133" s="58"/>
      <c r="J133" s="1">
        <f t="shared" si="7"/>
        <v>17</v>
      </c>
      <c r="L133" s="2"/>
    </row>
    <row r="134" spans="1:14" x14ac:dyDescent="0.25">
      <c r="A134" s="1">
        <f t="shared" si="6"/>
        <v>18</v>
      </c>
      <c r="B134" s="3" t="s">
        <v>348</v>
      </c>
      <c r="D134" s="2"/>
      <c r="E134" s="2"/>
      <c r="F134" s="2"/>
      <c r="G134" s="29">
        <f>G122</f>
        <v>5.4797094444864448E-2</v>
      </c>
      <c r="H134" s="23"/>
      <c r="I134" s="6" t="s">
        <v>63</v>
      </c>
      <c r="J134" s="1">
        <f t="shared" si="7"/>
        <v>18</v>
      </c>
      <c r="L134" s="1"/>
      <c r="N134" s="27"/>
    </row>
    <row r="135" spans="1:14" x14ac:dyDescent="0.25">
      <c r="A135" s="1">
        <f t="shared" si="6"/>
        <v>19</v>
      </c>
      <c r="B135" s="3" t="s">
        <v>64</v>
      </c>
      <c r="D135" s="2"/>
      <c r="E135" s="2"/>
      <c r="F135" s="2"/>
      <c r="G135" s="234">
        <v>0</v>
      </c>
      <c r="H135" s="23"/>
      <c r="I135" s="6" t="s">
        <v>65</v>
      </c>
      <c r="J135" s="1">
        <f t="shared" si="7"/>
        <v>19</v>
      </c>
      <c r="L135" s="1"/>
      <c r="N135" s="27"/>
    </row>
    <row r="136" spans="1:14" x14ac:dyDescent="0.25">
      <c r="A136" s="1">
        <f t="shared" si="6"/>
        <v>20</v>
      </c>
      <c r="B136" s="3" t="s">
        <v>54</v>
      </c>
      <c r="D136" s="2"/>
      <c r="E136" s="2"/>
      <c r="F136" s="2"/>
      <c r="G136" s="43">
        <f>G124</f>
        <v>11836.797642440002</v>
      </c>
      <c r="H136" s="59"/>
      <c r="I136" s="6" t="s">
        <v>66</v>
      </c>
      <c r="J136" s="1">
        <f t="shared" si="7"/>
        <v>20</v>
      </c>
      <c r="L136" s="1"/>
    </row>
    <row r="137" spans="1:14" x14ac:dyDescent="0.25">
      <c r="A137" s="1">
        <f t="shared" si="6"/>
        <v>21</v>
      </c>
      <c r="B137" s="3" t="s">
        <v>55</v>
      </c>
      <c r="D137" s="2"/>
      <c r="E137" s="2"/>
      <c r="F137" s="2"/>
      <c r="G137" s="278">
        <f>G125</f>
        <v>5500921.9661146728</v>
      </c>
      <c r="H137" s="279" t="s">
        <v>273</v>
      </c>
      <c r="I137" s="6" t="s">
        <v>67</v>
      </c>
      <c r="J137" s="1">
        <f t="shared" si="7"/>
        <v>21</v>
      </c>
      <c r="L137" s="1"/>
      <c r="N137" s="27"/>
    </row>
    <row r="138" spans="1:14" x14ac:dyDescent="0.25">
      <c r="A138" s="1">
        <f t="shared" si="6"/>
        <v>22</v>
      </c>
      <c r="B138" s="3" t="s">
        <v>68</v>
      </c>
      <c r="D138" s="2"/>
      <c r="E138" s="2"/>
      <c r="F138" s="2"/>
      <c r="G138" s="61">
        <f>G128</f>
        <v>1.4281677197499431E-2</v>
      </c>
      <c r="H138" s="51"/>
      <c r="I138" s="6" t="s">
        <v>69</v>
      </c>
      <c r="J138" s="1">
        <f t="shared" si="7"/>
        <v>22</v>
      </c>
      <c r="K138" s="1"/>
      <c r="L138" s="1"/>
      <c r="M138" s="1"/>
    </row>
    <row r="139" spans="1:14" x14ac:dyDescent="0.25">
      <c r="A139" s="1">
        <f t="shared" si="6"/>
        <v>23</v>
      </c>
      <c r="B139" s="3" t="s">
        <v>70</v>
      </c>
      <c r="D139" s="2"/>
      <c r="E139" s="2"/>
      <c r="F139" s="2"/>
      <c r="G139" s="48" t="s">
        <v>71</v>
      </c>
      <c r="H139" s="2"/>
      <c r="I139" s="6" t="s">
        <v>72</v>
      </c>
      <c r="J139" s="1">
        <f t="shared" si="7"/>
        <v>23</v>
      </c>
      <c r="K139" s="1"/>
      <c r="L139" s="1"/>
      <c r="M139" s="1"/>
    </row>
    <row r="140" spans="1:14" x14ac:dyDescent="0.25">
      <c r="A140" s="1">
        <f t="shared" si="6"/>
        <v>24</v>
      </c>
      <c r="B140" s="5"/>
      <c r="D140" s="2"/>
      <c r="E140" s="2"/>
      <c r="F140" s="2"/>
      <c r="G140" s="62"/>
      <c r="H140" s="62"/>
      <c r="I140" s="58"/>
      <c r="J140" s="1">
        <f t="shared" si="7"/>
        <v>24</v>
      </c>
      <c r="K140" s="1"/>
      <c r="L140" s="1"/>
      <c r="M140" s="1"/>
    </row>
    <row r="141" spans="1:14" x14ac:dyDescent="0.25">
      <c r="A141" s="1">
        <f t="shared" si="6"/>
        <v>25</v>
      </c>
      <c r="B141" s="3" t="s">
        <v>73</v>
      </c>
      <c r="C141" s="1"/>
      <c r="D141" s="1"/>
      <c r="E141" s="2"/>
      <c r="F141" s="2"/>
      <c r="G141" s="50">
        <f>IFERROR((((G134)+(G136/G137)+G128)*G139-(G135/G137))/(1-G139),0)</f>
        <v>6.9073948521687764E-3</v>
      </c>
      <c r="H141" s="51"/>
      <c r="I141" s="6" t="s">
        <v>74</v>
      </c>
      <c r="J141" s="1">
        <f t="shared" si="7"/>
        <v>25</v>
      </c>
      <c r="K141" s="1"/>
      <c r="L141" s="1"/>
      <c r="M141" s="1"/>
    </row>
    <row r="142" spans="1:14" x14ac:dyDescent="0.25">
      <c r="A142" s="1">
        <f t="shared" si="6"/>
        <v>26</v>
      </c>
      <c r="B142" s="53" t="s">
        <v>354</v>
      </c>
      <c r="G142" s="1"/>
      <c r="H142" s="1"/>
      <c r="I142" s="6"/>
      <c r="J142" s="1">
        <f t="shared" si="7"/>
        <v>26</v>
      </c>
      <c r="K142" s="1"/>
      <c r="L142" s="1"/>
      <c r="M142" s="1"/>
    </row>
    <row r="143" spans="1:14" x14ac:dyDescent="0.25">
      <c r="A143" s="1">
        <f t="shared" si="6"/>
        <v>27</v>
      </c>
      <c r="G143" s="1"/>
      <c r="H143" s="1"/>
      <c r="I143" s="6"/>
      <c r="J143" s="1">
        <f t="shared" si="7"/>
        <v>27</v>
      </c>
      <c r="K143" s="1"/>
      <c r="L143" s="1"/>
      <c r="M143" s="1"/>
    </row>
    <row r="144" spans="1:14" x14ac:dyDescent="0.25">
      <c r="A144" s="1">
        <f t="shared" si="6"/>
        <v>28</v>
      </c>
      <c r="B144" s="10" t="s">
        <v>80</v>
      </c>
      <c r="G144" s="50">
        <f>G141+G128</f>
        <v>2.1189072049668207E-2</v>
      </c>
      <c r="H144" s="51"/>
      <c r="I144" s="6" t="s">
        <v>75</v>
      </c>
      <c r="J144" s="1">
        <f t="shared" si="7"/>
        <v>28</v>
      </c>
      <c r="K144" s="1"/>
      <c r="L144" s="1"/>
      <c r="M144" s="1"/>
    </row>
    <row r="145" spans="1:13" x14ac:dyDescent="0.25">
      <c r="A145" s="1">
        <f t="shared" si="6"/>
        <v>29</v>
      </c>
      <c r="G145" s="1"/>
      <c r="H145" s="1"/>
      <c r="I145" s="6"/>
      <c r="J145" s="1">
        <f t="shared" si="7"/>
        <v>29</v>
      </c>
      <c r="L145" s="1"/>
    </row>
    <row r="146" spans="1:13" x14ac:dyDescent="0.25">
      <c r="A146" s="1">
        <f t="shared" si="6"/>
        <v>30</v>
      </c>
      <c r="B146" s="10" t="s">
        <v>355</v>
      </c>
      <c r="G146" s="64">
        <f>G50</f>
        <v>7.3789796197763935E-2</v>
      </c>
      <c r="H146" s="2"/>
      <c r="I146" s="6" t="s">
        <v>356</v>
      </c>
      <c r="J146" s="1">
        <f t="shared" si="7"/>
        <v>30</v>
      </c>
      <c r="K146" s="27"/>
      <c r="L146" s="1"/>
    </row>
    <row r="147" spans="1:13" x14ac:dyDescent="0.25">
      <c r="A147" s="1">
        <f t="shared" si="6"/>
        <v>31</v>
      </c>
      <c r="G147" s="23"/>
      <c r="H147" s="23"/>
      <c r="I147" s="6"/>
      <c r="J147" s="1">
        <f t="shared" si="7"/>
        <v>31</v>
      </c>
      <c r="L147" s="1"/>
    </row>
    <row r="148" spans="1:13" ht="19.5" thickBot="1" x14ac:dyDescent="0.3">
      <c r="A148" s="1">
        <f t="shared" si="6"/>
        <v>32</v>
      </c>
      <c r="B148" s="10" t="s">
        <v>357</v>
      </c>
      <c r="G148" s="66">
        <f>G144+G146</f>
        <v>9.4978868247432138E-2</v>
      </c>
      <c r="H148" s="51"/>
      <c r="I148" s="6" t="s">
        <v>358</v>
      </c>
      <c r="J148" s="1">
        <f t="shared" si="7"/>
        <v>32</v>
      </c>
      <c r="K148" s="27"/>
      <c r="L148" s="65"/>
      <c r="M148" s="52"/>
    </row>
    <row r="149" spans="1:13" ht="17.25" thickTop="1" thickBot="1" x14ac:dyDescent="0.3">
      <c r="A149" s="24">
        <f t="shared" si="6"/>
        <v>33</v>
      </c>
      <c r="B149" s="25"/>
      <c r="C149" s="25"/>
      <c r="D149" s="25"/>
      <c r="E149" s="25"/>
      <c r="F149" s="25"/>
      <c r="G149" s="24"/>
      <c r="H149" s="24"/>
      <c r="I149" s="26"/>
      <c r="J149" s="24">
        <f t="shared" si="7"/>
        <v>33</v>
      </c>
      <c r="K149" s="27"/>
      <c r="L149" s="65"/>
      <c r="M149" s="52"/>
    </row>
    <row r="150" spans="1:13" x14ac:dyDescent="0.25">
      <c r="A150" s="1">
        <f t="shared" si="6"/>
        <v>34</v>
      </c>
      <c r="G150" s="1"/>
      <c r="H150" s="1"/>
      <c r="I150" s="6"/>
      <c r="J150" s="1">
        <f t="shared" si="7"/>
        <v>34</v>
      </c>
      <c r="K150" s="27"/>
      <c r="L150" s="65"/>
      <c r="M150" s="52"/>
    </row>
    <row r="151" spans="1:13" ht="18.75" x14ac:dyDescent="0.25">
      <c r="A151" s="1">
        <f t="shared" si="6"/>
        <v>35</v>
      </c>
      <c r="B151" s="10" t="s">
        <v>77</v>
      </c>
      <c r="E151" s="2"/>
      <c r="F151" s="2"/>
      <c r="G151" s="39"/>
      <c r="H151" s="39"/>
      <c r="I151" s="6"/>
      <c r="J151" s="1">
        <f t="shared" si="7"/>
        <v>35</v>
      </c>
      <c r="K151" s="27"/>
      <c r="L151" s="65"/>
      <c r="M151" s="52"/>
    </row>
    <row r="152" spans="1:13" x14ac:dyDescent="0.25">
      <c r="A152" s="1">
        <f t="shared" si="6"/>
        <v>36</v>
      </c>
      <c r="B152" s="40"/>
      <c r="E152" s="2"/>
      <c r="F152" s="2"/>
      <c r="G152" s="39"/>
      <c r="H152" s="39"/>
      <c r="I152" s="6"/>
      <c r="J152" s="1">
        <f t="shared" si="7"/>
        <v>36</v>
      </c>
      <c r="K152" s="27"/>
      <c r="L152" s="65"/>
      <c r="M152" s="52"/>
    </row>
    <row r="153" spans="1:13" x14ac:dyDescent="0.25">
      <c r="A153" s="1">
        <f t="shared" si="6"/>
        <v>37</v>
      </c>
      <c r="B153" s="10" t="s">
        <v>50</v>
      </c>
      <c r="E153" s="2"/>
      <c r="F153" s="2"/>
      <c r="G153" s="39"/>
      <c r="H153" s="39"/>
      <c r="I153" s="6"/>
      <c r="J153" s="1">
        <f t="shared" si="7"/>
        <v>37</v>
      </c>
      <c r="K153" s="27"/>
      <c r="L153" s="65"/>
      <c r="M153" s="52"/>
    </row>
    <row r="154" spans="1:13" x14ac:dyDescent="0.25">
      <c r="A154" s="1">
        <f t="shared" si="6"/>
        <v>38</v>
      </c>
      <c r="B154" s="2"/>
      <c r="C154" s="2"/>
      <c r="D154" s="2"/>
      <c r="E154" s="2"/>
      <c r="F154" s="2"/>
      <c r="G154" s="39"/>
      <c r="H154" s="39"/>
      <c r="I154" s="6"/>
      <c r="J154" s="1">
        <f t="shared" si="7"/>
        <v>38</v>
      </c>
      <c r="K154" s="27"/>
      <c r="L154" s="65"/>
      <c r="M154" s="52"/>
    </row>
    <row r="155" spans="1:13" x14ac:dyDescent="0.25">
      <c r="A155" s="1">
        <f t="shared" si="6"/>
        <v>39</v>
      </c>
      <c r="B155" s="41" t="s">
        <v>51</v>
      </c>
      <c r="C155" s="2"/>
      <c r="D155" s="2"/>
      <c r="E155" s="2"/>
      <c r="F155" s="2"/>
      <c r="G155" s="39"/>
      <c r="H155" s="39"/>
      <c r="I155" s="42"/>
      <c r="J155" s="1">
        <f t="shared" si="7"/>
        <v>39</v>
      </c>
      <c r="K155" s="27"/>
      <c r="L155" s="65"/>
      <c r="M155" s="52"/>
    </row>
    <row r="156" spans="1:13" x14ac:dyDescent="0.25">
      <c r="A156" s="1">
        <f t="shared" si="6"/>
        <v>40</v>
      </c>
      <c r="B156" s="3" t="s">
        <v>78</v>
      </c>
      <c r="D156" s="2"/>
      <c r="E156" s="2"/>
      <c r="F156" s="2"/>
      <c r="G156" s="235">
        <f>G65</f>
        <v>0</v>
      </c>
      <c r="H156" s="2"/>
      <c r="I156" s="6" t="s">
        <v>359</v>
      </c>
      <c r="J156" s="1">
        <f t="shared" si="7"/>
        <v>40</v>
      </c>
      <c r="K156" s="27"/>
      <c r="L156" s="65"/>
      <c r="M156" s="52"/>
    </row>
    <row r="157" spans="1:13" x14ac:dyDescent="0.25">
      <c r="A157" s="1">
        <f t="shared" si="6"/>
        <v>41</v>
      </c>
      <c r="B157" s="3" t="s">
        <v>52</v>
      </c>
      <c r="D157" s="2"/>
      <c r="E157" s="2"/>
      <c r="F157" s="2"/>
      <c r="G157" s="236">
        <v>0</v>
      </c>
      <c r="H157" s="2"/>
      <c r="I157" s="6" t="s">
        <v>44</v>
      </c>
      <c r="J157" s="1">
        <f t="shared" si="7"/>
        <v>41</v>
      </c>
      <c r="K157" s="27"/>
      <c r="L157" s="65"/>
      <c r="M157" s="52"/>
    </row>
    <row r="158" spans="1:13" x14ac:dyDescent="0.25">
      <c r="A158" s="1">
        <f t="shared" si="6"/>
        <v>42</v>
      </c>
      <c r="B158" s="3" t="s">
        <v>54</v>
      </c>
      <c r="D158" s="2"/>
      <c r="E158" s="2"/>
      <c r="F158" s="2"/>
      <c r="G158" s="236">
        <v>0</v>
      </c>
      <c r="H158" s="2"/>
      <c r="I158" s="6" t="s">
        <v>44</v>
      </c>
      <c r="J158" s="1">
        <f t="shared" si="7"/>
        <v>42</v>
      </c>
      <c r="K158" s="27"/>
      <c r="L158" s="65"/>
      <c r="M158" s="52"/>
    </row>
    <row r="159" spans="1:13" x14ac:dyDescent="0.25">
      <c r="A159" s="1">
        <f t="shared" si="6"/>
        <v>43</v>
      </c>
      <c r="B159" s="3" t="s">
        <v>55</v>
      </c>
      <c r="D159" s="2"/>
      <c r="E159" s="45"/>
      <c r="F159" s="2"/>
      <c r="G159" s="280">
        <v>5500921.9661146728</v>
      </c>
      <c r="H159" s="279" t="s">
        <v>273</v>
      </c>
      <c r="I159" s="6" t="s">
        <v>352</v>
      </c>
      <c r="J159" s="1">
        <f t="shared" si="7"/>
        <v>43</v>
      </c>
      <c r="K159" s="27"/>
      <c r="L159" s="65"/>
      <c r="M159" s="52"/>
    </row>
    <row r="160" spans="1:13" x14ac:dyDescent="0.25">
      <c r="A160" s="1">
        <f t="shared" si="6"/>
        <v>44</v>
      </c>
      <c r="B160" s="3" t="s">
        <v>56</v>
      </c>
      <c r="D160" s="237"/>
      <c r="E160" s="2"/>
      <c r="F160" s="2"/>
      <c r="G160" s="238" t="s">
        <v>57</v>
      </c>
      <c r="H160" s="2"/>
      <c r="I160" s="6" t="s">
        <v>58</v>
      </c>
      <c r="J160" s="1">
        <f t="shared" si="7"/>
        <v>44</v>
      </c>
      <c r="K160" s="27"/>
      <c r="L160" s="65"/>
      <c r="M160" s="52"/>
    </row>
    <row r="161" spans="1:13" x14ac:dyDescent="0.25">
      <c r="A161" s="1">
        <f t="shared" si="6"/>
        <v>45</v>
      </c>
      <c r="G161" s="1"/>
      <c r="H161" s="1"/>
      <c r="J161" s="1">
        <f t="shared" si="7"/>
        <v>45</v>
      </c>
      <c r="K161" s="27"/>
      <c r="L161" s="65"/>
      <c r="M161" s="52"/>
    </row>
    <row r="162" spans="1:13" x14ac:dyDescent="0.25">
      <c r="A162" s="1">
        <f t="shared" si="6"/>
        <v>46</v>
      </c>
      <c r="B162" s="3" t="s">
        <v>59</v>
      </c>
      <c r="D162" s="2"/>
      <c r="E162" s="2"/>
      <c r="F162" s="2"/>
      <c r="G162" s="239">
        <f>IFERROR((((G156)+(G158/G159))*G160-(G157/G159))/(1-G160),0)</f>
        <v>0</v>
      </c>
      <c r="H162" s="240"/>
      <c r="I162" s="6" t="s">
        <v>60</v>
      </c>
      <c r="J162" s="1">
        <f t="shared" si="7"/>
        <v>46</v>
      </c>
      <c r="K162" s="27"/>
      <c r="L162" s="65"/>
      <c r="M162" s="52"/>
    </row>
    <row r="163" spans="1:13" x14ac:dyDescent="0.25">
      <c r="A163" s="1">
        <f t="shared" si="6"/>
        <v>47</v>
      </c>
      <c r="B163" s="53" t="s">
        <v>61</v>
      </c>
      <c r="G163" s="1"/>
      <c r="H163" s="1"/>
      <c r="J163" s="1">
        <f t="shared" si="7"/>
        <v>47</v>
      </c>
      <c r="K163" s="27"/>
      <c r="L163" s="65"/>
      <c r="M163" s="52"/>
    </row>
    <row r="164" spans="1:13" x14ac:dyDescent="0.25">
      <c r="A164" s="1">
        <f t="shared" si="6"/>
        <v>48</v>
      </c>
      <c r="G164" s="1"/>
      <c r="H164" s="1"/>
      <c r="J164" s="1">
        <f t="shared" si="7"/>
        <v>48</v>
      </c>
      <c r="K164" s="27"/>
      <c r="L164" s="65"/>
      <c r="M164" s="52"/>
    </row>
    <row r="165" spans="1:13" x14ac:dyDescent="0.25">
      <c r="A165" s="1">
        <f t="shared" si="6"/>
        <v>49</v>
      </c>
      <c r="B165" s="10" t="s">
        <v>62</v>
      </c>
      <c r="C165" s="2"/>
      <c r="D165" s="2"/>
      <c r="E165" s="2"/>
      <c r="F165" s="2"/>
      <c r="G165" s="54"/>
      <c r="H165" s="54"/>
      <c r="I165" s="55"/>
      <c r="J165" s="1">
        <f t="shared" si="7"/>
        <v>49</v>
      </c>
      <c r="K165" s="27"/>
      <c r="L165" s="65"/>
      <c r="M165" s="52"/>
    </row>
    <row r="166" spans="1:13" x14ac:dyDescent="0.25">
      <c r="A166" s="1">
        <f t="shared" si="6"/>
        <v>50</v>
      </c>
      <c r="B166" s="57"/>
      <c r="C166" s="2"/>
      <c r="D166" s="2"/>
      <c r="E166" s="2"/>
      <c r="F166" s="2"/>
      <c r="G166" s="54"/>
      <c r="H166" s="54"/>
      <c r="I166" s="58"/>
      <c r="J166" s="1">
        <f t="shared" si="7"/>
        <v>50</v>
      </c>
      <c r="K166" s="27"/>
      <c r="L166" s="65"/>
      <c r="M166" s="52"/>
    </row>
    <row r="167" spans="1:13" x14ac:dyDescent="0.25">
      <c r="A167" s="1">
        <f t="shared" si="6"/>
        <v>51</v>
      </c>
      <c r="B167" s="41" t="s">
        <v>51</v>
      </c>
      <c r="C167" s="2"/>
      <c r="D167" s="2"/>
      <c r="E167" s="2"/>
      <c r="F167" s="2"/>
      <c r="G167" s="54"/>
      <c r="H167" s="54"/>
      <c r="I167" s="58"/>
      <c r="J167" s="1">
        <f t="shared" si="7"/>
        <v>51</v>
      </c>
      <c r="K167" s="27"/>
      <c r="L167" s="65"/>
      <c r="M167" s="52"/>
    </row>
    <row r="168" spans="1:13" x14ac:dyDescent="0.25">
      <c r="A168" s="1">
        <f t="shared" si="6"/>
        <v>52</v>
      </c>
      <c r="B168" s="3" t="s">
        <v>78</v>
      </c>
      <c r="D168" s="2"/>
      <c r="E168" s="2"/>
      <c r="F168" s="2"/>
      <c r="G168" s="235">
        <f>G156</f>
        <v>0</v>
      </c>
      <c r="H168" s="222"/>
      <c r="I168" s="6" t="s">
        <v>360</v>
      </c>
      <c r="J168" s="1">
        <f t="shared" si="7"/>
        <v>52</v>
      </c>
      <c r="K168" s="27"/>
      <c r="L168" s="65"/>
      <c r="M168" s="52"/>
    </row>
    <row r="169" spans="1:13" x14ac:dyDescent="0.25">
      <c r="A169" s="1">
        <f t="shared" si="6"/>
        <v>53</v>
      </c>
      <c r="B169" s="3" t="s">
        <v>64</v>
      </c>
      <c r="D169" s="2"/>
      <c r="E169" s="2"/>
      <c r="F169" s="2"/>
      <c r="G169" s="67">
        <v>0</v>
      </c>
      <c r="H169" s="222"/>
      <c r="I169" s="6" t="s">
        <v>44</v>
      </c>
      <c r="J169" s="1">
        <f t="shared" si="7"/>
        <v>53</v>
      </c>
      <c r="K169" s="27"/>
      <c r="L169" s="65"/>
      <c r="M169" s="52"/>
    </row>
    <row r="170" spans="1:13" x14ac:dyDescent="0.25">
      <c r="A170" s="1">
        <f t="shared" si="6"/>
        <v>54</v>
      </c>
      <c r="B170" s="3" t="s">
        <v>54</v>
      </c>
      <c r="D170" s="2"/>
      <c r="E170" s="2"/>
      <c r="F170" s="2"/>
      <c r="G170" s="241">
        <f>G158</f>
        <v>0</v>
      </c>
      <c r="H170" s="242"/>
      <c r="I170" s="6" t="s">
        <v>361</v>
      </c>
      <c r="J170" s="1">
        <f t="shared" si="7"/>
        <v>54</v>
      </c>
      <c r="K170" s="27"/>
      <c r="L170" s="65"/>
      <c r="M170" s="52"/>
    </row>
    <row r="171" spans="1:13" x14ac:dyDescent="0.25">
      <c r="A171" s="1">
        <f t="shared" si="6"/>
        <v>55</v>
      </c>
      <c r="B171" s="3" t="s">
        <v>55</v>
      </c>
      <c r="D171" s="2"/>
      <c r="E171" s="2"/>
      <c r="F171" s="2"/>
      <c r="G171" s="280">
        <f>G159</f>
        <v>5500921.9661146728</v>
      </c>
      <c r="H171" s="279" t="s">
        <v>273</v>
      </c>
      <c r="I171" s="6" t="s">
        <v>362</v>
      </c>
      <c r="J171" s="1">
        <f t="shared" si="7"/>
        <v>55</v>
      </c>
      <c r="K171" s="27"/>
      <c r="L171" s="65"/>
      <c r="M171" s="52"/>
    </row>
    <row r="172" spans="1:13" x14ac:dyDescent="0.25">
      <c r="A172" s="1">
        <f t="shared" si="6"/>
        <v>56</v>
      </c>
      <c r="B172" s="3" t="s">
        <v>68</v>
      </c>
      <c r="D172" s="2"/>
      <c r="E172" s="2"/>
      <c r="F172" s="2"/>
      <c r="G172" s="243">
        <f>G162</f>
        <v>0</v>
      </c>
      <c r="H172" s="244"/>
      <c r="I172" s="6" t="s">
        <v>79</v>
      </c>
      <c r="J172" s="1">
        <f t="shared" si="7"/>
        <v>56</v>
      </c>
      <c r="K172" s="27"/>
      <c r="L172" s="65"/>
      <c r="M172" s="52"/>
    </row>
    <row r="173" spans="1:13" x14ac:dyDescent="0.25">
      <c r="A173" s="1">
        <f t="shared" si="6"/>
        <v>57</v>
      </c>
      <c r="B173" s="3" t="s">
        <v>70</v>
      </c>
      <c r="D173" s="2"/>
      <c r="E173" s="2"/>
      <c r="F173" s="2"/>
      <c r="G173" s="238" t="s">
        <v>71</v>
      </c>
      <c r="H173" s="2"/>
      <c r="I173" s="6" t="s">
        <v>72</v>
      </c>
      <c r="J173" s="1">
        <f t="shared" si="7"/>
        <v>57</v>
      </c>
      <c r="K173" s="27"/>
      <c r="L173" s="65"/>
      <c r="M173" s="52"/>
    </row>
    <row r="174" spans="1:13" x14ac:dyDescent="0.25">
      <c r="A174" s="1">
        <f t="shared" si="6"/>
        <v>58</v>
      </c>
      <c r="B174" s="5"/>
      <c r="D174" s="2"/>
      <c r="E174" s="2"/>
      <c r="F174" s="2"/>
      <c r="G174" s="245"/>
      <c r="H174" s="245"/>
      <c r="I174" s="58"/>
      <c r="J174" s="1">
        <f t="shared" si="7"/>
        <v>58</v>
      </c>
      <c r="K174" s="27"/>
      <c r="L174" s="65"/>
      <c r="M174" s="52"/>
    </row>
    <row r="175" spans="1:13" x14ac:dyDescent="0.25">
      <c r="A175" s="1">
        <f t="shared" si="6"/>
        <v>59</v>
      </c>
      <c r="B175" s="3" t="s">
        <v>73</v>
      </c>
      <c r="C175" s="1"/>
      <c r="D175" s="1"/>
      <c r="E175" s="2"/>
      <c r="F175" s="2"/>
      <c r="G175" s="239">
        <f>IFERROR((((G168)+(G170/G171)+G162)*G173-(G169/G171))/(1-G173),0)</f>
        <v>0</v>
      </c>
      <c r="H175" s="246"/>
      <c r="I175" s="6" t="s">
        <v>74</v>
      </c>
      <c r="J175" s="1">
        <f t="shared" si="7"/>
        <v>59</v>
      </c>
      <c r="K175" s="27"/>
      <c r="L175" s="65"/>
      <c r="M175" s="52"/>
    </row>
    <row r="176" spans="1:13" x14ac:dyDescent="0.25">
      <c r="A176" s="1">
        <f t="shared" si="6"/>
        <v>60</v>
      </c>
      <c r="B176" s="53" t="s">
        <v>354</v>
      </c>
      <c r="G176" s="1"/>
      <c r="H176" s="1"/>
      <c r="I176" s="6"/>
      <c r="J176" s="1">
        <f t="shared" si="7"/>
        <v>60</v>
      </c>
      <c r="K176" s="27"/>
      <c r="L176" s="65"/>
      <c r="M176" s="52"/>
    </row>
    <row r="177" spans="1:13" x14ac:dyDescent="0.25">
      <c r="A177" s="1">
        <f t="shared" si="6"/>
        <v>61</v>
      </c>
      <c r="G177" s="1"/>
      <c r="H177" s="1"/>
      <c r="I177" s="6"/>
      <c r="J177" s="1">
        <f t="shared" si="7"/>
        <v>61</v>
      </c>
      <c r="K177" s="27"/>
      <c r="L177" s="65"/>
      <c r="M177" s="52"/>
    </row>
    <row r="178" spans="1:13" x14ac:dyDescent="0.25">
      <c r="A178" s="1">
        <f t="shared" si="6"/>
        <v>62</v>
      </c>
      <c r="B178" s="10" t="s">
        <v>80</v>
      </c>
      <c r="G178" s="239">
        <f>G175+G162</f>
        <v>0</v>
      </c>
      <c r="H178" s="240"/>
      <c r="I178" s="6" t="s">
        <v>363</v>
      </c>
      <c r="J178" s="1">
        <f t="shared" si="7"/>
        <v>62</v>
      </c>
      <c r="K178" s="27"/>
      <c r="L178" s="65"/>
      <c r="M178" s="52"/>
    </row>
    <row r="179" spans="1:13" x14ac:dyDescent="0.25">
      <c r="A179" s="1">
        <f t="shared" si="6"/>
        <v>63</v>
      </c>
      <c r="G179" s="1"/>
      <c r="H179" s="1"/>
      <c r="I179" s="6"/>
      <c r="J179" s="1">
        <f t="shared" si="7"/>
        <v>63</v>
      </c>
      <c r="K179" s="27"/>
      <c r="L179" s="65"/>
      <c r="M179" s="52"/>
    </row>
    <row r="180" spans="1:13" x14ac:dyDescent="0.25">
      <c r="A180" s="1">
        <f t="shared" si="6"/>
        <v>64</v>
      </c>
      <c r="B180" s="10" t="s">
        <v>89</v>
      </c>
      <c r="G180" s="96">
        <f>G63</f>
        <v>0</v>
      </c>
      <c r="H180" s="2"/>
      <c r="I180" s="6" t="s">
        <v>364</v>
      </c>
      <c r="J180" s="1">
        <f t="shared" si="7"/>
        <v>64</v>
      </c>
      <c r="K180" s="27"/>
      <c r="L180" s="65"/>
      <c r="M180" s="52"/>
    </row>
    <row r="181" spans="1:13" x14ac:dyDescent="0.25">
      <c r="A181" s="1">
        <f t="shared" si="6"/>
        <v>65</v>
      </c>
      <c r="G181" s="222"/>
      <c r="H181" s="222"/>
      <c r="I181" s="6"/>
      <c r="J181" s="1">
        <f t="shared" si="7"/>
        <v>65</v>
      </c>
      <c r="K181" s="27"/>
      <c r="L181" s="65"/>
      <c r="M181" s="52"/>
    </row>
    <row r="182" spans="1:13" ht="19.5" thickBot="1" x14ac:dyDescent="0.3">
      <c r="A182" s="1">
        <f t="shared" si="6"/>
        <v>66</v>
      </c>
      <c r="B182" s="10" t="s">
        <v>90</v>
      </c>
      <c r="G182" s="247">
        <f>G178+G180</f>
        <v>0</v>
      </c>
      <c r="H182" s="246"/>
      <c r="I182" s="6" t="s">
        <v>365</v>
      </c>
      <c r="J182" s="1">
        <f t="shared" si="7"/>
        <v>66</v>
      </c>
      <c r="K182" s="27"/>
      <c r="L182" s="65"/>
      <c r="M182" s="52"/>
    </row>
    <row r="183" spans="1:13" ht="16.5" thickTop="1" x14ac:dyDescent="0.25">
      <c r="B183" s="10"/>
      <c r="G183" s="246"/>
      <c r="H183" s="246"/>
      <c r="I183" s="6"/>
      <c r="J183" s="1"/>
      <c r="K183" s="27"/>
      <c r="L183" s="65"/>
      <c r="M183" s="52"/>
    </row>
    <row r="184" spans="1:13" ht="42" customHeight="1" x14ac:dyDescent="0.25">
      <c r="A184" s="279" t="s">
        <v>273</v>
      </c>
      <c r="B184" s="302" t="s">
        <v>274</v>
      </c>
      <c r="C184" s="302"/>
      <c r="D184" s="302"/>
      <c r="E184" s="302"/>
      <c r="F184" s="302"/>
      <c r="G184" s="302"/>
      <c r="H184" s="302"/>
      <c r="I184" s="302"/>
      <c r="J184" s="1"/>
      <c r="K184" s="27"/>
      <c r="L184" s="65"/>
      <c r="M184" s="52"/>
    </row>
    <row r="185" spans="1:13" x14ac:dyDescent="0.25">
      <c r="A185" s="82"/>
      <c r="B185" s="5"/>
      <c r="C185" s="248"/>
      <c r="D185" s="248"/>
      <c r="E185" s="248"/>
      <c r="F185" s="248"/>
      <c r="G185" s="249"/>
      <c r="H185" s="249"/>
      <c r="I185" s="250"/>
      <c r="J185" s="1"/>
    </row>
    <row r="186" spans="1:13" x14ac:dyDescent="0.25">
      <c r="B186" s="303" t="s">
        <v>346</v>
      </c>
      <c r="C186" s="303"/>
      <c r="D186" s="303"/>
      <c r="E186" s="303"/>
      <c r="F186" s="303"/>
      <c r="G186" s="303"/>
      <c r="H186" s="303"/>
      <c r="I186" s="303"/>
      <c r="J186" s="1"/>
    </row>
    <row r="187" spans="1:13" x14ac:dyDescent="0.25">
      <c r="B187" s="303" t="s">
        <v>1</v>
      </c>
      <c r="C187" s="303"/>
      <c r="D187" s="303"/>
      <c r="E187" s="303"/>
      <c r="F187" s="303"/>
      <c r="G187" s="303"/>
      <c r="H187" s="303"/>
      <c r="I187" s="303"/>
      <c r="J187" s="1"/>
    </row>
    <row r="188" spans="1:13" x14ac:dyDescent="0.25">
      <c r="B188" s="303" t="s">
        <v>2</v>
      </c>
      <c r="C188" s="303"/>
      <c r="D188" s="303"/>
      <c r="E188" s="303"/>
      <c r="F188" s="303"/>
      <c r="G188" s="303"/>
      <c r="H188" s="303"/>
      <c r="I188" s="303"/>
      <c r="J188" s="1"/>
    </row>
    <row r="189" spans="1:13" x14ac:dyDescent="0.25">
      <c r="B189" s="306" t="str">
        <f>B5</f>
        <v>Base Period &amp; True-Up Period 12 - Months Ending December 31, 2024</v>
      </c>
      <c r="C189" s="306"/>
      <c r="D189" s="306"/>
      <c r="E189" s="306"/>
      <c r="F189" s="306"/>
      <c r="G189" s="306"/>
      <c r="H189" s="306"/>
      <c r="I189" s="306"/>
      <c r="J189" s="1"/>
    </row>
    <row r="190" spans="1:13" x14ac:dyDescent="0.25">
      <c r="B190" s="308" t="s">
        <v>3</v>
      </c>
      <c r="C190" s="304"/>
      <c r="D190" s="304"/>
      <c r="E190" s="304"/>
      <c r="F190" s="304"/>
      <c r="G190" s="304"/>
      <c r="H190" s="304"/>
      <c r="I190" s="304"/>
      <c r="J190" s="1"/>
    </row>
    <row r="191" spans="1:13" x14ac:dyDescent="0.25">
      <c r="B191" s="1"/>
      <c r="C191" s="1"/>
      <c r="D191" s="1"/>
      <c r="E191" s="1"/>
      <c r="F191" s="1"/>
      <c r="G191" s="2"/>
      <c r="H191" s="2"/>
      <c r="I191" s="6"/>
      <c r="J191" s="1"/>
    </row>
    <row r="192" spans="1:13" x14ac:dyDescent="0.25">
      <c r="A192" s="1" t="s">
        <v>4</v>
      </c>
      <c r="B192" s="2"/>
      <c r="C192" s="2"/>
      <c r="D192" s="2"/>
      <c r="E192" s="2"/>
      <c r="F192" s="2"/>
      <c r="G192" s="2"/>
      <c r="H192" s="2"/>
      <c r="I192" s="6"/>
      <c r="J192" s="1" t="s">
        <v>4</v>
      </c>
    </row>
    <row r="193" spans="1:10" x14ac:dyDescent="0.25">
      <c r="A193" s="1" t="s">
        <v>6</v>
      </c>
      <c r="B193" s="1"/>
      <c r="C193" s="1"/>
      <c r="D193" s="1"/>
      <c r="E193" s="1"/>
      <c r="F193" s="1"/>
      <c r="G193" s="7" t="s">
        <v>8</v>
      </c>
      <c r="H193" s="2"/>
      <c r="I193" s="9" t="s">
        <v>9</v>
      </c>
      <c r="J193" s="1" t="s">
        <v>6</v>
      </c>
    </row>
    <row r="194" spans="1:10" x14ac:dyDescent="0.25">
      <c r="G194" s="1"/>
      <c r="H194" s="1"/>
      <c r="I194" s="6"/>
      <c r="J194" s="1"/>
    </row>
    <row r="195" spans="1:10" ht="18.75" x14ac:dyDescent="0.25">
      <c r="A195" s="1">
        <v>1</v>
      </c>
      <c r="B195" s="10" t="s">
        <v>366</v>
      </c>
      <c r="E195" s="2"/>
      <c r="F195" s="2"/>
      <c r="G195" s="39"/>
      <c r="H195" s="39"/>
      <c r="I195" s="6"/>
      <c r="J195" s="1">
        <f>A195</f>
        <v>1</v>
      </c>
    </row>
    <row r="196" spans="1:10" x14ac:dyDescent="0.25">
      <c r="A196" s="1">
        <f>A195+1</f>
        <v>2</v>
      </c>
      <c r="B196" s="40"/>
      <c r="E196" s="2"/>
      <c r="F196" s="2"/>
      <c r="G196" s="39"/>
      <c r="H196" s="39"/>
      <c r="I196" s="6"/>
      <c r="J196" s="1">
        <f>J195+1</f>
        <v>2</v>
      </c>
    </row>
    <row r="197" spans="1:10" x14ac:dyDescent="0.25">
      <c r="A197" s="1">
        <f>A196+1</f>
        <v>3</v>
      </c>
      <c r="B197" s="10" t="s">
        <v>347</v>
      </c>
      <c r="E197" s="2"/>
      <c r="F197" s="2"/>
      <c r="G197" s="39"/>
      <c r="H197" s="39"/>
      <c r="I197" s="6"/>
      <c r="J197" s="1">
        <f>J196+1</f>
        <v>3</v>
      </c>
    </row>
    <row r="198" spans="1:10" x14ac:dyDescent="0.25">
      <c r="A198" s="1">
        <f>A197+1</f>
        <v>4</v>
      </c>
      <c r="B198" s="2"/>
      <c r="C198" s="2"/>
      <c r="D198" s="2"/>
      <c r="E198" s="2"/>
      <c r="F198" s="2"/>
      <c r="G198" s="39"/>
      <c r="H198" s="39"/>
      <c r="I198" s="6"/>
      <c r="J198" s="1">
        <f>J197+1</f>
        <v>4</v>
      </c>
    </row>
    <row r="199" spans="1:10" x14ac:dyDescent="0.25">
      <c r="A199" s="1">
        <f t="shared" ref="A199:A260" si="8">A198+1</f>
        <v>5</v>
      </c>
      <c r="B199" s="41" t="s">
        <v>51</v>
      </c>
      <c r="C199" s="2"/>
      <c r="D199" s="2"/>
      <c r="E199" s="2"/>
      <c r="F199" s="2"/>
      <c r="G199" s="39"/>
      <c r="H199" s="39"/>
      <c r="I199" s="42"/>
      <c r="J199" s="1">
        <f t="shared" ref="J199:J260" si="9">J198+1</f>
        <v>5</v>
      </c>
    </row>
    <row r="200" spans="1:10" x14ac:dyDescent="0.25">
      <c r="A200" s="1">
        <f t="shared" si="8"/>
        <v>6</v>
      </c>
      <c r="B200" s="3" t="s">
        <v>348</v>
      </c>
      <c r="D200" s="2"/>
      <c r="E200" s="2"/>
      <c r="F200" s="2"/>
      <c r="G200" s="29">
        <f>G89</f>
        <v>0</v>
      </c>
      <c r="H200" s="2"/>
      <c r="I200" s="6" t="s">
        <v>367</v>
      </c>
      <c r="J200" s="1">
        <f t="shared" si="9"/>
        <v>6</v>
      </c>
    </row>
    <row r="201" spans="1:10" x14ac:dyDescent="0.25">
      <c r="A201" s="1">
        <f t="shared" si="8"/>
        <v>7</v>
      </c>
      <c r="B201" s="3" t="s">
        <v>52</v>
      </c>
      <c r="D201" s="2"/>
      <c r="E201" s="2"/>
      <c r="F201" s="2"/>
      <c r="G201" s="67">
        <v>0</v>
      </c>
      <c r="H201" s="2"/>
      <c r="I201" s="6" t="s">
        <v>81</v>
      </c>
      <c r="J201" s="1">
        <f t="shared" si="9"/>
        <v>7</v>
      </c>
    </row>
    <row r="202" spans="1:10" x14ac:dyDescent="0.25">
      <c r="A202" s="1">
        <f t="shared" si="8"/>
        <v>8</v>
      </c>
      <c r="B202" s="3" t="s">
        <v>54</v>
      </c>
      <c r="D202" s="2"/>
      <c r="E202" s="2"/>
      <c r="F202" s="2"/>
      <c r="G202" s="44">
        <v>0</v>
      </c>
      <c r="H202" s="2"/>
      <c r="I202" s="36"/>
      <c r="J202" s="1">
        <f t="shared" si="9"/>
        <v>8</v>
      </c>
    </row>
    <row r="203" spans="1:10" x14ac:dyDescent="0.25">
      <c r="A203" s="1">
        <f t="shared" si="8"/>
        <v>9</v>
      </c>
      <c r="B203" s="3" t="s">
        <v>82</v>
      </c>
      <c r="D203" s="2"/>
      <c r="E203" s="2"/>
      <c r="F203" s="2"/>
      <c r="G203" s="43">
        <v>0</v>
      </c>
      <c r="H203" s="2"/>
      <c r="I203" s="6" t="s">
        <v>368</v>
      </c>
      <c r="J203" s="1">
        <f t="shared" si="9"/>
        <v>9</v>
      </c>
    </row>
    <row r="204" spans="1:10" x14ac:dyDescent="0.25">
      <c r="A204" s="1">
        <f t="shared" si="8"/>
        <v>10</v>
      </c>
      <c r="B204" s="3" t="s">
        <v>56</v>
      </c>
      <c r="D204" s="2"/>
      <c r="E204" s="2"/>
      <c r="F204" s="2"/>
      <c r="G204" s="68">
        <f>G126</f>
        <v>0.21</v>
      </c>
      <c r="H204" s="2"/>
      <c r="I204" s="6" t="s">
        <v>83</v>
      </c>
      <c r="J204" s="1">
        <f t="shared" si="9"/>
        <v>10</v>
      </c>
    </row>
    <row r="205" spans="1:10" x14ac:dyDescent="0.25">
      <c r="A205" s="1">
        <f t="shared" si="8"/>
        <v>11</v>
      </c>
      <c r="G205" s="1"/>
      <c r="H205" s="1"/>
      <c r="J205" s="1">
        <f t="shared" si="9"/>
        <v>11</v>
      </c>
    </row>
    <row r="206" spans="1:10" x14ac:dyDescent="0.25">
      <c r="A206" s="1">
        <f t="shared" si="8"/>
        <v>12</v>
      </c>
      <c r="B206" s="3" t="s">
        <v>84</v>
      </c>
      <c r="D206" s="2"/>
      <c r="E206" s="2"/>
      <c r="F206" s="2"/>
      <c r="G206" s="50">
        <f>IFERROR((((G200)+(G202/G203))*G204-(G201/G203))/(1-G204),0)</f>
        <v>0</v>
      </c>
      <c r="H206" s="51"/>
      <c r="I206" s="6" t="s">
        <v>85</v>
      </c>
      <c r="J206" s="1">
        <f t="shared" si="9"/>
        <v>12</v>
      </c>
    </row>
    <row r="207" spans="1:10" x14ac:dyDescent="0.25">
      <c r="A207" s="1">
        <f t="shared" si="8"/>
        <v>13</v>
      </c>
      <c r="B207" s="53" t="s">
        <v>61</v>
      </c>
      <c r="G207" s="23"/>
      <c r="H207" s="23"/>
      <c r="J207" s="1">
        <f t="shared" si="9"/>
        <v>13</v>
      </c>
    </row>
    <row r="208" spans="1:10" x14ac:dyDescent="0.25">
      <c r="A208" s="1">
        <f t="shared" si="8"/>
        <v>14</v>
      </c>
      <c r="G208" s="1"/>
      <c r="H208" s="1"/>
      <c r="J208" s="1">
        <f t="shared" si="9"/>
        <v>14</v>
      </c>
    </row>
    <row r="209" spans="1:10" x14ac:dyDescent="0.25">
      <c r="A209" s="1">
        <f t="shared" si="8"/>
        <v>15</v>
      </c>
      <c r="B209" s="10" t="s">
        <v>62</v>
      </c>
      <c r="C209" s="2"/>
      <c r="D209" s="2"/>
      <c r="E209" s="2"/>
      <c r="F209" s="2"/>
      <c r="G209" s="54"/>
      <c r="H209" s="54"/>
      <c r="I209" s="55"/>
      <c r="J209" s="1">
        <f t="shared" si="9"/>
        <v>15</v>
      </c>
    </row>
    <row r="210" spans="1:10" x14ac:dyDescent="0.25">
      <c r="A210" s="1">
        <f t="shared" si="8"/>
        <v>16</v>
      </c>
      <c r="B210" s="57"/>
      <c r="C210" s="2"/>
      <c r="D210" s="2"/>
      <c r="E210" s="2"/>
      <c r="F210" s="2"/>
      <c r="G210" s="54"/>
      <c r="H210" s="54"/>
      <c r="I210" s="42"/>
      <c r="J210" s="1">
        <f t="shared" si="9"/>
        <v>16</v>
      </c>
    </row>
    <row r="211" spans="1:10" x14ac:dyDescent="0.25">
      <c r="A211" s="1">
        <f t="shared" si="8"/>
        <v>17</v>
      </c>
      <c r="B211" s="41" t="s">
        <v>51</v>
      </c>
      <c r="C211" s="2"/>
      <c r="D211" s="2"/>
      <c r="E211" s="2"/>
      <c r="F211" s="2"/>
      <c r="G211" s="54"/>
      <c r="H211" s="54"/>
      <c r="I211" s="42"/>
      <c r="J211" s="1">
        <f t="shared" si="9"/>
        <v>17</v>
      </c>
    </row>
    <row r="212" spans="1:10" x14ac:dyDescent="0.25">
      <c r="A212" s="1">
        <f t="shared" si="8"/>
        <v>18</v>
      </c>
      <c r="B212" s="3" t="s">
        <v>348</v>
      </c>
      <c r="D212" s="2"/>
      <c r="E212" s="2"/>
      <c r="F212" s="2"/>
      <c r="G212" s="29">
        <f>G200</f>
        <v>0</v>
      </c>
      <c r="H212" s="23"/>
      <c r="I212" s="6" t="s">
        <v>63</v>
      </c>
      <c r="J212" s="1">
        <f t="shared" si="9"/>
        <v>18</v>
      </c>
    </row>
    <row r="213" spans="1:10" x14ac:dyDescent="0.25">
      <c r="A213" s="1">
        <f t="shared" si="8"/>
        <v>19</v>
      </c>
      <c r="B213" s="3" t="s">
        <v>64</v>
      </c>
      <c r="D213" s="2"/>
      <c r="E213" s="2"/>
      <c r="F213" s="2"/>
      <c r="G213" s="67">
        <v>0</v>
      </c>
      <c r="H213" s="23"/>
      <c r="I213" s="6" t="s">
        <v>81</v>
      </c>
      <c r="J213" s="1">
        <f t="shared" si="9"/>
        <v>19</v>
      </c>
    </row>
    <row r="214" spans="1:10" x14ac:dyDescent="0.25">
      <c r="A214" s="1">
        <f t="shared" si="8"/>
        <v>20</v>
      </c>
      <c r="B214" s="3" t="s">
        <v>54</v>
      </c>
      <c r="D214" s="2"/>
      <c r="E214" s="2"/>
      <c r="F214" s="2"/>
      <c r="G214" s="43">
        <f>G202</f>
        <v>0</v>
      </c>
      <c r="H214" s="59"/>
      <c r="I214" s="6" t="s">
        <v>66</v>
      </c>
      <c r="J214" s="1">
        <f t="shared" si="9"/>
        <v>20</v>
      </c>
    </row>
    <row r="215" spans="1:10" x14ac:dyDescent="0.25">
      <c r="A215" s="1">
        <f t="shared" si="8"/>
        <v>21</v>
      </c>
      <c r="B215" s="3" t="s">
        <v>82</v>
      </c>
      <c r="D215" s="2"/>
      <c r="E215" s="2"/>
      <c r="F215" s="2"/>
      <c r="G215" s="43">
        <f>G203</f>
        <v>0</v>
      </c>
      <c r="H215" s="59"/>
      <c r="I215" s="6" t="s">
        <v>67</v>
      </c>
      <c r="J215" s="1">
        <f t="shared" si="9"/>
        <v>21</v>
      </c>
    </row>
    <row r="216" spans="1:10" x14ac:dyDescent="0.25">
      <c r="A216" s="1">
        <f t="shared" si="8"/>
        <v>22</v>
      </c>
      <c r="B216" s="3" t="s">
        <v>68</v>
      </c>
      <c r="D216" s="2"/>
      <c r="E216" s="2"/>
      <c r="F216" s="2"/>
      <c r="G216" s="61">
        <f>G206</f>
        <v>0</v>
      </c>
      <c r="H216" s="51"/>
      <c r="I216" s="6" t="s">
        <v>69</v>
      </c>
      <c r="J216" s="1">
        <f t="shared" si="9"/>
        <v>22</v>
      </c>
    </row>
    <row r="217" spans="1:10" x14ac:dyDescent="0.25">
      <c r="A217" s="1">
        <f t="shared" si="8"/>
        <v>23</v>
      </c>
      <c r="B217" s="3" t="s">
        <v>70</v>
      </c>
      <c r="D217" s="2"/>
      <c r="E217" s="2"/>
      <c r="F217" s="2"/>
      <c r="G217" s="69" t="str">
        <f>G139</f>
        <v>8.84%</v>
      </c>
      <c r="H217" s="2"/>
      <c r="I217" s="6" t="s">
        <v>86</v>
      </c>
      <c r="J217" s="1">
        <f t="shared" si="9"/>
        <v>23</v>
      </c>
    </row>
    <row r="218" spans="1:10" x14ac:dyDescent="0.25">
      <c r="A218" s="1">
        <f t="shared" si="8"/>
        <v>24</v>
      </c>
      <c r="B218" s="5"/>
      <c r="D218" s="2"/>
      <c r="E218" s="2"/>
      <c r="F218" s="2"/>
      <c r="G218" s="62"/>
      <c r="H218" s="62"/>
      <c r="I218" s="58"/>
      <c r="J218" s="1">
        <f t="shared" si="9"/>
        <v>24</v>
      </c>
    </row>
    <row r="219" spans="1:10" x14ac:dyDescent="0.25">
      <c r="A219" s="1">
        <f t="shared" si="8"/>
        <v>25</v>
      </c>
      <c r="B219" s="3" t="s">
        <v>73</v>
      </c>
      <c r="C219" s="1"/>
      <c r="D219" s="1"/>
      <c r="E219" s="2"/>
      <c r="F219" s="2"/>
      <c r="G219" s="50">
        <f>IFERROR((((G212)+(G214/G215)+G206)*G217-(G213/G215))/(1-G217),0)</f>
        <v>0</v>
      </c>
      <c r="H219" s="51"/>
      <c r="I219" s="6" t="s">
        <v>74</v>
      </c>
      <c r="J219" s="1">
        <f t="shared" si="9"/>
        <v>25</v>
      </c>
    </row>
    <row r="220" spans="1:10" x14ac:dyDescent="0.25">
      <c r="A220" s="1">
        <f t="shared" si="8"/>
        <v>26</v>
      </c>
      <c r="B220" s="53" t="s">
        <v>354</v>
      </c>
      <c r="G220" s="1"/>
      <c r="H220" s="1"/>
      <c r="I220" s="6"/>
      <c r="J220" s="1">
        <f t="shared" si="9"/>
        <v>26</v>
      </c>
    </row>
    <row r="221" spans="1:10" x14ac:dyDescent="0.25">
      <c r="A221" s="1">
        <f t="shared" si="8"/>
        <v>27</v>
      </c>
      <c r="G221" s="1"/>
      <c r="H221" s="1"/>
      <c r="I221" s="6"/>
      <c r="J221" s="1">
        <f t="shared" si="9"/>
        <v>27</v>
      </c>
    </row>
    <row r="222" spans="1:10" x14ac:dyDescent="0.25">
      <c r="A222" s="1">
        <f t="shared" si="8"/>
        <v>28</v>
      </c>
      <c r="B222" s="10" t="s">
        <v>80</v>
      </c>
      <c r="G222" s="50">
        <f>G219+G206</f>
        <v>0</v>
      </c>
      <c r="H222" s="51"/>
      <c r="I222" s="6" t="s">
        <v>75</v>
      </c>
      <c r="J222" s="1">
        <f t="shared" si="9"/>
        <v>28</v>
      </c>
    </row>
    <row r="223" spans="1:10" x14ac:dyDescent="0.25">
      <c r="A223" s="1">
        <f t="shared" si="8"/>
        <v>29</v>
      </c>
      <c r="G223" s="1"/>
      <c r="H223" s="1"/>
      <c r="I223" s="6"/>
      <c r="J223" s="1">
        <f t="shared" si="9"/>
        <v>29</v>
      </c>
    </row>
    <row r="224" spans="1:10" x14ac:dyDescent="0.25">
      <c r="A224" s="1">
        <f t="shared" si="8"/>
        <v>30</v>
      </c>
      <c r="B224" s="10" t="s">
        <v>369</v>
      </c>
      <c r="G224" s="64">
        <f>G87</f>
        <v>1.8992701752899493E-2</v>
      </c>
      <c r="H224" s="2"/>
      <c r="I224" s="6" t="s">
        <v>370</v>
      </c>
      <c r="J224" s="1">
        <f t="shared" si="9"/>
        <v>30</v>
      </c>
    </row>
    <row r="225" spans="1:11" x14ac:dyDescent="0.25">
      <c r="A225" s="1">
        <f t="shared" si="8"/>
        <v>31</v>
      </c>
      <c r="G225" s="1"/>
      <c r="H225" s="1"/>
      <c r="I225" s="6"/>
      <c r="J225" s="1">
        <f t="shared" si="9"/>
        <v>31</v>
      </c>
    </row>
    <row r="226" spans="1:11" ht="19.5" thickBot="1" x14ac:dyDescent="0.3">
      <c r="A226" s="1">
        <f t="shared" si="8"/>
        <v>32</v>
      </c>
      <c r="B226" s="10" t="s">
        <v>87</v>
      </c>
      <c r="G226" s="66">
        <f>G222+G224</f>
        <v>1.8992701752899493E-2</v>
      </c>
      <c r="H226" s="51"/>
      <c r="I226" s="6" t="s">
        <v>358</v>
      </c>
      <c r="J226" s="1">
        <f t="shared" si="9"/>
        <v>32</v>
      </c>
    </row>
    <row r="227" spans="1:11" ht="17.25" thickTop="1" thickBot="1" x14ac:dyDescent="0.3">
      <c r="A227" s="24">
        <f t="shared" si="8"/>
        <v>33</v>
      </c>
      <c r="B227" s="71"/>
      <c r="C227" s="25"/>
      <c r="D227" s="25"/>
      <c r="E227" s="25"/>
      <c r="F227" s="25"/>
      <c r="G227" s="72"/>
      <c r="H227" s="72"/>
      <c r="I227" s="26"/>
      <c r="J227" s="24">
        <f t="shared" si="9"/>
        <v>33</v>
      </c>
      <c r="K227" s="27"/>
    </row>
    <row r="228" spans="1:11" x14ac:dyDescent="0.25">
      <c r="A228" s="1">
        <f t="shared" si="8"/>
        <v>34</v>
      </c>
      <c r="B228" s="10"/>
      <c r="G228" s="51"/>
      <c r="H228" s="51"/>
      <c r="I228" s="6"/>
      <c r="J228" s="1">
        <f t="shared" si="9"/>
        <v>34</v>
      </c>
      <c r="K228" s="27"/>
    </row>
    <row r="229" spans="1:11" ht="18.75" x14ac:dyDescent="0.25">
      <c r="A229" s="1">
        <f t="shared" si="8"/>
        <v>35</v>
      </c>
      <c r="B229" s="10" t="s">
        <v>77</v>
      </c>
      <c r="E229" s="2"/>
      <c r="F229" s="2"/>
      <c r="G229" s="39"/>
      <c r="H229" s="39"/>
      <c r="I229" s="6"/>
      <c r="J229" s="1">
        <f t="shared" si="9"/>
        <v>35</v>
      </c>
      <c r="K229" s="27"/>
    </row>
    <row r="230" spans="1:11" x14ac:dyDescent="0.25">
      <c r="A230" s="1">
        <f t="shared" si="8"/>
        <v>36</v>
      </c>
      <c r="B230" s="40"/>
      <c r="E230" s="2"/>
      <c r="F230" s="2"/>
      <c r="G230" s="39"/>
      <c r="H230" s="39"/>
      <c r="I230" s="6"/>
      <c r="J230" s="1">
        <f t="shared" si="9"/>
        <v>36</v>
      </c>
      <c r="K230" s="27"/>
    </row>
    <row r="231" spans="1:11" x14ac:dyDescent="0.25">
      <c r="A231" s="1">
        <f t="shared" si="8"/>
        <v>37</v>
      </c>
      <c r="B231" s="10" t="s">
        <v>50</v>
      </c>
      <c r="E231" s="2"/>
      <c r="F231" s="2"/>
      <c r="G231" s="39"/>
      <c r="H231" s="39"/>
      <c r="I231" s="6"/>
      <c r="J231" s="1">
        <f t="shared" si="9"/>
        <v>37</v>
      </c>
      <c r="K231" s="27"/>
    </row>
    <row r="232" spans="1:11" x14ac:dyDescent="0.25">
      <c r="A232" s="1">
        <f t="shared" si="8"/>
        <v>38</v>
      </c>
      <c r="B232" s="2"/>
      <c r="C232" s="2"/>
      <c r="D232" s="2"/>
      <c r="E232" s="2"/>
      <c r="F232" s="2"/>
      <c r="G232" s="39"/>
      <c r="H232" s="39"/>
      <c r="I232" s="6"/>
      <c r="J232" s="1">
        <f t="shared" si="9"/>
        <v>38</v>
      </c>
      <c r="K232" s="27"/>
    </row>
    <row r="233" spans="1:11" x14ac:dyDescent="0.25">
      <c r="A233" s="1">
        <f t="shared" si="8"/>
        <v>39</v>
      </c>
      <c r="B233" s="41" t="s">
        <v>51</v>
      </c>
      <c r="C233" s="2"/>
      <c r="D233" s="2"/>
      <c r="E233" s="2"/>
      <c r="F233" s="2"/>
      <c r="G233" s="39"/>
      <c r="H233" s="39"/>
      <c r="I233" s="42"/>
      <c r="J233" s="1">
        <f t="shared" si="9"/>
        <v>39</v>
      </c>
      <c r="K233" s="27"/>
    </row>
    <row r="234" spans="1:11" x14ac:dyDescent="0.25">
      <c r="A234" s="1">
        <f t="shared" si="8"/>
        <v>40</v>
      </c>
      <c r="B234" s="3" t="s">
        <v>78</v>
      </c>
      <c r="D234" s="2"/>
      <c r="E234" s="2"/>
      <c r="F234" s="2"/>
      <c r="G234" s="235">
        <f>G102</f>
        <v>0</v>
      </c>
      <c r="H234" s="2"/>
      <c r="I234" s="6" t="s">
        <v>371</v>
      </c>
      <c r="J234" s="1">
        <f t="shared" si="9"/>
        <v>40</v>
      </c>
      <c r="K234" s="27"/>
    </row>
    <row r="235" spans="1:11" x14ac:dyDescent="0.25">
      <c r="A235" s="1">
        <f t="shared" si="8"/>
        <v>41</v>
      </c>
      <c r="B235" s="3" t="s">
        <v>52</v>
      </c>
      <c r="D235" s="2"/>
      <c r="E235" s="2"/>
      <c r="F235" s="2"/>
      <c r="G235" s="236">
        <v>0</v>
      </c>
      <c r="H235" s="2"/>
      <c r="I235" s="6" t="s">
        <v>81</v>
      </c>
      <c r="J235" s="1">
        <f t="shared" si="9"/>
        <v>41</v>
      </c>
      <c r="K235" s="27"/>
    </row>
    <row r="236" spans="1:11" x14ac:dyDescent="0.25">
      <c r="A236" s="1">
        <f t="shared" si="8"/>
        <v>42</v>
      </c>
      <c r="B236" s="3" t="s">
        <v>54</v>
      </c>
      <c r="D236" s="2"/>
      <c r="E236" s="2"/>
      <c r="F236" s="2"/>
      <c r="G236" s="251">
        <v>0</v>
      </c>
      <c r="H236" s="2"/>
      <c r="I236" s="36"/>
      <c r="J236" s="1">
        <f t="shared" si="9"/>
        <v>42</v>
      </c>
      <c r="K236" s="27"/>
    </row>
    <row r="237" spans="1:11" x14ac:dyDescent="0.25">
      <c r="A237" s="1">
        <f t="shared" si="8"/>
        <v>43</v>
      </c>
      <c r="B237" s="3" t="s">
        <v>82</v>
      </c>
      <c r="D237" s="2"/>
      <c r="E237" s="2"/>
      <c r="F237" s="2"/>
      <c r="G237" s="241">
        <v>0</v>
      </c>
      <c r="H237" s="2"/>
      <c r="I237" s="6" t="s">
        <v>368</v>
      </c>
      <c r="J237" s="1">
        <f t="shared" si="9"/>
        <v>43</v>
      </c>
      <c r="K237" s="27"/>
    </row>
    <row r="238" spans="1:11" x14ac:dyDescent="0.25">
      <c r="A238" s="1">
        <f t="shared" si="8"/>
        <v>44</v>
      </c>
      <c r="B238" s="3" t="s">
        <v>56</v>
      </c>
      <c r="D238" s="2"/>
      <c r="E238" s="2"/>
      <c r="F238" s="2"/>
      <c r="G238" s="252" t="str">
        <f>G160</f>
        <v>21%</v>
      </c>
      <c r="H238" s="2"/>
      <c r="I238" s="6" t="s">
        <v>372</v>
      </c>
      <c r="J238" s="1">
        <f t="shared" si="9"/>
        <v>44</v>
      </c>
      <c r="K238" s="27"/>
    </row>
    <row r="239" spans="1:11" x14ac:dyDescent="0.25">
      <c r="A239" s="1">
        <f t="shared" si="8"/>
        <v>45</v>
      </c>
      <c r="G239" s="1"/>
      <c r="H239" s="1"/>
      <c r="J239" s="1">
        <f t="shared" si="9"/>
        <v>45</v>
      </c>
      <c r="K239" s="27"/>
    </row>
    <row r="240" spans="1:11" x14ac:dyDescent="0.25">
      <c r="A240" s="1">
        <f t="shared" si="8"/>
        <v>46</v>
      </c>
      <c r="B240" s="3" t="s">
        <v>59</v>
      </c>
      <c r="D240" s="2"/>
      <c r="E240" s="2"/>
      <c r="F240" s="2"/>
      <c r="G240" s="239">
        <f>IFERROR((((G234)+(G236/G237))*G238-(G235/G237))/(1-G238),0)</f>
        <v>0</v>
      </c>
      <c r="H240" s="240"/>
      <c r="I240" s="6" t="s">
        <v>85</v>
      </c>
      <c r="J240" s="1">
        <f t="shared" si="9"/>
        <v>46</v>
      </c>
      <c r="K240" s="27"/>
    </row>
    <row r="241" spans="1:11" x14ac:dyDescent="0.25">
      <c r="A241" s="1">
        <f t="shared" si="8"/>
        <v>47</v>
      </c>
      <c r="B241" s="53" t="s">
        <v>61</v>
      </c>
      <c r="D241" s="53"/>
      <c r="G241" s="231"/>
      <c r="H241" s="231"/>
      <c r="J241" s="1">
        <f t="shared" si="9"/>
        <v>47</v>
      </c>
      <c r="K241" s="27"/>
    </row>
    <row r="242" spans="1:11" x14ac:dyDescent="0.25">
      <c r="A242" s="1">
        <f t="shared" si="8"/>
        <v>48</v>
      </c>
      <c r="G242" s="1"/>
      <c r="H242" s="1"/>
      <c r="J242" s="1">
        <f t="shared" si="9"/>
        <v>48</v>
      </c>
      <c r="K242" s="27"/>
    </row>
    <row r="243" spans="1:11" x14ac:dyDescent="0.25">
      <c r="A243" s="1">
        <f t="shared" si="8"/>
        <v>49</v>
      </c>
      <c r="B243" s="10" t="s">
        <v>62</v>
      </c>
      <c r="C243" s="2"/>
      <c r="D243" s="2"/>
      <c r="E243" s="2"/>
      <c r="F243" s="2"/>
      <c r="G243" s="54"/>
      <c r="H243" s="54"/>
      <c r="I243" s="55"/>
      <c r="J243" s="1">
        <f t="shared" si="9"/>
        <v>49</v>
      </c>
      <c r="K243" s="27"/>
    </row>
    <row r="244" spans="1:11" x14ac:dyDescent="0.25">
      <c r="A244" s="1">
        <f t="shared" si="8"/>
        <v>50</v>
      </c>
      <c r="B244" s="57"/>
      <c r="C244" s="2"/>
      <c r="D244" s="2"/>
      <c r="E244" s="2"/>
      <c r="F244" s="2"/>
      <c r="G244" s="54"/>
      <c r="H244" s="54"/>
      <c r="I244" s="42"/>
      <c r="J244" s="1">
        <f t="shared" si="9"/>
        <v>50</v>
      </c>
      <c r="K244" s="27"/>
    </row>
    <row r="245" spans="1:11" x14ac:dyDescent="0.25">
      <c r="A245" s="1">
        <f t="shared" si="8"/>
        <v>51</v>
      </c>
      <c r="B245" s="41" t="s">
        <v>51</v>
      </c>
      <c r="C245" s="2"/>
      <c r="D245" s="2"/>
      <c r="E245" s="2"/>
      <c r="F245" s="2"/>
      <c r="G245" s="54"/>
      <c r="H245" s="54"/>
      <c r="I245" s="42"/>
      <c r="J245" s="1">
        <f t="shared" si="9"/>
        <v>51</v>
      </c>
      <c r="K245" s="27"/>
    </row>
    <row r="246" spans="1:11" x14ac:dyDescent="0.25">
      <c r="A246" s="1">
        <f t="shared" si="8"/>
        <v>52</v>
      </c>
      <c r="B246" s="3" t="s">
        <v>78</v>
      </c>
      <c r="D246" s="2"/>
      <c r="E246" s="2"/>
      <c r="F246" s="2"/>
      <c r="G246" s="235">
        <f>G234</f>
        <v>0</v>
      </c>
      <c r="H246" s="222"/>
      <c r="I246" s="6" t="s">
        <v>360</v>
      </c>
      <c r="J246" s="1">
        <f t="shared" si="9"/>
        <v>52</v>
      </c>
      <c r="K246" s="27"/>
    </row>
    <row r="247" spans="1:11" x14ac:dyDescent="0.25">
      <c r="A247" s="1">
        <f t="shared" si="8"/>
        <v>53</v>
      </c>
      <c r="B247" s="3" t="s">
        <v>64</v>
      </c>
      <c r="D247" s="2"/>
      <c r="E247" s="2"/>
      <c r="F247" s="2"/>
      <c r="G247" s="67">
        <v>0</v>
      </c>
      <c r="H247" s="23"/>
      <c r="I247" s="6" t="s">
        <v>81</v>
      </c>
      <c r="J247" s="1">
        <f t="shared" si="9"/>
        <v>53</v>
      </c>
      <c r="K247" s="27"/>
    </row>
    <row r="248" spans="1:11" x14ac:dyDescent="0.25">
      <c r="A248" s="1">
        <f t="shared" si="8"/>
        <v>54</v>
      </c>
      <c r="B248" s="3" t="s">
        <v>54</v>
      </c>
      <c r="D248" s="2"/>
      <c r="E248" s="2"/>
      <c r="F248" s="2"/>
      <c r="G248" s="241">
        <f>G236</f>
        <v>0</v>
      </c>
      <c r="H248" s="242"/>
      <c r="I248" s="6" t="s">
        <v>361</v>
      </c>
      <c r="J248" s="1">
        <f t="shared" si="9"/>
        <v>54</v>
      </c>
      <c r="K248" s="27"/>
    </row>
    <row r="249" spans="1:11" x14ac:dyDescent="0.25">
      <c r="A249" s="1">
        <f t="shared" si="8"/>
        <v>55</v>
      </c>
      <c r="B249" s="3" t="s">
        <v>82</v>
      </c>
      <c r="D249" s="2"/>
      <c r="E249" s="2"/>
      <c r="F249" s="2"/>
      <c r="G249" s="241">
        <f>G237</f>
        <v>0</v>
      </c>
      <c r="H249" s="242"/>
      <c r="I249" s="6" t="s">
        <v>362</v>
      </c>
      <c r="J249" s="1">
        <f t="shared" si="9"/>
        <v>55</v>
      </c>
      <c r="K249" s="27"/>
    </row>
    <row r="250" spans="1:11" x14ac:dyDescent="0.25">
      <c r="A250" s="1">
        <f t="shared" si="8"/>
        <v>56</v>
      </c>
      <c r="B250" s="3" t="s">
        <v>68</v>
      </c>
      <c r="D250" s="2"/>
      <c r="E250" s="2"/>
      <c r="F250" s="2"/>
      <c r="G250" s="243">
        <f>G240</f>
        <v>0</v>
      </c>
      <c r="H250" s="244"/>
      <c r="I250" s="6" t="s">
        <v>79</v>
      </c>
      <c r="J250" s="1">
        <f t="shared" si="9"/>
        <v>56</v>
      </c>
      <c r="K250" s="27"/>
    </row>
    <row r="251" spans="1:11" x14ac:dyDescent="0.25">
      <c r="A251" s="1">
        <f t="shared" si="8"/>
        <v>57</v>
      </c>
      <c r="B251" s="3" t="s">
        <v>70</v>
      </c>
      <c r="D251" s="2"/>
      <c r="E251" s="2"/>
      <c r="F251" s="2"/>
      <c r="G251" s="253" t="str">
        <f>G173</f>
        <v>8.84%</v>
      </c>
      <c r="H251" s="2"/>
      <c r="I251" s="6" t="s">
        <v>373</v>
      </c>
      <c r="J251" s="1">
        <f t="shared" si="9"/>
        <v>57</v>
      </c>
      <c r="K251" s="27"/>
    </row>
    <row r="252" spans="1:11" x14ac:dyDescent="0.25">
      <c r="A252" s="1">
        <f t="shared" si="8"/>
        <v>58</v>
      </c>
      <c r="B252" s="5"/>
      <c r="D252" s="2"/>
      <c r="E252" s="2"/>
      <c r="F252" s="2"/>
      <c r="G252" s="245"/>
      <c r="H252" s="245"/>
      <c r="I252" s="58"/>
      <c r="J252" s="1">
        <f t="shared" si="9"/>
        <v>58</v>
      </c>
      <c r="K252" s="27"/>
    </row>
    <row r="253" spans="1:11" x14ac:dyDescent="0.25">
      <c r="A253" s="1">
        <f t="shared" si="8"/>
        <v>59</v>
      </c>
      <c r="B253" s="3" t="s">
        <v>73</v>
      </c>
      <c r="C253" s="1"/>
      <c r="D253" s="1"/>
      <c r="E253" s="2"/>
      <c r="F253" s="2"/>
      <c r="G253" s="239">
        <f>IFERROR((((G246)+(G248/G249)+G240)*G251-(G247/G249))/(1-G251),0)</f>
        <v>0</v>
      </c>
      <c r="H253" s="246"/>
      <c r="I253" s="6" t="s">
        <v>74</v>
      </c>
      <c r="J253" s="1">
        <f t="shared" si="9"/>
        <v>59</v>
      </c>
      <c r="K253" s="27"/>
    </row>
    <row r="254" spans="1:11" x14ac:dyDescent="0.25">
      <c r="A254" s="1">
        <f t="shared" si="8"/>
        <v>60</v>
      </c>
      <c r="B254" s="53" t="s">
        <v>354</v>
      </c>
      <c r="D254" s="53"/>
      <c r="G254" s="1"/>
      <c r="H254" s="1"/>
      <c r="I254" s="6"/>
      <c r="J254" s="1">
        <f t="shared" si="9"/>
        <v>60</v>
      </c>
      <c r="K254" s="27"/>
    </row>
    <row r="255" spans="1:11" x14ac:dyDescent="0.25">
      <c r="A255" s="1">
        <f t="shared" si="8"/>
        <v>61</v>
      </c>
      <c r="G255" s="1"/>
      <c r="H255" s="1"/>
      <c r="I255" s="6"/>
      <c r="J255" s="1">
        <f t="shared" si="9"/>
        <v>61</v>
      </c>
      <c r="K255" s="27"/>
    </row>
    <row r="256" spans="1:11" x14ac:dyDescent="0.25">
      <c r="A256" s="1">
        <f t="shared" si="8"/>
        <v>62</v>
      </c>
      <c r="B256" s="10" t="s">
        <v>80</v>
      </c>
      <c r="G256" s="239">
        <f>G253+G240</f>
        <v>0</v>
      </c>
      <c r="H256" s="240"/>
      <c r="I256" s="6" t="s">
        <v>363</v>
      </c>
      <c r="J256" s="1">
        <f t="shared" si="9"/>
        <v>62</v>
      </c>
      <c r="K256" s="27"/>
    </row>
    <row r="257" spans="1:11" x14ac:dyDescent="0.25">
      <c r="A257" s="1">
        <f t="shared" si="8"/>
        <v>63</v>
      </c>
      <c r="G257" s="1"/>
      <c r="H257" s="1"/>
      <c r="I257" s="6"/>
      <c r="J257" s="1">
        <f t="shared" si="9"/>
        <v>63</v>
      </c>
      <c r="K257" s="27"/>
    </row>
    <row r="258" spans="1:11" x14ac:dyDescent="0.25">
      <c r="A258" s="1">
        <f t="shared" si="8"/>
        <v>64</v>
      </c>
      <c r="B258" s="10" t="s">
        <v>89</v>
      </c>
      <c r="G258" s="64">
        <f>G100</f>
        <v>0</v>
      </c>
      <c r="H258" s="2"/>
      <c r="I258" s="6" t="s">
        <v>88</v>
      </c>
      <c r="J258" s="1">
        <f t="shared" si="9"/>
        <v>64</v>
      </c>
      <c r="K258" s="27"/>
    </row>
    <row r="259" spans="1:11" x14ac:dyDescent="0.25">
      <c r="A259" s="1">
        <f t="shared" si="8"/>
        <v>65</v>
      </c>
      <c r="G259" s="1"/>
      <c r="H259" s="1"/>
      <c r="I259" s="6"/>
      <c r="J259" s="1">
        <f t="shared" si="9"/>
        <v>65</v>
      </c>
      <c r="K259" s="27"/>
    </row>
    <row r="260" spans="1:11" ht="19.5" thickBot="1" x14ac:dyDescent="0.3">
      <c r="A260" s="1">
        <f t="shared" si="8"/>
        <v>66</v>
      </c>
      <c r="B260" s="10" t="s">
        <v>90</v>
      </c>
      <c r="G260" s="66">
        <f>G256+G258</f>
        <v>0</v>
      </c>
      <c r="H260" s="51"/>
      <c r="I260" s="6" t="s">
        <v>365</v>
      </c>
      <c r="J260" s="1">
        <f t="shared" si="9"/>
        <v>66</v>
      </c>
      <c r="K260" s="27"/>
    </row>
    <row r="261" spans="1:11" ht="16.5" thickTop="1" x14ac:dyDescent="0.25">
      <c r="K261" s="27"/>
    </row>
    <row r="262" spans="1:11" ht="18.75" x14ac:dyDescent="0.25">
      <c r="A262" s="35">
        <v>1</v>
      </c>
      <c r="B262" s="3" t="s">
        <v>374</v>
      </c>
      <c r="K262" s="27"/>
    </row>
    <row r="263" spans="1:11" x14ac:dyDescent="0.25">
      <c r="K263" s="27"/>
    </row>
    <row r="264" spans="1:11" x14ac:dyDescent="0.25">
      <c r="K264" s="27"/>
    </row>
    <row r="265" spans="1:11" x14ac:dyDescent="0.25">
      <c r="K265" s="27"/>
    </row>
    <row r="266" spans="1:11" x14ac:dyDescent="0.25">
      <c r="K266" s="27"/>
    </row>
    <row r="267" spans="1:11" x14ac:dyDescent="0.25">
      <c r="K267" s="27"/>
    </row>
    <row r="268" spans="1:11" x14ac:dyDescent="0.25">
      <c r="K268" s="27"/>
    </row>
    <row r="269" spans="1:11" x14ac:dyDescent="0.25">
      <c r="K269" s="27"/>
    </row>
    <row r="270" spans="1:11" x14ac:dyDescent="0.25">
      <c r="K270" s="27"/>
    </row>
    <row r="272" spans="1:11" ht="18.75" x14ac:dyDescent="0.25">
      <c r="A272" s="35"/>
    </row>
  </sheetData>
  <mergeCells count="21">
    <mergeCell ref="B109:I109"/>
    <mergeCell ref="B2:I2"/>
    <mergeCell ref="B3:I3"/>
    <mergeCell ref="B4:I4"/>
    <mergeCell ref="B5:I5"/>
    <mergeCell ref="B6:I6"/>
    <mergeCell ref="B70:I70"/>
    <mergeCell ref="B71:I71"/>
    <mergeCell ref="B72:I72"/>
    <mergeCell ref="B73:I73"/>
    <mergeCell ref="B74:I74"/>
    <mergeCell ref="B108:I108"/>
    <mergeCell ref="B189:I189"/>
    <mergeCell ref="B190:I190"/>
    <mergeCell ref="B184:I184"/>
    <mergeCell ref="B110:I110"/>
    <mergeCell ref="B111:I111"/>
    <mergeCell ref="B112:I112"/>
    <mergeCell ref="B186:I186"/>
    <mergeCell ref="B187:I187"/>
    <mergeCell ref="B188:I188"/>
  </mergeCells>
  <printOptions horizontalCentered="1"/>
  <pageMargins left="0.25" right="0.25" top="0.5" bottom="0.65" header="0.25" footer="0.25"/>
  <pageSetup scale="55" fitToHeight="0" orientation="portrait" r:id="rId1"/>
  <headerFooter scaleWithDoc="0">
    <oddHeader>&amp;C&amp;"Times New Roman,Bold"&amp;8REVISED</oddHeader>
    <oddFooter>&amp;L&amp;A&amp;C&amp;"Times New Roman,Regular"&amp;10Page 5.&amp;P&amp;R&amp;F</oddFooter>
  </headerFooter>
  <rowBreaks count="3" manualBreakCount="3">
    <brk id="68" max="16383" man="1"/>
    <brk id="106" max="16383" man="1"/>
    <brk id="184" max="9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A29CF-23A7-4B8E-86D2-28DE105CA2FC}">
  <dimension ref="A1:P272"/>
  <sheetViews>
    <sheetView workbookViewId="0"/>
  </sheetViews>
  <sheetFormatPr defaultColWidth="8.7109375" defaultRowHeight="15.75" x14ac:dyDescent="0.25"/>
  <cols>
    <col min="1" max="1" width="5.28515625" style="1" customWidth="1"/>
    <col min="2" max="2" width="55.42578125" style="3" customWidth="1"/>
    <col min="3" max="5" width="15.5703125" style="3" customWidth="1"/>
    <col min="6" max="6" width="1.5703125" style="3" customWidth="1"/>
    <col min="7" max="7" width="16.7109375" style="3" customWidth="1"/>
    <col min="8" max="8" width="1.5703125" style="3" customWidth="1"/>
    <col min="9" max="9" width="41.28515625" style="38" customWidth="1"/>
    <col min="10" max="10" width="5.28515625" style="3" customWidth="1"/>
    <col min="11" max="11" width="10.28515625" style="3" customWidth="1"/>
    <col min="12" max="12" width="15" style="3" customWidth="1"/>
    <col min="13" max="13" width="10.42578125" style="3" customWidth="1"/>
    <col min="14" max="16384" width="8.7109375" style="3"/>
  </cols>
  <sheetData>
    <row r="1" spans="1:12" x14ac:dyDescent="0.25">
      <c r="A1" s="184" t="s">
        <v>423</v>
      </c>
    </row>
    <row r="2" spans="1:12" x14ac:dyDescent="0.25">
      <c r="A2" s="2"/>
      <c r="G2" s="37"/>
      <c r="H2" s="37"/>
      <c r="I2" s="36"/>
      <c r="J2" s="1"/>
      <c r="L2" s="16"/>
    </row>
    <row r="3" spans="1:12" x14ac:dyDescent="0.25">
      <c r="B3" s="303" t="s">
        <v>0</v>
      </c>
      <c r="C3" s="303"/>
      <c r="D3" s="303"/>
      <c r="E3" s="303"/>
      <c r="F3" s="303"/>
      <c r="G3" s="303"/>
      <c r="H3" s="303"/>
      <c r="I3" s="303"/>
      <c r="J3" s="1"/>
    </row>
    <row r="4" spans="1:12" x14ac:dyDescent="0.25">
      <c r="B4" s="303" t="s">
        <v>292</v>
      </c>
      <c r="C4" s="303"/>
      <c r="D4" s="303"/>
      <c r="E4" s="303"/>
      <c r="F4" s="303"/>
      <c r="G4" s="303"/>
      <c r="H4" s="303"/>
      <c r="I4" s="303"/>
      <c r="J4" s="1"/>
    </row>
    <row r="5" spans="1:12" x14ac:dyDescent="0.25">
      <c r="B5" s="303" t="s">
        <v>2</v>
      </c>
      <c r="C5" s="303"/>
      <c r="D5" s="303"/>
      <c r="E5" s="303"/>
      <c r="F5" s="303"/>
      <c r="G5" s="303"/>
      <c r="H5" s="303"/>
      <c r="I5" s="303"/>
      <c r="J5" s="1"/>
    </row>
    <row r="6" spans="1:12" x14ac:dyDescent="0.25">
      <c r="B6" s="306" t="str">
        <f>'[1]Stmt AD'!B5</f>
        <v>Base Period &amp; True-Up Period 12 - Months Ending December 31, 2024</v>
      </c>
      <c r="C6" s="306"/>
      <c r="D6" s="306"/>
      <c r="E6" s="306"/>
      <c r="F6" s="306"/>
      <c r="G6" s="306"/>
      <c r="H6" s="306"/>
      <c r="I6" s="306"/>
      <c r="J6" s="1"/>
    </row>
    <row r="7" spans="1:12" x14ac:dyDescent="0.25">
      <c r="B7" s="308" t="s">
        <v>3</v>
      </c>
      <c r="C7" s="304"/>
      <c r="D7" s="304"/>
      <c r="E7" s="304"/>
      <c r="F7" s="304"/>
      <c r="G7" s="304"/>
      <c r="H7" s="304"/>
      <c r="I7" s="304"/>
      <c r="J7" s="1"/>
    </row>
    <row r="8" spans="1:12" x14ac:dyDescent="0.25">
      <c r="B8" s="1"/>
      <c r="C8" s="1"/>
      <c r="D8" s="1"/>
      <c r="E8" s="1"/>
      <c r="F8" s="1"/>
      <c r="G8" s="1"/>
      <c r="H8" s="1"/>
      <c r="I8" s="6"/>
      <c r="J8" s="1"/>
    </row>
    <row r="9" spans="1:12" x14ac:dyDescent="0.25">
      <c r="A9" s="1" t="s">
        <v>4</v>
      </c>
      <c r="B9" s="2"/>
      <c r="C9" s="2"/>
      <c r="D9" s="2"/>
      <c r="E9" s="1" t="s">
        <v>5</v>
      </c>
      <c r="F9" s="2"/>
      <c r="G9" s="2"/>
      <c r="H9" s="2"/>
      <c r="I9" s="6"/>
      <c r="J9" s="1" t="s">
        <v>4</v>
      </c>
    </row>
    <row r="10" spans="1:12" x14ac:dyDescent="0.25">
      <c r="A10" s="1" t="s">
        <v>6</v>
      </c>
      <c r="B10" s="1"/>
      <c r="C10" s="1"/>
      <c r="D10" s="1"/>
      <c r="E10" s="7" t="s">
        <v>7</v>
      </c>
      <c r="F10" s="1"/>
      <c r="G10" s="8" t="s">
        <v>8</v>
      </c>
      <c r="H10" s="2"/>
      <c r="I10" s="9" t="s">
        <v>9</v>
      </c>
      <c r="J10" s="1" t="s">
        <v>6</v>
      </c>
    </row>
    <row r="11" spans="1:12" x14ac:dyDescent="0.25">
      <c r="B11" s="1"/>
      <c r="C11" s="1"/>
      <c r="D11" s="1"/>
      <c r="E11" s="1"/>
      <c r="F11" s="1"/>
      <c r="G11" s="1"/>
      <c r="H11" s="1"/>
      <c r="I11" s="6"/>
      <c r="J11" s="1"/>
      <c r="L11" s="16"/>
    </row>
    <row r="12" spans="1:12" x14ac:dyDescent="0.25">
      <c r="A12" s="1">
        <v>1</v>
      </c>
      <c r="B12" s="10" t="s">
        <v>10</v>
      </c>
      <c r="H12" s="2"/>
      <c r="I12" s="6"/>
      <c r="J12" s="1">
        <f>A12</f>
        <v>1</v>
      </c>
      <c r="L12" s="16"/>
    </row>
    <row r="13" spans="1:12" x14ac:dyDescent="0.25">
      <c r="A13" s="1">
        <f>A12+1</f>
        <v>2</v>
      </c>
      <c r="B13" s="3" t="s">
        <v>11</v>
      </c>
      <c r="E13" s="1" t="s">
        <v>12</v>
      </c>
      <c r="F13" s="116"/>
      <c r="G13" s="11">
        <v>8950000</v>
      </c>
      <c r="H13" s="2"/>
      <c r="I13" s="216"/>
      <c r="J13" s="1">
        <f>J12+1</f>
        <v>2</v>
      </c>
    </row>
    <row r="14" spans="1:12" x14ac:dyDescent="0.25">
      <c r="A14" s="1">
        <f t="shared" ref="A14:A53" si="0">A13+1</f>
        <v>3</v>
      </c>
      <c r="B14" s="3" t="s">
        <v>13</v>
      </c>
      <c r="E14" s="1" t="s">
        <v>14</v>
      </c>
      <c r="F14" s="116"/>
      <c r="G14" s="13">
        <v>0</v>
      </c>
      <c r="H14" s="2"/>
      <c r="I14" s="216"/>
      <c r="J14" s="1">
        <f t="shared" ref="J14:J53" si="1">J13+1</f>
        <v>3</v>
      </c>
    </row>
    <row r="15" spans="1:12" x14ac:dyDescent="0.25">
      <c r="A15" s="1">
        <f t="shared" si="0"/>
        <v>4</v>
      </c>
      <c r="B15" s="3" t="s">
        <v>15</v>
      </c>
      <c r="E15" s="1" t="s">
        <v>16</v>
      </c>
      <c r="F15" s="116"/>
      <c r="G15" s="13">
        <v>0</v>
      </c>
      <c r="H15" s="2"/>
      <c r="I15" s="216"/>
      <c r="J15" s="1">
        <f t="shared" si="1"/>
        <v>4</v>
      </c>
    </row>
    <row r="16" spans="1:12" x14ac:dyDescent="0.25">
      <c r="A16" s="1">
        <f t="shared" si="0"/>
        <v>5</v>
      </c>
      <c r="B16" s="3" t="s">
        <v>17</v>
      </c>
      <c r="E16" s="1" t="s">
        <v>18</v>
      </c>
      <c r="F16" s="116"/>
      <c r="G16" s="13">
        <v>0</v>
      </c>
      <c r="H16" s="2"/>
      <c r="I16" s="216"/>
      <c r="J16" s="1">
        <f t="shared" si="1"/>
        <v>5</v>
      </c>
    </row>
    <row r="17" spans="1:10" x14ac:dyDescent="0.25">
      <c r="A17" s="1">
        <f t="shared" si="0"/>
        <v>6</v>
      </c>
      <c r="B17" s="3" t="s">
        <v>19</v>
      </c>
      <c r="E17" s="1" t="s">
        <v>20</v>
      </c>
      <c r="F17" s="116"/>
      <c r="G17" s="14">
        <v>-33111.982000000004</v>
      </c>
      <c r="H17" s="2"/>
      <c r="I17" s="216"/>
      <c r="J17" s="1">
        <f t="shared" si="1"/>
        <v>6</v>
      </c>
    </row>
    <row r="18" spans="1:10" x14ac:dyDescent="0.25">
      <c r="A18" s="1">
        <f t="shared" si="0"/>
        <v>7</v>
      </c>
      <c r="B18" s="3" t="s">
        <v>293</v>
      </c>
      <c r="G18" s="17">
        <f>SUM(G13:G17)</f>
        <v>8916888.0179999992</v>
      </c>
      <c r="H18" s="18"/>
      <c r="I18" s="6" t="s">
        <v>294</v>
      </c>
      <c r="J18" s="1">
        <f t="shared" si="1"/>
        <v>7</v>
      </c>
    </row>
    <row r="19" spans="1:10" x14ac:dyDescent="0.25">
      <c r="A19" s="1">
        <f t="shared" si="0"/>
        <v>8</v>
      </c>
      <c r="I19" s="6"/>
      <c r="J19" s="1">
        <f t="shared" si="1"/>
        <v>8</v>
      </c>
    </row>
    <row r="20" spans="1:10" x14ac:dyDescent="0.25">
      <c r="A20" s="1">
        <f t="shared" si="0"/>
        <v>9</v>
      </c>
      <c r="B20" s="10" t="s">
        <v>21</v>
      </c>
      <c r="G20" s="19"/>
      <c r="H20" s="2"/>
      <c r="I20" s="6"/>
      <c r="J20" s="1">
        <f t="shared" si="1"/>
        <v>9</v>
      </c>
    </row>
    <row r="21" spans="1:10" x14ac:dyDescent="0.25">
      <c r="A21" s="1">
        <f t="shared" si="0"/>
        <v>10</v>
      </c>
      <c r="B21" s="3" t="s">
        <v>22</v>
      </c>
      <c r="E21" s="1" t="s">
        <v>23</v>
      </c>
      <c r="F21" s="116"/>
      <c r="G21" s="11">
        <v>362480.12900000002</v>
      </c>
      <c r="H21" s="2"/>
      <c r="I21" s="12"/>
      <c r="J21" s="1">
        <f t="shared" si="1"/>
        <v>10</v>
      </c>
    </row>
    <row r="22" spans="1:10" x14ac:dyDescent="0.25">
      <c r="A22" s="1">
        <f t="shared" si="0"/>
        <v>11</v>
      </c>
      <c r="B22" s="3" t="s">
        <v>24</v>
      </c>
      <c r="E22" s="1" t="s">
        <v>25</v>
      </c>
      <c r="F22" s="116"/>
      <c r="G22" s="13">
        <v>7061.1109999999999</v>
      </c>
      <c r="H22" s="2"/>
      <c r="I22" s="12"/>
      <c r="J22" s="1">
        <f t="shared" si="1"/>
        <v>11</v>
      </c>
    </row>
    <row r="23" spans="1:10" x14ac:dyDescent="0.25">
      <c r="A23" s="1">
        <f t="shared" si="0"/>
        <v>12</v>
      </c>
      <c r="B23" s="3" t="s">
        <v>26</v>
      </c>
      <c r="E23" s="1" t="s">
        <v>27</v>
      </c>
      <c r="F23" s="116"/>
      <c r="G23" s="13">
        <v>672.17100000000005</v>
      </c>
      <c r="H23" s="2"/>
      <c r="I23" s="12"/>
      <c r="J23" s="1">
        <f t="shared" si="1"/>
        <v>12</v>
      </c>
    </row>
    <row r="24" spans="1:10" x14ac:dyDescent="0.25">
      <c r="A24" s="1">
        <f t="shared" si="0"/>
        <v>13</v>
      </c>
      <c r="B24" s="3" t="s">
        <v>28</v>
      </c>
      <c r="E24" s="1" t="s">
        <v>29</v>
      </c>
      <c r="F24" s="116"/>
      <c r="G24" s="13">
        <v>0</v>
      </c>
      <c r="H24" s="2"/>
      <c r="I24" s="12"/>
      <c r="J24" s="1">
        <f t="shared" si="1"/>
        <v>13</v>
      </c>
    </row>
    <row r="25" spans="1:10" x14ac:dyDescent="0.25">
      <c r="A25" s="1">
        <f t="shared" si="0"/>
        <v>14</v>
      </c>
      <c r="B25" s="3" t="s">
        <v>30</v>
      </c>
      <c r="E25" s="1" t="s">
        <v>31</v>
      </c>
      <c r="F25" s="116"/>
      <c r="G25" s="14">
        <v>0</v>
      </c>
      <c r="H25" s="2"/>
      <c r="I25" s="12"/>
      <c r="J25" s="1">
        <f t="shared" si="1"/>
        <v>14</v>
      </c>
    </row>
    <row r="26" spans="1:10" x14ac:dyDescent="0.25">
      <c r="A26" s="1">
        <f t="shared" si="0"/>
        <v>15</v>
      </c>
      <c r="B26" s="3" t="s">
        <v>295</v>
      </c>
      <c r="G26" s="20">
        <f>SUM(G21:G25)</f>
        <v>370213.41099999996</v>
      </c>
      <c r="H26" s="21"/>
      <c r="I26" s="6" t="s">
        <v>296</v>
      </c>
      <c r="J26" s="1">
        <f t="shared" si="1"/>
        <v>15</v>
      </c>
    </row>
    <row r="27" spans="1:10" x14ac:dyDescent="0.25">
      <c r="A27" s="1">
        <f t="shared" si="0"/>
        <v>16</v>
      </c>
      <c r="I27" s="6"/>
      <c r="J27" s="1">
        <f t="shared" si="1"/>
        <v>16</v>
      </c>
    </row>
    <row r="28" spans="1:10" ht="16.5" thickBot="1" x14ac:dyDescent="0.3">
      <c r="A28" s="1">
        <f t="shared" si="0"/>
        <v>17</v>
      </c>
      <c r="B28" s="10" t="s">
        <v>32</v>
      </c>
      <c r="G28" s="22">
        <f>IFERROR(G26/G18,0)</f>
        <v>4.1518230379553031E-2</v>
      </c>
      <c r="H28" s="23"/>
      <c r="I28" s="6" t="s">
        <v>297</v>
      </c>
      <c r="J28" s="1">
        <f t="shared" si="1"/>
        <v>17</v>
      </c>
    </row>
    <row r="29" spans="1:10" ht="16.5" thickTop="1" x14ac:dyDescent="0.25">
      <c r="A29" s="1">
        <f t="shared" si="0"/>
        <v>18</v>
      </c>
      <c r="I29" s="6"/>
      <c r="J29" s="1">
        <f t="shared" si="1"/>
        <v>18</v>
      </c>
    </row>
    <row r="30" spans="1:10" x14ac:dyDescent="0.25">
      <c r="A30" s="1">
        <f t="shared" si="0"/>
        <v>19</v>
      </c>
      <c r="B30" s="10" t="s">
        <v>298</v>
      </c>
      <c r="I30" s="6"/>
      <c r="J30" s="1">
        <f t="shared" si="1"/>
        <v>19</v>
      </c>
    </row>
    <row r="31" spans="1:10" x14ac:dyDescent="0.25">
      <c r="A31" s="1">
        <f t="shared" si="0"/>
        <v>20</v>
      </c>
      <c r="B31" s="3" t="s">
        <v>299</v>
      </c>
      <c r="E31" s="1" t="s">
        <v>300</v>
      </c>
      <c r="F31" s="116"/>
      <c r="G31" s="11">
        <v>0</v>
      </c>
      <c r="H31" s="2"/>
      <c r="I31" s="12"/>
      <c r="J31" s="1">
        <f t="shared" si="1"/>
        <v>20</v>
      </c>
    </row>
    <row r="32" spans="1:10" x14ac:dyDescent="0.25">
      <c r="A32" s="1">
        <f t="shared" si="0"/>
        <v>21</v>
      </c>
      <c r="B32" s="3" t="s">
        <v>301</v>
      </c>
      <c r="E32" s="1" t="s">
        <v>302</v>
      </c>
      <c r="F32" s="116"/>
      <c r="G32" s="11">
        <v>0</v>
      </c>
      <c r="H32" s="2"/>
      <c r="I32" s="12"/>
      <c r="J32" s="1">
        <f t="shared" si="1"/>
        <v>21</v>
      </c>
    </row>
    <row r="33" spans="1:16" ht="16.5" thickBot="1" x14ac:dyDescent="0.3">
      <c r="A33" s="1">
        <f t="shared" si="0"/>
        <v>22</v>
      </c>
      <c r="B33" s="3" t="s">
        <v>303</v>
      </c>
      <c r="G33" s="22">
        <f>IFERROR((G32/G31),0)</f>
        <v>0</v>
      </c>
      <c r="H33" s="23"/>
      <c r="I33" s="6" t="s">
        <v>304</v>
      </c>
      <c r="J33" s="1">
        <f t="shared" si="1"/>
        <v>22</v>
      </c>
    </row>
    <row r="34" spans="1:16" ht="16.5" thickTop="1" x14ac:dyDescent="0.25">
      <c r="A34" s="1">
        <f t="shared" si="0"/>
        <v>23</v>
      </c>
      <c r="I34" s="6"/>
      <c r="J34" s="1">
        <f t="shared" si="1"/>
        <v>23</v>
      </c>
    </row>
    <row r="35" spans="1:16" x14ac:dyDescent="0.25">
      <c r="A35" s="1">
        <f t="shared" si="0"/>
        <v>24</v>
      </c>
      <c r="B35" s="10" t="s">
        <v>305</v>
      </c>
      <c r="I35" s="6"/>
      <c r="J35" s="1">
        <f t="shared" si="1"/>
        <v>24</v>
      </c>
    </row>
    <row r="36" spans="1:16" x14ac:dyDescent="0.25">
      <c r="A36" s="1">
        <f t="shared" si="0"/>
        <v>25</v>
      </c>
      <c r="B36" s="3" t="s">
        <v>306</v>
      </c>
      <c r="E36" s="1" t="s">
        <v>307</v>
      </c>
      <c r="F36" s="116"/>
      <c r="G36" s="11">
        <v>10563428.464799998</v>
      </c>
      <c r="H36" s="2"/>
      <c r="I36" s="12"/>
      <c r="J36" s="1">
        <f t="shared" si="1"/>
        <v>25</v>
      </c>
    </row>
    <row r="37" spans="1:16" x14ac:dyDescent="0.25">
      <c r="A37" s="1">
        <f t="shared" si="0"/>
        <v>26</v>
      </c>
      <c r="B37" s="3" t="s">
        <v>308</v>
      </c>
      <c r="E37" s="1" t="s">
        <v>300</v>
      </c>
      <c r="G37" s="217">
        <f>G31</f>
        <v>0</v>
      </c>
      <c r="H37" s="217"/>
      <c r="I37" s="6" t="s">
        <v>309</v>
      </c>
      <c r="J37" s="1">
        <f t="shared" si="1"/>
        <v>26</v>
      </c>
    </row>
    <row r="38" spans="1:16" x14ac:dyDescent="0.25">
      <c r="A38" s="1">
        <f t="shared" si="0"/>
        <v>27</v>
      </c>
      <c r="B38" s="3" t="s">
        <v>310</v>
      </c>
      <c r="E38" s="1" t="s">
        <v>311</v>
      </c>
      <c r="G38" s="13">
        <v>0</v>
      </c>
      <c r="H38" s="2"/>
      <c r="I38" s="12"/>
      <c r="J38" s="1">
        <f t="shared" si="1"/>
        <v>27</v>
      </c>
    </row>
    <row r="39" spans="1:16" x14ac:dyDescent="0.25">
      <c r="A39" s="1">
        <f t="shared" si="0"/>
        <v>28</v>
      </c>
      <c r="B39" s="3" t="s">
        <v>312</v>
      </c>
      <c r="E39" s="1" t="s">
        <v>313</v>
      </c>
      <c r="G39" s="13">
        <v>12087.273999999999</v>
      </c>
      <c r="H39" s="2"/>
      <c r="I39" s="12"/>
      <c r="J39" s="1">
        <f t="shared" si="1"/>
        <v>28</v>
      </c>
    </row>
    <row r="40" spans="1:16" ht="16.5" thickBot="1" x14ac:dyDescent="0.3">
      <c r="A40" s="1">
        <f t="shared" si="0"/>
        <v>29</v>
      </c>
      <c r="B40" s="3" t="s">
        <v>314</v>
      </c>
      <c r="G40" s="218">
        <f>SUM(G36:G39)</f>
        <v>10575515.738799999</v>
      </c>
      <c r="H40" s="18"/>
      <c r="I40" s="6" t="s">
        <v>315</v>
      </c>
      <c r="J40" s="1">
        <f t="shared" si="1"/>
        <v>29</v>
      </c>
    </row>
    <row r="41" spans="1:16" ht="17.25" thickTop="1" thickBot="1" x14ac:dyDescent="0.3">
      <c r="A41" s="24">
        <f t="shared" si="0"/>
        <v>30</v>
      </c>
      <c r="B41" s="25"/>
      <c r="C41" s="25"/>
      <c r="D41" s="25"/>
      <c r="E41" s="25"/>
      <c r="F41" s="25"/>
      <c r="G41" s="25"/>
      <c r="H41" s="25"/>
      <c r="I41" s="26"/>
      <c r="J41" s="24">
        <f t="shared" si="1"/>
        <v>30</v>
      </c>
    </row>
    <row r="42" spans="1:16" x14ac:dyDescent="0.25">
      <c r="A42" s="1">
        <f>A41+1</f>
        <v>31</v>
      </c>
      <c r="I42" s="6"/>
      <c r="J42" s="1">
        <f>J41+1</f>
        <v>31</v>
      </c>
    </row>
    <row r="43" spans="1:16" ht="16.5" thickBot="1" x14ac:dyDescent="0.3">
      <c r="A43" s="1">
        <f>A42+1</f>
        <v>32</v>
      </c>
      <c r="B43" s="10" t="s">
        <v>33</v>
      </c>
      <c r="G43" s="32">
        <v>0.10100000000000001</v>
      </c>
      <c r="H43" s="2"/>
      <c r="I43" s="6" t="s">
        <v>316</v>
      </c>
      <c r="J43" s="1">
        <f>J42+1</f>
        <v>32</v>
      </c>
      <c r="P43" s="16"/>
    </row>
    <row r="44" spans="1:16" ht="16.5" thickTop="1" x14ac:dyDescent="0.25">
      <c r="A44" s="1">
        <f t="shared" si="0"/>
        <v>33</v>
      </c>
      <c r="C44" s="28" t="s">
        <v>34</v>
      </c>
      <c r="D44" s="28" t="s">
        <v>35</v>
      </c>
      <c r="E44" s="28" t="s">
        <v>317</v>
      </c>
      <c r="F44" s="28"/>
      <c r="G44" s="28" t="s">
        <v>318</v>
      </c>
      <c r="H44" s="28"/>
      <c r="I44" s="6"/>
      <c r="J44" s="1">
        <f t="shared" si="1"/>
        <v>33</v>
      </c>
    </row>
    <row r="45" spans="1:16" x14ac:dyDescent="0.25">
      <c r="A45" s="1">
        <f t="shared" si="0"/>
        <v>34</v>
      </c>
      <c r="D45" s="1" t="s">
        <v>36</v>
      </c>
      <c r="E45" s="1" t="s">
        <v>37</v>
      </c>
      <c r="F45" s="1"/>
      <c r="G45" s="1" t="s">
        <v>38</v>
      </c>
      <c r="H45" s="1"/>
      <c r="I45" s="6"/>
      <c r="J45" s="1">
        <f t="shared" si="1"/>
        <v>34</v>
      </c>
    </row>
    <row r="46" spans="1:16" ht="18.75" x14ac:dyDescent="0.25">
      <c r="A46" s="1">
        <f t="shared" si="0"/>
        <v>35</v>
      </c>
      <c r="B46" s="10" t="s">
        <v>39</v>
      </c>
      <c r="C46" s="7" t="s">
        <v>319</v>
      </c>
      <c r="D46" s="7" t="s">
        <v>320</v>
      </c>
      <c r="E46" s="7" t="s">
        <v>40</v>
      </c>
      <c r="F46" s="7"/>
      <c r="G46" s="7" t="s">
        <v>41</v>
      </c>
      <c r="H46" s="1"/>
      <c r="I46" s="6"/>
      <c r="J46" s="1">
        <f t="shared" si="1"/>
        <v>35</v>
      </c>
    </row>
    <row r="47" spans="1:16" x14ac:dyDescent="0.25">
      <c r="A47" s="1">
        <f t="shared" si="0"/>
        <v>36</v>
      </c>
      <c r="I47" s="6"/>
      <c r="J47" s="1">
        <f t="shared" si="1"/>
        <v>36</v>
      </c>
    </row>
    <row r="48" spans="1:16" x14ac:dyDescent="0.25">
      <c r="A48" s="1">
        <f t="shared" si="0"/>
        <v>37</v>
      </c>
      <c r="B48" s="3" t="s">
        <v>321</v>
      </c>
      <c r="C48" s="18">
        <f>G18</f>
        <v>8916888.0179999992</v>
      </c>
      <c r="D48" s="23">
        <f>IFERROR(C48/C$51,0)</f>
        <v>0.45745451044688679</v>
      </c>
      <c r="E48" s="29">
        <f>G28</f>
        <v>4.1518230379553031E-2</v>
      </c>
      <c r="G48" s="23">
        <f>D48*E48</f>
        <v>1.8992701752899493E-2</v>
      </c>
      <c r="H48" s="23"/>
      <c r="I48" s="6" t="s">
        <v>322</v>
      </c>
      <c r="J48" s="1">
        <f t="shared" si="1"/>
        <v>37</v>
      </c>
    </row>
    <row r="49" spans="1:10" x14ac:dyDescent="0.25">
      <c r="A49" s="1">
        <f t="shared" si="0"/>
        <v>38</v>
      </c>
      <c r="B49" s="3" t="s">
        <v>323</v>
      </c>
      <c r="C49" s="19">
        <f>G31</f>
        <v>0</v>
      </c>
      <c r="D49" s="23">
        <f>IFERROR(C49/C$51,0)</f>
        <v>0</v>
      </c>
      <c r="E49" s="29">
        <f>G33</f>
        <v>0</v>
      </c>
      <c r="G49" s="23">
        <f>D49*E49</f>
        <v>0</v>
      </c>
      <c r="H49" s="23"/>
      <c r="I49" s="6" t="s">
        <v>324</v>
      </c>
      <c r="J49" s="1">
        <f t="shared" si="1"/>
        <v>38</v>
      </c>
    </row>
    <row r="50" spans="1:10" x14ac:dyDescent="0.25">
      <c r="A50" s="1">
        <f t="shared" si="0"/>
        <v>39</v>
      </c>
      <c r="B50" s="3" t="s">
        <v>42</v>
      </c>
      <c r="C50" s="19">
        <f>G40</f>
        <v>10575515.738799999</v>
      </c>
      <c r="D50" s="30">
        <f>IFERROR(C50/C$51,0)</f>
        <v>0.54254548955311332</v>
      </c>
      <c r="E50" s="31">
        <f>G43</f>
        <v>0.10100000000000001</v>
      </c>
      <c r="G50" s="30">
        <f>D50*E50</f>
        <v>5.4797094444864448E-2</v>
      </c>
      <c r="H50" s="23"/>
      <c r="I50" s="6" t="s">
        <v>325</v>
      </c>
      <c r="J50" s="1">
        <f t="shared" si="1"/>
        <v>39</v>
      </c>
    </row>
    <row r="51" spans="1:10" ht="16.5" thickBot="1" x14ac:dyDescent="0.3">
      <c r="A51" s="1">
        <f t="shared" si="0"/>
        <v>40</v>
      </c>
      <c r="B51" s="3" t="s">
        <v>326</v>
      </c>
      <c r="C51" s="218">
        <f>SUM(C48:C50)</f>
        <v>19492403.756799996</v>
      </c>
      <c r="D51" s="22">
        <f>SUM(D48:D50)</f>
        <v>1</v>
      </c>
      <c r="G51" s="22">
        <f>SUM(G48:G50)</f>
        <v>7.3789796197763935E-2</v>
      </c>
      <c r="H51" s="23"/>
      <c r="I51" s="6" t="s">
        <v>327</v>
      </c>
      <c r="J51" s="1">
        <f t="shared" si="1"/>
        <v>40</v>
      </c>
    </row>
    <row r="52" spans="1:10" ht="16.5" thickTop="1" x14ac:dyDescent="0.25">
      <c r="A52" s="1">
        <f t="shared" si="0"/>
        <v>41</v>
      </c>
      <c r="I52" s="6"/>
      <c r="J52" s="1">
        <f t="shared" si="1"/>
        <v>41</v>
      </c>
    </row>
    <row r="53" spans="1:10" ht="16.5" thickBot="1" x14ac:dyDescent="0.3">
      <c r="A53" s="1">
        <f t="shared" si="0"/>
        <v>42</v>
      </c>
      <c r="B53" s="10" t="s">
        <v>328</v>
      </c>
      <c r="G53" s="22">
        <f>G49+G50</f>
        <v>5.4797094444864448E-2</v>
      </c>
      <c r="H53" s="23"/>
      <c r="I53" s="6" t="s">
        <v>329</v>
      </c>
      <c r="J53" s="1">
        <f t="shared" si="1"/>
        <v>42</v>
      </c>
    </row>
    <row r="54" spans="1:10" ht="17.25" thickTop="1" thickBot="1" x14ac:dyDescent="0.3">
      <c r="A54" s="24">
        <f>A53+1</f>
        <v>43</v>
      </c>
      <c r="B54" s="25"/>
      <c r="C54" s="25"/>
      <c r="D54" s="25"/>
      <c r="E54" s="25"/>
      <c r="F54" s="25"/>
      <c r="G54" s="25"/>
      <c r="H54" s="25"/>
      <c r="I54" s="26"/>
      <c r="J54" s="24">
        <f>J53+1</f>
        <v>43</v>
      </c>
    </row>
    <row r="55" spans="1:10" x14ac:dyDescent="0.25">
      <c r="A55" s="1">
        <f>A54+1</f>
        <v>44</v>
      </c>
      <c r="I55" s="6"/>
      <c r="J55" s="1">
        <f>J54+1</f>
        <v>44</v>
      </c>
    </row>
    <row r="56" spans="1:10" ht="19.5" thickBot="1" x14ac:dyDescent="0.3">
      <c r="A56" s="1">
        <f t="shared" ref="A56:A66" si="2">A55+1</f>
        <v>45</v>
      </c>
      <c r="B56" s="10" t="s">
        <v>330</v>
      </c>
      <c r="G56" s="32">
        <v>0</v>
      </c>
      <c r="H56" s="2"/>
      <c r="I56" s="36" t="s">
        <v>316</v>
      </c>
      <c r="J56" s="1">
        <f t="shared" ref="J56:J66" si="3">J55+1</f>
        <v>45</v>
      </c>
    </row>
    <row r="57" spans="1:10" ht="16.5" thickTop="1" x14ac:dyDescent="0.25">
      <c r="A57" s="1">
        <f t="shared" si="2"/>
        <v>46</v>
      </c>
      <c r="C57" s="28" t="s">
        <v>34</v>
      </c>
      <c r="D57" s="28" t="s">
        <v>35</v>
      </c>
      <c r="E57" s="28" t="s">
        <v>317</v>
      </c>
      <c r="F57" s="28"/>
      <c r="G57" s="28" t="s">
        <v>318</v>
      </c>
      <c r="H57" s="28"/>
      <c r="I57" s="6"/>
      <c r="J57" s="1">
        <f t="shared" si="3"/>
        <v>46</v>
      </c>
    </row>
    <row r="58" spans="1:10" x14ac:dyDescent="0.25">
      <c r="A58" s="1">
        <f t="shared" si="2"/>
        <v>47</v>
      </c>
      <c r="D58" s="1" t="s">
        <v>36</v>
      </c>
      <c r="E58" s="1" t="s">
        <v>37</v>
      </c>
      <c r="F58" s="1"/>
      <c r="G58" s="1" t="s">
        <v>38</v>
      </c>
      <c r="H58" s="1"/>
      <c r="I58" s="6"/>
      <c r="J58" s="1">
        <f t="shared" si="3"/>
        <v>47</v>
      </c>
    </row>
    <row r="59" spans="1:10" ht="18.75" x14ac:dyDescent="0.25">
      <c r="A59" s="1">
        <f t="shared" si="2"/>
        <v>48</v>
      </c>
      <c r="B59" s="10" t="s">
        <v>39</v>
      </c>
      <c r="C59" s="7" t="s">
        <v>319</v>
      </c>
      <c r="D59" s="7" t="s">
        <v>320</v>
      </c>
      <c r="E59" s="7" t="s">
        <v>40</v>
      </c>
      <c r="F59" s="7"/>
      <c r="G59" s="7" t="s">
        <v>41</v>
      </c>
      <c r="H59" s="1"/>
      <c r="I59" s="6"/>
      <c r="J59" s="1">
        <f t="shared" si="3"/>
        <v>48</v>
      </c>
    </row>
    <row r="60" spans="1:10" x14ac:dyDescent="0.25">
      <c r="A60" s="1">
        <f t="shared" si="2"/>
        <v>49</v>
      </c>
      <c r="I60" s="6"/>
      <c r="J60" s="1">
        <f t="shared" si="3"/>
        <v>49</v>
      </c>
    </row>
    <row r="61" spans="1:10" x14ac:dyDescent="0.25">
      <c r="A61" s="1">
        <f t="shared" si="2"/>
        <v>50</v>
      </c>
      <c r="B61" s="3" t="s">
        <v>321</v>
      </c>
      <c r="C61" s="18">
        <f>G18</f>
        <v>8916888.0179999992</v>
      </c>
      <c r="D61" s="23">
        <f>IFERROR(C61/C$51,0)</f>
        <v>0.45745451044688679</v>
      </c>
      <c r="E61" s="33">
        <v>0</v>
      </c>
      <c r="G61" s="23">
        <f>D61*E61</f>
        <v>0</v>
      </c>
      <c r="H61" s="23"/>
      <c r="I61" s="6" t="s">
        <v>44</v>
      </c>
      <c r="J61" s="1">
        <f t="shared" si="3"/>
        <v>50</v>
      </c>
    </row>
    <row r="62" spans="1:10" x14ac:dyDescent="0.25">
      <c r="A62" s="1">
        <f t="shared" si="2"/>
        <v>51</v>
      </c>
      <c r="B62" s="3" t="s">
        <v>323</v>
      </c>
      <c r="C62" s="19">
        <f>G31</f>
        <v>0</v>
      </c>
      <c r="D62" s="23">
        <f>IFERROR(C62/C$51,0)</f>
        <v>0</v>
      </c>
      <c r="E62" s="33">
        <v>0</v>
      </c>
      <c r="G62" s="23">
        <f>D62*E62</f>
        <v>0</v>
      </c>
      <c r="H62" s="23"/>
      <c r="I62" s="6" t="s">
        <v>44</v>
      </c>
      <c r="J62" s="1">
        <f t="shared" si="3"/>
        <v>51</v>
      </c>
    </row>
    <row r="63" spans="1:10" x14ac:dyDescent="0.25">
      <c r="A63" s="1">
        <f t="shared" si="2"/>
        <v>52</v>
      </c>
      <c r="B63" s="3" t="s">
        <v>42</v>
      </c>
      <c r="C63" s="19">
        <f>G40</f>
        <v>10575515.738799999</v>
      </c>
      <c r="D63" s="30">
        <f>IFERROR(C63/C$51,0)</f>
        <v>0.54254548955311332</v>
      </c>
      <c r="E63" s="31">
        <f>G56</f>
        <v>0</v>
      </c>
      <c r="G63" s="30">
        <f>D63*E63</f>
        <v>0</v>
      </c>
      <c r="H63" s="23"/>
      <c r="I63" s="6" t="s">
        <v>331</v>
      </c>
      <c r="J63" s="1">
        <f t="shared" si="3"/>
        <v>52</v>
      </c>
    </row>
    <row r="64" spans="1:10" ht="16.5" thickBot="1" x14ac:dyDescent="0.3">
      <c r="A64" s="1">
        <f t="shared" si="2"/>
        <v>53</v>
      </c>
      <c r="B64" s="3" t="s">
        <v>326</v>
      </c>
      <c r="C64" s="218">
        <f>SUM(C61:C63)</f>
        <v>19492403.756799996</v>
      </c>
      <c r="D64" s="22">
        <f>SUM(D61:D63)</f>
        <v>1</v>
      </c>
      <c r="G64" s="22">
        <f>SUM(G61:G63)</f>
        <v>0</v>
      </c>
      <c r="H64" s="23"/>
      <c r="I64" s="6" t="s">
        <v>332</v>
      </c>
      <c r="J64" s="1">
        <f t="shared" si="3"/>
        <v>53</v>
      </c>
    </row>
    <row r="65" spans="1:10" ht="16.5" thickTop="1" x14ac:dyDescent="0.25">
      <c r="A65" s="1">
        <f t="shared" si="2"/>
        <v>54</v>
      </c>
      <c r="I65" s="6"/>
      <c r="J65" s="1">
        <f t="shared" si="3"/>
        <v>54</v>
      </c>
    </row>
    <row r="66" spans="1:10" ht="16.5" thickBot="1" x14ac:dyDescent="0.3">
      <c r="A66" s="1">
        <f t="shared" si="2"/>
        <v>55</v>
      </c>
      <c r="B66" s="10" t="s">
        <v>333</v>
      </c>
      <c r="G66" s="34">
        <f>G62+G63</f>
        <v>0</v>
      </c>
      <c r="H66" s="23"/>
      <c r="I66" s="6" t="s">
        <v>334</v>
      </c>
      <c r="J66" s="1">
        <f t="shared" si="3"/>
        <v>55</v>
      </c>
    </row>
    <row r="67" spans="1:10" ht="16.5" thickTop="1" x14ac:dyDescent="0.25">
      <c r="B67" s="10"/>
      <c r="G67" s="219"/>
      <c r="H67" s="219"/>
      <c r="I67" s="6"/>
      <c r="J67" s="1"/>
    </row>
    <row r="68" spans="1:10" ht="18.75" x14ac:dyDescent="0.25">
      <c r="A68" s="35">
        <v>1</v>
      </c>
      <c r="B68" s="3" t="s">
        <v>335</v>
      </c>
      <c r="G68" s="37"/>
      <c r="H68" s="37"/>
      <c r="J68" s="1" t="s">
        <v>91</v>
      </c>
    </row>
    <row r="69" spans="1:10" ht="18.75" x14ac:dyDescent="0.25">
      <c r="A69" s="35"/>
      <c r="G69" s="37"/>
      <c r="H69" s="37"/>
      <c r="J69" s="1"/>
    </row>
    <row r="70" spans="1:10" ht="18.75" x14ac:dyDescent="0.25">
      <c r="A70" s="35"/>
      <c r="G70" s="37"/>
      <c r="H70" s="37"/>
      <c r="J70" s="1"/>
    </row>
    <row r="71" spans="1:10" x14ac:dyDescent="0.25">
      <c r="B71" s="303" t="s">
        <v>0</v>
      </c>
      <c r="C71" s="303"/>
      <c r="D71" s="303"/>
      <c r="E71" s="303"/>
      <c r="F71" s="303"/>
      <c r="G71" s="303"/>
      <c r="H71" s="303"/>
      <c r="I71" s="303"/>
      <c r="J71" s="1"/>
    </row>
    <row r="72" spans="1:10" x14ac:dyDescent="0.25">
      <c r="B72" s="303" t="s">
        <v>1</v>
      </c>
      <c r="C72" s="303"/>
      <c r="D72" s="303"/>
      <c r="E72" s="303"/>
      <c r="F72" s="303"/>
      <c r="G72" s="303"/>
      <c r="H72" s="303"/>
      <c r="I72" s="303"/>
      <c r="J72" s="1"/>
    </row>
    <row r="73" spans="1:10" x14ac:dyDescent="0.25">
      <c r="B73" s="303" t="s">
        <v>2</v>
      </c>
      <c r="C73" s="303"/>
      <c r="D73" s="303"/>
      <c r="E73" s="303"/>
      <c r="F73" s="303"/>
      <c r="G73" s="303"/>
      <c r="H73" s="303"/>
      <c r="I73" s="303"/>
      <c r="J73" s="1"/>
    </row>
    <row r="74" spans="1:10" x14ac:dyDescent="0.25">
      <c r="B74" s="306" t="str">
        <f>B6</f>
        <v>Base Period &amp; True-Up Period 12 - Months Ending December 31, 2024</v>
      </c>
      <c r="C74" s="306"/>
      <c r="D74" s="306"/>
      <c r="E74" s="306"/>
      <c r="F74" s="306"/>
      <c r="G74" s="306"/>
      <c r="H74" s="306"/>
      <c r="I74" s="306"/>
      <c r="J74" s="1"/>
    </row>
    <row r="75" spans="1:10" x14ac:dyDescent="0.25">
      <c r="B75" s="308" t="s">
        <v>3</v>
      </c>
      <c r="C75" s="304"/>
      <c r="D75" s="304"/>
      <c r="E75" s="304"/>
      <c r="F75" s="304"/>
      <c r="G75" s="304"/>
      <c r="H75" s="304"/>
      <c r="I75" s="304"/>
      <c r="J75" s="1"/>
    </row>
    <row r="76" spans="1:10" x14ac:dyDescent="0.25">
      <c r="B76" s="1"/>
      <c r="C76" s="1"/>
      <c r="D76" s="1"/>
      <c r="E76" s="1"/>
      <c r="F76" s="1"/>
      <c r="G76" s="1"/>
      <c r="H76" s="1"/>
      <c r="I76" s="6"/>
      <c r="J76" s="1"/>
    </row>
    <row r="77" spans="1:10" x14ac:dyDescent="0.25">
      <c r="A77" s="1" t="s">
        <v>4</v>
      </c>
      <c r="B77" s="2"/>
      <c r="C77" s="2"/>
      <c r="D77" s="2"/>
      <c r="E77" s="1" t="s">
        <v>5</v>
      </c>
      <c r="F77" s="2"/>
      <c r="G77" s="2"/>
      <c r="H77" s="2"/>
      <c r="I77" s="6"/>
      <c r="J77" s="1" t="s">
        <v>4</v>
      </c>
    </row>
    <row r="78" spans="1:10" x14ac:dyDescent="0.25">
      <c r="A78" s="1" t="s">
        <v>6</v>
      </c>
      <c r="B78" s="1"/>
      <c r="C78" s="1"/>
      <c r="D78" s="1"/>
      <c r="E78" s="7" t="s">
        <v>7</v>
      </c>
      <c r="F78" s="1"/>
      <c r="G78" s="8" t="s">
        <v>8</v>
      </c>
      <c r="H78" s="2"/>
      <c r="I78" s="9" t="s">
        <v>9</v>
      </c>
      <c r="J78" s="1" t="s">
        <v>6</v>
      </c>
    </row>
    <row r="79" spans="1:10" x14ac:dyDescent="0.25">
      <c r="I79" s="6"/>
      <c r="J79" s="1"/>
    </row>
    <row r="80" spans="1:10" ht="19.5" thickBot="1" x14ac:dyDescent="0.3">
      <c r="A80" s="1">
        <v>1</v>
      </c>
      <c r="B80" s="10" t="s">
        <v>46</v>
      </c>
      <c r="G80" s="220">
        <v>0</v>
      </c>
      <c r="H80" s="2"/>
      <c r="I80" s="36"/>
      <c r="J80" s="1">
        <f>A80</f>
        <v>1</v>
      </c>
    </row>
    <row r="81" spans="1:10" ht="16.5" thickTop="1" x14ac:dyDescent="0.25">
      <c r="A81" s="1">
        <f t="shared" ref="A81:A103" si="4">A80+1</f>
        <v>2</v>
      </c>
      <c r="C81" s="28" t="s">
        <v>34</v>
      </c>
      <c r="D81" s="28" t="s">
        <v>35</v>
      </c>
      <c r="E81" s="28" t="s">
        <v>317</v>
      </c>
      <c r="F81" s="28"/>
      <c r="G81" s="28" t="s">
        <v>318</v>
      </c>
      <c r="H81" s="28"/>
      <c r="I81" s="6"/>
      <c r="J81" s="1">
        <f t="shared" ref="J81:J103" si="5">J80+1</f>
        <v>2</v>
      </c>
    </row>
    <row r="82" spans="1:10" x14ac:dyDescent="0.25">
      <c r="A82" s="1">
        <f t="shared" si="4"/>
        <v>3</v>
      </c>
      <c r="D82" s="1" t="s">
        <v>36</v>
      </c>
      <c r="E82" s="1" t="s">
        <v>37</v>
      </c>
      <c r="F82" s="1"/>
      <c r="G82" s="1" t="s">
        <v>38</v>
      </c>
      <c r="H82" s="1"/>
      <c r="I82" s="6"/>
      <c r="J82" s="1">
        <f t="shared" si="5"/>
        <v>3</v>
      </c>
    </row>
    <row r="83" spans="1:10" ht="18.75" x14ac:dyDescent="0.25">
      <c r="A83" s="1">
        <f t="shared" si="4"/>
        <v>4</v>
      </c>
      <c r="B83" s="10" t="s">
        <v>47</v>
      </c>
      <c r="C83" s="7" t="s">
        <v>336</v>
      </c>
      <c r="D83" s="7" t="s">
        <v>320</v>
      </c>
      <c r="E83" s="7" t="s">
        <v>40</v>
      </c>
      <c r="F83" s="7"/>
      <c r="G83" s="7" t="s">
        <v>41</v>
      </c>
      <c r="H83" s="1"/>
      <c r="I83" s="6"/>
      <c r="J83" s="1">
        <f t="shared" si="5"/>
        <v>4</v>
      </c>
    </row>
    <row r="84" spans="1:10" x14ac:dyDescent="0.25">
      <c r="A84" s="1">
        <f t="shared" si="4"/>
        <v>5</v>
      </c>
      <c r="I84" s="6"/>
      <c r="J84" s="1">
        <f t="shared" si="5"/>
        <v>5</v>
      </c>
    </row>
    <row r="85" spans="1:10" x14ac:dyDescent="0.25">
      <c r="A85" s="1">
        <f t="shared" si="4"/>
        <v>6</v>
      </c>
      <c r="B85" s="3" t="s">
        <v>321</v>
      </c>
      <c r="C85" s="221">
        <f>G18</f>
        <v>8916888.0179999992</v>
      </c>
      <c r="D85" s="222">
        <f>IFERROR(C85/C$88,0)</f>
        <v>0.45745451044688679</v>
      </c>
      <c r="E85" s="29">
        <f>G28</f>
        <v>4.1518230379553031E-2</v>
      </c>
      <c r="G85" s="223">
        <f>D85*E85</f>
        <v>1.8992701752899493E-2</v>
      </c>
      <c r="H85" s="223"/>
      <c r="I85" s="6" t="s">
        <v>337</v>
      </c>
      <c r="J85" s="1">
        <f t="shared" si="5"/>
        <v>6</v>
      </c>
    </row>
    <row r="86" spans="1:10" x14ac:dyDescent="0.25">
      <c r="A86" s="1">
        <f t="shared" si="4"/>
        <v>7</v>
      </c>
      <c r="B86" s="3" t="s">
        <v>323</v>
      </c>
      <c r="C86" s="88">
        <f>G31</f>
        <v>0</v>
      </c>
      <c r="D86" s="222">
        <f>IFERROR(C86/C$88,0)</f>
        <v>0</v>
      </c>
      <c r="E86" s="29">
        <f>G33</f>
        <v>0</v>
      </c>
      <c r="G86" s="223">
        <f>D86*E86</f>
        <v>0</v>
      </c>
      <c r="H86" s="223"/>
      <c r="I86" s="6" t="s">
        <v>338</v>
      </c>
      <c r="J86" s="1">
        <f t="shared" si="5"/>
        <v>7</v>
      </c>
    </row>
    <row r="87" spans="1:10" x14ac:dyDescent="0.25">
      <c r="A87" s="1">
        <f t="shared" si="4"/>
        <v>8</v>
      </c>
      <c r="B87" s="3" t="s">
        <v>42</v>
      </c>
      <c r="C87" s="88">
        <f>G40</f>
        <v>10575515.738799999</v>
      </c>
      <c r="D87" s="224">
        <f>IFERROR(C87/C$88,0)</f>
        <v>0.54254548955311332</v>
      </c>
      <c r="E87" s="31">
        <f>G80</f>
        <v>0</v>
      </c>
      <c r="G87" s="225">
        <f>D87*E87</f>
        <v>0</v>
      </c>
      <c r="H87" s="226"/>
      <c r="I87" s="6" t="s">
        <v>339</v>
      </c>
      <c r="J87" s="1">
        <f t="shared" si="5"/>
        <v>8</v>
      </c>
    </row>
    <row r="88" spans="1:10" ht="16.5" thickBot="1" x14ac:dyDescent="0.3">
      <c r="A88" s="1">
        <f t="shared" si="4"/>
        <v>9</v>
      </c>
      <c r="B88" s="3" t="s">
        <v>43</v>
      </c>
      <c r="C88" s="218">
        <f>SUM(C85:C87)</f>
        <v>19492403.756799996</v>
      </c>
      <c r="D88" s="227">
        <f>SUM(D84:D87)</f>
        <v>1</v>
      </c>
      <c r="G88" s="228">
        <f>SUM(G85:G87)</f>
        <v>1.8992701752899493E-2</v>
      </c>
      <c r="H88" s="226"/>
      <c r="I88" s="6" t="s">
        <v>340</v>
      </c>
      <c r="J88" s="1">
        <f t="shared" si="5"/>
        <v>9</v>
      </c>
    </row>
    <row r="89" spans="1:10" ht="16.5" thickTop="1" x14ac:dyDescent="0.25">
      <c r="A89" s="1">
        <f t="shared" si="4"/>
        <v>10</v>
      </c>
      <c r="I89" s="6"/>
      <c r="J89" s="1">
        <f t="shared" si="5"/>
        <v>10</v>
      </c>
    </row>
    <row r="90" spans="1:10" ht="16.5" thickBot="1" x14ac:dyDescent="0.3">
      <c r="A90" s="1">
        <f t="shared" si="4"/>
        <v>11</v>
      </c>
      <c r="B90" s="10" t="s">
        <v>333</v>
      </c>
      <c r="G90" s="228">
        <f>G86+G87</f>
        <v>0</v>
      </c>
      <c r="H90" s="226"/>
      <c r="I90" s="6" t="s">
        <v>341</v>
      </c>
      <c r="J90" s="1">
        <f t="shared" si="5"/>
        <v>11</v>
      </c>
    </row>
    <row r="91" spans="1:10" ht="17.25" thickTop="1" thickBot="1" x14ac:dyDescent="0.3">
      <c r="A91" s="24">
        <f t="shared" si="4"/>
        <v>12</v>
      </c>
      <c r="B91" s="71"/>
      <c r="C91" s="25"/>
      <c r="D91" s="25"/>
      <c r="E91" s="25"/>
      <c r="F91" s="25"/>
      <c r="G91" s="229"/>
      <c r="H91" s="229"/>
      <c r="I91" s="26"/>
      <c r="J91" s="24">
        <f t="shared" si="5"/>
        <v>12</v>
      </c>
    </row>
    <row r="92" spans="1:10" x14ac:dyDescent="0.25">
      <c r="A92" s="1">
        <f t="shared" si="4"/>
        <v>13</v>
      </c>
      <c r="I92" s="6"/>
      <c r="J92" s="1">
        <f t="shared" si="5"/>
        <v>13</v>
      </c>
    </row>
    <row r="93" spans="1:10" ht="32.25" thickBot="1" x14ac:dyDescent="0.3">
      <c r="A93" s="1">
        <f t="shared" si="4"/>
        <v>14</v>
      </c>
      <c r="B93" s="10" t="s">
        <v>342</v>
      </c>
      <c r="G93" s="220">
        <v>0</v>
      </c>
      <c r="I93" s="6" t="s">
        <v>343</v>
      </c>
      <c r="J93" s="1">
        <f t="shared" si="5"/>
        <v>14</v>
      </c>
    </row>
    <row r="94" spans="1:10" ht="16.5" thickTop="1" x14ac:dyDescent="0.25">
      <c r="A94" s="1">
        <f t="shared" si="4"/>
        <v>15</v>
      </c>
      <c r="C94" s="28" t="s">
        <v>34</v>
      </c>
      <c r="D94" s="28" t="s">
        <v>35</v>
      </c>
      <c r="E94" s="28" t="s">
        <v>317</v>
      </c>
      <c r="F94" s="28"/>
      <c r="G94" s="28" t="s">
        <v>318</v>
      </c>
      <c r="I94" s="6"/>
      <c r="J94" s="1">
        <f t="shared" si="5"/>
        <v>15</v>
      </c>
    </row>
    <row r="95" spans="1:10" x14ac:dyDescent="0.25">
      <c r="A95" s="1">
        <f t="shared" si="4"/>
        <v>16</v>
      </c>
      <c r="D95" s="1" t="s">
        <v>36</v>
      </c>
      <c r="E95" s="1" t="s">
        <v>37</v>
      </c>
      <c r="F95" s="1"/>
      <c r="G95" s="1" t="s">
        <v>38</v>
      </c>
      <c r="I95" s="6"/>
      <c r="J95" s="1">
        <f t="shared" si="5"/>
        <v>16</v>
      </c>
    </row>
    <row r="96" spans="1:10" ht="18.75" x14ac:dyDescent="0.25">
      <c r="A96" s="1">
        <f t="shared" si="4"/>
        <v>17</v>
      </c>
      <c r="B96" s="10" t="s">
        <v>39</v>
      </c>
      <c r="C96" s="7" t="s">
        <v>336</v>
      </c>
      <c r="D96" s="7" t="s">
        <v>320</v>
      </c>
      <c r="E96" s="7" t="s">
        <v>40</v>
      </c>
      <c r="F96" s="7"/>
      <c r="G96" s="7" t="s">
        <v>41</v>
      </c>
      <c r="I96" s="6"/>
      <c r="J96" s="1">
        <f t="shared" si="5"/>
        <v>17</v>
      </c>
    </row>
    <row r="97" spans="1:10" x14ac:dyDescent="0.25">
      <c r="A97" s="1">
        <f t="shared" si="4"/>
        <v>18</v>
      </c>
      <c r="I97" s="6"/>
      <c r="J97" s="1">
        <f t="shared" si="5"/>
        <v>18</v>
      </c>
    </row>
    <row r="98" spans="1:10" x14ac:dyDescent="0.25">
      <c r="A98" s="1">
        <f t="shared" si="4"/>
        <v>19</v>
      </c>
      <c r="B98" s="3" t="s">
        <v>321</v>
      </c>
      <c r="C98" s="221">
        <f>G18</f>
        <v>8916888.0179999992</v>
      </c>
      <c r="D98" s="222">
        <f>IFERROR(C98/C$101,0)</f>
        <v>0.45745451044688679</v>
      </c>
      <c r="E98" s="33">
        <v>0</v>
      </c>
      <c r="G98" s="223">
        <f>D98*E98</f>
        <v>0</v>
      </c>
      <c r="I98" s="6" t="s">
        <v>44</v>
      </c>
      <c r="J98" s="1">
        <f t="shared" si="5"/>
        <v>19</v>
      </c>
    </row>
    <row r="99" spans="1:10" x14ac:dyDescent="0.25">
      <c r="A99" s="1">
        <f t="shared" si="4"/>
        <v>20</v>
      </c>
      <c r="B99" s="3" t="s">
        <v>323</v>
      </c>
      <c r="C99" s="88">
        <f>G31</f>
        <v>0</v>
      </c>
      <c r="D99" s="222">
        <f>IFERROR(C99/C$101,0)</f>
        <v>0</v>
      </c>
      <c r="E99" s="33">
        <v>0</v>
      </c>
      <c r="G99" s="223">
        <f>D99*E99</f>
        <v>0</v>
      </c>
      <c r="I99" s="6" t="s">
        <v>44</v>
      </c>
      <c r="J99" s="1">
        <f t="shared" si="5"/>
        <v>20</v>
      </c>
    </row>
    <row r="100" spans="1:10" x14ac:dyDescent="0.25">
      <c r="A100" s="1">
        <f t="shared" si="4"/>
        <v>21</v>
      </c>
      <c r="B100" s="3" t="s">
        <v>42</v>
      </c>
      <c r="C100" s="88">
        <f>G40</f>
        <v>10575515.738799999</v>
      </c>
      <c r="D100" s="224">
        <f>IFERROR(C100/C$101,0)</f>
        <v>0.54254548955311332</v>
      </c>
      <c r="E100" s="31">
        <f>G93</f>
        <v>0</v>
      </c>
      <c r="G100" s="225">
        <f>D100*E100</f>
        <v>0</v>
      </c>
      <c r="I100" s="6" t="s">
        <v>344</v>
      </c>
      <c r="J100" s="1">
        <f t="shared" si="5"/>
        <v>21</v>
      </c>
    </row>
    <row r="101" spans="1:10" ht="16.5" thickBot="1" x14ac:dyDescent="0.3">
      <c r="A101" s="1">
        <f t="shared" si="4"/>
        <v>22</v>
      </c>
      <c r="B101" s="3" t="s">
        <v>43</v>
      </c>
      <c r="C101" s="218">
        <f>SUM(C98:C100)</f>
        <v>19492403.756799996</v>
      </c>
      <c r="D101" s="227">
        <f>SUM(D98:D100)</f>
        <v>1</v>
      </c>
      <c r="G101" s="228">
        <f>SUM(G98:G100)</f>
        <v>0</v>
      </c>
      <c r="I101" s="6" t="s">
        <v>176</v>
      </c>
      <c r="J101" s="1">
        <f t="shared" si="5"/>
        <v>22</v>
      </c>
    </row>
    <row r="102" spans="1:10" ht="16.5" thickTop="1" x14ac:dyDescent="0.25">
      <c r="A102" s="1">
        <f t="shared" si="4"/>
        <v>23</v>
      </c>
      <c r="I102" s="6"/>
      <c r="J102" s="1">
        <f t="shared" si="5"/>
        <v>23</v>
      </c>
    </row>
    <row r="103" spans="1:10" ht="16.5" thickBot="1" x14ac:dyDescent="0.3">
      <c r="A103" s="1">
        <f t="shared" si="4"/>
        <v>24</v>
      </c>
      <c r="B103" s="10" t="s">
        <v>45</v>
      </c>
      <c r="G103" s="230">
        <f>G100</f>
        <v>0</v>
      </c>
      <c r="I103" s="6" t="s">
        <v>345</v>
      </c>
      <c r="J103" s="1">
        <f t="shared" si="5"/>
        <v>24</v>
      </c>
    </row>
    <row r="104" spans="1:10" ht="16.5" thickTop="1" x14ac:dyDescent="0.25">
      <c r="B104" s="10"/>
      <c r="G104" s="231"/>
      <c r="I104" s="6"/>
      <c r="J104" s="1"/>
    </row>
    <row r="105" spans="1:10" ht="18.75" x14ac:dyDescent="0.25">
      <c r="A105" s="35">
        <v>1</v>
      </c>
      <c r="B105" s="3" t="s">
        <v>48</v>
      </c>
      <c r="G105" s="231"/>
      <c r="I105" s="6"/>
      <c r="J105" s="1"/>
    </row>
    <row r="106" spans="1:10" ht="18.75" x14ac:dyDescent="0.25">
      <c r="A106" s="35">
        <v>2</v>
      </c>
      <c r="B106" s="3" t="s">
        <v>335</v>
      </c>
      <c r="G106" s="37"/>
      <c r="H106" s="37"/>
      <c r="J106" s="1" t="s">
        <v>91</v>
      </c>
    </row>
    <row r="107" spans="1:10" ht="18.75" x14ac:dyDescent="0.25">
      <c r="A107" s="35"/>
      <c r="G107" s="37"/>
      <c r="H107" s="37"/>
      <c r="J107" s="1"/>
    </row>
    <row r="108" spans="1:10" ht="18.75" x14ac:dyDescent="0.25">
      <c r="A108" s="35"/>
      <c r="G108" s="37"/>
      <c r="H108" s="37"/>
      <c r="J108" s="1"/>
    </row>
    <row r="109" spans="1:10" x14ac:dyDescent="0.25">
      <c r="B109" s="303" t="s">
        <v>346</v>
      </c>
      <c r="C109" s="303"/>
      <c r="D109" s="303"/>
      <c r="E109" s="303"/>
      <c r="F109" s="303"/>
      <c r="G109" s="303"/>
      <c r="H109" s="303"/>
      <c r="I109" s="303"/>
      <c r="J109" s="1"/>
    </row>
    <row r="110" spans="1:10" x14ac:dyDescent="0.25">
      <c r="B110" s="303" t="s">
        <v>1</v>
      </c>
      <c r="C110" s="303"/>
      <c r="D110" s="303"/>
      <c r="E110" s="303"/>
      <c r="F110" s="303"/>
      <c r="G110" s="303"/>
      <c r="H110" s="303"/>
      <c r="I110" s="303"/>
      <c r="J110" s="1"/>
    </row>
    <row r="111" spans="1:10" x14ac:dyDescent="0.25">
      <c r="B111" s="303" t="s">
        <v>2</v>
      </c>
      <c r="C111" s="303"/>
      <c r="D111" s="303"/>
      <c r="E111" s="303"/>
      <c r="F111" s="303"/>
      <c r="G111" s="303"/>
      <c r="H111" s="303"/>
      <c r="I111" s="303"/>
      <c r="J111" s="1"/>
    </row>
    <row r="112" spans="1:10" x14ac:dyDescent="0.25">
      <c r="B112" s="306" t="str">
        <f>B6</f>
        <v>Base Period &amp; True-Up Period 12 - Months Ending December 31, 2024</v>
      </c>
      <c r="C112" s="306"/>
      <c r="D112" s="306"/>
      <c r="E112" s="306"/>
      <c r="F112" s="306"/>
      <c r="G112" s="306"/>
      <c r="H112" s="306"/>
      <c r="I112" s="306"/>
      <c r="J112" s="1"/>
    </row>
    <row r="113" spans="1:13" x14ac:dyDescent="0.25">
      <c r="B113" s="308" t="s">
        <v>3</v>
      </c>
      <c r="C113" s="304"/>
      <c r="D113" s="304"/>
      <c r="E113" s="304"/>
      <c r="F113" s="304"/>
      <c r="G113" s="304"/>
      <c r="H113" s="304"/>
      <c r="I113" s="304"/>
      <c r="J113" s="1"/>
    </row>
    <row r="114" spans="1:13" x14ac:dyDescent="0.25">
      <c r="B114" s="1"/>
      <c r="C114" s="1"/>
      <c r="D114" s="1"/>
      <c r="E114" s="1"/>
      <c r="F114" s="1"/>
      <c r="G114" s="1"/>
      <c r="H114" s="1"/>
      <c r="I114" s="6"/>
      <c r="J114" s="1"/>
    </row>
    <row r="115" spans="1:13" x14ac:dyDescent="0.25">
      <c r="A115" s="1" t="s">
        <v>4</v>
      </c>
      <c r="B115" s="2"/>
      <c r="C115" s="2"/>
      <c r="D115" s="2"/>
      <c r="E115" s="2"/>
      <c r="F115" s="2"/>
      <c r="G115" s="2"/>
      <c r="H115" s="2"/>
      <c r="I115" s="6"/>
      <c r="J115" s="1" t="s">
        <v>4</v>
      </c>
    </row>
    <row r="116" spans="1:13" x14ac:dyDescent="0.25">
      <c r="A116" s="1" t="s">
        <v>6</v>
      </c>
      <c r="B116" s="1"/>
      <c r="C116" s="1"/>
      <c r="D116" s="1"/>
      <c r="E116" s="1"/>
      <c r="F116" s="1"/>
      <c r="G116" s="7" t="s">
        <v>8</v>
      </c>
      <c r="H116" s="2"/>
      <c r="I116" s="9" t="s">
        <v>9</v>
      </c>
      <c r="J116" s="1" t="s">
        <v>6</v>
      </c>
    </row>
    <row r="117" spans="1:13" x14ac:dyDescent="0.25">
      <c r="G117" s="1"/>
      <c r="H117" s="1"/>
      <c r="I117" s="6"/>
      <c r="J117" s="1"/>
    </row>
    <row r="118" spans="1:13" ht="18.75" x14ac:dyDescent="0.25">
      <c r="A118" s="1">
        <v>1</v>
      </c>
      <c r="B118" s="10" t="s">
        <v>49</v>
      </c>
      <c r="E118" s="2"/>
      <c r="F118" s="2"/>
      <c r="G118" s="39"/>
      <c r="H118" s="39"/>
      <c r="I118" s="6"/>
      <c r="J118" s="1">
        <f>A118</f>
        <v>1</v>
      </c>
    </row>
    <row r="119" spans="1:13" x14ac:dyDescent="0.25">
      <c r="A119" s="1">
        <f>A118+1</f>
        <v>2</v>
      </c>
      <c r="B119" s="40"/>
      <c r="E119" s="2"/>
      <c r="F119" s="2"/>
      <c r="G119" s="39"/>
      <c r="H119" s="39"/>
      <c r="I119" s="6"/>
      <c r="J119" s="1">
        <f>J118+1</f>
        <v>2</v>
      </c>
    </row>
    <row r="120" spans="1:13" x14ac:dyDescent="0.25">
      <c r="A120" s="1">
        <f>A106+1</f>
        <v>3</v>
      </c>
      <c r="B120" s="10" t="s">
        <v>347</v>
      </c>
      <c r="E120" s="2"/>
      <c r="F120" s="2"/>
      <c r="G120" s="39"/>
      <c r="H120" s="39"/>
      <c r="I120" s="6"/>
      <c r="J120" s="1">
        <f>J119+1</f>
        <v>3</v>
      </c>
    </row>
    <row r="121" spans="1:13" x14ac:dyDescent="0.25">
      <c r="A121" s="1">
        <f>A120+1</f>
        <v>4</v>
      </c>
      <c r="B121" s="2"/>
      <c r="C121" s="2"/>
      <c r="D121" s="2"/>
      <c r="E121" s="2"/>
      <c r="F121" s="2"/>
      <c r="G121" s="39"/>
      <c r="H121" s="39"/>
      <c r="I121" s="6"/>
      <c r="J121" s="1">
        <f>J120+1</f>
        <v>4</v>
      </c>
    </row>
    <row r="122" spans="1:13" x14ac:dyDescent="0.25">
      <c r="A122" s="1">
        <f t="shared" ref="A122:A183" si="6">A121+1</f>
        <v>5</v>
      </c>
      <c r="B122" s="41" t="s">
        <v>51</v>
      </c>
      <c r="C122" s="2"/>
      <c r="D122" s="2"/>
      <c r="E122" s="2"/>
      <c r="F122" s="2"/>
      <c r="G122" s="39"/>
      <c r="H122" s="39"/>
      <c r="I122" s="42"/>
      <c r="J122" s="1">
        <f>J121+1</f>
        <v>5</v>
      </c>
    </row>
    <row r="123" spans="1:13" x14ac:dyDescent="0.25">
      <c r="A123" s="1">
        <f t="shared" si="6"/>
        <v>6</v>
      </c>
      <c r="B123" s="3" t="s">
        <v>348</v>
      </c>
      <c r="D123" s="2"/>
      <c r="E123" s="2"/>
      <c r="F123" s="2"/>
      <c r="G123" s="29">
        <f>G53</f>
        <v>5.4797094444864448E-2</v>
      </c>
      <c r="H123" s="2"/>
      <c r="I123" s="6" t="s">
        <v>349</v>
      </c>
      <c r="J123" s="1">
        <f t="shared" ref="J123:J183" si="7">J122+1</f>
        <v>6</v>
      </c>
      <c r="K123" s="1"/>
      <c r="L123" s="1"/>
    </row>
    <row r="124" spans="1:13" ht="15.75" customHeight="1" x14ac:dyDescent="0.25">
      <c r="A124" s="1">
        <f t="shared" si="6"/>
        <v>7</v>
      </c>
      <c r="B124" s="3" t="s">
        <v>350</v>
      </c>
      <c r="D124" s="2"/>
      <c r="E124" s="2"/>
      <c r="F124" s="2"/>
      <c r="G124" s="43">
        <v>3722.6914833654946</v>
      </c>
      <c r="H124" s="2"/>
      <c r="I124" s="6" t="s">
        <v>53</v>
      </c>
      <c r="J124" s="1">
        <f t="shared" si="7"/>
        <v>7</v>
      </c>
      <c r="K124" s="1"/>
      <c r="L124" s="1"/>
    </row>
    <row r="125" spans="1:13" x14ac:dyDescent="0.25">
      <c r="A125" s="1">
        <f t="shared" si="6"/>
        <v>8</v>
      </c>
      <c r="B125" s="3" t="s">
        <v>54</v>
      </c>
      <c r="D125" s="2"/>
      <c r="E125" s="2"/>
      <c r="F125" s="2"/>
      <c r="G125" s="44">
        <v>11836.797642440002</v>
      </c>
      <c r="H125" s="2"/>
      <c r="I125" s="36" t="s">
        <v>351</v>
      </c>
      <c r="J125" s="1">
        <f t="shared" si="7"/>
        <v>8</v>
      </c>
      <c r="K125" s="1"/>
      <c r="L125" s="2"/>
    </row>
    <row r="126" spans="1:13" x14ac:dyDescent="0.25">
      <c r="A126" s="1">
        <f t="shared" si="6"/>
        <v>9</v>
      </c>
      <c r="B126" s="3" t="s">
        <v>55</v>
      </c>
      <c r="D126" s="2"/>
      <c r="E126" s="232"/>
      <c r="F126" s="2"/>
      <c r="G126" s="46">
        <v>5513611.1275644703</v>
      </c>
      <c r="H126" s="2"/>
      <c r="I126" s="6" t="s">
        <v>352</v>
      </c>
      <c r="J126" s="1">
        <f t="shared" si="7"/>
        <v>9</v>
      </c>
      <c r="K126" s="1"/>
      <c r="L126" s="1"/>
    </row>
    <row r="127" spans="1:13" x14ac:dyDescent="0.25">
      <c r="A127" s="1">
        <f t="shared" si="6"/>
        <v>10</v>
      </c>
      <c r="B127" s="3" t="s">
        <v>353</v>
      </c>
      <c r="D127" s="47"/>
      <c r="E127" s="2"/>
      <c r="F127" s="2"/>
      <c r="G127" s="233">
        <v>0.21</v>
      </c>
      <c r="H127" s="2"/>
      <c r="I127" s="6" t="s">
        <v>58</v>
      </c>
      <c r="J127" s="1">
        <f t="shared" si="7"/>
        <v>10</v>
      </c>
      <c r="K127" s="1"/>
      <c r="L127" s="1"/>
      <c r="M127" s="49"/>
    </row>
    <row r="128" spans="1:13" x14ac:dyDescent="0.25">
      <c r="A128" s="1">
        <f t="shared" si="6"/>
        <v>11</v>
      </c>
      <c r="G128" s="1"/>
      <c r="H128" s="1"/>
      <c r="J128" s="1">
        <f t="shared" si="7"/>
        <v>11</v>
      </c>
      <c r="K128" s="1"/>
      <c r="L128" s="1"/>
    </row>
    <row r="129" spans="1:14" x14ac:dyDescent="0.25">
      <c r="A129" s="1">
        <f t="shared" si="6"/>
        <v>12</v>
      </c>
      <c r="B129" s="3" t="s">
        <v>59</v>
      </c>
      <c r="D129" s="2"/>
      <c r="E129" s="2"/>
      <c r="F129" s="2"/>
      <c r="G129" s="50">
        <f>IFERROR((((G123)+(G125/G126))*G127-(G124/G126))/(1-G127),0)</f>
        <v>1.4282332272865288E-2</v>
      </c>
      <c r="H129" s="51"/>
      <c r="I129" s="6" t="s">
        <v>60</v>
      </c>
      <c r="J129" s="1">
        <f t="shared" si="7"/>
        <v>12</v>
      </c>
      <c r="K129" s="1"/>
      <c r="L129" s="1"/>
      <c r="M129" s="52"/>
    </row>
    <row r="130" spans="1:14" x14ac:dyDescent="0.25">
      <c r="A130" s="1">
        <f t="shared" si="6"/>
        <v>13</v>
      </c>
      <c r="B130" s="53" t="s">
        <v>61</v>
      </c>
      <c r="G130" s="1"/>
      <c r="H130" s="1"/>
      <c r="J130" s="1">
        <f t="shared" si="7"/>
        <v>13</v>
      </c>
    </row>
    <row r="131" spans="1:14" x14ac:dyDescent="0.25">
      <c r="A131" s="1">
        <f t="shared" si="6"/>
        <v>14</v>
      </c>
      <c r="G131" s="1"/>
      <c r="H131" s="1"/>
      <c r="J131" s="1">
        <f t="shared" si="7"/>
        <v>14</v>
      </c>
    </row>
    <row r="132" spans="1:14" x14ac:dyDescent="0.25">
      <c r="A132" s="1">
        <f t="shared" si="6"/>
        <v>15</v>
      </c>
      <c r="B132" s="10" t="s">
        <v>62</v>
      </c>
      <c r="C132" s="2"/>
      <c r="D132" s="2"/>
      <c r="E132" s="2"/>
      <c r="F132" s="2"/>
      <c r="G132" s="54"/>
      <c r="H132" s="54"/>
      <c r="I132" s="55"/>
      <c r="J132" s="1">
        <f t="shared" si="7"/>
        <v>15</v>
      </c>
      <c r="L132" s="56"/>
    </row>
    <row r="133" spans="1:14" x14ac:dyDescent="0.25">
      <c r="A133" s="1">
        <f t="shared" si="6"/>
        <v>16</v>
      </c>
      <c r="B133" s="57"/>
      <c r="C133" s="2"/>
      <c r="D133" s="2"/>
      <c r="E133" s="2"/>
      <c r="F133" s="2"/>
      <c r="G133" s="54"/>
      <c r="H133" s="54"/>
      <c r="I133" s="58"/>
      <c r="J133" s="1">
        <f t="shared" si="7"/>
        <v>16</v>
      </c>
      <c r="L133" s="2"/>
    </row>
    <row r="134" spans="1:14" x14ac:dyDescent="0.25">
      <c r="A134" s="1">
        <f t="shared" si="6"/>
        <v>17</v>
      </c>
      <c r="B134" s="41" t="s">
        <v>51</v>
      </c>
      <c r="C134" s="2"/>
      <c r="D134" s="2"/>
      <c r="E134" s="2"/>
      <c r="F134" s="2"/>
      <c r="G134" s="54"/>
      <c r="H134" s="54"/>
      <c r="I134" s="58"/>
      <c r="J134" s="1">
        <f t="shared" si="7"/>
        <v>17</v>
      </c>
      <c r="L134" s="2"/>
    </row>
    <row r="135" spans="1:14" x14ac:dyDescent="0.25">
      <c r="A135" s="1">
        <f t="shared" si="6"/>
        <v>18</v>
      </c>
      <c r="B135" s="3" t="s">
        <v>348</v>
      </c>
      <c r="D135" s="2"/>
      <c r="E135" s="2"/>
      <c r="F135" s="2"/>
      <c r="G135" s="29">
        <f>G123</f>
        <v>5.4797094444864448E-2</v>
      </c>
      <c r="H135" s="23"/>
      <c r="I135" s="6" t="s">
        <v>63</v>
      </c>
      <c r="J135" s="1">
        <f t="shared" si="7"/>
        <v>18</v>
      </c>
      <c r="L135" s="1"/>
      <c r="N135" s="27"/>
    </row>
    <row r="136" spans="1:14" x14ac:dyDescent="0.25">
      <c r="A136" s="1">
        <f t="shared" si="6"/>
        <v>19</v>
      </c>
      <c r="B136" s="3" t="s">
        <v>64</v>
      </c>
      <c r="D136" s="2"/>
      <c r="E136" s="2"/>
      <c r="F136" s="2"/>
      <c r="G136" s="234">
        <v>0</v>
      </c>
      <c r="H136" s="23"/>
      <c r="I136" s="6" t="s">
        <v>65</v>
      </c>
      <c r="J136" s="1">
        <f t="shared" si="7"/>
        <v>19</v>
      </c>
      <c r="L136" s="1"/>
      <c r="N136" s="27"/>
    </row>
    <row r="137" spans="1:14" x14ac:dyDescent="0.25">
      <c r="A137" s="1">
        <f t="shared" si="6"/>
        <v>20</v>
      </c>
      <c r="B137" s="3" t="s">
        <v>54</v>
      </c>
      <c r="D137" s="2"/>
      <c r="E137" s="2"/>
      <c r="F137" s="2"/>
      <c r="G137" s="43">
        <f>G125</f>
        <v>11836.797642440002</v>
      </c>
      <c r="H137" s="59"/>
      <c r="I137" s="6" t="s">
        <v>66</v>
      </c>
      <c r="J137" s="1">
        <f t="shared" si="7"/>
        <v>20</v>
      </c>
      <c r="L137" s="1"/>
    </row>
    <row r="138" spans="1:14" x14ac:dyDescent="0.25">
      <c r="A138" s="1">
        <f t="shared" si="6"/>
        <v>21</v>
      </c>
      <c r="B138" s="3" t="s">
        <v>55</v>
      </c>
      <c r="D138" s="2"/>
      <c r="E138" s="2"/>
      <c r="F138" s="2"/>
      <c r="G138" s="46">
        <f>G126</f>
        <v>5513611.1275644703</v>
      </c>
      <c r="H138" s="60"/>
      <c r="I138" s="6" t="s">
        <v>67</v>
      </c>
      <c r="J138" s="1">
        <f t="shared" si="7"/>
        <v>21</v>
      </c>
      <c r="L138" s="1"/>
      <c r="N138" s="27"/>
    </row>
    <row r="139" spans="1:14" x14ac:dyDescent="0.25">
      <c r="A139" s="1">
        <f t="shared" si="6"/>
        <v>22</v>
      </c>
      <c r="B139" s="3" t="s">
        <v>68</v>
      </c>
      <c r="D139" s="2"/>
      <c r="E139" s="2"/>
      <c r="F139" s="2"/>
      <c r="G139" s="61">
        <f>G129</f>
        <v>1.4282332272865288E-2</v>
      </c>
      <c r="H139" s="51"/>
      <c r="I139" s="6" t="s">
        <v>69</v>
      </c>
      <c r="J139" s="1">
        <f t="shared" si="7"/>
        <v>22</v>
      </c>
      <c r="K139" s="1"/>
      <c r="L139" s="1"/>
      <c r="M139" s="1"/>
    </row>
    <row r="140" spans="1:14" x14ac:dyDescent="0.25">
      <c r="A140" s="1">
        <f t="shared" si="6"/>
        <v>23</v>
      </c>
      <c r="B140" s="3" t="s">
        <v>70</v>
      </c>
      <c r="D140" s="2"/>
      <c r="E140" s="2"/>
      <c r="F140" s="2"/>
      <c r="G140" s="48" t="s">
        <v>71</v>
      </c>
      <c r="H140" s="2"/>
      <c r="I140" s="6" t="s">
        <v>72</v>
      </c>
      <c r="J140" s="1">
        <f t="shared" si="7"/>
        <v>23</v>
      </c>
      <c r="K140" s="1"/>
      <c r="L140" s="1"/>
      <c r="M140" s="1"/>
    </row>
    <row r="141" spans="1:14" x14ac:dyDescent="0.25">
      <c r="A141" s="1">
        <f t="shared" si="6"/>
        <v>24</v>
      </c>
      <c r="B141" s="5"/>
      <c r="D141" s="2"/>
      <c r="E141" s="2"/>
      <c r="F141" s="2"/>
      <c r="G141" s="62"/>
      <c r="H141" s="62"/>
      <c r="I141" s="58"/>
      <c r="J141" s="1">
        <f t="shared" si="7"/>
        <v>24</v>
      </c>
      <c r="K141" s="1"/>
      <c r="L141" s="1"/>
      <c r="M141" s="1"/>
    </row>
    <row r="142" spans="1:14" x14ac:dyDescent="0.25">
      <c r="A142" s="1">
        <f t="shared" si="6"/>
        <v>25</v>
      </c>
      <c r="B142" s="3" t="s">
        <v>73</v>
      </c>
      <c r="C142" s="1"/>
      <c r="D142" s="1"/>
      <c r="E142" s="2"/>
      <c r="F142" s="2"/>
      <c r="G142" s="50">
        <f>IFERROR((((G135)+(G137/G138)+G129)*G140-(G136/G138))/(1-G140),0)</f>
        <v>6.9069781527936261E-3</v>
      </c>
      <c r="H142" s="51"/>
      <c r="I142" s="6" t="s">
        <v>74</v>
      </c>
      <c r="J142" s="1">
        <f t="shared" si="7"/>
        <v>25</v>
      </c>
      <c r="K142" s="1"/>
      <c r="L142" s="1"/>
      <c r="M142" s="1"/>
    </row>
    <row r="143" spans="1:14" x14ac:dyDescent="0.25">
      <c r="A143" s="1">
        <f t="shared" si="6"/>
        <v>26</v>
      </c>
      <c r="B143" s="53" t="s">
        <v>354</v>
      </c>
      <c r="G143" s="1"/>
      <c r="H143" s="1"/>
      <c r="I143" s="6"/>
      <c r="J143" s="1">
        <f t="shared" si="7"/>
        <v>26</v>
      </c>
      <c r="K143" s="1"/>
      <c r="L143" s="1"/>
      <c r="M143" s="1"/>
    </row>
    <row r="144" spans="1:14" x14ac:dyDescent="0.25">
      <c r="A144" s="1">
        <f t="shared" si="6"/>
        <v>27</v>
      </c>
      <c r="G144" s="1"/>
      <c r="H144" s="1"/>
      <c r="I144" s="6"/>
      <c r="J144" s="1">
        <f t="shared" si="7"/>
        <v>27</v>
      </c>
      <c r="K144" s="1"/>
      <c r="L144" s="1"/>
      <c r="M144" s="1"/>
    </row>
    <row r="145" spans="1:13" x14ac:dyDescent="0.25">
      <c r="A145" s="1">
        <f t="shared" si="6"/>
        <v>28</v>
      </c>
      <c r="B145" s="10" t="s">
        <v>80</v>
      </c>
      <c r="G145" s="50">
        <f>G142+G129</f>
        <v>2.1189310425658914E-2</v>
      </c>
      <c r="H145" s="51"/>
      <c r="I145" s="6" t="s">
        <v>75</v>
      </c>
      <c r="J145" s="1">
        <f t="shared" si="7"/>
        <v>28</v>
      </c>
      <c r="K145" s="1"/>
      <c r="L145" s="1"/>
      <c r="M145" s="1"/>
    </row>
    <row r="146" spans="1:13" x14ac:dyDescent="0.25">
      <c r="A146" s="1">
        <f t="shared" si="6"/>
        <v>29</v>
      </c>
      <c r="G146" s="1"/>
      <c r="H146" s="1"/>
      <c r="I146" s="6"/>
      <c r="J146" s="1">
        <f t="shared" si="7"/>
        <v>29</v>
      </c>
      <c r="L146" s="1"/>
    </row>
    <row r="147" spans="1:13" x14ac:dyDescent="0.25">
      <c r="A147" s="1">
        <f t="shared" si="6"/>
        <v>30</v>
      </c>
      <c r="B147" s="10" t="s">
        <v>355</v>
      </c>
      <c r="G147" s="64">
        <f>G51</f>
        <v>7.3789796197763935E-2</v>
      </c>
      <c r="H147" s="2"/>
      <c r="I147" s="6" t="s">
        <v>356</v>
      </c>
      <c r="J147" s="1">
        <f t="shared" si="7"/>
        <v>30</v>
      </c>
      <c r="K147" s="27"/>
      <c r="L147" s="1"/>
    </row>
    <row r="148" spans="1:13" x14ac:dyDescent="0.25">
      <c r="A148" s="1">
        <f t="shared" si="6"/>
        <v>31</v>
      </c>
      <c r="G148" s="23"/>
      <c r="H148" s="23"/>
      <c r="I148" s="6"/>
      <c r="J148" s="1">
        <f t="shared" si="7"/>
        <v>31</v>
      </c>
      <c r="L148" s="1"/>
    </row>
    <row r="149" spans="1:13" ht="19.5" thickBot="1" x14ac:dyDescent="0.3">
      <c r="A149" s="1">
        <f t="shared" si="6"/>
        <v>32</v>
      </c>
      <c r="B149" s="10" t="s">
        <v>357</v>
      </c>
      <c r="G149" s="66">
        <f>G145+G147</f>
        <v>9.4979106623422849E-2</v>
      </c>
      <c r="H149" s="51"/>
      <c r="I149" s="6" t="s">
        <v>358</v>
      </c>
      <c r="J149" s="1">
        <f t="shared" si="7"/>
        <v>32</v>
      </c>
      <c r="K149" s="27"/>
      <c r="L149" s="65"/>
      <c r="M149" s="52"/>
    </row>
    <row r="150" spans="1:13" ht="17.25" thickTop="1" thickBot="1" x14ac:dyDescent="0.3">
      <c r="A150" s="24">
        <f t="shared" si="6"/>
        <v>33</v>
      </c>
      <c r="B150" s="25"/>
      <c r="C150" s="25"/>
      <c r="D150" s="25"/>
      <c r="E150" s="25"/>
      <c r="F150" s="25"/>
      <c r="G150" s="24"/>
      <c r="H150" s="24"/>
      <c r="I150" s="26"/>
      <c r="J150" s="24">
        <f t="shared" si="7"/>
        <v>33</v>
      </c>
      <c r="K150" s="27"/>
      <c r="L150" s="65"/>
      <c r="M150" s="52"/>
    </row>
    <row r="151" spans="1:13" x14ac:dyDescent="0.25">
      <c r="A151" s="1">
        <f t="shared" si="6"/>
        <v>34</v>
      </c>
      <c r="G151" s="1"/>
      <c r="H151" s="1"/>
      <c r="I151" s="6"/>
      <c r="J151" s="1">
        <f t="shared" si="7"/>
        <v>34</v>
      </c>
      <c r="K151" s="27"/>
      <c r="L151" s="65"/>
      <c r="M151" s="52"/>
    </row>
    <row r="152" spans="1:13" ht="18.75" x14ac:dyDescent="0.25">
      <c r="A152" s="1">
        <f t="shared" si="6"/>
        <v>35</v>
      </c>
      <c r="B152" s="10" t="s">
        <v>77</v>
      </c>
      <c r="E152" s="2"/>
      <c r="F152" s="2"/>
      <c r="G152" s="39"/>
      <c r="H152" s="39"/>
      <c r="I152" s="6"/>
      <c r="J152" s="1">
        <f t="shared" si="7"/>
        <v>35</v>
      </c>
      <c r="K152" s="27"/>
      <c r="L152" s="65"/>
      <c r="M152" s="52"/>
    </row>
    <row r="153" spans="1:13" x14ac:dyDescent="0.25">
      <c r="A153" s="1">
        <f t="shared" si="6"/>
        <v>36</v>
      </c>
      <c r="B153" s="40"/>
      <c r="E153" s="2"/>
      <c r="F153" s="2"/>
      <c r="G153" s="39"/>
      <c r="H153" s="39"/>
      <c r="I153" s="6"/>
      <c r="J153" s="1">
        <f t="shared" si="7"/>
        <v>36</v>
      </c>
      <c r="K153" s="27"/>
      <c r="L153" s="65"/>
      <c r="M153" s="52"/>
    </row>
    <row r="154" spans="1:13" x14ac:dyDescent="0.25">
      <c r="A154" s="1">
        <f t="shared" si="6"/>
        <v>37</v>
      </c>
      <c r="B154" s="10" t="s">
        <v>50</v>
      </c>
      <c r="E154" s="2"/>
      <c r="F154" s="2"/>
      <c r="G154" s="39"/>
      <c r="H154" s="39"/>
      <c r="I154" s="6"/>
      <c r="J154" s="1">
        <f t="shared" si="7"/>
        <v>37</v>
      </c>
      <c r="K154" s="27"/>
      <c r="L154" s="65"/>
      <c r="M154" s="52"/>
    </row>
    <row r="155" spans="1:13" x14ac:dyDescent="0.25">
      <c r="A155" s="1">
        <f t="shared" si="6"/>
        <v>38</v>
      </c>
      <c r="B155" s="2"/>
      <c r="C155" s="2"/>
      <c r="D155" s="2"/>
      <c r="E155" s="2"/>
      <c r="F155" s="2"/>
      <c r="G155" s="39"/>
      <c r="H155" s="39"/>
      <c r="I155" s="6"/>
      <c r="J155" s="1">
        <f t="shared" si="7"/>
        <v>38</v>
      </c>
      <c r="K155" s="27"/>
      <c r="L155" s="65"/>
      <c r="M155" s="52"/>
    </row>
    <row r="156" spans="1:13" x14ac:dyDescent="0.25">
      <c r="A156" s="1">
        <f t="shared" si="6"/>
        <v>39</v>
      </c>
      <c r="B156" s="41" t="s">
        <v>51</v>
      </c>
      <c r="C156" s="2"/>
      <c r="D156" s="2"/>
      <c r="E156" s="2"/>
      <c r="F156" s="2"/>
      <c r="G156" s="39"/>
      <c r="H156" s="39"/>
      <c r="I156" s="42"/>
      <c r="J156" s="1">
        <f t="shared" si="7"/>
        <v>39</v>
      </c>
      <c r="K156" s="27"/>
      <c r="L156" s="65"/>
      <c r="M156" s="52"/>
    </row>
    <row r="157" spans="1:13" x14ac:dyDescent="0.25">
      <c r="A157" s="1">
        <f t="shared" si="6"/>
        <v>40</v>
      </c>
      <c r="B157" s="3" t="s">
        <v>78</v>
      </c>
      <c r="D157" s="2"/>
      <c r="E157" s="2"/>
      <c r="F157" s="2"/>
      <c r="G157" s="235">
        <f>G66</f>
        <v>0</v>
      </c>
      <c r="H157" s="2"/>
      <c r="I157" s="6" t="s">
        <v>359</v>
      </c>
      <c r="J157" s="1">
        <f t="shared" si="7"/>
        <v>40</v>
      </c>
      <c r="K157" s="27"/>
      <c r="L157" s="65"/>
      <c r="M157" s="52"/>
    </row>
    <row r="158" spans="1:13" x14ac:dyDescent="0.25">
      <c r="A158" s="1">
        <f t="shared" si="6"/>
        <v>41</v>
      </c>
      <c r="B158" s="3" t="s">
        <v>52</v>
      </c>
      <c r="D158" s="2"/>
      <c r="E158" s="2"/>
      <c r="F158" s="2"/>
      <c r="G158" s="236">
        <v>0</v>
      </c>
      <c r="H158" s="2"/>
      <c r="I158" s="6" t="s">
        <v>44</v>
      </c>
      <c r="J158" s="1">
        <f t="shared" si="7"/>
        <v>41</v>
      </c>
      <c r="K158" s="27"/>
      <c r="L158" s="65"/>
      <c r="M158" s="52"/>
    </row>
    <row r="159" spans="1:13" x14ac:dyDescent="0.25">
      <c r="A159" s="1">
        <f t="shared" si="6"/>
        <v>42</v>
      </c>
      <c r="B159" s="3" t="s">
        <v>54</v>
      </c>
      <c r="D159" s="2"/>
      <c r="E159" s="2"/>
      <c r="F159" s="2"/>
      <c r="G159" s="236">
        <v>0</v>
      </c>
      <c r="H159" s="2"/>
      <c r="I159" s="6" t="s">
        <v>44</v>
      </c>
      <c r="J159" s="1">
        <f t="shared" si="7"/>
        <v>42</v>
      </c>
      <c r="K159" s="27"/>
      <c r="L159" s="65"/>
      <c r="M159" s="52"/>
    </row>
    <row r="160" spans="1:13" x14ac:dyDescent="0.25">
      <c r="A160" s="1">
        <f t="shared" si="6"/>
        <v>43</v>
      </c>
      <c r="B160" s="3" t="s">
        <v>55</v>
      </c>
      <c r="D160" s="2"/>
      <c r="E160" s="45"/>
      <c r="F160" s="2"/>
      <c r="G160" s="87">
        <v>5513611.1275644703</v>
      </c>
      <c r="H160" s="2"/>
      <c r="I160" s="6" t="s">
        <v>352</v>
      </c>
      <c r="J160" s="1">
        <f t="shared" si="7"/>
        <v>43</v>
      </c>
      <c r="K160" s="27"/>
      <c r="L160" s="65"/>
      <c r="M160" s="52"/>
    </row>
    <row r="161" spans="1:13" x14ac:dyDescent="0.25">
      <c r="A161" s="1">
        <f t="shared" si="6"/>
        <v>44</v>
      </c>
      <c r="B161" s="3" t="s">
        <v>56</v>
      </c>
      <c r="D161" s="237"/>
      <c r="E161" s="2"/>
      <c r="F161" s="2"/>
      <c r="G161" s="238" t="s">
        <v>57</v>
      </c>
      <c r="H161" s="2"/>
      <c r="I161" s="6" t="s">
        <v>58</v>
      </c>
      <c r="J161" s="1">
        <f t="shared" si="7"/>
        <v>44</v>
      </c>
      <c r="K161" s="27"/>
      <c r="L161" s="65"/>
      <c r="M161" s="52"/>
    </row>
    <row r="162" spans="1:13" x14ac:dyDescent="0.25">
      <c r="A162" s="1">
        <f t="shared" si="6"/>
        <v>45</v>
      </c>
      <c r="G162" s="1"/>
      <c r="H162" s="1"/>
      <c r="J162" s="1">
        <f t="shared" si="7"/>
        <v>45</v>
      </c>
      <c r="K162" s="27"/>
      <c r="L162" s="65"/>
      <c r="M162" s="52"/>
    </row>
    <row r="163" spans="1:13" x14ac:dyDescent="0.25">
      <c r="A163" s="1">
        <f t="shared" si="6"/>
        <v>46</v>
      </c>
      <c r="B163" s="3" t="s">
        <v>59</v>
      </c>
      <c r="D163" s="2"/>
      <c r="E163" s="2"/>
      <c r="F163" s="2"/>
      <c r="G163" s="239">
        <f>IFERROR((((G157)+(G159/G160))*G161-(G158/G160))/(1-G161),0)</f>
        <v>0</v>
      </c>
      <c r="H163" s="240"/>
      <c r="I163" s="6" t="s">
        <v>60</v>
      </c>
      <c r="J163" s="1">
        <f t="shared" si="7"/>
        <v>46</v>
      </c>
      <c r="K163" s="27"/>
      <c r="L163" s="65"/>
      <c r="M163" s="52"/>
    </row>
    <row r="164" spans="1:13" x14ac:dyDescent="0.25">
      <c r="A164" s="1">
        <f t="shared" si="6"/>
        <v>47</v>
      </c>
      <c r="B164" s="53" t="s">
        <v>61</v>
      </c>
      <c r="G164" s="1"/>
      <c r="H164" s="1"/>
      <c r="J164" s="1">
        <f t="shared" si="7"/>
        <v>47</v>
      </c>
      <c r="K164" s="27"/>
      <c r="L164" s="65"/>
      <c r="M164" s="52"/>
    </row>
    <row r="165" spans="1:13" x14ac:dyDescent="0.25">
      <c r="A165" s="1">
        <f t="shared" si="6"/>
        <v>48</v>
      </c>
      <c r="G165" s="1"/>
      <c r="H165" s="1"/>
      <c r="J165" s="1">
        <f t="shared" si="7"/>
        <v>48</v>
      </c>
      <c r="K165" s="27"/>
      <c r="L165" s="65"/>
      <c r="M165" s="52"/>
    </row>
    <row r="166" spans="1:13" x14ac:dyDescent="0.25">
      <c r="A166" s="1">
        <f t="shared" si="6"/>
        <v>49</v>
      </c>
      <c r="B166" s="10" t="s">
        <v>62</v>
      </c>
      <c r="C166" s="2"/>
      <c r="D166" s="2"/>
      <c r="E166" s="2"/>
      <c r="F166" s="2"/>
      <c r="G166" s="54"/>
      <c r="H166" s="54"/>
      <c r="I166" s="55"/>
      <c r="J166" s="1">
        <f t="shared" si="7"/>
        <v>49</v>
      </c>
      <c r="K166" s="27"/>
      <c r="L166" s="65"/>
      <c r="M166" s="52"/>
    </row>
    <row r="167" spans="1:13" x14ac:dyDescent="0.25">
      <c r="A167" s="1">
        <f t="shared" si="6"/>
        <v>50</v>
      </c>
      <c r="B167" s="57"/>
      <c r="C167" s="2"/>
      <c r="D167" s="2"/>
      <c r="E167" s="2"/>
      <c r="F167" s="2"/>
      <c r="G167" s="54"/>
      <c r="H167" s="54"/>
      <c r="I167" s="58"/>
      <c r="J167" s="1">
        <f t="shared" si="7"/>
        <v>50</v>
      </c>
      <c r="K167" s="27"/>
      <c r="L167" s="65"/>
      <c r="M167" s="52"/>
    </row>
    <row r="168" spans="1:13" x14ac:dyDescent="0.25">
      <c r="A168" s="1">
        <f t="shared" si="6"/>
        <v>51</v>
      </c>
      <c r="B168" s="41" t="s">
        <v>51</v>
      </c>
      <c r="C168" s="2"/>
      <c r="D168" s="2"/>
      <c r="E168" s="2"/>
      <c r="F168" s="2"/>
      <c r="G168" s="54"/>
      <c r="H168" s="54"/>
      <c r="I168" s="58"/>
      <c r="J168" s="1">
        <f t="shared" si="7"/>
        <v>51</v>
      </c>
      <c r="K168" s="27"/>
      <c r="L168" s="65"/>
      <c r="M168" s="52"/>
    </row>
    <row r="169" spans="1:13" x14ac:dyDescent="0.25">
      <c r="A169" s="1">
        <f t="shared" si="6"/>
        <v>52</v>
      </c>
      <c r="B169" s="3" t="s">
        <v>78</v>
      </c>
      <c r="D169" s="2"/>
      <c r="E169" s="2"/>
      <c r="F169" s="2"/>
      <c r="G169" s="235">
        <f>G157</f>
        <v>0</v>
      </c>
      <c r="H169" s="222"/>
      <c r="I169" s="6" t="s">
        <v>360</v>
      </c>
      <c r="J169" s="1">
        <f t="shared" si="7"/>
        <v>52</v>
      </c>
      <c r="K169" s="27"/>
      <c r="L169" s="65"/>
      <c r="M169" s="52"/>
    </row>
    <row r="170" spans="1:13" x14ac:dyDescent="0.25">
      <c r="A170" s="1">
        <f t="shared" si="6"/>
        <v>53</v>
      </c>
      <c r="B170" s="3" t="s">
        <v>64</v>
      </c>
      <c r="D170" s="2"/>
      <c r="E170" s="2"/>
      <c r="F170" s="2"/>
      <c r="G170" s="67">
        <v>0</v>
      </c>
      <c r="H170" s="222"/>
      <c r="I170" s="6" t="s">
        <v>44</v>
      </c>
      <c r="J170" s="1">
        <f t="shared" si="7"/>
        <v>53</v>
      </c>
      <c r="K170" s="27"/>
      <c r="L170" s="65"/>
      <c r="M170" s="52"/>
    </row>
    <row r="171" spans="1:13" x14ac:dyDescent="0.25">
      <c r="A171" s="1">
        <f t="shared" si="6"/>
        <v>54</v>
      </c>
      <c r="B171" s="3" t="s">
        <v>54</v>
      </c>
      <c r="D171" s="2"/>
      <c r="E171" s="2"/>
      <c r="F171" s="2"/>
      <c r="G171" s="241">
        <f>G159</f>
        <v>0</v>
      </c>
      <c r="H171" s="242"/>
      <c r="I171" s="6" t="s">
        <v>361</v>
      </c>
      <c r="J171" s="1">
        <f t="shared" si="7"/>
        <v>54</v>
      </c>
      <c r="K171" s="27"/>
      <c r="L171" s="65"/>
      <c r="M171" s="52"/>
    </row>
    <row r="172" spans="1:13" x14ac:dyDescent="0.25">
      <c r="A172" s="1">
        <f t="shared" si="6"/>
        <v>55</v>
      </c>
      <c r="B172" s="3" t="s">
        <v>55</v>
      </c>
      <c r="D172" s="2"/>
      <c r="E172" s="2"/>
      <c r="F172" s="2"/>
      <c r="G172" s="87">
        <f>G160</f>
        <v>5513611.1275644703</v>
      </c>
      <c r="H172" s="86"/>
      <c r="I172" s="6" t="s">
        <v>362</v>
      </c>
      <c r="J172" s="1">
        <f t="shared" si="7"/>
        <v>55</v>
      </c>
      <c r="K172" s="27"/>
      <c r="L172" s="65"/>
      <c r="M172" s="52"/>
    </row>
    <row r="173" spans="1:13" x14ac:dyDescent="0.25">
      <c r="A173" s="1">
        <f t="shared" si="6"/>
        <v>56</v>
      </c>
      <c r="B173" s="3" t="s">
        <v>68</v>
      </c>
      <c r="D173" s="2"/>
      <c r="E173" s="2"/>
      <c r="F173" s="2"/>
      <c r="G173" s="243">
        <f>G163</f>
        <v>0</v>
      </c>
      <c r="H173" s="244"/>
      <c r="I173" s="6" t="s">
        <v>79</v>
      </c>
      <c r="J173" s="1">
        <f t="shared" si="7"/>
        <v>56</v>
      </c>
      <c r="K173" s="27"/>
      <c r="L173" s="65"/>
      <c r="M173" s="52"/>
    </row>
    <row r="174" spans="1:13" x14ac:dyDescent="0.25">
      <c r="A174" s="1">
        <f t="shared" si="6"/>
        <v>57</v>
      </c>
      <c r="B174" s="3" t="s">
        <v>70</v>
      </c>
      <c r="D174" s="2"/>
      <c r="E174" s="2"/>
      <c r="F174" s="2"/>
      <c r="G174" s="238" t="s">
        <v>71</v>
      </c>
      <c r="H174" s="2"/>
      <c r="I174" s="6" t="s">
        <v>72</v>
      </c>
      <c r="J174" s="1">
        <f t="shared" si="7"/>
        <v>57</v>
      </c>
      <c r="K174" s="27"/>
      <c r="L174" s="65"/>
      <c r="M174" s="52"/>
    </row>
    <row r="175" spans="1:13" x14ac:dyDescent="0.25">
      <c r="A175" s="1">
        <f t="shared" si="6"/>
        <v>58</v>
      </c>
      <c r="B175" s="5"/>
      <c r="D175" s="2"/>
      <c r="E175" s="2"/>
      <c r="F175" s="2"/>
      <c r="G175" s="245"/>
      <c r="H175" s="245"/>
      <c r="I175" s="58"/>
      <c r="J175" s="1">
        <f t="shared" si="7"/>
        <v>58</v>
      </c>
      <c r="K175" s="27"/>
      <c r="L175" s="65"/>
      <c r="M175" s="52"/>
    </row>
    <row r="176" spans="1:13" x14ac:dyDescent="0.25">
      <c r="A176" s="1">
        <f t="shared" si="6"/>
        <v>59</v>
      </c>
      <c r="B176" s="3" t="s">
        <v>73</v>
      </c>
      <c r="C176" s="1"/>
      <c r="D176" s="1"/>
      <c r="E176" s="2"/>
      <c r="F176" s="2"/>
      <c r="G176" s="239">
        <f>IFERROR((((G169)+(G171/G172)+G163)*G174-(G170/G172))/(1-G174),0)</f>
        <v>0</v>
      </c>
      <c r="H176" s="246"/>
      <c r="I176" s="6" t="s">
        <v>74</v>
      </c>
      <c r="J176" s="1">
        <f t="shared" si="7"/>
        <v>59</v>
      </c>
      <c r="K176" s="27"/>
      <c r="L176" s="65"/>
      <c r="M176" s="52"/>
    </row>
    <row r="177" spans="1:13" x14ac:dyDescent="0.25">
      <c r="A177" s="1">
        <f t="shared" si="6"/>
        <v>60</v>
      </c>
      <c r="B177" s="53" t="s">
        <v>354</v>
      </c>
      <c r="G177" s="1"/>
      <c r="H177" s="1"/>
      <c r="I177" s="6"/>
      <c r="J177" s="1">
        <f t="shared" si="7"/>
        <v>60</v>
      </c>
      <c r="K177" s="27"/>
      <c r="L177" s="65"/>
      <c r="M177" s="52"/>
    </row>
    <row r="178" spans="1:13" x14ac:dyDescent="0.25">
      <c r="A178" s="1">
        <f t="shared" si="6"/>
        <v>61</v>
      </c>
      <c r="G178" s="1"/>
      <c r="H178" s="1"/>
      <c r="I178" s="6"/>
      <c r="J178" s="1">
        <f t="shared" si="7"/>
        <v>61</v>
      </c>
      <c r="K178" s="27"/>
      <c r="L178" s="65"/>
      <c r="M178" s="52"/>
    </row>
    <row r="179" spans="1:13" x14ac:dyDescent="0.25">
      <c r="A179" s="1">
        <f t="shared" si="6"/>
        <v>62</v>
      </c>
      <c r="B179" s="10" t="s">
        <v>80</v>
      </c>
      <c r="G179" s="239">
        <f>G176+G163</f>
        <v>0</v>
      </c>
      <c r="H179" s="240"/>
      <c r="I179" s="6" t="s">
        <v>363</v>
      </c>
      <c r="J179" s="1">
        <f t="shared" si="7"/>
        <v>62</v>
      </c>
      <c r="K179" s="27"/>
      <c r="L179" s="65"/>
      <c r="M179" s="52"/>
    </row>
    <row r="180" spans="1:13" x14ac:dyDescent="0.25">
      <c r="A180" s="1">
        <f t="shared" si="6"/>
        <v>63</v>
      </c>
      <c r="G180" s="1"/>
      <c r="H180" s="1"/>
      <c r="I180" s="6"/>
      <c r="J180" s="1">
        <f t="shared" si="7"/>
        <v>63</v>
      </c>
      <c r="K180" s="27"/>
      <c r="L180" s="65"/>
      <c r="M180" s="52"/>
    </row>
    <row r="181" spans="1:13" x14ac:dyDescent="0.25">
      <c r="A181" s="1">
        <f t="shared" si="6"/>
        <v>64</v>
      </c>
      <c r="B181" s="10" t="s">
        <v>89</v>
      </c>
      <c r="G181" s="96">
        <f>G64</f>
        <v>0</v>
      </c>
      <c r="H181" s="2"/>
      <c r="I181" s="6" t="s">
        <v>364</v>
      </c>
      <c r="J181" s="1">
        <f t="shared" si="7"/>
        <v>64</v>
      </c>
      <c r="K181" s="27"/>
      <c r="L181" s="65"/>
      <c r="M181" s="52"/>
    </row>
    <row r="182" spans="1:13" x14ac:dyDescent="0.25">
      <c r="A182" s="1">
        <f t="shared" si="6"/>
        <v>65</v>
      </c>
      <c r="G182" s="222"/>
      <c r="H182" s="222"/>
      <c r="I182" s="6"/>
      <c r="J182" s="1">
        <f t="shared" si="7"/>
        <v>65</v>
      </c>
      <c r="K182" s="27"/>
      <c r="L182" s="65"/>
      <c r="M182" s="52"/>
    </row>
    <row r="183" spans="1:13" ht="19.5" thickBot="1" x14ac:dyDescent="0.3">
      <c r="A183" s="1">
        <f t="shared" si="6"/>
        <v>66</v>
      </c>
      <c r="B183" s="10" t="s">
        <v>90</v>
      </c>
      <c r="G183" s="247">
        <f>G179+G181</f>
        <v>0</v>
      </c>
      <c r="H183" s="246"/>
      <c r="I183" s="6" t="s">
        <v>365</v>
      </c>
      <c r="J183" s="1">
        <f t="shared" si="7"/>
        <v>66</v>
      </c>
      <c r="K183" s="27"/>
      <c r="L183" s="65"/>
      <c r="M183" s="52"/>
    </row>
    <row r="184" spans="1:13" ht="16.5" thickTop="1" x14ac:dyDescent="0.25">
      <c r="B184" s="10"/>
      <c r="G184" s="51"/>
      <c r="H184" s="51"/>
      <c r="I184" s="6"/>
      <c r="J184" s="1"/>
      <c r="K184" s="27"/>
      <c r="L184" s="65"/>
      <c r="M184" s="52"/>
    </row>
    <row r="185" spans="1:13" x14ac:dyDescent="0.25">
      <c r="A185" s="82"/>
      <c r="B185" s="5"/>
      <c r="C185" s="248"/>
      <c r="D185" s="248"/>
      <c r="E185" s="248"/>
      <c r="F185" s="248"/>
      <c r="G185" s="249"/>
      <c r="H185" s="249"/>
      <c r="I185" s="250"/>
      <c r="J185" s="1"/>
    </row>
    <row r="186" spans="1:13" x14ac:dyDescent="0.25">
      <c r="B186" s="303" t="s">
        <v>346</v>
      </c>
      <c r="C186" s="303"/>
      <c r="D186" s="303"/>
      <c r="E186" s="303"/>
      <c r="F186" s="303"/>
      <c r="G186" s="303"/>
      <c r="H186" s="303"/>
      <c r="I186" s="303"/>
      <c r="J186" s="1"/>
    </row>
    <row r="187" spans="1:13" x14ac:dyDescent="0.25">
      <c r="B187" s="303" t="s">
        <v>1</v>
      </c>
      <c r="C187" s="303"/>
      <c r="D187" s="303"/>
      <c r="E187" s="303"/>
      <c r="F187" s="303"/>
      <c r="G187" s="303"/>
      <c r="H187" s="303"/>
      <c r="I187" s="303"/>
      <c r="J187" s="1"/>
    </row>
    <row r="188" spans="1:13" x14ac:dyDescent="0.25">
      <c r="B188" s="303" t="s">
        <v>2</v>
      </c>
      <c r="C188" s="303"/>
      <c r="D188" s="303"/>
      <c r="E188" s="303"/>
      <c r="F188" s="303"/>
      <c r="G188" s="303"/>
      <c r="H188" s="303"/>
      <c r="I188" s="303"/>
      <c r="J188" s="1"/>
    </row>
    <row r="189" spans="1:13" x14ac:dyDescent="0.25">
      <c r="B189" s="306" t="str">
        <f>B6</f>
        <v>Base Period &amp; True-Up Period 12 - Months Ending December 31, 2024</v>
      </c>
      <c r="C189" s="306"/>
      <c r="D189" s="306"/>
      <c r="E189" s="306"/>
      <c r="F189" s="306"/>
      <c r="G189" s="306"/>
      <c r="H189" s="306"/>
      <c r="I189" s="306"/>
      <c r="J189" s="1"/>
    </row>
    <row r="190" spans="1:13" x14ac:dyDescent="0.25">
      <c r="B190" s="308" t="s">
        <v>3</v>
      </c>
      <c r="C190" s="304"/>
      <c r="D190" s="304"/>
      <c r="E190" s="304"/>
      <c r="F190" s="304"/>
      <c r="G190" s="304"/>
      <c r="H190" s="304"/>
      <c r="I190" s="304"/>
      <c r="J190" s="1"/>
    </row>
    <row r="191" spans="1:13" x14ac:dyDescent="0.25">
      <c r="B191" s="1"/>
      <c r="C191" s="1"/>
      <c r="D191" s="1"/>
      <c r="E191" s="1"/>
      <c r="F191" s="1"/>
      <c r="G191" s="2"/>
      <c r="H191" s="2"/>
      <c r="I191" s="6"/>
      <c r="J191" s="1"/>
    </row>
    <row r="192" spans="1:13" x14ac:dyDescent="0.25">
      <c r="A192" s="1" t="s">
        <v>4</v>
      </c>
      <c r="B192" s="2"/>
      <c r="C192" s="2"/>
      <c r="D192" s="2"/>
      <c r="E192" s="2"/>
      <c r="F192" s="2"/>
      <c r="G192" s="2"/>
      <c r="H192" s="2"/>
      <c r="I192" s="6"/>
      <c r="J192" s="1" t="s">
        <v>4</v>
      </c>
    </row>
    <row r="193" spans="1:10" x14ac:dyDescent="0.25">
      <c r="A193" s="1" t="s">
        <v>6</v>
      </c>
      <c r="B193" s="1"/>
      <c r="C193" s="1"/>
      <c r="D193" s="1"/>
      <c r="E193" s="1"/>
      <c r="F193" s="1"/>
      <c r="G193" s="7" t="s">
        <v>8</v>
      </c>
      <c r="H193" s="2"/>
      <c r="I193" s="9" t="s">
        <v>9</v>
      </c>
      <c r="J193" s="1" t="s">
        <v>6</v>
      </c>
    </row>
    <row r="194" spans="1:10" x14ac:dyDescent="0.25">
      <c r="G194" s="1"/>
      <c r="H194" s="1"/>
      <c r="I194" s="6"/>
      <c r="J194" s="1"/>
    </row>
    <row r="195" spans="1:10" ht="18.75" x14ac:dyDescent="0.25">
      <c r="A195" s="1">
        <v>1</v>
      </c>
      <c r="B195" s="10" t="s">
        <v>366</v>
      </c>
      <c r="E195" s="2"/>
      <c r="F195" s="2"/>
      <c r="G195" s="39"/>
      <c r="H195" s="39"/>
      <c r="I195" s="6"/>
      <c r="J195" s="1">
        <f>A195</f>
        <v>1</v>
      </c>
    </row>
    <row r="196" spans="1:10" x14ac:dyDescent="0.25">
      <c r="A196" s="1">
        <f>A195+1</f>
        <v>2</v>
      </c>
      <c r="B196" s="40"/>
      <c r="E196" s="2"/>
      <c r="F196" s="2"/>
      <c r="G196" s="39"/>
      <c r="H196" s="39"/>
      <c r="I196" s="6"/>
      <c r="J196" s="1">
        <f>J195+1</f>
        <v>2</v>
      </c>
    </row>
    <row r="197" spans="1:10" x14ac:dyDescent="0.25">
      <c r="A197" s="1">
        <f>A196+1</f>
        <v>3</v>
      </c>
      <c r="B197" s="10" t="s">
        <v>347</v>
      </c>
      <c r="E197" s="2"/>
      <c r="F197" s="2"/>
      <c r="G197" s="39"/>
      <c r="H197" s="39"/>
      <c r="I197" s="6"/>
      <c r="J197" s="1">
        <f>J196+1</f>
        <v>3</v>
      </c>
    </row>
    <row r="198" spans="1:10" x14ac:dyDescent="0.25">
      <c r="A198" s="1">
        <f>A197+1</f>
        <v>4</v>
      </c>
      <c r="B198" s="2"/>
      <c r="C198" s="2"/>
      <c r="D198" s="2"/>
      <c r="E198" s="2"/>
      <c r="F198" s="2"/>
      <c r="G198" s="39"/>
      <c r="H198" s="39"/>
      <c r="I198" s="6"/>
      <c r="J198" s="1">
        <f>J197+1</f>
        <v>4</v>
      </c>
    </row>
    <row r="199" spans="1:10" x14ac:dyDescent="0.25">
      <c r="A199" s="1">
        <f t="shared" ref="A199:A260" si="8">A198+1</f>
        <v>5</v>
      </c>
      <c r="B199" s="41" t="s">
        <v>51</v>
      </c>
      <c r="C199" s="2"/>
      <c r="D199" s="2"/>
      <c r="E199" s="2"/>
      <c r="F199" s="2"/>
      <c r="G199" s="39"/>
      <c r="H199" s="39"/>
      <c r="I199" s="42"/>
      <c r="J199" s="1">
        <f t="shared" ref="J199:J260" si="9">J198+1</f>
        <v>5</v>
      </c>
    </row>
    <row r="200" spans="1:10" x14ac:dyDescent="0.25">
      <c r="A200" s="1">
        <f t="shared" si="8"/>
        <v>6</v>
      </c>
      <c r="B200" s="3" t="s">
        <v>348</v>
      </c>
      <c r="D200" s="2"/>
      <c r="E200" s="2"/>
      <c r="F200" s="2"/>
      <c r="G200" s="29">
        <f>G90</f>
        <v>0</v>
      </c>
      <c r="H200" s="2"/>
      <c r="I200" s="6" t="s">
        <v>367</v>
      </c>
      <c r="J200" s="1">
        <f t="shared" si="9"/>
        <v>6</v>
      </c>
    </row>
    <row r="201" spans="1:10" x14ac:dyDescent="0.25">
      <c r="A201" s="1">
        <f t="shared" si="8"/>
        <v>7</v>
      </c>
      <c r="B201" s="3" t="s">
        <v>52</v>
      </c>
      <c r="D201" s="2"/>
      <c r="E201" s="2"/>
      <c r="F201" s="2"/>
      <c r="G201" s="67">
        <v>0</v>
      </c>
      <c r="H201" s="2"/>
      <c r="I201" s="6" t="s">
        <v>81</v>
      </c>
      <c r="J201" s="1">
        <f t="shared" si="9"/>
        <v>7</v>
      </c>
    </row>
    <row r="202" spans="1:10" x14ac:dyDescent="0.25">
      <c r="A202" s="1">
        <f t="shared" si="8"/>
        <v>8</v>
      </c>
      <c r="B202" s="3" t="s">
        <v>54</v>
      </c>
      <c r="D202" s="2"/>
      <c r="E202" s="2"/>
      <c r="F202" s="2"/>
      <c r="G202" s="44">
        <v>0</v>
      </c>
      <c r="H202" s="2"/>
      <c r="I202" s="36"/>
      <c r="J202" s="1">
        <f t="shared" si="9"/>
        <v>8</v>
      </c>
    </row>
    <row r="203" spans="1:10" x14ac:dyDescent="0.25">
      <c r="A203" s="1">
        <f t="shared" si="8"/>
        <v>9</v>
      </c>
      <c r="B203" s="3" t="s">
        <v>82</v>
      </c>
      <c r="D203" s="2"/>
      <c r="E203" s="2"/>
      <c r="F203" s="2"/>
      <c r="G203" s="43">
        <v>0</v>
      </c>
      <c r="H203" s="2"/>
      <c r="I203" s="6" t="s">
        <v>368</v>
      </c>
      <c r="J203" s="1">
        <f t="shared" si="9"/>
        <v>9</v>
      </c>
    </row>
    <row r="204" spans="1:10" x14ac:dyDescent="0.25">
      <c r="A204" s="1">
        <f t="shared" si="8"/>
        <v>10</v>
      </c>
      <c r="B204" s="3" t="s">
        <v>56</v>
      </c>
      <c r="D204" s="2"/>
      <c r="E204" s="2"/>
      <c r="F204" s="2"/>
      <c r="G204" s="68">
        <f>G127</f>
        <v>0.21</v>
      </c>
      <c r="H204" s="2"/>
      <c r="I204" s="6" t="s">
        <v>83</v>
      </c>
      <c r="J204" s="1">
        <f t="shared" si="9"/>
        <v>10</v>
      </c>
    </row>
    <row r="205" spans="1:10" x14ac:dyDescent="0.25">
      <c r="A205" s="1">
        <f t="shared" si="8"/>
        <v>11</v>
      </c>
      <c r="G205" s="1"/>
      <c r="H205" s="1"/>
      <c r="J205" s="1">
        <f t="shared" si="9"/>
        <v>11</v>
      </c>
    </row>
    <row r="206" spans="1:10" x14ac:dyDescent="0.25">
      <c r="A206" s="1">
        <f t="shared" si="8"/>
        <v>12</v>
      </c>
      <c r="B206" s="3" t="s">
        <v>84</v>
      </c>
      <c r="D206" s="2"/>
      <c r="E206" s="2"/>
      <c r="F206" s="2"/>
      <c r="G206" s="50">
        <f>IFERROR((((G200)+(G202/G203))*G204-(G201/G203))/(1-G204),0)</f>
        <v>0</v>
      </c>
      <c r="H206" s="51"/>
      <c r="I206" s="6" t="s">
        <v>85</v>
      </c>
      <c r="J206" s="1">
        <f t="shared" si="9"/>
        <v>12</v>
      </c>
    </row>
    <row r="207" spans="1:10" x14ac:dyDescent="0.25">
      <c r="A207" s="1">
        <f t="shared" si="8"/>
        <v>13</v>
      </c>
      <c r="B207" s="53" t="s">
        <v>61</v>
      </c>
      <c r="G207" s="23"/>
      <c r="H207" s="23"/>
      <c r="J207" s="1">
        <f t="shared" si="9"/>
        <v>13</v>
      </c>
    </row>
    <row r="208" spans="1:10" x14ac:dyDescent="0.25">
      <c r="A208" s="1">
        <f t="shared" si="8"/>
        <v>14</v>
      </c>
      <c r="G208" s="1"/>
      <c r="H208" s="1"/>
      <c r="J208" s="1">
        <f t="shared" si="9"/>
        <v>14</v>
      </c>
    </row>
    <row r="209" spans="1:10" x14ac:dyDescent="0.25">
      <c r="A209" s="1">
        <f t="shared" si="8"/>
        <v>15</v>
      </c>
      <c r="B209" s="10" t="s">
        <v>62</v>
      </c>
      <c r="C209" s="2"/>
      <c r="D209" s="2"/>
      <c r="E209" s="2"/>
      <c r="F209" s="2"/>
      <c r="G209" s="54"/>
      <c r="H209" s="54"/>
      <c r="I209" s="55"/>
      <c r="J209" s="1">
        <f t="shared" si="9"/>
        <v>15</v>
      </c>
    </row>
    <row r="210" spans="1:10" x14ac:dyDescent="0.25">
      <c r="A210" s="1">
        <f t="shared" si="8"/>
        <v>16</v>
      </c>
      <c r="B210" s="57"/>
      <c r="C210" s="2"/>
      <c r="D210" s="2"/>
      <c r="E210" s="2"/>
      <c r="F210" s="2"/>
      <c r="G210" s="54"/>
      <c r="H210" s="54"/>
      <c r="I210" s="42"/>
      <c r="J210" s="1">
        <f t="shared" si="9"/>
        <v>16</v>
      </c>
    </row>
    <row r="211" spans="1:10" x14ac:dyDescent="0.25">
      <c r="A211" s="1">
        <f t="shared" si="8"/>
        <v>17</v>
      </c>
      <c r="B211" s="41" t="s">
        <v>51</v>
      </c>
      <c r="C211" s="2"/>
      <c r="D211" s="2"/>
      <c r="E211" s="2"/>
      <c r="F211" s="2"/>
      <c r="G211" s="54"/>
      <c r="H211" s="54"/>
      <c r="I211" s="42"/>
      <c r="J211" s="1">
        <f t="shared" si="9"/>
        <v>17</v>
      </c>
    </row>
    <row r="212" spans="1:10" x14ac:dyDescent="0.25">
      <c r="A212" s="1">
        <f t="shared" si="8"/>
        <v>18</v>
      </c>
      <c r="B212" s="3" t="s">
        <v>348</v>
      </c>
      <c r="D212" s="2"/>
      <c r="E212" s="2"/>
      <c r="F212" s="2"/>
      <c r="G212" s="29">
        <f>G200</f>
        <v>0</v>
      </c>
      <c r="H212" s="23"/>
      <c r="I212" s="6" t="s">
        <v>63</v>
      </c>
      <c r="J212" s="1">
        <f t="shared" si="9"/>
        <v>18</v>
      </c>
    </row>
    <row r="213" spans="1:10" x14ac:dyDescent="0.25">
      <c r="A213" s="1">
        <f t="shared" si="8"/>
        <v>19</v>
      </c>
      <c r="B213" s="3" t="s">
        <v>64</v>
      </c>
      <c r="D213" s="2"/>
      <c r="E213" s="2"/>
      <c r="F213" s="2"/>
      <c r="G213" s="67">
        <v>0</v>
      </c>
      <c r="H213" s="23"/>
      <c r="I213" s="6" t="s">
        <v>81</v>
      </c>
      <c r="J213" s="1">
        <f t="shared" si="9"/>
        <v>19</v>
      </c>
    </row>
    <row r="214" spans="1:10" x14ac:dyDescent="0.25">
      <c r="A214" s="1">
        <f t="shared" si="8"/>
        <v>20</v>
      </c>
      <c r="B214" s="3" t="s">
        <v>54</v>
      </c>
      <c r="D214" s="2"/>
      <c r="E214" s="2"/>
      <c r="F214" s="2"/>
      <c r="G214" s="43">
        <f>G202</f>
        <v>0</v>
      </c>
      <c r="H214" s="59"/>
      <c r="I214" s="6" t="s">
        <v>66</v>
      </c>
      <c r="J214" s="1">
        <f t="shared" si="9"/>
        <v>20</v>
      </c>
    </row>
    <row r="215" spans="1:10" x14ac:dyDescent="0.25">
      <c r="A215" s="1">
        <f t="shared" si="8"/>
        <v>21</v>
      </c>
      <c r="B215" s="3" t="s">
        <v>82</v>
      </c>
      <c r="D215" s="2"/>
      <c r="E215" s="2"/>
      <c r="F215" s="2"/>
      <c r="G215" s="43">
        <f>G203</f>
        <v>0</v>
      </c>
      <c r="H215" s="59"/>
      <c r="I215" s="6" t="s">
        <v>67</v>
      </c>
      <c r="J215" s="1">
        <f t="shared" si="9"/>
        <v>21</v>
      </c>
    </row>
    <row r="216" spans="1:10" x14ac:dyDescent="0.25">
      <c r="A216" s="1">
        <f t="shared" si="8"/>
        <v>22</v>
      </c>
      <c r="B216" s="3" t="s">
        <v>68</v>
      </c>
      <c r="D216" s="2"/>
      <c r="E216" s="2"/>
      <c r="F216" s="2"/>
      <c r="G216" s="61">
        <f>G206</f>
        <v>0</v>
      </c>
      <c r="H216" s="51"/>
      <c r="I216" s="6" t="s">
        <v>69</v>
      </c>
      <c r="J216" s="1">
        <f t="shared" si="9"/>
        <v>22</v>
      </c>
    </row>
    <row r="217" spans="1:10" x14ac:dyDescent="0.25">
      <c r="A217" s="1">
        <f t="shared" si="8"/>
        <v>23</v>
      </c>
      <c r="B217" s="3" t="s">
        <v>70</v>
      </c>
      <c r="D217" s="2"/>
      <c r="E217" s="2"/>
      <c r="F217" s="2"/>
      <c r="G217" s="69" t="str">
        <f>G140</f>
        <v>8.84%</v>
      </c>
      <c r="H217" s="2"/>
      <c r="I217" s="6" t="s">
        <v>86</v>
      </c>
      <c r="J217" s="1">
        <f t="shared" si="9"/>
        <v>23</v>
      </c>
    </row>
    <row r="218" spans="1:10" x14ac:dyDescent="0.25">
      <c r="A218" s="1">
        <f t="shared" si="8"/>
        <v>24</v>
      </c>
      <c r="B218" s="5"/>
      <c r="D218" s="2"/>
      <c r="E218" s="2"/>
      <c r="F218" s="2"/>
      <c r="G218" s="62"/>
      <c r="H218" s="62"/>
      <c r="I218" s="58"/>
      <c r="J218" s="1">
        <f t="shared" si="9"/>
        <v>24</v>
      </c>
    </row>
    <row r="219" spans="1:10" x14ac:dyDescent="0.25">
      <c r="A219" s="1">
        <f t="shared" si="8"/>
        <v>25</v>
      </c>
      <c r="B219" s="3" t="s">
        <v>73</v>
      </c>
      <c r="C219" s="1"/>
      <c r="D219" s="1"/>
      <c r="E219" s="2"/>
      <c r="F219" s="2"/>
      <c r="G219" s="50">
        <f>IFERROR((((G212)+(G214/G215)+G206)*G217-(G213/G215))/(1-G217),0)</f>
        <v>0</v>
      </c>
      <c r="H219" s="51"/>
      <c r="I219" s="6" t="s">
        <v>74</v>
      </c>
      <c r="J219" s="1">
        <f t="shared" si="9"/>
        <v>25</v>
      </c>
    </row>
    <row r="220" spans="1:10" x14ac:dyDescent="0.25">
      <c r="A220" s="1">
        <f t="shared" si="8"/>
        <v>26</v>
      </c>
      <c r="B220" s="53" t="s">
        <v>354</v>
      </c>
      <c r="G220" s="1"/>
      <c r="H220" s="1"/>
      <c r="I220" s="6"/>
      <c r="J220" s="1">
        <f t="shared" si="9"/>
        <v>26</v>
      </c>
    </row>
    <row r="221" spans="1:10" x14ac:dyDescent="0.25">
      <c r="A221" s="1">
        <f t="shared" si="8"/>
        <v>27</v>
      </c>
      <c r="G221" s="1"/>
      <c r="H221" s="1"/>
      <c r="I221" s="6"/>
      <c r="J221" s="1">
        <f t="shared" si="9"/>
        <v>27</v>
      </c>
    </row>
    <row r="222" spans="1:10" x14ac:dyDescent="0.25">
      <c r="A222" s="1">
        <f t="shared" si="8"/>
        <v>28</v>
      </c>
      <c r="B222" s="10" t="s">
        <v>80</v>
      </c>
      <c r="G222" s="50">
        <f>G219+G206</f>
        <v>0</v>
      </c>
      <c r="H222" s="51"/>
      <c r="I222" s="6" t="s">
        <v>75</v>
      </c>
      <c r="J222" s="1">
        <f t="shared" si="9"/>
        <v>28</v>
      </c>
    </row>
    <row r="223" spans="1:10" x14ac:dyDescent="0.25">
      <c r="A223" s="1">
        <f t="shared" si="8"/>
        <v>29</v>
      </c>
      <c r="G223" s="1"/>
      <c r="H223" s="1"/>
      <c r="I223" s="6"/>
      <c r="J223" s="1">
        <f t="shared" si="9"/>
        <v>29</v>
      </c>
    </row>
    <row r="224" spans="1:10" x14ac:dyDescent="0.25">
      <c r="A224" s="1">
        <f t="shared" si="8"/>
        <v>30</v>
      </c>
      <c r="B224" s="10" t="s">
        <v>369</v>
      </c>
      <c r="G224" s="64">
        <f>G88</f>
        <v>1.8992701752899493E-2</v>
      </c>
      <c r="H224" s="2"/>
      <c r="I224" s="6" t="s">
        <v>370</v>
      </c>
      <c r="J224" s="1">
        <f t="shared" si="9"/>
        <v>30</v>
      </c>
    </row>
    <row r="225" spans="1:11" x14ac:dyDescent="0.25">
      <c r="A225" s="1">
        <f t="shared" si="8"/>
        <v>31</v>
      </c>
      <c r="G225" s="1"/>
      <c r="H225" s="1"/>
      <c r="I225" s="6"/>
      <c r="J225" s="1">
        <f t="shared" si="9"/>
        <v>31</v>
      </c>
    </row>
    <row r="226" spans="1:11" ht="19.5" thickBot="1" x14ac:dyDescent="0.3">
      <c r="A226" s="1">
        <f t="shared" si="8"/>
        <v>32</v>
      </c>
      <c r="B226" s="10" t="s">
        <v>87</v>
      </c>
      <c r="G226" s="66">
        <f>G222+G224</f>
        <v>1.8992701752899493E-2</v>
      </c>
      <c r="H226" s="51"/>
      <c r="I226" s="6" t="s">
        <v>358</v>
      </c>
      <c r="J226" s="1">
        <f t="shared" si="9"/>
        <v>32</v>
      </c>
    </row>
    <row r="227" spans="1:11" ht="17.25" thickTop="1" thickBot="1" x14ac:dyDescent="0.3">
      <c r="A227" s="24">
        <f t="shared" si="8"/>
        <v>33</v>
      </c>
      <c r="B227" s="71"/>
      <c r="C227" s="25"/>
      <c r="D227" s="25"/>
      <c r="E227" s="25"/>
      <c r="F227" s="25"/>
      <c r="G227" s="72"/>
      <c r="H227" s="72"/>
      <c r="I227" s="26"/>
      <c r="J227" s="24">
        <f t="shared" si="9"/>
        <v>33</v>
      </c>
      <c r="K227" s="27"/>
    </row>
    <row r="228" spans="1:11" x14ac:dyDescent="0.25">
      <c r="A228" s="1">
        <f t="shared" si="8"/>
        <v>34</v>
      </c>
      <c r="B228" s="10"/>
      <c r="G228" s="51"/>
      <c r="H228" s="51"/>
      <c r="I228" s="6"/>
      <c r="J228" s="1">
        <f t="shared" si="9"/>
        <v>34</v>
      </c>
      <c r="K228" s="27"/>
    </row>
    <row r="229" spans="1:11" ht="18.75" x14ac:dyDescent="0.25">
      <c r="A229" s="1">
        <f t="shared" si="8"/>
        <v>35</v>
      </c>
      <c r="B229" s="10" t="s">
        <v>77</v>
      </c>
      <c r="E229" s="2"/>
      <c r="F229" s="2"/>
      <c r="G229" s="39"/>
      <c r="H229" s="39"/>
      <c r="I229" s="6"/>
      <c r="J229" s="1">
        <f t="shared" si="9"/>
        <v>35</v>
      </c>
      <c r="K229" s="27"/>
    </row>
    <row r="230" spans="1:11" x14ac:dyDescent="0.25">
      <c r="A230" s="1">
        <f t="shared" si="8"/>
        <v>36</v>
      </c>
      <c r="B230" s="40"/>
      <c r="E230" s="2"/>
      <c r="F230" s="2"/>
      <c r="G230" s="39"/>
      <c r="H230" s="39"/>
      <c r="I230" s="6"/>
      <c r="J230" s="1">
        <f t="shared" si="9"/>
        <v>36</v>
      </c>
      <c r="K230" s="27"/>
    </row>
    <row r="231" spans="1:11" x14ac:dyDescent="0.25">
      <c r="A231" s="1">
        <f t="shared" si="8"/>
        <v>37</v>
      </c>
      <c r="B231" s="10" t="s">
        <v>50</v>
      </c>
      <c r="E231" s="2"/>
      <c r="F231" s="2"/>
      <c r="G231" s="39"/>
      <c r="H231" s="39"/>
      <c r="I231" s="6"/>
      <c r="J231" s="1">
        <f t="shared" si="9"/>
        <v>37</v>
      </c>
      <c r="K231" s="27"/>
    </row>
    <row r="232" spans="1:11" x14ac:dyDescent="0.25">
      <c r="A232" s="1">
        <f t="shared" si="8"/>
        <v>38</v>
      </c>
      <c r="B232" s="2"/>
      <c r="C232" s="2"/>
      <c r="D232" s="2"/>
      <c r="E232" s="2"/>
      <c r="F232" s="2"/>
      <c r="G232" s="39"/>
      <c r="H232" s="39"/>
      <c r="I232" s="6"/>
      <c r="J232" s="1">
        <f t="shared" si="9"/>
        <v>38</v>
      </c>
      <c r="K232" s="27"/>
    </row>
    <row r="233" spans="1:11" x14ac:dyDescent="0.25">
      <c r="A233" s="1">
        <f t="shared" si="8"/>
        <v>39</v>
      </c>
      <c r="B233" s="41" t="s">
        <v>51</v>
      </c>
      <c r="C233" s="2"/>
      <c r="D233" s="2"/>
      <c r="E233" s="2"/>
      <c r="F233" s="2"/>
      <c r="G233" s="39"/>
      <c r="H233" s="39"/>
      <c r="I233" s="42"/>
      <c r="J233" s="1">
        <f t="shared" si="9"/>
        <v>39</v>
      </c>
      <c r="K233" s="27"/>
    </row>
    <row r="234" spans="1:11" x14ac:dyDescent="0.25">
      <c r="A234" s="1">
        <f t="shared" si="8"/>
        <v>40</v>
      </c>
      <c r="B234" s="3" t="s">
        <v>78</v>
      </c>
      <c r="D234" s="2"/>
      <c r="E234" s="2"/>
      <c r="F234" s="2"/>
      <c r="G234" s="235">
        <f>G103</f>
        <v>0</v>
      </c>
      <c r="H234" s="2"/>
      <c r="I234" s="6" t="s">
        <v>371</v>
      </c>
      <c r="J234" s="1">
        <f t="shared" si="9"/>
        <v>40</v>
      </c>
      <c r="K234" s="27"/>
    </row>
    <row r="235" spans="1:11" x14ac:dyDescent="0.25">
      <c r="A235" s="1">
        <f t="shared" si="8"/>
        <v>41</v>
      </c>
      <c r="B235" s="3" t="s">
        <v>52</v>
      </c>
      <c r="D235" s="2"/>
      <c r="E235" s="2"/>
      <c r="F235" s="2"/>
      <c r="G235" s="236">
        <v>0</v>
      </c>
      <c r="H235" s="2"/>
      <c r="I235" s="6" t="s">
        <v>81</v>
      </c>
      <c r="J235" s="1">
        <f t="shared" si="9"/>
        <v>41</v>
      </c>
      <c r="K235" s="27"/>
    </row>
    <row r="236" spans="1:11" x14ac:dyDescent="0.25">
      <c r="A236" s="1">
        <f t="shared" si="8"/>
        <v>42</v>
      </c>
      <c r="B236" s="3" t="s">
        <v>54</v>
      </c>
      <c r="D236" s="2"/>
      <c r="E236" s="2"/>
      <c r="F236" s="2"/>
      <c r="G236" s="251">
        <v>0</v>
      </c>
      <c r="H236" s="2"/>
      <c r="I236" s="36"/>
      <c r="J236" s="1">
        <f t="shared" si="9"/>
        <v>42</v>
      </c>
      <c r="K236" s="27"/>
    </row>
    <row r="237" spans="1:11" x14ac:dyDescent="0.25">
      <c r="A237" s="1">
        <f t="shared" si="8"/>
        <v>43</v>
      </c>
      <c r="B237" s="3" t="s">
        <v>82</v>
      </c>
      <c r="D237" s="2"/>
      <c r="E237" s="2"/>
      <c r="F237" s="2"/>
      <c r="G237" s="241">
        <v>0</v>
      </c>
      <c r="H237" s="2"/>
      <c r="I237" s="6" t="s">
        <v>368</v>
      </c>
      <c r="J237" s="1">
        <f t="shared" si="9"/>
        <v>43</v>
      </c>
      <c r="K237" s="27"/>
    </row>
    <row r="238" spans="1:11" x14ac:dyDescent="0.25">
      <c r="A238" s="1">
        <f t="shared" si="8"/>
        <v>44</v>
      </c>
      <c r="B238" s="3" t="s">
        <v>56</v>
      </c>
      <c r="D238" s="2"/>
      <c r="E238" s="2"/>
      <c r="F238" s="2"/>
      <c r="G238" s="252" t="str">
        <f>G161</f>
        <v>21%</v>
      </c>
      <c r="H238" s="2"/>
      <c r="I238" s="6" t="s">
        <v>372</v>
      </c>
      <c r="J238" s="1">
        <f t="shared" si="9"/>
        <v>44</v>
      </c>
      <c r="K238" s="27"/>
    </row>
    <row r="239" spans="1:11" x14ac:dyDescent="0.25">
      <c r="A239" s="1">
        <f t="shared" si="8"/>
        <v>45</v>
      </c>
      <c r="G239" s="1"/>
      <c r="H239" s="1"/>
      <c r="J239" s="1">
        <f t="shared" si="9"/>
        <v>45</v>
      </c>
      <c r="K239" s="27"/>
    </row>
    <row r="240" spans="1:11" x14ac:dyDescent="0.25">
      <c r="A240" s="1">
        <f t="shared" si="8"/>
        <v>46</v>
      </c>
      <c r="B240" s="3" t="s">
        <v>59</v>
      </c>
      <c r="D240" s="2"/>
      <c r="E240" s="2"/>
      <c r="F240" s="2"/>
      <c r="G240" s="239">
        <f>IFERROR((((G234)+(G236/G237))*G238-(G235/G237))/(1-G238),0)</f>
        <v>0</v>
      </c>
      <c r="H240" s="240"/>
      <c r="I240" s="6" t="s">
        <v>85</v>
      </c>
      <c r="J240" s="1">
        <f t="shared" si="9"/>
        <v>46</v>
      </c>
      <c r="K240" s="27"/>
    </row>
    <row r="241" spans="1:11" x14ac:dyDescent="0.25">
      <c r="A241" s="1">
        <f t="shared" si="8"/>
        <v>47</v>
      </c>
      <c r="B241" s="53" t="s">
        <v>61</v>
      </c>
      <c r="D241" s="53"/>
      <c r="G241" s="231"/>
      <c r="H241" s="231"/>
      <c r="J241" s="1">
        <f t="shared" si="9"/>
        <v>47</v>
      </c>
      <c r="K241" s="27"/>
    </row>
    <row r="242" spans="1:11" x14ac:dyDescent="0.25">
      <c r="A242" s="1">
        <f t="shared" si="8"/>
        <v>48</v>
      </c>
      <c r="G242" s="1"/>
      <c r="H242" s="1"/>
      <c r="J242" s="1">
        <f t="shared" si="9"/>
        <v>48</v>
      </c>
      <c r="K242" s="27"/>
    </row>
    <row r="243" spans="1:11" x14ac:dyDescent="0.25">
      <c r="A243" s="1">
        <f t="shared" si="8"/>
        <v>49</v>
      </c>
      <c r="B243" s="10" t="s">
        <v>62</v>
      </c>
      <c r="C243" s="2"/>
      <c r="D243" s="2"/>
      <c r="E243" s="2"/>
      <c r="F243" s="2"/>
      <c r="G243" s="54"/>
      <c r="H243" s="54"/>
      <c r="I243" s="55"/>
      <c r="J243" s="1">
        <f t="shared" si="9"/>
        <v>49</v>
      </c>
      <c r="K243" s="27"/>
    </row>
    <row r="244" spans="1:11" x14ac:dyDescent="0.25">
      <c r="A244" s="1">
        <f t="shared" si="8"/>
        <v>50</v>
      </c>
      <c r="B244" s="57"/>
      <c r="C244" s="2"/>
      <c r="D244" s="2"/>
      <c r="E244" s="2"/>
      <c r="F244" s="2"/>
      <c r="G244" s="54"/>
      <c r="H244" s="54"/>
      <c r="I244" s="42"/>
      <c r="J244" s="1">
        <f t="shared" si="9"/>
        <v>50</v>
      </c>
      <c r="K244" s="27"/>
    </row>
    <row r="245" spans="1:11" x14ac:dyDescent="0.25">
      <c r="A245" s="1">
        <f t="shared" si="8"/>
        <v>51</v>
      </c>
      <c r="B245" s="41" t="s">
        <v>51</v>
      </c>
      <c r="C245" s="2"/>
      <c r="D245" s="2"/>
      <c r="E245" s="2"/>
      <c r="F245" s="2"/>
      <c r="G245" s="54"/>
      <c r="H245" s="54"/>
      <c r="I245" s="42"/>
      <c r="J245" s="1">
        <f t="shared" si="9"/>
        <v>51</v>
      </c>
      <c r="K245" s="27"/>
    </row>
    <row r="246" spans="1:11" x14ac:dyDescent="0.25">
      <c r="A246" s="1">
        <f t="shared" si="8"/>
        <v>52</v>
      </c>
      <c r="B246" s="3" t="s">
        <v>78</v>
      </c>
      <c r="D246" s="2"/>
      <c r="E246" s="2"/>
      <c r="F246" s="2"/>
      <c r="G246" s="235">
        <f>G234</f>
        <v>0</v>
      </c>
      <c r="H246" s="222"/>
      <c r="I246" s="6" t="s">
        <v>360</v>
      </c>
      <c r="J246" s="1">
        <f t="shared" si="9"/>
        <v>52</v>
      </c>
      <c r="K246" s="27"/>
    </row>
    <row r="247" spans="1:11" x14ac:dyDescent="0.25">
      <c r="A247" s="1">
        <f t="shared" si="8"/>
        <v>53</v>
      </c>
      <c r="B247" s="3" t="s">
        <v>64</v>
      </c>
      <c r="D247" s="2"/>
      <c r="E247" s="2"/>
      <c r="F247" s="2"/>
      <c r="G247" s="67">
        <v>0</v>
      </c>
      <c r="H247" s="23"/>
      <c r="I247" s="6" t="s">
        <v>81</v>
      </c>
      <c r="J247" s="1">
        <f t="shared" si="9"/>
        <v>53</v>
      </c>
      <c r="K247" s="27"/>
    </row>
    <row r="248" spans="1:11" x14ac:dyDescent="0.25">
      <c r="A248" s="1">
        <f t="shared" si="8"/>
        <v>54</v>
      </c>
      <c r="B248" s="3" t="s">
        <v>54</v>
      </c>
      <c r="D248" s="2"/>
      <c r="E248" s="2"/>
      <c r="F248" s="2"/>
      <c r="G248" s="241">
        <f>G236</f>
        <v>0</v>
      </c>
      <c r="H248" s="242"/>
      <c r="I248" s="6" t="s">
        <v>361</v>
      </c>
      <c r="J248" s="1">
        <f t="shared" si="9"/>
        <v>54</v>
      </c>
      <c r="K248" s="27"/>
    </row>
    <row r="249" spans="1:11" x14ac:dyDescent="0.25">
      <c r="A249" s="1">
        <f t="shared" si="8"/>
        <v>55</v>
      </c>
      <c r="B249" s="3" t="s">
        <v>82</v>
      </c>
      <c r="D249" s="2"/>
      <c r="E249" s="2"/>
      <c r="F249" s="2"/>
      <c r="G249" s="241">
        <f>G237</f>
        <v>0</v>
      </c>
      <c r="H249" s="242"/>
      <c r="I249" s="6" t="s">
        <v>362</v>
      </c>
      <c r="J249" s="1">
        <f t="shared" si="9"/>
        <v>55</v>
      </c>
      <c r="K249" s="27"/>
    </row>
    <row r="250" spans="1:11" x14ac:dyDescent="0.25">
      <c r="A250" s="1">
        <f t="shared" si="8"/>
        <v>56</v>
      </c>
      <c r="B250" s="3" t="s">
        <v>68</v>
      </c>
      <c r="D250" s="2"/>
      <c r="E250" s="2"/>
      <c r="F250" s="2"/>
      <c r="G250" s="243">
        <f>G240</f>
        <v>0</v>
      </c>
      <c r="H250" s="244"/>
      <c r="I250" s="6" t="s">
        <v>79</v>
      </c>
      <c r="J250" s="1">
        <f t="shared" si="9"/>
        <v>56</v>
      </c>
      <c r="K250" s="27"/>
    </row>
    <row r="251" spans="1:11" x14ac:dyDescent="0.25">
      <c r="A251" s="1">
        <f t="shared" si="8"/>
        <v>57</v>
      </c>
      <c r="B251" s="3" t="s">
        <v>70</v>
      </c>
      <c r="D251" s="2"/>
      <c r="E251" s="2"/>
      <c r="F251" s="2"/>
      <c r="G251" s="253" t="str">
        <f>G174</f>
        <v>8.84%</v>
      </c>
      <c r="H251" s="2"/>
      <c r="I251" s="6" t="s">
        <v>373</v>
      </c>
      <c r="J251" s="1">
        <f t="shared" si="9"/>
        <v>57</v>
      </c>
      <c r="K251" s="27"/>
    </row>
    <row r="252" spans="1:11" x14ac:dyDescent="0.25">
      <c r="A252" s="1">
        <f t="shared" si="8"/>
        <v>58</v>
      </c>
      <c r="B252" s="5"/>
      <c r="D252" s="2"/>
      <c r="E252" s="2"/>
      <c r="F252" s="2"/>
      <c r="G252" s="245"/>
      <c r="H252" s="245"/>
      <c r="I252" s="58"/>
      <c r="J252" s="1">
        <f t="shared" si="9"/>
        <v>58</v>
      </c>
      <c r="K252" s="27"/>
    </row>
    <row r="253" spans="1:11" x14ac:dyDescent="0.25">
      <c r="A253" s="1">
        <f t="shared" si="8"/>
        <v>59</v>
      </c>
      <c r="B253" s="3" t="s">
        <v>73</v>
      </c>
      <c r="C253" s="1"/>
      <c r="D253" s="1"/>
      <c r="E253" s="2"/>
      <c r="F253" s="2"/>
      <c r="G253" s="239">
        <f>IFERROR((((G246)+(G248/G249)+G240)*G251-(G247/G249))/(1-G251),0)</f>
        <v>0</v>
      </c>
      <c r="H253" s="246"/>
      <c r="I253" s="6" t="s">
        <v>74</v>
      </c>
      <c r="J253" s="1">
        <f t="shared" si="9"/>
        <v>59</v>
      </c>
      <c r="K253" s="27"/>
    </row>
    <row r="254" spans="1:11" x14ac:dyDescent="0.25">
      <c r="A254" s="1">
        <f t="shared" si="8"/>
        <v>60</v>
      </c>
      <c r="B254" s="53" t="s">
        <v>354</v>
      </c>
      <c r="D254" s="53"/>
      <c r="G254" s="1"/>
      <c r="H254" s="1"/>
      <c r="I254" s="6"/>
      <c r="J254" s="1">
        <f t="shared" si="9"/>
        <v>60</v>
      </c>
      <c r="K254" s="27"/>
    </row>
    <row r="255" spans="1:11" x14ac:dyDescent="0.25">
      <c r="A255" s="1">
        <f t="shared" si="8"/>
        <v>61</v>
      </c>
      <c r="G255" s="1"/>
      <c r="H255" s="1"/>
      <c r="I255" s="6"/>
      <c r="J255" s="1">
        <f t="shared" si="9"/>
        <v>61</v>
      </c>
      <c r="K255" s="27"/>
    </row>
    <row r="256" spans="1:11" x14ac:dyDescent="0.25">
      <c r="A256" s="1">
        <f t="shared" si="8"/>
        <v>62</v>
      </c>
      <c r="B256" s="10" t="s">
        <v>80</v>
      </c>
      <c r="G256" s="239">
        <f>G253+G240</f>
        <v>0</v>
      </c>
      <c r="H256" s="240"/>
      <c r="I256" s="6" t="s">
        <v>363</v>
      </c>
      <c r="J256" s="1">
        <f t="shared" si="9"/>
        <v>62</v>
      </c>
      <c r="K256" s="27"/>
    </row>
    <row r="257" spans="1:11" x14ac:dyDescent="0.25">
      <c r="A257" s="1">
        <f t="shared" si="8"/>
        <v>63</v>
      </c>
      <c r="G257" s="1"/>
      <c r="H257" s="1"/>
      <c r="I257" s="6"/>
      <c r="J257" s="1">
        <f t="shared" si="9"/>
        <v>63</v>
      </c>
      <c r="K257" s="27"/>
    </row>
    <row r="258" spans="1:11" x14ac:dyDescent="0.25">
      <c r="A258" s="1">
        <f t="shared" si="8"/>
        <v>64</v>
      </c>
      <c r="B258" s="10" t="s">
        <v>89</v>
      </c>
      <c r="G258" s="64">
        <f>G101</f>
        <v>0</v>
      </c>
      <c r="H258" s="2"/>
      <c r="I258" s="6" t="s">
        <v>88</v>
      </c>
      <c r="J258" s="1">
        <f t="shared" si="9"/>
        <v>64</v>
      </c>
      <c r="K258" s="27"/>
    </row>
    <row r="259" spans="1:11" x14ac:dyDescent="0.25">
      <c r="A259" s="1">
        <f t="shared" si="8"/>
        <v>65</v>
      </c>
      <c r="G259" s="1"/>
      <c r="H259" s="1"/>
      <c r="I259" s="6"/>
      <c r="J259" s="1">
        <f t="shared" si="9"/>
        <v>65</v>
      </c>
      <c r="K259" s="27"/>
    </row>
    <row r="260" spans="1:11" ht="19.5" thickBot="1" x14ac:dyDescent="0.3">
      <c r="A260" s="1">
        <f t="shared" si="8"/>
        <v>66</v>
      </c>
      <c r="B260" s="10" t="s">
        <v>90</v>
      </c>
      <c r="G260" s="66">
        <f>G256+G258</f>
        <v>0</v>
      </c>
      <c r="H260" s="51"/>
      <c r="I260" s="6" t="s">
        <v>365</v>
      </c>
      <c r="J260" s="1">
        <f t="shared" si="9"/>
        <v>66</v>
      </c>
      <c r="K260" s="27"/>
    </row>
    <row r="261" spans="1:11" ht="16.5" thickTop="1" x14ac:dyDescent="0.25">
      <c r="K261" s="27"/>
    </row>
    <row r="262" spans="1:11" ht="18.75" x14ac:dyDescent="0.25">
      <c r="A262" s="35">
        <v>1</v>
      </c>
      <c r="B262" s="3" t="s">
        <v>374</v>
      </c>
      <c r="K262" s="27"/>
    </row>
    <row r="263" spans="1:11" x14ac:dyDescent="0.25">
      <c r="K263" s="27"/>
    </row>
    <row r="264" spans="1:11" x14ac:dyDescent="0.25">
      <c r="K264" s="27"/>
    </row>
    <row r="265" spans="1:11" x14ac:dyDescent="0.25">
      <c r="K265" s="27"/>
    </row>
    <row r="266" spans="1:11" x14ac:dyDescent="0.25">
      <c r="K266" s="27"/>
    </row>
    <row r="267" spans="1:11" x14ac:dyDescent="0.25">
      <c r="K267" s="27"/>
    </row>
    <row r="268" spans="1:11" x14ac:dyDescent="0.25">
      <c r="K268" s="27"/>
    </row>
    <row r="269" spans="1:11" x14ac:dyDescent="0.25">
      <c r="K269" s="27"/>
    </row>
    <row r="270" spans="1:11" x14ac:dyDescent="0.25">
      <c r="K270" s="27"/>
    </row>
    <row r="272" spans="1:11" ht="18.75" x14ac:dyDescent="0.25">
      <c r="A272" s="35"/>
    </row>
  </sheetData>
  <mergeCells count="20">
    <mergeCell ref="B110:I110"/>
    <mergeCell ref="B3:I3"/>
    <mergeCell ref="B4:I4"/>
    <mergeCell ref="B5:I5"/>
    <mergeCell ref="B6:I6"/>
    <mergeCell ref="B7:I7"/>
    <mergeCell ref="B71:I71"/>
    <mergeCell ref="B72:I72"/>
    <mergeCell ref="B73:I73"/>
    <mergeCell ref="B74:I74"/>
    <mergeCell ref="B75:I75"/>
    <mergeCell ref="B109:I109"/>
    <mergeCell ref="B189:I189"/>
    <mergeCell ref="B190:I190"/>
    <mergeCell ref="B111:I111"/>
    <mergeCell ref="B112:I112"/>
    <mergeCell ref="B113:I113"/>
    <mergeCell ref="B186:I186"/>
    <mergeCell ref="B187:I187"/>
    <mergeCell ref="B188:I188"/>
  </mergeCells>
  <printOptions horizontalCentered="1"/>
  <pageMargins left="0.25" right="0.25" top="0.5" bottom="0.65" header="0.25" footer="0.25"/>
  <pageSetup scale="55" orientation="portrait" r:id="rId1"/>
  <headerFooter scaleWithDoc="0">
    <oddHeader>&amp;C&amp;"Times New Roman,Bold"&amp;8AS FILED</oddHeader>
    <oddFooter>&amp;L&amp;A&amp;C&amp;"Times New Roman,Regular"&amp;10Page 6.&amp;P&amp;R&amp;F</oddFooter>
  </headerFooter>
  <rowBreaks count="3" manualBreakCount="3">
    <brk id="69" max="16383" man="1"/>
    <brk id="107" max="16383" man="1"/>
    <brk id="184" max="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6156-2B48-443A-8674-9B4195496DFE}">
  <sheetPr>
    <pageSetUpPr fitToPage="1"/>
  </sheetPr>
  <dimension ref="A1:J59"/>
  <sheetViews>
    <sheetView zoomScaleNormal="100" workbookViewId="0">
      <selection activeCell="B4" sqref="B4:H4"/>
    </sheetView>
  </sheetViews>
  <sheetFormatPr defaultColWidth="9.140625" defaultRowHeight="15.75" x14ac:dyDescent="0.25"/>
  <cols>
    <col min="1" max="1" width="5.140625" style="115" customWidth="1"/>
    <col min="2" max="2" width="12.5703125" style="116" customWidth="1"/>
    <col min="3" max="3" width="20" style="116" customWidth="1"/>
    <col min="4" max="8" width="21.5703125" style="116" customWidth="1"/>
    <col min="9" max="9" width="5.140625" style="115" customWidth="1"/>
    <col min="10" max="10" width="13.5703125" style="116" customWidth="1"/>
    <col min="11" max="11" width="12.5703125" style="116" customWidth="1"/>
    <col min="12" max="16384" width="9.140625" style="116"/>
  </cols>
  <sheetData>
    <row r="1" spans="1:10" x14ac:dyDescent="0.25">
      <c r="D1" s="16"/>
    </row>
    <row r="2" spans="1:10" x14ac:dyDescent="0.25">
      <c r="B2" s="316" t="s">
        <v>0</v>
      </c>
      <c r="C2" s="316"/>
      <c r="D2" s="316"/>
      <c r="E2" s="316"/>
      <c r="F2" s="316"/>
      <c r="G2" s="316"/>
      <c r="H2" s="316"/>
      <c r="I2" s="117"/>
    </row>
    <row r="3" spans="1:10" x14ac:dyDescent="0.25">
      <c r="B3" s="317" t="s">
        <v>435</v>
      </c>
      <c r="C3" s="317"/>
      <c r="D3" s="317"/>
      <c r="E3" s="317"/>
      <c r="F3" s="317"/>
      <c r="G3" s="317"/>
      <c r="H3" s="317"/>
      <c r="I3" s="117"/>
    </row>
    <row r="4" spans="1:10" x14ac:dyDescent="0.25">
      <c r="B4" s="317" t="s">
        <v>272</v>
      </c>
      <c r="C4" s="317"/>
      <c r="D4" s="317"/>
      <c r="E4" s="317"/>
      <c r="F4" s="317"/>
      <c r="G4" s="317"/>
      <c r="H4" s="317"/>
      <c r="I4" s="117"/>
    </row>
    <row r="5" spans="1:10" x14ac:dyDescent="0.25">
      <c r="B5" s="318" t="s">
        <v>3</v>
      </c>
      <c r="C5" s="318"/>
      <c r="D5" s="318"/>
      <c r="E5" s="318"/>
      <c r="F5" s="318"/>
      <c r="G5" s="318"/>
      <c r="H5" s="318"/>
      <c r="I5" s="117"/>
    </row>
    <row r="6" spans="1:10" x14ac:dyDescent="0.25">
      <c r="A6" s="117"/>
      <c r="B6" s="117"/>
      <c r="C6" s="117"/>
      <c r="D6" s="117"/>
      <c r="E6" s="117"/>
      <c r="F6" s="117"/>
      <c r="G6" s="117"/>
      <c r="H6" s="117"/>
      <c r="I6" s="117"/>
    </row>
    <row r="7" spans="1:10" x14ac:dyDescent="0.25">
      <c r="A7" s="1" t="s">
        <v>4</v>
      </c>
      <c r="B7" s="57"/>
      <c r="I7" s="1" t="s">
        <v>4</v>
      </c>
    </row>
    <row r="8" spans="1:10" x14ac:dyDescent="0.25">
      <c r="A8" s="7" t="s">
        <v>6</v>
      </c>
      <c r="B8" s="57"/>
      <c r="I8" s="7" t="s">
        <v>6</v>
      </c>
    </row>
    <row r="9" spans="1:10" x14ac:dyDescent="0.25">
      <c r="A9" s="1">
        <v>1</v>
      </c>
      <c r="C9" s="118" t="s">
        <v>221</v>
      </c>
      <c r="D9" s="118" t="s">
        <v>222</v>
      </c>
      <c r="E9" s="118" t="s">
        <v>223</v>
      </c>
      <c r="F9" s="118" t="s">
        <v>224</v>
      </c>
      <c r="G9" s="118" t="s">
        <v>225</v>
      </c>
      <c r="H9" s="118" t="s">
        <v>226</v>
      </c>
      <c r="I9" s="1">
        <v>1</v>
      </c>
    </row>
    <row r="10" spans="1:10" x14ac:dyDescent="0.25">
      <c r="A10" s="1">
        <f t="shared" ref="A10:A52" si="0">A9+1</f>
        <v>2</v>
      </c>
      <c r="B10" s="119" t="s">
        <v>227</v>
      </c>
      <c r="C10" s="1"/>
      <c r="D10" s="28" t="s">
        <v>228</v>
      </c>
      <c r="E10" s="1"/>
      <c r="F10" s="1" t="s">
        <v>229</v>
      </c>
      <c r="G10" s="1" t="s">
        <v>230</v>
      </c>
      <c r="H10" s="28" t="s">
        <v>231</v>
      </c>
      <c r="I10" s="1">
        <f t="shared" ref="I10:I52" si="1">I9+1</f>
        <v>2</v>
      </c>
    </row>
    <row r="11" spans="1:10" x14ac:dyDescent="0.25">
      <c r="A11" s="1">
        <f t="shared" si="0"/>
        <v>3</v>
      </c>
      <c r="C11" s="118"/>
      <c r="F11" s="2" t="s">
        <v>232</v>
      </c>
      <c r="H11" s="2" t="s">
        <v>232</v>
      </c>
      <c r="I11" s="1">
        <f t="shared" si="1"/>
        <v>3</v>
      </c>
    </row>
    <row r="12" spans="1:10" x14ac:dyDescent="0.25">
      <c r="A12" s="1">
        <f t="shared" si="0"/>
        <v>4</v>
      </c>
      <c r="C12" s="118"/>
      <c r="D12" s="2" t="s">
        <v>233</v>
      </c>
      <c r="E12" s="2"/>
      <c r="F12" s="2" t="s">
        <v>234</v>
      </c>
      <c r="H12" s="2" t="s">
        <v>234</v>
      </c>
      <c r="I12" s="1">
        <f t="shared" si="1"/>
        <v>4</v>
      </c>
    </row>
    <row r="13" spans="1:10" x14ac:dyDescent="0.25">
      <c r="A13" s="1">
        <f t="shared" si="0"/>
        <v>5</v>
      </c>
      <c r="C13" s="2"/>
      <c r="D13" s="2" t="s">
        <v>234</v>
      </c>
      <c r="E13" s="2" t="s">
        <v>233</v>
      </c>
      <c r="F13" s="2" t="s">
        <v>235</v>
      </c>
      <c r="H13" s="2" t="s">
        <v>235</v>
      </c>
      <c r="I13" s="1">
        <f t="shared" si="1"/>
        <v>5</v>
      </c>
    </row>
    <row r="14" spans="1:10" x14ac:dyDescent="0.25">
      <c r="A14" s="1">
        <f t="shared" si="0"/>
        <v>6</v>
      </c>
      <c r="C14" s="2"/>
      <c r="D14" s="2" t="s">
        <v>235</v>
      </c>
      <c r="E14" s="2" t="s">
        <v>236</v>
      </c>
      <c r="F14" s="2" t="s">
        <v>237</v>
      </c>
      <c r="G14" s="2"/>
      <c r="H14" s="2" t="s">
        <v>237</v>
      </c>
      <c r="I14" s="1">
        <f t="shared" si="1"/>
        <v>6</v>
      </c>
    </row>
    <row r="15" spans="1:10" ht="18.75" x14ac:dyDescent="0.25">
      <c r="A15" s="1">
        <f t="shared" si="0"/>
        <v>7</v>
      </c>
      <c r="B15" s="120" t="s">
        <v>238</v>
      </c>
      <c r="C15" s="120" t="s">
        <v>239</v>
      </c>
      <c r="D15" s="121" t="s">
        <v>237</v>
      </c>
      <c r="E15" s="121" t="s">
        <v>240</v>
      </c>
      <c r="F15" s="121" t="s">
        <v>241</v>
      </c>
      <c r="G15" s="122" t="s">
        <v>236</v>
      </c>
      <c r="H15" s="121" t="s">
        <v>242</v>
      </c>
      <c r="I15" s="1">
        <f t="shared" si="1"/>
        <v>7</v>
      </c>
    </row>
    <row r="16" spans="1:10" x14ac:dyDescent="0.25">
      <c r="A16" s="1">
        <f t="shared" si="0"/>
        <v>8</v>
      </c>
      <c r="B16" s="133" t="s">
        <v>243</v>
      </c>
      <c r="C16" s="134">
        <v>2024</v>
      </c>
      <c r="D16" s="83">
        <f>'Pg1 TO6 C2 All Rate Base Adjs'!D10/12</f>
        <v>-141.08612540051885</v>
      </c>
      <c r="E16" s="123">
        <v>7.1999999999999998E-3</v>
      </c>
      <c r="F16" s="124">
        <f>D16</f>
        <v>-141.08612540051885</v>
      </c>
      <c r="G16" s="127">
        <f>(D16)/2*E16</f>
        <v>-0.50791005144186785</v>
      </c>
      <c r="H16" s="125">
        <f t="shared" ref="H16:H51" si="2">F16+G16</f>
        <v>-141.59403545196071</v>
      </c>
      <c r="I16" s="1">
        <f t="shared" si="1"/>
        <v>8</v>
      </c>
      <c r="J16" s="126"/>
    </row>
    <row r="17" spans="1:10" x14ac:dyDescent="0.25">
      <c r="A17" s="1">
        <f t="shared" si="0"/>
        <v>9</v>
      </c>
      <c r="B17" s="133" t="s">
        <v>244</v>
      </c>
      <c r="C17" s="134">
        <v>2024</v>
      </c>
      <c r="D17" s="83">
        <f>$D$16</f>
        <v>-141.08612540051885</v>
      </c>
      <c r="E17" s="123">
        <v>6.7999999999999996E-3</v>
      </c>
      <c r="F17" s="124">
        <f t="shared" ref="F17:F51" si="3">H16+D17</f>
        <v>-282.68016085247956</v>
      </c>
      <c r="G17" s="127">
        <f t="shared" ref="G17:G51" si="4">(H16+F17)/2*E17</f>
        <v>-1.4425322674350967</v>
      </c>
      <c r="H17" s="125">
        <f t="shared" si="2"/>
        <v>-284.12269311991463</v>
      </c>
      <c r="I17" s="1">
        <f t="shared" si="1"/>
        <v>9</v>
      </c>
      <c r="J17" s="126"/>
    </row>
    <row r="18" spans="1:10" x14ac:dyDescent="0.25">
      <c r="A18" s="1">
        <f t="shared" si="0"/>
        <v>10</v>
      </c>
      <c r="B18" s="133" t="s">
        <v>245</v>
      </c>
      <c r="C18" s="134">
        <v>2024</v>
      </c>
      <c r="D18" s="83">
        <f t="shared" ref="D18:D27" si="5">$D$16</f>
        <v>-141.08612540051885</v>
      </c>
      <c r="E18" s="123">
        <v>7.1999999999999998E-3</v>
      </c>
      <c r="F18" s="124">
        <f t="shared" si="3"/>
        <v>-425.20881852043351</v>
      </c>
      <c r="G18" s="127">
        <f t="shared" si="4"/>
        <v>-2.5535934419052531</v>
      </c>
      <c r="H18" s="125">
        <f t="shared" si="2"/>
        <v>-427.76241196233877</v>
      </c>
      <c r="I18" s="1">
        <f t="shared" si="1"/>
        <v>10</v>
      </c>
      <c r="J18" s="126"/>
    </row>
    <row r="19" spans="1:10" x14ac:dyDescent="0.25">
      <c r="A19" s="1">
        <f t="shared" si="0"/>
        <v>11</v>
      </c>
      <c r="B19" s="133" t="s">
        <v>246</v>
      </c>
      <c r="C19" s="134">
        <v>2024</v>
      </c>
      <c r="D19" s="83">
        <f t="shared" si="5"/>
        <v>-141.08612540051885</v>
      </c>
      <c r="E19" s="123">
        <v>7.0000000000000001E-3</v>
      </c>
      <c r="F19" s="124">
        <f t="shared" si="3"/>
        <v>-568.84853736285766</v>
      </c>
      <c r="G19" s="127">
        <f t="shared" si="4"/>
        <v>-3.4881383226381875</v>
      </c>
      <c r="H19" s="125">
        <f t="shared" si="2"/>
        <v>-572.33667568549583</v>
      </c>
      <c r="I19" s="1">
        <f t="shared" si="1"/>
        <v>11</v>
      </c>
      <c r="J19" s="126"/>
    </row>
    <row r="20" spans="1:10" x14ac:dyDescent="0.25">
      <c r="A20" s="1">
        <f t="shared" si="0"/>
        <v>12</v>
      </c>
      <c r="B20" s="133" t="s">
        <v>247</v>
      </c>
      <c r="C20" s="134">
        <v>2024</v>
      </c>
      <c r="D20" s="83">
        <f t="shared" si="5"/>
        <v>-141.08612540051885</v>
      </c>
      <c r="E20" s="123">
        <v>7.1999999999999998E-3</v>
      </c>
      <c r="F20" s="124">
        <f t="shared" si="3"/>
        <v>-713.42280108601472</v>
      </c>
      <c r="G20" s="127">
        <f t="shared" si="4"/>
        <v>-4.6287341163774371</v>
      </c>
      <c r="H20" s="125">
        <f t="shared" si="2"/>
        <v>-718.05153520239219</v>
      </c>
      <c r="I20" s="1">
        <f t="shared" si="1"/>
        <v>12</v>
      </c>
      <c r="J20" s="126"/>
    </row>
    <row r="21" spans="1:10" x14ac:dyDescent="0.25">
      <c r="A21" s="1">
        <f t="shared" si="0"/>
        <v>13</v>
      </c>
      <c r="B21" s="133" t="s">
        <v>248</v>
      </c>
      <c r="C21" s="134">
        <v>2024</v>
      </c>
      <c r="D21" s="83">
        <f t="shared" si="5"/>
        <v>-141.08612540051885</v>
      </c>
      <c r="E21" s="123">
        <v>7.0000000000000001E-3</v>
      </c>
      <c r="F21" s="124">
        <f t="shared" si="3"/>
        <v>-859.13766060291107</v>
      </c>
      <c r="G21" s="127">
        <f t="shared" si="4"/>
        <v>-5.5201621853185623</v>
      </c>
      <c r="H21" s="125">
        <f t="shared" si="2"/>
        <v>-864.65782278822962</v>
      </c>
      <c r="I21" s="1">
        <f t="shared" si="1"/>
        <v>13</v>
      </c>
      <c r="J21" s="126"/>
    </row>
    <row r="22" spans="1:10" x14ac:dyDescent="0.25">
      <c r="A22" s="1">
        <f t="shared" si="0"/>
        <v>14</v>
      </c>
      <c r="B22" s="133" t="s">
        <v>249</v>
      </c>
      <c r="C22" s="134">
        <v>2024</v>
      </c>
      <c r="D22" s="83">
        <f t="shared" si="5"/>
        <v>-141.08612540051885</v>
      </c>
      <c r="E22" s="123">
        <v>7.1999999999999998E-3</v>
      </c>
      <c r="F22" s="124">
        <f t="shared" si="3"/>
        <v>-1005.7439481887485</v>
      </c>
      <c r="G22" s="127">
        <f t="shared" si="4"/>
        <v>-6.7334463755171212</v>
      </c>
      <c r="H22" s="125">
        <f t="shared" si="2"/>
        <v>-1012.4773945642656</v>
      </c>
      <c r="I22" s="1">
        <f t="shared" si="1"/>
        <v>14</v>
      </c>
      <c r="J22" s="126"/>
    </row>
    <row r="23" spans="1:10" x14ac:dyDescent="0.25">
      <c r="A23" s="1">
        <f t="shared" si="0"/>
        <v>15</v>
      </c>
      <c r="B23" s="133" t="s">
        <v>250</v>
      </c>
      <c r="C23" s="134">
        <v>2024</v>
      </c>
      <c r="D23" s="83">
        <f t="shared" si="5"/>
        <v>-141.08612540051885</v>
      </c>
      <c r="E23" s="123">
        <v>7.1999999999999998E-3</v>
      </c>
      <c r="F23" s="124">
        <f t="shared" si="3"/>
        <v>-1153.5635199647845</v>
      </c>
      <c r="G23" s="127">
        <f t="shared" si="4"/>
        <v>-7.7977472923045799</v>
      </c>
      <c r="H23" s="125">
        <f t="shared" si="2"/>
        <v>-1161.3612672570891</v>
      </c>
      <c r="I23" s="1">
        <f t="shared" si="1"/>
        <v>15</v>
      </c>
      <c r="J23" s="126"/>
    </row>
    <row r="24" spans="1:10" x14ac:dyDescent="0.25">
      <c r="A24" s="1">
        <f t="shared" si="0"/>
        <v>16</v>
      </c>
      <c r="B24" s="133" t="s">
        <v>251</v>
      </c>
      <c r="C24" s="134">
        <v>2024</v>
      </c>
      <c r="D24" s="83">
        <f t="shared" si="5"/>
        <v>-141.08612540051885</v>
      </c>
      <c r="E24" s="123">
        <v>7.0000000000000001E-3</v>
      </c>
      <c r="F24" s="124">
        <f t="shared" si="3"/>
        <v>-1302.4473926576079</v>
      </c>
      <c r="G24" s="127">
        <f t="shared" si="4"/>
        <v>-8.6233303097014407</v>
      </c>
      <c r="H24" s="125">
        <f t="shared" si="2"/>
        <v>-1311.0707229673094</v>
      </c>
      <c r="I24" s="1">
        <f t="shared" si="1"/>
        <v>16</v>
      </c>
      <c r="J24" s="126"/>
    </row>
    <row r="25" spans="1:10" x14ac:dyDescent="0.25">
      <c r="A25" s="1">
        <f t="shared" si="0"/>
        <v>17</v>
      </c>
      <c r="B25" s="133" t="s">
        <v>252</v>
      </c>
      <c r="C25" s="134">
        <v>2024</v>
      </c>
      <c r="D25" s="83">
        <f t="shared" si="5"/>
        <v>-141.08612540051885</v>
      </c>
      <c r="E25" s="123">
        <v>7.1999999999999998E-3</v>
      </c>
      <c r="F25" s="124">
        <f t="shared" si="3"/>
        <v>-1452.1568483678282</v>
      </c>
      <c r="G25" s="127">
        <f t="shared" si="4"/>
        <v>-9.9476192568064938</v>
      </c>
      <c r="H25" s="125">
        <f t="shared" si="2"/>
        <v>-1462.1044676246347</v>
      </c>
      <c r="I25" s="1">
        <f t="shared" si="1"/>
        <v>17</v>
      </c>
      <c r="J25" s="126"/>
    </row>
    <row r="26" spans="1:10" x14ac:dyDescent="0.25">
      <c r="A26" s="1">
        <f t="shared" si="0"/>
        <v>18</v>
      </c>
      <c r="B26" s="133" t="s">
        <v>253</v>
      </c>
      <c r="C26" s="134">
        <v>2024</v>
      </c>
      <c r="D26" s="83">
        <f t="shared" si="5"/>
        <v>-141.08612540051885</v>
      </c>
      <c r="E26" s="123">
        <v>7.0000000000000001E-3</v>
      </c>
      <c r="F26" s="124">
        <f t="shared" si="3"/>
        <v>-1603.1905930251535</v>
      </c>
      <c r="G26" s="127">
        <f t="shared" si="4"/>
        <v>-10.728532712274259</v>
      </c>
      <c r="H26" s="125">
        <f t="shared" si="2"/>
        <v>-1613.9191257374277</v>
      </c>
      <c r="I26" s="1">
        <f t="shared" si="1"/>
        <v>18</v>
      </c>
      <c r="J26" s="126"/>
    </row>
    <row r="27" spans="1:10" x14ac:dyDescent="0.25">
      <c r="A27" s="1">
        <f t="shared" si="0"/>
        <v>19</v>
      </c>
      <c r="B27" s="135" t="s">
        <v>254</v>
      </c>
      <c r="C27" s="136">
        <v>2024</v>
      </c>
      <c r="D27" s="128">
        <f t="shared" si="5"/>
        <v>-141.08612540051885</v>
      </c>
      <c r="E27" s="129">
        <v>7.1999999999999998E-3</v>
      </c>
      <c r="F27" s="130">
        <f t="shared" si="3"/>
        <v>-1755.0052511379465</v>
      </c>
      <c r="G27" s="131">
        <f t="shared" si="4"/>
        <v>-12.128127756751347</v>
      </c>
      <c r="H27" s="132">
        <f t="shared" si="2"/>
        <v>-1767.1333788946979</v>
      </c>
      <c r="I27" s="1">
        <f t="shared" si="1"/>
        <v>19</v>
      </c>
      <c r="J27" s="126"/>
    </row>
    <row r="28" spans="1:10" x14ac:dyDescent="0.25">
      <c r="A28" s="1">
        <f t="shared" si="0"/>
        <v>20</v>
      </c>
      <c r="B28" s="133" t="s">
        <v>243</v>
      </c>
      <c r="C28" s="134">
        <v>2025</v>
      </c>
      <c r="D28" s="137"/>
      <c r="E28" s="123">
        <v>6.7999999999999996E-3</v>
      </c>
      <c r="F28" s="124">
        <f t="shared" si="3"/>
        <v>-1767.1333788946979</v>
      </c>
      <c r="G28" s="127">
        <f t="shared" si="4"/>
        <v>-12.016506976483946</v>
      </c>
      <c r="H28" s="125">
        <f t="shared" si="2"/>
        <v>-1779.1498858711818</v>
      </c>
      <c r="I28" s="1">
        <f t="shared" si="1"/>
        <v>20</v>
      </c>
      <c r="J28" s="126"/>
    </row>
    <row r="29" spans="1:10" x14ac:dyDescent="0.25">
      <c r="A29" s="1">
        <f t="shared" si="0"/>
        <v>21</v>
      </c>
      <c r="B29" s="133" t="s">
        <v>244</v>
      </c>
      <c r="C29" s="134">
        <v>2025</v>
      </c>
      <c r="D29" s="137"/>
      <c r="E29" s="123">
        <v>6.1999999999999998E-3</v>
      </c>
      <c r="F29" s="124">
        <f t="shared" si="3"/>
        <v>-1779.1498858711818</v>
      </c>
      <c r="G29" s="127">
        <f t="shared" si="4"/>
        <v>-11.030729292401327</v>
      </c>
      <c r="H29" s="125">
        <f t="shared" si="2"/>
        <v>-1790.1806151635831</v>
      </c>
      <c r="I29" s="1">
        <f t="shared" si="1"/>
        <v>21</v>
      </c>
      <c r="J29" s="126"/>
    </row>
    <row r="30" spans="1:10" x14ac:dyDescent="0.25">
      <c r="A30" s="1">
        <f t="shared" si="0"/>
        <v>22</v>
      </c>
      <c r="B30" s="133" t="s">
        <v>245</v>
      </c>
      <c r="C30" s="134">
        <v>2025</v>
      </c>
      <c r="D30" s="137"/>
      <c r="E30" s="123">
        <v>6.7999999999999996E-3</v>
      </c>
      <c r="F30" s="124">
        <f t="shared" si="3"/>
        <v>-1790.1806151635831</v>
      </c>
      <c r="G30" s="127">
        <f t="shared" si="4"/>
        <v>-12.173228183112364</v>
      </c>
      <c r="H30" s="125">
        <f t="shared" si="2"/>
        <v>-1802.3538433466954</v>
      </c>
      <c r="I30" s="1">
        <f t="shared" si="1"/>
        <v>22</v>
      </c>
      <c r="J30" s="126"/>
    </row>
    <row r="31" spans="1:10" x14ac:dyDescent="0.25">
      <c r="A31" s="1">
        <f t="shared" si="0"/>
        <v>23</v>
      </c>
      <c r="B31" s="133" t="s">
        <v>246</v>
      </c>
      <c r="C31" s="134">
        <v>2025</v>
      </c>
      <c r="D31" s="137"/>
      <c r="E31" s="123">
        <v>6.1999999999999998E-3</v>
      </c>
      <c r="F31" s="124">
        <f t="shared" si="3"/>
        <v>-1802.3538433466954</v>
      </c>
      <c r="G31" s="127">
        <f t="shared" si="4"/>
        <v>-11.174593828749511</v>
      </c>
      <c r="H31" s="125">
        <f t="shared" si="2"/>
        <v>-1813.5284371754449</v>
      </c>
      <c r="I31" s="1">
        <f t="shared" si="1"/>
        <v>23</v>
      </c>
      <c r="J31" s="126"/>
    </row>
    <row r="32" spans="1:10" x14ac:dyDescent="0.25">
      <c r="A32" s="1">
        <f t="shared" si="0"/>
        <v>24</v>
      </c>
      <c r="B32" s="133" t="s">
        <v>247</v>
      </c>
      <c r="C32" s="134">
        <v>2025</v>
      </c>
      <c r="D32" s="137"/>
      <c r="E32" s="123">
        <v>6.4000000000000003E-3</v>
      </c>
      <c r="F32" s="124">
        <f t="shared" si="3"/>
        <v>-1813.5284371754449</v>
      </c>
      <c r="G32" s="127">
        <f t="shared" si="4"/>
        <v>-11.606581997922849</v>
      </c>
      <c r="H32" s="125">
        <f t="shared" si="2"/>
        <v>-1825.1350191733677</v>
      </c>
      <c r="I32" s="1">
        <f t="shared" si="1"/>
        <v>24</v>
      </c>
      <c r="J32" s="126"/>
    </row>
    <row r="33" spans="1:10" x14ac:dyDescent="0.25">
      <c r="A33" s="1">
        <f t="shared" si="0"/>
        <v>25</v>
      </c>
      <c r="B33" s="133" t="s">
        <v>248</v>
      </c>
      <c r="C33" s="134">
        <v>2025</v>
      </c>
      <c r="D33" s="137"/>
      <c r="E33" s="123">
        <v>6.1999999999999998E-3</v>
      </c>
      <c r="F33" s="124">
        <f t="shared" si="3"/>
        <v>-1825.1350191733677</v>
      </c>
      <c r="G33" s="127">
        <f t="shared" si="4"/>
        <v>-11.31583711887488</v>
      </c>
      <c r="H33" s="125">
        <f t="shared" si="2"/>
        <v>-1836.4508562922426</v>
      </c>
      <c r="I33" s="1">
        <f t="shared" si="1"/>
        <v>25</v>
      </c>
      <c r="J33" s="126"/>
    </row>
    <row r="34" spans="1:10" x14ac:dyDescent="0.25">
      <c r="A34" s="1">
        <f t="shared" si="0"/>
        <v>26</v>
      </c>
      <c r="B34" s="133" t="s">
        <v>249</v>
      </c>
      <c r="C34" s="134">
        <v>2025</v>
      </c>
      <c r="D34" s="137"/>
      <c r="E34" s="123">
        <v>6.4000000000000003E-3</v>
      </c>
      <c r="F34" s="124">
        <f t="shared" si="3"/>
        <v>-1836.4508562922426</v>
      </c>
      <c r="G34" s="127">
        <f t="shared" si="4"/>
        <v>-11.753285480270353</v>
      </c>
      <c r="H34" s="125">
        <f t="shared" si="2"/>
        <v>-1848.2041417725129</v>
      </c>
      <c r="I34" s="1">
        <f t="shared" si="1"/>
        <v>26</v>
      </c>
      <c r="J34" s="126"/>
    </row>
    <row r="35" spans="1:10" x14ac:dyDescent="0.25">
      <c r="A35" s="1">
        <f t="shared" si="0"/>
        <v>27</v>
      </c>
      <c r="B35" s="133" t="s">
        <v>250</v>
      </c>
      <c r="C35" s="134">
        <v>2025</v>
      </c>
      <c r="D35" s="137"/>
      <c r="E35" s="123">
        <v>6.4000000000000003E-3</v>
      </c>
      <c r="F35" s="124">
        <f t="shared" si="3"/>
        <v>-1848.2041417725129</v>
      </c>
      <c r="G35" s="127">
        <f t="shared" si="4"/>
        <v>-11.828506507344084</v>
      </c>
      <c r="H35" s="125">
        <f t="shared" si="2"/>
        <v>-1860.0326482798571</v>
      </c>
      <c r="I35" s="1">
        <f t="shared" si="1"/>
        <v>27</v>
      </c>
      <c r="J35" s="126"/>
    </row>
    <row r="36" spans="1:10" x14ac:dyDescent="0.25">
      <c r="A36" s="1">
        <f t="shared" si="0"/>
        <v>28</v>
      </c>
      <c r="B36" s="133" t="s">
        <v>251</v>
      </c>
      <c r="C36" s="134">
        <v>2025</v>
      </c>
      <c r="D36" s="137"/>
      <c r="E36" s="123">
        <v>6.1999999999999998E-3</v>
      </c>
      <c r="F36" s="124">
        <f t="shared" si="3"/>
        <v>-1860.0326482798571</v>
      </c>
      <c r="G36" s="127">
        <f t="shared" si="4"/>
        <v>-11.532202419335114</v>
      </c>
      <c r="H36" s="125">
        <f t="shared" si="2"/>
        <v>-1871.5648506991922</v>
      </c>
      <c r="I36" s="1">
        <f t="shared" si="1"/>
        <v>28</v>
      </c>
      <c r="J36" s="126"/>
    </row>
    <row r="37" spans="1:10" x14ac:dyDescent="0.25">
      <c r="A37" s="1">
        <f t="shared" si="0"/>
        <v>29</v>
      </c>
      <c r="B37" s="133" t="s">
        <v>252</v>
      </c>
      <c r="C37" s="134">
        <v>2025</v>
      </c>
      <c r="D37" s="137"/>
      <c r="E37" s="123">
        <v>6.4000000000000003E-3</v>
      </c>
      <c r="F37" s="124">
        <f t="shared" si="3"/>
        <v>-1871.5648506991922</v>
      </c>
      <c r="G37" s="127">
        <f t="shared" si="4"/>
        <v>-11.97801504447483</v>
      </c>
      <c r="H37" s="125">
        <f t="shared" si="2"/>
        <v>-1883.5428657436671</v>
      </c>
      <c r="I37" s="1">
        <f t="shared" si="1"/>
        <v>29</v>
      </c>
      <c r="J37" s="126"/>
    </row>
    <row r="38" spans="1:10" x14ac:dyDescent="0.25">
      <c r="A38" s="1">
        <f t="shared" si="0"/>
        <v>30</v>
      </c>
      <c r="B38" s="133" t="s">
        <v>253</v>
      </c>
      <c r="C38" s="134">
        <v>2025</v>
      </c>
      <c r="D38" s="137"/>
      <c r="E38" s="123">
        <v>6.1999999999999998E-3</v>
      </c>
      <c r="F38" s="124">
        <f t="shared" si="3"/>
        <v>-1883.5428657436671</v>
      </c>
      <c r="G38" s="127">
        <f t="shared" si="4"/>
        <v>-11.677965767610736</v>
      </c>
      <c r="H38" s="125">
        <f t="shared" si="2"/>
        <v>-1895.2208315112778</v>
      </c>
      <c r="I38" s="1">
        <f t="shared" si="1"/>
        <v>30</v>
      </c>
      <c r="J38" s="126"/>
    </row>
    <row r="39" spans="1:10" x14ac:dyDescent="0.25">
      <c r="A39" s="1">
        <f t="shared" si="0"/>
        <v>31</v>
      </c>
      <c r="B39" s="135" t="s">
        <v>254</v>
      </c>
      <c r="C39" s="136">
        <v>2025</v>
      </c>
      <c r="D39" s="138"/>
      <c r="E39" s="129">
        <v>6.4000000000000003E-3</v>
      </c>
      <c r="F39" s="130">
        <f t="shared" si="3"/>
        <v>-1895.2208315112778</v>
      </c>
      <c r="G39" s="131">
        <f t="shared" si="4"/>
        <v>-12.129413321672178</v>
      </c>
      <c r="H39" s="132">
        <f t="shared" si="2"/>
        <v>-1907.35024483295</v>
      </c>
      <c r="I39" s="1">
        <f t="shared" si="1"/>
        <v>31</v>
      </c>
      <c r="J39" s="126"/>
    </row>
    <row r="40" spans="1:10" x14ac:dyDescent="0.25">
      <c r="A40" s="1">
        <f t="shared" si="0"/>
        <v>32</v>
      </c>
      <c r="B40" s="133" t="s">
        <v>243</v>
      </c>
      <c r="C40" s="134">
        <v>2026</v>
      </c>
      <c r="D40" s="137"/>
      <c r="E40" s="123">
        <v>6.1000000000000004E-3</v>
      </c>
      <c r="F40" s="124">
        <f t="shared" si="3"/>
        <v>-1907.35024483295</v>
      </c>
      <c r="G40" s="127">
        <f t="shared" si="4"/>
        <v>-11.634836493480996</v>
      </c>
      <c r="H40" s="125">
        <f t="shared" si="2"/>
        <v>-1918.9850813264311</v>
      </c>
      <c r="I40" s="1">
        <f t="shared" si="1"/>
        <v>32</v>
      </c>
      <c r="J40" s="126"/>
    </row>
    <row r="41" spans="1:10" x14ac:dyDescent="0.25">
      <c r="A41" s="1">
        <f t="shared" si="0"/>
        <v>33</v>
      </c>
      <c r="B41" s="133" t="s">
        <v>244</v>
      </c>
      <c r="C41" s="134">
        <v>2026</v>
      </c>
      <c r="D41" s="137"/>
      <c r="E41" s="123">
        <v>5.4999999999999997E-3</v>
      </c>
      <c r="F41" s="124">
        <f t="shared" si="3"/>
        <v>-1918.9850813264311</v>
      </c>
      <c r="G41" s="127">
        <f t="shared" si="4"/>
        <v>-10.55441794729537</v>
      </c>
      <c r="H41" s="125">
        <f t="shared" si="2"/>
        <v>-1929.5394992737265</v>
      </c>
      <c r="I41" s="1">
        <f t="shared" si="1"/>
        <v>33</v>
      </c>
      <c r="J41" s="126"/>
    </row>
    <row r="42" spans="1:10" x14ac:dyDescent="0.25">
      <c r="A42" s="1">
        <f t="shared" si="0"/>
        <v>34</v>
      </c>
      <c r="B42" s="133" t="s">
        <v>245</v>
      </c>
      <c r="C42" s="134">
        <v>2026</v>
      </c>
      <c r="D42" s="137"/>
      <c r="E42" s="123">
        <v>6.1000000000000004E-3</v>
      </c>
      <c r="F42" s="124">
        <f t="shared" si="3"/>
        <v>-1929.5394992737265</v>
      </c>
      <c r="G42" s="127">
        <f t="shared" si="4"/>
        <v>-11.770190945569732</v>
      </c>
      <c r="H42" s="125">
        <f t="shared" si="2"/>
        <v>-1941.3096902192963</v>
      </c>
      <c r="I42" s="1">
        <f t="shared" si="1"/>
        <v>34</v>
      </c>
      <c r="J42" s="126"/>
    </row>
    <row r="43" spans="1:10" x14ac:dyDescent="0.25">
      <c r="A43" s="1">
        <f t="shared" si="0"/>
        <v>35</v>
      </c>
      <c r="B43" s="133" t="s">
        <v>246</v>
      </c>
      <c r="C43" s="134">
        <v>2026</v>
      </c>
      <c r="D43" s="137"/>
      <c r="E43" s="123">
        <v>5.5999999999999999E-3</v>
      </c>
      <c r="F43" s="124">
        <f t="shared" si="3"/>
        <v>-1941.3096902192963</v>
      </c>
      <c r="G43" s="127">
        <f t="shared" si="4"/>
        <v>-10.871334265228059</v>
      </c>
      <c r="H43" s="125">
        <f t="shared" si="2"/>
        <v>-1952.1810244845244</v>
      </c>
      <c r="I43" s="1">
        <f t="shared" si="1"/>
        <v>35</v>
      </c>
      <c r="J43" s="126"/>
    </row>
    <row r="44" spans="1:10" x14ac:dyDescent="0.25">
      <c r="A44" s="1">
        <f t="shared" si="0"/>
        <v>36</v>
      </c>
      <c r="B44" s="133" t="s">
        <v>247</v>
      </c>
      <c r="C44" s="134">
        <v>2026</v>
      </c>
      <c r="D44" s="137"/>
      <c r="E44" s="123">
        <v>5.7999999999999996E-3</v>
      </c>
      <c r="F44" s="124">
        <f t="shared" si="3"/>
        <v>-1952.1810244845244</v>
      </c>
      <c r="G44" s="127">
        <f t="shared" si="4"/>
        <v>-11.322649942010241</v>
      </c>
      <c r="H44" s="125">
        <f t="shared" si="2"/>
        <v>-1963.5036744265346</v>
      </c>
      <c r="I44" s="1">
        <f t="shared" si="1"/>
        <v>36</v>
      </c>
      <c r="J44" s="126"/>
    </row>
    <row r="45" spans="1:10" x14ac:dyDescent="0.25">
      <c r="A45" s="1">
        <f t="shared" si="0"/>
        <v>37</v>
      </c>
      <c r="B45" s="133" t="s">
        <v>248</v>
      </c>
      <c r="C45" s="134">
        <v>2026</v>
      </c>
      <c r="D45" s="137"/>
      <c r="E45" s="123">
        <v>5.5999999999999999E-3</v>
      </c>
      <c r="F45" s="124">
        <f t="shared" si="3"/>
        <v>-1963.5036744265346</v>
      </c>
      <c r="G45" s="127">
        <f t="shared" si="4"/>
        <v>-10.995620576788594</v>
      </c>
      <c r="H45" s="125">
        <f t="shared" si="2"/>
        <v>-1974.4992950033231</v>
      </c>
      <c r="I45" s="1">
        <f t="shared" si="1"/>
        <v>37</v>
      </c>
      <c r="J45" s="126"/>
    </row>
    <row r="46" spans="1:10" x14ac:dyDescent="0.25">
      <c r="A46" s="1">
        <f t="shared" si="0"/>
        <v>38</v>
      </c>
      <c r="B46" s="133" t="s">
        <v>249</v>
      </c>
      <c r="C46" s="134">
        <v>2026</v>
      </c>
      <c r="D46" s="137"/>
      <c r="E46" s="139">
        <v>5.5999999999999999E-3</v>
      </c>
      <c r="F46" s="124">
        <f t="shared" si="3"/>
        <v>-1974.4992950033231</v>
      </c>
      <c r="G46" s="127">
        <f t="shared" si="4"/>
        <v>-11.057196052018609</v>
      </c>
      <c r="H46" s="125">
        <f t="shared" si="2"/>
        <v>-1985.5564910553417</v>
      </c>
      <c r="I46" s="1">
        <f t="shared" si="1"/>
        <v>38</v>
      </c>
      <c r="J46" s="126"/>
    </row>
    <row r="47" spans="1:10" x14ac:dyDescent="0.25">
      <c r="A47" s="1">
        <f t="shared" si="0"/>
        <v>39</v>
      </c>
      <c r="B47" s="133" t="s">
        <v>250</v>
      </c>
      <c r="C47" s="134">
        <v>2026</v>
      </c>
      <c r="D47" s="137"/>
      <c r="E47" s="139">
        <v>5.5999999999999999E-3</v>
      </c>
      <c r="F47" s="124">
        <f t="shared" si="3"/>
        <v>-1985.5564910553417</v>
      </c>
      <c r="G47" s="127">
        <f t="shared" si="4"/>
        <v>-11.119116349909913</v>
      </c>
      <c r="H47" s="125">
        <f t="shared" si="2"/>
        <v>-1996.6756074052516</v>
      </c>
      <c r="I47" s="1">
        <f t="shared" si="1"/>
        <v>39</v>
      </c>
      <c r="J47" s="126"/>
    </row>
    <row r="48" spans="1:10" x14ac:dyDescent="0.25">
      <c r="A48" s="1">
        <f t="shared" si="0"/>
        <v>40</v>
      </c>
      <c r="B48" s="133" t="s">
        <v>251</v>
      </c>
      <c r="C48" s="134">
        <v>2026</v>
      </c>
      <c r="D48" s="137"/>
      <c r="E48" s="139">
        <v>5.5999999999999999E-3</v>
      </c>
      <c r="F48" s="124">
        <f t="shared" si="3"/>
        <v>-1996.6756074052516</v>
      </c>
      <c r="G48" s="127">
        <f t="shared" si="4"/>
        <v>-11.181383401469409</v>
      </c>
      <c r="H48" s="125">
        <f t="shared" si="2"/>
        <v>-2007.8569908067211</v>
      </c>
      <c r="I48" s="1">
        <f t="shared" si="1"/>
        <v>40</v>
      </c>
      <c r="J48" s="126"/>
    </row>
    <row r="49" spans="1:10" x14ac:dyDescent="0.25">
      <c r="A49" s="1">
        <f t="shared" si="0"/>
        <v>41</v>
      </c>
      <c r="B49" s="133" t="s">
        <v>252</v>
      </c>
      <c r="C49" s="134">
        <v>2026</v>
      </c>
      <c r="D49" s="137"/>
      <c r="E49" s="139">
        <v>5.5999999999999999E-3</v>
      </c>
      <c r="F49" s="124">
        <f t="shared" si="3"/>
        <v>-2007.8569908067211</v>
      </c>
      <c r="G49" s="127">
        <f t="shared" si="4"/>
        <v>-11.243999148517638</v>
      </c>
      <c r="H49" s="125">
        <f t="shared" si="2"/>
        <v>-2019.1009899552387</v>
      </c>
      <c r="I49" s="1">
        <f t="shared" si="1"/>
        <v>41</v>
      </c>
      <c r="J49" s="126"/>
    </row>
    <row r="50" spans="1:10" x14ac:dyDescent="0.25">
      <c r="A50" s="1">
        <f t="shared" si="0"/>
        <v>42</v>
      </c>
      <c r="B50" s="133" t="s">
        <v>253</v>
      </c>
      <c r="C50" s="134">
        <v>2026</v>
      </c>
      <c r="D50" s="137"/>
      <c r="E50" s="139">
        <v>5.5999999999999999E-3</v>
      </c>
      <c r="F50" s="124">
        <f t="shared" si="3"/>
        <v>-2019.1009899552387</v>
      </c>
      <c r="G50" s="127">
        <f t="shared" si="4"/>
        <v>-11.306965543749337</v>
      </c>
      <c r="H50" s="125">
        <f t="shared" si="2"/>
        <v>-2030.407955498988</v>
      </c>
      <c r="I50" s="1">
        <f t="shared" si="1"/>
        <v>42</v>
      </c>
      <c r="J50" s="126"/>
    </row>
    <row r="51" spans="1:10" x14ac:dyDescent="0.25">
      <c r="A51" s="1">
        <f t="shared" si="0"/>
        <v>43</v>
      </c>
      <c r="B51" s="135" t="s">
        <v>254</v>
      </c>
      <c r="C51" s="136">
        <v>2026</v>
      </c>
      <c r="D51" s="138"/>
      <c r="E51" s="140">
        <v>5.5999999999999999E-3</v>
      </c>
      <c r="F51" s="130">
        <f t="shared" si="3"/>
        <v>-2030.407955498988</v>
      </c>
      <c r="G51" s="131">
        <f t="shared" si="4"/>
        <v>-11.370284550794333</v>
      </c>
      <c r="H51" s="132">
        <f t="shared" si="2"/>
        <v>-2041.7782400497824</v>
      </c>
      <c r="I51" s="1">
        <f t="shared" si="1"/>
        <v>43</v>
      </c>
      <c r="J51" s="126"/>
    </row>
    <row r="52" spans="1:10" ht="16.5" thickBot="1" x14ac:dyDescent="0.3">
      <c r="A52" s="1">
        <f t="shared" si="0"/>
        <v>44</v>
      </c>
      <c r="D52" s="141">
        <f>SUM(D16:D51)</f>
        <v>-1693.0335048062259</v>
      </c>
      <c r="E52" s="142"/>
      <c r="F52" s="143"/>
      <c r="G52" s="144">
        <f>SUM(G16:G51)</f>
        <v>-348.74473524355608</v>
      </c>
      <c r="H52" s="145"/>
      <c r="I52" s="1">
        <f t="shared" si="1"/>
        <v>44</v>
      </c>
    </row>
    <row r="53" spans="1:10" s="115" customFormat="1" ht="16.5" thickTop="1" x14ac:dyDescent="0.25">
      <c r="B53" s="116"/>
      <c r="C53" s="116"/>
      <c r="D53" s="146"/>
      <c r="E53" s="146"/>
      <c r="F53" s="146"/>
      <c r="G53" s="147"/>
      <c r="H53" s="147"/>
      <c r="J53" s="116"/>
    </row>
    <row r="54" spans="1:10" s="115" customFormat="1" ht="18.75" x14ac:dyDescent="0.25">
      <c r="A54" s="148">
        <v>1</v>
      </c>
      <c r="B54" s="116" t="s">
        <v>255</v>
      </c>
      <c r="C54" s="149"/>
      <c r="D54" s="116"/>
      <c r="E54" s="116"/>
      <c r="F54" s="116"/>
      <c r="G54" s="116"/>
      <c r="H54" s="116"/>
      <c r="J54" s="116"/>
    </row>
    <row r="55" spans="1:10" s="115" customFormat="1" ht="18.75" x14ac:dyDescent="0.25">
      <c r="A55" s="148">
        <v>2</v>
      </c>
      <c r="B55" s="116" t="s">
        <v>256</v>
      </c>
      <c r="C55" s="116"/>
      <c r="D55" s="116"/>
      <c r="E55" s="116"/>
      <c r="F55" s="116"/>
      <c r="G55" s="116"/>
      <c r="H55" s="116"/>
      <c r="J55" s="116"/>
    </row>
    <row r="56" spans="1:10" s="115" customFormat="1" ht="18.75" x14ac:dyDescent="0.25">
      <c r="A56" s="148">
        <v>3</v>
      </c>
      <c r="B56" s="116" t="s">
        <v>257</v>
      </c>
      <c r="C56" s="116"/>
      <c r="D56" s="116"/>
      <c r="E56" s="116"/>
      <c r="F56" s="116"/>
      <c r="G56" s="116"/>
      <c r="H56" s="116"/>
      <c r="J56" s="116"/>
    </row>
    <row r="57" spans="1:10" s="115" customFormat="1" x14ac:dyDescent="0.25">
      <c r="B57" s="116" t="s">
        <v>258</v>
      </c>
      <c r="C57" s="116"/>
      <c r="D57" s="116"/>
      <c r="E57" s="116"/>
      <c r="F57" s="116"/>
      <c r="G57" s="116"/>
      <c r="H57" s="116"/>
      <c r="J57" s="116"/>
    </row>
    <row r="58" spans="1:10" s="115" customFormat="1" x14ac:dyDescent="0.25">
      <c r="A58" s="150"/>
      <c r="B58" s="151" t="s">
        <v>259</v>
      </c>
      <c r="C58" s="151"/>
      <c r="D58" s="116"/>
      <c r="E58" s="116"/>
      <c r="F58" s="116"/>
      <c r="G58" s="116"/>
      <c r="H58" s="116"/>
      <c r="J58" s="116"/>
    </row>
    <row r="59" spans="1:10" s="115" customFormat="1" x14ac:dyDescent="0.25">
      <c r="A59" s="152"/>
      <c r="B59" s="153" t="s">
        <v>260</v>
      </c>
      <c r="C59" s="153"/>
      <c r="D59" s="116"/>
      <c r="E59" s="116"/>
      <c r="F59" s="116"/>
      <c r="G59" s="116"/>
      <c r="H59" s="116"/>
      <c r="J59" s="116"/>
    </row>
  </sheetData>
  <mergeCells count="4">
    <mergeCell ref="B2:H2"/>
    <mergeCell ref="B3:H3"/>
    <mergeCell ref="B4:H4"/>
    <mergeCell ref="B5:H5"/>
  </mergeCells>
  <printOptions horizontalCentered="1"/>
  <pageMargins left="0.25" right="0.25" top="0.5" bottom="0.5" header="0.25" footer="0.25"/>
  <pageSetup scale="68" orientation="portrait" r:id="rId1"/>
  <headerFooter scaleWithDoc="0" alignWithMargins="0">
    <oddFooter>&amp;L&amp;A&amp;CPage 7&amp;R&amp;F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4A6BC-3DB7-47D8-95A5-9E6842F07506}">
  <sheetPr>
    <pageSetUpPr fitToPage="1"/>
  </sheetPr>
  <dimension ref="A1"/>
  <sheetViews>
    <sheetView workbookViewId="0"/>
  </sheetViews>
  <sheetFormatPr defaultRowHeight="15" x14ac:dyDescent="0.25"/>
  <cols>
    <col min="1" max="1" width="6" customWidth="1"/>
  </cols>
  <sheetData>
    <row r="1" spans="1:1" x14ac:dyDescent="0.25">
      <c r="A1" s="114" t="s">
        <v>220</v>
      </c>
    </row>
  </sheetData>
  <printOptions horizontalCentered="1"/>
  <pageMargins left="0.25" right="0.25" top="0.5" bottom="0.5" header="0.25" footer="0.25"/>
  <pageSetup scale="23" orientation="portrait" r:id="rId1"/>
  <headerFooter scaleWithDoc="0" alignWithMargins="0">
    <oddFooter>&amp;C&amp;A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e868c9-5247-4011-927d-9c68ed1e53dd" xsi:nil="true"/>
    <TaxCatchAll xmlns="d3533485-01ac-4c85-a144-d07c02817ce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5CF2B8EB50246BC563305BEF1695D" ma:contentTypeVersion="9" ma:contentTypeDescription="Create a new document." ma:contentTypeScope="" ma:versionID="f611d8ea59d41cd1cce03b1235d21b8f">
  <xsd:schema xmlns:xsd="http://www.w3.org/2001/XMLSchema" xmlns:xs="http://www.w3.org/2001/XMLSchema" xmlns:p="http://schemas.microsoft.com/office/2006/metadata/properties" xmlns:ns2="1ee868c9-5247-4011-927d-9c68ed1e53dd" xmlns:ns3="d3533485-01ac-4c85-a144-d07c02817ce0" targetNamespace="http://schemas.microsoft.com/office/2006/metadata/properties" ma:root="true" ma:fieldsID="76255cd5c23570fa4b62fcf34b658d81" ns2:_="" ns3:_="">
    <xsd:import namespace="1ee868c9-5247-4011-927d-9c68ed1e53dd"/>
    <xsd:import namespace="d3533485-01ac-4c85-a144-d07c0281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868c9-5247-4011-927d-9c68ed1e53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displayName="Image Tags_0" ma:hidden="true" ma:internalName="lcf76f155ced4ddcb4097134ff3c332f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33485-01ac-4c85-a144-d07c02817ce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f08b38-53a8-4c16-a8c7-e51cb0eca8e8}" ma:internalName="TaxCatchAll" ma:showField="CatchAllData" ma:web="d3533485-01ac-4c85-a144-d07c02817c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F55985-DDD8-4A20-B887-38AD1D6059E9}">
  <ds:schemaRefs>
    <ds:schemaRef ds:uri="http://purl.org/dc/dcmitype/"/>
    <ds:schemaRef ds:uri="1ee868c9-5247-4011-927d-9c68ed1e53dd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d3533485-01ac-4c85-a144-d07c02817ce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1E06147-8A0C-4D63-8EE6-F126B4864F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9FAD15-79E7-4022-A374-00E1A449E4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e868c9-5247-4011-927d-9c68ed1e53dd"/>
    <ds:schemaRef ds:uri="d3533485-01ac-4c85-a144-d07c02817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Pg1 TO6 C2 All Rate Base Adjs</vt:lpstr>
      <vt:lpstr>Pg2 BK-1 Comparison TO6 C2</vt:lpstr>
      <vt:lpstr>Pg3 TO5 True-Up BK-1_Revised</vt:lpstr>
      <vt:lpstr>Pg4 TO5 True-Up BK-1_As Filed</vt:lpstr>
      <vt:lpstr>Pg5 Rev True-Up Stmt AV</vt:lpstr>
      <vt:lpstr>Pg6 True-Up Stmt AV_As Filed</vt:lpstr>
      <vt:lpstr>Pg7 TO6 C2 Int Calc</vt:lpstr>
      <vt:lpstr>FERC Interest Rates</vt:lpstr>
      <vt:lpstr>'Pg1 TO6 C2 All Rate Base Adjs'!Print_Area</vt:lpstr>
      <vt:lpstr>'Pg2 BK-1 Comparison TO6 C2'!Print_Area</vt:lpstr>
      <vt:lpstr>'Pg3 TO5 True-Up BK-1_Revised'!Print_Area</vt:lpstr>
      <vt:lpstr>'Pg4 TO5 True-Up BK-1_As Filed'!Print_Area</vt:lpstr>
      <vt:lpstr>'Pg5 Rev True-Up Stmt AV'!Print_Area</vt:lpstr>
      <vt:lpstr>'Pg6 True-Up Stmt AV_As Filed'!Print_Area</vt:lpstr>
      <vt:lpstr>'Pg7 TO6 C2 Int Calc'!Print_Area</vt:lpstr>
    </vt:vector>
  </TitlesOfParts>
  <Company>Sempra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Pham, Jenny L.</dc:creator>
  <cp:lastModifiedBy>Pham, Jenny L.</cp:lastModifiedBy>
  <cp:lastPrinted>2026-06-09T22:24:56Z</cp:lastPrinted>
  <dcterms:created xsi:type="dcterms:W3CDTF">2026-06-01T19:01:21Z</dcterms:created>
  <dcterms:modified xsi:type="dcterms:W3CDTF">2026-06-09T22:25:15Z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d97076e-e5a9-49b1-9873-62b6e38f493d_Enabled">
    <vt:lpwstr>true</vt:lpwstr>
  </property>
  <property fmtid="{D5CDD505-2E9C-101B-9397-08002B2CF9AE}" pid="3" name="MSIP_Label_cd97076e-e5a9-49b1-9873-62b6e38f493d_SetDate">
    <vt:lpwstr>2026-06-01T19:03:49Z</vt:lpwstr>
  </property>
  <property fmtid="{D5CDD505-2E9C-101B-9397-08002B2CF9AE}" pid="4" name="MSIP_Label_cd97076e-e5a9-49b1-9873-62b6e38f493d_Method">
    <vt:lpwstr>Standard</vt:lpwstr>
  </property>
  <property fmtid="{D5CDD505-2E9C-101B-9397-08002B2CF9AE}" pid="5" name="MSIP_Label_cd97076e-e5a9-49b1-9873-62b6e38f493d_Name">
    <vt:lpwstr>IP-Internal</vt:lpwstr>
  </property>
  <property fmtid="{D5CDD505-2E9C-101B-9397-08002B2CF9AE}" pid="6" name="MSIP_Label_cd97076e-e5a9-49b1-9873-62b6e38f493d_SiteId">
    <vt:lpwstr>a2e7980c-11ea-4838-8f1a-2f497d8c4072</vt:lpwstr>
  </property>
  <property fmtid="{D5CDD505-2E9C-101B-9397-08002B2CF9AE}" pid="7" name="MSIP_Label_cd97076e-e5a9-49b1-9873-62b6e38f493d_ActionId">
    <vt:lpwstr>483bcea9-c1fd-4234-98a8-310a58835e90</vt:lpwstr>
  </property>
  <property fmtid="{D5CDD505-2E9C-101B-9397-08002B2CF9AE}" pid="8" name="MSIP_Label_cd97076e-e5a9-49b1-9873-62b6e38f493d_ContentBits">
    <vt:lpwstr>0</vt:lpwstr>
  </property>
  <property fmtid="{D5CDD505-2E9C-101B-9397-08002B2CF9AE}" pid="9" name="MSIP_Label_cd97076e-e5a9-49b1-9873-62b6e38f493d_Tag">
    <vt:lpwstr>10, 3, 0, 1</vt:lpwstr>
  </property>
  <property fmtid="{D5CDD505-2E9C-101B-9397-08002B2CF9AE}" pid="10" name="ContentTypeId">
    <vt:lpwstr>0x010100A535CF2B8EB50246BC563305BEF1695D</vt:lpwstr>
  </property>
</Properties>
</file>