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drawings/drawing1.xml" ContentType="application/vnd.openxmlformats-officedocument.drawing+xml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drawings/drawing2.xml" ContentType="application/vnd.openxmlformats-officedocument.drawing+xml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Citizens/Sunrise/Cycle 15 Annual Filing/Sunrise Cycle 15 July Posting/"/>
    </mc:Choice>
  </mc:AlternateContent>
  <xr:revisionPtr revIDLastSave="968" documentId="13_ncr:1_{73C46B97-3AD6-4B3F-93E4-63617AFC1E80}" xr6:coauthVersionLast="47" xr6:coauthVersionMax="47" xr10:uidLastSave="{65D80FA3-AD35-4812-A10E-EABDA9739D32}"/>
  <bookViews>
    <workbookView xWindow="-120" yWindow="-120" windowWidth="29040" windowHeight="15720" tabRatio="815" xr2:uid="{00000000-000D-0000-FFFF-FFFF00000000}"/>
  </bookViews>
  <sheets>
    <sheet name="Summary of Cost Components" sheetId="112" r:id="rId1"/>
    <sheet name="A. Sec.1 - Direct Maintenance" sheetId="111" r:id="rId2"/>
    <sheet name="B. Sec.2 - Non-Direct Expenses" sheetId="113" r:id="rId3"/>
    <sheet name="C. Sec.3 - Other Costs" sheetId="114" r:id="rId4"/>
    <sheet name="D. Sec.4 - TU" sheetId="156" r:id="rId5"/>
    <sheet name="D1. Sec.4 - C14 Invoice Summary" sheetId="154" r:id="rId6"/>
    <sheet name="D2. Sec.4 C13 Invoice Summary" sheetId="169" r:id="rId7"/>
    <sheet name="E. Sec.5 - Interest TU (BP)" sheetId="157" r:id="rId8"/>
    <sheet name="E1. Sec.5 - Interest TU (CY)" sheetId="158" r:id="rId9"/>
    <sheet name="F. Sec.6 - Cost Statements" sheetId="160" r:id="rId10"/>
    <sheet name="Stmt AD" sheetId="2" r:id="rId11"/>
    <sheet name="AD-1" sheetId="4" r:id="rId12"/>
    <sheet name="AD-2" sheetId="5" r:id="rId13"/>
    <sheet name="AD-3" sheetId="6" r:id="rId14"/>
    <sheet name="AD-4" sheetId="7" r:id="rId15"/>
    <sheet name="AD-5" sheetId="8" r:id="rId16"/>
    <sheet name="AD-6" sheetId="9" r:id="rId17"/>
    <sheet name="AD-6A" sheetId="168" r:id="rId18"/>
    <sheet name="AD-6B" sheetId="10" r:id="rId19"/>
    <sheet name="AD-6C" sheetId="11" r:id="rId20"/>
    <sheet name="AD-7" sheetId="163" r:id="rId21"/>
    <sheet name="AD-8" sheetId="3" r:id="rId22"/>
    <sheet name="AD-9" sheetId="13" r:id="rId23"/>
    <sheet name="AD-10" sheetId="14" r:id="rId24"/>
    <sheet name="Stmt AE" sheetId="22" r:id="rId25"/>
    <sheet name="AE-1" sheetId="23" r:id="rId26"/>
    <sheet name="AE-1A" sheetId="136" r:id="rId27"/>
    <sheet name="AE-1B" sheetId="152" r:id="rId28"/>
    <sheet name="AE-1C" sheetId="24" r:id="rId29"/>
    <sheet name="AE-2" sheetId="25" r:id="rId30"/>
    <sheet name="AE-3" sheetId="26" r:id="rId31"/>
    <sheet name="AE-4" sheetId="27" r:id="rId32"/>
    <sheet name="Stmt AF" sheetId="34" r:id="rId33"/>
    <sheet name="AF-1" sheetId="165" r:id="rId34"/>
    <sheet name="AF-2" sheetId="167" r:id="rId35"/>
    <sheet name="AF-3" sheetId="135" r:id="rId36"/>
    <sheet name="Stmt AG" sheetId="38" r:id="rId37"/>
    <sheet name="AG-1" sheetId="109" r:id="rId38"/>
    <sheet name="AG-1A" sheetId="159" r:id="rId39"/>
    <sheet name="Stmt AH" sheetId="40" r:id="rId40"/>
    <sheet name="AH-1" sheetId="153" r:id="rId41"/>
    <sheet name="AH-2" sheetId="41" r:id="rId42"/>
    <sheet name="AH-3" sheetId="42" r:id="rId43"/>
    <sheet name="Stmt AI" sheetId="45" r:id="rId44"/>
    <sheet name="AI-1" sheetId="150" r:id="rId45"/>
    <sheet name="Stmt AJ" sheetId="46" r:id="rId46"/>
    <sheet name="AJ-1" sheetId="56" r:id="rId47"/>
    <sheet name="AJ-2" sheetId="59" r:id="rId48"/>
    <sheet name="Stmt AK" sheetId="66" r:id="rId49"/>
    <sheet name="Stmt AL" sheetId="69" r:id="rId50"/>
    <sheet name="AL-1" sheetId="70" r:id="rId51"/>
    <sheet name="AL-2" sheetId="71" r:id="rId52"/>
    <sheet name="Stmt AR" sheetId="75" r:id="rId53"/>
    <sheet name="AR-1" sheetId="161" r:id="rId54"/>
    <sheet name="Stmt AV" sheetId="82" r:id="rId55"/>
    <sheet name="AV-2A" sheetId="84" r:id="rId56"/>
    <sheet name="AV-2B" sheetId="85" r:id="rId57"/>
    <sheet name="AV-4" sheetId="146" r:id="rId58"/>
    <sheet name="Stmt Misc." sheetId="162" r:id="rId59"/>
    <sheet name="Automation" sheetId="151" r:id="rId60"/>
  </sheets>
  <definedNames>
    <definedName name="\\criteria_dc_date">#REF!</definedName>
    <definedName name="\\criteria_dc_username">#REF!</definedName>
    <definedName name="\\criteria_e1_date">#REF!</definedName>
    <definedName name="\\criteria_pb_username">#REF!</definedName>
    <definedName name="\\Display">#REF!</definedName>
    <definedName name="\\Display_Prov">#REF!</definedName>
    <definedName name="\\E1Federal">#REF!</definedName>
    <definedName name="\0" localSheetId="17">#REF!</definedName>
    <definedName name="\0" localSheetId="34">#REF!</definedName>
    <definedName name="\0" localSheetId="53">#REF!</definedName>
    <definedName name="\0" localSheetId="5">#REF!</definedName>
    <definedName name="\0" localSheetId="43">#REF!</definedName>
    <definedName name="\0" localSheetId="48">#REF!</definedName>
    <definedName name="\0" localSheetId="52">#REF!</definedName>
    <definedName name="\0" localSheetId="54">#REF!</definedName>
    <definedName name="\0">#REF!</definedName>
    <definedName name="\A" localSheetId="17">#REF!</definedName>
    <definedName name="\A" localSheetId="20">#REF!</definedName>
    <definedName name="\A" localSheetId="34">#REF!</definedName>
    <definedName name="\A" localSheetId="38">#REF!</definedName>
    <definedName name="\A" localSheetId="53">#REF!</definedName>
    <definedName name="\A" localSheetId="5">#REF!</definedName>
    <definedName name="\A" localSheetId="43">#REF!</definedName>
    <definedName name="\A" localSheetId="48">#REF!</definedName>
    <definedName name="\a" localSheetId="52">#REF!</definedName>
    <definedName name="\a" localSheetId="54">#REF!</definedName>
    <definedName name="\A" localSheetId="58">#REF!</definedName>
    <definedName name="\A">#REF!</definedName>
    <definedName name="\b" localSheetId="17">#REF!</definedName>
    <definedName name="\b" localSheetId="34">#REF!</definedName>
    <definedName name="\b" localSheetId="53">#REF!</definedName>
    <definedName name="\b" localSheetId="5">#REF!</definedName>
    <definedName name="\b" localSheetId="52">#REF!</definedName>
    <definedName name="\b" localSheetId="54">#REF!</definedName>
    <definedName name="\b">#REF!</definedName>
    <definedName name="\c">#REF!</definedName>
    <definedName name="\D" localSheetId="17">#REF!</definedName>
    <definedName name="\D" localSheetId="34">#REF!</definedName>
    <definedName name="\D" localSheetId="53">#REF!</definedName>
    <definedName name="\D" localSheetId="5">#REF!</definedName>
    <definedName name="\D" localSheetId="43">#REF!</definedName>
    <definedName name="\D" localSheetId="48">#REF!</definedName>
    <definedName name="\D" localSheetId="52">#REF!</definedName>
    <definedName name="\D" localSheetId="54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 localSheetId="17">#REF!</definedName>
    <definedName name="\M" localSheetId="34">#REF!</definedName>
    <definedName name="\M" localSheetId="53">#REF!</definedName>
    <definedName name="\M" localSheetId="5">#REF!</definedName>
    <definedName name="\M" localSheetId="43">#REF!</definedName>
    <definedName name="\M" localSheetId="48">#REF!</definedName>
    <definedName name="\M" localSheetId="52">#REF!</definedName>
    <definedName name="\M" localSheetId="54">#REF!</definedName>
    <definedName name="\M">#REF!</definedName>
    <definedName name="\P" localSheetId="17">#REF!</definedName>
    <definedName name="\P" localSheetId="20">#REF!</definedName>
    <definedName name="\P" localSheetId="34">#REF!</definedName>
    <definedName name="\P" localSheetId="38">#REF!</definedName>
    <definedName name="\P" localSheetId="53">#REF!</definedName>
    <definedName name="\P" localSheetId="4">#REF!</definedName>
    <definedName name="\P" localSheetId="5">#REF!</definedName>
    <definedName name="\P" localSheetId="7">#REF!</definedName>
    <definedName name="\P" localSheetId="8">#REF!</definedName>
    <definedName name="\P" localSheetId="43">#REF!</definedName>
    <definedName name="\P" localSheetId="48">#REF!</definedName>
    <definedName name="\p" localSheetId="52">#REF!</definedName>
    <definedName name="\p" localSheetId="54">#REF!</definedName>
    <definedName name="\P" localSheetId="58">#REF!</definedName>
    <definedName name="\P">#REF!</definedName>
    <definedName name="\R">#REF!</definedName>
    <definedName name="\S">#REF!</definedName>
    <definedName name="\T" localSheetId="17">#REF!</definedName>
    <definedName name="\T" localSheetId="34">#REF!</definedName>
    <definedName name="\T" localSheetId="53">#REF!</definedName>
    <definedName name="\T" localSheetId="5">#REF!</definedName>
    <definedName name="\T" localSheetId="43">#REF!</definedName>
    <definedName name="\T" localSheetId="48">#REF!</definedName>
    <definedName name="\T" localSheetId="52">#REF!</definedName>
    <definedName name="\T" localSheetId="54">#REF!</definedName>
    <definedName name="\T">#REF!</definedName>
    <definedName name="\v">#REF!</definedName>
    <definedName name="\W">#REF!</definedName>
    <definedName name="\X" localSheetId="17">#REF!</definedName>
    <definedName name="\X" localSheetId="34">#REF!</definedName>
    <definedName name="\X" localSheetId="53">#REF!</definedName>
    <definedName name="\X" localSheetId="5">#REF!</definedName>
    <definedName name="\X" localSheetId="52">#REF!</definedName>
    <definedName name="\X" localSheetId="54">#REF!</definedName>
    <definedName name="\X">#REF!</definedName>
    <definedName name="\Z" localSheetId="17">#REF!</definedName>
    <definedName name="\Z" localSheetId="34">#REF!</definedName>
    <definedName name="\Z" localSheetId="53">#REF!</definedName>
    <definedName name="\Z" localSheetId="5">#REF!</definedName>
    <definedName name="\Z" localSheetId="52">#REF!</definedName>
    <definedName name="\Z" localSheetId="54">#REF!</definedName>
    <definedName name="\Z">#REF!</definedName>
    <definedName name="_">#REF!</definedName>
    <definedName name="__">#REF!</definedName>
    <definedName name="___">#REF!</definedName>
    <definedName name="___________________DAT1">#REF!</definedName>
    <definedName name="___________________DAT10">#REF!</definedName>
    <definedName name="___________________DAT11">#REF!</definedName>
    <definedName name="___________________DAT12">#REF!</definedName>
    <definedName name="___________________DAT13">#REF!</definedName>
    <definedName name="___________________DAT3">#REF!</definedName>
    <definedName name="___________________DAT4">#REF!</definedName>
    <definedName name="___________________DAT6">#REF!</definedName>
    <definedName name="___________________DAT7">#REF!</definedName>
    <definedName name="___________________DAT9">#REF!</definedName>
    <definedName name="__________________DAT1">#REF!</definedName>
    <definedName name="__________________DAT10">#REF!</definedName>
    <definedName name="__________________DAT11">#REF!</definedName>
    <definedName name="__________________DAT12">#REF!</definedName>
    <definedName name="__________________DAT13">#REF!</definedName>
    <definedName name="__________________DAT14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DAT14">#REF!</definedName>
    <definedName name="_________________DAT2">#REF!</definedName>
    <definedName name="_________________DAT5">#REF!</definedName>
    <definedName name="_________________DAT8">#REF!</definedName>
    <definedName name="_________________PG1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PG1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13">#REF!</definedName>
    <definedName name="_______________DAT14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PG1">#REF!</definedName>
    <definedName name="_______________PG511">#REF!</definedName>
    <definedName name="_______________PG514">#REF!</definedName>
    <definedName name="_______________PG519">#REF!</definedName>
    <definedName name="_______________VAR1">#REF!</definedName>
    <definedName name="_______________VAR2">#REF!</definedName>
    <definedName name="_______________VAR3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13">#REF!</definedName>
    <definedName name="______________DAT14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PG1">#REF!</definedName>
    <definedName name="______________PG511">#REF!</definedName>
    <definedName name="______________PG514">#REF!</definedName>
    <definedName name="______________PG518">#REF!</definedName>
    <definedName name="______________PG519">#REF!</definedName>
    <definedName name="______________VAR1">#REF!</definedName>
    <definedName name="______________VAR2">#REF!</definedName>
    <definedName name="______________VAR3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PG1">#REF!</definedName>
    <definedName name="_____________PG518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13">#REF!</definedName>
    <definedName name="____________DAT14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PG1">#REF!</definedName>
    <definedName name="____________PG511">#REF!</definedName>
    <definedName name="____________PG514">#REF!</definedName>
    <definedName name="____________PG518">#REF!</definedName>
    <definedName name="____________PG519">#REF!</definedName>
    <definedName name="____________VAR1">#REF!</definedName>
    <definedName name="____________VAR2">#REF!</definedName>
    <definedName name="____________VAR3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PG1">#REF!</definedName>
    <definedName name="___________PG511">#REF!</definedName>
    <definedName name="___________PG514">#REF!</definedName>
    <definedName name="___________PG518">#REF!</definedName>
    <definedName name="___________PG519">#REF!</definedName>
    <definedName name="___________VAR1">#REF!</definedName>
    <definedName name="___________VAR2">#REF!</definedName>
    <definedName name="___________VAR3">#REF!</definedName>
    <definedName name="__________BDE1">#REF!</definedName>
    <definedName name="__________BDE2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EWE1">#REF!</definedName>
    <definedName name="__________EWE2">#REF!</definedName>
    <definedName name="__________HNS2">#REF!</definedName>
    <definedName name="__________KM2">#REF!</definedName>
    <definedName name="__________KMS2">#REF!</definedName>
    <definedName name="__________KSA2">#REF!</definedName>
    <definedName name="__________PG1">#REF!</definedName>
    <definedName name="__________PG511">#REF!</definedName>
    <definedName name="__________PG514">#REF!</definedName>
    <definedName name="__________PG518">#REF!</definedName>
    <definedName name="__________PG519">#REF!</definedName>
    <definedName name="__________VAR1">#REF!</definedName>
    <definedName name="__________VAR2">#REF!</definedName>
    <definedName name="__________VAR3">#REF!</definedName>
    <definedName name="__________WE1">#REF!</definedName>
    <definedName name="__________WE2">#REF!</definedName>
    <definedName name="_________BDE1">#REF!</definedName>
    <definedName name="_________BDE2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EWE1">#REF!</definedName>
    <definedName name="_________EWE2">#REF!</definedName>
    <definedName name="_________HNS2">#REF!</definedName>
    <definedName name="_________KM2">#REF!</definedName>
    <definedName name="_________KMS2">#REF!</definedName>
    <definedName name="_________KSA2">#REF!</definedName>
    <definedName name="_________PG1">#REF!</definedName>
    <definedName name="_________PG2" localSheetId="17">#REF!</definedName>
    <definedName name="_________PG2" localSheetId="34">#REF!</definedName>
    <definedName name="_________PG2" localSheetId="53">#REF!</definedName>
    <definedName name="_________PG2" localSheetId="5">#REF!</definedName>
    <definedName name="_________PG2">#REF!</definedName>
    <definedName name="_________PG3">#N/A</definedName>
    <definedName name="_________PG4">#N/A</definedName>
    <definedName name="_________PG511">#REF!</definedName>
    <definedName name="_________PG514">#REF!</definedName>
    <definedName name="_________PG518">#REF!</definedName>
    <definedName name="_________PG519">#REF!</definedName>
    <definedName name="_________POV2">#REF!</definedName>
    <definedName name="_________POV3">#REF!</definedName>
    <definedName name="_________POV4">#REF!</definedName>
    <definedName name="_________POV5">#REF!</definedName>
    <definedName name="_________VAR1">#REF!</definedName>
    <definedName name="_________VAR2">#REF!</definedName>
    <definedName name="_________VAR3">#REF!</definedName>
    <definedName name="_________WE1">#REF!</definedName>
    <definedName name="_________WE2">#REF!</definedName>
    <definedName name="________BDE1">#REF!</definedName>
    <definedName name="________BDE2">#REF!</definedName>
    <definedName name="________C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EWE1">#REF!</definedName>
    <definedName name="________EWE2">#REF!</definedName>
    <definedName name="________HNS2">#REF!</definedName>
    <definedName name="________KM2">#REF!</definedName>
    <definedName name="________KMS2">#REF!</definedName>
    <definedName name="________KSA2">#REF!</definedName>
    <definedName name="________Mgn03">#REF!</definedName>
    <definedName name="________Mgn04">#REF!</definedName>
    <definedName name="________PG1">#REF!</definedName>
    <definedName name="________PG2">#N/A</definedName>
    <definedName name="________PG3">#N/A</definedName>
    <definedName name="________PG4">#N/A</definedName>
    <definedName name="________PG511">#REF!</definedName>
    <definedName name="________PG514">#REF!</definedName>
    <definedName name="________PG518">#REF!</definedName>
    <definedName name="________PG519">#REF!</definedName>
    <definedName name="________POV2">#REF!</definedName>
    <definedName name="________POV3">#REF!</definedName>
    <definedName name="________POV4">#REF!</definedName>
    <definedName name="________POV5">#REF!</definedName>
    <definedName name="________VAR1">#REF!</definedName>
    <definedName name="________VAR2">#REF!</definedName>
    <definedName name="________VAR3">#REF!</definedName>
    <definedName name="________WE1">#REF!</definedName>
    <definedName name="________WE2">#REF!</definedName>
    <definedName name="_______2003_AFFILIATE_BILLINGS_SUMMARY_QRY">#REF!</definedName>
    <definedName name="_______bad1">#REF!</definedName>
    <definedName name="_______bad2">#REF!</definedName>
    <definedName name="_______bad3">#REF!</definedName>
    <definedName name="_______bad4">#REF!</definedName>
    <definedName name="_______bad5">#REF!</definedName>
    <definedName name="_______BDE1">#REF!</definedName>
    <definedName name="_______BDE2">#REF!</definedName>
    <definedName name="_______C">#REF!</definedName>
    <definedName name="_______DAT1" localSheetId="17">#REF!</definedName>
    <definedName name="_______DAT1" localSheetId="34">#REF!</definedName>
    <definedName name="_______DAT1" localSheetId="53">#REF!</definedName>
    <definedName name="_______DAT1" localSheetId="5">#REF!</definedName>
    <definedName name="_______DAT1" localSheetId="54">#REF!</definedName>
    <definedName name="_______DAT1">#REF!</definedName>
    <definedName name="_______DAT10" localSheetId="17">#REF!</definedName>
    <definedName name="_______DAT10" localSheetId="34">#REF!</definedName>
    <definedName name="_______DAT10" localSheetId="53">#REF!</definedName>
    <definedName name="_______DAT10" localSheetId="5">#REF!</definedName>
    <definedName name="_______DAT10" localSheetId="54">#REF!</definedName>
    <definedName name="_______DAT10">#REF!</definedName>
    <definedName name="_______DAT11" localSheetId="17">#REF!</definedName>
    <definedName name="_______DAT11" localSheetId="34">#REF!</definedName>
    <definedName name="_______DAT11" localSheetId="53">#REF!</definedName>
    <definedName name="_______DAT11" localSheetId="5">#REF!</definedName>
    <definedName name="_______DAT11" localSheetId="54">#REF!</definedName>
    <definedName name="_______DAT11">#REF!</definedName>
    <definedName name="_______DAT12" localSheetId="17">#REF!</definedName>
    <definedName name="_______DAT12" localSheetId="34">#REF!</definedName>
    <definedName name="_______DAT12" localSheetId="53">#REF!</definedName>
    <definedName name="_______DAT12" localSheetId="5">#REF!</definedName>
    <definedName name="_______DAT12" localSheetId="54">#REF!</definedName>
    <definedName name="_______DAT12">#REF!</definedName>
    <definedName name="_______DAT13" localSheetId="17">#REF!</definedName>
    <definedName name="_______DAT13" localSheetId="34">#REF!</definedName>
    <definedName name="_______DAT13" localSheetId="53">#REF!</definedName>
    <definedName name="_______DAT13" localSheetId="5">#REF!</definedName>
    <definedName name="_______DAT13" localSheetId="54">#REF!</definedName>
    <definedName name="_______DAT13">#REF!</definedName>
    <definedName name="_______DAT14" localSheetId="17">#REF!</definedName>
    <definedName name="_______DAT14" localSheetId="34">#REF!</definedName>
    <definedName name="_______DAT14" localSheetId="53">#REF!</definedName>
    <definedName name="_______DAT14" localSheetId="5">#REF!</definedName>
    <definedName name="_______DAT14" localSheetId="54">#REF!</definedName>
    <definedName name="_______DAT14">#REF!</definedName>
    <definedName name="_______DAT2">#REF!</definedName>
    <definedName name="_______DAT3" localSheetId="17">#REF!</definedName>
    <definedName name="_______DAT3" localSheetId="34">#REF!</definedName>
    <definedName name="_______DAT3" localSheetId="53">#REF!</definedName>
    <definedName name="_______DAT3" localSheetId="5">#REF!</definedName>
    <definedName name="_______DAT3" localSheetId="54">#REF!</definedName>
    <definedName name="_______DAT3">#REF!</definedName>
    <definedName name="_______DAT4" localSheetId="17">#REF!</definedName>
    <definedName name="_______DAT4" localSheetId="34">#REF!</definedName>
    <definedName name="_______DAT4" localSheetId="53">#REF!</definedName>
    <definedName name="_______DAT4" localSheetId="5">#REF!</definedName>
    <definedName name="_______DAT4" localSheetId="54">#REF!</definedName>
    <definedName name="_______DAT4">#REF!</definedName>
    <definedName name="_______DAT5">#REF!</definedName>
    <definedName name="_______DAT6" localSheetId="17">#REF!</definedName>
    <definedName name="_______DAT6" localSheetId="34">#REF!</definedName>
    <definedName name="_______DAT6" localSheetId="53">#REF!</definedName>
    <definedName name="_______DAT6" localSheetId="5">#REF!</definedName>
    <definedName name="_______DAT6" localSheetId="54">#REF!</definedName>
    <definedName name="_______DAT6">#REF!</definedName>
    <definedName name="_______DAT7" localSheetId="17">#REF!</definedName>
    <definedName name="_______DAT7" localSheetId="34">#REF!</definedName>
    <definedName name="_______DAT7" localSheetId="53">#REF!</definedName>
    <definedName name="_______DAT7" localSheetId="5">#REF!</definedName>
    <definedName name="_______DAT7" localSheetId="54">#REF!</definedName>
    <definedName name="_______DAT7">#REF!</definedName>
    <definedName name="_______DAT8">#REF!</definedName>
    <definedName name="_______DAT9" localSheetId="17">#REF!</definedName>
    <definedName name="_______DAT9" localSheetId="34">#REF!</definedName>
    <definedName name="_______DAT9" localSheetId="53">#REF!</definedName>
    <definedName name="_______DAT9" localSheetId="5">#REF!</definedName>
    <definedName name="_______DAT9" localSheetId="54">#REF!</definedName>
    <definedName name="_______DAT9">#REF!</definedName>
    <definedName name="_______EWE1">#REF!</definedName>
    <definedName name="_______EWE2">#REF!</definedName>
    <definedName name="_______HNS2">#REF!</definedName>
    <definedName name="_______KM2">#REF!</definedName>
    <definedName name="_______KMS2">#REF!</definedName>
    <definedName name="_______KSA2">#REF!</definedName>
    <definedName name="_______May2007">{"2002Frcst","05Month",FALSE,"Frcst Format 2002"}</definedName>
    <definedName name="_______Mgn03">#REF!</definedName>
    <definedName name="_______Mgn04">#REF!</definedName>
    <definedName name="_______PG1" localSheetId="17">#REF!</definedName>
    <definedName name="_______PG1" localSheetId="34">#REF!</definedName>
    <definedName name="_______PG1" localSheetId="53">#REF!</definedName>
    <definedName name="_______PG1" localSheetId="5">#REF!</definedName>
    <definedName name="_______PG1" localSheetId="52">#REF!</definedName>
    <definedName name="_______PG1" localSheetId="54">#REF!</definedName>
    <definedName name="_______PG1">#REF!</definedName>
    <definedName name="_______PG2" localSheetId="17">#REF!</definedName>
    <definedName name="_______PG2" localSheetId="20">#REF!</definedName>
    <definedName name="_______PG2" localSheetId="34">#REF!</definedName>
    <definedName name="_______PG2" localSheetId="38">#REF!</definedName>
    <definedName name="_______PG2" localSheetId="53">#REF!</definedName>
    <definedName name="_______PG2" localSheetId="4">#REF!</definedName>
    <definedName name="_______PG2" localSheetId="5">#REF!</definedName>
    <definedName name="_______PG2" localSheetId="52">#N/A</definedName>
    <definedName name="_______PG2" localSheetId="54">#N/A</definedName>
    <definedName name="_______PG2" localSheetId="58">#REF!</definedName>
    <definedName name="_______PG2">#REF!</definedName>
    <definedName name="_______PG3">#N/A</definedName>
    <definedName name="_______PG4">#N/A</definedName>
    <definedName name="_______PG511" localSheetId="20">#REF!</definedName>
    <definedName name="_______PG511" localSheetId="34">#REF!</definedName>
    <definedName name="_______PG511" localSheetId="38">#REF!</definedName>
    <definedName name="_______PG511" localSheetId="53">#REF!</definedName>
    <definedName name="_______PG511" localSheetId="4">#REF!</definedName>
    <definedName name="_______PG511" localSheetId="5">#REF!</definedName>
    <definedName name="_______PG511" localSheetId="54">#REF!</definedName>
    <definedName name="_______PG511">#REF!</definedName>
    <definedName name="_______PG514" localSheetId="34">#REF!</definedName>
    <definedName name="_______PG514" localSheetId="53">#REF!</definedName>
    <definedName name="_______PG514" localSheetId="5">#REF!</definedName>
    <definedName name="_______PG514" localSheetId="54">#REF!</definedName>
    <definedName name="_______PG514">#REF!</definedName>
    <definedName name="_______PG518">#REF!</definedName>
    <definedName name="_______PG519" localSheetId="34">#REF!</definedName>
    <definedName name="_______PG519" localSheetId="53">#REF!</definedName>
    <definedName name="_______PG519" localSheetId="5">#REF!</definedName>
    <definedName name="_______PG519" localSheetId="54">#REF!</definedName>
    <definedName name="_______PG519">#REF!</definedName>
    <definedName name="_______POV2">#REF!</definedName>
    <definedName name="_______POV3">#REF!</definedName>
    <definedName name="_______POV4">#REF!</definedName>
    <definedName name="_______POV5">#REF!</definedName>
    <definedName name="_______TB601">#REF!</definedName>
    <definedName name="_______VAR1" localSheetId="17">#REF!</definedName>
    <definedName name="_______VAR1" localSheetId="20">#REF!</definedName>
    <definedName name="_______VAR1" localSheetId="34">#REF!</definedName>
    <definedName name="_______VAR1" localSheetId="38">#REF!</definedName>
    <definedName name="_______VAR1" localSheetId="53">#REF!</definedName>
    <definedName name="_______VAR1" localSheetId="5">#REF!</definedName>
    <definedName name="_______VAR1" localSheetId="54">#REF!</definedName>
    <definedName name="_______VAR1">#REF!</definedName>
    <definedName name="_______VAR2" localSheetId="17">#REF!</definedName>
    <definedName name="_______VAR2" localSheetId="34">#REF!</definedName>
    <definedName name="_______VAR2" localSheetId="53">#REF!</definedName>
    <definedName name="_______VAR2" localSheetId="5">#REF!</definedName>
    <definedName name="_______VAR2" localSheetId="54">#REF!</definedName>
    <definedName name="_______VAR2">#REF!</definedName>
    <definedName name="_______VAR3" localSheetId="17">#REF!</definedName>
    <definedName name="_______VAR3" localSheetId="34">#REF!</definedName>
    <definedName name="_______VAR3" localSheetId="53">#REF!</definedName>
    <definedName name="_______VAR3" localSheetId="5">#REF!</definedName>
    <definedName name="_______VAR3" localSheetId="54">#REF!</definedName>
    <definedName name="_______VAR3">#REF!</definedName>
    <definedName name="_______WE1">#REF!</definedName>
    <definedName name="_______WE2">#REF!</definedName>
    <definedName name="______2003_AFFILIATE_BILLINGS_SUMMARY_QRY">#REF!</definedName>
    <definedName name="______bad1">#REF!</definedName>
    <definedName name="______bad2">#REF!</definedName>
    <definedName name="______bad3">#REF!</definedName>
    <definedName name="______bad4">#REF!</definedName>
    <definedName name="______bad5">#REF!</definedName>
    <definedName name="______BDE1">#REF!</definedName>
    <definedName name="______BDE2">#REF!</definedName>
    <definedName name="______C">#REF!</definedName>
    <definedName name="______DAT1" localSheetId="17">#REF!</definedName>
    <definedName name="______DAT1" localSheetId="34">#REF!</definedName>
    <definedName name="______DAT1" localSheetId="53">#REF!</definedName>
    <definedName name="______DAT1" localSheetId="5">#REF!</definedName>
    <definedName name="______DAT1" localSheetId="54">#REF!</definedName>
    <definedName name="______DAT1">#REF!</definedName>
    <definedName name="______DAT10" localSheetId="17">#REF!</definedName>
    <definedName name="______DAT10" localSheetId="34">#REF!</definedName>
    <definedName name="______DAT10" localSheetId="53">#REF!</definedName>
    <definedName name="______DAT10" localSheetId="5">#REF!</definedName>
    <definedName name="______DAT10" localSheetId="54">#REF!</definedName>
    <definedName name="______DAT10">#REF!</definedName>
    <definedName name="______DAT11" localSheetId="17">#REF!</definedName>
    <definedName name="______DAT11" localSheetId="34">#REF!</definedName>
    <definedName name="______DAT11" localSheetId="53">#REF!</definedName>
    <definedName name="______DAT11" localSheetId="5">#REF!</definedName>
    <definedName name="______DAT11" localSheetId="54">#REF!</definedName>
    <definedName name="______DAT11">#REF!</definedName>
    <definedName name="______DAT12" localSheetId="17">#REF!</definedName>
    <definedName name="______DAT12" localSheetId="34">#REF!</definedName>
    <definedName name="______DAT12" localSheetId="53">#REF!</definedName>
    <definedName name="______DAT12" localSheetId="5">#REF!</definedName>
    <definedName name="______DAT12" localSheetId="54">#REF!</definedName>
    <definedName name="______DAT12">#REF!</definedName>
    <definedName name="______DAT13" localSheetId="17">#REF!</definedName>
    <definedName name="______DAT13" localSheetId="34">#REF!</definedName>
    <definedName name="______DAT13" localSheetId="53">#REF!</definedName>
    <definedName name="______DAT13" localSheetId="5">#REF!</definedName>
    <definedName name="______DAT13" localSheetId="54">#REF!</definedName>
    <definedName name="______DAT13">#REF!</definedName>
    <definedName name="______DAT14" localSheetId="17">#REF!</definedName>
    <definedName name="______DAT14" localSheetId="34">#REF!</definedName>
    <definedName name="______DAT14" localSheetId="53">#REF!</definedName>
    <definedName name="______DAT14" localSheetId="5">#REF!</definedName>
    <definedName name="______DAT14" localSheetId="54">#REF!</definedName>
    <definedName name="______DAT14">#REF!</definedName>
    <definedName name="______DAT2" localSheetId="17">#REF!</definedName>
    <definedName name="______DAT2" localSheetId="34">#REF!</definedName>
    <definedName name="______DAT2" localSheetId="53">#REF!</definedName>
    <definedName name="______DAT2" localSheetId="5">#REF!</definedName>
    <definedName name="______DAT2" localSheetId="54">#REF!</definedName>
    <definedName name="______DAT2">#REF!</definedName>
    <definedName name="______DAT3" localSheetId="17">#REF!</definedName>
    <definedName name="______DAT3" localSheetId="34">#REF!</definedName>
    <definedName name="______DAT3" localSheetId="53">#REF!</definedName>
    <definedName name="______DAT3" localSheetId="5">#REF!</definedName>
    <definedName name="______DAT3" localSheetId="54">#REF!</definedName>
    <definedName name="______DAT3">#REF!</definedName>
    <definedName name="______DAT4" localSheetId="17">#REF!</definedName>
    <definedName name="______DAT4" localSheetId="34">#REF!</definedName>
    <definedName name="______DAT4" localSheetId="53">#REF!</definedName>
    <definedName name="______DAT4" localSheetId="5">#REF!</definedName>
    <definedName name="______DAT4" localSheetId="54">#REF!</definedName>
    <definedName name="______DAT4">#REF!</definedName>
    <definedName name="______DAT5" localSheetId="17">#REF!</definedName>
    <definedName name="______DAT5" localSheetId="34">#REF!</definedName>
    <definedName name="______DAT5" localSheetId="53">#REF!</definedName>
    <definedName name="______DAT5" localSheetId="5">#REF!</definedName>
    <definedName name="______DAT5" localSheetId="54">#REF!</definedName>
    <definedName name="______DAT5">#REF!</definedName>
    <definedName name="______DAT6" localSheetId="17">#REF!</definedName>
    <definedName name="______DAT6" localSheetId="34">#REF!</definedName>
    <definedName name="______DAT6" localSheetId="53">#REF!</definedName>
    <definedName name="______DAT6" localSheetId="5">#REF!</definedName>
    <definedName name="______DAT6" localSheetId="54">#REF!</definedName>
    <definedName name="______DAT6">#REF!</definedName>
    <definedName name="______DAT7" localSheetId="17">#REF!</definedName>
    <definedName name="______DAT7" localSheetId="34">#REF!</definedName>
    <definedName name="______DAT7" localSheetId="53">#REF!</definedName>
    <definedName name="______DAT7" localSheetId="5">#REF!</definedName>
    <definedName name="______DAT7" localSheetId="54">#REF!</definedName>
    <definedName name="______DAT7">#REF!</definedName>
    <definedName name="______DAT8" localSheetId="17">#REF!</definedName>
    <definedName name="______DAT8" localSheetId="34">#REF!</definedName>
    <definedName name="______DAT8" localSheetId="53">#REF!</definedName>
    <definedName name="______DAT8" localSheetId="5">#REF!</definedName>
    <definedName name="______DAT8" localSheetId="54">#REF!</definedName>
    <definedName name="______DAT8">#REF!</definedName>
    <definedName name="______DAT9" localSheetId="17">#REF!</definedName>
    <definedName name="______DAT9" localSheetId="34">#REF!</definedName>
    <definedName name="______DAT9" localSheetId="53">#REF!</definedName>
    <definedName name="______DAT9" localSheetId="5">#REF!</definedName>
    <definedName name="______DAT9" localSheetId="54">#REF!</definedName>
    <definedName name="______DAT9">#REF!</definedName>
    <definedName name="______EWE1">#REF!</definedName>
    <definedName name="______EWE2">#REF!</definedName>
    <definedName name="______HNS2">#REF!</definedName>
    <definedName name="______KM2">#REF!</definedName>
    <definedName name="______KMS2">#REF!</definedName>
    <definedName name="______KSA2">#REF!</definedName>
    <definedName name="______May2007">{"2002Frcst","05Month",FALSE,"Frcst Format 2002"}</definedName>
    <definedName name="______Mgn03">#REF!</definedName>
    <definedName name="______Mgn04">#REF!</definedName>
    <definedName name="______PG1" localSheetId="17">#REF!</definedName>
    <definedName name="______PG1" localSheetId="34">#REF!</definedName>
    <definedName name="______PG1" localSheetId="53">#REF!</definedName>
    <definedName name="______PG1" localSheetId="5">#REF!</definedName>
    <definedName name="______PG1" localSheetId="52">#REF!</definedName>
    <definedName name="______PG1" localSheetId="54">#REF!</definedName>
    <definedName name="______PG1">#REF!</definedName>
    <definedName name="______PG2">#N/A</definedName>
    <definedName name="______PG3">#N/A</definedName>
    <definedName name="______PG4">#N/A</definedName>
    <definedName name="______PG511" localSheetId="34">#REF!</definedName>
    <definedName name="______PG511" localSheetId="53">#REF!</definedName>
    <definedName name="______PG511" localSheetId="5">#REF!</definedName>
    <definedName name="______PG511" localSheetId="54">#REF!</definedName>
    <definedName name="______PG511">#REF!</definedName>
    <definedName name="______PG514" localSheetId="34">#REF!</definedName>
    <definedName name="______PG514" localSheetId="53">#REF!</definedName>
    <definedName name="______PG514" localSheetId="5">#REF!</definedName>
    <definedName name="______PG514" localSheetId="54">#REF!</definedName>
    <definedName name="______PG514">#REF!</definedName>
    <definedName name="______PG518" localSheetId="17">#REF!</definedName>
    <definedName name="______PG518" localSheetId="20">#REF!</definedName>
    <definedName name="______PG518" localSheetId="34">#REF!</definedName>
    <definedName name="______PG518" localSheetId="38">#REF!</definedName>
    <definedName name="______PG518" localSheetId="53">#REF!</definedName>
    <definedName name="______PG518" localSheetId="5">#REF!</definedName>
    <definedName name="______PG518" localSheetId="54">#REF!</definedName>
    <definedName name="______PG518">#REF!</definedName>
    <definedName name="______PG519" localSheetId="20">#REF!</definedName>
    <definedName name="______PG519" localSheetId="34">#REF!</definedName>
    <definedName name="______PG519" localSheetId="38">#REF!</definedName>
    <definedName name="______PG519" localSheetId="53">#REF!</definedName>
    <definedName name="______PG519" localSheetId="5">#REF!</definedName>
    <definedName name="______PG519" localSheetId="54">#REF!</definedName>
    <definedName name="______PG519">#REF!</definedName>
    <definedName name="______POV2">#REF!</definedName>
    <definedName name="______POV3">#REF!</definedName>
    <definedName name="______POV4">#REF!</definedName>
    <definedName name="______POV5">#REF!</definedName>
    <definedName name="______TB601">#REF!</definedName>
    <definedName name="______VAR1" localSheetId="17">#REF!</definedName>
    <definedName name="______VAR1" localSheetId="20">#REF!</definedName>
    <definedName name="______VAR1" localSheetId="34">#REF!</definedName>
    <definedName name="______VAR1" localSheetId="38">#REF!</definedName>
    <definedName name="______VAR1" localSheetId="53">#REF!</definedName>
    <definedName name="______VAR1" localSheetId="5">#REF!</definedName>
    <definedName name="______VAR1" localSheetId="54">#REF!</definedName>
    <definedName name="______VAR1">#REF!</definedName>
    <definedName name="______VAR2" localSheetId="17">#REF!</definedName>
    <definedName name="______VAR2" localSheetId="34">#REF!</definedName>
    <definedName name="______VAR2" localSheetId="53">#REF!</definedName>
    <definedName name="______VAR2" localSheetId="5">#REF!</definedName>
    <definedName name="______VAR2" localSheetId="54">#REF!</definedName>
    <definedName name="______VAR2">#REF!</definedName>
    <definedName name="______VAR3" localSheetId="17">#REF!</definedName>
    <definedName name="______VAR3" localSheetId="34">#REF!</definedName>
    <definedName name="______VAR3" localSheetId="53">#REF!</definedName>
    <definedName name="______VAR3" localSheetId="5">#REF!</definedName>
    <definedName name="______VAR3" localSheetId="54">#REF!</definedName>
    <definedName name="______VAR3">#REF!</definedName>
    <definedName name="______WE1">#REF!</definedName>
    <definedName name="______WE2">#REF!</definedName>
    <definedName name="_____2003_AFFILIATE_BILLINGS_SUMMARY_QRY">#REF!</definedName>
    <definedName name="_____bad1">#REF!</definedName>
    <definedName name="_____bad2">#REF!</definedName>
    <definedName name="_____bad3">#REF!</definedName>
    <definedName name="_____bad4">#REF!</definedName>
    <definedName name="_____bad5">#REF!</definedName>
    <definedName name="_____BDE1">#REF!</definedName>
    <definedName name="_____BDE2">#REF!</definedName>
    <definedName name="_____C">#REF!</definedName>
    <definedName name="_____DAT1" localSheetId="17">#REF!</definedName>
    <definedName name="_____DAT1" localSheetId="34">#REF!</definedName>
    <definedName name="_____DAT1" localSheetId="53">#REF!</definedName>
    <definedName name="_____DAT1" localSheetId="5">#REF!</definedName>
    <definedName name="_____DAT1" localSheetId="54">#REF!</definedName>
    <definedName name="_____DAT1">#REF!</definedName>
    <definedName name="_____DAT10" localSheetId="17">#REF!</definedName>
    <definedName name="_____DAT10" localSheetId="34">#REF!</definedName>
    <definedName name="_____DAT10" localSheetId="53">#REF!</definedName>
    <definedName name="_____DAT10" localSheetId="5">#REF!</definedName>
    <definedName name="_____DAT10" localSheetId="54">#REF!</definedName>
    <definedName name="_____DAT10">#REF!</definedName>
    <definedName name="_____DAT11" localSheetId="17">#REF!</definedName>
    <definedName name="_____DAT11" localSheetId="34">#REF!</definedName>
    <definedName name="_____DAT11" localSheetId="53">#REF!</definedName>
    <definedName name="_____DAT11" localSheetId="5">#REF!</definedName>
    <definedName name="_____DAT11" localSheetId="54">#REF!</definedName>
    <definedName name="_____DAT11">#REF!</definedName>
    <definedName name="_____DAT12" localSheetId="17">#REF!</definedName>
    <definedName name="_____DAT12" localSheetId="34">#REF!</definedName>
    <definedName name="_____DAT12" localSheetId="53">#REF!</definedName>
    <definedName name="_____DAT12" localSheetId="5">#REF!</definedName>
    <definedName name="_____DAT12" localSheetId="54">#REF!</definedName>
    <definedName name="_____DAT12">#REF!</definedName>
    <definedName name="_____DAT13" localSheetId="17">#REF!</definedName>
    <definedName name="_____DAT13" localSheetId="34">#REF!</definedName>
    <definedName name="_____DAT13" localSheetId="53">#REF!</definedName>
    <definedName name="_____DAT13" localSheetId="5">#REF!</definedName>
    <definedName name="_____DAT13" localSheetId="54">#REF!</definedName>
    <definedName name="_____DAT13">#REF!</definedName>
    <definedName name="_____DAT14" localSheetId="17">#REF!</definedName>
    <definedName name="_____DAT14" localSheetId="34">#REF!</definedName>
    <definedName name="_____DAT14" localSheetId="53">#REF!</definedName>
    <definedName name="_____DAT14" localSheetId="5">#REF!</definedName>
    <definedName name="_____DAT14" localSheetId="54">#REF!</definedName>
    <definedName name="_____DAT14">#REF!</definedName>
    <definedName name="_____DAT2" localSheetId="17">#REF!</definedName>
    <definedName name="_____DAT2" localSheetId="34">#REF!</definedName>
    <definedName name="_____DAT2" localSheetId="53">#REF!</definedName>
    <definedName name="_____DAT2" localSheetId="5">#REF!</definedName>
    <definedName name="_____DAT2" localSheetId="54">#REF!</definedName>
    <definedName name="_____DAT2">#REF!</definedName>
    <definedName name="_____DAT3" localSheetId="17">#REF!</definedName>
    <definedName name="_____DAT3" localSheetId="34">#REF!</definedName>
    <definedName name="_____DAT3" localSheetId="53">#REF!</definedName>
    <definedName name="_____DAT3" localSheetId="5">#REF!</definedName>
    <definedName name="_____DAT3" localSheetId="54">#REF!</definedName>
    <definedName name="_____DAT3">#REF!</definedName>
    <definedName name="_____DAT4" localSheetId="17">#REF!</definedName>
    <definedName name="_____DAT4" localSheetId="34">#REF!</definedName>
    <definedName name="_____DAT4" localSheetId="53">#REF!</definedName>
    <definedName name="_____DAT4" localSheetId="5">#REF!</definedName>
    <definedName name="_____DAT4" localSheetId="54">#REF!</definedName>
    <definedName name="_____DAT4">#REF!</definedName>
    <definedName name="_____DAT5" localSheetId="17">#REF!</definedName>
    <definedName name="_____DAT5" localSheetId="34">#REF!</definedName>
    <definedName name="_____DAT5" localSheetId="53">#REF!</definedName>
    <definedName name="_____DAT5" localSheetId="5">#REF!</definedName>
    <definedName name="_____DAT5" localSheetId="54">#REF!</definedName>
    <definedName name="_____DAT5">#REF!</definedName>
    <definedName name="_____DAT6" localSheetId="17">#REF!</definedName>
    <definedName name="_____DAT6" localSheetId="34">#REF!</definedName>
    <definedName name="_____DAT6" localSheetId="53">#REF!</definedName>
    <definedName name="_____DAT6" localSheetId="5">#REF!</definedName>
    <definedName name="_____DAT6" localSheetId="54">#REF!</definedName>
    <definedName name="_____DAT6">#REF!</definedName>
    <definedName name="_____DAT7" localSheetId="17">#REF!</definedName>
    <definedName name="_____DAT7" localSheetId="34">#REF!</definedName>
    <definedName name="_____DAT7" localSheetId="53">#REF!</definedName>
    <definedName name="_____DAT7" localSheetId="5">#REF!</definedName>
    <definedName name="_____DAT7" localSheetId="54">#REF!</definedName>
    <definedName name="_____DAT7">#REF!</definedName>
    <definedName name="_____DAT8" localSheetId="17">#REF!</definedName>
    <definedName name="_____DAT8" localSheetId="34">#REF!</definedName>
    <definedName name="_____DAT8" localSheetId="53">#REF!</definedName>
    <definedName name="_____DAT8" localSheetId="5">#REF!</definedName>
    <definedName name="_____DAT8" localSheetId="54">#REF!</definedName>
    <definedName name="_____DAT8">#REF!</definedName>
    <definedName name="_____DAT9" localSheetId="17">#REF!</definedName>
    <definedName name="_____DAT9" localSheetId="34">#REF!</definedName>
    <definedName name="_____DAT9" localSheetId="53">#REF!</definedName>
    <definedName name="_____DAT9" localSheetId="5">#REF!</definedName>
    <definedName name="_____DAT9" localSheetId="54">#REF!</definedName>
    <definedName name="_____DAT9">#REF!</definedName>
    <definedName name="_____EWE1">#REF!</definedName>
    <definedName name="_____EWE2">#REF!</definedName>
    <definedName name="_____HNS2">#REF!</definedName>
    <definedName name="_____KM2">#REF!</definedName>
    <definedName name="_____KMS2">#REF!</definedName>
    <definedName name="_____KSA2">#REF!</definedName>
    <definedName name="_____May2007">{"2002Frcst","05Month",FALSE,"Frcst Format 2002"}</definedName>
    <definedName name="_____Mgn03">#REF!</definedName>
    <definedName name="_____Mgn04">#REF!</definedName>
    <definedName name="_____PG1" localSheetId="17">#REF!</definedName>
    <definedName name="_____PG1" localSheetId="34">#REF!</definedName>
    <definedName name="_____PG1" localSheetId="53">#REF!</definedName>
    <definedName name="_____PG1" localSheetId="5">#REF!</definedName>
    <definedName name="_____PG1" localSheetId="52">#REF!</definedName>
    <definedName name="_____PG1" localSheetId="54">#REF!</definedName>
    <definedName name="_____PG1">#REF!</definedName>
    <definedName name="_____PG2" localSheetId="17">#REF!</definedName>
    <definedName name="_____PG2" localSheetId="20">#REF!</definedName>
    <definedName name="_____PG2" localSheetId="34">#REF!</definedName>
    <definedName name="_____PG2" localSheetId="38">#REF!</definedName>
    <definedName name="_____PG2" localSheetId="53">#REF!</definedName>
    <definedName name="_____PG2" localSheetId="4">#REF!</definedName>
    <definedName name="_____PG2" localSheetId="5">#REF!</definedName>
    <definedName name="_____PG2" localSheetId="52">#N/A</definedName>
    <definedName name="_____PG2" localSheetId="54">#N/A</definedName>
    <definedName name="_____PG2" localSheetId="58">#REF!</definedName>
    <definedName name="_____PG2">#REF!</definedName>
    <definedName name="_____PG3">#N/A</definedName>
    <definedName name="_____PG4">#N/A</definedName>
    <definedName name="_____PG511" localSheetId="20">#REF!</definedName>
    <definedName name="_____PG511" localSheetId="34">#REF!</definedName>
    <definedName name="_____PG511" localSheetId="38">#REF!</definedName>
    <definedName name="_____PG511" localSheetId="53">#REF!</definedName>
    <definedName name="_____PG511" localSheetId="4">#REF!</definedName>
    <definedName name="_____PG511" localSheetId="5">#REF!</definedName>
    <definedName name="_____PG511" localSheetId="54">#REF!</definedName>
    <definedName name="_____PG511">#REF!</definedName>
    <definedName name="_____PG514" localSheetId="34">#REF!</definedName>
    <definedName name="_____PG514" localSheetId="53">#REF!</definedName>
    <definedName name="_____PG514" localSheetId="5">#REF!</definedName>
    <definedName name="_____PG514" localSheetId="54">#REF!</definedName>
    <definedName name="_____PG514">#REF!</definedName>
    <definedName name="_____PG518" localSheetId="17">#REF!</definedName>
    <definedName name="_____PG518" localSheetId="20">#REF!</definedName>
    <definedName name="_____PG518" localSheetId="34">#REF!</definedName>
    <definedName name="_____PG518" localSheetId="38">#REF!</definedName>
    <definedName name="_____PG518" localSheetId="53">#REF!</definedName>
    <definedName name="_____PG518" localSheetId="5">#REF!</definedName>
    <definedName name="_____PG518" localSheetId="54">#REF!</definedName>
    <definedName name="_____PG518">#REF!</definedName>
    <definedName name="_____PG519" localSheetId="20">#REF!</definedName>
    <definedName name="_____PG519" localSheetId="34">#REF!</definedName>
    <definedName name="_____PG519" localSheetId="38">#REF!</definedName>
    <definedName name="_____PG519" localSheetId="53">#REF!</definedName>
    <definedName name="_____PG519" localSheetId="5">#REF!</definedName>
    <definedName name="_____PG519" localSheetId="54">#REF!</definedName>
    <definedName name="_____PG519">#REF!</definedName>
    <definedName name="_____POV2">#REF!</definedName>
    <definedName name="_____POV3">#REF!</definedName>
    <definedName name="_____POV4">#REF!</definedName>
    <definedName name="_____POV5">#REF!</definedName>
    <definedName name="_____TB601">#REF!</definedName>
    <definedName name="_____VAR1" localSheetId="17">#REF!</definedName>
    <definedName name="_____VAR1" localSheetId="20">#REF!</definedName>
    <definedName name="_____VAR1" localSheetId="34">#REF!</definedName>
    <definedName name="_____VAR1" localSheetId="38">#REF!</definedName>
    <definedName name="_____VAR1" localSheetId="53">#REF!</definedName>
    <definedName name="_____VAR1" localSheetId="5">#REF!</definedName>
    <definedName name="_____VAR1" localSheetId="54">#REF!</definedName>
    <definedName name="_____VAR1">#REF!</definedName>
    <definedName name="_____VAR2" localSheetId="17">#REF!</definedName>
    <definedName name="_____VAR2" localSheetId="34">#REF!</definedName>
    <definedName name="_____VAR2" localSheetId="53">#REF!</definedName>
    <definedName name="_____VAR2" localSheetId="5">#REF!</definedName>
    <definedName name="_____VAR2" localSheetId="54">#REF!</definedName>
    <definedName name="_____VAR2">#REF!</definedName>
    <definedName name="_____VAR3" localSheetId="17">#REF!</definedName>
    <definedName name="_____VAR3" localSheetId="34">#REF!</definedName>
    <definedName name="_____VAR3" localSheetId="53">#REF!</definedName>
    <definedName name="_____VAR3" localSheetId="5">#REF!</definedName>
    <definedName name="_____VAR3" localSheetId="54">#REF!</definedName>
    <definedName name="_____VAR3">#REF!</definedName>
    <definedName name="_____WE1">#REF!</definedName>
    <definedName name="_____WE2">#REF!</definedName>
    <definedName name="____2003_AFFILIATE_BILLINGS_SUMMARY_QRY">#REF!</definedName>
    <definedName name="____bad1">#REF!</definedName>
    <definedName name="____bad2">#REF!</definedName>
    <definedName name="____bad3">#REF!</definedName>
    <definedName name="____bad4">#REF!</definedName>
    <definedName name="____bad5">#REF!</definedName>
    <definedName name="____BDE1">#REF!</definedName>
    <definedName name="____BDE2">#REF!</definedName>
    <definedName name="____C">#REF!</definedName>
    <definedName name="____DAT1" localSheetId="17">#REF!</definedName>
    <definedName name="____DAT1" localSheetId="34">#REF!</definedName>
    <definedName name="____DAT1" localSheetId="53">#REF!</definedName>
    <definedName name="____DAT1" localSheetId="5">#REF!</definedName>
    <definedName name="____DAT1" localSheetId="54">#REF!</definedName>
    <definedName name="____DAT1">#REF!</definedName>
    <definedName name="____DAT10" localSheetId="17">#REF!</definedName>
    <definedName name="____DAT10" localSheetId="34">#REF!</definedName>
    <definedName name="____DAT10" localSheetId="53">#REF!</definedName>
    <definedName name="____DAT10" localSheetId="5">#REF!</definedName>
    <definedName name="____DAT10" localSheetId="54">#REF!</definedName>
    <definedName name="____DAT10">#REF!</definedName>
    <definedName name="____DAT11" localSheetId="17">#REF!</definedName>
    <definedName name="____DAT11" localSheetId="34">#REF!</definedName>
    <definedName name="____DAT11" localSheetId="53">#REF!</definedName>
    <definedName name="____DAT11" localSheetId="5">#REF!</definedName>
    <definedName name="____DAT11" localSheetId="54">#REF!</definedName>
    <definedName name="____DAT11">#REF!</definedName>
    <definedName name="____DAT12" localSheetId="17">#REF!</definedName>
    <definedName name="____DAT12" localSheetId="34">#REF!</definedName>
    <definedName name="____DAT12" localSheetId="53">#REF!</definedName>
    <definedName name="____DAT12" localSheetId="5">#REF!</definedName>
    <definedName name="____DAT12" localSheetId="54">#REF!</definedName>
    <definedName name="____DAT12">#REF!</definedName>
    <definedName name="____DAT13" localSheetId="17">#REF!</definedName>
    <definedName name="____DAT13" localSheetId="34">#REF!</definedName>
    <definedName name="____DAT13" localSheetId="53">#REF!</definedName>
    <definedName name="____DAT13" localSheetId="5">#REF!</definedName>
    <definedName name="____DAT13" localSheetId="54">#REF!</definedName>
    <definedName name="____DAT13">#REF!</definedName>
    <definedName name="____DAT14" localSheetId="17">#REF!</definedName>
    <definedName name="____DAT14" localSheetId="34">#REF!</definedName>
    <definedName name="____DAT14" localSheetId="53">#REF!</definedName>
    <definedName name="____DAT14" localSheetId="5">#REF!</definedName>
    <definedName name="____DAT14" localSheetId="54">#REF!</definedName>
    <definedName name="____DAT14">#REF!</definedName>
    <definedName name="____DAT2" localSheetId="17">#REF!</definedName>
    <definedName name="____DAT2" localSheetId="34">#REF!</definedName>
    <definedName name="____DAT2" localSheetId="53">#REF!</definedName>
    <definedName name="____DAT2" localSheetId="5">#REF!</definedName>
    <definedName name="____DAT2" localSheetId="54">#REF!</definedName>
    <definedName name="____DAT2">#REF!</definedName>
    <definedName name="____DAT3" localSheetId="17">#REF!</definedName>
    <definedName name="____DAT3" localSheetId="34">#REF!</definedName>
    <definedName name="____DAT3" localSheetId="53">#REF!</definedName>
    <definedName name="____DAT3" localSheetId="5">#REF!</definedName>
    <definedName name="____DAT3" localSheetId="54">#REF!</definedName>
    <definedName name="____DAT3">#REF!</definedName>
    <definedName name="____DAT4" localSheetId="17">#REF!</definedName>
    <definedName name="____DAT4" localSheetId="34">#REF!</definedName>
    <definedName name="____DAT4" localSheetId="53">#REF!</definedName>
    <definedName name="____DAT4" localSheetId="5">#REF!</definedName>
    <definedName name="____DAT4" localSheetId="54">#REF!</definedName>
    <definedName name="____DAT4">#REF!</definedName>
    <definedName name="____DAT5" localSheetId="17">#REF!</definedName>
    <definedName name="____DAT5" localSheetId="34">#REF!</definedName>
    <definedName name="____DAT5" localSheetId="53">#REF!</definedName>
    <definedName name="____DAT5" localSheetId="5">#REF!</definedName>
    <definedName name="____DAT5" localSheetId="54">#REF!</definedName>
    <definedName name="____DAT5">#REF!</definedName>
    <definedName name="____DAT6" localSheetId="17">#REF!</definedName>
    <definedName name="____DAT6" localSheetId="34">#REF!</definedName>
    <definedName name="____DAT6" localSheetId="53">#REF!</definedName>
    <definedName name="____DAT6" localSheetId="5">#REF!</definedName>
    <definedName name="____DAT6" localSheetId="54">#REF!</definedName>
    <definedName name="____DAT6">#REF!</definedName>
    <definedName name="____DAT7" localSheetId="17">#REF!</definedName>
    <definedName name="____DAT7" localSheetId="34">#REF!</definedName>
    <definedName name="____DAT7" localSheetId="53">#REF!</definedName>
    <definedName name="____DAT7" localSheetId="5">#REF!</definedName>
    <definedName name="____DAT7" localSheetId="54">#REF!</definedName>
    <definedName name="____DAT7">#REF!</definedName>
    <definedName name="____DAT8" localSheetId="17">#REF!</definedName>
    <definedName name="____DAT8" localSheetId="34">#REF!</definedName>
    <definedName name="____DAT8" localSheetId="53">#REF!</definedName>
    <definedName name="____DAT8" localSheetId="5">#REF!</definedName>
    <definedName name="____DAT8" localSheetId="54">#REF!</definedName>
    <definedName name="____DAT8">#REF!</definedName>
    <definedName name="____DAT9" localSheetId="17">#REF!</definedName>
    <definedName name="____DAT9" localSheetId="34">#REF!</definedName>
    <definedName name="____DAT9" localSheetId="53">#REF!</definedName>
    <definedName name="____DAT9" localSheetId="5">#REF!</definedName>
    <definedName name="____DAT9" localSheetId="54">#REF!</definedName>
    <definedName name="____DAT9">#REF!</definedName>
    <definedName name="____EWE1">#REF!</definedName>
    <definedName name="____EWE2">#REF!</definedName>
    <definedName name="____HNS2">#REF!</definedName>
    <definedName name="____JC00000075">#REF!</definedName>
    <definedName name="____JC00016368">#REF!</definedName>
    <definedName name="____KM2">#REF!</definedName>
    <definedName name="____KMS2">#REF!</definedName>
    <definedName name="____KSA2">#REF!</definedName>
    <definedName name="____May2007" hidden="1">{"2002Frcst","05Month",FALSE,"Frcst Format 2002"}</definedName>
    <definedName name="____Mgn03">#REF!</definedName>
    <definedName name="____Mgn04">#REF!</definedName>
    <definedName name="____PG1" localSheetId="17">#REF!</definedName>
    <definedName name="____PG1" localSheetId="34">#REF!</definedName>
    <definedName name="____PG1" localSheetId="53">#REF!</definedName>
    <definedName name="____PG1" localSheetId="5">#REF!</definedName>
    <definedName name="____PG1" localSheetId="52">#REF!</definedName>
    <definedName name="____PG1" localSheetId="54">#REF!</definedName>
    <definedName name="____PG1">#REF!</definedName>
    <definedName name="____PG2" localSheetId="17">#REF!</definedName>
    <definedName name="____PG2" localSheetId="20">#REF!</definedName>
    <definedName name="____PG2" localSheetId="34">#REF!</definedName>
    <definedName name="____PG2" localSheetId="38">#REF!</definedName>
    <definedName name="____PG2" localSheetId="53">#REF!</definedName>
    <definedName name="____PG2" localSheetId="4">#REF!</definedName>
    <definedName name="____PG2" localSheetId="5">#REF!</definedName>
    <definedName name="____PG2" localSheetId="52">#N/A</definedName>
    <definedName name="____PG2" localSheetId="54">#N/A</definedName>
    <definedName name="____PG2" localSheetId="58">#REF!</definedName>
    <definedName name="____PG2">#REF!</definedName>
    <definedName name="____PG3">#N/A</definedName>
    <definedName name="____PG4">#N/A</definedName>
    <definedName name="____PG511" localSheetId="20">#REF!</definedName>
    <definedName name="____PG511" localSheetId="34">#REF!</definedName>
    <definedName name="____PG511" localSheetId="38">#REF!</definedName>
    <definedName name="____PG511" localSheetId="53">#REF!</definedName>
    <definedName name="____PG511" localSheetId="4">#REF!</definedName>
    <definedName name="____PG511" localSheetId="5">#REF!</definedName>
    <definedName name="____PG511" localSheetId="54">#REF!</definedName>
    <definedName name="____PG511">#REF!</definedName>
    <definedName name="____PG514" localSheetId="34">#REF!</definedName>
    <definedName name="____PG514" localSheetId="53">#REF!</definedName>
    <definedName name="____PG514" localSheetId="5">#REF!</definedName>
    <definedName name="____PG514" localSheetId="54">#REF!</definedName>
    <definedName name="____PG514">#REF!</definedName>
    <definedName name="____PG518" localSheetId="17">#REF!</definedName>
    <definedName name="____PG518" localSheetId="20">#REF!</definedName>
    <definedName name="____PG518" localSheetId="34">#REF!</definedName>
    <definedName name="____PG518" localSheetId="38">#REF!</definedName>
    <definedName name="____PG518" localSheetId="53">#REF!</definedName>
    <definedName name="____PG518" localSheetId="5">#REF!</definedName>
    <definedName name="____PG518" localSheetId="54">#REF!</definedName>
    <definedName name="____PG518">#REF!</definedName>
    <definedName name="____PG519" localSheetId="20">#REF!</definedName>
    <definedName name="____PG519" localSheetId="34">#REF!</definedName>
    <definedName name="____PG519" localSheetId="38">#REF!</definedName>
    <definedName name="____PG519" localSheetId="53">#REF!</definedName>
    <definedName name="____PG519" localSheetId="5">#REF!</definedName>
    <definedName name="____PG519" localSheetId="54">#REF!</definedName>
    <definedName name="____PG519">#REF!</definedName>
    <definedName name="____POV2">#REF!</definedName>
    <definedName name="____POV3">#REF!</definedName>
    <definedName name="____POV4">#REF!</definedName>
    <definedName name="____POV5">#REF!</definedName>
    <definedName name="____TB601">#REF!</definedName>
    <definedName name="____VAR1" localSheetId="17">#REF!</definedName>
    <definedName name="____VAR1" localSheetId="20">#REF!</definedName>
    <definedName name="____VAR1" localSheetId="34">#REF!</definedName>
    <definedName name="____VAR1" localSheetId="38">#REF!</definedName>
    <definedName name="____VAR1" localSheetId="53">#REF!</definedName>
    <definedName name="____VAR1" localSheetId="5">#REF!</definedName>
    <definedName name="____VAR1" localSheetId="54">#REF!</definedName>
    <definedName name="____VAR1">#REF!</definedName>
    <definedName name="____VAR2" localSheetId="17">#REF!</definedName>
    <definedName name="____VAR2" localSheetId="34">#REF!</definedName>
    <definedName name="____VAR2" localSheetId="53">#REF!</definedName>
    <definedName name="____VAR2" localSheetId="5">#REF!</definedName>
    <definedName name="____VAR2" localSheetId="54">#REF!</definedName>
    <definedName name="____VAR2">#REF!</definedName>
    <definedName name="____VAR3" localSheetId="17">#REF!</definedName>
    <definedName name="____VAR3" localSheetId="34">#REF!</definedName>
    <definedName name="____VAR3" localSheetId="53">#REF!</definedName>
    <definedName name="____VAR3" localSheetId="5">#REF!</definedName>
    <definedName name="____VAR3" localSheetId="54">#REF!</definedName>
    <definedName name="____VAR3">#REF!</definedName>
    <definedName name="____WE1">#REF!</definedName>
    <definedName name="____WE2">#REF!</definedName>
    <definedName name="___00021T">#REF!</definedName>
    <definedName name="___10100">#REF!</definedName>
    <definedName name="___101001">#REF!</definedName>
    <definedName name="___101002">#REF!</definedName>
    <definedName name="___101003">#REF!</definedName>
    <definedName name="___101004">#REF!</definedName>
    <definedName name="___10100R1">#REF!</definedName>
    <definedName name="___102011">#REF!</definedName>
    <definedName name="___102012">#REF!</definedName>
    <definedName name="___102013">#REF!</definedName>
    <definedName name="___102014">#REF!</definedName>
    <definedName name="___102071">#REF!</definedName>
    <definedName name="___102072">#REF!</definedName>
    <definedName name="___102073">#REF!</definedName>
    <definedName name="___102074">#REF!</definedName>
    <definedName name="___10207R3">#REF!</definedName>
    <definedName name="___102081">#REF!</definedName>
    <definedName name="___102082">#REF!</definedName>
    <definedName name="___102083">#REF!</definedName>
    <definedName name="___102084">#REF!</definedName>
    <definedName name="___102111">#REF!</definedName>
    <definedName name="___102112">#REF!</definedName>
    <definedName name="___102114">#REF!</definedName>
    <definedName name="___102121">#REF!</definedName>
    <definedName name="___102122">#REF!</definedName>
    <definedName name="___102123">#REF!</definedName>
    <definedName name="___102124">#REF!</definedName>
    <definedName name="___102131">#REF!</definedName>
    <definedName name="___102132">#REF!</definedName>
    <definedName name="___102133">#REF!</definedName>
    <definedName name="___102134">#REF!</definedName>
    <definedName name="___102141">#REF!</definedName>
    <definedName name="___102142">#REF!</definedName>
    <definedName name="___102143">#REF!</definedName>
    <definedName name="___102144">#REF!</definedName>
    <definedName name="___102151">#REF!</definedName>
    <definedName name="___102152">#REF!</definedName>
    <definedName name="___102153">#REF!</definedName>
    <definedName name="___102154">#REF!</definedName>
    <definedName name="___10215R1">#REF!</definedName>
    <definedName name="___10215R2">#REF!</definedName>
    <definedName name="___10215R3">#REF!</definedName>
    <definedName name="___102161">#REF!</definedName>
    <definedName name="___102162">#REF!</definedName>
    <definedName name="___102163">#REF!</definedName>
    <definedName name="___102164">#REF!</definedName>
    <definedName name="___102171">#REF!</definedName>
    <definedName name="___102172">#REF!</definedName>
    <definedName name="___102173">#REF!</definedName>
    <definedName name="___102174">#REF!</definedName>
    <definedName name="___10217R1">#REF!</definedName>
    <definedName name="___10217R2">#REF!</definedName>
    <definedName name="___10217R3">#REF!</definedName>
    <definedName name="___102181">#REF!</definedName>
    <definedName name="___102182">#REF!</definedName>
    <definedName name="___102183">#REF!</definedName>
    <definedName name="___102184">#REF!</definedName>
    <definedName name="___103101">#REF!</definedName>
    <definedName name="___103102">#REF!</definedName>
    <definedName name="___103103">#REF!</definedName>
    <definedName name="___103104">#REF!</definedName>
    <definedName name="___10310R1">#REF!</definedName>
    <definedName name="___10310R2">#REF!</definedName>
    <definedName name="___19190">#REF!</definedName>
    <definedName name="___19190D">#REF!</definedName>
    <definedName name="___19190G">#REF!</definedName>
    <definedName name="___19190L">#REF!</definedName>
    <definedName name="___19190T">#REF!</definedName>
    <definedName name="___2003_AFFILIATE_BILLINGS_SUMMARY_QRY">#REF!</definedName>
    <definedName name="___201001">#REF!</definedName>
    <definedName name="___201002">#REF!</definedName>
    <definedName name="___201003">#REF!</definedName>
    <definedName name="___201004">#REF!</definedName>
    <definedName name="___20100R1">#REF!</definedName>
    <definedName name="___202101">#REF!</definedName>
    <definedName name="___202102">#REF!</definedName>
    <definedName name="___202103">#REF!</definedName>
    <definedName name="___202104">#REF!</definedName>
    <definedName name="___202111">#REF!</definedName>
    <definedName name="___202112">#REF!</definedName>
    <definedName name="___202113">#REF!</definedName>
    <definedName name="___202114">#REF!</definedName>
    <definedName name="___202131">#REF!</definedName>
    <definedName name="___202132">#REF!</definedName>
    <definedName name="___202133">#REF!</definedName>
    <definedName name="___202134">#REF!</definedName>
    <definedName name="___202151">#REF!</definedName>
    <definedName name="___202152">#REF!</definedName>
    <definedName name="___202153">#REF!</definedName>
    <definedName name="___202154">#REF!</definedName>
    <definedName name="___202161">#REF!</definedName>
    <definedName name="___202162">#REF!</definedName>
    <definedName name="___202163">#REF!</definedName>
    <definedName name="___202164">#REF!</definedName>
    <definedName name="___20216R1">#REF!</definedName>
    <definedName name="___20216R2">#REF!</definedName>
    <definedName name="___20216R3">#REF!</definedName>
    <definedName name="___202171">#REF!</definedName>
    <definedName name="___202172">#REF!</definedName>
    <definedName name="___202173">#REF!</definedName>
    <definedName name="___202174">#REF!</definedName>
    <definedName name="___202181">#REF!</definedName>
    <definedName name="___202182">#REF!</definedName>
    <definedName name="___202183">#REF!</definedName>
    <definedName name="___202184">#REF!</definedName>
    <definedName name="___20218R3">#REF!</definedName>
    <definedName name="___20221R3">#REF!</definedName>
    <definedName name="___21010">#REF!</definedName>
    <definedName name="___21010D">#REF!</definedName>
    <definedName name="___21010G">#REF!</definedName>
    <definedName name="___21010L">#REF!</definedName>
    <definedName name="___21010T">#REF!</definedName>
    <definedName name="___301001">#REF!</definedName>
    <definedName name="___301002">#REF!</definedName>
    <definedName name="___301003">#REF!</definedName>
    <definedName name="___301004">#REF!</definedName>
    <definedName name="___30100R1">#REF!</definedName>
    <definedName name="___302111">#REF!</definedName>
    <definedName name="___302112">#REF!</definedName>
    <definedName name="___302113">#REF!</definedName>
    <definedName name="___302114">#REF!</definedName>
    <definedName name="___401001">#REF!</definedName>
    <definedName name="___401002">#REF!</definedName>
    <definedName name="___401003">#REF!</definedName>
    <definedName name="___401004">#REF!</definedName>
    <definedName name="___40100R1">#REF!</definedName>
    <definedName name="___402111">#REF!</definedName>
    <definedName name="___402112">#REF!</definedName>
    <definedName name="___402113">#REF!</definedName>
    <definedName name="___402114">#REF!</definedName>
    <definedName name="___402121">#REF!</definedName>
    <definedName name="___402122">#REF!</definedName>
    <definedName name="___402123">#REF!</definedName>
    <definedName name="___402124">#REF!</definedName>
    <definedName name="___40212R1">#REF!</definedName>
    <definedName name="___40212R2">#REF!</definedName>
    <definedName name="___40212R3">#REF!</definedName>
    <definedName name="___402131">#REF!</definedName>
    <definedName name="___402132">#REF!</definedName>
    <definedName name="___402133">#REF!</definedName>
    <definedName name="___402134">#REF!</definedName>
    <definedName name="___402141">#REF!</definedName>
    <definedName name="___402142">#REF!</definedName>
    <definedName name="___402143">#REF!</definedName>
    <definedName name="___402144">#REF!</definedName>
    <definedName name="___40214R3">#REF!</definedName>
    <definedName name="___402151">#REF!</definedName>
    <definedName name="___402152">#REF!</definedName>
    <definedName name="___402153">#REF!</definedName>
    <definedName name="___402154">#REF!</definedName>
    <definedName name="___501001">#REF!</definedName>
    <definedName name="___501002">#REF!</definedName>
    <definedName name="___501003">#REF!</definedName>
    <definedName name="___501004">#REF!</definedName>
    <definedName name="___50100R1">#REF!</definedName>
    <definedName name="___50100R2">#REF!</definedName>
    <definedName name="___50100R3">#REF!</definedName>
    <definedName name="___601001">#REF!</definedName>
    <definedName name="___601002">#REF!</definedName>
    <definedName name="___601003">#REF!</definedName>
    <definedName name="___601004">#REF!</definedName>
    <definedName name="___60100R1">#REF!</definedName>
    <definedName name="___60100R2">#REF!</definedName>
    <definedName name="___60100R3">#REF!</definedName>
    <definedName name="___602111">#REF!</definedName>
    <definedName name="___602112">#REF!</definedName>
    <definedName name="___602113">#REF!</definedName>
    <definedName name="___602114">#REF!</definedName>
    <definedName name="___602121">#REF!</definedName>
    <definedName name="___602122">#REF!</definedName>
    <definedName name="___602123">#REF!</definedName>
    <definedName name="___602124">#REF!</definedName>
    <definedName name="___60212R3">#REF!</definedName>
    <definedName name="___901001">#REF!</definedName>
    <definedName name="___901002">#REF!</definedName>
    <definedName name="___901003">#REF!</definedName>
    <definedName name="___901004">#REF!</definedName>
    <definedName name="___90100R1">#REF!</definedName>
    <definedName name="___90100R2">#REF!</definedName>
    <definedName name="___90100R3">#REF!</definedName>
    <definedName name="___902101">#REF!</definedName>
    <definedName name="___902102">#REF!</definedName>
    <definedName name="___902103">#REF!</definedName>
    <definedName name="___902104">#REF!</definedName>
    <definedName name="___990011">#REF!</definedName>
    <definedName name="___990012">#REF!</definedName>
    <definedName name="___990013">#REF!</definedName>
    <definedName name="___990014">#REF!</definedName>
    <definedName name="___99001R3">#REF!</definedName>
    <definedName name="___99002R3">#REF!</definedName>
    <definedName name="___99004R3">#REF!</definedName>
    <definedName name="___bad1">#REF!</definedName>
    <definedName name="___bad2">#REF!</definedName>
    <definedName name="___bad3">#REF!</definedName>
    <definedName name="___bad4">#REF!</definedName>
    <definedName name="___bad5">#REF!</definedName>
    <definedName name="___BDE1">#REF!</definedName>
    <definedName name="___BDE2">#REF!</definedName>
    <definedName name="___C">#REF!</definedName>
    <definedName name="___DAT1" localSheetId="17">#REF!</definedName>
    <definedName name="___DAT1" localSheetId="34">#REF!</definedName>
    <definedName name="___DAT1" localSheetId="53">#REF!</definedName>
    <definedName name="___DAT1" localSheetId="5">#REF!</definedName>
    <definedName name="___DAT1" localSheetId="54">#REF!</definedName>
    <definedName name="___DAT1">#REF!</definedName>
    <definedName name="___DAT10" localSheetId="17">#REF!</definedName>
    <definedName name="___DAT10" localSheetId="34">#REF!</definedName>
    <definedName name="___DAT10" localSheetId="53">#REF!</definedName>
    <definedName name="___DAT10" localSheetId="5">#REF!</definedName>
    <definedName name="___DAT10" localSheetId="54">#REF!</definedName>
    <definedName name="___DAT10">#REF!</definedName>
    <definedName name="___DAT11" localSheetId="17">#REF!</definedName>
    <definedName name="___DAT11" localSheetId="34">#REF!</definedName>
    <definedName name="___DAT11" localSheetId="53">#REF!</definedName>
    <definedName name="___DAT11" localSheetId="5">#REF!</definedName>
    <definedName name="___DAT11" localSheetId="54">#REF!</definedName>
    <definedName name="___DAT11">#REF!</definedName>
    <definedName name="___DAT12" localSheetId="17">#REF!</definedName>
    <definedName name="___DAT12" localSheetId="34">#REF!</definedName>
    <definedName name="___DAT12" localSheetId="53">#REF!</definedName>
    <definedName name="___DAT12" localSheetId="5">#REF!</definedName>
    <definedName name="___DAT12" localSheetId="54">#REF!</definedName>
    <definedName name="___DAT12">#REF!</definedName>
    <definedName name="___DAT13" localSheetId="17">#REF!</definedName>
    <definedName name="___DAT13" localSheetId="34">#REF!</definedName>
    <definedName name="___DAT13" localSheetId="53">#REF!</definedName>
    <definedName name="___DAT13" localSheetId="5">#REF!</definedName>
    <definedName name="___DAT13" localSheetId="54">#REF!</definedName>
    <definedName name="___DAT13">#REF!</definedName>
    <definedName name="___DAT14" localSheetId="17">#REF!</definedName>
    <definedName name="___DAT14" localSheetId="34">#REF!</definedName>
    <definedName name="___DAT14" localSheetId="53">#REF!</definedName>
    <definedName name="___DAT14" localSheetId="5">#REF!</definedName>
    <definedName name="___DAT14" localSheetId="54">#REF!</definedName>
    <definedName name="___DAT14">#REF!</definedName>
    <definedName name="___DAT2" localSheetId="17">#REF!</definedName>
    <definedName name="___DAT2" localSheetId="34">#REF!</definedName>
    <definedName name="___DAT2" localSheetId="53">#REF!</definedName>
    <definedName name="___DAT2" localSheetId="5">#REF!</definedName>
    <definedName name="___DAT2" localSheetId="54">#REF!</definedName>
    <definedName name="___DAT2">#REF!</definedName>
    <definedName name="___DAT3" localSheetId="17">#REF!</definedName>
    <definedName name="___DAT3" localSheetId="34">#REF!</definedName>
    <definedName name="___DAT3" localSheetId="53">#REF!</definedName>
    <definedName name="___DAT3" localSheetId="5">#REF!</definedName>
    <definedName name="___DAT3" localSheetId="54">#REF!</definedName>
    <definedName name="___DAT3">#REF!</definedName>
    <definedName name="___DAT4" localSheetId="17">#REF!</definedName>
    <definedName name="___DAT4" localSheetId="34">#REF!</definedName>
    <definedName name="___DAT4" localSheetId="53">#REF!</definedName>
    <definedName name="___DAT4" localSheetId="5">#REF!</definedName>
    <definedName name="___DAT4" localSheetId="54">#REF!</definedName>
    <definedName name="___DAT4">#REF!</definedName>
    <definedName name="___DAT5" localSheetId="17">#REF!</definedName>
    <definedName name="___DAT5" localSheetId="34">#REF!</definedName>
    <definedName name="___DAT5" localSheetId="53">#REF!</definedName>
    <definedName name="___DAT5" localSheetId="5">#REF!</definedName>
    <definedName name="___DAT5" localSheetId="54">#REF!</definedName>
    <definedName name="___DAT5">#REF!</definedName>
    <definedName name="___DAT6" localSheetId="17">#REF!</definedName>
    <definedName name="___DAT6" localSheetId="34">#REF!</definedName>
    <definedName name="___DAT6" localSheetId="53">#REF!</definedName>
    <definedName name="___DAT6" localSheetId="5">#REF!</definedName>
    <definedName name="___DAT6" localSheetId="54">#REF!</definedName>
    <definedName name="___DAT6">#REF!</definedName>
    <definedName name="___DAT7" localSheetId="17">#REF!</definedName>
    <definedName name="___DAT7" localSheetId="34">#REF!</definedName>
    <definedName name="___DAT7" localSheetId="53">#REF!</definedName>
    <definedName name="___DAT7" localSheetId="5">#REF!</definedName>
    <definedName name="___DAT7" localSheetId="54">#REF!</definedName>
    <definedName name="___DAT7">#REF!</definedName>
    <definedName name="___DAT8" localSheetId="17">#REF!</definedName>
    <definedName name="___DAT8" localSheetId="34">#REF!</definedName>
    <definedName name="___DAT8" localSheetId="53">#REF!</definedName>
    <definedName name="___DAT8" localSheetId="5">#REF!</definedName>
    <definedName name="___DAT8" localSheetId="54">#REF!</definedName>
    <definedName name="___DAT8">#REF!</definedName>
    <definedName name="___DAT9" localSheetId="17">#REF!</definedName>
    <definedName name="___DAT9" localSheetId="34">#REF!</definedName>
    <definedName name="___DAT9" localSheetId="53">#REF!</definedName>
    <definedName name="___DAT9" localSheetId="5">#REF!</definedName>
    <definedName name="___DAT9" localSheetId="54">#REF!</definedName>
    <definedName name="___DAT9">#REF!</definedName>
    <definedName name="___Dec05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___EWE1">#REF!</definedName>
    <definedName name="___EWE2">#REF!</definedName>
    <definedName name="___EXP5">#REF!</definedName>
    <definedName name="___Fin2">#REF!</definedName>
    <definedName name="___FTC2">#REF!</definedName>
    <definedName name="___HNS2">#REF!</definedName>
    <definedName name="___Jan09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___JC00000075">#REF!</definedName>
    <definedName name="___JC00016368">#REF!</definedName>
    <definedName name="___KM2">#REF!</definedName>
    <definedName name="___KMS2">#REF!</definedName>
    <definedName name="___KSA2">#REF!</definedName>
    <definedName name="___May2007" hidden="1">{"2002Frcst","05Month",FALSE,"Frcst Format 2002"}</definedName>
    <definedName name="___Mgn03">#REF!</definedName>
    <definedName name="___Mgn04">#REF!</definedName>
    <definedName name="___PG1" localSheetId="17">#REF!</definedName>
    <definedName name="___PG1" localSheetId="34">#REF!</definedName>
    <definedName name="___PG1" localSheetId="53">#REF!</definedName>
    <definedName name="___PG1" localSheetId="5">#REF!</definedName>
    <definedName name="___PG1" localSheetId="48">#REF!</definedName>
    <definedName name="___PG1" localSheetId="52">#REF!</definedName>
    <definedName name="___PG1" localSheetId="54">#REF!</definedName>
    <definedName name="___PG1">#REF!</definedName>
    <definedName name="___PG2" localSheetId="17">#REF!</definedName>
    <definedName name="___PG2" localSheetId="20">#REF!</definedName>
    <definedName name="___PG2" localSheetId="34">#REF!</definedName>
    <definedName name="___PG2" localSheetId="38">#REF!</definedName>
    <definedName name="___PG2" localSheetId="53">#REF!</definedName>
    <definedName name="___PG2" localSheetId="5">#REF!</definedName>
    <definedName name="___PG2" localSheetId="48">#REF!</definedName>
    <definedName name="___PG2" localSheetId="52">#N/A</definedName>
    <definedName name="___PG2" localSheetId="54">#N/A</definedName>
    <definedName name="___PG2" localSheetId="58">#REF!</definedName>
    <definedName name="___PG2">#REF!</definedName>
    <definedName name="___PG3">#N/A</definedName>
    <definedName name="___PG4">#N/A</definedName>
    <definedName name="___PG511" localSheetId="20">#REF!</definedName>
    <definedName name="___PG511" localSheetId="34">#REF!</definedName>
    <definedName name="___PG511" localSheetId="38">#REF!</definedName>
    <definedName name="___PG511" localSheetId="53">#REF!</definedName>
    <definedName name="___PG511" localSheetId="5">#REF!</definedName>
    <definedName name="___PG511" localSheetId="54">#REF!</definedName>
    <definedName name="___PG511" localSheetId="58">#REF!</definedName>
    <definedName name="___PG511">#REF!</definedName>
    <definedName name="___PG514" localSheetId="34">#REF!</definedName>
    <definedName name="___PG514" localSheetId="53">#REF!</definedName>
    <definedName name="___PG514" localSheetId="5">#REF!</definedName>
    <definedName name="___PG514" localSheetId="54">#REF!</definedName>
    <definedName name="___PG514">#REF!</definedName>
    <definedName name="___PG518" localSheetId="17">#REF!</definedName>
    <definedName name="___PG518" localSheetId="20">#REF!</definedName>
    <definedName name="___PG518" localSheetId="34">#REF!</definedName>
    <definedName name="___PG518" localSheetId="38">#REF!</definedName>
    <definedName name="___PG518" localSheetId="53">#REF!</definedName>
    <definedName name="___PG518" localSheetId="5">#REF!</definedName>
    <definedName name="___PG518" localSheetId="54">#REF!</definedName>
    <definedName name="___PG518">#REF!</definedName>
    <definedName name="___PG519" localSheetId="20">#REF!</definedName>
    <definedName name="___PG519" localSheetId="34">#REF!</definedName>
    <definedName name="___PG519" localSheetId="38">#REF!</definedName>
    <definedName name="___PG519" localSheetId="53">#REF!</definedName>
    <definedName name="___PG519" localSheetId="5">#REF!</definedName>
    <definedName name="___PG519" localSheetId="54">#REF!</definedName>
    <definedName name="___PG519">#REF!</definedName>
    <definedName name="___POV2">#REF!</definedName>
    <definedName name="___POV3">#REF!</definedName>
    <definedName name="___POV4">#REF!</definedName>
    <definedName name="___POV5">#REF!</definedName>
    <definedName name="___TB601">#REF!</definedName>
    <definedName name="___VAR1" localSheetId="17">#REF!</definedName>
    <definedName name="___VAR1" localSheetId="20">#REF!</definedName>
    <definedName name="___VAR1" localSheetId="34">#REF!</definedName>
    <definedName name="___VAR1" localSheetId="38">#REF!</definedName>
    <definedName name="___VAR1" localSheetId="53">#REF!</definedName>
    <definedName name="___VAR1" localSheetId="5">#REF!</definedName>
    <definedName name="___VAR1" localSheetId="54">#REF!</definedName>
    <definedName name="___VAR1">#REF!</definedName>
    <definedName name="___VAR2" localSheetId="17">#REF!</definedName>
    <definedName name="___VAR2" localSheetId="34">#REF!</definedName>
    <definedName name="___VAR2" localSheetId="53">#REF!</definedName>
    <definedName name="___VAR2" localSheetId="5">#REF!</definedName>
    <definedName name="___VAR2" localSheetId="54">#REF!</definedName>
    <definedName name="___VAR2">#REF!</definedName>
    <definedName name="___VAR3" localSheetId="17">#REF!</definedName>
    <definedName name="___VAR3" localSheetId="34">#REF!</definedName>
    <definedName name="___VAR3" localSheetId="53">#REF!</definedName>
    <definedName name="___VAR3" localSheetId="5">#REF!</definedName>
    <definedName name="___VAR3" localSheetId="54">#REF!</definedName>
    <definedName name="___VAR3">#REF!</definedName>
    <definedName name="___WE1">#REF!</definedName>
    <definedName name="___WE2">#REF!</definedName>
    <definedName name="__00021T">#REF!</definedName>
    <definedName name="__1_0_0ROUN">#REF!</definedName>
    <definedName name="__10100">#REF!</definedName>
    <definedName name="__101001">#REF!</definedName>
    <definedName name="__101002">#REF!</definedName>
    <definedName name="__101003">#REF!</definedName>
    <definedName name="__101004">#REF!</definedName>
    <definedName name="__10100R1">#REF!</definedName>
    <definedName name="__102011">#REF!</definedName>
    <definedName name="__102012">#REF!</definedName>
    <definedName name="__102013">#REF!</definedName>
    <definedName name="__102014">#REF!</definedName>
    <definedName name="__102071">#REF!</definedName>
    <definedName name="__102072">#REF!</definedName>
    <definedName name="__102073">#REF!</definedName>
    <definedName name="__102074">#REF!</definedName>
    <definedName name="__10207R3">#REF!</definedName>
    <definedName name="__102081">#REF!</definedName>
    <definedName name="__102082">#REF!</definedName>
    <definedName name="__102083">#REF!</definedName>
    <definedName name="__102084">#REF!</definedName>
    <definedName name="__102111">#REF!</definedName>
    <definedName name="__102112">#REF!</definedName>
    <definedName name="__102113">#REF!</definedName>
    <definedName name="__102114">#REF!</definedName>
    <definedName name="__102121">#REF!</definedName>
    <definedName name="__102122">#REF!</definedName>
    <definedName name="__102123">#REF!</definedName>
    <definedName name="__102124">#REF!</definedName>
    <definedName name="__102131">#REF!</definedName>
    <definedName name="__102132">#REF!</definedName>
    <definedName name="__102133">#REF!</definedName>
    <definedName name="__102134">#REF!</definedName>
    <definedName name="__102141">#REF!</definedName>
    <definedName name="__102142">#REF!</definedName>
    <definedName name="__102143">#REF!</definedName>
    <definedName name="__102144">#REF!</definedName>
    <definedName name="__102151">#REF!</definedName>
    <definedName name="__102152">#REF!</definedName>
    <definedName name="__102153">#REF!</definedName>
    <definedName name="__102154">#REF!</definedName>
    <definedName name="__10215R1">#REF!</definedName>
    <definedName name="__10215R2">#REF!</definedName>
    <definedName name="__10215R3">#REF!</definedName>
    <definedName name="__102161">#REF!</definedName>
    <definedName name="__102162">#REF!</definedName>
    <definedName name="__102163">#REF!</definedName>
    <definedName name="__102164">#REF!</definedName>
    <definedName name="__102171">#REF!</definedName>
    <definedName name="__102172">#REF!</definedName>
    <definedName name="__102173">#REF!</definedName>
    <definedName name="__102174">#REF!</definedName>
    <definedName name="__10217R1">#REF!</definedName>
    <definedName name="__10217R2">#REF!</definedName>
    <definedName name="__10217R3">#REF!</definedName>
    <definedName name="__102181">#REF!</definedName>
    <definedName name="__102182">#REF!</definedName>
    <definedName name="__102183">#REF!</definedName>
    <definedName name="__102184">#REF!</definedName>
    <definedName name="__103101">#REF!</definedName>
    <definedName name="__103102">#REF!</definedName>
    <definedName name="__103103">#REF!</definedName>
    <definedName name="__103104">#REF!</definedName>
    <definedName name="__10310R1">#REF!</definedName>
    <definedName name="__10310R2">#REF!</definedName>
    <definedName name="__123Graph_A" localSheetId="34" hidden="1">#REF!</definedName>
    <definedName name="__123Graph_A" localSheetId="38" hidden="1">#REF!</definedName>
    <definedName name="__123Graph_A" localSheetId="53" hidden="1">#REF!</definedName>
    <definedName name="__123Graph_A" localSheetId="4" hidden="1">#REF!</definedName>
    <definedName name="__123Graph_A" localSheetId="5" hidden="1">#REF!</definedName>
    <definedName name="__123Graph_A" localSheetId="7" hidden="1">#REF!</definedName>
    <definedName name="__123Graph_A" localSheetId="8" hidden="1">#REF!</definedName>
    <definedName name="__123Graph_A" localSheetId="48" hidden="1">#REF!</definedName>
    <definedName name="__123Graph_A" localSheetId="54" hidden="1">#REF!</definedName>
    <definedName name="__123Graph_A" localSheetId="58" hidden="1">#REF!</definedName>
    <definedName name="__123Graph_A" hidden="1">#REF!</definedName>
    <definedName name="__123Graph_AGraph2" localSheetId="34" hidden="1">#REF!</definedName>
    <definedName name="__123Graph_AGraph2" localSheetId="38" hidden="1">#REF!</definedName>
    <definedName name="__123Graph_AGraph2" localSheetId="53" hidden="1">#REF!</definedName>
    <definedName name="__123Graph_AGraph2" localSheetId="4" hidden="1">#REF!</definedName>
    <definedName name="__123Graph_AGraph2" localSheetId="5" hidden="1">#REF!</definedName>
    <definedName name="__123Graph_AGraph2" localSheetId="58" hidden="1">#REF!</definedName>
    <definedName name="__123Graph_AGraph2" hidden="1">#REF!</definedName>
    <definedName name="__123Graph_AGraph4" localSheetId="34" hidden="1">#REF!</definedName>
    <definedName name="__123Graph_AGraph4" localSheetId="38" hidden="1">#REF!</definedName>
    <definedName name="__123Graph_AGraph4" localSheetId="53" hidden="1">#REF!</definedName>
    <definedName name="__123Graph_AGraph4" localSheetId="4" hidden="1">#REF!</definedName>
    <definedName name="__123Graph_AGraph4" localSheetId="5" hidden="1">#REF!</definedName>
    <definedName name="__123Graph_AGraph4" localSheetId="58" hidden="1">#REF!</definedName>
    <definedName name="__123Graph_AGraph4" hidden="1">#REF!</definedName>
    <definedName name="__123Graph_B" localSheetId="34" hidden="1">#REF!</definedName>
    <definedName name="__123Graph_B" localSheetId="38" hidden="1">#REF!</definedName>
    <definedName name="__123Graph_B" localSheetId="53" hidden="1">#REF!</definedName>
    <definedName name="__123Graph_B" localSheetId="4" hidden="1">#REF!</definedName>
    <definedName name="__123Graph_B" localSheetId="5" hidden="1">#REF!</definedName>
    <definedName name="__123Graph_B" localSheetId="7" hidden="1">#REF!</definedName>
    <definedName name="__123Graph_B" localSheetId="8" hidden="1">#REF!</definedName>
    <definedName name="__123Graph_B" localSheetId="48" hidden="1">#REF!</definedName>
    <definedName name="__123Graph_B" localSheetId="54" hidden="1">#REF!</definedName>
    <definedName name="__123Graph_B" localSheetId="58" hidden="1">#REF!</definedName>
    <definedName name="__123Graph_B" hidden="1">#REF!</definedName>
    <definedName name="__123Graph_C" localSheetId="34" hidden="1">#REF!</definedName>
    <definedName name="__123Graph_C" localSheetId="38" hidden="1">#REF!</definedName>
    <definedName name="__123Graph_C" localSheetId="53" hidden="1">#REF!</definedName>
    <definedName name="__123Graph_C" localSheetId="4" hidden="1">#REF!</definedName>
    <definedName name="__123Graph_C" localSheetId="5" hidden="1">#REF!</definedName>
    <definedName name="__123Graph_C" localSheetId="7" hidden="1">#REF!</definedName>
    <definedName name="__123Graph_C" localSheetId="8" hidden="1">#REF!</definedName>
    <definedName name="__123Graph_C" localSheetId="48" hidden="1">#REF!</definedName>
    <definedName name="__123Graph_C" localSheetId="54" hidden="1">#REF!</definedName>
    <definedName name="__123Graph_C" localSheetId="58" hidden="1">#REF!</definedName>
    <definedName name="__123Graph_C" hidden="1">#REF!</definedName>
    <definedName name="__123Graph_CCHART1" localSheetId="34" hidden="1">#REF!</definedName>
    <definedName name="__123Graph_CCHART1" localSheetId="53" hidden="1">#REF!</definedName>
    <definedName name="__123Graph_CCHART1" localSheetId="5" hidden="1">#REF!</definedName>
    <definedName name="__123Graph_CCHART1" hidden="1">#REF!</definedName>
    <definedName name="__123Graph_CCHART2" localSheetId="34" hidden="1">#REF!</definedName>
    <definedName name="__123Graph_CCHART2" localSheetId="53" hidden="1">#REF!</definedName>
    <definedName name="__123Graph_CCHART2" localSheetId="5" hidden="1">#REF!</definedName>
    <definedName name="__123Graph_CCHART2" hidden="1">#REF!</definedName>
    <definedName name="__123Graph_CCHART3" localSheetId="34" hidden="1">#REF!</definedName>
    <definedName name="__123Graph_CCHART3" localSheetId="53" hidden="1">#REF!</definedName>
    <definedName name="__123Graph_CCHART3" localSheetId="5" hidden="1">#REF!</definedName>
    <definedName name="__123Graph_CCHART3" hidden="1">#REF!</definedName>
    <definedName name="__123Graph_CCHART4" localSheetId="34" hidden="1">#REF!</definedName>
    <definedName name="__123Graph_CCHART4" localSheetId="53" hidden="1">#REF!</definedName>
    <definedName name="__123Graph_CCHART4" localSheetId="5" hidden="1">#REF!</definedName>
    <definedName name="__123Graph_CCHART4" hidden="1">#REF!</definedName>
    <definedName name="__123Graph_CCHART5" localSheetId="34" hidden="1">#REF!</definedName>
    <definedName name="__123Graph_CCHART5" localSheetId="53" hidden="1">#REF!</definedName>
    <definedName name="__123Graph_CCHART5" localSheetId="5" hidden="1">#REF!</definedName>
    <definedName name="__123Graph_CCHART5" hidden="1">#REF!</definedName>
    <definedName name="__123Graph_D" localSheetId="34" hidden="1">#REF!</definedName>
    <definedName name="__123Graph_D" localSheetId="38" hidden="1">#REF!</definedName>
    <definedName name="__123Graph_D" localSheetId="53" hidden="1">#REF!</definedName>
    <definedName name="__123Graph_D" localSheetId="4" hidden="1">#REF!</definedName>
    <definedName name="__123Graph_D" localSheetId="5" hidden="1">#REF!</definedName>
    <definedName name="__123Graph_D" localSheetId="7" hidden="1">#REF!</definedName>
    <definedName name="__123Graph_D" localSheetId="8" hidden="1">#REF!</definedName>
    <definedName name="__123Graph_D" localSheetId="48" hidden="1">#REF!</definedName>
    <definedName name="__123Graph_D" localSheetId="54" hidden="1">#REF!</definedName>
    <definedName name="__123Graph_D" localSheetId="58" hidden="1">#REF!</definedName>
    <definedName name="__123Graph_D" hidden="1">#REF!</definedName>
    <definedName name="__123Graph_DCHART1" localSheetId="34" hidden="1">#REF!</definedName>
    <definedName name="__123Graph_DCHART1" localSheetId="53" hidden="1">#REF!</definedName>
    <definedName name="__123Graph_DCHART1" localSheetId="5" hidden="1">#REF!</definedName>
    <definedName name="__123Graph_DCHART1" hidden="1">#REF!</definedName>
    <definedName name="__123Graph_DCHART2" localSheetId="34" hidden="1">#REF!</definedName>
    <definedName name="__123Graph_DCHART2" localSheetId="53" hidden="1">#REF!</definedName>
    <definedName name="__123Graph_DCHART2" localSheetId="5" hidden="1">#REF!</definedName>
    <definedName name="__123Graph_DCHART2" hidden="1">#REF!</definedName>
    <definedName name="__123Graph_DCHART3" localSheetId="34" hidden="1">#REF!</definedName>
    <definedName name="__123Graph_DCHART3" localSheetId="53" hidden="1">#REF!</definedName>
    <definedName name="__123Graph_DCHART3" localSheetId="5" hidden="1">#REF!</definedName>
    <definedName name="__123Graph_DCHART3" hidden="1">#REF!</definedName>
    <definedName name="__123Graph_DCHART4" localSheetId="34" hidden="1">#REF!</definedName>
    <definedName name="__123Graph_DCHART4" localSheetId="53" hidden="1">#REF!</definedName>
    <definedName name="__123Graph_DCHART4" localSheetId="5" hidden="1">#REF!</definedName>
    <definedName name="__123Graph_DCHART4" hidden="1">#REF!</definedName>
    <definedName name="__123Graph_DCHART5" localSheetId="34" hidden="1">#REF!</definedName>
    <definedName name="__123Graph_DCHART5" localSheetId="53" hidden="1">#REF!</definedName>
    <definedName name="__123Graph_DCHART5" localSheetId="5" hidden="1">#REF!</definedName>
    <definedName name="__123Graph_DCHART5" hidden="1">#REF!</definedName>
    <definedName name="__123Graph_E" localSheetId="34" hidden="1">#REF!</definedName>
    <definedName name="__123Graph_E" localSheetId="38" hidden="1">#REF!</definedName>
    <definedName name="__123Graph_E" localSheetId="53" hidden="1">#REF!</definedName>
    <definedName name="__123Graph_E" localSheetId="4" hidden="1">#REF!</definedName>
    <definedName name="__123Graph_E" localSheetId="5" hidden="1">#REF!</definedName>
    <definedName name="__123Graph_E" localSheetId="7" hidden="1">#REF!</definedName>
    <definedName name="__123Graph_E" localSheetId="8" hidden="1">#REF!</definedName>
    <definedName name="__123Graph_E" localSheetId="48" hidden="1">#REF!</definedName>
    <definedName name="__123Graph_E" localSheetId="54" hidden="1">#REF!</definedName>
    <definedName name="__123Graph_E" localSheetId="58" hidden="1">#REF!</definedName>
    <definedName name="__123Graph_E" hidden="1">#REF!</definedName>
    <definedName name="__123Graph_F" hidden="1">#REF!</definedName>
    <definedName name="__123Graph_FCHART4" localSheetId="34" hidden="1">#REF!</definedName>
    <definedName name="__123Graph_FCHART4" localSheetId="53" hidden="1">#REF!</definedName>
    <definedName name="__123Graph_FCHART4" localSheetId="5" hidden="1">#REF!</definedName>
    <definedName name="__123Graph_FCHART4" hidden="1">#REF!</definedName>
    <definedName name="__123Graph_FCHART5" localSheetId="34" hidden="1">#REF!</definedName>
    <definedName name="__123Graph_FCHART5" localSheetId="53" hidden="1">#REF!</definedName>
    <definedName name="__123Graph_FCHART5" localSheetId="5" hidden="1">#REF!</definedName>
    <definedName name="__123Graph_FCHART5" hidden="1">#REF!</definedName>
    <definedName name="__123Graph_X" localSheetId="34" hidden="1">#REF!</definedName>
    <definedName name="__123Graph_X" localSheetId="38" hidden="1">#REF!</definedName>
    <definedName name="__123Graph_X" localSheetId="53" hidden="1">#REF!</definedName>
    <definedName name="__123Graph_X" localSheetId="4" hidden="1">#REF!</definedName>
    <definedName name="__123Graph_X" localSheetId="5" hidden="1">#REF!</definedName>
    <definedName name="__123Graph_X" localSheetId="7" hidden="1">#REF!</definedName>
    <definedName name="__123Graph_X" localSheetId="8" hidden="1">#REF!</definedName>
    <definedName name="__123Graph_X" localSheetId="48" hidden="1">#REF!</definedName>
    <definedName name="__123Graph_X" localSheetId="54" hidden="1">#REF!</definedName>
    <definedName name="__123Graph_X" localSheetId="58" hidden="1">#REF!</definedName>
    <definedName name="__123Graph_X" hidden="1">#REF!</definedName>
    <definedName name="__19190">#REF!</definedName>
    <definedName name="__19190D">#REF!</definedName>
    <definedName name="__19190G">#REF!</definedName>
    <definedName name="__19190L">#REF!</definedName>
    <definedName name="__19190T">#REF!</definedName>
    <definedName name="__2_2_Add_Group_and_CE">#REF!</definedName>
    <definedName name="__2_Add_Group_and_CE">#REF!</definedName>
    <definedName name="__2003_AFFILIATE_BILLINGS_SUMMARY_QRY">#REF!</definedName>
    <definedName name="__201001">#REF!</definedName>
    <definedName name="__201002">#REF!</definedName>
    <definedName name="__201003">#REF!</definedName>
    <definedName name="__201004">#REF!</definedName>
    <definedName name="__20100R1">#REF!</definedName>
    <definedName name="__202101">#REF!</definedName>
    <definedName name="__202102">#REF!</definedName>
    <definedName name="__202103">#REF!</definedName>
    <definedName name="__202104">#REF!</definedName>
    <definedName name="__202111">#REF!</definedName>
    <definedName name="__202112">#REF!</definedName>
    <definedName name="__202113">#REF!</definedName>
    <definedName name="__202114">#REF!</definedName>
    <definedName name="__202131">#REF!</definedName>
    <definedName name="__202132">#REF!</definedName>
    <definedName name="__202133">#REF!</definedName>
    <definedName name="__202134">#REF!</definedName>
    <definedName name="__202151">#REF!</definedName>
    <definedName name="__202152">#REF!</definedName>
    <definedName name="__202153">#REF!</definedName>
    <definedName name="__202154">#REF!</definedName>
    <definedName name="__202161">#REF!</definedName>
    <definedName name="__202162">#REF!</definedName>
    <definedName name="__202163">#REF!</definedName>
    <definedName name="__202164">#REF!</definedName>
    <definedName name="__20216R1">#REF!</definedName>
    <definedName name="__20216R2">#REF!</definedName>
    <definedName name="__20216R3">#REF!</definedName>
    <definedName name="__202171">#REF!</definedName>
    <definedName name="__202172">#REF!</definedName>
    <definedName name="__202173">#REF!</definedName>
    <definedName name="__202174">#REF!</definedName>
    <definedName name="__202181">#REF!</definedName>
    <definedName name="__202182">#REF!</definedName>
    <definedName name="__202183">#REF!</definedName>
    <definedName name="__202184">#REF!</definedName>
    <definedName name="__20218R3">#REF!</definedName>
    <definedName name="__20221R3">#REF!</definedName>
    <definedName name="__21010">#REF!</definedName>
    <definedName name="__21010D">#REF!</definedName>
    <definedName name="__21010G">#REF!</definedName>
    <definedName name="__21010L">#REF!</definedName>
    <definedName name="__21010T">#REF!</definedName>
    <definedName name="__301001">#REF!</definedName>
    <definedName name="__301002">#REF!</definedName>
    <definedName name="__301003">#REF!</definedName>
    <definedName name="__301004">#REF!</definedName>
    <definedName name="__30100R1">#REF!</definedName>
    <definedName name="__302111">#REF!</definedName>
    <definedName name="__302112">#REF!</definedName>
    <definedName name="__302113">#REF!</definedName>
    <definedName name="__302114">#REF!</definedName>
    <definedName name="__3ROUN">#REF!</definedName>
    <definedName name="__401001">#REF!</definedName>
    <definedName name="__401002">#REF!</definedName>
    <definedName name="__401003">#REF!</definedName>
    <definedName name="__401004">#REF!</definedName>
    <definedName name="__40100R1">#REF!</definedName>
    <definedName name="__402111">#REF!</definedName>
    <definedName name="__402112">#REF!</definedName>
    <definedName name="__402113">#REF!</definedName>
    <definedName name="__402114">#REF!</definedName>
    <definedName name="__402121">#REF!</definedName>
    <definedName name="__402122">#REF!</definedName>
    <definedName name="__402123">#REF!</definedName>
    <definedName name="__402124">#REF!</definedName>
    <definedName name="__40212R1">#REF!</definedName>
    <definedName name="__40212R2">#REF!</definedName>
    <definedName name="__40212R3">#REF!</definedName>
    <definedName name="__402131">#REF!</definedName>
    <definedName name="__402132">#REF!</definedName>
    <definedName name="__402133">#REF!</definedName>
    <definedName name="__402134">#REF!</definedName>
    <definedName name="__402141">#REF!</definedName>
    <definedName name="__402142">#REF!</definedName>
    <definedName name="__402143">#REF!</definedName>
    <definedName name="__402144">#REF!</definedName>
    <definedName name="__40214R3">#REF!</definedName>
    <definedName name="__402151">#REF!</definedName>
    <definedName name="__402152">#REF!</definedName>
    <definedName name="__402153">#REF!</definedName>
    <definedName name="__402154">#REF!</definedName>
    <definedName name="__501001">#REF!</definedName>
    <definedName name="__501002">#REF!</definedName>
    <definedName name="__501003">#REF!</definedName>
    <definedName name="__501004">#REF!</definedName>
    <definedName name="__50100R1">#REF!</definedName>
    <definedName name="__50100R2">#REF!</definedName>
    <definedName name="__50100R3">#REF!</definedName>
    <definedName name="__601001">#REF!</definedName>
    <definedName name="__601002">#REF!</definedName>
    <definedName name="__601003">#REF!</definedName>
    <definedName name="__601004">#REF!</definedName>
    <definedName name="__60100R1">#REF!</definedName>
    <definedName name="__60100R2">#REF!</definedName>
    <definedName name="__60100R3">#REF!</definedName>
    <definedName name="__602111">#REF!</definedName>
    <definedName name="__602112">#REF!</definedName>
    <definedName name="__602113">#REF!</definedName>
    <definedName name="__602114">#REF!</definedName>
    <definedName name="__602121">#REF!</definedName>
    <definedName name="__602122">#REF!</definedName>
    <definedName name="__602123">#REF!</definedName>
    <definedName name="__602124">#REF!</definedName>
    <definedName name="__60212R3">#REF!</definedName>
    <definedName name="__901001">#REF!</definedName>
    <definedName name="__901002">#REF!</definedName>
    <definedName name="__901003">#REF!</definedName>
    <definedName name="__901004">#REF!</definedName>
    <definedName name="__90100R1">#REF!</definedName>
    <definedName name="__90100R2">#REF!</definedName>
    <definedName name="__90100R3">#REF!</definedName>
    <definedName name="__902101">#REF!</definedName>
    <definedName name="__902102">#REF!</definedName>
    <definedName name="__902103">#REF!</definedName>
    <definedName name="__902104">#REF!</definedName>
    <definedName name="__990011">#REF!</definedName>
    <definedName name="__990012">#REF!</definedName>
    <definedName name="__990013">#REF!</definedName>
    <definedName name="__990014">#REF!</definedName>
    <definedName name="__99001R3">#REF!</definedName>
    <definedName name="__99002R3">#REF!</definedName>
    <definedName name="__99004R3">#REF!</definedName>
    <definedName name="__A">#REF!</definedName>
    <definedName name="__bad1">#REF!</definedName>
    <definedName name="__bad2">#REF!</definedName>
    <definedName name="__bad3">#REF!</definedName>
    <definedName name="__bad4">#REF!</definedName>
    <definedName name="__bad5">#REF!</definedName>
    <definedName name="__BDE1">#REF!</definedName>
    <definedName name="__BDE2">#REF!</definedName>
    <definedName name="__C">#REF!</definedName>
    <definedName name="__DAT1" localSheetId="17">#REF!</definedName>
    <definedName name="__DAT1" localSheetId="34">#REF!</definedName>
    <definedName name="__DAT1" localSheetId="53">#REF!</definedName>
    <definedName name="__DAT1" localSheetId="5">#REF!</definedName>
    <definedName name="__DAT1" localSheetId="52">#REF!</definedName>
    <definedName name="__DAT1" localSheetId="54">#REF!</definedName>
    <definedName name="__DAT1">#REF!</definedName>
    <definedName name="__DAT10" localSheetId="17">#REF!</definedName>
    <definedName name="__DAT10" localSheetId="34">#REF!</definedName>
    <definedName name="__DAT10" localSheetId="53">#REF!</definedName>
    <definedName name="__DAT10" localSheetId="5">#REF!</definedName>
    <definedName name="__DAT10" localSheetId="52">#REF!</definedName>
    <definedName name="__DAT10" localSheetId="54">#REF!</definedName>
    <definedName name="__DAT10">#REF!</definedName>
    <definedName name="__DAT11" localSheetId="17">#REF!</definedName>
    <definedName name="__DAT11" localSheetId="34">#REF!</definedName>
    <definedName name="__DAT11" localSheetId="53">#REF!</definedName>
    <definedName name="__DAT11" localSheetId="5">#REF!</definedName>
    <definedName name="__DAT11" localSheetId="52">#REF!</definedName>
    <definedName name="__DAT11" localSheetId="54">#REF!</definedName>
    <definedName name="__DAT11">#REF!</definedName>
    <definedName name="__DAT12" localSheetId="17">#REF!</definedName>
    <definedName name="__DAT12" localSheetId="34">#REF!</definedName>
    <definedName name="__DAT12" localSheetId="53">#REF!</definedName>
    <definedName name="__DAT12" localSheetId="5">#REF!</definedName>
    <definedName name="__DAT12" localSheetId="52">#REF!</definedName>
    <definedName name="__DAT12" localSheetId="54">#REF!</definedName>
    <definedName name="__DAT12">#REF!</definedName>
    <definedName name="__DAT13" localSheetId="17">#REF!</definedName>
    <definedName name="__DAT13" localSheetId="34">#REF!</definedName>
    <definedName name="__DAT13" localSheetId="53">#REF!</definedName>
    <definedName name="__DAT13" localSheetId="5">#REF!</definedName>
    <definedName name="__DAT13" localSheetId="52">#REF!</definedName>
    <definedName name="__DAT13" localSheetId="54">#REF!</definedName>
    <definedName name="__DAT13">#REF!</definedName>
    <definedName name="__DAT14" localSheetId="17">#REF!</definedName>
    <definedName name="__DAT14" localSheetId="34">#REF!</definedName>
    <definedName name="__DAT14" localSheetId="53">#REF!</definedName>
    <definedName name="__DAT14" localSheetId="5">#REF!</definedName>
    <definedName name="__DAT14" localSheetId="52">#REF!</definedName>
    <definedName name="__DAT14" localSheetId="54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 localSheetId="17">#REF!</definedName>
    <definedName name="__DAT2" localSheetId="34">#REF!</definedName>
    <definedName name="__DAT2" localSheetId="53">#REF!</definedName>
    <definedName name="__DAT2" localSheetId="5">#REF!</definedName>
    <definedName name="__DAT2" localSheetId="52">#REF!</definedName>
    <definedName name="__DAT2" localSheetId="54">#REF!</definedName>
    <definedName name="__DAT2">#REF!</definedName>
    <definedName name="__DAT20">#REF!</definedName>
    <definedName name="__DAT21">#REF!</definedName>
    <definedName name="__DAT3" localSheetId="17">#REF!</definedName>
    <definedName name="__DAT3" localSheetId="34">#REF!</definedName>
    <definedName name="__DAT3" localSheetId="53">#REF!</definedName>
    <definedName name="__DAT3" localSheetId="5">#REF!</definedName>
    <definedName name="__DAT3" localSheetId="52">#REF!</definedName>
    <definedName name="__DAT3" localSheetId="54">#REF!</definedName>
    <definedName name="__DAT3">#REF!</definedName>
    <definedName name="__DAT4" localSheetId="17">#REF!</definedName>
    <definedName name="__DAT4" localSheetId="34">#REF!</definedName>
    <definedName name="__DAT4" localSheetId="53">#REF!</definedName>
    <definedName name="__DAT4" localSheetId="5">#REF!</definedName>
    <definedName name="__DAT4" localSheetId="52">#REF!</definedName>
    <definedName name="__DAT4" localSheetId="54">#REF!</definedName>
    <definedName name="__DAT4">#REF!</definedName>
    <definedName name="__DAT5" localSheetId="17">#REF!</definedName>
    <definedName name="__DAT5" localSheetId="34">#REF!</definedName>
    <definedName name="__DAT5" localSheetId="53">#REF!</definedName>
    <definedName name="__DAT5" localSheetId="5">#REF!</definedName>
    <definedName name="__DAT5" localSheetId="52">#REF!</definedName>
    <definedName name="__DAT5" localSheetId="54">#REF!</definedName>
    <definedName name="__DAT5">#REF!</definedName>
    <definedName name="__DAT6" localSheetId="17">#REF!</definedName>
    <definedName name="__DAT6" localSheetId="34">#REF!</definedName>
    <definedName name="__DAT6" localSheetId="53">#REF!</definedName>
    <definedName name="__DAT6" localSheetId="5">#REF!</definedName>
    <definedName name="__DAT6" localSheetId="52">#REF!</definedName>
    <definedName name="__DAT6" localSheetId="54">#REF!</definedName>
    <definedName name="__DAT6">#REF!</definedName>
    <definedName name="__DAT7" localSheetId="17">#REF!</definedName>
    <definedName name="__DAT7" localSheetId="34">#REF!</definedName>
    <definedName name="__DAT7" localSheetId="53">#REF!</definedName>
    <definedName name="__DAT7" localSheetId="5">#REF!</definedName>
    <definedName name="__DAT7" localSheetId="52">#REF!</definedName>
    <definedName name="__DAT7" localSheetId="54">#REF!</definedName>
    <definedName name="__DAT7">#REF!</definedName>
    <definedName name="__DAT8" localSheetId="17">#REF!</definedName>
    <definedName name="__DAT8" localSheetId="34">#REF!</definedName>
    <definedName name="__DAT8" localSheetId="53">#REF!</definedName>
    <definedName name="__DAT8" localSheetId="5">#REF!</definedName>
    <definedName name="__DAT8" localSheetId="52">#REF!</definedName>
    <definedName name="__DAT8" localSheetId="54">#REF!</definedName>
    <definedName name="__DAT8">#REF!</definedName>
    <definedName name="__DAT9" localSheetId="17">#REF!</definedName>
    <definedName name="__DAT9" localSheetId="34">#REF!</definedName>
    <definedName name="__DAT9" localSheetId="53">#REF!</definedName>
    <definedName name="__DAT9" localSheetId="5">#REF!</definedName>
    <definedName name="__DAT9" localSheetId="52">#REF!</definedName>
    <definedName name="__DAT9" localSheetId="54">#REF!</definedName>
    <definedName name="__DAT9">#REF!</definedName>
    <definedName name="__Dec05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__EWE1">#REF!</definedName>
    <definedName name="__EWE2">#REF!</definedName>
    <definedName name="__EXP5">#REF!</definedName>
    <definedName name="__FDS_HYPERLINK_TOGGLE_STATE__" hidden="1">"ON"</definedName>
    <definedName name="__Fin2">#REF!</definedName>
    <definedName name="__FTC2">#REF!</definedName>
    <definedName name="__HNS2">#REF!</definedName>
    <definedName name="__IAR3">#REF!</definedName>
    <definedName name="__idc1">#REF!</definedName>
    <definedName name="__idc2">#REF!</definedName>
    <definedName name="__idf1">#REF!</definedName>
    <definedName name="__idf10">#REF!</definedName>
    <definedName name="__idf2">#REF!</definedName>
    <definedName name="__idf3">#REF!</definedName>
    <definedName name="__idf4">#REF!</definedName>
    <definedName name="__idf5">#REF!</definedName>
    <definedName name="__idf6">#REF!</definedName>
    <definedName name="__idf7">#REF!</definedName>
    <definedName name="__idf8">#REF!</definedName>
    <definedName name="__idf9">#REF!</definedName>
    <definedName name="__ir6">#REF!</definedName>
    <definedName name="__Jan09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__JC00000075">#REF!</definedName>
    <definedName name="__JC00016368">#REF!</definedName>
    <definedName name="__KM2">#REF!</definedName>
    <definedName name="__KMS2">#REF!</definedName>
    <definedName name="__KSA2">#REF!</definedName>
    <definedName name="__May2007" hidden="1">{"2002Frcst","05Month",FALSE,"Frcst Format 2002"}</definedName>
    <definedName name="__mdf1">#REF!</definedName>
    <definedName name="__mdf10">#REF!</definedName>
    <definedName name="__mdf2">#REF!</definedName>
    <definedName name="__mdf3">#REF!</definedName>
    <definedName name="__mdf4">#REF!</definedName>
    <definedName name="__mdf5">#REF!</definedName>
    <definedName name="__mdf6">#REF!</definedName>
    <definedName name="__mdf7">#REF!</definedName>
    <definedName name="__mdf8">#REF!</definedName>
    <definedName name="__mdf9">#REF!</definedName>
    <definedName name="__Mgn03">#REF!</definedName>
    <definedName name="__Mgn04">#REF!</definedName>
    <definedName name="__pc1">#REF!</definedName>
    <definedName name="__pc2">#REF!</definedName>
    <definedName name="__pf1">#REF!</definedName>
    <definedName name="__pf10">#REF!</definedName>
    <definedName name="__pf2">#REF!</definedName>
    <definedName name="__pf3">#REF!</definedName>
    <definedName name="__pf4">#REF!</definedName>
    <definedName name="__pf5">#REF!</definedName>
    <definedName name="__pf6">#REF!</definedName>
    <definedName name="__pf7">#REF!</definedName>
    <definedName name="__pf8">#REF!</definedName>
    <definedName name="__pf9">#REF!</definedName>
    <definedName name="__PG1" localSheetId="17">#REF!</definedName>
    <definedName name="__PG1" localSheetId="34">#REF!</definedName>
    <definedName name="__PG1" localSheetId="53">#REF!</definedName>
    <definedName name="__PG1" localSheetId="5">#REF!</definedName>
    <definedName name="__PG1" localSheetId="43">#REF!</definedName>
    <definedName name="__PG1" localSheetId="48">#REF!</definedName>
    <definedName name="__PG1" localSheetId="52">#REF!</definedName>
    <definedName name="__PG1" localSheetId="54">#REF!</definedName>
    <definedName name="__PG1">#REF!</definedName>
    <definedName name="__PG2" localSheetId="17">#REF!</definedName>
    <definedName name="__PG2" localSheetId="34">#REF!</definedName>
    <definedName name="__PG2" localSheetId="53">#REF!</definedName>
    <definedName name="__PG2" localSheetId="5">#REF!</definedName>
    <definedName name="__PG2" localSheetId="43">#REF!</definedName>
    <definedName name="__PG2" localSheetId="48">#REF!</definedName>
    <definedName name="__PG2" localSheetId="52">#N/A</definedName>
    <definedName name="__PG2" localSheetId="54">#N/A</definedName>
    <definedName name="__PG2">#REF!</definedName>
    <definedName name="__PG3">#N/A</definedName>
    <definedName name="__PG4">#N/A</definedName>
    <definedName name="__PG511" localSheetId="34">#REF!</definedName>
    <definedName name="__PG511" localSheetId="53">#REF!</definedName>
    <definedName name="__PG511" localSheetId="5">#REF!</definedName>
    <definedName name="__PG511" localSheetId="52">#REF!</definedName>
    <definedName name="__PG511" localSheetId="54">#REF!</definedName>
    <definedName name="__PG511">#REF!</definedName>
    <definedName name="__PG514" localSheetId="34">#REF!</definedName>
    <definedName name="__PG514" localSheetId="53">#REF!</definedName>
    <definedName name="__PG514" localSheetId="5">#REF!</definedName>
    <definedName name="__PG514" localSheetId="52">#REF!</definedName>
    <definedName name="__PG514" localSheetId="54">#REF!</definedName>
    <definedName name="__PG514">#REF!</definedName>
    <definedName name="__PG518" localSheetId="17">#REF!</definedName>
    <definedName name="__PG518" localSheetId="34">#REF!</definedName>
    <definedName name="__PG518" localSheetId="53">#REF!</definedName>
    <definedName name="__PG518" localSheetId="5">#REF!</definedName>
    <definedName name="__PG518" localSheetId="52">#REF!</definedName>
    <definedName name="__PG518" localSheetId="54">#REF!</definedName>
    <definedName name="__PG518">#REF!</definedName>
    <definedName name="__PG519" localSheetId="34">#REF!</definedName>
    <definedName name="__PG519" localSheetId="53">#REF!</definedName>
    <definedName name="__PG519" localSheetId="5">#REF!</definedName>
    <definedName name="__PG519" localSheetId="52">#REF!</definedName>
    <definedName name="__PG519" localSheetId="54">#REF!</definedName>
    <definedName name="__PG519">#REF!</definedName>
    <definedName name="__POV2">#REF!</definedName>
    <definedName name="__POV3">#REF!</definedName>
    <definedName name="__POV4">#REF!</definedName>
    <definedName name="__POV5">#REF!</definedName>
    <definedName name="__rf1">#REF!</definedName>
    <definedName name="__rf10">#REF!</definedName>
    <definedName name="__rf2">#REF!</definedName>
    <definedName name="__rf3">#REF!</definedName>
    <definedName name="__rf4">#REF!</definedName>
    <definedName name="__rf5">#REF!</definedName>
    <definedName name="__rf6">#REF!</definedName>
    <definedName name="__rf7">#REF!</definedName>
    <definedName name="__rf8">#REF!</definedName>
    <definedName name="__rf9">#REF!</definedName>
    <definedName name="__so4">#REF!</definedName>
    <definedName name="__sso4">#REF!</definedName>
    <definedName name="__TB601">#REF!</definedName>
    <definedName name="__TBL2">#REF!</definedName>
    <definedName name="__tf1">#REF!</definedName>
    <definedName name="__tf10">#REF!</definedName>
    <definedName name="__tf2">#REF!</definedName>
    <definedName name="__tf3">#REF!</definedName>
    <definedName name="__tf4">#REF!</definedName>
    <definedName name="__tf5">#REF!</definedName>
    <definedName name="__tf6">#REF!</definedName>
    <definedName name="__tf7">#REF!</definedName>
    <definedName name="__tf8">#REF!</definedName>
    <definedName name="__tf9">#REF!</definedName>
    <definedName name="__VAR1" localSheetId="17">#REF!</definedName>
    <definedName name="__VAR1" localSheetId="34">#REF!</definedName>
    <definedName name="__VAR1" localSheetId="53">#REF!</definedName>
    <definedName name="__VAR1" localSheetId="5">#REF!</definedName>
    <definedName name="__VAR1" localSheetId="52">#REF!</definedName>
    <definedName name="__VAR1" localSheetId="54">#REF!</definedName>
    <definedName name="__VAR1">#REF!</definedName>
    <definedName name="__VAR2" localSheetId="17">#REF!</definedName>
    <definedName name="__VAR2" localSheetId="34">#REF!</definedName>
    <definedName name="__VAR2" localSheetId="53">#REF!</definedName>
    <definedName name="__VAR2" localSheetId="5">#REF!</definedName>
    <definedName name="__VAR2" localSheetId="52">#REF!</definedName>
    <definedName name="__VAR2" localSheetId="54">#REF!</definedName>
    <definedName name="__VAR2">#REF!</definedName>
    <definedName name="__VAR3" localSheetId="17">#REF!</definedName>
    <definedName name="__VAR3" localSheetId="34">#REF!</definedName>
    <definedName name="__VAR3" localSheetId="53">#REF!</definedName>
    <definedName name="__VAR3" localSheetId="5">#REF!</definedName>
    <definedName name="__VAR3" localSheetId="52">#REF!</definedName>
    <definedName name="__VAR3" localSheetId="54">#REF!</definedName>
    <definedName name="__VAR3">#REF!</definedName>
    <definedName name="__WE1">#REF!</definedName>
    <definedName name="__WE2">#REF!</definedName>
    <definedName name="_00021D">#REF!</definedName>
    <definedName name="_00021G">#REF!</definedName>
    <definedName name="_00021L">#REF!</definedName>
    <definedName name="_00021T">#REF!</definedName>
    <definedName name="_1" localSheetId="17">#REF!</definedName>
    <definedName name="_1" localSheetId="34">#REF!</definedName>
    <definedName name="_1" localSheetId="38">#REF!</definedName>
    <definedName name="_1" localSheetId="53">#REF!</definedName>
    <definedName name="_1" localSheetId="4">#REF!</definedName>
    <definedName name="_1" localSheetId="5">#REF!</definedName>
    <definedName name="_1" localSheetId="58">#REF!</definedName>
    <definedName name="_1">#REF!</definedName>
    <definedName name="_1_0_0ROUN" localSheetId="34">#REF!</definedName>
    <definedName name="_1_0_0ROUN" localSheetId="53">#REF!</definedName>
    <definedName name="_1_0_0ROUN" localSheetId="5">#REF!</definedName>
    <definedName name="_1_0_0ROUN">#REF!</definedName>
    <definedName name="_1_00021D">#REF!</definedName>
    <definedName name="_1_2_Add_Group_and_CE">#REF!</definedName>
    <definedName name="_1_2003_AFFILIATE_BILLINGS_SUMMARY_QRY">#REF!</definedName>
    <definedName name="_1_SOL">#REF!</definedName>
    <definedName name="_10">#REF!</definedName>
    <definedName name="_10_0_0CHOIC">#REF!</definedName>
    <definedName name="_10_0_0H">#REF!</definedName>
    <definedName name="_10_00021G">#REF!</definedName>
    <definedName name="_10_10100">#REF!</definedName>
    <definedName name="_10_101002">#REF!</definedName>
    <definedName name="_10_101003">#REF!</definedName>
    <definedName name="_10_10100R1">#REF!</definedName>
    <definedName name="_100_102083">#REF!</definedName>
    <definedName name="_100_102163">#REF!</definedName>
    <definedName name="_100_103102">#REF!</definedName>
    <definedName name="_100_2003_AFFILIATE_BILLINGS_SUMMARY_QRY">#REF!</definedName>
    <definedName name="_100_202111">#REF!</definedName>
    <definedName name="_100_202113">#REF!</definedName>
    <definedName name="_100_202162">#REF!</definedName>
    <definedName name="_100_202163">#REF!</definedName>
    <definedName name="_100_202171">#REF!</definedName>
    <definedName name="_100_202172">#REF!</definedName>
    <definedName name="_100_202183">#REF!</definedName>
    <definedName name="_101_201001">#REF!</definedName>
    <definedName name="_101_202112">#REF!</definedName>
    <definedName name="_101_202114">#REF!</definedName>
    <definedName name="_101_202163">#REF!</definedName>
    <definedName name="_101_202164">#REF!</definedName>
    <definedName name="_101_202172">#REF!</definedName>
    <definedName name="_101_202173">#REF!</definedName>
    <definedName name="_101_202184">#REF!</definedName>
    <definedName name="_10100">#REF!</definedName>
    <definedName name="_101001">#REF!</definedName>
    <definedName name="_101002">#REF!</definedName>
    <definedName name="_101003">#REF!</definedName>
    <definedName name="_101004">#REF!</definedName>
    <definedName name="_10100R1">#REF!</definedName>
    <definedName name="_102_102134">#REF!</definedName>
    <definedName name="_102_102164">#REF!</definedName>
    <definedName name="_102_103103">#REF!</definedName>
    <definedName name="_102_201002">#REF!</definedName>
    <definedName name="_102_202113">#REF!</definedName>
    <definedName name="_102_202131">#REF!</definedName>
    <definedName name="_102_202164">#REF!</definedName>
    <definedName name="_102_20216R1">#REF!</definedName>
    <definedName name="_102_202173">#REF!</definedName>
    <definedName name="_102_202174">#REF!</definedName>
    <definedName name="_102_21010">#REF!</definedName>
    <definedName name="_102011">#REF!</definedName>
    <definedName name="_102012">#REF!</definedName>
    <definedName name="_102013">#REF!</definedName>
    <definedName name="_102014">#REF!</definedName>
    <definedName name="_102071">#REF!</definedName>
    <definedName name="_102072">#REF!</definedName>
    <definedName name="_102073">#REF!</definedName>
    <definedName name="_102074">#REF!</definedName>
    <definedName name="_10207R3">#REF!</definedName>
    <definedName name="_102081">#REF!</definedName>
    <definedName name="_102082">#REF!</definedName>
    <definedName name="_102083">#REF!</definedName>
    <definedName name="_102084">#REF!</definedName>
    <definedName name="_102111">#REF!</definedName>
    <definedName name="_102112">#REF!</definedName>
    <definedName name="_102113">#REF!</definedName>
    <definedName name="_102114">#REF!</definedName>
    <definedName name="_102121">#REF!</definedName>
    <definedName name="_102122">#REF!</definedName>
    <definedName name="_102123">#REF!</definedName>
    <definedName name="_102124">#REF!</definedName>
    <definedName name="_10212R2">#REF!</definedName>
    <definedName name="_102131">#REF!</definedName>
    <definedName name="_102132">#REF!</definedName>
    <definedName name="_102133">#REF!</definedName>
    <definedName name="_102134">#REF!</definedName>
    <definedName name="_10213R2">#REF!</definedName>
    <definedName name="_102141">#REF!</definedName>
    <definedName name="_102142">#REF!</definedName>
    <definedName name="_102143">#REF!</definedName>
    <definedName name="_102144">#REF!</definedName>
    <definedName name="_102151">#REF!</definedName>
    <definedName name="_102152">#REF!</definedName>
    <definedName name="_102153">#REF!</definedName>
    <definedName name="_102154">#REF!</definedName>
    <definedName name="_10215R1">#REF!</definedName>
    <definedName name="_10215R2">#REF!</definedName>
    <definedName name="_10215R3">#REF!</definedName>
    <definedName name="_102161">#REF!</definedName>
    <definedName name="_102162">#REF!</definedName>
    <definedName name="_102163">#REF!</definedName>
    <definedName name="_102164">#REF!</definedName>
    <definedName name="_10216R3">#REF!</definedName>
    <definedName name="_102171">#REF!</definedName>
    <definedName name="_102172">#REF!</definedName>
    <definedName name="_102173">#REF!</definedName>
    <definedName name="_102174">#REF!</definedName>
    <definedName name="_10217R1">#REF!</definedName>
    <definedName name="_10217R2">#REF!</definedName>
    <definedName name="_10217R3">#REF!</definedName>
    <definedName name="_102181">#REF!</definedName>
    <definedName name="_102182">#REF!</definedName>
    <definedName name="_102183">#REF!</definedName>
    <definedName name="_102184">#REF!</definedName>
    <definedName name="_103_10216R3">#REF!</definedName>
    <definedName name="_103_103104">#REF!</definedName>
    <definedName name="_103_201003">#REF!</definedName>
    <definedName name="_103_202114">#REF!</definedName>
    <definedName name="_103_202132">#REF!</definedName>
    <definedName name="_103_20216R1">#REF!</definedName>
    <definedName name="_103_20216R2">#REF!</definedName>
    <definedName name="_103_202174">#REF!</definedName>
    <definedName name="_103_202181">#REF!</definedName>
    <definedName name="_103_21010D">#REF!</definedName>
    <definedName name="_103101">#REF!</definedName>
    <definedName name="_103102">#REF!</definedName>
    <definedName name="_103103">#REF!</definedName>
    <definedName name="_103104">#REF!</definedName>
    <definedName name="_10310R1">#REF!</definedName>
    <definedName name="_10310R2">#REF!</definedName>
    <definedName name="_104_102084">#REF!</definedName>
    <definedName name="_104_201004">#REF!</definedName>
    <definedName name="_104_202131">#REF!</definedName>
    <definedName name="_104_202133">#REF!</definedName>
    <definedName name="_104_20216R2">#REF!</definedName>
    <definedName name="_104_20216R3">#REF!</definedName>
    <definedName name="_104_202181">#REF!</definedName>
    <definedName name="_104_21010G">#REF!</definedName>
    <definedName name="_105_102171">#REF!</definedName>
    <definedName name="_105_10310R1">#REF!</definedName>
    <definedName name="_105_202132">#REF!</definedName>
    <definedName name="_105_202134">#REF!</definedName>
    <definedName name="_105_20216R3">#REF!</definedName>
    <definedName name="_105_202171">#REF!</definedName>
    <definedName name="_105_202182">#REF!</definedName>
    <definedName name="_105_21010L">#REF!</definedName>
    <definedName name="_106_20100R1">#REF!</definedName>
    <definedName name="_106_202133">#REF!</definedName>
    <definedName name="_106_202151">#REF!</definedName>
    <definedName name="_106_202171">#REF!</definedName>
    <definedName name="_106_202172">#REF!</definedName>
    <definedName name="_106_202183">#REF!</definedName>
    <definedName name="_106_21010T">#REF!</definedName>
    <definedName name="_107_102172">#REF!</definedName>
    <definedName name="_107_10310R2">#REF!</definedName>
    <definedName name="_107_202101">#REF!</definedName>
    <definedName name="_107_202134">#REF!</definedName>
    <definedName name="_107_202152">#REF!</definedName>
    <definedName name="_107_202172">#REF!</definedName>
    <definedName name="_107_202173">#REF!</definedName>
    <definedName name="_107_202183">#REF!</definedName>
    <definedName name="_107_202184">#REF!</definedName>
    <definedName name="_107_301001">#REF!</definedName>
    <definedName name="_108_102111">#REF!</definedName>
    <definedName name="_108_202102">#REF!</definedName>
    <definedName name="_108_202151">#REF!</definedName>
    <definedName name="_108_202153">#REF!</definedName>
    <definedName name="_108_202173">#REF!</definedName>
    <definedName name="_108_202174">#REF!</definedName>
    <definedName name="_108_202184">#REF!</definedName>
    <definedName name="_108_20218R3">#REF!</definedName>
    <definedName name="_108_301002">#REF!</definedName>
    <definedName name="_109_102173">#REF!</definedName>
    <definedName name="_109_19190">#REF!</definedName>
    <definedName name="_109_202103">#REF!</definedName>
    <definedName name="_109_202152">#REF!</definedName>
    <definedName name="_109_202154">#REF!</definedName>
    <definedName name="_109_202174">#REF!</definedName>
    <definedName name="_109_202181">#REF!</definedName>
    <definedName name="_109_20221R3">#REF!</definedName>
    <definedName name="_109_21010">#REF!</definedName>
    <definedName name="_109_301003">#REF!</definedName>
    <definedName name="_11">#REF!</definedName>
    <definedName name="_11_0_0CHOIC">#REF!</definedName>
    <definedName name="_11_0_0H">#REF!</definedName>
    <definedName name="_11_10100">#REF!</definedName>
    <definedName name="_11_101001">#REF!</definedName>
    <definedName name="_11_101003">#REF!</definedName>
    <definedName name="_11_101004">#REF!</definedName>
    <definedName name="_11_102011">#REF!</definedName>
    <definedName name="_110_202104">#REF!</definedName>
    <definedName name="_110_202153">#REF!</definedName>
    <definedName name="_110_202161">#REF!</definedName>
    <definedName name="_110_202181">#REF!</definedName>
    <definedName name="_110_21010">#REF!</definedName>
    <definedName name="_110_21010D">#REF!</definedName>
    <definedName name="_110_301004">#REF!</definedName>
    <definedName name="_111_102142">#REF!</definedName>
    <definedName name="_111_102174">#REF!</definedName>
    <definedName name="_111_19190D">#REF!</definedName>
    <definedName name="_111_202111">#REF!</definedName>
    <definedName name="_111_202154">#REF!</definedName>
    <definedName name="_111_202162">#REF!</definedName>
    <definedName name="_111_202182">#REF!</definedName>
    <definedName name="_111_21010D">#REF!</definedName>
    <definedName name="_111_21010G">#REF!</definedName>
    <definedName name="_111_30100R1">#REF!</definedName>
    <definedName name="_11111" localSheetId="17">#REF!</definedName>
    <definedName name="_11111" localSheetId="34">#REF!</definedName>
    <definedName name="_11111" localSheetId="53">#REF!</definedName>
    <definedName name="_11111" localSheetId="5">#REF!</definedName>
    <definedName name="_11111">#REF!</definedName>
    <definedName name="_112_102112">#REF!</definedName>
    <definedName name="_112_10217R1">#REF!</definedName>
    <definedName name="_112_202112">#REF!</definedName>
    <definedName name="_112_202161">#REF!</definedName>
    <definedName name="_112_202163">#REF!</definedName>
    <definedName name="_112_202182">#REF!</definedName>
    <definedName name="_112_21010G">#REF!</definedName>
    <definedName name="_112_21010L">#REF!</definedName>
    <definedName name="_112_302111">#REF!</definedName>
    <definedName name="_113_10217R2">#REF!</definedName>
    <definedName name="_113_19190G">#REF!</definedName>
    <definedName name="_113_202113">#REF!</definedName>
    <definedName name="_113_202162">#REF!</definedName>
    <definedName name="_113_202164">#REF!</definedName>
    <definedName name="_113_202183">#REF!</definedName>
    <definedName name="_113_21010L">#REF!</definedName>
    <definedName name="_113_21010T">#REF!</definedName>
    <definedName name="_113_302112">#REF!</definedName>
    <definedName name="_114_10217R3">#REF!</definedName>
    <definedName name="_114_202114">#REF!</definedName>
    <definedName name="_114_202163">#REF!</definedName>
    <definedName name="_114_20216R1">#REF!</definedName>
    <definedName name="_114_202183">#REF!</definedName>
    <definedName name="_114_202184">#REF!</definedName>
    <definedName name="_114_21010T">#REF!</definedName>
    <definedName name="_114_301001">#REF!</definedName>
    <definedName name="_114_302113">#REF!</definedName>
    <definedName name="_115_102143">#REF!</definedName>
    <definedName name="_115_19190L">#REF!</definedName>
    <definedName name="_115_20211R2">#REF!</definedName>
    <definedName name="_115_202164">#REF!</definedName>
    <definedName name="_115_20216R2">#REF!</definedName>
    <definedName name="_115_202184">#REF!</definedName>
    <definedName name="_115_20218R3">#REF!</definedName>
    <definedName name="_115_301001">#REF!</definedName>
    <definedName name="_115_301002">#REF!</definedName>
    <definedName name="_115_302114">#REF!</definedName>
    <definedName name="_116_102113">#REF!</definedName>
    <definedName name="_116_102181">#REF!</definedName>
    <definedName name="_116_202131">#REF!</definedName>
    <definedName name="_116_20216R3">#REF!</definedName>
    <definedName name="_116_202171">#REF!</definedName>
    <definedName name="_116_20218R3">#REF!</definedName>
    <definedName name="_116_20221R3">#REF!</definedName>
    <definedName name="_116_301002">#REF!</definedName>
    <definedName name="_116_301003">#REF!</definedName>
    <definedName name="_116_401001">#REF!</definedName>
    <definedName name="_117_19190T">#REF!</definedName>
    <definedName name="_117_202132">#REF!</definedName>
    <definedName name="_117_202171">#REF!</definedName>
    <definedName name="_117_202172">#REF!</definedName>
    <definedName name="_117_20221R3">#REF!</definedName>
    <definedName name="_117_21010">#REF!</definedName>
    <definedName name="_117_301003">#REF!</definedName>
    <definedName name="_117_301004">#REF!</definedName>
    <definedName name="_117_401002">#REF!</definedName>
    <definedName name="_118_102182">#REF!</definedName>
    <definedName name="_118_202133">#REF!</definedName>
    <definedName name="_118_202172">#REF!</definedName>
    <definedName name="_118_202173">#REF!</definedName>
    <definedName name="_118_21010">#REF!</definedName>
    <definedName name="_118_21010D">#REF!</definedName>
    <definedName name="_118_301004">#REF!</definedName>
    <definedName name="_118_30100R1">#REF!</definedName>
    <definedName name="_118_401003">#REF!</definedName>
    <definedName name="_119_102144">#REF!</definedName>
    <definedName name="_119_2003_AFFILIATE_BILLINGS_SUMMARY_QRY">#REF!</definedName>
    <definedName name="_119_202134">#REF!</definedName>
    <definedName name="_119_202173">#REF!</definedName>
    <definedName name="_119_202174">#REF!</definedName>
    <definedName name="_119_21010D">#REF!</definedName>
    <definedName name="_119_21010G">#REF!</definedName>
    <definedName name="_119_30100R1">#REF!</definedName>
    <definedName name="_119_302111">#REF!</definedName>
    <definedName name="_119_401004">#REF!</definedName>
    <definedName name="_11ROUN">#REF!</definedName>
    <definedName name="_12">#REF!</definedName>
    <definedName name="_12_0_0CHOIC">#REF!</definedName>
    <definedName name="_12_101001">#REF!</definedName>
    <definedName name="_12_101002">#REF!</definedName>
    <definedName name="_12_101004">#REF!</definedName>
    <definedName name="_12_10100R1">#REF!</definedName>
    <definedName name="_12_102012">#REF!</definedName>
    <definedName name="_120_102114">#REF!</definedName>
    <definedName name="_120_102183">#REF!</definedName>
    <definedName name="_120_20213R2">#REF!</definedName>
    <definedName name="_120_202174">#REF!</definedName>
    <definedName name="_120_202181">#REF!</definedName>
    <definedName name="_120_21010G">#REF!</definedName>
    <definedName name="_120_21010L">#REF!</definedName>
    <definedName name="_120_302111">#REF!</definedName>
    <definedName name="_120_302112">#REF!</definedName>
    <definedName name="_120_40100R1">#REF!</definedName>
    <definedName name="_121_201001">#REF!</definedName>
    <definedName name="_121_202151">#REF!</definedName>
    <definedName name="_121_202181">#REF!</definedName>
    <definedName name="_121_202182">#REF!</definedName>
    <definedName name="_121_21010L">#REF!</definedName>
    <definedName name="_121_21010T">#REF!</definedName>
    <definedName name="_121_302112">#REF!</definedName>
    <definedName name="_121_302113">#REF!</definedName>
    <definedName name="_121_402111">#REF!</definedName>
    <definedName name="_122_102184">#REF!</definedName>
    <definedName name="_122_201002">#REF!</definedName>
    <definedName name="_122_202152">#REF!</definedName>
    <definedName name="_122_202183">#REF!</definedName>
    <definedName name="_122_21010T">#REF!</definedName>
    <definedName name="_122_301001">#REF!</definedName>
    <definedName name="_122_302113">#REF!</definedName>
    <definedName name="_122_302114">#REF!</definedName>
    <definedName name="_122_402112">#REF!</definedName>
    <definedName name="_123_201003">#REF!</definedName>
    <definedName name="_123_202153">#REF!</definedName>
    <definedName name="_123_202184">#REF!</definedName>
    <definedName name="_123_301001">#REF!</definedName>
    <definedName name="_123_301002">#REF!</definedName>
    <definedName name="_123_302114">#REF!</definedName>
    <definedName name="_123_401001">#REF!</definedName>
    <definedName name="_123_402113">#REF!</definedName>
    <definedName name="_123Graph_CHART3" localSheetId="17" hidden="1">#REF!</definedName>
    <definedName name="_123Graph_CHART3" localSheetId="34" hidden="1">#REF!</definedName>
    <definedName name="_123Graph_CHART3" localSheetId="38" hidden="1">#REF!</definedName>
    <definedName name="_123Graph_CHART3" localSheetId="53" hidden="1">#REF!</definedName>
    <definedName name="_123Graph_CHART3" localSheetId="4" hidden="1">#REF!</definedName>
    <definedName name="_123Graph_CHART3" localSheetId="5" hidden="1">#REF!</definedName>
    <definedName name="_123Graph_CHART3" localSheetId="58" hidden="1">#REF!</definedName>
    <definedName name="_123Graph_CHART3" hidden="1">#REF!</definedName>
    <definedName name="_123Graph_E" localSheetId="17" hidden="1">#REF!</definedName>
    <definedName name="_123Graph_E" localSheetId="20" hidden="1">#REF!</definedName>
    <definedName name="_123Graph_E" localSheetId="34" hidden="1">#REF!</definedName>
    <definedName name="_123Graph_E" localSheetId="53" hidden="1">#REF!</definedName>
    <definedName name="_123Graph_E" localSheetId="4" hidden="1">#REF!</definedName>
    <definedName name="_123Graph_E" localSheetId="7" hidden="1">#REF!</definedName>
    <definedName name="_123Graph_E" localSheetId="8" hidden="1">#REF!</definedName>
    <definedName name="_123Graph_E" localSheetId="58" hidden="1">#REF!</definedName>
    <definedName name="_123Graph_E" hidden="1">#REF!</definedName>
    <definedName name="_124_103101">#REF!</definedName>
    <definedName name="_124_201004">#REF!</definedName>
    <definedName name="_124_202154">#REF!</definedName>
    <definedName name="_124_20501R1">#REF!</definedName>
    <definedName name="_124_301002">#REF!</definedName>
    <definedName name="_124_301003">#REF!</definedName>
    <definedName name="_124_401001">#REF!</definedName>
    <definedName name="_124_401002">#REF!</definedName>
    <definedName name="_124_402114">#REF!</definedName>
    <definedName name="_125_102121">#REF!</definedName>
    <definedName name="_125_20215R2">#REF!</definedName>
    <definedName name="_125_20501R2">#REF!</definedName>
    <definedName name="_125_301003">#REF!</definedName>
    <definedName name="_125_301004">#REF!</definedName>
    <definedName name="_125_401002">#REF!</definedName>
    <definedName name="_125_401003">#REF!</definedName>
    <definedName name="_125_402121">#REF!</definedName>
    <definedName name="_126_103102">#REF!</definedName>
    <definedName name="_126_20100R1">#REF!</definedName>
    <definedName name="_126_202161">#REF!</definedName>
    <definedName name="_126_20501R3">#REF!</definedName>
    <definedName name="_126_301004">#REF!</definedName>
    <definedName name="_126_30100R1">#REF!</definedName>
    <definedName name="_126_401003">#REF!</definedName>
    <definedName name="_126_401004">#REF!</definedName>
    <definedName name="_126_402122">#REF!</definedName>
    <definedName name="_127_102152">#REF!</definedName>
    <definedName name="_127_202162">#REF!</definedName>
    <definedName name="_127_202182">#REF!</definedName>
    <definedName name="_127_20502R1">#REF!</definedName>
    <definedName name="_127_30100R1">#REF!</definedName>
    <definedName name="_127_302111">#REF!</definedName>
    <definedName name="_127_401004">#REF!</definedName>
    <definedName name="_127_40100R1">#REF!</definedName>
    <definedName name="_127_402123">#REF!</definedName>
    <definedName name="_128_103103">#REF!</definedName>
    <definedName name="_128_202101">#REF!</definedName>
    <definedName name="_128_202163">#REF!</definedName>
    <definedName name="_128_20502R2">#REF!</definedName>
    <definedName name="_128_302111">#REF!</definedName>
    <definedName name="_128_302112">#REF!</definedName>
    <definedName name="_128_40100R1">#REF!</definedName>
    <definedName name="_128_402111">#REF!</definedName>
    <definedName name="_128_402124">#REF!</definedName>
    <definedName name="_129_202102">#REF!</definedName>
    <definedName name="_129_202164">#REF!</definedName>
    <definedName name="_129_20502R3">#REF!</definedName>
    <definedName name="_129_302112">#REF!</definedName>
    <definedName name="_129_302113">#REF!</definedName>
    <definedName name="_129_402111">#REF!</definedName>
    <definedName name="_129_402112">#REF!</definedName>
    <definedName name="_129_402131">#REF!</definedName>
    <definedName name="_13">#REF!</definedName>
    <definedName name="_13_10100">#REF!</definedName>
    <definedName name="_13_101002">#REF!</definedName>
    <definedName name="_13_101003">#REF!</definedName>
    <definedName name="_13_10100R1">#REF!</definedName>
    <definedName name="_13_102011">#REF!</definedName>
    <definedName name="_13_102013">#REF!</definedName>
    <definedName name="_130_102122">#REF!</definedName>
    <definedName name="_130_103104">#REF!</definedName>
    <definedName name="_130_202103">#REF!</definedName>
    <definedName name="_130_20216R1">#REF!</definedName>
    <definedName name="_130_302113">#REF!</definedName>
    <definedName name="_130_302114">#REF!</definedName>
    <definedName name="_130_402112">#REF!</definedName>
    <definedName name="_130_402113">#REF!</definedName>
    <definedName name="_130_402132">#REF!</definedName>
    <definedName name="_131_102153">#REF!</definedName>
    <definedName name="_131_10310R1">#REF!</definedName>
    <definedName name="_131_202104">#REF!</definedName>
    <definedName name="_131_20216R2">#REF!</definedName>
    <definedName name="_131_21010">#REF!</definedName>
    <definedName name="_131_302114">#REF!</definedName>
    <definedName name="_131_401001">#REF!</definedName>
    <definedName name="_131_402113">#REF!</definedName>
    <definedName name="_131_402114">#REF!</definedName>
    <definedName name="_131_402133">#REF!</definedName>
    <definedName name="_132_10310R2">#REF!</definedName>
    <definedName name="_132_20216R3">#REF!</definedName>
    <definedName name="_132_401001">#REF!</definedName>
    <definedName name="_132_401002">#REF!</definedName>
    <definedName name="_132_402114">#REF!</definedName>
    <definedName name="_132_402121">#REF!</definedName>
    <definedName name="_132_402134">#REF!</definedName>
    <definedName name="_133_19190">#REF!</definedName>
    <definedName name="_133_202111">#REF!</definedName>
    <definedName name="_133_202171">#REF!</definedName>
    <definedName name="_133_202183">#REF!</definedName>
    <definedName name="_133_21010D">#REF!</definedName>
    <definedName name="_133_401002">#REF!</definedName>
    <definedName name="_133_401003">#REF!</definedName>
    <definedName name="_133_402121">#REF!</definedName>
    <definedName name="_133_402122">#REF!</definedName>
    <definedName name="_133_402141">#REF!</definedName>
    <definedName name="_134_19190D">#REF!</definedName>
    <definedName name="_134_202112">#REF!</definedName>
    <definedName name="_134_202172">#REF!</definedName>
    <definedName name="_134_202184">#REF!</definedName>
    <definedName name="_134_401003">#REF!</definedName>
    <definedName name="_134_401004">#REF!</definedName>
    <definedName name="_134_402122">#REF!</definedName>
    <definedName name="_134_402123">#REF!</definedName>
    <definedName name="_134_402142">#REF!</definedName>
    <definedName name="_135_102123">#REF!</definedName>
    <definedName name="_135_102154">#REF!</definedName>
    <definedName name="_135_19190G">#REF!</definedName>
    <definedName name="_135_202113">#REF!</definedName>
    <definedName name="_135_202173">#REF!</definedName>
    <definedName name="_135_20218R3">#REF!</definedName>
    <definedName name="_135_21010G">#REF!</definedName>
    <definedName name="_135_401004">#REF!</definedName>
    <definedName name="_135_40100R1">#REF!</definedName>
    <definedName name="_135_402123">#REF!</definedName>
    <definedName name="_135_402124">#REF!</definedName>
    <definedName name="_135_402143">#REF!</definedName>
    <definedName name="_136_19190L">#REF!</definedName>
    <definedName name="_136_202114">#REF!</definedName>
    <definedName name="_136_202174">#REF!</definedName>
    <definedName name="_136_20221R3">#REF!</definedName>
    <definedName name="_136_40100R1">#REF!</definedName>
    <definedName name="_136_402111">#REF!</definedName>
    <definedName name="_136_402124">#REF!</definedName>
    <definedName name="_136_402131">#REF!</definedName>
    <definedName name="_136_402144">#REF!</definedName>
    <definedName name="_137_19190T">#REF!</definedName>
    <definedName name="_137_202181">#REF!</definedName>
    <definedName name="_137_21010">#REF!</definedName>
    <definedName name="_137_21010L">#REF!</definedName>
    <definedName name="_137_402111">#REF!</definedName>
    <definedName name="_137_402112">#REF!</definedName>
    <definedName name="_137_40212R1">#REF!</definedName>
    <definedName name="_137_402132">#REF!</definedName>
    <definedName name="_137_402151">#REF!</definedName>
    <definedName name="_138_2003_AFFILIATE_BILLINGS_SUMMARY_QRY">#REF!</definedName>
    <definedName name="_138_202131">#REF!</definedName>
    <definedName name="_138_202182">#REF!</definedName>
    <definedName name="_138_21010D">#REF!</definedName>
    <definedName name="_138_402112">#REF!</definedName>
    <definedName name="_138_402113">#REF!</definedName>
    <definedName name="_138_40212R2">#REF!</definedName>
    <definedName name="_138_402133">#REF!</definedName>
    <definedName name="_138_402152">#REF!</definedName>
    <definedName name="_139_202132">#REF!</definedName>
    <definedName name="_139_202183">#REF!</definedName>
    <definedName name="_139_21010G">#REF!</definedName>
    <definedName name="_139_21010T">#REF!</definedName>
    <definedName name="_139_402113">#REF!</definedName>
    <definedName name="_139_402114">#REF!</definedName>
    <definedName name="_139_40212R3">#REF!</definedName>
    <definedName name="_139_402134">#REF!</definedName>
    <definedName name="_139_402153">#REF!</definedName>
    <definedName name="_14">#REF!</definedName>
    <definedName name="_14_101001">#REF!</definedName>
    <definedName name="_14_101003">#REF!</definedName>
    <definedName name="_14_101004">#REF!</definedName>
    <definedName name="_14_102011">#REF!</definedName>
    <definedName name="_14_102014">#REF!</definedName>
    <definedName name="_140_102124">#REF!</definedName>
    <definedName name="_140_201001">#REF!</definedName>
    <definedName name="_140_202133">#REF!</definedName>
    <definedName name="_140_202184">#REF!</definedName>
    <definedName name="_140_21010L">#REF!</definedName>
    <definedName name="_140_301001">#REF!</definedName>
    <definedName name="_140_402114">#REF!</definedName>
    <definedName name="_140_402121">#REF!</definedName>
    <definedName name="_140_402131">#REF!</definedName>
    <definedName name="_140_402141">#REF!</definedName>
    <definedName name="_140_402154">#REF!</definedName>
    <definedName name="_141_10212R2">#REF!</definedName>
    <definedName name="_141_202134">#REF!</definedName>
    <definedName name="_141_20218R3">#REF!</definedName>
    <definedName name="_141_21010T">#REF!</definedName>
    <definedName name="_141_301002">#REF!</definedName>
    <definedName name="_141_402121">#REF!</definedName>
    <definedName name="_141_402122">#REF!</definedName>
    <definedName name="_141_402132">#REF!</definedName>
    <definedName name="_141_402142">#REF!</definedName>
    <definedName name="_141_501001">#REF!</definedName>
    <definedName name="_142_201002">#REF!</definedName>
    <definedName name="_142_20221R2">#REF!</definedName>
    <definedName name="_142_301001">#REF!</definedName>
    <definedName name="_142_301003">#REF!</definedName>
    <definedName name="_142_402122">#REF!</definedName>
    <definedName name="_142_402123">#REF!</definedName>
    <definedName name="_142_402133">#REF!</definedName>
    <definedName name="_142_402143">#REF!</definedName>
    <definedName name="_142_501002">#REF!</definedName>
    <definedName name="_143_202151">#REF!</definedName>
    <definedName name="_143_20221R3">#REF!</definedName>
    <definedName name="_143_301002">#REF!</definedName>
    <definedName name="_143_301004">#REF!</definedName>
    <definedName name="_143_402123">#REF!</definedName>
    <definedName name="_143_402124">#REF!</definedName>
    <definedName name="_143_402134">#REF!</definedName>
    <definedName name="_143_402144">#REF!</definedName>
    <definedName name="_143_501003">#REF!</definedName>
    <definedName name="_144_201003">#REF!</definedName>
    <definedName name="_144_202152">#REF!</definedName>
    <definedName name="_144_301003">#REF!</definedName>
    <definedName name="_144_402124">#REF!</definedName>
    <definedName name="_144_40212R1">#REF!</definedName>
    <definedName name="_144_402141">#REF!</definedName>
    <definedName name="_144_402151">#REF!</definedName>
    <definedName name="_144_501004">#REF!</definedName>
    <definedName name="_1445">#REF!</definedName>
    <definedName name="_145_102131">#REF!</definedName>
    <definedName name="_145_202153">#REF!</definedName>
    <definedName name="_145_21010">#REF!</definedName>
    <definedName name="_145_301004">#REF!</definedName>
    <definedName name="_145_30100R1">#REF!</definedName>
    <definedName name="_145_40212R1">#REF!</definedName>
    <definedName name="_145_40212R2">#REF!</definedName>
    <definedName name="_145_402142">#REF!</definedName>
    <definedName name="_145_402152">#REF!</definedName>
    <definedName name="_145_50100R1">#REF!</definedName>
    <definedName name="_146_102162">#REF!</definedName>
    <definedName name="_146_201004">#REF!</definedName>
    <definedName name="_146_202154">#REF!</definedName>
    <definedName name="_146_30100R1">#REF!</definedName>
    <definedName name="_146_302111">#REF!</definedName>
    <definedName name="_146_40212R2">#REF!</definedName>
    <definedName name="_146_40212R3">#REF!</definedName>
    <definedName name="_146_402143">#REF!</definedName>
    <definedName name="_146_402153">#REF!</definedName>
    <definedName name="_146_601001">#REF!</definedName>
    <definedName name="_147_20100R1">#REF!</definedName>
    <definedName name="_147_21010D">#REF!</definedName>
    <definedName name="_147_302111">#REF!</definedName>
    <definedName name="_147_302112">#REF!</definedName>
    <definedName name="_147_40212R3">#REF!</definedName>
    <definedName name="_147_402131">#REF!</definedName>
    <definedName name="_147_402144">#REF!</definedName>
    <definedName name="_147_402154">#REF!</definedName>
    <definedName name="_147_601002">#REF!</definedName>
    <definedName name="_148_202161">#REF!</definedName>
    <definedName name="_148_302112">#REF!</definedName>
    <definedName name="_148_302113">#REF!</definedName>
    <definedName name="_148_402131">#REF!</definedName>
    <definedName name="_148_402132">#REF!</definedName>
    <definedName name="_148_40214R3">#REF!</definedName>
    <definedName name="_148_501001">#REF!</definedName>
    <definedName name="_148_601003">#REF!</definedName>
    <definedName name="_1480">#REF!</definedName>
    <definedName name="_149_102132">#REF!</definedName>
    <definedName name="_149_202101">#REF!</definedName>
    <definedName name="_149_202162">#REF!</definedName>
    <definedName name="_149_21010G">#REF!</definedName>
    <definedName name="_149_302113">#REF!</definedName>
    <definedName name="_149_302114">#REF!</definedName>
    <definedName name="_149_402132">#REF!</definedName>
    <definedName name="_149_402133">#REF!</definedName>
    <definedName name="_149_402151">#REF!</definedName>
    <definedName name="_149_501002">#REF!</definedName>
    <definedName name="_149_601004">#REF!</definedName>
    <definedName name="_14PREFERRED_STOCK">#REF!</definedName>
    <definedName name="_15">#REF!</definedName>
    <definedName name="_15_00021L">#REF!</definedName>
    <definedName name="_15_101002">#REF!</definedName>
    <definedName name="_15_101004">#REF!</definedName>
    <definedName name="_15_10100R1">#REF!</definedName>
    <definedName name="_15_102012">#REF!</definedName>
    <definedName name="_15_102071">#REF!</definedName>
    <definedName name="_150_102163">#REF!</definedName>
    <definedName name="_150_202163">#REF!</definedName>
    <definedName name="_150_302114">#REF!</definedName>
    <definedName name="_150_401001">#REF!</definedName>
    <definedName name="_150_402133">#REF!</definedName>
    <definedName name="_150_402134">#REF!</definedName>
    <definedName name="_150_402152">#REF!</definedName>
    <definedName name="_150_501003">#REF!</definedName>
    <definedName name="_150_60100R1">#REF!</definedName>
    <definedName name="_151_202102">#REF!</definedName>
    <definedName name="_151_202164">#REF!</definedName>
    <definedName name="_151_21010L">#REF!</definedName>
    <definedName name="_151_401001">#REF!</definedName>
    <definedName name="_151_401002">#REF!</definedName>
    <definedName name="_151_402134">#REF!</definedName>
    <definedName name="_151_402141">#REF!</definedName>
    <definedName name="_151_402153">#REF!</definedName>
    <definedName name="_151_501004">#REF!</definedName>
    <definedName name="_151_602111">#REF!</definedName>
    <definedName name="_15139">#REF!</definedName>
    <definedName name="_15174">#REF!</definedName>
    <definedName name="_152_20216R1">#REF!</definedName>
    <definedName name="_152_401002">#REF!</definedName>
    <definedName name="_152_401003">#REF!</definedName>
    <definedName name="_152_402141">#REF!</definedName>
    <definedName name="_152_402142">#REF!</definedName>
    <definedName name="_152_402154">#REF!</definedName>
    <definedName name="_152_50100R1">#REF!</definedName>
    <definedName name="_152_602112">#REF!</definedName>
    <definedName name="_153_102133">#REF!</definedName>
    <definedName name="_153_202103">#REF!</definedName>
    <definedName name="_153_20216R2">#REF!</definedName>
    <definedName name="_153_21010T">#REF!</definedName>
    <definedName name="_153_401003">#REF!</definedName>
    <definedName name="_153_401004">#REF!</definedName>
    <definedName name="_153_402142">#REF!</definedName>
    <definedName name="_153_402143">#REF!</definedName>
    <definedName name="_153_501001">#REF!</definedName>
    <definedName name="_153_601001">#REF!</definedName>
    <definedName name="_153_602113">#REF!</definedName>
    <definedName name="_154_102164">#REF!</definedName>
    <definedName name="_154_20216R3">#REF!</definedName>
    <definedName name="_154_301001">#REF!</definedName>
    <definedName name="_154_401004">#REF!</definedName>
    <definedName name="_154_402143">#REF!</definedName>
    <definedName name="_154_402144">#REF!</definedName>
    <definedName name="_154_501002">#REF!</definedName>
    <definedName name="_154_601002">#REF!</definedName>
    <definedName name="_154_602114">#REF!</definedName>
    <definedName name="_155_202104">#REF!</definedName>
    <definedName name="_155_301002">#REF!</definedName>
    <definedName name="_155_40100R1">#REF!</definedName>
    <definedName name="_155_402144">#REF!</definedName>
    <definedName name="_155_40214R3">#REF!</definedName>
    <definedName name="_155_501003">#REF!</definedName>
    <definedName name="_155_601003">#REF!</definedName>
    <definedName name="_155_602121">#REF!</definedName>
    <definedName name="_156_202171">#REF!</definedName>
    <definedName name="_156_301003">#REF!</definedName>
    <definedName name="_156_402111">#REF!</definedName>
    <definedName name="_156_40214R3">#REF!</definedName>
    <definedName name="_156_402151">#REF!</definedName>
    <definedName name="_156_501004">#REF!</definedName>
    <definedName name="_156_601004">#REF!</definedName>
    <definedName name="_156_602122">#REF!</definedName>
    <definedName name="_157_102134">#REF!</definedName>
    <definedName name="_157_202111">#REF!</definedName>
    <definedName name="_157_202172">#REF!</definedName>
    <definedName name="_157_301004">#REF!</definedName>
    <definedName name="_157_402112">#REF!</definedName>
    <definedName name="_157_402151">#REF!</definedName>
    <definedName name="_157_402152">#REF!</definedName>
    <definedName name="_157_50100R1">#REF!</definedName>
    <definedName name="_157_60100R1">#REF!</definedName>
    <definedName name="_157_602123">#REF!</definedName>
    <definedName name="_158_10213R2">#REF!</definedName>
    <definedName name="_158_202173">#REF!</definedName>
    <definedName name="_158_402113">#REF!</definedName>
    <definedName name="_158_402152">#REF!</definedName>
    <definedName name="_158_402153">#REF!</definedName>
    <definedName name="_158_50100R2">#REF!</definedName>
    <definedName name="_158_602111">#REF!</definedName>
    <definedName name="_158_602124">#REF!</definedName>
    <definedName name="_159_202112">#REF!</definedName>
    <definedName name="_159_202174">#REF!</definedName>
    <definedName name="_159_30100R1">#REF!</definedName>
    <definedName name="_159_402114">#REF!</definedName>
    <definedName name="_159_402153">#REF!</definedName>
    <definedName name="_159_402154">#REF!</definedName>
    <definedName name="_159_50100R3">#REF!</definedName>
    <definedName name="_159_602112">#REF!</definedName>
    <definedName name="_159_901001">#REF!</definedName>
    <definedName name="_16">#REF!</definedName>
    <definedName name="_16_0_0H">#REF!</definedName>
    <definedName name="_16_101003">#REF!</definedName>
    <definedName name="_16_10100R1">#REF!</definedName>
    <definedName name="_16_102011">#REF!</definedName>
    <definedName name="_16_102013">#REF!</definedName>
    <definedName name="_16_102072">#REF!</definedName>
    <definedName name="_160_302111">#REF!</definedName>
    <definedName name="_160_402121">#REF!</definedName>
    <definedName name="_160_402154">#REF!</definedName>
    <definedName name="_160_501001">#REF!</definedName>
    <definedName name="_160_601001">#REF!</definedName>
    <definedName name="_160_602113">#REF!</definedName>
    <definedName name="_160_901002">#REF!</definedName>
    <definedName name="_161_202113">#REF!</definedName>
    <definedName name="_161_202181">#REF!</definedName>
    <definedName name="_161_302112">#REF!</definedName>
    <definedName name="_161_402122">#REF!</definedName>
    <definedName name="_161_501001">#REF!</definedName>
    <definedName name="_161_501002">#REF!</definedName>
    <definedName name="_161_601002">#REF!</definedName>
    <definedName name="_161_602114">#REF!</definedName>
    <definedName name="_161_901003">#REF!</definedName>
    <definedName name="_162_102141">#REF!</definedName>
    <definedName name="_162_302113">#REF!</definedName>
    <definedName name="_162_402123">#REF!</definedName>
    <definedName name="_162_501002">#REF!</definedName>
    <definedName name="_162_501003">#REF!</definedName>
    <definedName name="_162_601003">#REF!</definedName>
    <definedName name="_162_602121">#REF!</definedName>
    <definedName name="_162_901004">#REF!</definedName>
    <definedName name="_163_102172">#REF!</definedName>
    <definedName name="_163_202114">#REF!</definedName>
    <definedName name="_163_302114">#REF!</definedName>
    <definedName name="_163_402124">#REF!</definedName>
    <definedName name="_163_501003">#REF!</definedName>
    <definedName name="_163_501004">#REF!</definedName>
    <definedName name="_163_601004">#REF!</definedName>
    <definedName name="_163_602122">#REF!</definedName>
    <definedName name="_163_90100R1">#REF!</definedName>
    <definedName name="_164_20211R2">#REF!</definedName>
    <definedName name="_164_30211R2">#REF!</definedName>
    <definedName name="_164_40212R1">#REF!</definedName>
    <definedName name="_164_402131">#REF!</definedName>
    <definedName name="_164_501004">#REF!</definedName>
    <definedName name="_164_50100R1">#REF!</definedName>
    <definedName name="_164_60100R1">#REF!</definedName>
    <definedName name="_164_602123">#REF!</definedName>
    <definedName name="_164_902101">#REF!</definedName>
    <definedName name="_165_401001">#REF!</definedName>
    <definedName name="_165_40212R2">#REF!</definedName>
    <definedName name="_165_402132">#REF!</definedName>
    <definedName name="_165_50100R1">#REF!</definedName>
    <definedName name="_165_50100R2">#REF!</definedName>
    <definedName name="_165_60100R2">#REF!</definedName>
    <definedName name="_165_602124">#REF!</definedName>
    <definedName name="_165_902102">#REF!</definedName>
    <definedName name="_166_102142">#REF!</definedName>
    <definedName name="_166_202131">#REF!</definedName>
    <definedName name="_166_202182">#REF!</definedName>
    <definedName name="_166_401002">#REF!</definedName>
    <definedName name="_166_40212R3">#REF!</definedName>
    <definedName name="_166_402133">#REF!</definedName>
    <definedName name="_166_50100R2">#REF!</definedName>
    <definedName name="_166_50100R3">#REF!</definedName>
    <definedName name="_166_60100R3">#REF!</definedName>
    <definedName name="_166_901001">#REF!</definedName>
    <definedName name="_166_902103">#REF!</definedName>
    <definedName name="_167_102173">#REF!</definedName>
    <definedName name="_167_401003">#REF!</definedName>
    <definedName name="_167_402131">#REF!</definedName>
    <definedName name="_167_402134">#REF!</definedName>
    <definedName name="_167_50100R3">#REF!</definedName>
    <definedName name="_167_601001">#REF!</definedName>
    <definedName name="_167_602111">#REF!</definedName>
    <definedName name="_167_901002">#REF!</definedName>
    <definedName name="_167_902104">#REF!</definedName>
    <definedName name="_168_202132">#REF!</definedName>
    <definedName name="_168_401004">#REF!</definedName>
    <definedName name="_168_402132">#REF!</definedName>
    <definedName name="_168_402141">#REF!</definedName>
    <definedName name="_168_601001">#REF!</definedName>
    <definedName name="_168_601002">#REF!</definedName>
    <definedName name="_168_602112">#REF!</definedName>
    <definedName name="_168_901003">#REF!</definedName>
    <definedName name="_168_990011">#REF!</definedName>
    <definedName name="_169_402133">#REF!</definedName>
    <definedName name="_169_402142">#REF!</definedName>
    <definedName name="_169_601002">#REF!</definedName>
    <definedName name="_169_601003">#REF!</definedName>
    <definedName name="_169_602113">#REF!</definedName>
    <definedName name="_169_901004">#REF!</definedName>
    <definedName name="_169_990012">#REF!</definedName>
    <definedName name="_17">#REF!</definedName>
    <definedName name="_17_0_0H">#REF!</definedName>
    <definedName name="_17_10100">#REF!</definedName>
    <definedName name="_17_101004">#REF!</definedName>
    <definedName name="_17_10100R1">#REF!</definedName>
    <definedName name="_17_102011">#REF!</definedName>
    <definedName name="_17_102013">#REF!</definedName>
    <definedName name="_17_102014">#REF!</definedName>
    <definedName name="_17_102073">#REF!</definedName>
    <definedName name="_170_102143">#REF!</definedName>
    <definedName name="_170_202133">#REF!</definedName>
    <definedName name="_170_40100R1">#REF!</definedName>
    <definedName name="_170_402134">#REF!</definedName>
    <definedName name="_170_402143">#REF!</definedName>
    <definedName name="_170_601003">#REF!</definedName>
    <definedName name="_170_601004">#REF!</definedName>
    <definedName name="_170_602114">#REF!</definedName>
    <definedName name="_170_90100R1">#REF!</definedName>
    <definedName name="_170_990013">#REF!</definedName>
    <definedName name="_171_102174">#REF!</definedName>
    <definedName name="_171_202183">#REF!</definedName>
    <definedName name="_171_402111">#REF!</definedName>
    <definedName name="_171_402141">#REF!</definedName>
    <definedName name="_171_402144">#REF!</definedName>
    <definedName name="_171_601004">#REF!</definedName>
    <definedName name="_171_60100R1">#REF!</definedName>
    <definedName name="_171_602121">#REF!</definedName>
    <definedName name="_171_902101">#REF!</definedName>
    <definedName name="_171_990014">#REF!</definedName>
    <definedName name="_172_202134">#REF!</definedName>
    <definedName name="_172_202184">#REF!</definedName>
    <definedName name="_172_402112">#REF!</definedName>
    <definedName name="_172_402142">#REF!</definedName>
    <definedName name="_172_402151">#REF!</definedName>
    <definedName name="_172_60100R1">#REF!</definedName>
    <definedName name="_172_60100R2">#REF!</definedName>
    <definedName name="_172_602122">#REF!</definedName>
    <definedName name="_172_902102">#REF!</definedName>
    <definedName name="_172CANADA_GROSS">#N/A</definedName>
    <definedName name="_172CHOI">#REF!</definedName>
    <definedName name="_173_20213R2">#REF!</definedName>
    <definedName name="_173_402113">#REF!</definedName>
    <definedName name="_173_402143">#REF!</definedName>
    <definedName name="_173_402152">#REF!</definedName>
    <definedName name="_173_60100R2">#REF!</definedName>
    <definedName name="_173_60100R3">#REF!</definedName>
    <definedName name="_173_602123">#REF!</definedName>
    <definedName name="_173_902103">#REF!</definedName>
    <definedName name="_173CHOI">#REF!</definedName>
    <definedName name="_173CHOIC">#REF!</definedName>
    <definedName name="_174_102144">#REF!</definedName>
    <definedName name="_174_20218R3">#REF!</definedName>
    <definedName name="_174_402114">#REF!</definedName>
    <definedName name="_174_402144">#REF!</definedName>
    <definedName name="_174_402153">#REF!</definedName>
    <definedName name="_174_60100R3">#REF!</definedName>
    <definedName name="_174_602111">#REF!</definedName>
    <definedName name="_174_602124">#REF!</definedName>
    <definedName name="_174_902104">#REF!</definedName>
    <definedName name="_174CHOIC">#REF!</definedName>
    <definedName name="_174H">#REF!</definedName>
    <definedName name="_175_202151">#REF!</definedName>
    <definedName name="_175_402121">#REF!</definedName>
    <definedName name="_175_40214R3">#REF!</definedName>
    <definedName name="_175_402154">#REF!</definedName>
    <definedName name="_175_602111">#REF!</definedName>
    <definedName name="_175_602112">#REF!</definedName>
    <definedName name="_175_60212R3">#REF!</definedName>
    <definedName name="_175_990011">#REF!</definedName>
    <definedName name="_175FSC_ANNUAL">#N/A</definedName>
    <definedName name="_175OUR_WORKPAPER">#REF!</definedName>
    <definedName name="_176_20221R3">#REF!</definedName>
    <definedName name="_176_402122">#REF!</definedName>
    <definedName name="_176_402151">#REF!</definedName>
    <definedName name="_176_501001">#REF!</definedName>
    <definedName name="_176_602112">#REF!</definedName>
    <definedName name="_176_602113">#REF!</definedName>
    <definedName name="_176_901001">#REF!</definedName>
    <definedName name="_176_990012">#REF!</definedName>
    <definedName name="_176FSC_M1">#N/A</definedName>
    <definedName name="_176T_R_ATTACHMENT">#REF!</definedName>
    <definedName name="_177_202152">#REF!</definedName>
    <definedName name="_177_402123">#REF!</definedName>
    <definedName name="_177_402152">#REF!</definedName>
    <definedName name="_177_501002">#REF!</definedName>
    <definedName name="_177_602113">#REF!</definedName>
    <definedName name="_177_602114">#REF!</definedName>
    <definedName name="_177_901002">#REF!</definedName>
    <definedName name="_177_990013">#REF!</definedName>
    <definedName name="_177H">#REF!</definedName>
    <definedName name="_178_102151">#REF!</definedName>
    <definedName name="_178_21010">#REF!</definedName>
    <definedName name="_178_402124">#REF!</definedName>
    <definedName name="_178_402153">#REF!</definedName>
    <definedName name="_178_501003">#REF!</definedName>
    <definedName name="_178_602114">#REF!</definedName>
    <definedName name="_178_602121">#REF!</definedName>
    <definedName name="_178_901003">#REF!</definedName>
    <definedName name="_178_990014">#REF!</definedName>
    <definedName name="_178OUR_WORKPAPER">#REF!</definedName>
    <definedName name="_179_202153">#REF!</definedName>
    <definedName name="_179_40212R1">#REF!</definedName>
    <definedName name="_179_402154">#REF!</definedName>
    <definedName name="_179_501004">#REF!</definedName>
    <definedName name="_179_602121">#REF!</definedName>
    <definedName name="_179_602122">#REF!</definedName>
    <definedName name="_179_901004">#REF!</definedName>
    <definedName name="_179T_R_ATTACHMENT">#REF!</definedName>
    <definedName name="_18">#REF!</definedName>
    <definedName name="_18_0_0H">#REF!</definedName>
    <definedName name="_18_102014">#REF!</definedName>
    <definedName name="_18_102071">#REF!</definedName>
    <definedName name="_18_102074">#REF!</definedName>
    <definedName name="_180_21010D">#REF!</definedName>
    <definedName name="_180_40212R2">#REF!</definedName>
    <definedName name="_180_501001">#REF!</definedName>
    <definedName name="_180_602122">#REF!</definedName>
    <definedName name="_180_602123">#REF!</definedName>
    <definedName name="_180_90100R1">#REF!</definedName>
    <definedName name="_18011">#REF!</definedName>
    <definedName name="_1807" localSheetId="34">#REF!</definedName>
    <definedName name="_1807" localSheetId="38">#REF!</definedName>
    <definedName name="_1807" localSheetId="53">#REF!</definedName>
    <definedName name="_1807" localSheetId="4">#REF!</definedName>
    <definedName name="_1807" localSheetId="5">#REF!</definedName>
    <definedName name="_1807" localSheetId="43">#REF!</definedName>
    <definedName name="_1807" localSheetId="48">#REF!</definedName>
    <definedName name="_1807" localSheetId="52">#REF!</definedName>
    <definedName name="_1807" localSheetId="54">#REF!</definedName>
    <definedName name="_1807" localSheetId="58">#REF!</definedName>
    <definedName name="_1807">#REF!</definedName>
    <definedName name="_1808" localSheetId="34">#REF!</definedName>
    <definedName name="_1808" localSheetId="38">#REF!</definedName>
    <definedName name="_1808" localSheetId="53">#REF!</definedName>
    <definedName name="_1808" localSheetId="4">#REF!</definedName>
    <definedName name="_1808" localSheetId="5">#REF!</definedName>
    <definedName name="_1808" localSheetId="43">#REF!</definedName>
    <definedName name="_1808" localSheetId="48">#REF!</definedName>
    <definedName name="_1808" localSheetId="52">#REF!</definedName>
    <definedName name="_1808" localSheetId="54">#REF!</definedName>
    <definedName name="_1808" localSheetId="58">#REF!</definedName>
    <definedName name="_1808">#REF!</definedName>
    <definedName name="_1809" localSheetId="34">#REF!</definedName>
    <definedName name="_1809" localSheetId="38">#REF!</definedName>
    <definedName name="_1809" localSheetId="53">#REF!</definedName>
    <definedName name="_1809" localSheetId="4">#REF!</definedName>
    <definedName name="_1809" localSheetId="5">#REF!</definedName>
    <definedName name="_1809" localSheetId="43">#REF!</definedName>
    <definedName name="_1809" localSheetId="48">#REF!</definedName>
    <definedName name="_1809" localSheetId="52">#REF!</definedName>
    <definedName name="_1809" localSheetId="54">#REF!</definedName>
    <definedName name="_1809" localSheetId="58">#REF!</definedName>
    <definedName name="_1809">#REF!</definedName>
    <definedName name="_180CHOI">#REF!</definedName>
    <definedName name="_180UK_GROSS">#N/A</definedName>
    <definedName name="_181_202154">#REF!</definedName>
    <definedName name="_181_40212R3">#REF!</definedName>
    <definedName name="_181_501002">#REF!</definedName>
    <definedName name="_181_50100R1">#REF!</definedName>
    <definedName name="_181_602123">#REF!</definedName>
    <definedName name="_181_602124">#REF!</definedName>
    <definedName name="_181_90100R2">#REF!</definedName>
    <definedName name="_1810" localSheetId="34">#REF!</definedName>
    <definedName name="_1810" localSheetId="38">#REF!</definedName>
    <definedName name="_1810" localSheetId="53">#REF!</definedName>
    <definedName name="_1810" localSheetId="4">#REF!</definedName>
    <definedName name="_1810" localSheetId="5">#REF!</definedName>
    <definedName name="_1810" localSheetId="43">#REF!</definedName>
    <definedName name="_1810" localSheetId="48">#REF!</definedName>
    <definedName name="_1810" localSheetId="52">#REF!</definedName>
    <definedName name="_1810" localSheetId="54">#REF!</definedName>
    <definedName name="_1810" localSheetId="58">#REF!</definedName>
    <definedName name="_1810">#REF!</definedName>
    <definedName name="_1812" localSheetId="34">#REF!</definedName>
    <definedName name="_1812" localSheetId="38">#REF!</definedName>
    <definedName name="_1812" localSheetId="53">#REF!</definedName>
    <definedName name="_1812" localSheetId="4">#REF!</definedName>
    <definedName name="_1812" localSheetId="5">#REF!</definedName>
    <definedName name="_1812" localSheetId="43">#REF!</definedName>
    <definedName name="_1812" localSheetId="48">#REF!</definedName>
    <definedName name="_1812" localSheetId="52">#REF!</definedName>
    <definedName name="_1812" localSheetId="54">#REF!</definedName>
    <definedName name="_1812" localSheetId="58">#REF!</definedName>
    <definedName name="_1812">#REF!</definedName>
    <definedName name="_1818" localSheetId="34">#REF!</definedName>
    <definedName name="_1818" localSheetId="38">#REF!</definedName>
    <definedName name="_1818" localSheetId="53">#REF!</definedName>
    <definedName name="_1818" localSheetId="4">#REF!</definedName>
    <definedName name="_1818" localSheetId="5">#REF!</definedName>
    <definedName name="_1818" localSheetId="43">#REF!</definedName>
    <definedName name="_1818" localSheetId="48">#REF!</definedName>
    <definedName name="_1818" localSheetId="52">#REF!</definedName>
    <definedName name="_1818" localSheetId="54">#REF!</definedName>
    <definedName name="_1818" localSheetId="58">#REF!</definedName>
    <definedName name="_1818">#REF!</definedName>
    <definedName name="_182_102152">#REF!</definedName>
    <definedName name="_182_102182">#REF!</definedName>
    <definedName name="_182_20215R2">#REF!</definedName>
    <definedName name="_182_21010G">#REF!</definedName>
    <definedName name="_182_402131">#REF!</definedName>
    <definedName name="_182_501003">#REF!</definedName>
    <definedName name="_182_601001">#REF!</definedName>
    <definedName name="_182_602124">#REF!</definedName>
    <definedName name="_182_60212R3">#REF!</definedName>
    <definedName name="_182_90100R3">#REF!</definedName>
    <definedName name="_1820" localSheetId="34">#REF!</definedName>
    <definedName name="_1820" localSheetId="38">#REF!</definedName>
    <definedName name="_1820" localSheetId="53">#REF!</definedName>
    <definedName name="_1820" localSheetId="4">#REF!</definedName>
    <definedName name="_1820" localSheetId="5">#REF!</definedName>
    <definedName name="_1820" localSheetId="43">#REF!</definedName>
    <definedName name="_1820" localSheetId="48">#REF!</definedName>
    <definedName name="_1820" localSheetId="52">#REF!</definedName>
    <definedName name="_1820" localSheetId="54">#REF!</definedName>
    <definedName name="_1820" localSheetId="58">#REF!</definedName>
    <definedName name="_1820">#REF!</definedName>
    <definedName name="_182CHOIC">#REF!</definedName>
    <definedName name="_183_402132">#REF!</definedName>
    <definedName name="_183_501004">#REF!</definedName>
    <definedName name="_183_601002">#REF!</definedName>
    <definedName name="_183_60212R3">#REF!</definedName>
    <definedName name="_183_901001">#REF!</definedName>
    <definedName name="_183_902101">#REF!</definedName>
    <definedName name="_184_202161">#REF!</definedName>
    <definedName name="_184_21010L">#REF!</definedName>
    <definedName name="_184_402133">#REF!</definedName>
    <definedName name="_184_50100R1">#REF!</definedName>
    <definedName name="_184_601003">#REF!</definedName>
    <definedName name="_184_901001">#REF!</definedName>
    <definedName name="_184_901002">#REF!</definedName>
    <definedName name="_184_902102">#REF!</definedName>
    <definedName name="_184H">#REF!</definedName>
    <definedName name="_185_402134">#REF!</definedName>
    <definedName name="_185_50100R2">#REF!</definedName>
    <definedName name="_185_601004">#REF!</definedName>
    <definedName name="_185_901002">#REF!</definedName>
    <definedName name="_185_901003">#REF!</definedName>
    <definedName name="_185_902103">#REF!</definedName>
    <definedName name="_186_102153">#REF!</definedName>
    <definedName name="_186_102183">#REF!</definedName>
    <definedName name="_186_202162">#REF!</definedName>
    <definedName name="_186_21010T">#REF!</definedName>
    <definedName name="_186_402141">#REF!</definedName>
    <definedName name="_186_50100R3">#REF!</definedName>
    <definedName name="_186_901003">#REF!</definedName>
    <definedName name="_186_901004">#REF!</definedName>
    <definedName name="_186_902104">#REF!</definedName>
    <definedName name="_186OUR_WORKPAPER">#REF!</definedName>
    <definedName name="_187_402142">#REF!</definedName>
    <definedName name="_187_601001">#REF!</definedName>
    <definedName name="_187_60100R1">#REF!</definedName>
    <definedName name="_187_901004">#REF!</definedName>
    <definedName name="_187_90100R1">#REF!</definedName>
    <definedName name="_187_990011">#REF!</definedName>
    <definedName name="_188_202163">#REF!</definedName>
    <definedName name="_188_301001">#REF!</definedName>
    <definedName name="_188_402143">#REF!</definedName>
    <definedName name="_188_601002">#REF!</definedName>
    <definedName name="_188_602111">#REF!</definedName>
    <definedName name="_188_90100R1">#REF!</definedName>
    <definedName name="_188_90100R2">#REF!</definedName>
    <definedName name="_188_990012">#REF!</definedName>
    <definedName name="_188T_R_ATTACHMENT">#REF!</definedName>
    <definedName name="_189_301002">#REF!</definedName>
    <definedName name="_189_402144">#REF!</definedName>
    <definedName name="_189_601003">#REF!</definedName>
    <definedName name="_189_602112">#REF!</definedName>
    <definedName name="_189_90100R2">#REF!</definedName>
    <definedName name="_189_90100R3">#REF!</definedName>
    <definedName name="_189_990013">#REF!</definedName>
    <definedName name="_19">#REF!</definedName>
    <definedName name="_19_101001">#REF!</definedName>
    <definedName name="_19_10100R1">#REF!</definedName>
    <definedName name="_19_102011">#REF!</definedName>
    <definedName name="_19_102012">#REF!</definedName>
    <definedName name="_19_102071">#REF!</definedName>
    <definedName name="_19_102072">#REF!</definedName>
    <definedName name="_19_10207R3">#REF!</definedName>
    <definedName name="_190_102154">#REF!</definedName>
    <definedName name="_190_102184">#REF!</definedName>
    <definedName name="_190_202164">#REF!</definedName>
    <definedName name="_190_301003">#REF!</definedName>
    <definedName name="_190_40214R3">#REF!</definedName>
    <definedName name="_190_601004">#REF!</definedName>
    <definedName name="_190_602113">#REF!</definedName>
    <definedName name="_190_90100R3">#REF!</definedName>
    <definedName name="_190_902101">#REF!</definedName>
    <definedName name="_190_990014">#REF!</definedName>
    <definedName name="_191_10215R1">#REF!</definedName>
    <definedName name="_191_20216R1">#REF!</definedName>
    <definedName name="_191_301004">#REF!</definedName>
    <definedName name="_191_402151">#REF!</definedName>
    <definedName name="_191_60100R1">#REF!</definedName>
    <definedName name="_191_602114">#REF!</definedName>
    <definedName name="_191_902101">#REF!</definedName>
    <definedName name="_191_902102">#REF!</definedName>
    <definedName name="_191_99001R3">#REF!</definedName>
    <definedName name="_19190">#REF!</definedName>
    <definedName name="_19190D">#REF!</definedName>
    <definedName name="_19190G">#REF!</definedName>
    <definedName name="_19190L">#REF!</definedName>
    <definedName name="_19190T">#REF!</definedName>
    <definedName name="_192_10215R2">#REF!</definedName>
    <definedName name="_192_20216R2">#REF!</definedName>
    <definedName name="_192_402152">#REF!</definedName>
    <definedName name="_192_60100R2">#REF!</definedName>
    <definedName name="_192_602121">#REF!</definedName>
    <definedName name="_192_902102">#REF!</definedName>
    <definedName name="_192_902103">#REF!</definedName>
    <definedName name="_192_99002R3">#REF!</definedName>
    <definedName name="_193_10215R3">#REF!</definedName>
    <definedName name="_193_20216R3">#REF!</definedName>
    <definedName name="_193_30100R1">#REF!</definedName>
    <definedName name="_193_402153">#REF!</definedName>
    <definedName name="_193_60100R3">#REF!</definedName>
    <definedName name="_193_602122">#REF!</definedName>
    <definedName name="_193_902103">#REF!</definedName>
    <definedName name="_193_902104">#REF!</definedName>
    <definedName name="_193_99004R3">#REF!</definedName>
    <definedName name="_194_402154">#REF!</definedName>
    <definedName name="_194_602111">#REF!</definedName>
    <definedName name="_194_602123">#REF!</definedName>
    <definedName name="_194_902104">#REF!</definedName>
    <definedName name="_194_990011">#REF!</definedName>
    <definedName name="_195_202171">#REF!</definedName>
    <definedName name="_195_302111">#REF!</definedName>
    <definedName name="_195_501001">#REF!</definedName>
    <definedName name="_195_602112">#REF!</definedName>
    <definedName name="_195_602124">#REF!</definedName>
    <definedName name="_195_990011">#REF!</definedName>
    <definedName name="_195_990012">#REF!</definedName>
    <definedName name="_196_302112">#REF!</definedName>
    <definedName name="_196_501002">#REF!</definedName>
    <definedName name="_196_602113">#REF!</definedName>
    <definedName name="_196_901001">#REF!</definedName>
    <definedName name="_196_990012">#REF!</definedName>
    <definedName name="_196_990013">#REF!</definedName>
    <definedName name="_197_102161">#REF!</definedName>
    <definedName name="_197_202172">#REF!</definedName>
    <definedName name="_197_302113">#REF!</definedName>
    <definedName name="_197_501003">#REF!</definedName>
    <definedName name="_197_602114">#REF!</definedName>
    <definedName name="_197_901002">#REF!</definedName>
    <definedName name="_197_990013">#REF!</definedName>
    <definedName name="_197_990014">#REF!</definedName>
    <definedName name="_198_302114">#REF!</definedName>
    <definedName name="_198_501004">#REF!</definedName>
    <definedName name="_198_602121">#REF!</definedName>
    <definedName name="_198_901003">#REF!</definedName>
    <definedName name="_198_990014">#REF!</definedName>
    <definedName name="_198_99001R3">#REF!</definedName>
    <definedName name="_199_202173">#REF!</definedName>
    <definedName name="_199_602122">#REF!</definedName>
    <definedName name="_199_901004">#REF!</definedName>
    <definedName name="_199_99001R3">#REF!</definedName>
    <definedName name="_199_99002R3">#REF!</definedName>
    <definedName name="_19903" localSheetId="17">#REF!</definedName>
    <definedName name="_19903" localSheetId="20">#REF!</definedName>
    <definedName name="_19903" localSheetId="34">#REF!</definedName>
    <definedName name="_19903" localSheetId="38">#REF!</definedName>
    <definedName name="_19903" localSheetId="53">#REF!</definedName>
    <definedName name="_19903" localSheetId="4">#REF!</definedName>
    <definedName name="_19903" localSheetId="5">#REF!</definedName>
    <definedName name="_19903">#REF!</definedName>
    <definedName name="_1995_COSTS">#REF!</definedName>
    <definedName name="_1PREFERRED_STOCK">#REF!</definedName>
    <definedName name="_2" localSheetId="17">#REF!</definedName>
    <definedName name="_2" localSheetId="20">#REF!</definedName>
    <definedName name="_2" localSheetId="34">#REF!</definedName>
    <definedName name="_2" localSheetId="38">#REF!</definedName>
    <definedName name="_2" localSheetId="53">#REF!</definedName>
    <definedName name="_2" localSheetId="4">#REF!</definedName>
    <definedName name="_2" localSheetId="5">#REF!</definedName>
    <definedName name="_2" localSheetId="58">#REF!</definedName>
    <definedName name="_2">#REF!</definedName>
    <definedName name="_2_0_0ROUN" localSheetId="34">#REF!</definedName>
    <definedName name="_2_0_0ROUN" localSheetId="53">#REF!</definedName>
    <definedName name="_2_0_0ROUN" localSheetId="5">#REF!</definedName>
    <definedName name="_2_0_0ROUN">#REF!</definedName>
    <definedName name="_2_00021D">#REF!</definedName>
    <definedName name="_2_00021G">#REF!</definedName>
    <definedName name="_2_2_Add_Group_and_CE">#REF!</definedName>
    <definedName name="_2_2003_AFFILIATE_BILLINGS_SUMMARY_QRY">#REF!</definedName>
    <definedName name="_2_Add_Group_and_CE">#REF!</definedName>
    <definedName name="_20">#REF!</definedName>
    <definedName name="_20_00021T">#REF!</definedName>
    <definedName name="_20_102011">#REF!</definedName>
    <definedName name="_20_102072">#REF!</definedName>
    <definedName name="_20_102073">#REF!</definedName>
    <definedName name="_20_102081">#REF!</definedName>
    <definedName name="_200_401001">#REF!</definedName>
    <definedName name="_200_50100R1">#REF!</definedName>
    <definedName name="_200_602123">#REF!</definedName>
    <definedName name="_200_99002R3">#REF!</definedName>
    <definedName name="_200_99004R3">#REF!</definedName>
    <definedName name="_20014" localSheetId="17">#REF!</definedName>
    <definedName name="_20014" localSheetId="20">#REF!</definedName>
    <definedName name="_20014" localSheetId="34">#REF!</definedName>
    <definedName name="_20014" localSheetId="38">#REF!</definedName>
    <definedName name="_20014" localSheetId="53">#REF!</definedName>
    <definedName name="_20014" localSheetId="4">#REF!</definedName>
    <definedName name="_20014" localSheetId="5">#REF!</definedName>
    <definedName name="_20014">#REF!</definedName>
    <definedName name="_2003_AFFILIATE_BILLINGS_SUMMARY_QRY">#REF!</definedName>
    <definedName name="_201_102162">#REF!</definedName>
    <definedName name="_201_202174">#REF!</definedName>
    <definedName name="_201_401002">#REF!</definedName>
    <definedName name="_201_50100R2">#REF!</definedName>
    <definedName name="_201_602124">#REF!</definedName>
    <definedName name="_201_90100R1">#REF!</definedName>
    <definedName name="_201_99004R3">#REF!</definedName>
    <definedName name="_201001">#REF!</definedName>
    <definedName name="_201002">#REF!</definedName>
    <definedName name="_201003">#REF!</definedName>
    <definedName name="_201004">#REF!</definedName>
    <definedName name="_20100R1">#REF!</definedName>
    <definedName name="_201PREFERRED_STOCK">#REF!</definedName>
    <definedName name="_202_401003">#REF!</definedName>
    <definedName name="_202_50100R3">#REF!</definedName>
    <definedName name="_202_60212R3">#REF!</definedName>
    <definedName name="_202_902101">#REF!</definedName>
    <definedName name="_202101">#REF!</definedName>
    <definedName name="_202102">#REF!</definedName>
    <definedName name="_202103">#REF!</definedName>
    <definedName name="_202104">#REF!</definedName>
    <definedName name="_202111">#REF!</definedName>
    <definedName name="_202112">#REF!</definedName>
    <definedName name="_202113">#REF!</definedName>
    <definedName name="_202114">#REF!</definedName>
    <definedName name="_20211R2">#REF!</definedName>
    <definedName name="_202131">#REF!</definedName>
    <definedName name="_202132">#REF!</definedName>
    <definedName name="_202133">#REF!</definedName>
    <definedName name="_202134">#REF!</definedName>
    <definedName name="_20213R2">#REF!</definedName>
    <definedName name="_202151">#REF!</definedName>
    <definedName name="_202152">#REF!</definedName>
    <definedName name="_202153">#REF!</definedName>
    <definedName name="_202154">#REF!</definedName>
    <definedName name="_20215R2">#REF!</definedName>
    <definedName name="_202161">#REF!</definedName>
    <definedName name="_202162">#REF!</definedName>
    <definedName name="_202163">#REF!</definedName>
    <definedName name="_202164">#REF!</definedName>
    <definedName name="_20216R1">#REF!</definedName>
    <definedName name="_20216R2">#REF!</definedName>
    <definedName name="_20216R3">#REF!</definedName>
    <definedName name="_202171">#REF!</definedName>
    <definedName name="_202172">#REF!</definedName>
    <definedName name="_202173">#REF!</definedName>
    <definedName name="_202174">#REF!</definedName>
    <definedName name="_202181">#REF!</definedName>
    <definedName name="_202182">#REF!</definedName>
    <definedName name="_202183">#REF!</definedName>
    <definedName name="_202184">#REF!</definedName>
    <definedName name="_20218R3">#REF!</definedName>
    <definedName name="_20221R2">#REF!</definedName>
    <definedName name="_20221R3">#REF!</definedName>
    <definedName name="_202PREFERRED_STOCK">#REF!</definedName>
    <definedName name="_203_202181">#REF!</definedName>
    <definedName name="_203_401004">#REF!</definedName>
    <definedName name="_203_601001">#REF!</definedName>
    <definedName name="_203_901001">#REF!</definedName>
    <definedName name="_203_902102">#REF!</definedName>
    <definedName name="_203ROUN">#REF!</definedName>
    <definedName name="_204">#REF!</definedName>
    <definedName name="_204_601002">#REF!</definedName>
    <definedName name="_204_901002">#REF!</definedName>
    <definedName name="_204_902103">#REF!</definedName>
    <definedName name="_204ROUN">#REF!</definedName>
    <definedName name="_205">#REF!</definedName>
    <definedName name="_205_102163">#REF!</definedName>
    <definedName name="_205_40100R1">#REF!</definedName>
    <definedName name="_205_601003">#REF!</definedName>
    <definedName name="_205_901003">#REF!</definedName>
    <definedName name="_205_902104">#REF!</definedName>
    <definedName name="_206">#REF!</definedName>
    <definedName name="_206_103104">#REF!</definedName>
    <definedName name="_206_601004">#REF!</definedName>
    <definedName name="_206_901004">#REF!</definedName>
    <definedName name="_206_990011">#REF!</definedName>
    <definedName name="_207">#REF!</definedName>
    <definedName name="_207_402111">#REF!</definedName>
    <definedName name="_207_90100R1">#REF!</definedName>
    <definedName name="_207_990012">#REF!</definedName>
    <definedName name="_208">#REF!</definedName>
    <definedName name="_208_202182">#REF!</definedName>
    <definedName name="_208_402112">#REF!</definedName>
    <definedName name="_208_60100R1">#REF!</definedName>
    <definedName name="_208_90100R2">#REF!</definedName>
    <definedName name="_208_990013">#REF!</definedName>
    <definedName name="_209">#REF!</definedName>
    <definedName name="_209_102164">#REF!</definedName>
    <definedName name="_209_402113">#REF!</definedName>
    <definedName name="_209_60100R2">#REF!</definedName>
    <definedName name="_209_90100R3">#REF!</definedName>
    <definedName name="_209_990014">#REF!</definedName>
    <definedName name="_20ROUN">#REF!</definedName>
    <definedName name="_21">#REF!</definedName>
    <definedName name="_21_0_0CHOI">#REF!</definedName>
    <definedName name="_21_101002">#REF!</definedName>
    <definedName name="_21_102012">#REF!</definedName>
    <definedName name="_21_102013">#REF!</definedName>
    <definedName name="_21_102073">#REF!</definedName>
    <definedName name="_21_102074">#REF!</definedName>
    <definedName name="_21_102082">#REF!</definedName>
    <definedName name="_210_10216R3">#REF!</definedName>
    <definedName name="_210_402114">#REF!</definedName>
    <definedName name="_210_60100R3">#REF!</definedName>
    <definedName name="_210_902101">#REF!</definedName>
    <definedName name="_21010">#REF!</definedName>
    <definedName name="_21010D">#REF!</definedName>
    <definedName name="_21010G">#REF!</definedName>
    <definedName name="_21010L">#REF!</definedName>
    <definedName name="_21010T">#REF!</definedName>
    <definedName name="_210CHOI">#REF!</definedName>
    <definedName name="_211_602111">#REF!</definedName>
    <definedName name="_211_902102">#REF!</definedName>
    <definedName name="_211CHOIC">#REF!</definedName>
    <definedName name="_212_402121">#REF!</definedName>
    <definedName name="_212_602112">#REF!</definedName>
    <definedName name="_212_902103">#REF!</definedName>
    <definedName name="_212H">#REF!</definedName>
    <definedName name="_213_202183">#REF!</definedName>
    <definedName name="_213_402122">#REF!</definedName>
    <definedName name="_213_602113">#REF!</definedName>
    <definedName name="_213_902104">#REF!</definedName>
    <definedName name="_213OUR_WORKPAPER">#REF!</definedName>
    <definedName name="_214_102171">#REF!</definedName>
    <definedName name="_214_2003_AFFILIATE_BILLINGS_SUMMARY_QRY">#REF!</definedName>
    <definedName name="_214_402123">#REF!</definedName>
    <definedName name="_214_602114">#REF!</definedName>
    <definedName name="_214_990011">#REF!</definedName>
    <definedName name="_214T_R_ATTACHMENT">#REF!</definedName>
    <definedName name="_215_202184">#REF!</definedName>
    <definedName name="_215_402124">#REF!</definedName>
    <definedName name="_215_602121">#REF!</definedName>
    <definedName name="_215_990012">#REF!</definedName>
    <definedName name="_216_20218R3">#REF!</definedName>
    <definedName name="_216_40212R1">#REF!</definedName>
    <definedName name="_216_602122">#REF!</definedName>
    <definedName name="_216_990013">#REF!</definedName>
    <definedName name="_217_20221R2">#REF!</definedName>
    <definedName name="_217_40212R2">#REF!</definedName>
    <definedName name="_217_602123">#REF!</definedName>
    <definedName name="_217_990014">#REF!</definedName>
    <definedName name="_218_102172">#REF!</definedName>
    <definedName name="_218_20221R3">#REF!</definedName>
    <definedName name="_218_40212R3">#REF!</definedName>
    <definedName name="_218_602124">#REF!</definedName>
    <definedName name="_218_99001R3">#REF!</definedName>
    <definedName name="_219_21010">#REF!</definedName>
    <definedName name="_219_60212R2">#REF!</definedName>
    <definedName name="_219_99002R3">#REF!</definedName>
    <definedName name="_22">#REF!</definedName>
    <definedName name="_22_0_0CHOIC">#REF!</definedName>
    <definedName name="_22_102012">#REF!</definedName>
    <definedName name="_22_102013">#REF!</definedName>
    <definedName name="_22_102014">#REF!</definedName>
    <definedName name="_22_102074">#REF!</definedName>
    <definedName name="_22_102081">#REF!</definedName>
    <definedName name="_22_102083">#REF!</definedName>
    <definedName name="_220_21010D">#REF!</definedName>
    <definedName name="_220_402131">#REF!</definedName>
    <definedName name="_220_60212R3">#REF!</definedName>
    <definedName name="_220_99004R3">#REF!</definedName>
    <definedName name="_221_21010G">#REF!</definedName>
    <definedName name="_221_402132">#REF!</definedName>
    <definedName name="_221_901001">#REF!</definedName>
    <definedName name="_222_102173">#REF!</definedName>
    <definedName name="_222_21010L">#REF!</definedName>
    <definedName name="_222_402133">#REF!</definedName>
    <definedName name="_222_901002">#REF!</definedName>
    <definedName name="_222PREFERRED_STOCK">#REF!</definedName>
    <definedName name="_223_21010T">#REF!</definedName>
    <definedName name="_223_402134">#REF!</definedName>
    <definedName name="_223_901003">#REF!</definedName>
    <definedName name="_224_901004">#REF!</definedName>
    <definedName name="_225_301001">#REF!</definedName>
    <definedName name="_225_402141">#REF!</definedName>
    <definedName name="_226_102174">#REF!</definedName>
    <definedName name="_226_201003">#REF!</definedName>
    <definedName name="_226_402142">#REF!</definedName>
    <definedName name="_226_90100R1">#REF!</definedName>
    <definedName name="_227_10217R1">#REF!</definedName>
    <definedName name="_227_301002">#REF!</definedName>
    <definedName name="_227_402143">#REF!</definedName>
    <definedName name="_227_90100R2">#REF!</definedName>
    <definedName name="_227ROUN">#REF!</definedName>
    <definedName name="_228_10217R2">#REF!</definedName>
    <definedName name="_228_402144">#REF!</definedName>
    <definedName name="_228_90100R3">#REF!</definedName>
    <definedName name="_229_10217R3">#REF!</definedName>
    <definedName name="_229_301003">#REF!</definedName>
    <definedName name="_229_902101">#REF!</definedName>
    <definedName name="_23">#REF!</definedName>
    <definedName name="_23_0_0H">#REF!</definedName>
    <definedName name="_23_101003">#REF!</definedName>
    <definedName name="_23_102014">#REF!</definedName>
    <definedName name="_23_102071">#REF!</definedName>
    <definedName name="_23_10207R3">#REF!</definedName>
    <definedName name="_23_102082">#REF!</definedName>
    <definedName name="_23_102084">#REF!</definedName>
    <definedName name="_230_201004">#REF!</definedName>
    <definedName name="_230_40214R3">#REF!</definedName>
    <definedName name="_230_902102">#REF!</definedName>
    <definedName name="_231_301004">#REF!</definedName>
    <definedName name="_231_902103">#REF!</definedName>
    <definedName name="_232_30100R1">#REF!</definedName>
    <definedName name="_232_402151">#REF!</definedName>
    <definedName name="_232_902104">#REF!</definedName>
    <definedName name="_2321">#REF!</definedName>
    <definedName name="_233_102181">#REF!</definedName>
    <definedName name="_233_402152">#REF!</definedName>
    <definedName name="_233_990011">#REF!</definedName>
    <definedName name="_234_302111">#REF!</definedName>
    <definedName name="_234_402153">#REF!</definedName>
    <definedName name="_234_990012">#REF!</definedName>
    <definedName name="_2346">#REF!</definedName>
    <definedName name="_235_402154">#REF!</definedName>
    <definedName name="_235_990013">#REF!</definedName>
    <definedName name="_236_302112">#REF!</definedName>
    <definedName name="_236_990014">#REF!</definedName>
    <definedName name="_237_102182">#REF!</definedName>
    <definedName name="_237_501001">#REF!</definedName>
    <definedName name="_237_99001R3">#REF!</definedName>
    <definedName name="_238_302113">#REF!</definedName>
    <definedName name="_238_501002">#REF!</definedName>
    <definedName name="_238_99002R3">#REF!</definedName>
    <definedName name="_239_202102">#REF!</definedName>
    <definedName name="_239_501003">#REF!</definedName>
    <definedName name="_239_99004R3">#REF!</definedName>
    <definedName name="_24">#REF!</definedName>
    <definedName name="_24_102072">#REF!</definedName>
    <definedName name="_24_102081">#REF!</definedName>
    <definedName name="_24_102083">#REF!</definedName>
    <definedName name="_24_102111">#REF!</definedName>
    <definedName name="_240_302114">#REF!</definedName>
    <definedName name="_240_501004">#REF!</definedName>
    <definedName name="_241_102183">#REF!</definedName>
    <definedName name="_241_30211R2">#REF!</definedName>
    <definedName name="_241CASHFLOW_WKST2">#REF!</definedName>
    <definedName name="_242_50100R1">#REF!</definedName>
    <definedName name="_242CHOI">#REF!</definedName>
    <definedName name="_243_202103">#REF!</definedName>
    <definedName name="_243_401001">#REF!</definedName>
    <definedName name="_243_50100R2">#REF!</definedName>
    <definedName name="_243CHOIC">#REF!</definedName>
    <definedName name="_244_50100R3">#REF!</definedName>
    <definedName name="_244H">#REF!</definedName>
    <definedName name="_245_102184">#REF!</definedName>
    <definedName name="_245_401002">#REF!</definedName>
    <definedName name="_245OUR_WORKPAPER">#REF!</definedName>
    <definedName name="_246_601001">#REF!</definedName>
    <definedName name="_247_202104">#REF!</definedName>
    <definedName name="_247_401003">#REF!</definedName>
    <definedName name="_247_601002">#REF!</definedName>
    <definedName name="_247PG_1_MONTH">#REF!</definedName>
    <definedName name="_248_601003">#REF!</definedName>
    <definedName name="_248PG_4_MONTH">#REF!</definedName>
    <definedName name="_249_103101">#REF!</definedName>
    <definedName name="_249_401004">#REF!</definedName>
    <definedName name="_249_601004">#REF!</definedName>
    <definedName name="_24939" localSheetId="17">#REF!</definedName>
    <definedName name="_24939" localSheetId="20">#REF!</definedName>
    <definedName name="_24939" localSheetId="34">#REF!</definedName>
    <definedName name="_24939" localSheetId="38">#REF!</definedName>
    <definedName name="_24939" localSheetId="53">#REF!</definedName>
    <definedName name="_24939" localSheetId="4">#REF!</definedName>
    <definedName name="_24939" localSheetId="5">#REF!</definedName>
    <definedName name="_24939">#REF!</definedName>
    <definedName name="_25">#REF!</definedName>
    <definedName name="_25_101004">#REF!</definedName>
    <definedName name="_25_102012">#REF!</definedName>
    <definedName name="_25_102071">#REF!</definedName>
    <definedName name="_25_102073">#REF!</definedName>
    <definedName name="_25_102082">#REF!</definedName>
    <definedName name="_25_102084">#REF!</definedName>
    <definedName name="_25_102112">#REF!</definedName>
    <definedName name="_250_40100R1">#REF!</definedName>
    <definedName name="_25004" localSheetId="17">#REF!</definedName>
    <definedName name="_25004" localSheetId="34">#REF!</definedName>
    <definedName name="_25004" localSheetId="53">#REF!</definedName>
    <definedName name="_25004" localSheetId="5">#REF!</definedName>
    <definedName name="_25004">#REF!</definedName>
    <definedName name="_250PG_6_MONTH">#REF!</definedName>
    <definedName name="_251_60100R1">#REF!</definedName>
    <definedName name="_252_402111">#REF!</definedName>
    <definedName name="_252_60100R2">#REF!</definedName>
    <definedName name="_252PG_7_MONTH">#REF!</definedName>
    <definedName name="_253_103102">#REF!</definedName>
    <definedName name="_253_60100R3">#REF!</definedName>
    <definedName name="_253T_R_ATTACHMENT">#REF!</definedName>
    <definedName name="_254_402112">#REF!</definedName>
    <definedName name="_255_202112">#REF!</definedName>
    <definedName name="_255_602111">#REF!</definedName>
    <definedName name="_256_402113">#REF!</definedName>
    <definedName name="_256_602112">#REF!</definedName>
    <definedName name="_257_103103">#REF!</definedName>
    <definedName name="_257_602113">#REF!</definedName>
    <definedName name="_258_402114">#REF!</definedName>
    <definedName name="_258_602114">#REF!</definedName>
    <definedName name="_259_202113">#REF!</definedName>
    <definedName name="_26">#REF!</definedName>
    <definedName name="_26_10100R1">#REF!</definedName>
    <definedName name="_26_102074">#REF!</definedName>
    <definedName name="_26_102083">#REF!</definedName>
    <definedName name="_26_102111">#REF!</definedName>
    <definedName name="_26_102114">#REF!</definedName>
    <definedName name="_260_402121">#REF!</definedName>
    <definedName name="_260_602121">#REF!</definedName>
    <definedName name="_261_103104">#REF!</definedName>
    <definedName name="_261_602122">#REF!</definedName>
    <definedName name="_262_402122">#REF!</definedName>
    <definedName name="_262_602123">#REF!</definedName>
    <definedName name="_263_202114">#REF!</definedName>
    <definedName name="_263_602124">#REF!</definedName>
    <definedName name="_264_402123">#REF!</definedName>
    <definedName name="_265_60212R3">#REF!</definedName>
    <definedName name="_266_10310R1">#REF!</definedName>
    <definedName name="_266_402124">#REF!</definedName>
    <definedName name="_2664">#REF!</definedName>
    <definedName name="_267_40212R1">#REF!</definedName>
    <definedName name="_267_901001">#REF!</definedName>
    <definedName name="_268_40212R2">#REF!</definedName>
    <definedName name="_268_901002">#REF!</definedName>
    <definedName name="_2689">#REF!</definedName>
    <definedName name="_269_40212R3">#REF!</definedName>
    <definedName name="_269_901003">#REF!</definedName>
    <definedName name="_27">#REF!</definedName>
    <definedName name="_27_101004">#REF!</definedName>
    <definedName name="_27_102072">#REF!</definedName>
    <definedName name="_27_102081">#REF!</definedName>
    <definedName name="_27_102084">#REF!</definedName>
    <definedName name="_27_102112">#REF!</definedName>
    <definedName name="_27_102121">#REF!</definedName>
    <definedName name="_270_901004">#REF!</definedName>
    <definedName name="_271_10310R2">#REF!</definedName>
    <definedName name="_271_402131">#REF!</definedName>
    <definedName name="_272_202132">#REF!</definedName>
    <definedName name="_272_90100R1">#REF!</definedName>
    <definedName name="_273_402132">#REF!</definedName>
    <definedName name="_273_90100R2">#REF!</definedName>
    <definedName name="_274_90100R3">#REF!</definedName>
    <definedName name="_275_402133">#REF!</definedName>
    <definedName name="_2757">#REF!</definedName>
    <definedName name="_276_19190">#REF!</definedName>
    <definedName name="_276_202133">#REF!</definedName>
    <definedName name="_276_902101">#REF!</definedName>
    <definedName name="_277_402134">#REF!</definedName>
    <definedName name="_277_902102">#REF!</definedName>
    <definedName name="_278_902103">#REF!</definedName>
    <definedName name="_279_402141">#REF!</definedName>
    <definedName name="_279_902104">#REF!</definedName>
    <definedName name="_28" localSheetId="17">#REF!</definedName>
    <definedName name="_28" localSheetId="20">#REF!</definedName>
    <definedName name="_28" localSheetId="34">#REF!</definedName>
    <definedName name="_28" localSheetId="38">#REF!</definedName>
    <definedName name="_28" localSheetId="53">#REF!</definedName>
    <definedName name="_28" localSheetId="4">#REF!</definedName>
    <definedName name="_28" localSheetId="5">#REF!</definedName>
    <definedName name="_28">#REF!</definedName>
    <definedName name="_28_10100">#REF!</definedName>
    <definedName name="_28_102011">#REF!</definedName>
    <definedName name="_28_102013">#REF!</definedName>
    <definedName name="_28_102082">#REF!</definedName>
    <definedName name="_28_102111">#REF!</definedName>
    <definedName name="_28_102113">#REF!</definedName>
    <definedName name="_28_102122">#REF!</definedName>
    <definedName name="_280_202134">#REF!</definedName>
    <definedName name="_281_19190D">#REF!</definedName>
    <definedName name="_281_402142">#REF!</definedName>
    <definedName name="_281_990011">#REF!</definedName>
    <definedName name="_282_990012">#REF!</definedName>
    <definedName name="_283_402143">#REF!</definedName>
    <definedName name="_283_990013">#REF!</definedName>
    <definedName name="_284_990014">#REF!</definedName>
    <definedName name="_285_402144">#REF!</definedName>
    <definedName name="_286_19190G">#REF!</definedName>
    <definedName name="_286_40214R3">#REF!</definedName>
    <definedName name="_286_99001R3">#REF!</definedName>
    <definedName name="_288_402151">#REF!</definedName>
    <definedName name="_288_99002R3">#REF!</definedName>
    <definedName name="_289_202152">#REF!</definedName>
    <definedName name="_29">#REF!</definedName>
    <definedName name="_29_102014">#REF!</definedName>
    <definedName name="_29_102073">#REF!</definedName>
    <definedName name="_29_102083">#REF!</definedName>
    <definedName name="_29_102112">#REF!</definedName>
    <definedName name="_29_102114">#REF!</definedName>
    <definedName name="_29_102123">#REF!</definedName>
    <definedName name="_290_402152">#REF!</definedName>
    <definedName name="_290_99004R3">#REF!</definedName>
    <definedName name="_291_19190L">#REF!</definedName>
    <definedName name="_292_402153">#REF!</definedName>
    <definedName name="_293_202153">#REF!</definedName>
    <definedName name="_294_402154">#REF!</definedName>
    <definedName name="_296_19190T">#REF!</definedName>
    <definedName name="_296_501001">#REF!</definedName>
    <definedName name="_297_2003_AFFILIATE_BILLINGS_SUMMARY_QRY">#REF!</definedName>
    <definedName name="_297_202154">#REF!</definedName>
    <definedName name="_298_501002">#REF!</definedName>
    <definedName name="_2PREFERRED_STOCK">#REF!</definedName>
    <definedName name="_3" localSheetId="17">#REF!</definedName>
    <definedName name="_3" localSheetId="34">#REF!</definedName>
    <definedName name="_3" localSheetId="53">#REF!</definedName>
    <definedName name="_3" localSheetId="5">#REF!</definedName>
    <definedName name="_3">#REF!</definedName>
    <definedName name="_3_0_0ROUN">#REF!</definedName>
    <definedName name="_3_00021L">#REF!</definedName>
    <definedName name="_3_2003_AFFILIATE_BILLINGS_SUMMARY_QRY">#REF!</definedName>
    <definedName name="_30">#REF!</definedName>
    <definedName name="_30_102071">#REF!</definedName>
    <definedName name="_30_102084">#REF!</definedName>
    <definedName name="_30_102114">#REF!</definedName>
    <definedName name="_30_102121">#REF!</definedName>
    <definedName name="_30_102124">#REF!</definedName>
    <definedName name="_300_501003">#REF!</definedName>
    <definedName name="_301_201001">#REF!</definedName>
    <definedName name="_301001">#REF!</definedName>
    <definedName name="_301002">#REF!</definedName>
    <definedName name="_301003">#REF!</definedName>
    <definedName name="_301004">#REF!</definedName>
    <definedName name="_30100R1">#REF!</definedName>
    <definedName name="_302_501004">#REF!</definedName>
    <definedName name="_302111">#REF!</definedName>
    <definedName name="_302112">#REF!</definedName>
    <definedName name="_302113">#REF!</definedName>
    <definedName name="_302114">#REF!</definedName>
    <definedName name="_30211R2">#REF!</definedName>
    <definedName name="_303_50100R1">#REF!</definedName>
    <definedName name="_304_50100R2">#REF!</definedName>
    <definedName name="_305_201002">#REF!</definedName>
    <definedName name="_305_50100R3">#REF!</definedName>
    <definedName name="_306_202162">#REF!</definedName>
    <definedName name="_307_601001">#REF!</definedName>
    <definedName name="_309_201003">#REF!</definedName>
    <definedName name="_309_601002">#REF!</definedName>
    <definedName name="_31">#REF!</definedName>
    <definedName name="_31_102013">#REF!</definedName>
    <definedName name="_31_102072">#REF!</definedName>
    <definedName name="_31_102074">#REF!</definedName>
    <definedName name="_31_102111">#REF!</definedName>
    <definedName name="_31_102121">#REF!</definedName>
    <definedName name="_31_102122">#REF!</definedName>
    <definedName name="_31_102131">#REF!</definedName>
    <definedName name="_310_202163">#REF!</definedName>
    <definedName name="_311_601003">#REF!</definedName>
    <definedName name="_313_201004">#REF!</definedName>
    <definedName name="_313_601004">#REF!</definedName>
    <definedName name="_314_202164">#REF!</definedName>
    <definedName name="_314_60100R1">#REF!</definedName>
    <definedName name="_315_60100R2">#REF!</definedName>
    <definedName name="_316_60100R3">#REF!</definedName>
    <definedName name="_318_20100R1">#REF!</definedName>
    <definedName name="_318_602111">#REF!</definedName>
    <definedName name="_32">#REF!</definedName>
    <definedName name="_32_101001">#REF!</definedName>
    <definedName name="_32_102073">#REF!</definedName>
    <definedName name="_32_10207R3">#REF!</definedName>
    <definedName name="_32_102081">#REF!</definedName>
    <definedName name="_32_102112">#REF!</definedName>
    <definedName name="_32_102122">#REF!</definedName>
    <definedName name="_32_102123">#REF!</definedName>
    <definedName name="_32_102132">#REF!</definedName>
    <definedName name="_320_602112">#REF!</definedName>
    <definedName name="_322_202101">#REF!</definedName>
    <definedName name="_322_602113">#REF!</definedName>
    <definedName name="_324_602114">#REF!</definedName>
    <definedName name="_325_202172">#REF!</definedName>
    <definedName name="_326_202102">#REF!</definedName>
    <definedName name="_326_602121">#REF!</definedName>
    <definedName name="_328_602122">#REF!</definedName>
    <definedName name="_329_202173">#REF!</definedName>
    <definedName name="_33">#REF!</definedName>
    <definedName name="_33_102012">#REF!</definedName>
    <definedName name="_33_102014">#REF!</definedName>
    <definedName name="_33_102074">#REF!</definedName>
    <definedName name="_33_102081">#REF!</definedName>
    <definedName name="_33_102082">#REF!</definedName>
    <definedName name="_33_102113">#REF!</definedName>
    <definedName name="_33_102123">#REF!</definedName>
    <definedName name="_33_102124">#REF!</definedName>
    <definedName name="_33_102133">#REF!</definedName>
    <definedName name="_330_202103">#REF!</definedName>
    <definedName name="_330_602123">#REF!</definedName>
    <definedName name="_332_602124">#REF!</definedName>
    <definedName name="_333_202174">#REF!</definedName>
    <definedName name="_333_60212R2">#REF!</definedName>
    <definedName name="_334_202104">#REF!</definedName>
    <definedName name="_334_60212R3">#REF!</definedName>
    <definedName name="_336_901001">#REF!</definedName>
    <definedName name="_338_202111">#REF!</definedName>
    <definedName name="_338_901002">#REF!</definedName>
    <definedName name="_34">#REF!</definedName>
    <definedName name="_34_10207R3">#REF!</definedName>
    <definedName name="_34_102082">#REF!</definedName>
    <definedName name="_34_102083">#REF!</definedName>
    <definedName name="_34_102114">#REF!</definedName>
    <definedName name="_34_102124">#REF!</definedName>
    <definedName name="_34_102131">#REF!</definedName>
    <definedName name="_34_102134">#REF!</definedName>
    <definedName name="_340_901003">#REF!</definedName>
    <definedName name="_342_202112">#REF!</definedName>
    <definedName name="_342_901004">#REF!</definedName>
    <definedName name="_343_90100R1">#REF!</definedName>
    <definedName name="_344_90100R2">#REF!</definedName>
    <definedName name="_345_90100R3">#REF!</definedName>
    <definedName name="_346_202113">#REF!</definedName>
    <definedName name="_347_902101">#REF!</definedName>
    <definedName name="_349_202184">#REF!</definedName>
    <definedName name="_349_902102">#REF!</definedName>
    <definedName name="_35">#REF!</definedName>
    <definedName name="_35_102071">#REF!</definedName>
    <definedName name="_35_102081">#REF!</definedName>
    <definedName name="_35_102083">#REF!</definedName>
    <definedName name="_35_102084">#REF!</definedName>
    <definedName name="_35_102121">#REF!</definedName>
    <definedName name="_35_102131">#REF!</definedName>
    <definedName name="_35_102132">#REF!</definedName>
    <definedName name="_35_102141">#REF!</definedName>
    <definedName name="_350_202114">#REF!</definedName>
    <definedName name="_351_20211R2">#REF!</definedName>
    <definedName name="_351_902103">#REF!</definedName>
    <definedName name="_353_902104">#REF!</definedName>
    <definedName name="_355_202131">#REF!</definedName>
    <definedName name="_355_990011">#REF!</definedName>
    <definedName name="_357_990012">#REF!</definedName>
    <definedName name="_359_202132">#REF!</definedName>
    <definedName name="_359_990013">#REF!</definedName>
    <definedName name="_36">#REF!</definedName>
    <definedName name="_36_101002">#REF!</definedName>
    <definedName name="_36_102082">#REF!</definedName>
    <definedName name="_36_102084">#REF!</definedName>
    <definedName name="_36_102111">#REF!</definedName>
    <definedName name="_36_102122">#REF!</definedName>
    <definedName name="_36_102132">#REF!</definedName>
    <definedName name="_36_102133">#REF!</definedName>
    <definedName name="_36_102142">#REF!</definedName>
    <definedName name="_361_990014">#REF!</definedName>
    <definedName name="_362_99001R3">#REF!</definedName>
    <definedName name="_363_202133">#REF!</definedName>
    <definedName name="_363_99002R3">#REF!</definedName>
    <definedName name="_364_99004R3">#REF!</definedName>
    <definedName name="_365CASHFLOW_WKST2">#REF!</definedName>
    <definedName name="_367_202134">#REF!</definedName>
    <definedName name="_368_20213R2">#REF!</definedName>
    <definedName name="_369_301003">#REF!</definedName>
    <definedName name="_369CHOI">#REF!</definedName>
    <definedName name="_37">#REF!</definedName>
    <definedName name="_37_102072">#REF!</definedName>
    <definedName name="_37_102083">#REF!</definedName>
    <definedName name="_37_102111">#REF!</definedName>
    <definedName name="_37_102112">#REF!</definedName>
    <definedName name="_37_102123">#REF!</definedName>
    <definedName name="_37_102133">#REF!</definedName>
    <definedName name="_37_102134">#REF!</definedName>
    <definedName name="_37_102143">#REF!</definedName>
    <definedName name="_372_202151">#REF!</definedName>
    <definedName name="_373_301004">#REF!</definedName>
    <definedName name="_373CHOIC">#REF!</definedName>
    <definedName name="_376_202152">#REF!</definedName>
    <definedName name="_377H">#REF!</definedName>
    <definedName name="_38">#REF!</definedName>
    <definedName name="_38_102013">#REF!</definedName>
    <definedName name="_38_102084">#REF!</definedName>
    <definedName name="_38_102112">#REF!</definedName>
    <definedName name="_38_102113">#REF!</definedName>
    <definedName name="_38_102124">#REF!</definedName>
    <definedName name="_38_102134">#REF!</definedName>
    <definedName name="_38_102141">#REF!</definedName>
    <definedName name="_38_102144">#REF!</definedName>
    <definedName name="_380_202153">#REF!</definedName>
    <definedName name="_382_302112">#REF!</definedName>
    <definedName name="_382OUR_WORKPAPER">#REF!</definedName>
    <definedName name="_383PG_1_MONTH">#REF!</definedName>
    <definedName name="_384_202154">#REF!</definedName>
    <definedName name="_385_20215R2">#REF!</definedName>
    <definedName name="_386_302113">#REF!</definedName>
    <definedName name="_387PG_4_MONTH">#REF!</definedName>
    <definedName name="_388PG_6_MONTH">#REF!</definedName>
    <definedName name="_389_202161">#REF!</definedName>
    <definedName name="_389PG_7_MONTH">#REF!</definedName>
    <definedName name="_39">#REF!</definedName>
    <definedName name="_39_102073">#REF!</definedName>
    <definedName name="_39_102111">#REF!</definedName>
    <definedName name="_39_102113">#REF!</definedName>
    <definedName name="_39_102114">#REF!</definedName>
    <definedName name="_39_102131">#REF!</definedName>
    <definedName name="_39_102141">#REF!</definedName>
    <definedName name="_39_102142">#REF!</definedName>
    <definedName name="_39_102151">#REF!</definedName>
    <definedName name="_390_302114">#REF!</definedName>
    <definedName name="_393_202162">#REF!</definedName>
    <definedName name="_394T_R_ATTACHMENT">#REF!</definedName>
    <definedName name="_397_202163">#REF!</definedName>
    <definedName name="_3PREFERRED_STOCK">#REF!</definedName>
    <definedName name="_3ROUN">#REF!</definedName>
    <definedName name="_4">#REF!</definedName>
    <definedName name="_4_00021G">#REF!</definedName>
    <definedName name="_4_00021T">#REF!</definedName>
    <definedName name="_4_2003_AFFILIATE_BILLINGS_SUMMARY_QRY">#REF!</definedName>
    <definedName name="_40">#REF!</definedName>
    <definedName name="_40_101003">#REF!</definedName>
    <definedName name="_40_102014">#REF!</definedName>
    <definedName name="_40_102112">#REF!</definedName>
    <definedName name="_40_102114">#REF!</definedName>
    <definedName name="_40_102132">#REF!</definedName>
    <definedName name="_40_102142">#REF!</definedName>
    <definedName name="_40_102143">#REF!</definedName>
    <definedName name="_40_102152">#REF!</definedName>
    <definedName name="_401_202164">#REF!</definedName>
    <definedName name="_401001">#REF!</definedName>
    <definedName name="_401002">#REF!</definedName>
    <definedName name="_401003">#REF!</definedName>
    <definedName name="_401004">#REF!</definedName>
    <definedName name="_40100R1">#REF!</definedName>
    <definedName name="_402_20216R1">#REF!</definedName>
    <definedName name="_402111">#REF!</definedName>
    <definedName name="_402112">#REF!</definedName>
    <definedName name="_402113">#REF!</definedName>
    <definedName name="_402114">#REF!</definedName>
    <definedName name="_402121">#REF!</definedName>
    <definedName name="_402122">#REF!</definedName>
    <definedName name="_402123">#REF!</definedName>
    <definedName name="_402124">#REF!</definedName>
    <definedName name="_40212R1">#REF!</definedName>
    <definedName name="_40212R2">#REF!</definedName>
    <definedName name="_40212R3">#REF!</definedName>
    <definedName name="_402131">#REF!</definedName>
    <definedName name="_402132">#REF!</definedName>
    <definedName name="_402133">#REF!</definedName>
    <definedName name="_402134">#REF!</definedName>
    <definedName name="_402141">#REF!</definedName>
    <definedName name="_402142">#REF!</definedName>
    <definedName name="_402143">#REF!</definedName>
    <definedName name="_402144">#REF!</definedName>
    <definedName name="_40214R3">#REF!</definedName>
    <definedName name="_402151">#REF!</definedName>
    <definedName name="_402152">#REF!</definedName>
    <definedName name="_402153">#REF!</definedName>
    <definedName name="_402154">#REF!</definedName>
    <definedName name="_403_20216R2">#REF!</definedName>
    <definedName name="_403_401003">#REF!</definedName>
    <definedName name="_404_20216R3">#REF!</definedName>
    <definedName name="_407_401004">#REF!</definedName>
    <definedName name="_408_202171">#REF!</definedName>
    <definedName name="_41">#REF!</definedName>
    <definedName name="_41_102071">#REF!</definedName>
    <definedName name="_41_102074">#REF!</definedName>
    <definedName name="_41_102114">#REF!</definedName>
    <definedName name="_41_102121">#REF!</definedName>
    <definedName name="_41_102133">#REF!</definedName>
    <definedName name="_41_102143">#REF!</definedName>
    <definedName name="_41_102144">#REF!</definedName>
    <definedName name="_41_102153">#REF!</definedName>
    <definedName name="_412_202172">#REF!</definedName>
    <definedName name="_416_202173">#REF!</definedName>
    <definedName name="_416_402112">#REF!</definedName>
    <definedName name="_42">#REF!</definedName>
    <definedName name="_42_102072">#REF!</definedName>
    <definedName name="_42_102121">#REF!</definedName>
    <definedName name="_42_102134">#REF!</definedName>
    <definedName name="_42_102144">#REF!</definedName>
    <definedName name="_42_102151">#REF!</definedName>
    <definedName name="_42_102154">#REF!</definedName>
    <definedName name="_420_202174">#REF!</definedName>
    <definedName name="_420_402113">#REF!</definedName>
    <definedName name="_422" localSheetId="17">#REF!</definedName>
    <definedName name="_422" localSheetId="34">#REF!</definedName>
    <definedName name="_422" localSheetId="53">#REF!</definedName>
    <definedName name="_422" localSheetId="5">#REF!</definedName>
    <definedName name="_422" localSheetId="52">#REF!</definedName>
    <definedName name="_422" localSheetId="54">#REF!</definedName>
    <definedName name="_422">#REF!</definedName>
    <definedName name="_423" localSheetId="17">#REF!</definedName>
    <definedName name="_423" localSheetId="34">#REF!</definedName>
    <definedName name="_423" localSheetId="53">#REF!</definedName>
    <definedName name="_423" localSheetId="5">#REF!</definedName>
    <definedName name="_423" localSheetId="52">#REF!</definedName>
    <definedName name="_423" localSheetId="54">#REF!</definedName>
    <definedName name="_423">#REF!</definedName>
    <definedName name="_424_202181">#REF!</definedName>
    <definedName name="_424_402114">#REF!</definedName>
    <definedName name="_428_202182">#REF!</definedName>
    <definedName name="_43">#REF!</definedName>
    <definedName name="_43_102073">#REF!</definedName>
    <definedName name="_43_10207R3">#REF!</definedName>
    <definedName name="_43_102122">#REF!</definedName>
    <definedName name="_43_102141">#REF!</definedName>
    <definedName name="_43_102151">#REF!</definedName>
    <definedName name="_43_102152">#REF!</definedName>
    <definedName name="_43_10215R1">#REF!</definedName>
    <definedName name="_432_202183">#REF!</definedName>
    <definedName name="_432_402122">#REF!</definedName>
    <definedName name="_436_202184">#REF!</definedName>
    <definedName name="_436_402123">#REF!</definedName>
    <definedName name="_439_20218R3">#REF!</definedName>
    <definedName name="_44">#REF!</definedName>
    <definedName name="_44_101004">#REF!</definedName>
    <definedName name="_44_102074">#REF!</definedName>
    <definedName name="_44_102122">#REF!</definedName>
    <definedName name="_44_102123">#REF!</definedName>
    <definedName name="_44_102142">#REF!</definedName>
    <definedName name="_44_102152">#REF!</definedName>
    <definedName name="_44_102153">#REF!</definedName>
    <definedName name="_44_10215R2">#REF!</definedName>
    <definedName name="_440_20221R2">#REF!</definedName>
    <definedName name="_440_402124">#REF!</definedName>
    <definedName name="_443_20221R3">#REF!</definedName>
    <definedName name="_448_21010">#REF!</definedName>
    <definedName name="_45">#REF!</definedName>
    <definedName name="_45_10207R3">#REF!</definedName>
    <definedName name="_45_102081">#REF!</definedName>
    <definedName name="_45_102123">#REF!</definedName>
    <definedName name="_45_102124">#REF!</definedName>
    <definedName name="_45_102143">#REF!</definedName>
    <definedName name="_45_102153">#REF!</definedName>
    <definedName name="_45_102154">#REF!</definedName>
    <definedName name="_45_10215R3">#REF!</definedName>
    <definedName name="_451_402132">#REF!</definedName>
    <definedName name="_453_21010D">#REF!</definedName>
    <definedName name="_455_402133">#REF!</definedName>
    <definedName name="_458_21010G">#REF!</definedName>
    <definedName name="_459_402134">#REF!</definedName>
    <definedName name="_46">#REF!</definedName>
    <definedName name="_46_102082">#REF!</definedName>
    <definedName name="_46_102123">#REF!</definedName>
    <definedName name="_46_102131">#REF!</definedName>
    <definedName name="_46_102144">#REF!</definedName>
    <definedName name="_46_102154">#REF!</definedName>
    <definedName name="_46_102161">#REF!</definedName>
    <definedName name="_463_21010L">#REF!</definedName>
    <definedName name="_4639">#REF!</definedName>
    <definedName name="_467_402142">#REF!</definedName>
    <definedName name="_4674">#REF!</definedName>
    <definedName name="_468_21010T">#REF!</definedName>
    <definedName name="_47">#REF!</definedName>
    <definedName name="_47_102081">#REF!</definedName>
    <definedName name="_47_102083">#REF!</definedName>
    <definedName name="_47_102124">#REF!</definedName>
    <definedName name="_47_102132">#REF!</definedName>
    <definedName name="_47_102151">#REF!</definedName>
    <definedName name="_47_10215R1">#REF!</definedName>
    <definedName name="_47_102162">#REF!</definedName>
    <definedName name="_471_402143">#REF!</definedName>
    <definedName name="_472_301001">#REF!</definedName>
    <definedName name="_475_402144">#REF!</definedName>
    <definedName name="_476_301002">#REF!</definedName>
    <definedName name="_48">#REF!</definedName>
    <definedName name="_48_102084">#REF!</definedName>
    <definedName name="_48_102124">#REF!</definedName>
    <definedName name="_48_102131">#REF!</definedName>
    <definedName name="_48_102133">#REF!</definedName>
    <definedName name="_48_102152">#REF!</definedName>
    <definedName name="_48_10215R2">#REF!</definedName>
    <definedName name="_48_102163">#REF!</definedName>
    <definedName name="_480_301003">#REF!</definedName>
    <definedName name="_484_301004">#REF!</definedName>
    <definedName name="_484_402152">#REF!</definedName>
    <definedName name="_488_402153">#REF!</definedName>
    <definedName name="_489_30100R1">#REF!</definedName>
    <definedName name="_49">#REF!</definedName>
    <definedName name="_49_10100R1">#REF!</definedName>
    <definedName name="_49_102082">#REF!</definedName>
    <definedName name="_49_10212R2">#REF!</definedName>
    <definedName name="_49_102132">#REF!</definedName>
    <definedName name="_49_102134">#REF!</definedName>
    <definedName name="_49_102153">#REF!</definedName>
    <definedName name="_49_10215R3">#REF!</definedName>
    <definedName name="_49_102164">#REF!</definedName>
    <definedName name="_492_402154">#REF!</definedName>
    <definedName name="_493_302111">#REF!</definedName>
    <definedName name="_497_302112">#REF!</definedName>
    <definedName name="_4PREFERRED_STOCK">#REF!</definedName>
    <definedName name="_4ROUN">#REF!</definedName>
    <definedName name="_5">#REF!</definedName>
    <definedName name="_5_0_0CHOI">#REF!</definedName>
    <definedName name="_5_0_0ROUN">#REF!</definedName>
    <definedName name="_5_00021D">#REF!</definedName>
    <definedName name="_5_10100">#REF!</definedName>
    <definedName name="_50">#REF!</definedName>
    <definedName name="_50_102111">#REF!</definedName>
    <definedName name="_50_102131">#REF!</definedName>
    <definedName name="_50_102133">#REF!</definedName>
    <definedName name="_50_102141">#REF!</definedName>
    <definedName name="_50_102154">#REF!</definedName>
    <definedName name="_50_102161">#REF!</definedName>
    <definedName name="_50_102171">#REF!</definedName>
    <definedName name="_501_302113">#REF!</definedName>
    <definedName name="_501001">#REF!</definedName>
    <definedName name="_501002">#REF!</definedName>
    <definedName name="_501003">#REF!</definedName>
    <definedName name="_501004">#REF!</definedName>
    <definedName name="_50100R1">#REF!</definedName>
    <definedName name="_50100R2">#REF!</definedName>
    <definedName name="_50100R3">#REF!</definedName>
    <definedName name="_504_501003">#REF!</definedName>
    <definedName name="_505_302114">#REF!</definedName>
    <definedName name="_506_30211R2">#REF!</definedName>
    <definedName name="_508_501004">#REF!</definedName>
    <definedName name="_51">#REF!</definedName>
    <definedName name="_51_102083">#REF!</definedName>
    <definedName name="_51_102112">#REF!</definedName>
    <definedName name="_51_102132">#REF!</definedName>
    <definedName name="_51_102134">#REF!</definedName>
    <definedName name="_51_102142">#REF!</definedName>
    <definedName name="_51_102161">#REF!</definedName>
    <definedName name="_51_102162">#REF!</definedName>
    <definedName name="_51_102172">#REF!</definedName>
    <definedName name="_510_401001">#REF!</definedName>
    <definedName name="_514_401002">#REF!</definedName>
    <definedName name="_518_401003">#REF!</definedName>
    <definedName name="_52">#REF!</definedName>
    <definedName name="_52_102114">#REF!</definedName>
    <definedName name="_52_102133">#REF!</definedName>
    <definedName name="_52_102141">#REF!</definedName>
    <definedName name="_52_102143">#REF!</definedName>
    <definedName name="_52_102162">#REF!</definedName>
    <definedName name="_52_102163">#REF!</definedName>
    <definedName name="_52_102173">#REF!</definedName>
    <definedName name="_522_401004">#REF!</definedName>
    <definedName name="_523_601003">#REF!</definedName>
    <definedName name="_527_40100R1">#REF!</definedName>
    <definedName name="_527_601004">#REF!</definedName>
    <definedName name="_53">#REF!</definedName>
    <definedName name="_53_102011">#REF!</definedName>
    <definedName name="_53_102084">#REF!</definedName>
    <definedName name="_53_102134">#REF!</definedName>
    <definedName name="_53_102142">#REF!</definedName>
    <definedName name="_53_102144">#REF!</definedName>
    <definedName name="_53_102163">#REF!</definedName>
    <definedName name="_53_102164">#REF!</definedName>
    <definedName name="_53_102174">#REF!</definedName>
    <definedName name="_531_402111">#REF!</definedName>
    <definedName name="_5325">#REF!</definedName>
    <definedName name="_535_402112">#REF!</definedName>
    <definedName name="_5360">#REF!</definedName>
    <definedName name="_538_602112">#REF!</definedName>
    <definedName name="_539_402113">#REF!</definedName>
    <definedName name="_54">#REF!</definedName>
    <definedName name="_54_102121">#REF!</definedName>
    <definedName name="_54_10213R2">#REF!</definedName>
    <definedName name="_54_102143">#REF!</definedName>
    <definedName name="_54_102151">#REF!</definedName>
    <definedName name="_54_102164">#REF!</definedName>
    <definedName name="_54_102171">#REF!</definedName>
    <definedName name="_54_10217R1">#REF!</definedName>
    <definedName name="_54_102181">#REF!</definedName>
    <definedName name="_5413">#REF!</definedName>
    <definedName name="_542_602113">#REF!</definedName>
    <definedName name="_543_402114">#REF!</definedName>
    <definedName name="_546_602114">#REF!</definedName>
    <definedName name="_547_402121">#REF!</definedName>
    <definedName name="_55">#REF!</definedName>
    <definedName name="_55_102111">#REF!</definedName>
    <definedName name="_55_102141">#REF!</definedName>
    <definedName name="_55_102144">#REF!</definedName>
    <definedName name="_55_102152">#REF!</definedName>
    <definedName name="_55_102171">#REF!</definedName>
    <definedName name="_55_102172">#REF!</definedName>
    <definedName name="_55_10217R2">#REF!</definedName>
    <definedName name="_55_102182">#REF!</definedName>
    <definedName name="_551_402122">#REF!</definedName>
    <definedName name="_554_602122">#REF!</definedName>
    <definedName name="_555_402123">#REF!</definedName>
    <definedName name="_558_602123">#REF!</definedName>
    <definedName name="_559_402124">#REF!</definedName>
    <definedName name="_56">#REF!</definedName>
    <definedName name="_56_102122">#REF!</definedName>
    <definedName name="_56_102142">#REF!</definedName>
    <definedName name="_56_102151">#REF!</definedName>
    <definedName name="_56_102153">#REF!</definedName>
    <definedName name="_56_102172">#REF!</definedName>
    <definedName name="_56_102173">#REF!</definedName>
    <definedName name="_56_10217R3">#REF!</definedName>
    <definedName name="_56_102183">#REF!</definedName>
    <definedName name="_560_40212R1">#REF!</definedName>
    <definedName name="_561_40212R2">#REF!</definedName>
    <definedName name="_562_40212R3">#REF!</definedName>
    <definedName name="_562_602124">#REF!</definedName>
    <definedName name="_566_402131">#REF!</definedName>
    <definedName name="_57">#REF!</definedName>
    <definedName name="_57_102012">#REF!</definedName>
    <definedName name="_57_102082">#REF!</definedName>
    <definedName name="_57_102112">#REF!</definedName>
    <definedName name="_57_102143">#REF!</definedName>
    <definedName name="_57_102152">#REF!</definedName>
    <definedName name="_57_102154">#REF!</definedName>
    <definedName name="_57_102173">#REF!</definedName>
    <definedName name="_57_102174">#REF!</definedName>
    <definedName name="_57_102181">#REF!</definedName>
    <definedName name="_57_102184">#REF!</definedName>
    <definedName name="_570_402132">#REF!</definedName>
    <definedName name="_574_402133">#REF!</definedName>
    <definedName name="_576_901003">#REF!</definedName>
    <definedName name="_578_402134">#REF!</definedName>
    <definedName name="_58">#REF!</definedName>
    <definedName name="_58_102123">#REF!</definedName>
    <definedName name="_58_102144">#REF!</definedName>
    <definedName name="_58_102153">#REF!</definedName>
    <definedName name="_58_10215R1">#REF!</definedName>
    <definedName name="_58_102174">#REF!</definedName>
    <definedName name="_58_10217R1">#REF!</definedName>
    <definedName name="_58_102182">#REF!</definedName>
    <definedName name="_58_103101">#REF!</definedName>
    <definedName name="_580_901004">#REF!</definedName>
    <definedName name="_582_402141">#REF!</definedName>
    <definedName name="_582_90100R2">#REF!</definedName>
    <definedName name="_583_90100R3">#REF!</definedName>
    <definedName name="_586_402142">#REF!</definedName>
    <definedName name="_59">#REF!</definedName>
    <definedName name="_59_102113">#REF!</definedName>
    <definedName name="_59_102151">#REF!</definedName>
    <definedName name="_59_102154">#REF!</definedName>
    <definedName name="_59_10215R2">#REF!</definedName>
    <definedName name="_59_10217R2">#REF!</definedName>
    <definedName name="_59_102181">#REF!</definedName>
    <definedName name="_59_102183">#REF!</definedName>
    <definedName name="_59_103102">#REF!</definedName>
    <definedName name="_590_402143">#REF!</definedName>
    <definedName name="_591_902102">#REF!</definedName>
    <definedName name="_594_402144">#REF!</definedName>
    <definedName name="_595_902103">#REF!</definedName>
    <definedName name="_597_40214R3">#REF!</definedName>
    <definedName name="_599_902104">#REF!</definedName>
    <definedName name="_5PREFERRED_STOCK">#REF!</definedName>
    <definedName name="_5ROUN">#REF!</definedName>
    <definedName name="_6">#REF!</definedName>
    <definedName name="_6_0_0CHOI">#REF!</definedName>
    <definedName name="_6_0_0CHOIC">#REF!</definedName>
    <definedName name="_6_0_0ROUN">#REF!</definedName>
    <definedName name="_6_00021L">#REF!</definedName>
    <definedName name="_6_101001">#REF!</definedName>
    <definedName name="_60">#REF!</definedName>
    <definedName name="_60_102124">#REF!</definedName>
    <definedName name="_60_102152">#REF!</definedName>
    <definedName name="_60_10215R3">#REF!</definedName>
    <definedName name="_60_102161">#REF!</definedName>
    <definedName name="_60_10217R3">#REF!</definedName>
    <definedName name="_60_102182">#REF!</definedName>
    <definedName name="_60_102184">#REF!</definedName>
    <definedName name="_60_103103">#REF!</definedName>
    <definedName name="_601_402151">#REF!</definedName>
    <definedName name="_601001">#REF!</definedName>
    <definedName name="_601002">#REF!</definedName>
    <definedName name="_601003">#REF!</definedName>
    <definedName name="_601004">#REF!</definedName>
    <definedName name="_60100R1">#REF!</definedName>
    <definedName name="_60100R2">#REF!</definedName>
    <definedName name="_60100R3">#REF!</definedName>
    <definedName name="_602111">#REF!</definedName>
    <definedName name="_602112">#REF!</definedName>
    <definedName name="_602113">#REF!</definedName>
    <definedName name="_602114">#REF!</definedName>
    <definedName name="_602121">#REF!</definedName>
    <definedName name="_602122">#REF!</definedName>
    <definedName name="_602123">#REF!</definedName>
    <definedName name="_602124">#REF!</definedName>
    <definedName name="_60212R2">#REF!</definedName>
    <definedName name="_60212R3">#REF!</definedName>
    <definedName name="_605_402152">#REF!</definedName>
    <definedName name="_607_990012">#REF!</definedName>
    <definedName name="_609_402153">#REF!</definedName>
    <definedName name="_61">#REF!</definedName>
    <definedName name="_61_102013">#REF!</definedName>
    <definedName name="_61_102083">#REF!</definedName>
    <definedName name="_61_102114">#REF!</definedName>
    <definedName name="_61_102153">#REF!</definedName>
    <definedName name="_61_102161">#REF!</definedName>
    <definedName name="_61_102162">#REF!</definedName>
    <definedName name="_61_102181">#REF!</definedName>
    <definedName name="_61_102183">#REF!</definedName>
    <definedName name="_61_103101">#REF!</definedName>
    <definedName name="_61_103104">#REF!</definedName>
    <definedName name="_611_990013">#REF!</definedName>
    <definedName name="_613_402154">#REF!</definedName>
    <definedName name="_615_990014">#REF!</definedName>
    <definedName name="_617_501001">#REF!</definedName>
    <definedName name="_62">#REF!</definedName>
    <definedName name="_62_102121">#REF!</definedName>
    <definedName name="_62_102131">#REF!</definedName>
    <definedName name="_62_102154">#REF!</definedName>
    <definedName name="_62_102162">#REF!</definedName>
    <definedName name="_62_102163">#REF!</definedName>
    <definedName name="_62_102182">#REF!</definedName>
    <definedName name="_62_102184">#REF!</definedName>
    <definedName name="_62_103102">#REF!</definedName>
    <definedName name="_62_10310R1">#REF!</definedName>
    <definedName name="_621_501002">#REF!</definedName>
    <definedName name="_625_501003">#REF!</definedName>
    <definedName name="_629_501004">#REF!</definedName>
    <definedName name="_63">#REF!</definedName>
    <definedName name="_63_102122">#REF!</definedName>
    <definedName name="_63_102132">#REF!</definedName>
    <definedName name="_63_10215R1">#REF!</definedName>
    <definedName name="_63_102163">#REF!</definedName>
    <definedName name="_63_102164">#REF!</definedName>
    <definedName name="_63_102183">#REF!</definedName>
    <definedName name="_63_103101">#REF!</definedName>
    <definedName name="_63_103103">#REF!</definedName>
    <definedName name="_63_10310R2">#REF!</definedName>
    <definedName name="_634_50100R1">#REF!</definedName>
    <definedName name="_635_50100R2">#REF!</definedName>
    <definedName name="_636_50100R3">#REF!</definedName>
    <definedName name="_64">#REF!</definedName>
    <definedName name="_64_102123">#REF!</definedName>
    <definedName name="_64_102133">#REF!</definedName>
    <definedName name="_64_10215R2">#REF!</definedName>
    <definedName name="_64_102164">#REF!</definedName>
    <definedName name="_64_102171">#REF!</definedName>
    <definedName name="_64_102184">#REF!</definedName>
    <definedName name="_64_103102">#REF!</definedName>
    <definedName name="_64_103104">#REF!</definedName>
    <definedName name="_64_19190">#REF!</definedName>
    <definedName name="_640_601001">#REF!</definedName>
    <definedName name="_644_601002">#REF!</definedName>
    <definedName name="_6460">#REF!</definedName>
    <definedName name="_648_601003">#REF!</definedName>
    <definedName name="_65">#REF!</definedName>
    <definedName name="_65_102014">#REF!</definedName>
    <definedName name="_65_102084">#REF!</definedName>
    <definedName name="_65_102124">#REF!</definedName>
    <definedName name="_65_102134">#REF!</definedName>
    <definedName name="_65_10215R3">#REF!</definedName>
    <definedName name="_65_102171">#REF!</definedName>
    <definedName name="_65_102172">#REF!</definedName>
    <definedName name="_65_103101">#REF!</definedName>
    <definedName name="_65_103103">#REF!</definedName>
    <definedName name="_65_10310R1">#REF!</definedName>
    <definedName name="_65_19190D">#REF!</definedName>
    <definedName name="_652_601004">#REF!</definedName>
    <definedName name="_657_60100R1">#REF!</definedName>
    <definedName name="_658_60100R2">#REF!</definedName>
    <definedName name="_659_60100R3">#REF!</definedName>
    <definedName name="_66">#REF!</definedName>
    <definedName name="_66_10212R2">#REF!</definedName>
    <definedName name="_66_102161">#REF!</definedName>
    <definedName name="_66_102172">#REF!</definedName>
    <definedName name="_66_102173">#REF!</definedName>
    <definedName name="_66_103102">#REF!</definedName>
    <definedName name="_66_103104">#REF!</definedName>
    <definedName name="_66_10310R2">#REF!</definedName>
    <definedName name="_66_19190G">#REF!</definedName>
    <definedName name="_663_602111">#REF!</definedName>
    <definedName name="_667_602112">#REF!</definedName>
    <definedName name="_67">#REF!</definedName>
    <definedName name="_67_102141">#REF!</definedName>
    <definedName name="_67_102162">#REF!</definedName>
    <definedName name="_67_102173">#REF!</definedName>
    <definedName name="_67_102174">#REF!</definedName>
    <definedName name="_67_103103">#REF!</definedName>
    <definedName name="_67_10310R1">#REF!</definedName>
    <definedName name="_67_19190">#REF!</definedName>
    <definedName name="_67_19190L">#REF!</definedName>
    <definedName name="_671_602113">#REF!</definedName>
    <definedName name="_675_602114">#REF!</definedName>
    <definedName name="_679_602121">#REF!</definedName>
    <definedName name="_68">#REF!</definedName>
    <definedName name="_68_102131">#REF!</definedName>
    <definedName name="_68_102142">#REF!</definedName>
    <definedName name="_68_102163">#REF!</definedName>
    <definedName name="_68_102174">#REF!</definedName>
    <definedName name="_68_102181">#REF!</definedName>
    <definedName name="_68_103104">#REF!</definedName>
    <definedName name="_68_10310R2">#REF!</definedName>
    <definedName name="_68_19190D">#REF!</definedName>
    <definedName name="_68_19190T">#REF!</definedName>
    <definedName name="_683_602122">#REF!</definedName>
    <definedName name="_687_602123">#REF!</definedName>
    <definedName name="_69">#REF!</definedName>
    <definedName name="_69_102143">#REF!</definedName>
    <definedName name="_69_102164">#REF!</definedName>
    <definedName name="_69_10217R1">#REF!</definedName>
    <definedName name="_69_102182">#REF!</definedName>
    <definedName name="_69_10310R1">#REF!</definedName>
    <definedName name="_69_19190">#REF!</definedName>
    <definedName name="_69_19190G">#REF!</definedName>
    <definedName name="_69_201001">#REF!</definedName>
    <definedName name="_691_602124">#REF!</definedName>
    <definedName name="_692_60212R2">#REF!</definedName>
    <definedName name="_695_60212R3">#REF!</definedName>
    <definedName name="_699_901001">#REF!</definedName>
    <definedName name="_6ROUN">#REF!</definedName>
    <definedName name="_7">#REF!</definedName>
    <definedName name="_7_0_0H">#REF!</definedName>
    <definedName name="_7_10100">#REF!</definedName>
    <definedName name="_7_101002">#REF!</definedName>
    <definedName name="_7_2003_AFFILIATE_BILLINGS_SUMMARY_QRY">#REF!</definedName>
    <definedName name="_70">#REF!</definedName>
    <definedName name="_70_102071">#REF!</definedName>
    <definedName name="_70_102132">#REF!</definedName>
    <definedName name="_70_102144">#REF!</definedName>
    <definedName name="_70_10216R3">#REF!</definedName>
    <definedName name="_70_10217R2">#REF!</definedName>
    <definedName name="_70_102183">#REF!</definedName>
    <definedName name="_70_10310R2">#REF!</definedName>
    <definedName name="_70_19190D">#REF!</definedName>
    <definedName name="_70_19190L">#REF!</definedName>
    <definedName name="_70_201002">#REF!</definedName>
    <definedName name="_703_901002">#REF!</definedName>
    <definedName name="_707_901003">#REF!</definedName>
    <definedName name="_71">#REF!</definedName>
    <definedName name="_71_102171">#REF!</definedName>
    <definedName name="_71_10217R3">#REF!</definedName>
    <definedName name="_71_102184">#REF!</definedName>
    <definedName name="_71_19190">#REF!</definedName>
    <definedName name="_71_19190G">#REF!</definedName>
    <definedName name="_71_19190T">#REF!</definedName>
    <definedName name="_71_201003">#REF!</definedName>
    <definedName name="_711_901004">#REF!</definedName>
    <definedName name="_716_90100R1">#REF!</definedName>
    <definedName name="_717_90100R2">#REF!</definedName>
    <definedName name="_718_90100R3">#REF!</definedName>
    <definedName name="_72">#REF!</definedName>
    <definedName name="_72_102133">#REF!</definedName>
    <definedName name="_72_102151">#REF!</definedName>
    <definedName name="_72_102172">#REF!</definedName>
    <definedName name="_72_102181">#REF!</definedName>
    <definedName name="_72_103101">#REF!</definedName>
    <definedName name="_72_19190D">#REF!</definedName>
    <definedName name="_72_19190L">#REF!</definedName>
    <definedName name="_72_201001">#REF!</definedName>
    <definedName name="_72_201004">#REF!</definedName>
    <definedName name="_722_902101">#REF!</definedName>
    <definedName name="_724">#REF!</definedName>
    <definedName name="_726_902102">#REF!</definedName>
    <definedName name="_73">#REF!</definedName>
    <definedName name="_73_102112">#REF!</definedName>
    <definedName name="_73_102152">#REF!</definedName>
    <definedName name="_73_102173">#REF!</definedName>
    <definedName name="_73_102182">#REF!</definedName>
    <definedName name="_73_103102">#REF!</definedName>
    <definedName name="_73_19190G">#REF!</definedName>
    <definedName name="_73_19190T">#REF!</definedName>
    <definedName name="_73_201002">#REF!</definedName>
    <definedName name="_73_20100R1">#REF!</definedName>
    <definedName name="_730_902103">#REF!</definedName>
    <definedName name="_734_902104">#REF!</definedName>
    <definedName name="_738_990011">#REF!</definedName>
    <definedName name="_74">#REF!</definedName>
    <definedName name="_74_102134">#REF!</definedName>
    <definedName name="_74_102153">#REF!</definedName>
    <definedName name="_74_102174">#REF!</definedName>
    <definedName name="_74_102183">#REF!</definedName>
    <definedName name="_74_103103">#REF!</definedName>
    <definedName name="_74_19190L">#REF!</definedName>
    <definedName name="_74_201001">#REF!</definedName>
    <definedName name="_74_201003">#REF!</definedName>
    <definedName name="_74_202101">#REF!</definedName>
    <definedName name="_742_990012">#REF!</definedName>
    <definedName name="_746_990013">#REF!</definedName>
    <definedName name="_749">#REF!</definedName>
    <definedName name="_75">#REF!</definedName>
    <definedName name="_75_102072">#REF!</definedName>
    <definedName name="_75_10213R2">#REF!</definedName>
    <definedName name="_75_102154">#REF!</definedName>
    <definedName name="_75_10217R1">#REF!</definedName>
    <definedName name="_75_102184">#REF!</definedName>
    <definedName name="_75_103104">#REF!</definedName>
    <definedName name="_75_19190T">#REF!</definedName>
    <definedName name="_75_201002">#REF!</definedName>
    <definedName name="_75_201004">#REF!</definedName>
    <definedName name="_75_202102">#REF!</definedName>
    <definedName name="_750_990014">#REF!</definedName>
    <definedName name="_753_99001R3">#REF!</definedName>
    <definedName name="_756_99002R3">#REF!</definedName>
    <definedName name="_759_99004R3">#REF!</definedName>
    <definedName name="_76">#REF!</definedName>
    <definedName name="_76_10215R1">#REF!</definedName>
    <definedName name="_76_10217R2">#REF!</definedName>
    <definedName name="_76_103101">#REF!</definedName>
    <definedName name="_76_2_Add_Group_and_CE">#REF!</definedName>
    <definedName name="_76_2003_AFFILIATE_BILLINGS_SUMMARY_QRY">#REF!</definedName>
    <definedName name="_76_201003">#REF!</definedName>
    <definedName name="_76_20100R1">#REF!</definedName>
    <definedName name="_76_202103">#REF!</definedName>
    <definedName name="_760CASHFLOW_WKST2">#REF!</definedName>
    <definedName name="_761CHOI">#REF!</definedName>
    <definedName name="_762CHOIC">#REF!</definedName>
    <definedName name="_763H">#REF!</definedName>
    <definedName name="_767OUR_WORKPAPER">#REF!</definedName>
    <definedName name="_768PG_1_MONTH">#REF!</definedName>
    <definedName name="_769PG_4_MONTH">#REF!</definedName>
    <definedName name="_77">#REF!</definedName>
    <definedName name="_77_102113">#REF!</definedName>
    <definedName name="_77_102141">#REF!</definedName>
    <definedName name="_77_10215R2">#REF!</definedName>
    <definedName name="_77_10217R3">#REF!</definedName>
    <definedName name="_77_103102">#REF!</definedName>
    <definedName name="_77_10310R1">#REF!</definedName>
    <definedName name="_77_2003_AFFILIATE_BILLINGS_SUMMARY_QRY">#REF!</definedName>
    <definedName name="_77_201001">#REF!</definedName>
    <definedName name="_77_201004">#REF!</definedName>
    <definedName name="_77_202101">#REF!</definedName>
    <definedName name="_77_202104">#REF!</definedName>
    <definedName name="_770PG_6_MONTH">#REF!</definedName>
    <definedName name="_771PG_7_MONTH">#REF!</definedName>
    <definedName name="_775T_R_ATTACHMENT">#REF!</definedName>
    <definedName name="_78_10215R3">#REF!</definedName>
    <definedName name="_78_102181">#REF!</definedName>
    <definedName name="_78_103103">#REF!</definedName>
    <definedName name="_78_201001">#REF!</definedName>
    <definedName name="_78_201002">#REF!</definedName>
    <definedName name="_78_20100R1">#REF!</definedName>
    <definedName name="_78_202102">#REF!</definedName>
    <definedName name="_78_202111">#REF!</definedName>
    <definedName name="_79_102142">#REF!</definedName>
    <definedName name="_79_102182">#REF!</definedName>
    <definedName name="_79_103104">#REF!</definedName>
    <definedName name="_79_10310R2">#REF!</definedName>
    <definedName name="_79_201002">#REF!</definedName>
    <definedName name="_79_201003">#REF!</definedName>
    <definedName name="_79_202101">#REF!</definedName>
    <definedName name="_79_202103">#REF!</definedName>
    <definedName name="_79_202112">#REF!</definedName>
    <definedName name="_7ROUN">#REF!</definedName>
    <definedName name="_8">#REF!</definedName>
    <definedName name="_8_0_0CHOI">#REF!</definedName>
    <definedName name="_8_0_0CHOIC">#REF!</definedName>
    <definedName name="_8_00021T">#REF!</definedName>
    <definedName name="_8_10100">#REF!</definedName>
    <definedName name="_8_101001">#REF!</definedName>
    <definedName name="_8_101003">#REF!</definedName>
    <definedName name="_80_102073">#REF!</definedName>
    <definedName name="_80_102161">#REF!</definedName>
    <definedName name="_80_102183">#REF!</definedName>
    <definedName name="_80_10310R1">#REF!</definedName>
    <definedName name="_80_201003">#REF!</definedName>
    <definedName name="_80_201004">#REF!</definedName>
    <definedName name="_80_202102">#REF!</definedName>
    <definedName name="_80_202104">#REF!</definedName>
    <definedName name="_80_202113">#REF!</definedName>
    <definedName name="_81_102114">#REF!</definedName>
    <definedName name="_81_102143">#REF!</definedName>
    <definedName name="_81_102162">#REF!</definedName>
    <definedName name="_81_102184">#REF!</definedName>
    <definedName name="_81_10310R2">#REF!</definedName>
    <definedName name="_81_19190">#REF!</definedName>
    <definedName name="_81_201004">#REF!</definedName>
    <definedName name="_81_20100R1">#REF!</definedName>
    <definedName name="_81_202103">#REF!</definedName>
    <definedName name="_81_202111">#REF!</definedName>
    <definedName name="_81_202114">#REF!</definedName>
    <definedName name="_82_102163">#REF!</definedName>
    <definedName name="_82_103101">#REF!</definedName>
    <definedName name="_82_19190">#REF!</definedName>
    <definedName name="_82_20100R1">#REF!</definedName>
    <definedName name="_82_202101">#REF!</definedName>
    <definedName name="_82_202104">#REF!</definedName>
    <definedName name="_82_202112">#REF!</definedName>
    <definedName name="_82_202131">#REF!</definedName>
    <definedName name="_83_102144">#REF!</definedName>
    <definedName name="_83_102164">#REF!</definedName>
    <definedName name="_83_103102">#REF!</definedName>
    <definedName name="_83_19190D">#REF!</definedName>
    <definedName name="_83_202101">#REF!</definedName>
    <definedName name="_83_202102">#REF!</definedName>
    <definedName name="_83_202111">#REF!</definedName>
    <definedName name="_83_202113">#REF!</definedName>
    <definedName name="_83_202132">#REF!</definedName>
    <definedName name="_84_103103">#REF!</definedName>
    <definedName name="_84_19190G">#REF!</definedName>
    <definedName name="_84_202102">#REF!</definedName>
    <definedName name="_84_202103">#REF!</definedName>
    <definedName name="_84_202112">#REF!</definedName>
    <definedName name="_84_202114">#REF!</definedName>
    <definedName name="_84_202133">#REF!</definedName>
    <definedName name="_85_102074">#REF!</definedName>
    <definedName name="_85_102151">#REF!</definedName>
    <definedName name="_85_102171">#REF!</definedName>
    <definedName name="_85_103104">#REF!</definedName>
    <definedName name="_85_19190G">#REF!</definedName>
    <definedName name="_85_19190L">#REF!</definedName>
    <definedName name="_85_202103">#REF!</definedName>
    <definedName name="_85_202104">#REF!</definedName>
    <definedName name="_85_202113">#REF!</definedName>
    <definedName name="_85_202131">#REF!</definedName>
    <definedName name="_85_202134">#REF!</definedName>
    <definedName name="_86_102172">#REF!</definedName>
    <definedName name="_86_19190T">#REF!</definedName>
    <definedName name="_86_202104">#REF!</definedName>
    <definedName name="_86_202111">#REF!</definedName>
    <definedName name="_86_202114">#REF!</definedName>
    <definedName name="_86_202132">#REF!</definedName>
    <definedName name="_86_202151">#REF!</definedName>
    <definedName name="_861_8">#REF!</definedName>
    <definedName name="_87_102152">#REF!</definedName>
    <definedName name="_87_102173">#REF!</definedName>
    <definedName name="_87_10310R1">#REF!</definedName>
    <definedName name="_87_19190L">#REF!</definedName>
    <definedName name="_87_202111">#REF!</definedName>
    <definedName name="_87_202112">#REF!</definedName>
    <definedName name="_87_202131">#REF!</definedName>
    <definedName name="_87_202133">#REF!</definedName>
    <definedName name="_87_202152">#REF!</definedName>
    <definedName name="_88_10207R3">#REF!</definedName>
    <definedName name="_88_102174">#REF!</definedName>
    <definedName name="_88_2003_AFFILIATE_BILLINGS_SUMMARY_QRY">#REF!</definedName>
    <definedName name="_88_202112">#REF!</definedName>
    <definedName name="_88_202113">#REF!</definedName>
    <definedName name="_88_202132">#REF!</definedName>
    <definedName name="_88_202134">#REF!</definedName>
    <definedName name="_88_202153">#REF!</definedName>
    <definedName name="_89_102153">#REF!</definedName>
    <definedName name="_89_10217R1">#REF!</definedName>
    <definedName name="_89_10310R2">#REF!</definedName>
    <definedName name="_89_19190T">#REF!</definedName>
    <definedName name="_89_201001">#REF!</definedName>
    <definedName name="_89_202113">#REF!</definedName>
    <definedName name="_89_202114">#REF!</definedName>
    <definedName name="_89_202133">#REF!</definedName>
    <definedName name="_89_202151">#REF!</definedName>
    <definedName name="_89_202154">#REF!</definedName>
    <definedName name="_8PREFERRED_STOCK">#REF!</definedName>
    <definedName name="_9">#REF!</definedName>
    <definedName name="_9_0_0CHOI">#REF!</definedName>
    <definedName name="_9_0_0ROUN">#REF!</definedName>
    <definedName name="_9_101001">#REF!</definedName>
    <definedName name="_9_101002">#REF!</definedName>
    <definedName name="_9_101004">#REF!</definedName>
    <definedName name="_90_10217R2">#REF!</definedName>
    <definedName name="_90_201001">#REF!</definedName>
    <definedName name="_90_201002">#REF!</definedName>
    <definedName name="_90_202114">#REF!</definedName>
    <definedName name="_90_202131">#REF!</definedName>
    <definedName name="_90_202134">#REF!</definedName>
    <definedName name="_90_202152">#REF!</definedName>
    <definedName name="_90_202161">#REF!</definedName>
    <definedName name="_9000" localSheetId="34">#REF!</definedName>
    <definedName name="_9000" localSheetId="38">#REF!</definedName>
    <definedName name="_9000" localSheetId="53">#REF!</definedName>
    <definedName name="_9000" localSheetId="4">#REF!</definedName>
    <definedName name="_9000" localSheetId="5">#REF!</definedName>
    <definedName name="_9000" localSheetId="43">#REF!</definedName>
    <definedName name="_9000" localSheetId="48">#REF!</definedName>
    <definedName name="_9000" localSheetId="52">#REF!</definedName>
    <definedName name="_9000" localSheetId="54">#REF!</definedName>
    <definedName name="_9000" localSheetId="58">#REF!</definedName>
    <definedName name="_9000">#REF!</definedName>
    <definedName name="_901001">#REF!</definedName>
    <definedName name="_901002">#REF!</definedName>
    <definedName name="_901003">#REF!</definedName>
    <definedName name="_901004">#REF!</definedName>
    <definedName name="_90100R1">#REF!</definedName>
    <definedName name="_90100R2">#REF!</definedName>
    <definedName name="_90100R3">#REF!</definedName>
    <definedName name="_902101">#REF!</definedName>
    <definedName name="_902102">#REF!</definedName>
    <definedName name="_902103">#REF!</definedName>
    <definedName name="_902104">#REF!</definedName>
    <definedName name="_91_102154">#REF!</definedName>
    <definedName name="_91_10217R3">#REF!</definedName>
    <definedName name="_91_19190">#REF!</definedName>
    <definedName name="_91_201002">#REF!</definedName>
    <definedName name="_91_201003">#REF!</definedName>
    <definedName name="_91_202131">#REF!</definedName>
    <definedName name="_91_202132">#REF!</definedName>
    <definedName name="_91_202151">#REF!</definedName>
    <definedName name="_91_202153">#REF!</definedName>
    <definedName name="_91_202162">#REF!</definedName>
    <definedName name="_92_102081">#REF!</definedName>
    <definedName name="_92_10215R1">#REF!</definedName>
    <definedName name="_92_201003">#REF!</definedName>
    <definedName name="_92_201004">#REF!</definedName>
    <definedName name="_92_202132">#REF!</definedName>
    <definedName name="_92_202133">#REF!</definedName>
    <definedName name="_92_202152">#REF!</definedName>
    <definedName name="_92_202154">#REF!</definedName>
    <definedName name="_92_202163">#REF!</definedName>
    <definedName name="_93_10215R2">#REF!</definedName>
    <definedName name="_93_102181">#REF!</definedName>
    <definedName name="_93_19190D">#REF!</definedName>
    <definedName name="_93_201004">#REF!</definedName>
    <definedName name="_93_20100R1">#REF!</definedName>
    <definedName name="_93_202133">#REF!</definedName>
    <definedName name="_93_202134">#REF!</definedName>
    <definedName name="_93_202153">#REF!</definedName>
    <definedName name="_93_202161">#REF!</definedName>
    <definedName name="_93_202164">#REF!</definedName>
    <definedName name="_9310" localSheetId="34">#REF!</definedName>
    <definedName name="_9310" localSheetId="38">#REF!</definedName>
    <definedName name="_9310" localSheetId="53">#REF!</definedName>
    <definedName name="_9310" localSheetId="4">#REF!</definedName>
    <definedName name="_9310" localSheetId="5">#REF!</definedName>
    <definedName name="_9310" localSheetId="43">#REF!</definedName>
    <definedName name="_9310" localSheetId="48">#REF!</definedName>
    <definedName name="_9310" localSheetId="52">#REF!</definedName>
    <definedName name="_9310" localSheetId="54">#REF!</definedName>
    <definedName name="_9310" localSheetId="58">#REF!</definedName>
    <definedName name="_9310">#REF!</definedName>
    <definedName name="_9325" localSheetId="34">#REF!</definedName>
    <definedName name="_9325" localSheetId="38">#REF!</definedName>
    <definedName name="_9325" localSheetId="53">#REF!</definedName>
    <definedName name="_9325" localSheetId="4">#REF!</definedName>
    <definedName name="_9325" localSheetId="5">#REF!</definedName>
    <definedName name="_9325" localSheetId="43">#REF!</definedName>
    <definedName name="_9325" localSheetId="48">#REF!</definedName>
    <definedName name="_9325" localSheetId="52">#REF!</definedName>
    <definedName name="_9325" localSheetId="54">#REF!</definedName>
    <definedName name="_9325" localSheetId="58">#REF!</definedName>
    <definedName name="_9325">#REF!</definedName>
    <definedName name="_9330" localSheetId="34">#REF!</definedName>
    <definedName name="_9330" localSheetId="38">#REF!</definedName>
    <definedName name="_9330" localSheetId="53">#REF!</definedName>
    <definedName name="_9330" localSheetId="4">#REF!</definedName>
    <definedName name="_9330" localSheetId="5">#REF!</definedName>
    <definedName name="_9330" localSheetId="43">#REF!</definedName>
    <definedName name="_9330" localSheetId="48">#REF!</definedName>
    <definedName name="_9330" localSheetId="52">#REF!</definedName>
    <definedName name="_9330" localSheetId="54">#REF!</definedName>
    <definedName name="_9330" localSheetId="58">#REF!</definedName>
    <definedName name="_9330">#REF!</definedName>
    <definedName name="_9350" localSheetId="17">#REF!</definedName>
    <definedName name="_9350" localSheetId="20">#REF!</definedName>
    <definedName name="_9350" localSheetId="34">#REF!</definedName>
    <definedName name="_9350" localSheetId="38">#REF!</definedName>
    <definedName name="_9350" localSheetId="53">#REF!</definedName>
    <definedName name="_9350" localSheetId="4">#REF!</definedName>
    <definedName name="_9350" localSheetId="5">#REF!</definedName>
    <definedName name="_9350">#REF!</definedName>
    <definedName name="_94_102132">#REF!</definedName>
    <definedName name="_94_10215R3">#REF!</definedName>
    <definedName name="_94_102182">#REF!</definedName>
    <definedName name="_94_202101">#REF!</definedName>
    <definedName name="_94_202134">#REF!</definedName>
    <definedName name="_94_202151">#REF!</definedName>
    <definedName name="_94_202154">#REF!</definedName>
    <definedName name="_94_202162">#REF!</definedName>
    <definedName name="_94_202171">#REF!</definedName>
    <definedName name="_9461" localSheetId="17">#REF!</definedName>
    <definedName name="_9461" localSheetId="34">#REF!</definedName>
    <definedName name="_9461" localSheetId="53">#REF!</definedName>
    <definedName name="_9461" localSheetId="5">#REF!</definedName>
    <definedName name="_9461">#REF!</definedName>
    <definedName name="_95_102183">#REF!</definedName>
    <definedName name="_95_19190G">#REF!</definedName>
    <definedName name="_95_20100R1">#REF!</definedName>
    <definedName name="_95_202102">#REF!</definedName>
    <definedName name="_95_202151">#REF!</definedName>
    <definedName name="_95_202152">#REF!</definedName>
    <definedName name="_95_202161">#REF!</definedName>
    <definedName name="_95_202163">#REF!</definedName>
    <definedName name="_95_202172">#REF!</definedName>
    <definedName name="_96_102082">#REF!</definedName>
    <definedName name="_96_102161">#REF!</definedName>
    <definedName name="_96_102184">#REF!</definedName>
    <definedName name="_96_202101">#REF!</definedName>
    <definedName name="_96_202103">#REF!</definedName>
    <definedName name="_96_202152">#REF!</definedName>
    <definedName name="_96_202153">#REF!</definedName>
    <definedName name="_96_202162">#REF!</definedName>
    <definedName name="_96_202164">#REF!</definedName>
    <definedName name="_96_202173">#REF!</definedName>
    <definedName name="_97_19190L">#REF!</definedName>
    <definedName name="_97_202102">#REF!</definedName>
    <definedName name="_97_202104">#REF!</definedName>
    <definedName name="_97_202153">#REF!</definedName>
    <definedName name="_97_202154">#REF!</definedName>
    <definedName name="_97_202163">#REF!</definedName>
    <definedName name="_97_20216R1">#REF!</definedName>
    <definedName name="_97_202174">#REF!</definedName>
    <definedName name="_98_102133">#REF!</definedName>
    <definedName name="_98_102162">#REF!</definedName>
    <definedName name="_98_103101">#REF!</definedName>
    <definedName name="_98_202103">#REF!</definedName>
    <definedName name="_98_202111">#REF!</definedName>
    <definedName name="_98_202154">#REF!</definedName>
    <definedName name="_98_202161">#REF!</definedName>
    <definedName name="_98_202164">#REF!</definedName>
    <definedName name="_98_20216R2">#REF!</definedName>
    <definedName name="_98_202181">#REF!</definedName>
    <definedName name="_99_19190T">#REF!</definedName>
    <definedName name="_99_202104">#REF!</definedName>
    <definedName name="_99_202112">#REF!</definedName>
    <definedName name="_99_202161">#REF!</definedName>
    <definedName name="_99_202162">#REF!</definedName>
    <definedName name="_99_20216R3">#REF!</definedName>
    <definedName name="_99_202171">#REF!</definedName>
    <definedName name="_99_202182">#REF!</definedName>
    <definedName name="_990011">#REF!</definedName>
    <definedName name="_990012">#REF!</definedName>
    <definedName name="_990013">#REF!</definedName>
    <definedName name="_990014">#REF!</definedName>
    <definedName name="_99001R3">#REF!</definedName>
    <definedName name="_99002R3">#REF!</definedName>
    <definedName name="_99004R3">#REF!</definedName>
    <definedName name="_A">#REF!</definedName>
    <definedName name="_ABR92">#REF!</definedName>
    <definedName name="_ABR93">#REF!</definedName>
    <definedName name="_ABR98">#REF!</definedName>
    <definedName name="_AcctRec_Ref_01">#REF!</definedName>
    <definedName name="_AcctRec_Ref_02">#REF!</definedName>
    <definedName name="_AcctRec_Ref_03">#REF!</definedName>
    <definedName name="_AcctRec_Ref_04">#REF!</definedName>
    <definedName name="_AcctRec_Ref_05">#REF!</definedName>
    <definedName name="_AcctRec_Ref_06">#REF!</definedName>
    <definedName name="_AcctRec_Ref_07">#REF!</definedName>
    <definedName name="_AcctRec_Ref_08">#REF!</definedName>
    <definedName name="_AcctRec_Ref_09">#REF!</definedName>
    <definedName name="_AcctRec_Ref_10">#REF!</definedName>
    <definedName name="_AcctRec_Ref_11">#REF!</definedName>
    <definedName name="_AcctRec_Ref_12">#REF!</definedName>
    <definedName name="_AGO91">#REF!</definedName>
    <definedName name="_AGO92">#REF!</definedName>
    <definedName name="_AGO93">#REF!</definedName>
    <definedName name="_AGO98">#REF!</definedName>
    <definedName name="_AMO_SingleObject_157336487_ROM_F0.SEC2.Print_1.SEC1.SEC1.BDY.REV_MO_201601_Data_Set_WORK_BILLDET1" localSheetId="17" hidden="1">#REF!</definedName>
    <definedName name="_AMO_SingleObject_157336487_ROM_F0.SEC2.Print_1.SEC1.SEC1.BDY.REV_MO_201601_Data_Set_WORK_BILLDET1" localSheetId="34" hidden="1">#REF!</definedName>
    <definedName name="_AMO_SingleObject_157336487_ROM_F0.SEC2.Print_1.SEC1.SEC1.BDY.REV_MO_201601_Data_Set_WORK_BILLDET1" localSheetId="53" hidden="1">#REF!</definedName>
    <definedName name="_AMO_SingleObject_157336487_ROM_F0.SEC2.Print_1.SEC1.SEC1.BDY.REV_MO_201601_Data_Set_WORK_BILLDET1" localSheetId="4" hidden="1">#REF!</definedName>
    <definedName name="_AMO_SingleObject_157336487_ROM_F0.SEC2.Print_1.SEC1.SEC1.BDY.REV_MO_201601_Data_Set_WORK_BILLDET1" localSheetId="7" hidden="1">#REF!</definedName>
    <definedName name="_AMO_SingleObject_157336487_ROM_F0.SEC2.Print_1.SEC1.SEC1.BDY.REV_MO_201601_Data_Set_WORK_BILLDET1" localSheetId="8" hidden="1">#REF!</definedName>
    <definedName name="_AMO_SingleObject_157336487_ROM_F0.SEC2.Print_1.SEC1.SEC1.BDY.REV_MO_201601_Data_Set_WORK_BILLDET1" hidden="1">#REF!</definedName>
    <definedName name="_AMO_SingleObject_157336487_ROM_F0.SEC2.Print_1.SEC1.SEC1.HDR.REV_MO_201601" localSheetId="17" hidden="1">#REF!</definedName>
    <definedName name="_AMO_SingleObject_157336487_ROM_F0.SEC2.Print_1.SEC1.SEC1.HDR.REV_MO_201601" localSheetId="34" hidden="1">#REF!</definedName>
    <definedName name="_AMO_SingleObject_157336487_ROM_F0.SEC2.Print_1.SEC1.SEC1.HDR.REV_MO_201601" localSheetId="53" hidden="1">#REF!</definedName>
    <definedName name="_AMO_SingleObject_157336487_ROM_F0.SEC2.Print_1.SEC1.SEC1.HDR.REV_MO_201601" localSheetId="4" hidden="1">#REF!</definedName>
    <definedName name="_AMO_SingleObject_157336487_ROM_F0.SEC2.Print_1.SEC1.SEC1.HDR.REV_MO_201601" localSheetId="7" hidden="1">#REF!</definedName>
    <definedName name="_AMO_SingleObject_157336487_ROM_F0.SEC2.Print_1.SEC1.SEC1.HDR.REV_MO_201601" localSheetId="8" hidden="1">#REF!</definedName>
    <definedName name="_AMO_SingleObject_157336487_ROM_F0.SEC2.Print_1.SEC1.SEC1.HDR.REV_MO_201601" hidden="1">#REF!</definedName>
    <definedName name="_AMO_SingleObject_157336487_ROM_F0.SEC2.Print_1.SEC1.SEC2.BDY.REV_MO_201602_Data_Set_WORK_BILLDET1" localSheetId="17" hidden="1">#REF!</definedName>
    <definedName name="_AMO_SingleObject_157336487_ROM_F0.SEC2.Print_1.SEC1.SEC2.BDY.REV_MO_201602_Data_Set_WORK_BILLDET1" localSheetId="34" hidden="1">#REF!</definedName>
    <definedName name="_AMO_SingleObject_157336487_ROM_F0.SEC2.Print_1.SEC1.SEC2.BDY.REV_MO_201602_Data_Set_WORK_BILLDET1" localSheetId="53" hidden="1">#REF!</definedName>
    <definedName name="_AMO_SingleObject_157336487_ROM_F0.SEC2.Print_1.SEC1.SEC2.BDY.REV_MO_201602_Data_Set_WORK_BILLDET1" localSheetId="4" hidden="1">#REF!</definedName>
    <definedName name="_AMO_SingleObject_157336487_ROM_F0.SEC2.Print_1.SEC1.SEC2.BDY.REV_MO_201602_Data_Set_WORK_BILLDET1" localSheetId="7" hidden="1">#REF!</definedName>
    <definedName name="_AMO_SingleObject_157336487_ROM_F0.SEC2.Print_1.SEC1.SEC2.BDY.REV_MO_201602_Data_Set_WORK_BILLDET1" localSheetId="8" hidden="1">#REF!</definedName>
    <definedName name="_AMO_SingleObject_157336487_ROM_F0.SEC2.Print_1.SEC1.SEC2.BDY.REV_MO_201602_Data_Set_WORK_BILLDET1" hidden="1">#REF!</definedName>
    <definedName name="_AMO_SingleObject_157336487_ROM_F0.SEC2.Print_1.SEC1.SEC2.HDR.REV_MO_201602" localSheetId="17" hidden="1">#REF!</definedName>
    <definedName name="_AMO_SingleObject_157336487_ROM_F0.SEC2.Print_1.SEC1.SEC2.HDR.REV_MO_201602" localSheetId="34" hidden="1">#REF!</definedName>
    <definedName name="_AMO_SingleObject_157336487_ROM_F0.SEC2.Print_1.SEC1.SEC2.HDR.REV_MO_201602" localSheetId="53" hidden="1">#REF!</definedName>
    <definedName name="_AMO_SingleObject_157336487_ROM_F0.SEC2.Print_1.SEC1.SEC2.HDR.REV_MO_201602" localSheetId="4" hidden="1">#REF!</definedName>
    <definedName name="_AMO_SingleObject_157336487_ROM_F0.SEC2.Print_1.SEC1.SEC2.HDR.REV_MO_201602" localSheetId="7" hidden="1">#REF!</definedName>
    <definedName name="_AMO_SingleObject_157336487_ROM_F0.SEC2.Print_1.SEC1.SEC2.HDR.REV_MO_201602" localSheetId="8" hidden="1">#REF!</definedName>
    <definedName name="_AMO_SingleObject_157336487_ROM_F0.SEC2.Print_1.SEC1.SEC2.HDR.REV_MO_201602" hidden="1">#REF!</definedName>
    <definedName name="_AMO_SingleObject_157336487_ROM_F0.SEC2.Print_1.SEC1.SEC3.BDY.REV_MO_201603_Data_Set_WORK_BILLDET1" localSheetId="17" hidden="1">#REF!</definedName>
    <definedName name="_AMO_SingleObject_157336487_ROM_F0.SEC2.Print_1.SEC1.SEC3.BDY.REV_MO_201603_Data_Set_WORK_BILLDET1" localSheetId="34" hidden="1">#REF!</definedName>
    <definedName name="_AMO_SingleObject_157336487_ROM_F0.SEC2.Print_1.SEC1.SEC3.BDY.REV_MO_201603_Data_Set_WORK_BILLDET1" localSheetId="53" hidden="1">#REF!</definedName>
    <definedName name="_AMO_SingleObject_157336487_ROM_F0.SEC2.Print_1.SEC1.SEC3.BDY.REV_MO_201603_Data_Set_WORK_BILLDET1" localSheetId="4" hidden="1">#REF!</definedName>
    <definedName name="_AMO_SingleObject_157336487_ROM_F0.SEC2.Print_1.SEC1.SEC3.BDY.REV_MO_201603_Data_Set_WORK_BILLDET1" localSheetId="7" hidden="1">#REF!</definedName>
    <definedName name="_AMO_SingleObject_157336487_ROM_F0.SEC2.Print_1.SEC1.SEC3.BDY.REV_MO_201603_Data_Set_WORK_BILLDET1" localSheetId="8" hidden="1">#REF!</definedName>
    <definedName name="_AMO_SingleObject_157336487_ROM_F0.SEC2.Print_1.SEC1.SEC3.BDY.REV_MO_201603_Data_Set_WORK_BILLDET1" hidden="1">#REF!</definedName>
    <definedName name="_AMO_SingleObject_157336487_ROM_F0.SEC2.Print_1.SEC1.SEC3.HDR.REV_MO_201603" localSheetId="17" hidden="1">#REF!</definedName>
    <definedName name="_AMO_SingleObject_157336487_ROM_F0.SEC2.Print_1.SEC1.SEC3.HDR.REV_MO_201603" localSheetId="34" hidden="1">#REF!</definedName>
    <definedName name="_AMO_SingleObject_157336487_ROM_F0.SEC2.Print_1.SEC1.SEC3.HDR.REV_MO_201603" localSheetId="53" hidden="1">#REF!</definedName>
    <definedName name="_AMO_SingleObject_157336487_ROM_F0.SEC2.Print_1.SEC1.SEC3.HDR.REV_MO_201603" localSheetId="4" hidden="1">#REF!</definedName>
    <definedName name="_AMO_SingleObject_157336487_ROM_F0.SEC2.Print_1.SEC1.SEC3.HDR.REV_MO_201603" localSheetId="7" hidden="1">#REF!</definedName>
    <definedName name="_AMO_SingleObject_157336487_ROM_F0.SEC2.Print_1.SEC1.SEC3.HDR.REV_MO_201603" localSheetId="8" hidden="1">#REF!</definedName>
    <definedName name="_AMO_SingleObject_157336487_ROM_F0.SEC2.Print_1.SEC1.SEC3.HDR.REV_MO_201603" hidden="1">#REF!</definedName>
    <definedName name="_AMO_SingleObject_157336487_ROM_F0.SEC2.Print_1.SEC1.SEC4.BDY.REV_MO_999999_Data_Set_WORK_BILLDET1" localSheetId="17" hidden="1">#REF!</definedName>
    <definedName name="_AMO_SingleObject_157336487_ROM_F0.SEC2.Print_1.SEC1.SEC4.BDY.REV_MO_999999_Data_Set_WORK_BILLDET1" localSheetId="34" hidden="1">#REF!</definedName>
    <definedName name="_AMO_SingleObject_157336487_ROM_F0.SEC2.Print_1.SEC1.SEC4.BDY.REV_MO_999999_Data_Set_WORK_BILLDET1" localSheetId="53" hidden="1">#REF!</definedName>
    <definedName name="_AMO_SingleObject_157336487_ROM_F0.SEC2.Print_1.SEC1.SEC4.BDY.REV_MO_999999_Data_Set_WORK_BILLDET1" localSheetId="4" hidden="1">#REF!</definedName>
    <definedName name="_AMO_SingleObject_157336487_ROM_F0.SEC2.Print_1.SEC1.SEC4.BDY.REV_MO_999999_Data_Set_WORK_BILLDET1" localSheetId="7" hidden="1">#REF!</definedName>
    <definedName name="_AMO_SingleObject_157336487_ROM_F0.SEC2.Print_1.SEC1.SEC4.BDY.REV_MO_999999_Data_Set_WORK_BILLDET1" localSheetId="8" hidden="1">#REF!</definedName>
    <definedName name="_AMO_SingleObject_157336487_ROM_F0.SEC2.Print_1.SEC1.SEC4.BDY.REV_MO_999999_Data_Set_WORK_BILLDET1" hidden="1">#REF!</definedName>
    <definedName name="_AMO_SingleObject_157336487_ROM_F0.SEC2.Print_1.SEC1.SEC4.HDR.REV_MO_999999" localSheetId="17" hidden="1">#REF!</definedName>
    <definedName name="_AMO_SingleObject_157336487_ROM_F0.SEC2.Print_1.SEC1.SEC4.HDR.REV_MO_999999" localSheetId="34" hidden="1">#REF!</definedName>
    <definedName name="_AMO_SingleObject_157336487_ROM_F0.SEC2.Print_1.SEC1.SEC4.HDR.REV_MO_999999" localSheetId="53" hidden="1">#REF!</definedName>
    <definedName name="_AMO_SingleObject_157336487_ROM_F0.SEC2.Print_1.SEC1.SEC4.HDR.REV_MO_999999" localSheetId="4" hidden="1">#REF!</definedName>
    <definedName name="_AMO_SingleObject_157336487_ROM_F0.SEC2.Print_1.SEC1.SEC4.HDR.REV_MO_999999" localSheetId="7" hidden="1">#REF!</definedName>
    <definedName name="_AMO_SingleObject_157336487_ROM_F0.SEC2.Print_1.SEC1.SEC4.HDR.REV_MO_999999" localSheetId="8" hidden="1">#REF!</definedName>
    <definedName name="_AMO_SingleObject_157336487_ROM_F0.SEC2.Print_1.SEC1.SEC4.HDR.REV_MO_999999" hidden="1">#REF!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16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B">#REF!</definedName>
    <definedName name="_bad1" localSheetId="17">#REF!</definedName>
    <definedName name="_bad1" localSheetId="34">#REF!</definedName>
    <definedName name="_bad1" localSheetId="53">#REF!</definedName>
    <definedName name="_bad1" localSheetId="5">#REF!</definedName>
    <definedName name="_bad1">#REF!</definedName>
    <definedName name="_bad2" localSheetId="38">#REF!</definedName>
    <definedName name="_bad2" localSheetId="53">#REF!</definedName>
    <definedName name="_bad2" localSheetId="4">#REF!</definedName>
    <definedName name="_bad2" localSheetId="58">#REF!</definedName>
    <definedName name="_bad2">#REF!</definedName>
    <definedName name="_bad3" localSheetId="17">#REF!</definedName>
    <definedName name="_bad3" localSheetId="20">#REF!</definedName>
    <definedName name="_bad3" localSheetId="34">#REF!</definedName>
    <definedName name="_bad3" localSheetId="38">#REF!</definedName>
    <definedName name="_bad3" localSheetId="53">#REF!</definedName>
    <definedName name="_bad3" localSheetId="4">#REF!</definedName>
    <definedName name="_bad3" localSheetId="5">#REF!</definedName>
    <definedName name="_bad3">#REF!</definedName>
    <definedName name="_bad4" localSheetId="38">#REF!</definedName>
    <definedName name="_bad4" localSheetId="53">#REF!</definedName>
    <definedName name="_bad4" localSheetId="4">#REF!</definedName>
    <definedName name="_bad4" localSheetId="58">#REF!</definedName>
    <definedName name="_bad4">#REF!</definedName>
    <definedName name="_bad5" localSheetId="38">#REF!</definedName>
    <definedName name="_bad5" localSheetId="53">#REF!</definedName>
    <definedName name="_bad5" localSheetId="4">#REF!</definedName>
    <definedName name="_bad5" localSheetId="58">#REF!</definedName>
    <definedName name="_bad5">#REF!</definedName>
    <definedName name="_balance" localSheetId="17">#REF!</definedName>
    <definedName name="_balance" localSheetId="34">#REF!</definedName>
    <definedName name="_balance" localSheetId="53">#REF!</definedName>
    <definedName name="_balance" localSheetId="5">#REF!</definedName>
    <definedName name="_balance" localSheetId="52">#REF!</definedName>
    <definedName name="_balance" localSheetId="54">#REF!</definedName>
    <definedName name="_balance">#REF!</definedName>
    <definedName name="_BDE1">#REF!</definedName>
    <definedName name="_BDE2">#REF!</definedName>
    <definedName name="_C">#REF!</definedName>
    <definedName name="_DAT1" localSheetId="17">#REF!</definedName>
    <definedName name="_DAT1" localSheetId="34">#REF!</definedName>
    <definedName name="_DAT1" localSheetId="53">#REF!</definedName>
    <definedName name="_DAT1" localSheetId="5">#REF!</definedName>
    <definedName name="_DAT1" localSheetId="48">#REF!</definedName>
    <definedName name="_DAT1">#REF!</definedName>
    <definedName name="_DAT10" localSheetId="17">#REF!</definedName>
    <definedName name="_DAT10" localSheetId="34">#REF!</definedName>
    <definedName name="_DAT10" localSheetId="53">#REF!</definedName>
    <definedName name="_DAT10" localSheetId="5">#REF!</definedName>
    <definedName name="_DAT10">#REF!</definedName>
    <definedName name="_DAT11" localSheetId="17">#REF!</definedName>
    <definedName name="_DAT11" localSheetId="34">#REF!</definedName>
    <definedName name="_DAT11" localSheetId="53">#REF!</definedName>
    <definedName name="_DAT11" localSheetId="5">#REF!</definedName>
    <definedName name="_DAT11">#REF!</definedName>
    <definedName name="_DAT12" localSheetId="17">#REF!</definedName>
    <definedName name="_DAT12" localSheetId="34">#REF!</definedName>
    <definedName name="_DAT12" localSheetId="53">#REF!</definedName>
    <definedName name="_DAT12" localSheetId="5">#REF!</definedName>
    <definedName name="_DAT12">#REF!</definedName>
    <definedName name="_DAT13" localSheetId="17">#REF!</definedName>
    <definedName name="_DAT13" localSheetId="34">#REF!</definedName>
    <definedName name="_DAT13" localSheetId="53">#REF!</definedName>
    <definedName name="_DAT13" localSheetId="5">#REF!</definedName>
    <definedName name="_DAT13">#REF!</definedName>
    <definedName name="_DAT14" localSheetId="17">#REF!</definedName>
    <definedName name="_DAT14" localSheetId="34">#REF!</definedName>
    <definedName name="_DAT14" localSheetId="53">#REF!</definedName>
    <definedName name="_DAT14" localSheetId="5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 localSheetId="17">#REF!</definedName>
    <definedName name="_DAT2" localSheetId="34">#REF!</definedName>
    <definedName name="_DAT2" localSheetId="53">#REF!</definedName>
    <definedName name="_DAT2" localSheetId="5">#REF!</definedName>
    <definedName name="_DAT2" localSheetId="48">#REF!</definedName>
    <definedName name="_DAT2" localSheetId="52">#REF!</definedName>
    <definedName name="_DAT2" localSheetId="54">#REF!</definedName>
    <definedName name="_DAT2">#REF!</definedName>
    <definedName name="_DAT20">#REF!</definedName>
    <definedName name="_DAT21">#REF!</definedName>
    <definedName name="_DAT3" localSheetId="17">#REF!</definedName>
    <definedName name="_DAT3" localSheetId="34">#REF!</definedName>
    <definedName name="_DAT3" localSheetId="53">#REF!</definedName>
    <definedName name="_DAT3" localSheetId="5">#REF!</definedName>
    <definedName name="_DAT3" localSheetId="48">#REF!</definedName>
    <definedName name="_DAT3">#REF!</definedName>
    <definedName name="_DAT4" localSheetId="17">#REF!</definedName>
    <definedName name="_DAT4" localSheetId="34">#REF!</definedName>
    <definedName name="_DAT4" localSheetId="53">#REF!</definedName>
    <definedName name="_DAT4" localSheetId="5">#REF!</definedName>
    <definedName name="_DAT4" localSheetId="48">#REF!</definedName>
    <definedName name="_DAT4">#REF!</definedName>
    <definedName name="_DAT5" localSheetId="17">#REF!</definedName>
    <definedName name="_DAT5" localSheetId="34">#REF!</definedName>
    <definedName name="_DAT5" localSheetId="53">#REF!</definedName>
    <definedName name="_DAT5" localSheetId="5">#REF!</definedName>
    <definedName name="_DAT5" localSheetId="48">#REF!</definedName>
    <definedName name="_DAT5" localSheetId="52">#REF!</definedName>
    <definedName name="_DAT5" localSheetId="54">#REF!</definedName>
    <definedName name="_DAT5">#REF!</definedName>
    <definedName name="_DAT6" localSheetId="17">#REF!</definedName>
    <definedName name="_DAT6" localSheetId="34">#REF!</definedName>
    <definedName name="_DAT6" localSheetId="53">#REF!</definedName>
    <definedName name="_DAT6" localSheetId="5">#REF!</definedName>
    <definedName name="_DAT6" localSheetId="48">#REF!</definedName>
    <definedName name="_DAT6">#REF!</definedName>
    <definedName name="_DAT7" localSheetId="17">#REF!</definedName>
    <definedName name="_DAT7" localSheetId="34">#REF!</definedName>
    <definedName name="_DAT7" localSheetId="53">#REF!</definedName>
    <definedName name="_DAT7" localSheetId="5">#REF!</definedName>
    <definedName name="_DAT7" localSheetId="48">#REF!</definedName>
    <definedName name="_DAT7">#REF!</definedName>
    <definedName name="_DAT8" localSheetId="17">#REF!</definedName>
    <definedName name="_DAT8" localSheetId="34">#REF!</definedName>
    <definedName name="_DAT8" localSheetId="53">#REF!</definedName>
    <definedName name="_DAT8" localSheetId="5">#REF!</definedName>
    <definedName name="_DAT8" localSheetId="48">#REF!</definedName>
    <definedName name="_DAT8" localSheetId="52">#REF!</definedName>
    <definedName name="_DAT8" localSheetId="54">#REF!</definedName>
    <definedName name="_DAT8">#REF!</definedName>
    <definedName name="_DAT9" localSheetId="17">#REF!</definedName>
    <definedName name="_DAT9" localSheetId="34">#REF!</definedName>
    <definedName name="_DAT9" localSheetId="53">#REF!</definedName>
    <definedName name="_DAT9" localSheetId="5">#REF!</definedName>
    <definedName name="_DAT9">#REF!</definedName>
    <definedName name="_Dec05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_DIC91">#REF!</definedName>
    <definedName name="_DIC92">#REF!</definedName>
    <definedName name="_DIC93">#REF!</definedName>
    <definedName name="_DIC94">#REF!</definedName>
    <definedName name="_DIC96">#REF!</definedName>
    <definedName name="_DIC97">#REF!</definedName>
    <definedName name="_DIC98">#REF!</definedName>
    <definedName name="_ENE92">#REF!</definedName>
    <definedName name="_ENE93">#REF!</definedName>
    <definedName name="_ENE94">#REF!</definedName>
    <definedName name="_ENE98">#REF!</definedName>
    <definedName name="_EWE1">#REF!</definedName>
    <definedName name="_EWE2">#REF!</definedName>
    <definedName name="_EXP5">#REF!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92">#REF!</definedName>
    <definedName name="_FEB93">#REF!</definedName>
    <definedName name="_FEB94">#REF!</definedName>
    <definedName name="_FEB98">#REF!</definedName>
    <definedName name="_Fill" localSheetId="17" hidden="1">#REF!</definedName>
    <definedName name="_Fill" localSheetId="34" hidden="1">#REF!</definedName>
    <definedName name="_Fill" localSheetId="38" hidden="1">#REF!</definedName>
    <definedName name="_Fill" localSheetId="53" hidden="1">#REF!</definedName>
    <definedName name="_Fill" localSheetId="4" hidden="1">#REF!</definedName>
    <definedName name="_Fill" localSheetId="5" hidden="1">#REF!</definedName>
    <definedName name="_Fill" localSheetId="7" hidden="1">#REF!</definedName>
    <definedName name="_Fill" localSheetId="8" hidden="1">#REF!</definedName>
    <definedName name="_Fill" localSheetId="48" hidden="1">#REF!</definedName>
    <definedName name="_Fill" localSheetId="52" hidden="1">#REF!</definedName>
    <definedName name="_Fill" localSheetId="54" hidden="1">#REF!</definedName>
    <definedName name="_Fill" localSheetId="58" hidden="1">#REF!</definedName>
    <definedName name="_Fill" hidden="1">#REF!</definedName>
    <definedName name="_Fin2">#REF!</definedName>
    <definedName name="_FTC2">#REF!</definedName>
    <definedName name="_FY">#REF!</definedName>
    <definedName name="_HNS2">#REF!</definedName>
    <definedName name="_IAR3">#REF!</definedName>
    <definedName name="_idc1">#REF!</definedName>
    <definedName name="_idc2">#REF!</definedName>
    <definedName name="_idf1">#REF!</definedName>
    <definedName name="_idf10">#REF!</definedName>
    <definedName name="_idf2">#REF!</definedName>
    <definedName name="_idf3">#REF!</definedName>
    <definedName name="_idf4">#REF!</definedName>
    <definedName name="_idf5">#REF!</definedName>
    <definedName name="_idf6">#REF!</definedName>
    <definedName name="_idf7">#REF!</definedName>
    <definedName name="_idf8">#REF!</definedName>
    <definedName name="_idf9">#REF!</definedName>
    <definedName name="_Ing2011">#REF!</definedName>
    <definedName name="_ir6">#REF!</definedName>
    <definedName name="_Jan09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_JC00000075">#REF!</definedName>
    <definedName name="_JC00016368">#REF!</definedName>
    <definedName name="_JE1">#REF!</definedName>
    <definedName name="_JUL91">#REF!</definedName>
    <definedName name="_JUL92">#REF!</definedName>
    <definedName name="_JUL93">#REF!</definedName>
    <definedName name="_JUL94">#REF!</definedName>
    <definedName name="_JUL95">#REF!</definedName>
    <definedName name="_JUL98">#REF!</definedName>
    <definedName name="_JUN92">#REF!</definedName>
    <definedName name="_JUN93">#REF!</definedName>
    <definedName name="_JUN95">#REF!</definedName>
    <definedName name="_JUN96">#REF!</definedName>
    <definedName name="_JUN97">#REF!</definedName>
    <definedName name="_JUN98">#REF!</definedName>
    <definedName name="_Key1" localSheetId="34" hidden="1">#REF!</definedName>
    <definedName name="_Key1" localSheetId="38" hidden="1">#REF!</definedName>
    <definedName name="_Key1" localSheetId="53" hidden="1">#REF!</definedName>
    <definedName name="_Key1" localSheetId="4" hidden="1">#REF!</definedName>
    <definedName name="_Key1" localSheetId="5" hidden="1">#REF!</definedName>
    <definedName name="_Key1" localSheetId="43" hidden="1">#REF!</definedName>
    <definedName name="_Key1" localSheetId="48" hidden="1">#REF!</definedName>
    <definedName name="_Key1" localSheetId="52" hidden="1">#REF!</definedName>
    <definedName name="_Key1" localSheetId="54" hidden="1">#REF!</definedName>
    <definedName name="_Key1" localSheetId="58" hidden="1">#REF!</definedName>
    <definedName name="_Key1" hidden="1">#REF!</definedName>
    <definedName name="_Key2" localSheetId="34" hidden="1">#REF!</definedName>
    <definedName name="_Key2" localSheetId="38" hidden="1">#REF!</definedName>
    <definedName name="_Key2" localSheetId="53" hidden="1">#REF!</definedName>
    <definedName name="_Key2" localSheetId="4" hidden="1">#REF!</definedName>
    <definedName name="_Key2" localSheetId="5" hidden="1">#REF!</definedName>
    <definedName name="_Key2" localSheetId="43" hidden="1">#REF!</definedName>
    <definedName name="_Key2" localSheetId="48" hidden="1">#REF!</definedName>
    <definedName name="_Key2" localSheetId="52" hidden="1">#REF!</definedName>
    <definedName name="_Key2" localSheetId="54" hidden="1">#REF!</definedName>
    <definedName name="_Key2" localSheetId="58" hidden="1">#REF!</definedName>
    <definedName name="_Key2" hidden="1">#REF!</definedName>
    <definedName name="_KM2">#REF!</definedName>
    <definedName name="_KMS2">#REF!</definedName>
    <definedName name="_KSA2">#REF!</definedName>
    <definedName name="_MAR92">#REF!</definedName>
    <definedName name="_MAR93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May2007" hidden="1">{"2002Frcst","05Month",FALSE,"Frcst Format 2002"}</definedName>
    <definedName name="_MAY92">#REF!</definedName>
    <definedName name="_MAY93">#REF!</definedName>
    <definedName name="_MAY94">#REF!</definedName>
    <definedName name="_MAY95">#REF!</definedName>
    <definedName name="_MAY96">#REF!</definedName>
    <definedName name="_MAY98">#REF!</definedName>
    <definedName name="_mdf1">#REF!</definedName>
    <definedName name="_mdf10">#REF!</definedName>
    <definedName name="_mdf2">#REF!</definedName>
    <definedName name="_mdf3">#REF!</definedName>
    <definedName name="_mdf4">#REF!</definedName>
    <definedName name="_mdf5">#REF!</definedName>
    <definedName name="_mdf6">#REF!</definedName>
    <definedName name="_mdf7">#REF!</definedName>
    <definedName name="_mdf8">#REF!</definedName>
    <definedName name="_mdf9">#REF!</definedName>
    <definedName name="_MES1">#REF!</definedName>
    <definedName name="_MES2">#REF!</definedName>
    <definedName name="_Mgn03">#REF!</definedName>
    <definedName name="_Mgn04">#REF!</definedName>
    <definedName name="_Month01">#REF!</definedName>
    <definedName name="_Month02">#REF!</definedName>
    <definedName name="_Month03">#REF!</definedName>
    <definedName name="_Month04">#REF!</definedName>
    <definedName name="_Month05">#REF!</definedName>
    <definedName name="_Month06">#REF!</definedName>
    <definedName name="_Month07">#REF!</definedName>
    <definedName name="_Month08">#REF!</definedName>
    <definedName name="_Month09">#REF!</definedName>
    <definedName name="_Month10">#REF!</definedName>
    <definedName name="_Month11">#REF!</definedName>
    <definedName name="_Month12">#REF!</definedName>
    <definedName name="_NOV91">#REF!</definedName>
    <definedName name="_NOV92">#REF!</definedName>
    <definedName name="_NOV93">#REF!</definedName>
    <definedName name="_NOV94">#REF!</definedName>
    <definedName name="_NOV96">#REF!</definedName>
    <definedName name="_NOV97">#REF!</definedName>
    <definedName name="_NOV98">#REF!</definedName>
    <definedName name="_OCT91">#REF!</definedName>
    <definedName name="_OCT92">#REF!</definedName>
    <definedName name="_OCT93">#REF!</definedName>
    <definedName name="_OCT94">#REF!</definedName>
    <definedName name="_OCT96">#REF!</definedName>
    <definedName name="_OCT97">#REF!</definedName>
    <definedName name="_Order1" hidden="1">255</definedName>
    <definedName name="_Order2" hidden="1">255</definedName>
    <definedName name="_P">#REF!</definedName>
    <definedName name="_P_7">#REF!</definedName>
    <definedName name="_Parse_In" hidden="1">#REF!</definedName>
    <definedName name="_Parse_Out" hidden="1">#REF!</definedName>
    <definedName name="_pc1">#REF!</definedName>
    <definedName name="_pc2">#REF!</definedName>
    <definedName name="_Period">#REF!</definedName>
    <definedName name="_PeriodYTD">#REF!</definedName>
    <definedName name="_pf1">#REF!</definedName>
    <definedName name="_pf10">#REF!</definedName>
    <definedName name="_pf2">#REF!</definedName>
    <definedName name="_pf3">#REF!</definedName>
    <definedName name="_pf4">#REF!</definedName>
    <definedName name="_pf5">#REF!</definedName>
    <definedName name="_pf6">#REF!</definedName>
    <definedName name="_pf7">#REF!</definedName>
    <definedName name="_pf8">#REF!</definedName>
    <definedName name="_pf9">#REF!</definedName>
    <definedName name="_PG1" localSheetId="17">#REF!</definedName>
    <definedName name="_PG1" localSheetId="34">#REF!</definedName>
    <definedName name="_PG1" localSheetId="53">#REF!</definedName>
    <definedName name="_PG1" localSheetId="5">#REF!</definedName>
    <definedName name="_PG1" localSheetId="43">#REF!</definedName>
    <definedName name="_PG1" localSheetId="48">#REF!</definedName>
    <definedName name="_PG1" localSheetId="52">#REF!</definedName>
    <definedName name="_PG1" localSheetId="54">#REF!</definedName>
    <definedName name="_PG1">#REF!</definedName>
    <definedName name="_PG1998">#REF!</definedName>
    <definedName name="_pg19982">#REF!</definedName>
    <definedName name="_PG2" localSheetId="17">#REF!</definedName>
    <definedName name="_PG2" localSheetId="34">#REF!</definedName>
    <definedName name="_PG2" localSheetId="53">#REF!</definedName>
    <definedName name="_PG2" localSheetId="5">#REF!</definedName>
    <definedName name="_PG2" localSheetId="43">#REF!</definedName>
    <definedName name="_PG2" localSheetId="48">#REF!</definedName>
    <definedName name="_PG2" localSheetId="52">#REF!</definedName>
    <definedName name="_PG2" localSheetId="54">#REF!</definedName>
    <definedName name="_PG2">#REF!</definedName>
    <definedName name="_PG3">#N/A</definedName>
    <definedName name="_PG4">#N/A</definedName>
    <definedName name="_PG511" localSheetId="17">#REF!</definedName>
    <definedName name="_PG511" localSheetId="34">#REF!</definedName>
    <definedName name="_PG511" localSheetId="53">#REF!</definedName>
    <definedName name="_PG511" localSheetId="5">#REF!</definedName>
    <definedName name="_PG511">#REF!</definedName>
    <definedName name="_PG514" localSheetId="34">#REF!</definedName>
    <definedName name="_PG514" localSheetId="53">#REF!</definedName>
    <definedName name="_PG514" localSheetId="5">#REF!</definedName>
    <definedName name="_PG514">#REF!</definedName>
    <definedName name="_PG518" localSheetId="17">#REF!</definedName>
    <definedName name="_PG518" localSheetId="34">#REF!</definedName>
    <definedName name="_PG518" localSheetId="53">#REF!</definedName>
    <definedName name="_PG518" localSheetId="5">#REF!</definedName>
    <definedName name="_PG518" localSheetId="52">#REF!</definedName>
    <definedName name="_PG518" localSheetId="54">#REF!</definedName>
    <definedName name="_PG518">#REF!</definedName>
    <definedName name="_PG519" localSheetId="17">#REF!</definedName>
    <definedName name="_PG519" localSheetId="34">#REF!</definedName>
    <definedName name="_PG519" localSheetId="53">#REF!</definedName>
    <definedName name="_PG519" localSheetId="5">#REF!</definedName>
    <definedName name="_PG519">#REF!</definedName>
    <definedName name="_POV2">#REF!</definedName>
    <definedName name="_POV3">#REF!</definedName>
    <definedName name="_POV4">#REF!</definedName>
    <definedName name="_POV5">#REF!</definedName>
    <definedName name="_RDD1">#REF!</definedName>
    <definedName name="_Regression_Out" hidden="1">#REF!</definedName>
    <definedName name="_Regression_X" hidden="1">#REF!</definedName>
    <definedName name="_Regression_Y" hidden="1">#REF!</definedName>
    <definedName name="_rf1">#REF!</definedName>
    <definedName name="_rf10">#REF!</definedName>
    <definedName name="_rf2">#REF!</definedName>
    <definedName name="_rf3">#REF!</definedName>
    <definedName name="_rf4">#REF!</definedName>
    <definedName name="_rf5">#REF!</definedName>
    <definedName name="_rf6">#REF!</definedName>
    <definedName name="_rf7">#REF!</definedName>
    <definedName name="_rf8">#REF!</definedName>
    <definedName name="_rf9">#REF!</definedName>
    <definedName name="_rn_criteria_dc_date">#REF!</definedName>
    <definedName name="_rn_criteria_dc_username">#REF!</definedName>
    <definedName name="_rn_criteria_e1_date">#REF!</definedName>
    <definedName name="_rn_criteria_pb_username">#REF!</definedName>
    <definedName name="_SEP91">#REF!</definedName>
    <definedName name="_SEP92">#REF!</definedName>
    <definedName name="_SEP93">#REF!</definedName>
    <definedName name="_SEP94">#REF!</definedName>
    <definedName name="_SEP96">#REF!</definedName>
    <definedName name="_SEP97">#REF!</definedName>
    <definedName name="_SEP98">#REF!</definedName>
    <definedName name="_so4">#REF!</definedName>
    <definedName name="_Sort" localSheetId="34" hidden="1">#REF!</definedName>
    <definedName name="_Sort" localSheetId="38" hidden="1">#REF!</definedName>
    <definedName name="_Sort" localSheetId="53" hidden="1">#REF!</definedName>
    <definedName name="_Sort" localSheetId="4" hidden="1">#REF!</definedName>
    <definedName name="_Sort" localSheetId="5" hidden="1">#REF!</definedName>
    <definedName name="_Sort" localSheetId="43" hidden="1">#REF!</definedName>
    <definedName name="_Sort" localSheetId="48" hidden="1">#REF!</definedName>
    <definedName name="_Sort" localSheetId="52" hidden="1">#REF!</definedName>
    <definedName name="_Sort" localSheetId="54" hidden="1">#REF!</definedName>
    <definedName name="_Sort" localSheetId="58" hidden="1">#REF!</definedName>
    <definedName name="_Sort" hidden="1">#REF!</definedName>
    <definedName name="_sso4">#REF!</definedName>
    <definedName name="_Table1_In1" hidden="1">#REF!</definedName>
    <definedName name="_Table1_Out" hidden="1">#REF!</definedName>
    <definedName name="_Table2_Out" hidden="1">#REF!</definedName>
    <definedName name="_TB" localSheetId="17">#REF!</definedName>
    <definedName name="_TB" localSheetId="34">#REF!</definedName>
    <definedName name="_TB" localSheetId="53">#REF!</definedName>
    <definedName name="_TB" localSheetId="5">#REF!</definedName>
    <definedName name="_TB" localSheetId="52">#REF!</definedName>
    <definedName name="_TB" localSheetId="54">#REF!</definedName>
    <definedName name="_TB">#REF!</definedName>
    <definedName name="_TB601" localSheetId="17">#REF!</definedName>
    <definedName name="_TB601" localSheetId="34">#REF!</definedName>
    <definedName name="_TB601" localSheetId="53">#REF!</definedName>
    <definedName name="_TB601" localSheetId="5">#REF!</definedName>
    <definedName name="_TB601">#REF!</definedName>
    <definedName name="_TBL2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f1">#REF!</definedName>
    <definedName name="_tf10">#REF!</definedName>
    <definedName name="_tf2">#REF!</definedName>
    <definedName name="_tf3">#REF!</definedName>
    <definedName name="_tf4">#REF!</definedName>
    <definedName name="_tf5">#REF!</definedName>
    <definedName name="_tf6">#REF!</definedName>
    <definedName name="_tf7">#REF!</definedName>
    <definedName name="_tf8">#REF!</definedName>
    <definedName name="_tf9">#REF!</definedName>
    <definedName name="_VAR1" localSheetId="17">#REF!</definedName>
    <definedName name="_VAR1" localSheetId="34">#REF!</definedName>
    <definedName name="_VAR1" localSheetId="53">#REF!</definedName>
    <definedName name="_VAR1" localSheetId="5">#REF!</definedName>
    <definedName name="_VAR1">#REF!</definedName>
    <definedName name="_VAR2" localSheetId="17">#REF!</definedName>
    <definedName name="_VAR2" localSheetId="34">#REF!</definedName>
    <definedName name="_VAR2" localSheetId="53">#REF!</definedName>
    <definedName name="_VAR2" localSheetId="5">#REF!</definedName>
    <definedName name="_VAR2">#REF!</definedName>
    <definedName name="_VAR3" localSheetId="17">#REF!</definedName>
    <definedName name="_VAR3" localSheetId="34">#REF!</definedName>
    <definedName name="_VAR3" localSheetId="53">#REF!</definedName>
    <definedName name="_VAR3" localSheetId="5">#REF!</definedName>
    <definedName name="_VAR3">#REF!</definedName>
    <definedName name="_w2" hidden="1">{"SourcesUses",#N/A,TRUE,"CFMODEL";"TransOverview",#N/A,TRUE,"CFMODEL"}</definedName>
    <definedName name="_WE1">#REF!</definedName>
    <definedName name="_WE2">#REF!</definedName>
    <definedName name="_XMMENU_">#REF!</definedName>
    <definedName name="_YTD">#REF!</definedName>
    <definedName name="a" localSheetId="17" hidden="1">{#N/A,#N/A,TRUE,"SDGE";#N/A,#N/A,TRUE,"GBU";#N/A,#N/A,TRUE,"TBU";#N/A,#N/A,TRUE,"EDBU";#N/A,#N/A,TRUE,"ExclCC"}</definedName>
    <definedName name="a" localSheetId="20" hidden="1">{#N/A,#N/A,TRUE,"SDGE";#N/A,#N/A,TRUE,"GBU";#N/A,#N/A,TRUE,"TBU";#N/A,#N/A,TRUE,"EDBU";#N/A,#N/A,TRUE,"ExclCC"}</definedName>
    <definedName name="a" localSheetId="37" hidden="1">{#N/A,#N/A,TRUE,"SDGE";#N/A,#N/A,TRUE,"GBU";#N/A,#N/A,TRUE,"TBU";#N/A,#N/A,TRUE,"EDBU";#N/A,#N/A,TRUE,"ExclCC"}</definedName>
    <definedName name="a" localSheetId="38" hidden="1">{#N/A,#N/A,TRUE,"SDGE";#N/A,#N/A,TRUE,"GBU";#N/A,#N/A,TRUE,"TBU";#N/A,#N/A,TRUE,"EDBU";#N/A,#N/A,TRUE,"ExclCC"}</definedName>
    <definedName name="a" localSheetId="42" hidden="1">{#N/A,#N/A,TRUE,"SDGE";#N/A,#N/A,TRUE,"GBU";#N/A,#N/A,TRUE,"TBU";#N/A,#N/A,TRUE,"EDBU";#N/A,#N/A,TRUE,"ExclCC"}</definedName>
    <definedName name="a" localSheetId="53" hidden="1">{#N/A,#N/A,TRUE,"SDGE";#N/A,#N/A,TRUE,"GBU";#N/A,#N/A,TRUE,"TBU";#N/A,#N/A,TRUE,"EDBU";#N/A,#N/A,TRUE,"ExclCC"}</definedName>
    <definedName name="a" localSheetId="4" hidden="1">{#N/A,#N/A,TRUE,"SDGE";#N/A,#N/A,TRUE,"GBU";#N/A,#N/A,TRUE,"TBU";#N/A,#N/A,TRUE,"EDBU";#N/A,#N/A,TRUE,"ExclCC"}</definedName>
    <definedName name="A" localSheetId="48">#REF!</definedName>
    <definedName name="A" localSheetId="52">#REF!</definedName>
    <definedName name="A" localSheetId="54">#REF!</definedName>
    <definedName name="a" localSheetId="58" hidden="1">{#N/A,#N/A,TRUE,"SDGE";#N/A,#N/A,TRUE,"GBU";#N/A,#N/A,TRUE,"TBU";#N/A,#N/A,TRUE,"EDBU";#N/A,#N/A,TRUE,"ExclCC"}</definedName>
    <definedName name="a" hidden="1">{#N/A,#N/A,TRUE,"SDGE";#N/A,#N/A,TRUE,"GBU";#N/A,#N/A,TRUE,"TBU";#N/A,#N/A,TRUE,"EDBU";#N/A,#N/A,TRUE,"ExclCC"}</definedName>
    <definedName name="A_impresión_IM">#REF!</definedName>
    <definedName name="A1105228">#REF!</definedName>
    <definedName name="A1106208">#REF!</definedName>
    <definedName name="A1110003">#REF!</definedName>
    <definedName name="A1110055">#REF!</definedName>
    <definedName name="A1111000">#REF!</definedName>
    <definedName name="A1351004">#REF!</definedName>
    <definedName name="A1450000">#REF!</definedName>
    <definedName name="A1451301">#REF!</definedName>
    <definedName name="A1460000">#REF!</definedName>
    <definedName name="A1460300">#REF!</definedName>
    <definedName name="A1461302">#REF!</definedName>
    <definedName name="A2120000">#REF!</definedName>
    <definedName name="A2125000">#REF!</definedName>
    <definedName name="A2160000">#REF!</definedName>
    <definedName name="A2160003">#REF!</definedName>
    <definedName name="A2160040">#REF!</definedName>
    <definedName name="A2163016">#REF!</definedName>
    <definedName name="A2163040">#REF!</definedName>
    <definedName name="A2197021">#REF!</definedName>
    <definedName name="A2540000">#REF!</definedName>
    <definedName name="A2540008">#REF!</definedName>
    <definedName name="A2540306">#REF!</definedName>
    <definedName name="aa">#REF!</definedName>
    <definedName name="aaa" hidden="1">{"Income Statement",#N/A,FALSE,"CFMODEL";"Balance Sheet",#N/A,FALSE,"CFMODEL"}</definedName>
    <definedName name="aaaa">#REF!</definedName>
    <definedName name="aaaaa" hidden="1">{#N/A,#N/A,TRUE,"SDGE";#N/A,#N/A,TRUE,"GBU";#N/A,#N/A,TRUE,"TBU";#N/A,#N/A,TRUE,"EDBU";#N/A,#N/A,TRUE,"ExclCC"}</definedName>
    <definedName name="aaaaaa">#REF!</definedName>
    <definedName name="aaaaaaa">#REF!</definedName>
    <definedName name="aaaaaaaaaaaaa" hidden="1">{"SourcesUses",#N/A,TRUE,"CFMODEL";"TransOverview",#N/A,TRUE,"CFMODEL"}</definedName>
    <definedName name="aaaaaaaaaaaaaaa">#REF!</definedName>
    <definedName name="abc" hidden="1">"3Q12KMQDU0T4XKGIPPUR4OEMV"</definedName>
    <definedName name="ABC4_Val_Billed_out">#REF!</definedName>
    <definedName name="ABC5_Val_Overhead">#REF!</definedName>
    <definedName name="ABC6_Ovh_Cr">#REF!</definedName>
    <definedName name="ABC7_Q_BUCU2">#REF!</definedName>
    <definedName name="ABC8_Q_BUCU1">#REF!</definedName>
    <definedName name="ABC8_Q_BUCU1a">#REF!</definedName>
    <definedName name="ABCBSE0">#REF!</definedName>
    <definedName name="ABCBSE1">#REF!</definedName>
    <definedName name="ABCBSE2">#REF!</definedName>
    <definedName name="AccCshTgl">#REF!</definedName>
    <definedName name="Account">#REF!</definedName>
    <definedName name="Account_Choice">#REF!</definedName>
    <definedName name="AccountDesc">#REF!</definedName>
    <definedName name="AccountNumber">#REF!</definedName>
    <definedName name="AccountTypeRef">#REF!</definedName>
    <definedName name="AccountTypes">#REF!</definedName>
    <definedName name="ACCRD_VACATION">#REF!</definedName>
    <definedName name="ACCRUAL_1">#REF!</definedName>
    <definedName name="ACCRUAL_2">#REF!</definedName>
    <definedName name="ACCTPAY">#REF!</definedName>
    <definedName name="Accts">#REF!</definedName>
    <definedName name="acero">#REF!</definedName>
    <definedName name="ACT">#REF!</definedName>
    <definedName name="Activity" localSheetId="17">#REF!</definedName>
    <definedName name="Activity" localSheetId="34">#REF!</definedName>
    <definedName name="Activity" localSheetId="53">#REF!</definedName>
    <definedName name="Activity" localSheetId="5">#REF!</definedName>
    <definedName name="Activity" localSheetId="52">#REF!</definedName>
    <definedName name="Activity" localSheetId="54">#REF!</definedName>
    <definedName name="Activity">#REF!</definedName>
    <definedName name="Activo">#REF!</definedName>
    <definedName name="Activo___Pasivo">#REF!</definedName>
    <definedName name="Activo_Depfinanciera">#REF!</definedName>
    <definedName name="Activo_Deptributaria">#REF!</definedName>
    <definedName name="Activo_DepUSGaap">#REF!</definedName>
    <definedName name="ACTIVOS">#REF!</definedName>
    <definedName name="actual">#REF!</definedName>
    <definedName name="ActualMo">#REF!</definedName>
    <definedName name="Actuals">#REF!</definedName>
    <definedName name="ACUMULABLE">#REF!</definedName>
    <definedName name="ad" hidden="1">{"var_page",#N/A,FALSE,"template"}</definedName>
    <definedName name="Ad_Valorem_Taxes">#REF!</definedName>
    <definedName name="adafdadf" hidden="1">{"Var_page",#N/A,FALSE,"template"}</definedName>
    <definedName name="Adj_2190047" localSheetId="17">#REF!</definedName>
    <definedName name="Adj_2190047" localSheetId="34">#REF!</definedName>
    <definedName name="Adj_2190047" localSheetId="53">#REF!</definedName>
    <definedName name="Adj_2190047" localSheetId="5">#REF!</definedName>
    <definedName name="Adj_2190047" localSheetId="52">#REF!</definedName>
    <definedName name="Adj_2190047" localSheetId="54">#REF!</definedName>
    <definedName name="Adj_2190047">#REF!</definedName>
    <definedName name="AdjCostElem">#REF!</definedName>
    <definedName name="Adjust300000">#REF!</definedName>
    <definedName name="Adjust41100">#REF!</definedName>
    <definedName name="Adjust41300">#REF!</definedName>
    <definedName name="Adjust41500">#REF!</definedName>
    <definedName name="Adjust41700">#REF!</definedName>
    <definedName name="Adjust41900">#REF!</definedName>
    <definedName name="Adjust42100">#REF!</definedName>
    <definedName name="Adjust59750">#REF!</definedName>
    <definedName name="Adjust91000">#REF!</definedName>
    <definedName name="Adjust95001">#REF!</definedName>
    <definedName name="Adjust98004">#REF!</definedName>
    <definedName name="Adjust98374">#REF!</definedName>
    <definedName name="Adjust99000">#REF!</definedName>
    <definedName name="AdjustRow300300">#REF!</definedName>
    <definedName name="AdjustRow99001">#REF!</definedName>
    <definedName name="advalorumtaxRate">#REF!</definedName>
    <definedName name="AEAP">#REF!</definedName>
    <definedName name="AEAP_AMTS">#REF!</definedName>
    <definedName name="AF">#REF!</definedName>
    <definedName name="afdadafa" hidden="1">{"by_month",#N/A,TRUE,"template";"destec_month",#N/A,TRUE,"template";"by_quarter",#N/A,TRUE,"template";"destec_quarter",#N/A,TRUE,"template";"by_year",#N/A,TRUE,"template";"destec_annual",#N/A,TRUE,"template"}</definedName>
    <definedName name="aff">#REF!</definedName>
    <definedName name="AFTA">#REF!</definedName>
    <definedName name="AftertaxRateofReturn">#REF!</definedName>
    <definedName name="AG" localSheetId="17" hidden="1">#REF!</definedName>
    <definedName name="AG" localSheetId="20" hidden="1">#REF!</definedName>
    <definedName name="AG" localSheetId="34" hidden="1">#REF!</definedName>
    <definedName name="AG" localSheetId="38" hidden="1">#REF!</definedName>
    <definedName name="AG" localSheetId="53" hidden="1">#REF!</definedName>
    <definedName name="AG" localSheetId="4" hidden="1">#REF!</definedName>
    <definedName name="AG" localSheetId="5" hidden="1">#REF!</definedName>
    <definedName name="AG" localSheetId="58" hidden="1">#REF!</definedName>
    <definedName name="AG" hidden="1">#REF!</definedName>
    <definedName name="AG_EleSpilt2008" localSheetId="17">#REF!</definedName>
    <definedName name="AG_EleSpilt2008" localSheetId="34">#REF!</definedName>
    <definedName name="AG_EleSpilt2008" localSheetId="53">#REF!</definedName>
    <definedName name="AG_EleSpilt2008" localSheetId="5">#REF!</definedName>
    <definedName name="AG_EleSpilt2008" localSheetId="43">#REF!</definedName>
    <definedName name="AG_EleSpilt2008" localSheetId="48">#REF!</definedName>
    <definedName name="AG_EleSpilt2008">#REF!</definedName>
    <definedName name="AG_EleSplit2008" localSheetId="17">#REF!</definedName>
    <definedName name="AG_EleSplit2008" localSheetId="34">#REF!</definedName>
    <definedName name="AG_EleSplit2008" localSheetId="53">#REF!</definedName>
    <definedName name="AG_EleSplit2008" localSheetId="5">#REF!</definedName>
    <definedName name="AG_EleSplit2008" localSheetId="43">#REF!</definedName>
    <definedName name="AG_EleSplit2008" localSheetId="48">#REF!</definedName>
    <definedName name="AG_EleSplit2008">#REF!</definedName>
    <definedName name="AG_GasSplit2008" localSheetId="17">#REF!</definedName>
    <definedName name="AG_GasSplit2008" localSheetId="34">#REF!</definedName>
    <definedName name="AG_GasSplit2008" localSheetId="53">#REF!</definedName>
    <definedName name="AG_GasSplit2008" localSheetId="5">#REF!</definedName>
    <definedName name="AG_GasSplit2008" localSheetId="43">#REF!</definedName>
    <definedName name="AG_GasSplit2008" localSheetId="48">#REF!</definedName>
    <definedName name="AG_GasSplit2008">#REF!</definedName>
    <definedName name="AJUSTE">#REF!</definedName>
    <definedName name="ALERT2" localSheetId="17">#REF!</definedName>
    <definedName name="ALERT2" localSheetId="34">#REF!</definedName>
    <definedName name="ALERT2" localSheetId="53">#REF!</definedName>
    <definedName name="ALERT2" localSheetId="5">#REF!</definedName>
    <definedName name="ALERT2" localSheetId="43">#REF!</definedName>
    <definedName name="ALERT2" localSheetId="48">#REF!</definedName>
    <definedName name="ALERT2" localSheetId="52">#REF!</definedName>
    <definedName name="ALERT2" localSheetId="54">#REF!</definedName>
    <definedName name="ALERT2">#REF!</definedName>
    <definedName name="ALL">#REF!</definedName>
    <definedName name="ALLOC">#N/A</definedName>
    <definedName name="Alloc_Mx1">#REF!</definedName>
    <definedName name="Alloc_Mx2">#REF!</definedName>
    <definedName name="ALLOCATORS">#REF!</definedName>
    <definedName name="ALLOCMAP">#REF!</definedName>
    <definedName name="allthree">#REF!,#REF!,#REF!</definedName>
    <definedName name="AmntQryPushChemsAnions">#REF!</definedName>
    <definedName name="AmntQryPushChemsCations">#REF!</definedName>
    <definedName name="AmntQryPushChemsColliods">#REF!</definedName>
    <definedName name="AmntQryPushChemsGases">#REF!</definedName>
    <definedName name="AmntqryPushChemsH2S">#REF!</definedName>
    <definedName name="AmntQryPushChemspH">#REF!</definedName>
    <definedName name="AmntQryPushChemsSolids">#REF!</definedName>
    <definedName name="AmntqryPushChemsTemp">#REF!</definedName>
    <definedName name="AmntqryPushChemsTOC">#REF!</definedName>
    <definedName name="an">#REF!</definedName>
    <definedName name="ANAAvoid">#REF!</definedName>
    <definedName name="ANAIOU">#REF!</definedName>
    <definedName name="ANALYSIS">#REF!</definedName>
    <definedName name="ANAMMBtu">#REF!</definedName>
    <definedName name="ANAMonth">#REF!</definedName>
    <definedName name="ANAMWh">#REF!</definedName>
    <definedName name="ANATotAmt">#REF!</definedName>
    <definedName name="ANAType">#REF!</definedName>
    <definedName name="ANAVend">#REF!</definedName>
    <definedName name="anscount" hidden="1">2</definedName>
    <definedName name="application" localSheetId="17">#REF!</definedName>
    <definedName name="application" localSheetId="34">#REF!</definedName>
    <definedName name="application" localSheetId="53">#REF!</definedName>
    <definedName name="application" localSheetId="5">#REF!</definedName>
    <definedName name="application" localSheetId="52">#REF!</definedName>
    <definedName name="application" localSheetId="54">#REF!</definedName>
    <definedName name="application">#REF!</definedName>
    <definedName name="APR">#REF!</definedName>
    <definedName name="ARA_Threshold">#REF!</definedName>
    <definedName name="ARange24" hidden="1">#REF!</definedName>
    <definedName name="ARP_Threshold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sets">#REF!,#REF!,#REF!,#REF!,#REF!,#REF!,#REF!,#REF!,#REF!,#REF!,#REF!,#REF!,#REF!,#REF!</definedName>
    <definedName name="ASSUM">#REF!</definedName>
    <definedName name="att">#REF!</definedName>
    <definedName name="atticinsulation">#REF!</definedName>
    <definedName name="atticweatherstripping">#REF!</definedName>
    <definedName name="AUG">#REF!</definedName>
    <definedName name="Availability_Within_Plant_Control">#REF!</definedName>
    <definedName name="AVD_COST">#REF!</definedName>
    <definedName name="b" localSheetId="17" hidden="1">{#N/A,#N/A,TRUE,"SDGE";#N/A,#N/A,TRUE,"GBU";#N/A,#N/A,TRUE,"TBU";#N/A,#N/A,TRUE,"EDBU";#N/A,#N/A,TRUE,"ExclCC"}</definedName>
    <definedName name="b" localSheetId="20" hidden="1">{#N/A,#N/A,TRUE,"SDGE";#N/A,#N/A,TRUE,"GBU";#N/A,#N/A,TRUE,"TBU";#N/A,#N/A,TRUE,"EDBU";#N/A,#N/A,TRUE,"ExclCC"}</definedName>
    <definedName name="b" localSheetId="37" hidden="1">{#N/A,#N/A,TRUE,"SDGE";#N/A,#N/A,TRUE,"GBU";#N/A,#N/A,TRUE,"TBU";#N/A,#N/A,TRUE,"EDBU";#N/A,#N/A,TRUE,"ExclCC"}</definedName>
    <definedName name="b" localSheetId="38" hidden="1">{#N/A,#N/A,TRUE,"SDGE";#N/A,#N/A,TRUE,"GBU";#N/A,#N/A,TRUE,"TBU";#N/A,#N/A,TRUE,"EDBU";#N/A,#N/A,TRUE,"ExclCC"}</definedName>
    <definedName name="b" localSheetId="42" hidden="1">{#N/A,#N/A,TRUE,"SDGE";#N/A,#N/A,TRUE,"GBU";#N/A,#N/A,TRUE,"TBU";#N/A,#N/A,TRUE,"EDBU";#N/A,#N/A,TRUE,"ExclCC"}</definedName>
    <definedName name="b" localSheetId="53" hidden="1">{#N/A,#N/A,TRUE,"SDGE";#N/A,#N/A,TRUE,"GBU";#N/A,#N/A,TRUE,"TBU";#N/A,#N/A,TRUE,"EDBU";#N/A,#N/A,TRUE,"ExclCC"}</definedName>
    <definedName name="b" localSheetId="4" hidden="1">{#N/A,#N/A,TRUE,"SDGE";#N/A,#N/A,TRUE,"GBU";#N/A,#N/A,TRUE,"TBU";#N/A,#N/A,TRUE,"EDBU";#N/A,#N/A,TRUE,"ExclCC"}</definedName>
    <definedName name="B" localSheetId="48">#REF!</definedName>
    <definedName name="B" localSheetId="52">#REF!</definedName>
    <definedName name="B" localSheetId="54">#REF!</definedName>
    <definedName name="b" localSheetId="58" hidden="1">{#N/A,#N/A,TRUE,"SDGE";#N/A,#N/A,TRUE,"GBU";#N/A,#N/A,TRUE,"TBU";#N/A,#N/A,TRUE,"EDBU";#N/A,#N/A,TRUE,"ExclCC"}</definedName>
    <definedName name="b" hidden="1">{#N/A,#N/A,TRUE,"SDGE";#N/A,#N/A,TRUE,"GBU";#N/A,#N/A,TRUE,"TBU";#N/A,#N/A,TRUE,"EDBU";#N/A,#N/A,TRUE,"ExclCC"}</definedName>
    <definedName name="B_L">#REF!</definedName>
    <definedName name="B_Margin10">#REF!</definedName>
    <definedName name="B_MTR">6</definedName>
    <definedName name="Bal_Sheet_Chilquinta_5year">#REF!</definedName>
    <definedName name="Bal_Sheet_Chilquinta_Budget">#REF!</definedName>
    <definedName name="Bal_Sheet_Inversiones_5year">#REF!</definedName>
    <definedName name="Bal_Sheet_Inversiones_Budget">#REF!</definedName>
    <definedName name="BALANCE">#REF!</definedName>
    <definedName name="Balance_dolar">#REF!</definedName>
    <definedName name="Balance_for_Sch_M" localSheetId="17">#REF!</definedName>
    <definedName name="Balance_for_Sch_M" localSheetId="34">#REF!</definedName>
    <definedName name="Balance_for_Sch_M" localSheetId="53">#REF!</definedName>
    <definedName name="Balance_for_Sch_M" localSheetId="5">#REF!</definedName>
    <definedName name="Balance_for_Sch_M" localSheetId="52">#REF!</definedName>
    <definedName name="Balance_for_Sch_M" localSheetId="54">#REF!</definedName>
    <definedName name="Balance_for_Sch_M">#REF!</definedName>
    <definedName name="Balance_Pesos">#REF!</definedName>
    <definedName name="Balance_sheet">#REF!</definedName>
    <definedName name="Balance_sheet_10_years">#REF!</definedName>
    <definedName name="Balance_Sheet_Analysis">#REF!</definedName>
    <definedName name="Balance_Sheet_Analysis_CE">#REF!</definedName>
    <definedName name="Balances" localSheetId="17">#REF!</definedName>
    <definedName name="Balances" localSheetId="34">#REF!</definedName>
    <definedName name="Balances" localSheetId="53">#REF!</definedName>
    <definedName name="Balances" localSheetId="5">#REF!</definedName>
    <definedName name="Balances" localSheetId="52">#REF!</definedName>
    <definedName name="Balances" localSheetId="54">#REF!</definedName>
    <definedName name="Balances">#REF!</definedName>
    <definedName name="BalanceSheet">#REF!</definedName>
    <definedName name="BALANT">#REF!</definedName>
    <definedName name="Balanza">#REF!</definedName>
    <definedName name="balanzas">#REF!</definedName>
    <definedName name="BalCU">#REF!</definedName>
    <definedName name="BalCU_09">#REF!</definedName>
    <definedName name="BALOI">#REF!</definedName>
    <definedName name="base">#REF!</definedName>
    <definedName name="base_capacity">#REF!</definedName>
    <definedName name="Base_Customers">#REF!</definedName>
    <definedName name="BaseCase">#REF!</definedName>
    <definedName name="BaseDate">#REF!</definedName>
    <definedName name="BaseDatos">#REF!</definedName>
    <definedName name="baseiae">#REF!</definedName>
    <definedName name="bases">#REF!</definedName>
    <definedName name="BaseYear">#REF!</definedName>
    <definedName name="BASISADJ">#REF!</definedName>
    <definedName name="BASISADJBORDER">#REF!</definedName>
    <definedName name="bbad6" localSheetId="17">#REF!</definedName>
    <definedName name="bbad6" localSheetId="34">#REF!</definedName>
    <definedName name="bbad6" localSheetId="53">#REF!</definedName>
    <definedName name="bbad6" localSheetId="5">#REF!</definedName>
    <definedName name="bbad6">#REF!</definedName>
    <definedName name="BCAP_Period">#REF!</definedName>
    <definedName name="BdClsgDt2">#REF!</definedName>
    <definedName name="BDE0">#REF!</definedName>
    <definedName name="Beg_Bal">#REF!</definedName>
    <definedName name="BEGINNING">#REF!</definedName>
    <definedName name="Benefits_Rate">#REF!</definedName>
    <definedName name="BEx00GHMXV67V1IG4T3LJKINJOCE" hidden="1">Addn #REF!</definedName>
    <definedName name="BEx00NZ7E5MCKBWJU6YPJ0CIZGM1" hidden="1">#REF!</definedName>
    <definedName name="BEx00RKU39JBM7SUSNPNGYECEJZV" hidden="1">Addn #REF!</definedName>
    <definedName name="BEx00VMF6OHXZLZWCWECCE3SHOY6" hidden="1">Functional #REF!</definedName>
    <definedName name="BEx018IE720H8Z2DTAJU85MF1MQT" hidden="1">Addn #REF!</definedName>
    <definedName name="BEx018NP0S5GEJKB3HT0W5HEFFUW" hidden="1">Functional #REF!</definedName>
    <definedName name="BEx01A5MM0X3EW0B595MY7WRLW01" hidden="1">Addn #REF!</definedName>
    <definedName name="BEx01D087DSHBK4MOGCV0J1A9O5C" hidden="1">SEU Func #REF!</definedName>
    <definedName name="BEx01F3QM3HEPCWWJJEX0L0RVWAN" hidden="1">#REF!</definedName>
    <definedName name="BEx01KCHKZJCF91ETSRPIFWQQAC1" hidden="1">Addn #REF!</definedName>
    <definedName name="BEx028MGCR0BV1OQZV038K5A4KR7" hidden="1">Addn #REF!</definedName>
    <definedName name="BEx02JEVS5Y9ANXL35AI60XC861X" hidden="1">Addn #REF!</definedName>
    <definedName name="BEx04128O1W72UO1QC7UCPNNZG9Z" hidden="1">Financial &amp; Non-#REF!</definedName>
    <definedName name="BEx1EQLVKGR0YQ630F75LKBMUD9Q" hidden="1">#REF!</definedName>
    <definedName name="BEx1FMDJGHELQUASX5HFL9J4RE3D" hidden="1">SEU Func #REF!</definedName>
    <definedName name="BEx1FN9XD8476NWAOIPFIQFAP91R" hidden="1">Addn #REF!</definedName>
    <definedName name="BEx1G128RXM0XJFJS75YTQJP1Q9R" hidden="1">SEU Func #REF!</definedName>
    <definedName name="BEx1G9AW6BYCF2WYM1TVBBM7QSC9" hidden="1">#REF!</definedName>
    <definedName name="BEx1GFG4TPKIQWVZUC3BRZ33360O" hidden="1">#REF!</definedName>
    <definedName name="BEx1GH8V32T74W3SDLZNWIEFOJMB" hidden="1">SEU Func Area by #REF!</definedName>
    <definedName name="BEx1GJSHRDLE9CKAZP6VYGNF8WAG" hidden="1">SEU Func Area by #REF!</definedName>
    <definedName name="BEx1GP6Q18Y44JCRA9DPKE7V7882" hidden="1">SEU Func #REF!</definedName>
    <definedName name="BEx1GV6HL426WS23WUK9S7XW7FX9" hidden="1">Addn #REF!</definedName>
    <definedName name="BEx1GY13FUWX193W8IDTUD617BUN" hidden="1">Functional #REF!</definedName>
    <definedName name="BEx1HQCNLA2KXL1D5E998O0G20TZ" hidden="1">SEU Driver #REF!</definedName>
    <definedName name="BEx1HT78JLDAMJRZ3P9PTYM0U8XS" hidden="1">SCG Func #REF!</definedName>
    <definedName name="BEx1ID9XWI0EXHZYLQIL8D0C0WH5" hidden="1">Addn #REF!</definedName>
    <definedName name="BEx1IK0TJV8J9XYO8DS8X7JYCB14" hidden="1">SEU Func #REF!</definedName>
    <definedName name="BEx1J0T1LZ9TBG36H8UB1M80V9AK" hidden="1">Functional #REF!</definedName>
    <definedName name="BEx1J4916QYSR8WPX1XHGOWA103Q" hidden="1">SEU Func Comm by #REF!</definedName>
    <definedName name="BEx1JF6S184IMMIL22WMI24WC7HD" hidden="1">Addn #REF!</definedName>
    <definedName name="BEx1JGDY5NT12UZS6711YPIP9E4I" hidden="1">#REF!</definedName>
    <definedName name="BEx1JPJ3GNL4JBOQ0VTJ2F27GORL" hidden="1">[0]!SDGE Func #REF!</definedName>
    <definedName name="BEx1L5DJE8K7R3Y5C1GBMPG80XDP" hidden="1">Addn #REF!</definedName>
    <definedName name="BEx1L7RW4E4AHIWD20SD8XXF8XY4" hidden="1">SEU Driver #REF!</definedName>
    <definedName name="BEx1LKYMFDZHFZ6EQ50UC0ZEGJGN" hidden="1">Addn #REF!</definedName>
    <definedName name="BEx1LSGD5W6G03IPF1V0A8O9XNWR" hidden="1">Functional #REF!</definedName>
    <definedName name="BEx1LVWJKI98V71VUT7OAJ5CAMKN" hidden="1">Addn #REF!</definedName>
    <definedName name="BEx1MHBUVWYO0XOUSCOV752SUYZE" hidden="1">Financial &amp; Non-#REF!</definedName>
    <definedName name="BEx1NAJS89E9Y0NV0RM3KUU5CB5R" hidden="1">Addn #REF!</definedName>
    <definedName name="BEx1NQKYIAPPIOD2SMZ7820ZNOSF" hidden="1">Addn #REF!</definedName>
    <definedName name="BEx1NVOE7GJ6WKW7I9CREZ2GP8TD" hidden="1">Addn #REF!</definedName>
    <definedName name="BEx1O54CDEKZNW8NQYXSU5O9H2LF" hidden="1">[0]!SDGE Func #REF!</definedName>
    <definedName name="BEx1OTUFQX114IUT3GN0TVYSYB5M" hidden="1">Addn #REF!</definedName>
    <definedName name="BEx1P3FODKMSYNP46H6VG2XDKGC7" hidden="1">Financial &amp; Non-#REF!</definedName>
    <definedName name="BEx1Q0EIX8A33V3LFNH493ILI0HX" hidden="1">Addn #REF!</definedName>
    <definedName name="BEx1Q0JTU5M0YHKGIG4H1DP3QQOY" hidden="1">SEU Func #REF!</definedName>
    <definedName name="BEx1R3TB96C84UAF24S3ITS3JH5R" hidden="1">SCG Func #REF!</definedName>
    <definedName name="BEx1R49EW58CQXI9JK7BKROC7KN1" hidden="1">Addn #REF!</definedName>
    <definedName name="BEx1RGJR2PVQ3D3SA5X6L9QPM7F4" hidden="1">Functional #REF!</definedName>
    <definedName name="BEx1RME8LVJIKMHRI4PHSH9V2CVY" hidden="1">Addn #REF!</definedName>
    <definedName name="BEx1ROXUWY4JF43R22YGQV8VS0G7" hidden="1">Addn #REF!</definedName>
    <definedName name="BEx1S29YABN753A629BX6PXBFA96" hidden="1">Addn #REF!</definedName>
    <definedName name="BEx1S5Q3TCX96WTELY74HA2ASVJT" hidden="1">#REF!</definedName>
    <definedName name="BEx1SDTFFOGLBUZL27LL4A0YI943" hidden="1">Addn #REF!</definedName>
    <definedName name="BEx1SIWTLD5J30EPTJW7XO561SJG" hidden="1">#REF!</definedName>
    <definedName name="BEx1SMCVHCJUCMC4FVFM78N6H72U" hidden="1">SEU Func #REF!</definedName>
    <definedName name="BEx1STULMAWD0NEAREILM64OPY00" hidden="1">Addn #REF!</definedName>
    <definedName name="BEx1SUWGDLGRUWXJTM1C7TJGIJR8" hidden="1">Addn #REF!</definedName>
    <definedName name="BEx1T3QNED4G45NO2INJRTKAD45T" hidden="1">Functional #REF!</definedName>
    <definedName name="BEx1T8U2JOKCUEEX4YLT03SKWQ6G" hidden="1">[0]!SDGE Func #REF!</definedName>
    <definedName name="BEx1TETUI9OXKL0Z7E9VQDC08FJG" hidden="1">Addn #REF!</definedName>
    <definedName name="BEx1UIJDWIKALV3EM8BJYPLENFMV" hidden="1">Addn #REF!</definedName>
    <definedName name="BEx1UWMHP3RS3MO76CVAU4P9KH2B" hidden="1">SEU Func Area by #REF!</definedName>
    <definedName name="BEx1V5M8GZ4M0D63HGWVN0QG25LG" hidden="1">SEU Driver by Func #REF!</definedName>
    <definedName name="BEx1VKLP2EMBATC7SZ4FLJRJ8VFI" hidden="1">SCG Func #REF!</definedName>
    <definedName name="BEx1VV8NGNLAOB6X4WL8PL46CSCB" hidden="1">Functional #REF!</definedName>
    <definedName name="BEx1WEPZTS8G9SY4FERGMHWFIYY3" hidden="1">SCG Func #REF!</definedName>
    <definedName name="BEx1X9AICW4MTOYHJ5TS4E03359S" hidden="1">SEU Func #REF!</definedName>
    <definedName name="BEx1XZ7QPNQFFG75UYWAOLXQJXWJ" hidden="1">SEU Driver by Func #REF!</definedName>
    <definedName name="BEx3AEHZW9LV0JGOI3140E9RU17M" hidden="1">Addn #REF!</definedName>
    <definedName name="BEx3BOSY29ELEJ90MCIEMAGOLTHV" hidden="1">SEU Func Area by #REF!</definedName>
    <definedName name="BEx3BY8WKSOC5XACCR5M2YP8BP70" hidden="1">#REF!</definedName>
    <definedName name="BEx3C0HPWFOJP9Q302IKBHWFV9DX" hidden="1">SEU Func #REF!</definedName>
    <definedName name="BEx3CT48SATJWIT8QHVS6DQ5P4LM" hidden="1">Financial &amp; Non-#REF!</definedName>
    <definedName name="BEx3CYT1ZL8MYON1H0NO1OCITU6Y" hidden="1">#REF!</definedName>
    <definedName name="BEx3D2K1ZM1P4KC7KYJ0X36ABUFH" hidden="1">SEU Func Comm by #REF!</definedName>
    <definedName name="BEx3D83Q0RX8NCO14VJZ6F7PPS9D" hidden="1">SEU Func #REF!</definedName>
    <definedName name="BEx3DKDXLAZ3571ELHUDJ1PNATW8" hidden="1">SEU Driver #REF!</definedName>
    <definedName name="BEx3DY6A6OPCMFSTO9WZP1NEBG24" hidden="1">#REF!</definedName>
    <definedName name="BEx3E1GWXLZJM9TQAB3W6662B9QP" hidden="1">Addn #REF!</definedName>
    <definedName name="BEx3E9PPY44KH2XGA8UMDMWC8W3I" hidden="1">#REF!</definedName>
    <definedName name="BEx3EA5SXED2RVVFEO20G847BZSN" hidden="1">#REF!</definedName>
    <definedName name="BEx3EAREXYW79BJYLUDYECDKM9AL" hidden="1">SEU Func Area by #REF!</definedName>
    <definedName name="BEx3EXJFOP6C1X0JLHB9Q8FAQTXP" hidden="1">#REF!</definedName>
    <definedName name="BEx3FID7JXDA6WTSV4AEOCFHW8I2" hidden="1">Addn #REF!</definedName>
    <definedName name="BEx3G7OW5MPIEEHI12V7QP9OZ8AH" hidden="1">#REF!</definedName>
    <definedName name="BEx3GFXO9P9TWVWKR9NW8N5RVFU7" hidden="1">SEU Driver #REF!</definedName>
    <definedName name="BEx3GXM8YOHYYQ8YL2U1M52A29Z0" hidden="1">Functional #REF!</definedName>
    <definedName name="BEx3HE3PCILPEW4KD2C00CJNRJZZ" hidden="1">SEU Driver #REF!</definedName>
    <definedName name="BEx3HSXOVI1E2FREWWS86O8R19E2" hidden="1">Financial &amp; Non-#REF!</definedName>
    <definedName name="BEx3IZN5224O9JUXPERTAGQ9BHZP" hidden="1">#REF!</definedName>
    <definedName name="BEx3JAA3E69G5K7ODRWCZN7HKKAB" hidden="1">Addn #REF!</definedName>
    <definedName name="BEx3K3Y9OPKSIZA0E1EEG4NT5B0T" hidden="1">Addn #REF!</definedName>
    <definedName name="BEx3K7UJ43OGQ20KNWYO03FVJ96T" hidden="1">Financial &amp; Non-#REF!</definedName>
    <definedName name="BEx3KH51243KR3TT5ZRP4W4KYX6S" hidden="1">SCG Func #REF!</definedName>
    <definedName name="BEx3LQ3AM8COFHOZW48MW1PCSMFB" hidden="1">Addn #REF!</definedName>
    <definedName name="BEx3LW39LX1DJIBZWULPI9CMSOC2" hidden="1">Addn #REF!</definedName>
    <definedName name="BEx3M7H9TQG9BSH3XCM8YAT6G6WJ" hidden="1">Financial &amp; Non-#REF!</definedName>
    <definedName name="BEx3M7XDIMHCSLM9Y2AT9NWLAOMY" hidden="1">Addn #REF!</definedName>
    <definedName name="BEx3MH2DKQSONMDJMVD4F2NKNM7G" hidden="1">Addn #REF!</definedName>
    <definedName name="BEx3MSGDXGW7OSHCKKQPMKKDR21A" hidden="1">Addn #REF!</definedName>
    <definedName name="BEx3N1G1UA6DMAIM7LIDXN7RKUUX" hidden="1">[0]!SDGE Func #REF!</definedName>
    <definedName name="BEx3N3EA4VJGB0V14C2HEGPXKP2I" hidden="1">Addn #REF!</definedName>
    <definedName name="BEx3NAFRIW5XWQA3OPN0Q24T0T42" hidden="1">Financial &amp; Non-#REF!</definedName>
    <definedName name="BEx3NEXKLPYH9X4KCYI7ESLC2GL4" hidden="1">Financial &amp; Non-#REF!</definedName>
    <definedName name="BEx3NFJ7AEGQPC1L8HQ9OPJ6HJVG" hidden="1">Addn #REF!</definedName>
    <definedName name="BEx3O5R5RBVLXHLE9AEKHF7TPET5" hidden="1">#REF!</definedName>
    <definedName name="BEx3O9Y9QHE201PEADOXXL01T8B9" hidden="1">SCG Func #REF!</definedName>
    <definedName name="BEx3OJ3EWCV3784K3YFC4RASIOGF" hidden="1">Functional #REF!</definedName>
    <definedName name="BEx3OXMM1O9DHZBX8KCTCAFXL35R" hidden="1">Addn #REF!</definedName>
    <definedName name="BEx3P4YVTSBLV0SJS5A82ANHBVG4" hidden="1">#REF!</definedName>
    <definedName name="BEx3P9GQUDWNPS9CL9O88YIYTG2B" hidden="1">[0]!SDGE Func #REF!</definedName>
    <definedName name="BEx3PUG0WDX3VMOW3YC9L7FA6795" hidden="1">#REF!</definedName>
    <definedName name="BEx3Q0FSCMFGDFRA18K779PC5SOU" hidden="1">SEU Driver #REF!</definedName>
    <definedName name="BEx3RK6IMVTK41YUUGFJYXS2R12V" hidden="1">Financial &amp; Non-#REF!</definedName>
    <definedName name="BEx3SF7B3E0AIY3RJREOCHFQ6ZOY" hidden="1">Functional #REF!</definedName>
    <definedName name="BEx3SOHSXK5I2AX8UQ1367PVN94C" hidden="1">#REF!</definedName>
    <definedName name="BEx3TD2DG6QMJ5IKJIUBGBZEPEPO" hidden="1">SEU Func Comm by #REF!</definedName>
    <definedName name="BEx3TLGJC8Q5WEWUNPCRP8YQCT4M" hidden="1">SEU Func Area by #REF!</definedName>
    <definedName name="BEx3TM242XQQHIQCIHLY63VDLGQ0" hidden="1">SEU Func #REF!</definedName>
    <definedName name="BEx3TPT1WV6YQ4RGA0ZEFJ7WEOQQ" hidden="1">Addn #REF!</definedName>
    <definedName name="BEx3UJ0Y0EKCX55B0WAD89K1I9A2" hidden="1">SEU Driver #REF!</definedName>
    <definedName name="BEx5793NUDQFE11HUM4WTJY9IFKN" hidden="1">Addn #REF!</definedName>
    <definedName name="BEx58N01LLZ8ZKB5V5P7UG5JZLSX" hidden="1">Addn #REF!</definedName>
    <definedName name="BEx59250F3FSWLBU1PX6J51NGMF2" hidden="1">Addn #REF!</definedName>
    <definedName name="BEx5931D0OK7253V4DKCZOJQ7CF6" hidden="1">Financial &amp; Non-#REF!</definedName>
    <definedName name="BEx59BA1716EYX5N0PFQ93LXY7R1" hidden="1">Addn #REF!</definedName>
    <definedName name="BEx59DOBKH8VQ98XK7SNHA8B047T" hidden="1">Addn #REF!</definedName>
    <definedName name="BEx59EQ7A4HVKPNS0I2HIPB8NOKJ" hidden="1">[0]!SDGE Func #REF!</definedName>
    <definedName name="BEx59JYWXN9L4GE0O40TJIRHE8P3" hidden="1">SEU Func #REF!</definedName>
    <definedName name="BEx59Y216NXUJ0GAPO3YO3VAVU7Y" hidden="1">Financial &amp; Non-#REF!</definedName>
    <definedName name="BEx5B9K3B02PJMMXXC4SKP6NO2CI" hidden="1">Addn #REF!</definedName>
    <definedName name="BEx5BDAX4V28AHZW9HVCC9TEMJW6" hidden="1">#REF!</definedName>
    <definedName name="BEx5BIUKY4Q3KD7JK9A78SJHIT4S" hidden="1">#REF!</definedName>
    <definedName name="BEx5BSVY0ZJU5LWHW14G30FZ7WNT" hidden="1">Addn #REF!</definedName>
    <definedName name="BEx5C9THJ886U0S3S65HH25DA6L5" hidden="1">Addn #REF!</definedName>
    <definedName name="BEx5CU1WA73BOAX4HZBTE4D3COW6" hidden="1">Addn #REF!</definedName>
    <definedName name="BEx5D9C4Z9LRXWV58SC94GBRMFS4" hidden="1">SEU Func #REF!</definedName>
    <definedName name="BEx5DQV9BM9CHGYMW87AFZOP9S9B" hidden="1">Addn #REF!</definedName>
    <definedName name="BEx5DXGLRIFRGETUGZDVNCCYOHKD" hidden="1">Financial &amp; Non-#REF!</definedName>
    <definedName name="BEx5DXWQFTJFHRMSE4FWPHTKLTIE" hidden="1">SEU Func #REF!</definedName>
    <definedName name="BEx5E7COVKY842P1212KOBRHK4DE" hidden="1">SEU Func #REF!</definedName>
    <definedName name="BEx5EB8XUYYLCXPJ8V9C1FHYJ0T8" hidden="1">[0]!SDGE Func #REF!</definedName>
    <definedName name="BEx5EDY0WYS351CC34O3AXLT11TX" hidden="1">SEU Func Area by #REF!</definedName>
    <definedName name="BEx5EN8J7513PCBQXOTXOOM8Y8MZ" hidden="1">Addn #REF!</definedName>
    <definedName name="BEx5EXQ67TILJNNHBN4C5BJGDT2H" hidden="1">#REF!</definedName>
    <definedName name="BEx5F7GQQLV72KNSTYT1DT4534TY" hidden="1">SEU Func #REF!</definedName>
    <definedName name="BEx5F9PR9BI8ZTQCHZVT9MSMKIGL" hidden="1">SEU Driver #REF!</definedName>
    <definedName name="BEx5F9V2SND4PHG740J2N3F13YXZ" hidden="1">Addn #REF!</definedName>
    <definedName name="BEx5FLJVHRG42QI195ANYO5RJEOE" hidden="1">Addn #REF!</definedName>
    <definedName name="BEx5G26LL7JG28WLELU77NB94D24" hidden="1">SCG Func #REF!</definedName>
    <definedName name="BEx5G3U1F5AV1D9DLRNKT33F8PWY" hidden="1">#REF!</definedName>
    <definedName name="BEx5G98A5G4DVMI1IHKJZL8ND4SW" hidden="1">SEU Func Area by #REF!</definedName>
    <definedName name="BEx5GI7TBQH1IAHOJZEVZ991ZJ52" hidden="1">Financial &amp; Non-#REF!</definedName>
    <definedName name="BEx5H0NECIJJL39PTFDGTA8QX80R" hidden="1">SEU Func #REF!</definedName>
    <definedName name="BEx5H3CIHK23F0WPY14ZVTSVWBAZ" hidden="1">Addn #REF!</definedName>
    <definedName name="BEx5H5W59HFH8HXCBHJBY5UPH7F4" hidden="1">SEU Func #REF!</definedName>
    <definedName name="BEx5HV2GH2NKG2ZMBKOBBJNFI428" hidden="1">Functional #REF!</definedName>
    <definedName name="BEx5HYINOA160CH9GI3QOUK508N2" hidden="1">[0]!SDGE Func #REF!</definedName>
    <definedName name="BEx5JAX4AOZH9O950U7GVQJFTIZ6" hidden="1">SEU Func #REF!</definedName>
    <definedName name="BEx5JUEFFFWCNP5ECB9KK9FN8XU6" hidden="1">Financial &amp; Non-#REF!</definedName>
    <definedName name="BEx5JXUFOJ8QL1O4OV01U73K97XN" hidden="1">Functional #REF!</definedName>
    <definedName name="BEx5K9DRXLRKAIGVBD5ZA5VX98K8" hidden="1">SEU Func #REF!</definedName>
    <definedName name="BEx5KBS25AF4Y2ZDIIANYJ4A7O9D" hidden="1">Addn #REF!</definedName>
    <definedName name="BEx5KBS2YIR4PFJ5IOP3TFWY2PPX" hidden="1">Functional #REF!</definedName>
    <definedName name="BEx5KCOEOJ2CEGE7RRL3BY5L9FNN" hidden="1">Financial &amp; Non-#REF!</definedName>
    <definedName name="BEx5KDKSPYR1TLV0X9KORPRO1TQF" hidden="1">SEU Driver by Func #REF!</definedName>
    <definedName name="BEx5KV9DMMK99WN0JMGJ25NAV4UE" hidden="1">SEU Driver #REF!</definedName>
    <definedName name="BEx5L2LUQAKQCZVHOCD9ZBZYYS4B" hidden="1">#REF!</definedName>
    <definedName name="BEx5LC73IA7G6DRD2JU2BP27482T" hidden="1">SEU Func #REF!</definedName>
    <definedName name="BEx5LG37VMLUGZYZ8Z96WYEWHYEH" hidden="1">Addn #REF!</definedName>
    <definedName name="BEx5LYTLLDSL43P8M6Q9VD7IRKT4" hidden="1">Addn #REF!</definedName>
    <definedName name="BEx5LZPZQ0Q3M0HD4JMAQUTI58KJ" hidden="1">Functional #REF!</definedName>
    <definedName name="BEx5MA26EHX7VNGSNNAZ0KZMX02D" hidden="1">SEU Func #REF!</definedName>
    <definedName name="BEx5MD7IFYQJG8DF8PBO3RALXN2V" hidden="1">Addn #REF!</definedName>
    <definedName name="BEx5MNUHM5YPFC1YNX13K7M2LD9F" hidden="1">SEU Driver #REF!</definedName>
    <definedName name="BEx5MW8LCJWSC3TFMS4W8AI5J8VG" hidden="1">SEU Func Comm by #REF!</definedName>
    <definedName name="BEx5NK2ADYL3ELV1XHFPFOV8W42D" hidden="1">[0]!SDGE Func #REF!</definedName>
    <definedName name="BEx5OAL3NTNMHU9ERQOWTX8NTMX9" hidden="1">#REF!</definedName>
    <definedName name="BEx5OF2X01GCRGDKH63EW0B09RRJ" hidden="1">Financial &amp; Non-#REF!</definedName>
    <definedName name="BEx5PS8FN2D4DOX6U1J943CZH0LU" hidden="1">Functional #REF!</definedName>
    <definedName name="BEx5QQEG5M04N5YQ20UR10EWJ6M3" hidden="1">Addn #REF!</definedName>
    <definedName name="BEx73WIB65EZVKX73XD21IFUO36J" hidden="1">Financial &amp; Non-#REF!</definedName>
    <definedName name="BEx746P6H9UJ8T9MTNG7C73YSGFU" hidden="1">Addn #REF!</definedName>
    <definedName name="BEx74GAFRM21NBATRNLD7FWS1OXY" hidden="1">Functional #REF!</definedName>
    <definedName name="BEx74VVIHGE8RWIOQN9SZZ487OOC" hidden="1">Functional #REF!</definedName>
    <definedName name="BEx74XDH3TPR8GXY3PNUOMP3VX2A" hidden="1">Addn #REF!</definedName>
    <definedName name="BEx7520NAQMR076UI9WUPELXOTH2" hidden="1">SCG Func #REF!</definedName>
    <definedName name="BEx75V36DE3VP1AMI1RXXUV87029" hidden="1">Addn #REF!</definedName>
    <definedName name="BEx75V8OC9Q4YQQOLAJT6UDQDZ2N" hidden="1">#REF!</definedName>
    <definedName name="BEx75X6R04A1CL2MWVAAB055B3P9" hidden="1">Functional #REF!</definedName>
    <definedName name="BEx75XXSXBCP9KU62O05Y9Z5ACWM" hidden="1">#REF!</definedName>
    <definedName name="BEx761DRPA25R4PZH61K2NGXMK2U" hidden="1">SEU Func Comm by #REF!</definedName>
    <definedName name="BEx768Q7WXW37TL98VE3X80MYAOT" hidden="1">[0]!SDGE Func #REF!</definedName>
    <definedName name="BEx769MLSTUCGG15G1X2OEJ4ZQH7" hidden="1">SEU Func #REF!</definedName>
    <definedName name="BEx76BKMRV8NL1SQ6S37CNF7ETPJ" hidden="1">Addn #REF!</definedName>
    <definedName name="BEx76EQ049XAKGG9W866LOKTIJKO" hidden="1">#REF!</definedName>
    <definedName name="BEx76LGP7TRCIGQR1FZ1B4G223M5" hidden="1">#REF!</definedName>
    <definedName name="BEx76RR9E3UKJ375VSBT7ZQNMEB4" hidden="1">Financial &amp; Non-#REF!</definedName>
    <definedName name="BEx771Y54SZNEMLLKKVM69Q2UXPW" hidden="1">Addn #REF!</definedName>
    <definedName name="BEx77SRQQMO7ZX0ZJB9V7V67BBY8" hidden="1">#REF!</definedName>
    <definedName name="BEx787LVO91DZ12YLLQPAV8OMYJ8" hidden="1">Financial &amp; Non-#REF!</definedName>
    <definedName name="BEx78ESP6PYY9PRKG7N8I1062CBG" hidden="1">Financial &amp; Non-#REF!</definedName>
    <definedName name="BEx78JAKA3FRA112WDVJR5P2M06F" hidden="1">SEU Func Comm by #REF!</definedName>
    <definedName name="BEx79BGQJWM5HK7GBU4QCZQIGMJA" hidden="1">Addn #REF!</definedName>
    <definedName name="BEx79NLSWDY80RZ83IBSPPWC1LRP" hidden="1">Addn #REF!</definedName>
    <definedName name="BEx7AG85P2UCLBZH785AVALZ8NO2" hidden="1">Addn #REF!</definedName>
    <definedName name="BEx7BUKMRJIJ2T3VLPHVCGFYB91N" hidden="1">Addn #REF!</definedName>
    <definedName name="BEx7CD5LQHPU9ZD6Q6VGX42EG18N" hidden="1">#REF!</definedName>
    <definedName name="BEx7CSQONL7R3J1DFL1RBZ2UB4CJ" hidden="1">Addn #REF!</definedName>
    <definedName name="BEx7D9DFIZJHQGFY7GA9YYUA9ND5" hidden="1">Financial &amp; Non-#REF!</definedName>
    <definedName name="BEx7DB642H67MNJ2PZ1ACGYUMYX0" hidden="1">#REF!</definedName>
    <definedName name="BEx7DWG6RQW0D28OD9I5XKJYFDLX" hidden="1">SEU Func #REF!</definedName>
    <definedName name="BEx7E3SN5T57Z84MWEWGPL56BVYQ" hidden="1">Functional #REF!</definedName>
    <definedName name="BEx7E8QL4MLEWB3YUM4BI27WYSG4" hidden="1">Addn #REF!</definedName>
    <definedName name="BEx7F1YHNQP67YWOA22R2460OG8Q" hidden="1">#REF!</definedName>
    <definedName name="BEx7FGHPIVIRMUKXHH1IIO8C39WM" hidden="1">SCG Func #REF!</definedName>
    <definedName name="BEx7FK3D2PKAX7A5OS0M3EPATLK3" hidden="1">Addn #REF!</definedName>
    <definedName name="BEx7FX4LXTGXH0S5WO63H5V8973A" hidden="1">Addn #REF!</definedName>
    <definedName name="BEx7G09THIAHGVV4C6W739GLIL6F" hidden="1">SEU Driver #REF!</definedName>
    <definedName name="BEx7G1X3E168X1WSXE3IYQD39CSH" hidden="1">Functional #REF!</definedName>
    <definedName name="BEx7G5D8R3DAHH327NHVIRW1M1A6" hidden="1">SEU Driver by Func #REF!</definedName>
    <definedName name="BEx7GC43Z3IT632VJ04YICAVP2PC" hidden="1">Functional #REF!</definedName>
    <definedName name="BEx7GD5SMD4HYABHIF7TA7NL06BF" hidden="1">Addn #REF!</definedName>
    <definedName name="BEx7GNNEKMZ2TVCGR1CBK6H4CY70" hidden="1">SEU Driver by Func #REF!</definedName>
    <definedName name="BEx7GWSFCD13I3QC1N2NFFKY062P" hidden="1">Functional #REF!</definedName>
    <definedName name="BEx7H5XL7MLM8ZG6E12EKRMNYRXA" hidden="1">Addn #REF!</definedName>
    <definedName name="BEx7H86FAD3PJYLGZL1U0HWZBU77" hidden="1">SEU Driver #REF!</definedName>
    <definedName name="BEx7HNGQN8KJWL6B1O2RWR1I8XCR" hidden="1">Functional #REF!</definedName>
    <definedName name="BEx7I7ZOS5D5E9WZ6L4BOE2F3DY2" hidden="1">SEU Func #REF!</definedName>
    <definedName name="BEx7IA8PT7MFJWXGVCJFRY106ATL" hidden="1">SEU Func #REF!</definedName>
    <definedName name="BEx7IQKN2RWFXIJJQC1M3HN91456" hidden="1">SEU Driver by Func #REF!</definedName>
    <definedName name="BEx7IYTADRCEGWHWTPP3TX68M7RE" hidden="1">Addn #REF!</definedName>
    <definedName name="BEx7IYTI2BVB47X6UKCDS3S6S8M2" hidden="1">Financial &amp; Non-#REF!</definedName>
    <definedName name="BEx7JA7HO64PE6BSEFDQAYG2DV2M" hidden="1">SEU Driver #REF!</definedName>
    <definedName name="BEx7JN8QP1FGPG1PXW02J1OO9FTN" hidden="1">SCG Func #REF!</definedName>
    <definedName name="BEx7K7GY8XLOVRC3OHHBZ1TX6TMR" hidden="1">Addn #REF!</definedName>
    <definedName name="BEx7KGM4CB247DEMSOCLKY4D5TBL" hidden="1">#REF!</definedName>
    <definedName name="BEx7KJRBH9UOHHJDI99HVR8V9R0K" hidden="1">#REF!</definedName>
    <definedName name="BEx7KPGBNYFR4LHWGEPF89JL73WI" hidden="1">Addn #REF!</definedName>
    <definedName name="BEx7KYQUG9K5VGBRVMEF5XXB6I7D" hidden="1">Addn #REF!</definedName>
    <definedName name="BEx7LBHATV73G9G8EYC25A1GZPM7" hidden="1">Financial &amp; Non-#REF!</definedName>
    <definedName name="BEx7MCN6WJYIADN53L1N60G4M3U9" hidden="1">#REF!</definedName>
    <definedName name="BEx7NJ7BROENWNOB9DYNAZDMO381" hidden="1">Functional #REF!</definedName>
    <definedName name="BEx8ZNEEKMIGOZI4AEQOFKR48OX7" hidden="1">Addn #REF!</definedName>
    <definedName name="BEx906FH0CTZE3CU0DQWH3H4ZC4P" hidden="1">SEU Func #REF!</definedName>
    <definedName name="BEx9193BXQJVD64QF1Y7916CR3VZ" hidden="1">SEU Driver by Func #REF!</definedName>
    <definedName name="BEx91IOLAF9Q374K05VA9813T42J" hidden="1">Functional #REF!</definedName>
    <definedName name="BEx91MVNJP7UR6PVBG9O9JNNLL2S" hidden="1">Addn #REF!</definedName>
    <definedName name="BEx91NS16U93E9MPG050VOPE1B5V" hidden="1">Addn #REF!</definedName>
    <definedName name="BEx91WRP8CJ9NVHOVO3KK1CSEY3A" hidden="1">#REF!</definedName>
    <definedName name="BEx92JP6NFWRWOQOM9LV0ZGH6UII" hidden="1">[0]!SDGE Func #REF!</definedName>
    <definedName name="BEx92LY2W9T7IMRAJ6GVSJOYGXKX" hidden="1">Addn #REF!</definedName>
    <definedName name="BEx92VU31VCK7JA4H3D7UN9TXSLT" hidden="1">SEU Driver by Func #REF!</definedName>
    <definedName name="BEx937O89Y1D1SATU4ZSG51U1NQG" hidden="1">#REF!</definedName>
    <definedName name="BEx939RQZR5P0TIF9I3BMR6SR6Z8" hidden="1">Addn #REF!</definedName>
    <definedName name="BEx93C61JLMSUFCCC969HXVOAV5U" hidden="1">Addn #REF!</definedName>
    <definedName name="BEx93P7HZ849NJYP2FN3FVKLD1ZJ" hidden="1">#REF!</definedName>
    <definedName name="BEx93WUJ8SBBPMQO3GR8OPSWFZA4" hidden="1">Functional #REF!</definedName>
    <definedName name="BEx94SBGT6E7UM98ZRUU1UD0X2V9" hidden="1">SCG Func #REF!</definedName>
    <definedName name="BEx94YRCDNZCTCP3C1U048E2SHCV" hidden="1">#REF!</definedName>
    <definedName name="BEx95E6X1N492AUIEIQ1IXXTNYO0" hidden="1">SEU Func #REF!</definedName>
    <definedName name="BEx95GW2VHSR2AQCIZELG33FDA8H" hidden="1">Addn #REF!</definedName>
    <definedName name="BEx95JVY865JGQH3BGYILSOT7KIT" hidden="1">SEU Driver #REF!</definedName>
    <definedName name="BEx95RTS6PHEQTQLZVX7ZLJEZ2EC" hidden="1">SEU Func #REF!</definedName>
    <definedName name="BEx96FYFAVILQ8VYSE72BM2KXQHS" hidden="1">Functional #REF!</definedName>
    <definedName name="BEx96KLL02U9UGG9BE084W1T06AP" hidden="1">Functional #REF!</definedName>
    <definedName name="BEx96PED6KVTVBCA3YI15OONN1VC" hidden="1">Functional #REF!</definedName>
    <definedName name="BEx970MWXAD0OKZXP8P821WJ2SQ5" hidden="1">Addn #REF!</definedName>
    <definedName name="BEx971U2C4AAQ6GJB4FOAMCR7NZB" hidden="1">Financial &amp; Non-#REF!</definedName>
    <definedName name="BEx980WB7NBY9MBNN1VDHUAOOEN4" hidden="1">#REF!</definedName>
    <definedName name="BEx98DC7540CFIHHCBRDYER6N969" hidden="1">SEU Driver by Func #REF!</definedName>
    <definedName name="BEx98E3186U1CAC5ZCGORYSPBW55" hidden="1">SCG Func #REF!</definedName>
    <definedName name="BEx98P6A568OSQJKJ16MGMHFWQAJ" hidden="1">Addn #REF!</definedName>
    <definedName name="BEx98UPYWSKR968JQDKEOQJTFEN3" hidden="1">Addn #REF!</definedName>
    <definedName name="BEx99WS3MA5AE74HPBKZM9EI6J2H" hidden="1">Functional #REF!</definedName>
    <definedName name="BEx9A3TPSYIC5VV8BM8QF9YA6HKL" hidden="1">Addn #REF!</definedName>
    <definedName name="BEx9AB0O7AFRBN0DS6X3G5XATV0F" hidden="1">Addn #REF!</definedName>
    <definedName name="BEx9BKKJ3V7FT0YYP901CO1J9PK2" hidden="1">Addn #REF!</definedName>
    <definedName name="BEx9BNKFPZNHOBUFKJXSEZ45UCNX" hidden="1">Addn #REF!</definedName>
    <definedName name="BEx9BO0OF08DI95D48HIA4FNEAQ2" hidden="1">SCG Func #REF!</definedName>
    <definedName name="BEx9BYSZKJE7X0DZO9IBYA390EXN" hidden="1">Addn #REF!</definedName>
    <definedName name="BEx9C3WJQMGW0R7CUVA07P3TX1SN" hidden="1">SEU Func Comm by #REF!</definedName>
    <definedName name="BEx9CMHBVIKQKWB05U715K3OYE5N" hidden="1">Addn #REF!</definedName>
    <definedName name="BEx9CPBY3A014VDO5NC8CZH6A1ND" hidden="1">SEU Func #REF!</definedName>
    <definedName name="BEx9D4RIB90NHVB2YZNHPU1W05Q4" hidden="1">Addn #REF!</definedName>
    <definedName name="BEx9D5D3ORZ8H4FK3XMG4BUSRDF3" hidden="1">SEU Func #REF!</definedName>
    <definedName name="BEx9DCUTUL3BE617O4SMJRVU2L0S" hidden="1">Functional #REF!</definedName>
    <definedName name="BEx9DI91MBI8Y7KKG4TYD7GK0OO3" hidden="1">Addn #REF!</definedName>
    <definedName name="BEx9DPQSEJ56DZCPF3OY3GWEMEHS" hidden="1">[0]!SDGE Func #REF!</definedName>
    <definedName name="BEx9E8H2OWZQ45XRM27VACOL31OU" hidden="1">Addn #REF!</definedName>
    <definedName name="BEx9EBX1BZ0PL195G5AESVWY096V" hidden="1">SEU Func Area by #REF!</definedName>
    <definedName name="BEx9EFTH7ZBJ5N1CAQI38H8WNFW3" hidden="1">Addn #REF!</definedName>
    <definedName name="BEx9EK5VLPKF9XVYLA8L5M0VFA4J" hidden="1">Addn #REF!</definedName>
    <definedName name="BEx9ERI925K9PH2Z2PB4I9EX8QF3" hidden="1">#REF!</definedName>
    <definedName name="BEx9ET5JSJVBRWYIE1INNJ7SGTCC" hidden="1">Functional #REF!</definedName>
    <definedName name="BEx9EWG8HOBAXEVNI9PTPOTVPJ6O" hidden="1">Addn #REF!</definedName>
    <definedName name="BEx9F2FZK97W302TB1PE6SLT2W8P" hidden="1">SEU Driver by Func #REF!</definedName>
    <definedName name="BEx9F3N6P6EMZ3CI82RIVDKI8UYJ" hidden="1">Addn #REF!</definedName>
    <definedName name="BEx9F5QQ16E2AYXJFWMSOB65PQQD" hidden="1">#REF!</definedName>
    <definedName name="BEx9FEA49CAL0U75VSCJZGNERORM" hidden="1">SEU Func #REF!</definedName>
    <definedName name="BEx9FEA5G88VPTUBP7INZOU42U47" hidden="1">Addn #REF!</definedName>
    <definedName name="BEx9FZ3XLP4NW4ALG6YLL87UDWN5" hidden="1">#REF!</definedName>
    <definedName name="BEx9GA1T1D6OO1LJLL4M23ZQ4YZQ" hidden="1">Addn #REF!</definedName>
    <definedName name="BEx9GBEC3P5Y01WYIGKVJSG7XI43" hidden="1">[0]!SDGE Func #REF!</definedName>
    <definedName name="BEx9GKJHEHAXU8NPOK41VWZLKJHS" hidden="1">Addn #REF!</definedName>
    <definedName name="BEx9H7GTDG0K270VC8KIQPAZ4Y1Y" hidden="1">Functional #REF!</definedName>
    <definedName name="BEx9H9F15H3PH7ZYTKUA946W25IF" hidden="1">Addn #REF!</definedName>
    <definedName name="BEx9HMLS4KZDOM68X06UUH8EVM99" hidden="1">SEU Func #REF!</definedName>
    <definedName name="BEx9I0JFAIJY2OQ5GGLQIBX2SOHB" hidden="1">Addn #REF!</definedName>
    <definedName name="BEx9IIDAOIWYAR4176TWG0DUP0GC" hidden="1">Addn #REF!</definedName>
    <definedName name="BEx9IM9JB41V6TQ5P1QZV0H9VVUQ" hidden="1">Addn #REF!</definedName>
    <definedName name="BEx9IO2AQXVT9EE1WFNZY4RMZA5L" hidden="1">SEU Driver by Func #REF!</definedName>
    <definedName name="BEx9IW5MPMXZH6A45GHP65AIU5EC" hidden="1">SEU Func #REF!</definedName>
    <definedName name="BEx9JE4Z63EP3IGA8SSLS32MQ9IT" hidden="1">Functional #REF!</definedName>
    <definedName name="BEx9JGJB4AO5A49KA8HTRU4Y918P" hidden="1">Addn #REF!</definedName>
    <definedName name="BExAW9LX762OLWCG971X5UJG9BTI" hidden="1">SEU Driver #REF!</definedName>
    <definedName name="BExAWRW398WOEUXSG9OKLKRUHBUJ" hidden="1">SCG Func #REF!</definedName>
    <definedName name="BExAWWOQP0AIVB5SQ8ABBSZ73REK" hidden="1">Functional #REF!</definedName>
    <definedName name="BExAX3FFIBEYOD1VMORTDGV6CT6V" hidden="1">Addn #REF!</definedName>
    <definedName name="BExAX8Z4B7UP4MPIDL4N5UVE5X3A" hidden="1">Financial &amp; Non-#REF!</definedName>
    <definedName name="BExAXXJTKDDLRRG0YNJZ27IIY0CH" hidden="1">Addn #REF!</definedName>
    <definedName name="BExAY1W8CE9P3MQIAPX8VJEG5NVW" hidden="1">#REF!</definedName>
    <definedName name="BExAYAFTOFMR1YIYU7IUFOYRNV62" hidden="1">Addn #REF!</definedName>
    <definedName name="BExAYMVHP7W93W3JTZL9H6BYQM61" hidden="1">Addn #REF!</definedName>
    <definedName name="BExAYPVEB4OPFNAISBTOWTRBP8VX" hidden="1">[0]!SDGE Func #REF!</definedName>
    <definedName name="BExB03RSQON10JAWO2328LAW1MKE" hidden="1">SEU Func #REF!</definedName>
    <definedName name="BExB072HB427FBTZFTA92PWX0YQ9" hidden="1">Addn #REF!</definedName>
    <definedName name="BExB0CRHCO9ULDDSTT7DMTT05RT9" hidden="1">Addn #REF!</definedName>
    <definedName name="BExB0GIADY00FT7NXSNF175LJJ3Y" hidden="1">Addn #REF!</definedName>
    <definedName name="BExB0LGCWVXLFI71FVWXDKJA49PH" hidden="1">Addn #REF!</definedName>
    <definedName name="BExB0WOWQSN1F679LTDEFHU5W26B" hidden="1">Addn #REF!</definedName>
    <definedName name="BExB19KVAYD32NCCJV4ZP4JXKH5S" hidden="1">#REF!</definedName>
    <definedName name="BExB1EIYLMVJLP7TLE2RF39QS0MX" hidden="1">#REF!</definedName>
    <definedName name="BExB1EO9KWOLKJHCPTWLRRDESP7G" hidden="1">Addn #REF!</definedName>
    <definedName name="BExB1GRT8047FU91FKXXPPVBWVY4" hidden="1">SEU Func Area by #REF!</definedName>
    <definedName name="BExB1LKGYUXV7YND54V03Z7PCFWG" hidden="1">SEU Func Comm by #REF!</definedName>
    <definedName name="BExB1VB0MPHLR3SDA5NV6NV1X49C" hidden="1">SEU Driver #REF!</definedName>
    <definedName name="BExB2AQT03UGIOC6S1HS02YS0OIN" hidden="1">SCG Func #REF!</definedName>
    <definedName name="BExB2K6JX9SZWRWTCTUMT8KMDHOD" hidden="1">SEU Func Comm by #REF!</definedName>
    <definedName name="BExB30O0S6EO45SFV1QSN1Q24LOL" hidden="1">#REF!</definedName>
    <definedName name="BExB30TB59C8G4EC0WEJUHQ4VA39" hidden="1">Addn #REF!</definedName>
    <definedName name="BExB3EWF1OUNCEWXWPL6HTD45R2Q" hidden="1">Financial &amp; Non-#REF!</definedName>
    <definedName name="BExB3QL8Q7ZK705KJACMI750B1JO" hidden="1">Addn #REF!</definedName>
    <definedName name="BExB3XS637O5LMK5N78CTI3Z0Z5B" hidden="1">#REF!</definedName>
    <definedName name="BExB43MOHQGG9F0TAVNR9GV4HDUC" hidden="1">Addn #REF!</definedName>
    <definedName name="BExB49GYU15TD74UV4AOHN1UDRXT" hidden="1">SEU Func Area by #REF!</definedName>
    <definedName name="BExB5C4TYO1CLQBIZ1ZKBB9LUBUJ" hidden="1">Functional #REF!</definedName>
    <definedName name="BExB5DS47CSMB5M7U57GGRRL6RAI" hidden="1">Addn #REF!</definedName>
    <definedName name="BExB5GRZ48PZ0X03WTTZUHM5V6N7" hidden="1">[0]!SDGE Func #REF!</definedName>
    <definedName name="BExB5HOC7YR7B7UZUQJFO3AMX3Z7" hidden="1">Addn #REF!</definedName>
    <definedName name="BExB7JUQKW1TSF1EMURW4N49BPW8" hidden="1">SEU Func #REF!</definedName>
    <definedName name="BExB7XSCGB3ICZZXK5GGNRCZGO1R" hidden="1">Functional #REF!</definedName>
    <definedName name="BExB82KZZ20HGQ8ZWDI6NN7B7LP3" hidden="1">Addn #REF!</definedName>
    <definedName name="BExB842YTBKTN3J0DAZ8G2FRLGZA" hidden="1">SCG Func #REF!</definedName>
    <definedName name="BExB8A2R5KAW4ZHD9RTJG7XQBC9Z" hidden="1">SEU Driver by Func #REF!</definedName>
    <definedName name="BExB9DSAVBYJB0UFO37L4UPOIA9D" hidden="1">Addn #REF!</definedName>
    <definedName name="BExB9J6IXISS1DDVV1O9QAR83KUM" hidden="1">Addn #REF!</definedName>
    <definedName name="BExBA09J0XCIK4F6DIN33HWB83VZ" hidden="1">Addn #REF!</definedName>
    <definedName name="BExBBFD1NS7S1R4UT1X0FC1V0IE6" hidden="1">Financial &amp; Non-#REF!</definedName>
    <definedName name="BExBBW58Z0FWF8SYQVQCKPDQM4V5" hidden="1">#REF!</definedName>
    <definedName name="BExBC0N4KY5AUPHPSP2WYOPQ9BGK" hidden="1">#REF!</definedName>
    <definedName name="BExBC5AACPOLAFEHIH7A39NFVMS9" hidden="1">SEU Func Area by #REF!</definedName>
    <definedName name="BExBCC14R9T8Y5BCJ9J6RZ5LAR34" hidden="1">#REF!</definedName>
    <definedName name="BExBCQ49E5ROUT89A7DNPSC88TP2" hidden="1">SEU Func #REF!</definedName>
    <definedName name="BExBCRGQSBNA9SIIV33OWZ9TT8EM" hidden="1">Financial &amp; Non-#REF!</definedName>
    <definedName name="BExBCS2AHW4TXTQK83WN29LWIRQK" hidden="1">[0]!SDGE Func #REF!</definedName>
    <definedName name="BExBD7NBV33LLYYJZDPWE3JS4YO8" hidden="1">Addn #REF!</definedName>
    <definedName name="BExBDGHLEQZH9D2HRC94XCSM8R21" hidden="1">Functional #REF!</definedName>
    <definedName name="BExCREBL0YXLWZKVEV40GLP86ISW" hidden="1">Addn #REF!</definedName>
    <definedName name="BExCSEL4O1O7A8QTADPQK997R2GC" hidden="1">[0]!SDGE Func #REF!</definedName>
    <definedName name="BExCSQKPT6AAP0PXNSIN8X33MNOQ" hidden="1">Addn #REF!</definedName>
    <definedName name="BExCSWV9HBGHLCFOMS18O18TUB3A" hidden="1">Addn #REF!</definedName>
    <definedName name="BExCTP6SO68GK895SG97OHJ44KJ9" hidden="1">Addn #REF!</definedName>
    <definedName name="BExCUFV4VP0SIARZ6VFX4CSM3H9D" hidden="1">Functional #REF!</definedName>
    <definedName name="BExCUH2AJHJRFFT62RFBIXW1D2QI" hidden="1">Functional #REF!</definedName>
    <definedName name="BExCUNSYJS0MXZ5ET8GHRGF8KIY2" hidden="1">Functional #REF!</definedName>
    <definedName name="BExCUSWD0ZI62K3UGX4N1XN89Q1P" hidden="1">SEU Driver #REF!</definedName>
    <definedName name="BExCV03BCBUW893TW8JSQSFA881E" hidden="1">Functional #REF!</definedName>
    <definedName name="BExCVFTQ4HN27K1U27PC99JFSWWW" hidden="1">Functional #REF!</definedName>
    <definedName name="BExCWLHH3Q3G7ILX126X41OC9UWW" hidden="1">Functional #REF!</definedName>
    <definedName name="BExCX29OCTHXR81FOAIARU0P0X4X" hidden="1">[0]!SDGE Func #REF!</definedName>
    <definedName name="BExCXCLUKV8FFGMN02TB06QN6BWG" hidden="1">SEU Func #REF!</definedName>
    <definedName name="BExCXYC68R84SJWKHLGHSF3BTT7G" hidden="1">SEU Driver by Func #REF!</definedName>
    <definedName name="BExCY712YSE6GCWJ0AMT3HALNA4X" hidden="1">Functional #REF!</definedName>
    <definedName name="BExCYQCYE5YHOB1TKOHL6B3I27IT" hidden="1">Financial &amp; Non-#REF!</definedName>
    <definedName name="BExCYRPFE15L8X3EUVCJNH6I01D9" hidden="1">SEU Driver by Func #REF!</definedName>
    <definedName name="BExCYY5GHFAIPGDZ8HNTGSWV4KQL" hidden="1">SCG Func #REF!</definedName>
    <definedName name="BExCZ5SJSLJTD4LETK6S52CEE8K5" hidden="1">SEU Driver by Func #REF!</definedName>
    <definedName name="BExCZODGQ5EQME30RIBVIMU88981" hidden="1">Financial &amp; Non-#REF!</definedName>
    <definedName name="BExD049C027P55BCRTWO9K40MDXC" hidden="1">Financial &amp; Non-#REF!</definedName>
    <definedName name="BExD04PEPBEQQX4RZ6C0WVALBV9W" hidden="1">SEU Driver #REF!</definedName>
    <definedName name="BExD0P35ITFSLDJ85I2S2XLI9D02" hidden="1">Addn #REF!</definedName>
    <definedName name="BExD1Z8Q7A8QEJBB3NBLBKV5UWDA" hidden="1">#REF!</definedName>
    <definedName name="BExD2054KGE1BMQV3F8E1TCXKD7K" hidden="1">Financial &amp; Non-#REF!</definedName>
    <definedName name="BExD24MZ6RCOIW4QM8EBYWBZ3FGX" hidden="1">Addn #REF!</definedName>
    <definedName name="BExD2PGRAQFQR76TR4M84GCI9TOX" hidden="1">SEU Func Comm by #REF!</definedName>
    <definedName name="BExD345FLWTNWLN5919CGC69OXJS" hidden="1">Addn #REF!</definedName>
    <definedName name="BExD37LGJYVJFID61F08P9GB1FNV" hidden="1">SEU Func #REF!</definedName>
    <definedName name="BExD3FOR9N7H6TPIKASJH6RB78Y8" hidden="1">SEU Driver #REF!</definedName>
    <definedName name="BExD3SVHOP1C3T2Z7DH6IBE3P843" hidden="1">SEU Func #REF!</definedName>
    <definedName name="BExD4UXT6QYCDEFJ4TR5HLDLP5GS" hidden="1">#REF!</definedName>
    <definedName name="BExD50179NSGUGLLUHX045A1AR1I" hidden="1">SEU Func #REF!</definedName>
    <definedName name="BExD5WUM2VOHW0PHHK7UU3C5G4KA" hidden="1">Addn #REF!</definedName>
    <definedName name="BExD6L9V8D6IAI4B3RW8L9XB4E9U" hidden="1">Addn #REF!</definedName>
    <definedName name="BExD6SM96QF45B1K8P5SYGG16HU7" hidden="1">Functional #REF!</definedName>
    <definedName name="BExD7ECGTP7A754YQVMXGZ6ODVJW" hidden="1">Addn #REF!</definedName>
    <definedName name="BExD7MFRXGJ499ABP7FXYAGDBVBF" hidden="1">SEU Func Area by #REF!</definedName>
    <definedName name="BExD86TI39WBFO32YV2U8JXO98P4" hidden="1">SEU Func #REF!</definedName>
    <definedName name="BExD948GWQCYXUUZQK0PIOEBV29S" hidden="1">Financial &amp; Non-#REF!</definedName>
    <definedName name="BExDC683UDAXPU8TJ720TDYW01P3" hidden="1">Addn #REF!</definedName>
    <definedName name="BExDCS3PZTHRO9F13N38ECDVNS32" hidden="1">SCG Func #REF!</definedName>
    <definedName name="BExEPN4D9U6D31SRSQ8GHI9K0EBT" hidden="1">Addn #REF!</definedName>
    <definedName name="BExEQ4I6HD9H5DM4DMM6GQ1EMDPK" hidden="1">SEU Func Comm by #REF!</definedName>
    <definedName name="BExEQPS9BRC55JZ9I5FYCQTKSEJN" hidden="1">SEU Func Area by #REF!</definedName>
    <definedName name="BExEQRVTCIBYGOUBKNVPTZHMXHFR" hidden="1">Addn #REF!</definedName>
    <definedName name="BExERDLXL02M3SL45RHTWJUPCGS8" hidden="1">#REF!</definedName>
    <definedName name="BExERK1VAXZE8JQU29QXCUMOI6E2" hidden="1">#REF!</definedName>
    <definedName name="BExERKYD3HHJGPFDI9EDNNVI2ALK" hidden="1">Addn #REF!</definedName>
    <definedName name="BExES2HHMG8HMKDE7EJU3AC0I6BR" hidden="1">Financial &amp; Non-#REF!</definedName>
    <definedName name="BExES6U1HSYY1KIDIHTNW3J42ZHS" hidden="1">Financial &amp; Non-#REF!</definedName>
    <definedName name="BExESH0UL4KHBDSX39ZAEWSMHVQY" hidden="1">Addn #REF!</definedName>
    <definedName name="BExESMV5WEZAC2GDCQ810LXIR0DY" hidden="1">SCG Func #REF!</definedName>
    <definedName name="BExETF6PXKIF0BXNH3KRJ554Y0P6" hidden="1">SEU Func Area by #REF!</definedName>
    <definedName name="BExETT4JKBXWE85124PM89EQ4DRI" hidden="1">[0]!SDGE Func #REF!</definedName>
    <definedName name="BExETWVC2ECF85WXYT8IOG6U8U18" hidden="1">#REF!</definedName>
    <definedName name="BExEUJHV8RCKINDDUZ9EKK2116MH" hidden="1">Addn #REF!</definedName>
    <definedName name="BExEUK8WG4Z6L2QA4QFT0Z8AITMS" hidden="1">Addn #REF!</definedName>
    <definedName name="BExEUOAHO8X3MF3DLWEPAW6WVNI0" hidden="1">SEU Func Area by #REF!</definedName>
    <definedName name="BExEUZDOS5IW0LBVFJWVEPY4C500" hidden="1">Addn #REF!</definedName>
    <definedName name="BExEV5Z2G00UNVZN78TCFNX15OKI" hidden="1">SEU Func Area by #REF!</definedName>
    <definedName name="BExEVFKDB3I1PGDYRBZ2S7QG9M6W" hidden="1">Addn #REF!</definedName>
    <definedName name="BExEVG0H7VPEOQHSNR964Y7Q0234" hidden="1">Addn #REF!</definedName>
    <definedName name="BExEVRZZXQNCUB14WPQ8GA48DQT3" hidden="1">Addn #REF!</definedName>
    <definedName name="BExEVXUI6PQXR3D5BE29CJJ6DV2N" hidden="1">Functional #REF!</definedName>
    <definedName name="BExEWB18OJGAK1WTLGEY7JBB9YYA" hidden="1">SEU Func #REF!</definedName>
    <definedName name="BExEWKXAR9PKJRKRQI6VK7GAUXR1" hidden="1">#REF!</definedName>
    <definedName name="BExEWM9T10EA58YE3U9SIXKEYV44" hidden="1">SEU Func #REF!</definedName>
    <definedName name="BExEXM8E0F2BQDCLAB77JFLQ0PT9" hidden="1">Functional #REF!</definedName>
    <definedName name="BExEZ0A8XICFQ6C9HWDCGUHIDXDN" hidden="1">SEU Func #REF!</definedName>
    <definedName name="BExEZ76ENXGOBF5PBXQJ70L9O2PZ" hidden="1">SEU Driver #REF!</definedName>
    <definedName name="BExEZA6AQF951QMNDZITNW6I9YF4" hidden="1">SEU Func #REF!</definedName>
    <definedName name="BExEZHTCTFHWIE5X77O7X7BXREQI" hidden="1">SCG Func #REF!</definedName>
    <definedName name="BExEZJGS1LRPE6VTO367I075MALO" hidden="1">Addn #REF!</definedName>
    <definedName name="BExEZNYMRBM329VJ6BYON8FE3A6P" hidden="1">#REF!</definedName>
    <definedName name="BExF0OISVALZJC3KCPHVSTSPJ06G" hidden="1">Addn #REF!</definedName>
    <definedName name="BExF1325NS5JVS6VT49CGOE612FK" hidden="1">SEU Func #REF!</definedName>
    <definedName name="BExF1R6P0MN4JZAT3ZF12QGYH74R" hidden="1">SCG Func #REF!</definedName>
    <definedName name="BExF22Q5GLEZIXJFJ9QNV296EVC9" hidden="1">SEU Driver by Func #REF!</definedName>
    <definedName name="BExF2DNW3LPYTH861EFEUJNG7R3Y" hidden="1">SEU Func #REF!</definedName>
    <definedName name="BExF3H2O11H0RHQ9Q7S28D9I2YFF" hidden="1">Functional #REF!</definedName>
    <definedName name="BExF3TYLWVJF9PW2Q562URNI9HS3" hidden="1">Addn #REF!</definedName>
    <definedName name="BExF3YWJ9AGH6R3FHIC5E2RHLM77" hidden="1">SEU Func #REF!</definedName>
    <definedName name="BExF3ZYEVITE9FYW53VPFQQ2F1NW" hidden="1">[0]!SDGE Func #REF!</definedName>
    <definedName name="BExF415J0OXHQZRM64F05WAGOA0A" hidden="1">SEU Func Comm by #REF!</definedName>
    <definedName name="BExF421YI6V0HJL4LMQMKBC8KI1Z" hidden="1">Financial &amp; Non-#REF!</definedName>
    <definedName name="BExF4870SD6GYYBXV19HVKQE7S50" hidden="1">Addn #REF!</definedName>
    <definedName name="BExF4JVTKGSB9I6CJ72A7TOZE4CN" hidden="1">SEU Driver by Func #REF!</definedName>
    <definedName name="BExF4SQ23FGVM2RD7ROEH120ZOSM" hidden="1">Functional #REF!</definedName>
    <definedName name="BExF579EMBCCKTQ787NH5YBB9CXI" hidden="1">SEU Driver by Func #REF!</definedName>
    <definedName name="BExF59NQZO044CZ1UDDUUT1GMGGB" hidden="1">Addn #REF!</definedName>
    <definedName name="BExF5NALJ6KWCBF2J2SJV1RAKIIA" hidden="1">[0]!SDGE Func #REF!</definedName>
    <definedName name="BExF6610V6SPKG6Y40RHAG258JBC" hidden="1">#REF!</definedName>
    <definedName name="BExF6TUPOWY2HNDNPUBPWMXJZVG1" hidden="1">Functional #REF!</definedName>
    <definedName name="BExF7AXRCV25ZBTOJ6CA7J6SRJPV" hidden="1">Addn #REF!</definedName>
    <definedName name="BExF7YREKZ9KNA4NJFZO3ZUQYEKL" hidden="1">Functional #REF!</definedName>
    <definedName name="BExGKN1EQXCDQEHXP2JYQQRYTRWK" hidden="1">Addn #REF!</definedName>
    <definedName name="BExGLHB4SQLGEEKYPK5PCSP8CXIU" hidden="1">SEU Func #REF!</definedName>
    <definedName name="BExGLKB1KMG0JUC55WOOFYX0L1QT" hidden="1">Financial &amp; Non-#REF!</definedName>
    <definedName name="BExGLQ02ITX09XCPFPXUSEY9X9O6" hidden="1">Addn #REF!</definedName>
    <definedName name="BExGLYE4J4L87N4M36NDPS2FTWGP" hidden="1">Functional #REF!</definedName>
    <definedName name="BExGM1OUGUFAEN5JAJ448R6L0DC9" hidden="1">SEU Driver #REF!</definedName>
    <definedName name="BExGM4OR6LGJ4FDHDF9B4FQLO5VG" hidden="1">#REF!</definedName>
    <definedName name="BExGMMO4PGKI0FCLLW0Y83EE49RL" hidden="1">Addn #REF!</definedName>
    <definedName name="BExGMTESDL71HXFF5HGI2UNODRJZ" hidden="1">SEU Driver by Func #REF!</definedName>
    <definedName name="BExGMVYK8MOJBCT6MO7TFJCQWCB4" hidden="1">Addn #REF!</definedName>
    <definedName name="BExGNLVTUF1UPFTN1H04SGPNRF7J" hidden="1">Functional #REF!</definedName>
    <definedName name="BExGNW803QVDQPUE9JUS0V7PM9XV" hidden="1">Addn #REF!</definedName>
    <definedName name="BExGO39MU9M3YRTE728WTLYISKF8" hidden="1">Addn #REF!</definedName>
    <definedName name="BExGO9V0UPC4EUV2KNMCLR1LECQ7" hidden="1">Addn #REF!</definedName>
    <definedName name="BExGOBCYYQ32Y05966JGP890LR5P" hidden="1">Financial &amp; Non-#REF!</definedName>
    <definedName name="BExGPJ9JSSVOEMUU1M5YPEVFX4NG" hidden="1">SEU Driver by Func #REF!</definedName>
    <definedName name="BExGPYEBZP2PJXBPRNVLPF811HK5" hidden="1">Addn #REF!</definedName>
    <definedName name="BExGQ6SGHLX1UM9L4HFT426AGHTJ" hidden="1">#REF!</definedName>
    <definedName name="BExGQOMI69EAM2G0OO7JQ9QWBGHF" hidden="1">SCG Func #REF!</definedName>
    <definedName name="BExGQXM28CAHL5P2JT4MT12AXVKQ" hidden="1">Functional #REF!</definedName>
    <definedName name="BExGR05TTS4EEK6FJB4Z1XNCU2IL" hidden="1">#REF!</definedName>
    <definedName name="BExGR2PH07U3CUHH1SJI9MSVTF4X" hidden="1">[0]!SDGE Func #REF!</definedName>
    <definedName name="BExGRCLIZJ7923TN9WTU4JZQTJYD" hidden="1">SEU Driver #REF!</definedName>
    <definedName name="BExGRNOQ1INB98JYFD7QR60QU8J0" hidden="1">Addn #REF!</definedName>
    <definedName name="BExGROABY17NJ0W01ONPLDSLT7KW" hidden="1">Addn #REF!</definedName>
    <definedName name="BExGRTDQRTVRLDLDG9M3OT7SCRYO" hidden="1">#REF!</definedName>
    <definedName name="BExGS1H2LMB6GNAYU1SO8C2A7ZCY" hidden="1">#REF!</definedName>
    <definedName name="BExGSET422SC76HGF6BD7D0Y4AJ7" hidden="1">SEU Driver by Func #REF!</definedName>
    <definedName name="BExGSJLREUNQM8QN7XF7ULBE3ABJ" hidden="1">Functional #REF!</definedName>
    <definedName name="BExGSRP2RCVSVBEI53K7SAI5Q9PI" hidden="1">SCG Func #REF!</definedName>
    <definedName name="BExGSU3EO2DALPTV06MEXU0DGFQC" hidden="1">SEU Func #REF!</definedName>
    <definedName name="BExGT9TRBEXEWQ0B9KXJX7Z5UJRY" hidden="1">Financial &amp; Non-#REF!</definedName>
    <definedName name="BExGTBMJUADXPOUCEYU665THGQO2" hidden="1">Functional #REF!</definedName>
    <definedName name="BExGTIITSO78YF6RR73QHWEYK87U" hidden="1">Addn #REF!</definedName>
    <definedName name="BExGUAOWJHFLPH9QVH93IOYVKOMO" hidden="1">[0]!SDGE Func #REF!</definedName>
    <definedName name="BExGUGJ7JW4B1Q93WL3HH2XKDWXW" hidden="1">Addn #REF!</definedName>
    <definedName name="BExGUOBXX25SLEUMAHTMBBD37IF8" hidden="1">SCG Func #REF!</definedName>
    <definedName name="BExGV83UEDIYPPYAFYK850MTRA20" hidden="1">#REF!</definedName>
    <definedName name="BExGVWU3I1N98ZJLT37NV6U7MU41" hidden="1">Addn #REF!</definedName>
    <definedName name="BExGVXVSDMTHO66SM4TYGELLKBHR" hidden="1">SCG Func #REF!</definedName>
    <definedName name="BExGW1XJNF8ZA5174XEG2T1BA0LK" hidden="1">#REF!</definedName>
    <definedName name="BExGX3E1UUGUNWM7H46KUNH1G7V9" hidden="1">SEU Func Area by #REF!</definedName>
    <definedName name="BExGXFDNXOOKOD5MZTQ0KVDF4N34" hidden="1">#REF!</definedName>
    <definedName name="BExGXNX1TWG5GTUBXCTBTF1B4KJV" hidden="1">Financial &amp; Non-#REF!</definedName>
    <definedName name="BExGXQM6KA3CYNQRFGYQ73WXXG17" hidden="1">[0]!SDGE Func #REF!</definedName>
    <definedName name="BExGXX7JK0MPSZQT0YGZ8WBGKX1B" hidden="1">Addn #REF!</definedName>
    <definedName name="BExGY55KGVQABF1JSG4UW8ZYF0V0" hidden="1">Addn #REF!</definedName>
    <definedName name="BExGY7ZZ56Z6VYPBCD3UONC4EJZG" hidden="1">Functional #REF!</definedName>
    <definedName name="BExGY9CMOVKAA1T7PZKIYJK1B21L" hidden="1">Addn #REF!</definedName>
    <definedName name="BExGYKL4E6PDS7BORYW6OIYDZ08D" hidden="1">#REF!</definedName>
    <definedName name="BExGZANU0NKBR7BENVVONMA3G9VH" hidden="1">Functional #REF!</definedName>
    <definedName name="BExGZE3V7GJL3EY0JX5GX8MBWN8U" hidden="1">SEU Func Comm by #REF!</definedName>
    <definedName name="BExGZEPFQH1LIB70VVOS2H2BZGAG" hidden="1">SEU Driver #REF!</definedName>
    <definedName name="BExGZHJZPD8DKFQ3732QJAL8QVXT" hidden="1">Addn #REF!</definedName>
    <definedName name="BExGZJ1XKN2W09Q7JR3W6MM4STLQ" hidden="1">Financial &amp; Non-#REF!</definedName>
    <definedName name="BExGZQZS6V2URKO3EIGKOOVHUU3H" hidden="1">Addn #REF!</definedName>
    <definedName name="BExH0IKGVHOBJIDPCZHJ479O3SRP" hidden="1">SEU Func #REF!</definedName>
    <definedName name="BExH1YKD2I1DBVJNDJET8J83W122" hidden="1">[0]!SDGE Func #REF!</definedName>
    <definedName name="BExH2CY9K2FSWO15D9QFCTPUHA9H" hidden="1">Addn #REF!</definedName>
    <definedName name="BExH2D91ZFWCDB3SI5A50B000FVX" hidden="1">Addn #REF!</definedName>
    <definedName name="BExH2YZ94P6CDZWU4OBA137L6UHO" hidden="1">SEU Func #REF!</definedName>
    <definedName name="BExH3P7DTX62RPMIDHX5GI04FYKQ" hidden="1">Functional #REF!</definedName>
    <definedName name="BExH4ETUSFTMPBY6PV1SWMC6QX5G" hidden="1">#REF!</definedName>
    <definedName name="BExIFSCMTI0FAJ8EV2XHIBYCOK6I" hidden="1">Addn #REF!</definedName>
    <definedName name="BExIH2T1CRIPNN2YFR7GOWLYEA52" hidden="1">SCG Func #REF!</definedName>
    <definedName name="BExIH2T1IY9JQEUFBZ4JLOJV0TG5" hidden="1">Functional #REF!</definedName>
    <definedName name="BExIHGAIUBSYBR9A804NA3TRM4S8" hidden="1">#REF!</definedName>
    <definedName name="BExIHZRVCSHLCGDXWK8U6MU55AB7" hidden="1">SEU Func #REF!</definedName>
    <definedName name="BExII4VA48OXWGVJF9IBSMUY9V98" hidden="1">Functional #REF!</definedName>
    <definedName name="BExII7EXHAHJM240CRUWBO9962O7" hidden="1">Addn #REF!</definedName>
    <definedName name="BExIITW628XK67X2U1OPK4J84ZEV" hidden="1">#REF!</definedName>
    <definedName name="BExIJ7DPBEAMQ0MSR84W0UBZWEGS" hidden="1">SEU Func #REF!</definedName>
    <definedName name="BExIJA84K6XVD5SKJPK4SV2P73TB" hidden="1">#REF!</definedName>
    <definedName name="BExIJNPMVEY41OWJGVYMC94PWIYE" hidden="1">Addn #REF!</definedName>
    <definedName name="BExIJPIDP9JV8OJLIDAYGPANDFSY" hidden="1">Financial &amp; Non-#REF!</definedName>
    <definedName name="BExIJPNPAAVDZH0GGK1FKGQPZZSM" hidden="1">#REF!</definedName>
    <definedName name="BExIK1HYH5WNNXHXQ1OWPYCTHU72" hidden="1">Addn #REF!</definedName>
    <definedName name="BExIKEZJKO4ZEDFGQII0YK1U11JZ" hidden="1">#REF!</definedName>
    <definedName name="BExIKRKOIS45NJ5YKIDVWPQOYOL9" hidden="1">Addn #REF!</definedName>
    <definedName name="BExIL4B5GFRFNQH8Q8AMHVEHCUZO" hidden="1">Functional #REF!</definedName>
    <definedName name="BExIL4GLR59EU0W87F88F2QG1Z8O" hidden="1">#REF!</definedName>
    <definedName name="BExILAR1ZPEWM5YR24H92C0JDRRN" hidden="1">Addn #REF!</definedName>
    <definedName name="BExILDATS6PRT5N7FTAWPKOBH5B7" hidden="1">#REF!</definedName>
    <definedName name="BExILWHDUF5X53U4Q4U0I1JKVVE5" hidden="1">Functional #REF!</definedName>
    <definedName name="BExIM4VIKFX1GI2KS4JBBQD4OZC4" hidden="1">Addn #REF!</definedName>
    <definedName name="BExIMC2EV8MZFYH202AYX95VN5T4" hidden="1">Functional #REF!</definedName>
    <definedName name="BExIMQ5KZ1K5TTI03C4VA04B2U57" hidden="1">Functional #REF!</definedName>
    <definedName name="BExIN13AVDPXLS4PF4Z9M9G1Z76E" hidden="1">SEU Func #REF!</definedName>
    <definedName name="BExIND86ZS4TEVYV6ZK18DKTBFIO" hidden="1">SEU Driver by Func #REF!</definedName>
    <definedName name="BExIO8P4YOIMV1JAWVAZ4DO6021M" hidden="1">Addn #REF!</definedName>
    <definedName name="BExIP5D60RQDO1HRB19L6DCT83H4" hidden="1">Addn #REF!</definedName>
    <definedName name="BExIPBNM3CSLE9YV7LOT0R11MJBI" hidden="1">Addn #REF!</definedName>
    <definedName name="BExIQ92Q0519J5MJF4MW49ZAAUV6" hidden="1">SCG Func #REF!</definedName>
    <definedName name="BExIQEM98FHB6XHBDY1JFPRGK4MD" hidden="1">Addn #REF!</definedName>
    <definedName name="BExIQK0GFOIXW53793KMLA7DSQWI" hidden="1">Addn #REF!</definedName>
    <definedName name="BExIQS98Y1Q64V6T2E9KQVFOKVI8" hidden="1">Addn #REF!</definedName>
    <definedName name="BExIQTG93KR7ME8UBCBGVA6APZ6M" hidden="1">SEU Driver by Func #REF!</definedName>
    <definedName name="BExIR9SCR713IFP0WZBGWVXN92JA" hidden="1">SEU Func #REF!</definedName>
    <definedName name="BExIRG2YB6U8XHVW0HAGK8L4KEYV" hidden="1">Addn #REF!</definedName>
    <definedName name="BExIRL0WRAH90TEKQ2PU8MXBVPBM" hidden="1">#REF!</definedName>
    <definedName name="BExIRNVGNU73CEF6ALOGYUNOW0U7" hidden="1">SCG Func #REF!</definedName>
    <definedName name="BExIRVO0QSGCASW0AWUQM10DO92I" hidden="1">Addn #REF!</definedName>
    <definedName name="BExIS0WSQ5Z8QJQFTZYMXQZN5YCN" hidden="1">SEU Driver by Func #REF!</definedName>
    <definedName name="BExIS4YIQALZA992UXXBU4JDFBGM" hidden="1">Addn #REF!</definedName>
    <definedName name="BExISG72A6BHVE3NBQVTYPSLT7KB" hidden="1">Addn #REF!</definedName>
    <definedName name="BExITABBUGATHQ5Y5MAOQP5SH17Q" hidden="1">SEU Func #REF!</definedName>
    <definedName name="BExITARJVCVQ5G6KQDP88RC6QHCY" hidden="1">SEU Driver by Func #REF!</definedName>
    <definedName name="BExITBIGWP0MJPJSN8IZU3RMEAWJ" hidden="1">Addn #REF!</definedName>
    <definedName name="BExITOP7O4BSUW087EKMYLKB4UXR" hidden="1">Addn #REF!</definedName>
    <definedName name="BExIUBXHE3WUI9QDGCGHET2XGDAL" hidden="1">Addn #REF!</definedName>
    <definedName name="BExIV8QOQ84LJ5PXUX5MI80QGD5Q" hidden="1">SEU Driver #REF!</definedName>
    <definedName name="BExIW726IGZYRA6TJ5ZLKE7ABQG8" hidden="1">Addn #REF!</definedName>
    <definedName name="BExIWEJX25D5FZQI9Z7LS76QACOK" hidden="1">SEU Func #REF!</definedName>
    <definedName name="BExIWX4QUS8GZI89PS41C2PO12UH" hidden="1">#REF!</definedName>
    <definedName name="BExIXEYRZT15Z6D54TJWMF3SWCQP" hidden="1">SEU Driver #REF!</definedName>
    <definedName name="BExIXNCWXXNR81ZIR70WT7ST77V6" hidden="1">#REF!</definedName>
    <definedName name="BExIXR95Q2IRU8YKZAQATRN0FWV6" hidden="1">Addn #REF!</definedName>
    <definedName name="BExIXZ1KHL3SNHLFECYBDHKZ6U46" hidden="1">Financial &amp; Non-#REF!</definedName>
    <definedName name="BExIXZXWB0BZMJ1121LAL9FZAMPY" hidden="1">#REF!</definedName>
    <definedName name="BExIXZY37U9ICT1J1TGVVPDR0J6T" hidden="1">Addn #REF!</definedName>
    <definedName name="BExIYBS6OBX000CKF26KUVT6PKXL" hidden="1">[0]!SDGE Func #REF!</definedName>
    <definedName name="BExIYHH6IUOGFPR0AUG0J2X3E6P1" hidden="1">SEU Func #REF!</definedName>
    <definedName name="BExIZ6STDECZVLI5IBZWNWSATJ4K" hidden="1">#REF!</definedName>
    <definedName name="BExIZ7954XTG6TZNHLKX4KDKM9AL" hidden="1">[0]!SDGE Func #REF!</definedName>
    <definedName name="BExIZL6QTBF2FNZRHMADQY6XGJNX" hidden="1">[0]!SDGE Func #REF!</definedName>
    <definedName name="BExJ0K955EICJ1YH4ZJN1EIAPCZU" hidden="1">#REF!</definedName>
    <definedName name="BExKDX3VKK7MG2TKGKAVMP2ALL86" hidden="1">SEU Driver by Func #REF!</definedName>
    <definedName name="BExKESQ2K3X7U1M7WJDWS8NN1TYL" hidden="1">Addn #REF!</definedName>
    <definedName name="BExKF1KFA6ISNT7S5JBN7SJ6HN1G" hidden="1">#REF!</definedName>
    <definedName name="BExKFMZTST3O2X2Y679VNNJ5G5IT" hidden="1">Addn #REF!</definedName>
    <definedName name="BExKFY31TCY75OMUQNG8CGUAAIZH" hidden="1">SEU Func #REF!</definedName>
    <definedName name="BExKGB4BKOPM9LE0VKOE03YHIQQM" hidden="1">[0]!SDGE Func #REF!</definedName>
    <definedName name="BExKGK414LP3SF9H998WCWSOZ2RF" hidden="1">SEU Func Comm by #REF!</definedName>
    <definedName name="BExKGYCEMSXID5NF8FBMWC5E4K2K" hidden="1">SEU Func #REF!</definedName>
    <definedName name="BExKH58LCFIHH716PTTOB278LXGP" hidden="1">SEU Func Area by #REF!</definedName>
    <definedName name="BExKH8DY8MFUAOSM43HQ8ZLUIYDQ" hidden="1">SEU Func Comm by #REF!</definedName>
    <definedName name="BExKHZICQ1E9QB703OWB9P9TA3GE" hidden="1">#REF!</definedName>
    <definedName name="BExKI5I5KMP8GK5LXTIJRDIZI45R" hidden="1">Financial &amp; Non-#REF!</definedName>
    <definedName name="BExKI6PB6I40BP844JARMGLG2SEB" hidden="1">SEU Func Comm by #REF!</definedName>
    <definedName name="BExKIQXJ967YLRAPFPZG794BH5FH" hidden="1">#REF!</definedName>
    <definedName name="BExKJ449OV40VVKF65OXB94QVZRT" hidden="1">[0]!SDGE Func #REF!</definedName>
    <definedName name="BExKJDK7IFNOH6RPBUJFQZKBG9OH" hidden="1">#REF!</definedName>
    <definedName name="BExKJQWAL54M0GRP4G9LT5MZ4OMD" hidden="1">Functional #REF!</definedName>
    <definedName name="BExKJSP190NZYQ5XVLKC55XXONA5" hidden="1">Financial &amp; Non-#REF!</definedName>
    <definedName name="BExKK133OOFMQ7OWQCIX64AAKG2L" hidden="1">Functional #REF!</definedName>
    <definedName name="BExKK2VV978E5BT67CQZMWKW3LM0" hidden="1">SEU Driver #REF!</definedName>
    <definedName name="BExKKKPT0RT08PFXTO1TW4GD4O72" hidden="1">Financial &amp; Non-#REF!</definedName>
    <definedName name="BExKKQ3YKPG0QQ2CCOWY5FOQL6XM" hidden="1">Functional #REF!</definedName>
    <definedName name="BExKL9FUJ2MAP5ZX5Z9FRXDH8NYC" hidden="1">Addn #REF!</definedName>
    <definedName name="BExKM8YAU64ZSHWSTOSVCXXSSCW3" hidden="1">Addn #REF!</definedName>
    <definedName name="BExKML3DLDIN5KIOOVS39URB556K" hidden="1">SEU Driver #REF!</definedName>
    <definedName name="BExKNYOZYS7I7HLZ129C2GRARZ16" hidden="1">Addn #REF!</definedName>
    <definedName name="BExKP7Y39UUGJ27U56FD2ME1KEP8" hidden="1">#REF!</definedName>
    <definedName name="BExKPRKVLJ5V59B8JWBKL52I9LUS" hidden="1">SEU Driver #REF!</definedName>
    <definedName name="BExKQ0F2NKVWWZKV3BGXGP4M2VAB" hidden="1">Financial &amp; Non-#REF!</definedName>
    <definedName name="BExKQ8NVLIT2Y22ECVW8NVPOMRIS" hidden="1">Addn #REF!</definedName>
    <definedName name="BExKR1VTU35AA8MJSWNOC03YM1QJ" hidden="1">Functional #REF!</definedName>
    <definedName name="BExKR8RYW6MVQ90YGUFXYV8L34Y9" hidden="1">Addn #REF!</definedName>
    <definedName name="BExKRWQXIQ0Z9KBXHOCWW79NEIMQ" hidden="1">SEU Driver by Func #REF!</definedName>
    <definedName name="BExKS6N0RWV8M0L0SWKOTCW30V6N" hidden="1">SCG Func #REF!</definedName>
    <definedName name="BExKS73AFX6IOPJ24COHC5Y30145" hidden="1">Addn #REF!</definedName>
    <definedName name="BExKTCLKTZQTBMY9VWLXLV0JMA9G" hidden="1">SCG Func #REF!</definedName>
    <definedName name="BExKTWOHI8PDZ0JPTTE7Q0RFDQ6A" hidden="1">SEU Func Comm by #REF!</definedName>
    <definedName name="BExKU39VGJLLYZIYK7152IIOF3QO" hidden="1">Functional #REF!</definedName>
    <definedName name="BExKU8YVHGSXISXM3VLI5L8DZB9M" hidden="1">Addn #REF!</definedName>
    <definedName name="BExKUBTB0I4XX7MY353FZD37JTT1" hidden="1">Addn #REF!</definedName>
    <definedName name="BExKUCPN5NTM52SNK7EI4BW9SB8G" hidden="1">Addn #REF!</definedName>
    <definedName name="BExKVDVJGVVKQQE2R9K79IPYV84K" hidden="1">Functional #REF!</definedName>
    <definedName name="BExM8ZKH3UP9P5WJASC50S8LP664" hidden="1">Addn #REF!</definedName>
    <definedName name="BExMAJRGSIR6B60AL6WX7A4LRW60" hidden="1">Functional #REF!</definedName>
    <definedName name="BExMAL43YJRRMMRTLS9A2ADQ7ARN" hidden="1">Addn #REF!</definedName>
    <definedName name="BExMAY020KM1KV6VF6ECNR54F8H4" hidden="1">Financial &amp; Non-#REF!</definedName>
    <definedName name="BExMAYWEZTCCJHQMGTDJ1A37YU7A" hidden="1">Addn #REF!</definedName>
    <definedName name="BExMB1QV9QK0ZMI45WS9BP5AFQ6O" hidden="1">SEU Driver by Func #REF!</definedName>
    <definedName name="BExMCGZWH8JESXBU5FKRQLUIGD7H" hidden="1">SEU Func #REF!</definedName>
    <definedName name="BExMCYTRQZAN58T3JVVUKN00G8TA" hidden="1">#REF!</definedName>
    <definedName name="BExMDJ7HH09S5OF6ZSLZ3GNDIQPI" hidden="1">SEU Driver #REF!</definedName>
    <definedName name="BExMDJT23FOO7CHLLHTC90FO8HTA" hidden="1">Addn #REF!</definedName>
    <definedName name="BExMDPY5F5XZH8HO45T0GJBQLNMS" hidden="1">SCG Func #REF!</definedName>
    <definedName name="BExMDUAP2EQI3Q78L0SAFXFLPT4B" hidden="1">Functional #REF!</definedName>
    <definedName name="BExME7MQDJ65NPFDCI9ZJHESAOUO" hidden="1">Functional #REF!</definedName>
    <definedName name="BExMEB88ZSSHONPYPVQVLMI087MN" hidden="1">[0]!SDGE Func #REF!</definedName>
    <definedName name="BExMEBZAZ4NPJIN5YIPCHXTCLUYU" hidden="1">Financial &amp; Non-#REF!</definedName>
    <definedName name="BExMEJ69PEOYTY3JH5Y4HI9K37HM" hidden="1">Addn #REF!</definedName>
    <definedName name="BExMELPVH2A780R1BZF94B61NNLT" hidden="1">Functional #REF!</definedName>
    <definedName name="BExMENTE6VDOIFDN6E9OIT1X7FRI" hidden="1">Financial &amp; Non-#REF!</definedName>
    <definedName name="BExMF577SWU21FLNEOG8Z1LSXW4W" hidden="1">SEU Driver by Func #REF!</definedName>
    <definedName name="BExMFQS24YQ73TYXUC3VX2I26SPH" hidden="1">#REF!</definedName>
    <definedName name="BExMGB5KXY2V8JJBY1BUP25IL7PZ" hidden="1">#REF!</definedName>
    <definedName name="BExMGF7C01Z9U7YMYJAUV3N1M222" hidden="1">Addn #REF!</definedName>
    <definedName name="BExMGOXWQY72Q42XUVNBNJ68SCWL" hidden="1">SEU Func #REF!</definedName>
    <definedName name="BExMGPOYUC1P4H867BRSI49M7XN4" hidden="1">Functional #REF!</definedName>
    <definedName name="BExMGQQSKI22L90LKX7J7R8IJTYN" hidden="1">[0]!SDGE Func #REF!</definedName>
    <definedName name="BExMGS39V91P6N8K89TBHIK11NXN" hidden="1">SCG Func #REF!</definedName>
    <definedName name="BExMH1TVNP5HF1BRYTLXIDDKOZ6S" hidden="1">Addn #REF!</definedName>
    <definedName name="BExMHDO5Q50GZZG66W4JZ17HQPJ6" hidden="1">Addn #REF!</definedName>
    <definedName name="BExMHHPRC496VAFBZBHWJ2Q8RAY2" hidden="1">Addn #REF!</definedName>
    <definedName name="BExMHIM2IX8RUQZ8XXGJRV8VASYM" hidden="1">Addn #REF!</definedName>
    <definedName name="BExMHQ3UNCVIBIXHPQMSNULHFRZJ" hidden="1">#REF!</definedName>
    <definedName name="BExMHZZWCUW2LAKE6DQCGOIO6UNL" hidden="1">SEU Func #REF!</definedName>
    <definedName name="BExMI9VX7UHKIXM5WADK6NYN15DD" hidden="1">SEU Driver by Func #REF!</definedName>
    <definedName name="BExMIFA55ROTS3LTP0KD4HNJ4KNM" hidden="1">Addn #REF!</definedName>
    <definedName name="BExMJLOTJ54L4YM3YNGCNJ05Z06B" hidden="1">#REF!</definedName>
    <definedName name="BExMJXTQCAKQTOWFNWVOYBSD2E3H" hidden="1">Addn #REF!</definedName>
    <definedName name="BExMK7V8LGPSGPADE34UVO11KCDN" hidden="1">Addn #REF!</definedName>
    <definedName name="BExMKQAQ0OOXUQQNP16IW04CB31T" hidden="1">Financial &amp; Non-#REF!</definedName>
    <definedName name="BExML135M2OMCP27UTB2EE8RHL6J" hidden="1">Addn #REF!</definedName>
    <definedName name="BExML4TY6P9PJ1AH1XDQGD5C68F2" hidden="1">#REF!</definedName>
    <definedName name="BExMM0WFG8G3KB0OASCLL5AC0ONW" hidden="1">SEU Func Comm by #REF!</definedName>
    <definedName name="BExMM1HZVEP4G5J4DX615ZSFMQUZ" hidden="1">Functional #REF!</definedName>
    <definedName name="BExMMNTRRKO04772SBFDMS83UJFW" hidden="1">Addn #REF!</definedName>
    <definedName name="BExMMOA1RQU6F8AW993D1AV8FS83" hidden="1">Functional #REF!</definedName>
    <definedName name="BExMNAAZN51CLJDY28X4R17SL7DY" hidden="1">SCG Func #REF!</definedName>
    <definedName name="BExMNB7CXH6Z415JA8NXAQTTWE6F" hidden="1">Functional #REF!</definedName>
    <definedName name="BExMNDAX5P2SPZLWT664PLCI91A1" hidden="1">Functional #REF!</definedName>
    <definedName name="BExMNGWDVOO76VO30FKCO8J0OCCC" hidden="1">SEU Func #REF!</definedName>
    <definedName name="BExMNPAGCU6O5FM90I5DQNXTDLU6" hidden="1">[0]!SDGE Func #REF!</definedName>
    <definedName name="BExMNZS3Y02ZU55HR88AN6OIBHNO" hidden="1">SEU Driver #REF!</definedName>
    <definedName name="BExMO5X7UFE5OT76GT4ZZJOLG4M8" hidden="1">Financial &amp; Non-#REF!</definedName>
    <definedName name="BExMOHM0XU316F0O6JVHM10XKMNM" hidden="1">Addn #REF!</definedName>
    <definedName name="BExMOOSY6RU55NYNTNDFRW0VNJ8R" hidden="1">SCG Func #REF!</definedName>
    <definedName name="BExMP1UCX5RBULDAEQQRH40M55B0" hidden="1">#REF!</definedName>
    <definedName name="BExMPC13DPCNW7JITTX6YD0FA6XQ" hidden="1">Addn #REF!</definedName>
    <definedName name="BExMPP7U4PC4FO9ST6JRYVV57T4W" hidden="1">Financial &amp; Non-#REF!</definedName>
    <definedName name="BExMQ4NLEEZ3RE0WXCQS3UISSFC2" hidden="1">Addn #REF!</definedName>
    <definedName name="BExMQ6ATGDBCHCFPL4LNQH0G3C3Q" hidden="1">SEU Driver #REF!</definedName>
    <definedName name="BExMQJSCDCUXDSNTD1B9LXMPUQ4T" hidden="1">SCG Func #REF!</definedName>
    <definedName name="BExMQRKWQ4GCVSBUJBM4509XR0I6" hidden="1">#REF!</definedName>
    <definedName name="BExMQZDFM6REC1CIHLIWOO0S42A2" hidden="1">SEU Func #REF!</definedName>
    <definedName name="BExMR6EWCY52W01QZQOLBFTR124J" hidden="1">SEU Driver by Func #REF!</definedName>
    <definedName name="BExMRKY9QK5LV0WQSEVF1NEPLY2I" hidden="1">SEU Driver by Func #REF!</definedName>
    <definedName name="BExMRTSGRYVIP5AR6LCTRF8D71KA" hidden="1">Addn #REF!</definedName>
    <definedName name="BExMSEX7XWOZM8GVFKRFEQBGHXOA" hidden="1">SEU Driver by Func #REF!</definedName>
    <definedName name="BExMSKGR674YUIEMWAXOD5HI4J7B" hidden="1">SEU Driver #REF!</definedName>
    <definedName name="BExO60WZVOCTJPE1IXJG0XGYZJNT" hidden="1">SEU Func Area by #REF!</definedName>
    <definedName name="BExO6129YAWMR7HOVBDF4LQNVP66" hidden="1">SEU Driver #REF!</definedName>
    <definedName name="BExO62441253JG7FUJDWJJSMTWPM" hidden="1">SEU Driver #REF!</definedName>
    <definedName name="BExO62PQIHHOY2AMT4DS5R4X2GDE" hidden="1">#REF!</definedName>
    <definedName name="BExO6FG76JG938WZ4VRW3DWP3453" hidden="1">#REF!</definedName>
    <definedName name="BExO6VMUCMFBCMVG250D3SD90Q0P" hidden="1">Addn #REF!</definedName>
    <definedName name="BExO74XBR05Z3OFEINK71ZZNGEIN" hidden="1">[0]!SDGE Func #REF!</definedName>
    <definedName name="BExO7ABJCC5RO5ZRFO3EALA6E26V" hidden="1">SEU Func Area by #REF!</definedName>
    <definedName name="BExO7IPN407OSZ4D26UTUGXWY1L2" hidden="1">Addn #REF!</definedName>
    <definedName name="BExO7QI6R622VVAMNZSEVHADGAW4" hidden="1">SEU Func Area by #REF!</definedName>
    <definedName name="BExO7ZSNWDHCVH0VQ4UKOGZ520HS" hidden="1">SEU Func Comm by #REF!</definedName>
    <definedName name="BExO82SKFIERVB1ZNP4AC82M8YUP" hidden="1">#REF!</definedName>
    <definedName name="BExO8AA9S369RFL3XGH097ZQX2FJ" hidden="1">SEU Driver by Func #REF!</definedName>
    <definedName name="BExO8RYVNYD1T7M7F0JW2TXZLTP3" hidden="1">[0]!SDGE Func #REF!</definedName>
    <definedName name="BExO9504J9X5SXORSOTXW0PT59JX" hidden="1">Financial &amp; Non-#REF!</definedName>
    <definedName name="BExO955HS210TLM0L428N4017JNQ" hidden="1">#REF!</definedName>
    <definedName name="BExO9HAIWSP2HKRMYQK5HSJJRXB5" hidden="1">[0]!SDGE Func #REF!</definedName>
    <definedName name="BExO9JU5FRFZS8VOCWSHGOCNPRUO" hidden="1">SEU Driver #REF!</definedName>
    <definedName name="BExO9TVPELHSSYFNE9H2Q12VARJ8" hidden="1">Functional #REF!</definedName>
    <definedName name="BExOA069IYGEKQJUMRNZAUYGHYEV" hidden="1">Addn #REF!</definedName>
    <definedName name="BExOA24AWI5P528WA2MG9XPJ10L9" hidden="1">Addn #REF!</definedName>
    <definedName name="BExOAN8WWRQQ821CN5CAUAUS1H3H" hidden="1">Addn #REF!</definedName>
    <definedName name="BExOAZZISMSAAP3ZVSJOPBGSEBYJ" hidden="1">Addn #REF!</definedName>
    <definedName name="BExOBDGX77AE6KDSC3Q8QBAKF7OZ" hidden="1">SEU Driver #REF!</definedName>
    <definedName name="BExOBFF4KANUZYUK37E4232RPCZ5" hidden="1">SEU Func Area by #REF!</definedName>
    <definedName name="BExOBPB6HWKPTKGSF2NVW5BFY089" hidden="1">Addn #REF!</definedName>
    <definedName name="BExOBT1YWRS72JU43NBHNLN3MX37" hidden="1">Functional #REF!</definedName>
    <definedName name="BExOCBHLUOJJ3UA543C0845URN9O" hidden="1">#REF!</definedName>
    <definedName name="BExOCI8BCYE5VOS7SW59CHPXQXD3" hidden="1">Functional #REF!</definedName>
    <definedName name="BExOCYKA8C9LCJZ97HE642EHO6MV" hidden="1">#REF!</definedName>
    <definedName name="BExOCZ0IZA0NXKV7K1DZEZBNRTDZ" hidden="1">[0]!SDGE Func #REF!</definedName>
    <definedName name="BExOCZ0J5OGJ1P4AGO1KSRW4EGU9" hidden="1">Addn #REF!</definedName>
    <definedName name="BExOD3YNCD55OGF8FWVKI8E6ZHCX" hidden="1">Addn #REF!</definedName>
    <definedName name="BExODLSK4AXZMT0UQ7308DJ25A3X" hidden="1">Addn #REF!</definedName>
    <definedName name="BExODTVTSFDRYVKXVTZMAYROJNAC" hidden="1">Addn #REF!</definedName>
    <definedName name="BExOEATEHRPAAW59WRPVUXCSXWWM" hidden="1">Financial &amp; Non-#REF!</definedName>
    <definedName name="BExOECBC8K6R5WJMBKLK19FVPEIH" hidden="1">#REF!</definedName>
    <definedName name="BExOESNA0H1NRV4Z3HXFZAV6JNPO" hidden="1">SEU Driver by Func #REF!</definedName>
    <definedName name="BExOEWZU6X5T9E578SELNVKF8IT1" hidden="1">#REF!</definedName>
    <definedName name="BExOF6VWZ97OQ1MXBL3NB7Z9GHAD" hidden="1">SEU Func #REF!</definedName>
    <definedName name="BExOFNINR8MYGMZJAJWXQT3V0DRI" hidden="1">#REF!</definedName>
    <definedName name="BExOFYR5NL8NL19S6KEG4ONIU4H4" hidden="1">SEU Func Comm by #REF!</definedName>
    <definedName name="BExOG106RFCPYHFQJP0S6YDXA8WY" hidden="1">Financial &amp; Non-#REF!</definedName>
    <definedName name="BExOG63K269Z3JX8RAXAOV5RFA6S" hidden="1">SEU Func Comm by #REF!</definedName>
    <definedName name="BExOG8HWP4K3ABV2RW47ERMG54WX" hidden="1">SEU Func #REF!</definedName>
    <definedName name="BExOG8SO9ZNSX3LX33TCRGER0FC5" hidden="1">Addn #REF!</definedName>
    <definedName name="BExOGGL7DY6KAFJ3BT9C5DDB2DMN" hidden="1">#REF!</definedName>
    <definedName name="BExOGUDJ29BYVV2DFL766H2VHS9P" hidden="1">Addn #REF!</definedName>
    <definedName name="BExOGXO35C5VQTEPYOMAXTTGK35G" hidden="1">Functional #REF!</definedName>
    <definedName name="BExOHGUL493OFL92WUO5941UNVAF" hidden="1">#REF!</definedName>
    <definedName name="BExOHJZZKRW8MLWKB8ZPBTDFT1NN" hidden="1">Functional #REF!</definedName>
    <definedName name="BExOJ4XVI6RIYLYK2Z74M5KI02TX" hidden="1">#REF!</definedName>
    <definedName name="BExOJEOL8KHOSO8KJA1RDXFGIAC7" hidden="1">SEU Driver by Func #REF!</definedName>
    <definedName name="BExOJJ6GSDEMS1GWKT2EHSUUP616" hidden="1">Addn #REF!</definedName>
    <definedName name="BExOK5I6MPNO5GXXJQESFQBM82FB" hidden="1">Addn #REF!</definedName>
    <definedName name="BExOKB76IASP45CDFUS9NBC6S8ID" hidden="1">#REF!</definedName>
    <definedName name="BExOKCJURL6UU68VOLAM5OSCNJUV" hidden="1">[0]!SDGE Func #REF!</definedName>
    <definedName name="BExOLEGH73PP7GBMUFDRSXY7QCGF" hidden="1">Addn #REF!</definedName>
    <definedName name="BExOM0C3ZT7OZ02ETIUHWUYMX0RH" hidden="1">#REF!</definedName>
    <definedName name="BExONUPYFRBOE82K597FNCKB2HNV" hidden="1">SEU Func #REF!</definedName>
    <definedName name="BExOOGLMRXXY80EY8PMUW7M6NGBT" hidden="1">Functional #REF!</definedName>
    <definedName name="BExOQAU418SOUHRKKHCQ7XH3N1UG" hidden="1">#REF!</definedName>
    <definedName name="BExQ2YIINOU9OPZUELI88344M3RN" hidden="1">SEU Driver by Func #REF!</definedName>
    <definedName name="BExQ3EZXMYF6SC2MDLM85CBCD7NU" hidden="1">SEU Func #REF!</definedName>
    <definedName name="BExQ3LLAZX8BH6YDVV2IJ97BR385" hidden="1">Addn #REF!</definedName>
    <definedName name="BExQ3VMNX0N9RDUPVIRP8O2P94JM" hidden="1">#REF!</definedName>
    <definedName name="BExQ3XFEYJSJLWP8XJNQY5ER1QTA" hidden="1">Addn #REF!</definedName>
    <definedName name="BExQ3ZTP2E66EKF82DXHNW6OWQVU" hidden="1">Addn #REF!</definedName>
    <definedName name="BExQ4AWYCTIYAGZI30IIHJRMK9QG" hidden="1">SEU Func #REF!</definedName>
    <definedName name="BExQ4CPOM6QGR639Q3KY4ECMC332" hidden="1">SCG Func #REF!</definedName>
    <definedName name="BExQ4F9B38CP2K9VITUCWBF1V0CS" hidden="1">Addn #REF!</definedName>
    <definedName name="BExQ4I9DCQNTO5R0AAS2BVIQ0LU0" hidden="1">Addn #REF!</definedName>
    <definedName name="BExQ4MG9P145QUW5CV2HFKQNQIPD" hidden="1">SCG Func #REF!</definedName>
    <definedName name="BExQ4Q77K0YR2IE6YWVW9WWVOXVJ" hidden="1">Addn #REF!</definedName>
    <definedName name="BExQ4QNIBAMQ3SZ3YUJTHQ453ECA" hidden="1">[0]!SDGE Func #REF!</definedName>
    <definedName name="BExQ50E33GY7AGKBQS7CUT71NA7V" hidden="1">Functional #REF!</definedName>
    <definedName name="BExQ51A9NLA2Z0BHSZ3HH003DUV6" hidden="1">#REF!</definedName>
    <definedName name="BExQ6RBQUCKWWHR49B00BM7NJKBU" hidden="1">SEU Driver #REF!</definedName>
    <definedName name="BExQ7H8Z4JZEKV7DKRN8IR7L8LN4" hidden="1">SEU Driver by Func #REF!</definedName>
    <definedName name="BExQ7M718ZLUNZ31YFPZU417O6AS" hidden="1">Addn #REF!</definedName>
    <definedName name="BExQ7YS7NL71BNL8X2TPIZ4UFABT" hidden="1">SCG Func #REF!</definedName>
    <definedName name="BExQ88OA9QG61T9Y6ICP4LHO80L4" hidden="1">#REF!</definedName>
    <definedName name="BExQ8P082ADH0GHYHNAS5H76LODT" hidden="1">Addn #REF!</definedName>
    <definedName name="BExQ8ZN66PYJPS4NA56Y8ZW76WHA" hidden="1">SEU Driver #REF!</definedName>
    <definedName name="BExQ9KH5NBG3I2WC91XLCXADHCY8" hidden="1">Addn #REF!</definedName>
    <definedName name="BExQ9P9MV7LZESESTQODI5LPS43P" hidden="1">#REF!</definedName>
    <definedName name="BExQ9RYW8PAJJS7C5ROAMSOU24FA" hidden="1">SEU Func #REF!</definedName>
    <definedName name="BExQABQUO054C0TGXGU1E178CJ78" hidden="1">Functional #REF!</definedName>
    <definedName name="BExQAI6W93U5E8GKHSEMYVCOQDTK" hidden="1">Financial &amp; Non-#REF!</definedName>
    <definedName name="BExQAJJDG87VXDZVZ6L4TVFA43G8" hidden="1">Addn #REF!</definedName>
    <definedName name="BExQAX0XGWFG7U8J58T1B6GLBTPQ" hidden="1">Financial &amp; Non-#REF!</definedName>
    <definedName name="BExQAXMHIUFR2SXTYEOXH1IU7FI6" hidden="1">SEU Func #REF!</definedName>
    <definedName name="BExQB7O1191BXM70J8YLKLI37EI7" hidden="1">SEU Func #REF!</definedName>
    <definedName name="BExQBAYQL3L2GL45IPXO9PHQXN1E" hidden="1">Addn #REF!</definedName>
    <definedName name="BExQBB9D8E92R7TZYZR39OAYKBAZ" hidden="1">Financial &amp; Non-#REF!</definedName>
    <definedName name="BExQBIB0AV5H6PRIUIV5BP99WOGP" hidden="1">Addn #REF!</definedName>
    <definedName name="BExQBNEFP57K3WT5RWPEKXN96DSN" hidden="1">Financial &amp; Non-#REF!</definedName>
    <definedName name="BExQBOG43NUN0YPBOQ9ELQJM1KK8" hidden="1">[0]!SDGE Func #REF!</definedName>
    <definedName name="BExQBR56XC5DKOS6VWQSM0V1CNVK" hidden="1">#REF!</definedName>
    <definedName name="BExQBW8N109R7HBQWZ3ITXTT9NHA" hidden="1">Functional #REF!</definedName>
    <definedName name="BExQBWE35QPYV14IAX9WA9PCLLJY" hidden="1">Addn #REF!</definedName>
    <definedName name="BExQBY1CRDVJQUXD8WTG2HO8S4YY" hidden="1">SEU Func #REF!</definedName>
    <definedName name="BExQC1SAIBSAVSD80NWIIEFTRS3Y" hidden="1">Functional #REF!</definedName>
    <definedName name="BExQC4HFIQGF0THKO9JUJ176I5VA" hidden="1">Addn #REF!</definedName>
    <definedName name="BExQC64OAI7X1A7H5G4EY9HZ49MV" hidden="1">#REF!</definedName>
    <definedName name="BExQCE7ZNNHRB6G2DUALPAL71S7T" hidden="1">Functional #REF!</definedName>
    <definedName name="BExQDBHMVN97D3TGXA85E63CUF4N" hidden="1">Functional #REF!</definedName>
    <definedName name="BExQDTBJ9AGB4D3JCXZIKRH2A2D5" hidden="1">Addn #REF!</definedName>
    <definedName name="BExQE5B5LQBSIIOTCA2LXF6C3ENO" hidden="1">#REF!</definedName>
    <definedName name="BExQEVDU433T9XDHQ7UJZVO40LHJ" hidden="1">#REF!</definedName>
    <definedName name="BExQEZFE9D1COWE4NSUDYEGXJ4U1" hidden="1">#REF!</definedName>
    <definedName name="BExQF7Z058RP9Z1NXPNIIVP3UFEX" hidden="1">Addn #REF!</definedName>
    <definedName name="BExQF8PX3T0UZ31CITIWEECBCOAL" hidden="1">Functional #REF!</definedName>
    <definedName name="BExQF9M8VIR56ZOVRGEBOWN7GO00" hidden="1">SEU Func #REF!</definedName>
    <definedName name="BExQFGNXSCIRLDX9X8H4IFN7BU6G" hidden="1">Addn #REF!</definedName>
    <definedName name="BExQFJNSW29Z2GQS47388QSKTAUO" hidden="1">SCG Func #REF!</definedName>
    <definedName name="BExQGCVQ27XJRQKLCQK0I6SYJE7A" hidden="1">Addn #REF!</definedName>
    <definedName name="BExQH3EIE5OI9AO9NWINKTO0YUUD" hidden="1">Addn #REF!</definedName>
    <definedName name="BExQHFJJZ453I91O5R4SDT3R49II" hidden="1">SEU Driver by Func #REF!</definedName>
    <definedName name="BExQHZMB7G35XFLCF1VPENGXTKW0" hidden="1">Addn #REF!</definedName>
    <definedName name="BExQI02KWITK4JLIL36ZOHLBKGOI" hidden="1">SCG Func #REF!</definedName>
    <definedName name="BExQIBRDPH5X5EPOQ8ANRD6ERSRY" hidden="1">SEU Func #REF!</definedName>
    <definedName name="BExQIJP8AMPRS9ZOFYPUX3QT9DCA" hidden="1">Functional #REF!</definedName>
    <definedName name="BExQJCMBSTIP2LZ3JXXJL7FSJSS8" hidden="1">#REF!</definedName>
    <definedName name="BExQJZ3KTKDHMDLW85FULTC2WAOQ" hidden="1">Addn #REF!</definedName>
    <definedName name="BExQK46ZM2Z2JWNYU3EBRZNRK5MJ" hidden="1">Functional #REF!</definedName>
    <definedName name="BExQKE31SV6EH8DAMJ4EKHYJ1P38" hidden="1">Financial &amp; Non-#REF!</definedName>
    <definedName name="BExQLT1AL7DPIH2ZF0N3ZYXJ1GHG" hidden="1">Addn #REF!</definedName>
    <definedName name="BExRZJTMRQ7D3UKMUG3FEBZ9YQQX" hidden="1">Addn #REF!</definedName>
    <definedName name="BExS0CW83OA5EKXM0L8HVKRWC1YA" hidden="1">Financial &amp; Non-#REF!</definedName>
    <definedName name="BExS0XVC7U1OIU7C1GPZRS02K0DW" hidden="1">Addn #REF!</definedName>
    <definedName name="BExS14WZRDFAFITC69DNKWQIIAQF" hidden="1">SEU Func #REF!</definedName>
    <definedName name="BExS15TDWNEFSC2K12R64B21U2ER" hidden="1">Functional #REF!</definedName>
    <definedName name="BExS1HNH5O7LQM1GGJD5FZBHMXIZ" hidden="1">Functional #REF!</definedName>
    <definedName name="BExS1THRUXZ3XVPW1XBQ0VHO9XZG" hidden="1">#REF!</definedName>
    <definedName name="BExS22HGR6D9MS67P2DUB6FX24ME" hidden="1">Addn #REF!</definedName>
    <definedName name="BExS27Q6D7DI1Q7103RY4N5FI5PJ" hidden="1">SEU Func #REF!</definedName>
    <definedName name="BExS2AFAU71CEY0E9IAK4MDRPQDP" hidden="1">SEU Driver #REF!</definedName>
    <definedName name="BExS2L7PYAVKNHNOB8UKRX2OUN1E" hidden="1">Addn #REF!</definedName>
    <definedName name="BExS2LD0JHQATS4KKDF08NLIQEAN" hidden="1">#REF!</definedName>
    <definedName name="BExS3GTXOY2FXN3KKUNPQ3ZKWQYD" hidden="1">Functional #REF!</definedName>
    <definedName name="BExS3IBWQW51YD19V9XINRZFT37D" hidden="1">SCG Func #REF!</definedName>
    <definedName name="BExS5E7O0CG4P3U6O2SO3KUCWN1X" hidden="1">SEU Func Area by #REF!</definedName>
    <definedName name="BExS5P5DSMPM6QC2J47S4OZBSBHC" hidden="1">Addn #REF!</definedName>
    <definedName name="BExS6BBUJZ443Z7JD9XISA4VZKCZ" hidden="1">Addn #REF!</definedName>
    <definedName name="BExS6L7WWB2AY9B9CRX0B8ZY9RA8" hidden="1">SEU Func #REF!</definedName>
    <definedName name="BExS71EJ95OT904Y464LA98EUX0O" hidden="1">SEU Driver #REF!</definedName>
    <definedName name="BExS74ZZJS8RDGXS0N33F8LO0AFI" hidden="1">Addn #REF!</definedName>
    <definedName name="BExS7676U1G43C4AGI7V2CFIXGKK" hidden="1">Addn #REF!</definedName>
    <definedName name="BExS7EQKJUS1O1G09IC8BBF8NRPS" hidden="1">Addn #REF!</definedName>
    <definedName name="BExS7LBYUQW02NWJUC50AL0QB0BC" hidden="1">Financial &amp; Non-#REF!</definedName>
    <definedName name="BExS7YTGMRL7M5AEAHTR6TGX3RR8" hidden="1">SEU Func #REF!</definedName>
    <definedName name="BExS847PDPFPGR9EP7XAP65DFG7M" hidden="1">[0]!SDGE Func #REF!</definedName>
    <definedName name="BExS85UYRGDWA1N1YMZMLPMIHY16" hidden="1">Functional #REF!</definedName>
    <definedName name="BExS8JHZR5RYMXHS2BZ2JA581YEQ" hidden="1">Addn #REF!</definedName>
    <definedName name="BExS8O55M4IV5UFZ5R62V7SLJ794" hidden="1">[0]!SDGE Func #REF!</definedName>
    <definedName name="BExS8YBZRN2SAB1Z0QWD4LTW9TDE" hidden="1">Functional #REF!</definedName>
    <definedName name="BExS92J2YMOU1BT56VOUDKZDW6A0" hidden="1">#REF!</definedName>
    <definedName name="BExS9GBD3ODEHQK243A1KHFPZYXP" hidden="1">Addn #REF!</definedName>
    <definedName name="BExS9MLY4GW7OKN0XXA2VQD67RGS" hidden="1">Addn #REF!</definedName>
    <definedName name="BExSA9360W0NPEKNF7C3CR2BIF43" hidden="1">#REF!</definedName>
    <definedName name="BExSA9JA5S47AC6EN7JNC33559GG" hidden="1">Addn #REF!</definedName>
    <definedName name="BExSAAABPYLIZ3RACZBIINEB79RU" hidden="1">SCG Func #REF!</definedName>
    <definedName name="BExSAJVMJRYEBRP8HQWAPVT0353Z" hidden="1">Addn #REF!</definedName>
    <definedName name="BExSAW5YGBMQXDRHNJ9VPN83LHSB" hidden="1">Functional #REF!</definedName>
    <definedName name="BExSAW5ZRWKHR68VG5SX1JML8SNU" hidden="1">Functional #REF!</definedName>
    <definedName name="BExSAWM3SJ0NQCZI3M5EFF951Z2K" hidden="1">Addn #REF!</definedName>
    <definedName name="BExSB1UZKPUMJUW88VY9HKCP4CFU" hidden="1">SEU Func #REF!</definedName>
    <definedName name="BExSBAP6KF35RVGGDKFOONVUDTGR" hidden="1">SCG Func #REF!</definedName>
    <definedName name="BExSE38VOP5A8ZMOW0LCZQMB29NN" hidden="1">SEU Driver by Func #REF!</definedName>
    <definedName name="BExSEAAHYKQPG6QN01IQZ5CUBS2K" hidden="1">#REF!</definedName>
    <definedName name="BExSEIZETXYIPL1RRGCTK4JXUNP0" hidden="1">Addn #REF!</definedName>
    <definedName name="BExSEV4BF77D27E3QM36R4SX620Q" hidden="1">SEU Func #REF!</definedName>
    <definedName name="BExSF9YBJY4NI59SIYVUVB0RHOF4" hidden="1">Functional #REF!</definedName>
    <definedName name="BExSFKFYRGFMQJN4JIPPK7PMC8LE" hidden="1">Functional #REF!</definedName>
    <definedName name="BExSFSJAMB7T9SL3A6XQO78A30PE" hidden="1">SEU Driver #REF!</definedName>
    <definedName name="BExSFY2ZNJ80BO8WBGH184HA98EK" hidden="1">SEU Func #REF!</definedName>
    <definedName name="BExSG4DJUVP24UH00G6C9BCFI6KA" hidden="1">Addn #REF!</definedName>
    <definedName name="BExSGJ7K26U35ER7JUE8V684SFCE" hidden="1">Financial &amp; Non-#REF!</definedName>
    <definedName name="BExSHBOKDMINRDJ7YNYDLKHU9GYY" hidden="1">[0]!SDGE Func #REF!</definedName>
    <definedName name="BExSHLVF6TPM309S368ESB5ZGZSP" hidden="1">SCG Func #REF!</definedName>
    <definedName name="BExSI4R6BJRHRQC9AWQ19WPYBQDS" hidden="1">Functional #REF!</definedName>
    <definedName name="BExTUGQR5U2JKKM690XNDR2KSDO9" hidden="1">Functional #REF!</definedName>
    <definedName name="BExTVC7NJZ78QFKT4X882RHJ46GJ" hidden="1">SEU Func #REF!</definedName>
    <definedName name="BExTW1DUQNAQI9BU8SWL2ICM9MMF" hidden="1">SEU Func #REF!</definedName>
    <definedName name="BExTW36RCD2KY1OEX83Q1U3Q7VEN" hidden="1">Functional #REF!</definedName>
    <definedName name="BExTWB4LY5OOB9M8R4ZRF0CDR8EK" hidden="1">Financial &amp; Non-#REF!</definedName>
    <definedName name="BExTWFX7M4DNJT01LA4G7CYKCU8O" hidden="1">#REF!</definedName>
    <definedName name="BExTWHVA529RIUNUTJC4YZRSYACS" hidden="1">Financial &amp; Non-#REF!</definedName>
    <definedName name="BExTXCQM8ASRFIRTKNOR4PRO5OQI" hidden="1">Addn #REF!</definedName>
    <definedName name="BExTXFL0HOBZ8ZB5R9T82PYHU5LD" hidden="1">Addn #REF!</definedName>
    <definedName name="BExTXI4TZTK03PE88UETNDSY061P" hidden="1">SEU Func #REF!</definedName>
    <definedName name="BExTXJS8SUGI8GKGKFEGIVUS6NL5" hidden="1">#REF!</definedName>
    <definedName name="BExTXLFIV4QC0KSIFAQHYBBHL6A7" hidden="1">Addn #REF!</definedName>
    <definedName name="BExTXO9YLF9CAC6Q4BUNFXBAI1YL" hidden="1">Financial &amp; Non-#REF!</definedName>
    <definedName name="BExTXSX81QFMW6EWWTT4O5BUXE8O" hidden="1">SEU Func Area by #REF!</definedName>
    <definedName name="BExTY2D1TYFKUGMS9CNKOTKEUAUO" hidden="1">SEU Driver by Func #REF!</definedName>
    <definedName name="BExTY8IBOV0WBKWN39KNO05GJANV" hidden="1">Addn #REF!</definedName>
    <definedName name="BExTYSL89HCHPV90LUSU3GFH5JUK" hidden="1">SEU Func #REF!</definedName>
    <definedName name="BExTYTSE5DS5GVCLLE99W0UOASUK" hidden="1">Addn #REF!</definedName>
    <definedName name="BExTYZS5UD8M7HDR9E0PODKMBZXD" hidden="1">Financial &amp; Non-#REF!</definedName>
    <definedName name="BExTZ6TNMOJ5PDJENKQE96SFGV3P" hidden="1">Functional #REF!</definedName>
    <definedName name="BExTZ9YUXERFPLEVBN6UFJC30OST" hidden="1">Addn #REF!</definedName>
    <definedName name="BExTZEWYX1YUP70BVYTBFGUX1SQE" hidden="1">SEU Driver by Func #REF!</definedName>
    <definedName name="BExU084V35HGS6L43SZTIDZFNNC1" hidden="1">#REF!</definedName>
    <definedName name="BExU0L0SX2FA3UOSERNA0FM3PEIH" hidden="1">Addn #REF!</definedName>
    <definedName name="BExU0Q4A10ERSVP7SWJI6U9PO2NP" hidden="1">Functional #REF!</definedName>
    <definedName name="BExU0S2G1O4WXMP72CEDPOXI142J" hidden="1">Functional #REF!</definedName>
    <definedName name="BExU1D71KFUC0C17OR6QOTK3HJJE" hidden="1">#REF!</definedName>
    <definedName name="BExU1JHM6ANRZOKY36E119FJC4EE" hidden="1">SEU Func #REF!</definedName>
    <definedName name="BExU1MXNQJK6TLTPYNJSJE001XMZ" hidden="1">Addn #REF!</definedName>
    <definedName name="BExU1UA1UGIHTJX2JD11TYO928EW" hidden="1">Functional #REF!</definedName>
    <definedName name="BExU28NRZOCQA8U63F8AUJ1Y7FK3" hidden="1">SEU Driver by Func #REF!</definedName>
    <definedName name="BExU2DWP55J27AU8B8CKOGIVB781" hidden="1">Financial &amp; Non-#REF!</definedName>
    <definedName name="BExU2DWP9UIV3GEL4Y02T4MV2ORF" hidden="1">SCG Func #REF!</definedName>
    <definedName name="BExU2F3W26ICAF3HJW9RPFGOKBR0" hidden="1">SEU Func #REF!</definedName>
    <definedName name="BExU2GB0KSJB3AT77LPHCUOU5GGE" hidden="1">Addn #REF!</definedName>
    <definedName name="BExU2J03V3XKK7J5ZX79DJ0LWT66" hidden="1">Addn #REF!</definedName>
    <definedName name="BExU2KY5O8EK97N17EDEE7A1FHP9" hidden="1">Addn #REF!</definedName>
    <definedName name="BExU31L47ZK7KE115K9FAOPVEQGD" hidden="1">#REF!</definedName>
    <definedName name="BExU3OT6VDS1Z4SCQYLJ3LJM2PR0" hidden="1">Addn #REF!</definedName>
    <definedName name="BExU3UYBXUBGYEE98K4TRVKL7FUB" hidden="1">SEU Func #REF!</definedName>
    <definedName name="BExU43CFUF0V3VK8GVI1Y949580S" hidden="1">#REF!</definedName>
    <definedName name="BExU56LU0ARL1LXF13CWGDIA0IN2" hidden="1">SEU Func #REF!</definedName>
    <definedName name="BExU5D78KSITYXG7VXZWPLK5G4N1" hidden="1">SEU Func Comm by #REF!</definedName>
    <definedName name="BExU6ENRRF42I7NS6GD7E2BA0239" hidden="1">SEU Driver by Func #REF!</definedName>
    <definedName name="BExU6V57YFEF7IX53EO6FG5WUSPF" hidden="1">Addn #REF!</definedName>
    <definedName name="BExU77QEPM7B7KZQXMTBVY6WPI9N" hidden="1">Addn #REF!</definedName>
    <definedName name="BExU7DA1VML3K8MECQFN7LISYU1X" hidden="1">[0]!SDGE Func #REF!</definedName>
    <definedName name="BExU7QM3TKX82E55OPIJYI4ORP5C" hidden="1">SEU Driver #REF!</definedName>
    <definedName name="BExU7TM1QUXVHZ7XMK0634JNVF0L" hidden="1">Addn #REF!</definedName>
    <definedName name="BExU8OMN749NYEAOHVZEJ8P8DMPH" hidden="1">SCG Func #REF!</definedName>
    <definedName name="BExU9NP18YOLSAUDJSCMGUB5Z118" hidden="1">Financial &amp; Non-#REF!</definedName>
    <definedName name="BExUAEINE7CLGS8QF9K19THYYNAW" hidden="1">Addn #REF!</definedName>
    <definedName name="BExUAJM318DD50UGPK19FVC5IXPH" hidden="1">SEU Driver by Func #REF!</definedName>
    <definedName name="BExUAK7MK6RBQT5QZEERWMC3TKOK" hidden="1">#REF!</definedName>
    <definedName name="BExUBMQ291WKF53PLYYX5DET9GEY" hidden="1">Addn #REF!</definedName>
    <definedName name="BExUBPKGJ2HZG9P75M6T3ET52BNI" hidden="1">Financial &amp; Non-#REF!</definedName>
    <definedName name="BExUC20BWOTFQRDYY9IQ2FW6VB71" hidden="1">#REF!</definedName>
    <definedName name="BExUCJOV56HL5GHC911I59CMVU3Y" hidden="1">Addn #REF!</definedName>
    <definedName name="BExUCXBQTG7WOKZJK4UA33YGMSAL" hidden="1">Addn #REF!</definedName>
    <definedName name="BExUD77T5KGV1KMCMJKLTUEIUBOT" hidden="1">#REF!</definedName>
    <definedName name="BExUDHENQG3NPBADHSVALH1OMEQS" hidden="1">Addn #REF!</definedName>
    <definedName name="BExVQLKII6YMTL20HLVTBTSXKPRG" hidden="1">SEU Func #REF!</definedName>
    <definedName name="BExVR1GBDWIUZT0CFSN1CU5XTQHZ" hidden="1">SEU Driver #REF!</definedName>
    <definedName name="BExVRN15PJ1BT548WRJVE7PWW77Q" hidden="1">SEU Driver #REF!</definedName>
    <definedName name="BExVS0O0VVK0BLMC0WX8X4S7H30F" hidden="1">#REF!</definedName>
    <definedName name="BExVSQL9TJX91PI5EL0NPQ663IV1" hidden="1">Financial &amp; Non-#REF!</definedName>
    <definedName name="BExVSVJD23KTXSSLOWR4ELAVFUU4" hidden="1">Addn #REF!</definedName>
    <definedName name="BExVSX6LRY95YK28YB787Z62GSU8" hidden="1">SEU Func Comm by #REF!</definedName>
    <definedName name="BExVTUR2AONP0W51JBNV7ULISXSW" hidden="1">SEU Driver by Func #REF!</definedName>
    <definedName name="BExVVO37O040HEMW9DCWKFR2IZ8X" hidden="1">SCG Func #REF!</definedName>
    <definedName name="BExVVUTVHOGT5W5F5S9FSPT85DME" hidden="1">#REF!</definedName>
    <definedName name="BExVVY4MDQYOKD5KO5OE78CX0FQT" hidden="1">Addn #REF!</definedName>
    <definedName name="BExVW8WZZ8D43QOE36ETTY1C4U0N" hidden="1">Functional #REF!</definedName>
    <definedName name="BExVWG3ZF46Q1Y5LMBY96EBCWCTQ" hidden="1">SCG Func #REF!</definedName>
    <definedName name="BExVXXLTLVPMHQ9YGP6F4NAE8XAF" hidden="1">Addn #REF!</definedName>
    <definedName name="BExVY1Y7IYT1CYLYSQVAOOFYYFEE" hidden="1">Functional #REF!</definedName>
    <definedName name="BExVZ2IIM7NJ0FNJL35T3IPB09RQ" hidden="1">SEU Driver #REF!</definedName>
    <definedName name="BExVZ7B4Y2NRBJYTDLC11BS9VK05" hidden="1">#REF!</definedName>
    <definedName name="BExVZESVRS1MAPCRIBHZSABWSDTM" hidden="1">Addn #REF!</definedName>
    <definedName name="BExVZHY5G2GCUTJC5TLMBRNLC43J" hidden="1">Financial &amp; Non-#REF!</definedName>
    <definedName name="BExW008AIXVYFYRH2P1XAEE5ZU3C" hidden="1">#REF!</definedName>
    <definedName name="BExW0A4CKTF6KCT8SOA5JRPCFGFB" hidden="1">#REF!</definedName>
    <definedName name="BExW0NGKMSQRK2LL1UQP8M6X5NSC" hidden="1">Addn #REF!</definedName>
    <definedName name="BExW0Y3IHF05N34WK2LSEDEKZBI2" hidden="1">SEU Func #REF!</definedName>
    <definedName name="BExW24NI3G8UBLYOJI2IFS2TXOQH" hidden="1">SEU Func Comm by #REF!</definedName>
    <definedName name="BExW2J1E62XAYXRG0MHY22YU9G5N" hidden="1">Addn #REF!</definedName>
    <definedName name="BExW2UFE0VTQ4GMXB3NKWB0MLQS2" hidden="1">Addn #REF!</definedName>
    <definedName name="BExW2UFES6ZEQ4GZO08U2R6SACB5" hidden="1">Functional #REF!</definedName>
    <definedName name="BExW3A0GVMR7W0IG3FAG61PO39UY" hidden="1">Addn #REF!</definedName>
    <definedName name="BExW3L3P8RSX64V6RKZLOXJJQFKC" hidden="1">SCG Func #REF!</definedName>
    <definedName name="BExW3L8ZM2FIDYWWS285ZDN4MQL0" hidden="1">Addn #REF!</definedName>
    <definedName name="BExW444QYWE12XOFBRD40G87G4B6" hidden="1">SEU Driver #REF!</definedName>
    <definedName name="BExW44VT52264L8A2P8TC2AMVSKI" hidden="1">Addn #REF!</definedName>
    <definedName name="BExW4D4FK90WK8SV70U0TLK56AQQ" hidden="1">#REF!</definedName>
    <definedName name="BExW4GVDF15W6U853J2AE9P3JPTT" hidden="1">#REF!</definedName>
    <definedName name="BExW4IYQQUG2B3RR295564UDF92W" hidden="1">#REF!</definedName>
    <definedName name="BExW4XI448RO1HRW7T507VP4GJTR" hidden="1">SEU Driver by Func #REF!</definedName>
    <definedName name="BExW54E9II3BY15VSHF7D3QBL21K" hidden="1">Financial &amp; Non-#REF!</definedName>
    <definedName name="BExW5852TSTSER7SLK4K2SCHR7OI" hidden="1">SEU Driver by Func #REF!</definedName>
    <definedName name="BExW5DU3OT1XDXRYH812SSKSXGYZ" hidden="1">SEU Func #REF!</definedName>
    <definedName name="BExW5JOFZQ8GVHZD0EYGMA89L796" hidden="1">[0]!SDGE Func #REF!</definedName>
    <definedName name="BExW5KA49ULVKQYGWVHCIO5NLJH7" hidden="1">SEU Func #REF!</definedName>
    <definedName name="BExW6CGDVD0IID1G10TDJ1217F1J" hidden="1">SEU Driver #REF!</definedName>
    <definedName name="BExW78IQJ28QVTSPSF5RYF00RH9O" hidden="1">Addn #REF!</definedName>
    <definedName name="BExW7BTDV3ZL43N2KQOYFU5ZWJA3" hidden="1">Addn #REF!</definedName>
    <definedName name="BExW7O93FSQL8845022ZCTYK15YJ" hidden="1">Addn #REF!</definedName>
    <definedName name="BExW7PWHSLWGW4W6OL1OOBKSRXZW" hidden="1">Addn #REF!</definedName>
    <definedName name="BExW7R3NRPHWT1H6S9GFSWLTPPUX" hidden="1">SEU Func #REF!</definedName>
    <definedName name="BExW7SG4VF01KVUX3XETXJ0WWXBB" hidden="1">SEU Func Comm by #REF!</definedName>
    <definedName name="BExW851AJ4QQF2BY08FCPG1W9TC3" hidden="1">Functional #REF!</definedName>
    <definedName name="BExW8MPWKRBZZMXL13XW0M8MVU6A" hidden="1">#REF!</definedName>
    <definedName name="BExXMMY7K9SSUZ9P15Q89ZHBQCF8" hidden="1">SEU Func Comm by #REF!</definedName>
    <definedName name="BExXMXQMM8TNOSCG4JONY8VFM2EE" hidden="1">Addn #REF!</definedName>
    <definedName name="BExXN0QHOOGNVJHEF6QL4ET2POZD" hidden="1">[0]!SDGE Func #REF!</definedName>
    <definedName name="BExXN2J967PTBZGVGUY8NLKS24TR" hidden="1">Addn #REF!</definedName>
    <definedName name="BExXN6QAKZ8C2F980ATAL486VR2V" hidden="1">SEU Driver by Func #REF!</definedName>
    <definedName name="BExXNBIYGBD8KCL4FI2BMF80ENYA" hidden="1">Addn #REF!</definedName>
    <definedName name="BExXODFQWNNQHXCPLVEYEY4VOBS7" hidden="1">#REF!</definedName>
    <definedName name="BExXOGKYWK9ZP3F4MUJAVZN2JRO7" hidden="1">Addn #REF!</definedName>
    <definedName name="BExXOS9R341ND4H1POY8R4EQJ7SO" hidden="1">#REF!</definedName>
    <definedName name="BExXOV4CEVAER3X96DRN4HH4BZHR" hidden="1">Addn #REF!</definedName>
    <definedName name="BExXPFY5OVLL3K2K90TA90XRYLM6" hidden="1">Addn #REF!</definedName>
    <definedName name="BExXPM8Q4BZDPOJ7U58824CNL7J9" hidden="1">Financial &amp; Non-#REF!</definedName>
    <definedName name="BExXPQAGQFSDEYV65RS08JVXQYYP" hidden="1">SEU Func #REF!</definedName>
    <definedName name="BExXPRHMPBRCHUUJLBSARDLRE22E" hidden="1">Functional #REF!</definedName>
    <definedName name="BExXPV2Z6XDCZ280IE8KLAHDFJA1" hidden="1">Addn #REF!</definedName>
    <definedName name="BExXPZ9ZF0LRZ3ZR6Y1DLV8HTHWV" hidden="1">Addn #REF!</definedName>
    <definedName name="BExXRVM147SVXBLKLP710R2MO5MZ" hidden="1">Functional #REF!</definedName>
    <definedName name="BExXS4R2128DFU2LK3Q08XJ48S42" hidden="1">Addn #REF!</definedName>
    <definedName name="BExXS98VZGW8QG56DGEJHU0JCJJZ" hidden="1">SEU Func #REF!</definedName>
    <definedName name="BExXSH1EUOGXZIWDTB34ZHBBPLMB" hidden="1">Financial &amp; Non-#REF!</definedName>
    <definedName name="BExXSHHIMRQF6S8HC1AZXUGDWXY4" hidden="1">Addn #REF!</definedName>
    <definedName name="BExXT7PP94GE3YW5BGV4U6HWCSPX" hidden="1">SEU Driver #REF!</definedName>
    <definedName name="BExXU7IY0NW19P11Z5YQ9BQIJSF3" hidden="1">Financial &amp; Non-#REF!</definedName>
    <definedName name="BExXUAIVBR3PR1QHJCUT03VW15Z3" hidden="1">#REF!</definedName>
    <definedName name="BExXUCX7X7M52508UFQKPKXBD9HV" hidden="1">[0]!SDGE Func #REF!</definedName>
    <definedName name="BExXUDIQYO3NFEXLUKKBXFGL0I0J" hidden="1">SEU Func #REF!</definedName>
    <definedName name="BExXV1SL2OKDY5I58V7R2CZ6UA1P" hidden="1">Addn #REF!</definedName>
    <definedName name="BExXVYBBSBUSE5YCGR0CV4FQE3PC" hidden="1">Financial &amp; Non-#REF!</definedName>
    <definedName name="BExXW5NLB1XHUSNQW6YWXBK0FT19" hidden="1">Addn #REF!</definedName>
    <definedName name="BExXW93RS0IWAZRQ9SOWQXERPYYZ" hidden="1">Functional #REF!</definedName>
    <definedName name="BExXXC28UJZ8MBCQMEGVPHY4ELL2" hidden="1">Addn #REF!</definedName>
    <definedName name="BExXXLSZ3ABSM127FWVROEVGA4AY" hidden="1">#REF!</definedName>
    <definedName name="BExXXZ52JFPBQNR4WBNEGUSKAOTN" hidden="1">SEU Driver by Func #REF!</definedName>
    <definedName name="BExXYEVFU1HGZQVTNU9QVRVA90FT" hidden="1">Addn #REF!</definedName>
    <definedName name="BExXYT9CBE76MDZW4OQUDY1SEKNE" hidden="1">Functional #REF!</definedName>
    <definedName name="BExXYTK4Y0UMB5113GMQ1F9ETUD2" hidden="1">Addn #REF!</definedName>
    <definedName name="BExXZ3QYMWB5DEHAXEQ77MZ7FIZD" hidden="1">[0]!SDGE Func #REF!</definedName>
    <definedName name="BExXZAXW8F8841455G1F7WXT41AX" hidden="1">[0]!SDGE Func #REF!</definedName>
    <definedName name="BExXZNDLULS7L6GBKG9RU9OGHK9B" hidden="1">Addn #REF!</definedName>
    <definedName name="BExXZWO3RC1R45A9M41GS6LPG2YW" hidden="1">Addn #REF!</definedName>
    <definedName name="BExXZZTG1JTLYWJOFNYTGR4LALK3" hidden="1">Addn #REF!</definedName>
    <definedName name="BExY0C3TNRDQV0J5SI0Q7GLE70KV" hidden="1">Addn #REF!</definedName>
    <definedName name="BExY0DG9VW15FF7OROMAE5SYW4D5" hidden="1">Addn #REF!</definedName>
    <definedName name="BExY0ECOZIOI49PB8W7AR8VPFOVW" hidden="1">#REF!</definedName>
    <definedName name="BExY0PL7UNAVZO1W5HALLPRU9V5X" hidden="1">#REF!</definedName>
    <definedName name="BExY28VU0NLLDWJFKP6DNWTZ559K" hidden="1">[0]!SDGE Func #REF!</definedName>
    <definedName name="BExY2BVVO6QDY0L06G3J0MSGEXD8" hidden="1">[0]!SDGE Func #REF!</definedName>
    <definedName name="BExY2EKSYYHFY4AFZ300ZXMLRXQY" hidden="1">Financial &amp; Non-#REF!</definedName>
    <definedName name="BExY2NKIEE5SPBOV26RNCSKNGTME" hidden="1">Addn #REF!</definedName>
    <definedName name="BExY2NKIMXF1J464XZ175PYA8LDM" hidden="1">SEU Func #REF!</definedName>
    <definedName name="BExY36AXKUMLUKD2VOB5XR70DGDI" hidden="1">SEU Func #REF!</definedName>
    <definedName name="BExY3SXH7FESHTF7PBA3OYIXDH41" hidden="1">#REF!</definedName>
    <definedName name="BExY3WZ2QMSYT0BFBVQJIAPCHAQ1" hidden="1">Addn #REF!</definedName>
    <definedName name="BExY3ZO5J0Z7QKACQUINFDZTRS77" hidden="1">Addn #REF!</definedName>
    <definedName name="BExY48TCAQ2A1XRZ3RVHC0U8VYKQ" hidden="1">SEU Func Comm by #REF!</definedName>
    <definedName name="BExY58MMH9D4SBZCD1RWGTYBRDM8" hidden="1">#REF!</definedName>
    <definedName name="BExY5I7UKXBU395LXGBYD7PJ7IH3" hidden="1">SEU Func #REF!</definedName>
    <definedName name="BExY60SU3PW0FE2YOFC1CR5A86CH" hidden="1">SEU Driver #REF!</definedName>
    <definedName name="BExY63SR27VPDZPXZK9KJCGTZ4TC" hidden="1">Addn #REF!</definedName>
    <definedName name="BExY65LH73RB4VC5HW4RHGQ2KU8G" hidden="1">#REF!</definedName>
    <definedName name="BExY65LHY7ALMYBRAOKCXSFRLNEE" hidden="1">Addn #REF!</definedName>
    <definedName name="BExZJQJI3TXMZTVPYBBJ0JI1C5LL" hidden="1">#REF!</definedName>
    <definedName name="BExZKA64CRCRYCU4JL6TH6AWM96S" hidden="1">Addn #REF!</definedName>
    <definedName name="BExZKCPZD3M8NAZFUDJRYJ5OTIVJ" hidden="1">Functional #REF!</definedName>
    <definedName name="BExZKR3TTP07CE2NJKPT664GAJBL" hidden="1">Addn #REF!</definedName>
    <definedName name="BExZL1LBSYTGVKE79Y97OBLA0SV6" hidden="1">SEU Driver #REF!</definedName>
    <definedName name="BExZLBC2PT5BA4MTL92QWIJ2AGNH" hidden="1">SCG Func #REF!</definedName>
    <definedName name="BExZLUD4NEJMBSGQ93R045ELX10G" hidden="1">SEU Driver #REF!</definedName>
    <definedName name="BExZLX7QQ1MWG33LCZU8LVADH6MW" hidden="1">Addn #REF!</definedName>
    <definedName name="BExZM07LCOTZXP3AS4WC2J3NTE7P" hidden="1">SCG Func #REF!</definedName>
    <definedName name="BExZM7JVUMCAARUACRX7Z54WSG33" hidden="1">SEU Driver by Func #REF!</definedName>
    <definedName name="BExZMIN2YY9W3WI8OAVQ37PKQZXZ" hidden="1">SCG Func #REF!</definedName>
    <definedName name="BExZMQKY0YONB7YBTBQZH62T9MSU" hidden="1">[0]!SDGE Func #REF!</definedName>
    <definedName name="BExZMQVWL07SCJOOFZWV45W59W8P" hidden="1">Addn #REF!</definedName>
    <definedName name="BExZMXXD1Y91UP1BZXET9AXX4JII" hidden="1">Addn #REF!</definedName>
    <definedName name="BExZN3X5WR9FLDRBMX48BRRVYSL4" hidden="1">Functional #REF!</definedName>
    <definedName name="BExZNI0B4ZBV0GKJNGZKFKJP5RSC" hidden="1">Addn #REF!</definedName>
    <definedName name="BExZNSN8EOTXU3NPY0CH5POL7VHK" hidden="1">[0]!SDGE Func #REF!</definedName>
    <definedName name="BExZO0FQOS0A6MKLLZK71QNUN7MD" hidden="1">#REF!</definedName>
    <definedName name="BExZO64RDT6SCKXP96BLAVKAG3PC" hidden="1">Financial &amp; Non-#REF!</definedName>
    <definedName name="BExZOHYVOLL7CEQKABKO256H0X5I" hidden="1">SEU Func #REF!</definedName>
    <definedName name="BExZOKYRP68DOEIM61IGQ1DB8P4J" hidden="1">Addn #REF!</definedName>
    <definedName name="BExZP0UN89BUO3PISTBCWGLIZFUK" hidden="1">#REF!</definedName>
    <definedName name="BExZPEC5D2VVMMZUD002LXWG8LR9" hidden="1">#REF!</definedName>
    <definedName name="BExZPJ4S0GP2IXQ7LAPLCWMFWZ3Q" hidden="1">Addn #REF!</definedName>
    <definedName name="BExZPL8B3I1BIDUU7TG45FWCOYDZ" hidden="1">Addn #REF!</definedName>
    <definedName name="BExZPPVI1XTMHMZCVAPNZF9PF7DJ" hidden="1">#REF!</definedName>
    <definedName name="BExZPW0QM46H23LHKN8SUH8HX6MW" hidden="1">SEU Driver #REF!</definedName>
    <definedName name="BExZQ85NBN2EU2ZRQLIZ0PVW0MYW" hidden="1">#REF!</definedName>
    <definedName name="BExZQ8R77M02QC6H0KAB5KDZXXUB" hidden="1">Addn #REF!</definedName>
    <definedName name="BExZQAURJGFEVTH5WDUKCLX5OG4A" hidden="1">SEU Driver by Func #REF!</definedName>
    <definedName name="BExZQBAVLSDITVZABQBUSIONFI27" hidden="1">SEU Func Area by #REF!</definedName>
    <definedName name="BExZQI1P0I178HRXOOPNWFAS2VIA" hidden="1">Addn #REF!</definedName>
    <definedName name="BExZQIHZQHMHTKFP59DZJH4ZZZ8M" hidden="1">Financial &amp; Non-#REF!</definedName>
    <definedName name="BExZQP8NTJXT3ICCJ063MLH8R2DJ" hidden="1">Addn #REF!</definedName>
    <definedName name="BExZQQ50WUMM8VB4VUHAS899QSKM" hidden="1">Functional #REF!</definedName>
    <definedName name="BExZQQLACR36QE2H9QLJIMC6DKUF" hidden="1">Addn #REF!</definedName>
    <definedName name="BExZQTL645FGXAGZN3H0JZRQ7LUR" hidden="1">#REF!</definedName>
    <definedName name="BExZRE478DWX5VCA7IGKSI1B7GXR" hidden="1">#REF!</definedName>
    <definedName name="BExZRHK6WKHBZAZ1OYTJ21PDV8ZA" hidden="1">[0]!SDGE Func #REF!</definedName>
    <definedName name="BExZSK81EL5HVZ4OMYKFQTE2AHH7" hidden="1">SCG Func #REF!</definedName>
    <definedName name="BExZSMBLFJUAETWYUF2BWVQLJY3M" hidden="1">Addn #REF!</definedName>
    <definedName name="BExZTCJLBH274W38QM1V5VGUDMCW" hidden="1">Additional Information #REF!</definedName>
    <definedName name="BExZUMEF5J9HDYPW4B9JV6QZPKSU" hidden="1">#REF!</definedName>
    <definedName name="BExZVLREJY54J4EBQ1LYNA2L5TBI" hidden="1">#REF!</definedName>
    <definedName name="BExZW6QPLD8LO3MT3M2K30BRWMDD" hidden="1">Addn #REF!</definedName>
    <definedName name="BExZWB8JK798ELJ571MPH730R8L2" hidden="1">Addn #REF!</definedName>
    <definedName name="BExZWF4UI7RVJ13R324EGACALMPV" hidden="1">SEU Func #REF!</definedName>
    <definedName name="BExZWMXBV8BPWJ3LCUYF7NKKPVOD" hidden="1">Addn #REF!</definedName>
    <definedName name="BExZXBSVAPBHW1XT1TBS81NYDSMU" hidden="1">SEU Driver by Func #REF!</definedName>
    <definedName name="BExZXC901CXXL8R9X8S9WEQN00CY" hidden="1">[0]!SDGE Func #REF!</definedName>
    <definedName name="BExZXFJNR29TXZ23G7D8IOQKJC6N" hidden="1">#REF!</definedName>
    <definedName name="BExZXW12MHM5C60916XT6CZRSL4I" hidden="1">SEU Func #REF!</definedName>
    <definedName name="BExZY0Z27CDKC1VBMKTHN76QQ5HH" hidden="1">SEU Func #REF!</definedName>
    <definedName name="BExZY2MHNMJG69CJQF6CLG6X4FGQ" hidden="1">Addn #REF!</definedName>
    <definedName name="BExZYTLJPA30ZEL7XLOBQL25QCR9" hidden="1">Addn #REF!</definedName>
    <definedName name="BExZZ06XR7L2B6NK62DRT95GUSPY" hidden="1">Addn #REF!</definedName>
    <definedName name="BExZZ8FJDLK9Y296DUJ16REILSZN" hidden="1">SEU Driver #REF!</definedName>
    <definedName name="BExZZSYK2WCS5ZY430FJ0E56O3BG" hidden="1">SCG Func #REF!</definedName>
    <definedName name="BFEE">#REF!</definedName>
    <definedName name="BG_Del" hidden="1">15</definedName>
    <definedName name="BG_Ins" hidden="1">4</definedName>
    <definedName name="BG_Mod" hidden="1">6</definedName>
    <definedName name="bighorn">#REF!</definedName>
    <definedName name="Bill">#REF!</definedName>
    <definedName name="BillDeterm">#REF!</definedName>
    <definedName name="bl" localSheetId="17">#REF!</definedName>
    <definedName name="bl" localSheetId="34">#REF!</definedName>
    <definedName name="bl" localSheetId="53">#REF!</definedName>
    <definedName name="bl" localSheetId="5">#REF!</definedName>
    <definedName name="bl">#REF!</definedName>
    <definedName name="BLAH">#REF!</definedName>
    <definedName name="BMARGIN_1">#REF!</definedName>
    <definedName name="BMARGIN_12">#REF!</definedName>
    <definedName name="BMARGIN_2">#REF!</definedName>
    <definedName name="BMARGIN_3">#REF!</definedName>
    <definedName name="BMARGIN_4">#REF!</definedName>
    <definedName name="BMARGIN_5">#REF!</definedName>
    <definedName name="BMARGIN_6">#REF!</definedName>
    <definedName name="BMARGIN_7">#REF!</definedName>
    <definedName name="BMARGIN_8">#REF!</definedName>
    <definedName name="BMARGIN_9">#REF!</definedName>
    <definedName name="Bonus_Depreciation">#REF!</definedName>
    <definedName name="BonusDepr">#REF!</definedName>
    <definedName name="BonusDepr_year">#REF!</definedName>
    <definedName name="bonusdeprmesq">#REF!</definedName>
    <definedName name="BookLife">#REF!</definedName>
    <definedName name="BORDER">#REF!</definedName>
    <definedName name="BORRAR">#REF!</definedName>
    <definedName name="BPS_2004_AAA_999_BASEAMT" localSheetId="17">#REF!</definedName>
    <definedName name="BPS_2004_AAA_999_BASEAMT" localSheetId="34">#REF!</definedName>
    <definedName name="BPS_2004_AAA_999_BASEAMT" localSheetId="53">#REF!</definedName>
    <definedName name="BPS_2004_AAA_999_BASEAMT" localSheetId="5">#REF!</definedName>
    <definedName name="BPS_2004_AAA_999_BASEAMT">#REF!</definedName>
    <definedName name="BS" localSheetId="38">#REF!</definedName>
    <definedName name="BS" localSheetId="53">#REF!</definedName>
    <definedName name="BS" localSheetId="4">#REF!</definedName>
    <definedName name="BS" localSheetId="52">#REF!</definedName>
    <definedName name="BS" localSheetId="54">#REF!</definedName>
    <definedName name="BS" localSheetId="58">#REF!</definedName>
    <definedName name="BS">#REF!</definedName>
    <definedName name="BS_1" localSheetId="17">#REF!</definedName>
    <definedName name="BS_1" localSheetId="34">#REF!</definedName>
    <definedName name="BS_1" localSheetId="53">#REF!</definedName>
    <definedName name="BS_1" localSheetId="5">#REF!</definedName>
    <definedName name="BS_1" localSheetId="52">#REF!</definedName>
    <definedName name="BS_1" localSheetId="54">#REF!</definedName>
    <definedName name="BS_1">#REF!</definedName>
    <definedName name="BS_2" localSheetId="17">#REF!</definedName>
    <definedName name="BS_2" localSheetId="34">#REF!</definedName>
    <definedName name="BS_2" localSheetId="53">#REF!</definedName>
    <definedName name="BS_2" localSheetId="5">#REF!</definedName>
    <definedName name="BS_2" localSheetId="52">#REF!</definedName>
    <definedName name="BS_2" localSheetId="54">#REF!</definedName>
    <definedName name="BS_2">#REF!</definedName>
    <definedName name="BS_3" localSheetId="17">#REF!</definedName>
    <definedName name="BS_3" localSheetId="34">#REF!</definedName>
    <definedName name="BS_3" localSheetId="53">#REF!</definedName>
    <definedName name="BS_3" localSheetId="5">#REF!</definedName>
    <definedName name="BS_3" localSheetId="52">#REF!</definedName>
    <definedName name="BS_3" localSheetId="54">#REF!</definedName>
    <definedName name="BS_3">#REF!</definedName>
    <definedName name="BS_4" localSheetId="17">#REF!</definedName>
    <definedName name="BS_4" localSheetId="34">#REF!</definedName>
    <definedName name="BS_4" localSheetId="53">#REF!</definedName>
    <definedName name="BS_4" localSheetId="5">#REF!</definedName>
    <definedName name="BS_4" localSheetId="52">#REF!</definedName>
    <definedName name="BS_4" localSheetId="54">#REF!</definedName>
    <definedName name="BS_4">#REF!</definedName>
    <definedName name="BSAcct" localSheetId="17">#REF!</definedName>
    <definedName name="BSAcct" localSheetId="34">#REF!</definedName>
    <definedName name="BSAcct" localSheetId="53">#REF!</definedName>
    <definedName name="BSAcct" localSheetId="5">#REF!</definedName>
    <definedName name="BSAcct" localSheetId="52">#REF!</definedName>
    <definedName name="BSAcct" localSheetId="54">#REF!</definedName>
    <definedName name="BSAcct">#REF!</definedName>
    <definedName name="BSBal" localSheetId="34">#REF!</definedName>
    <definedName name="BSBal" localSheetId="38">#REF!</definedName>
    <definedName name="BSBal" localSheetId="53">#REF!</definedName>
    <definedName name="BSBal" localSheetId="4">#REF!</definedName>
    <definedName name="BSBal" localSheetId="5">#REF!</definedName>
    <definedName name="BSBal" localSheetId="52">#REF!</definedName>
    <definedName name="BSBal" localSheetId="54">#REF!</definedName>
    <definedName name="BSBal" localSheetId="58">#REF!</definedName>
    <definedName name="BSBal">#REF!</definedName>
    <definedName name="BSDesc" localSheetId="17">#REF!</definedName>
    <definedName name="BSDesc" localSheetId="34">#REF!</definedName>
    <definedName name="BSDesc" localSheetId="53">#REF!</definedName>
    <definedName name="BSDesc" localSheetId="5">#REF!</definedName>
    <definedName name="BSDesc" localSheetId="52">#REF!</definedName>
    <definedName name="BSDesc" localSheetId="54">#REF!</definedName>
    <definedName name="BSDesc">#REF!</definedName>
    <definedName name="bsentity" localSheetId="17">#REF!</definedName>
    <definedName name="bsentity" localSheetId="34">#REF!</definedName>
    <definedName name="bsentity" localSheetId="53">#REF!</definedName>
    <definedName name="bsentity" localSheetId="5">#REF!</definedName>
    <definedName name="bsentity" localSheetId="52">#REF!</definedName>
    <definedName name="bsentity" localSheetId="54">#REF!</definedName>
    <definedName name="bsentity">#REF!</definedName>
    <definedName name="Bsheet" localSheetId="17">#REF!</definedName>
    <definedName name="Bsheet" localSheetId="34">#REF!</definedName>
    <definedName name="Bsheet" localSheetId="53">#REF!</definedName>
    <definedName name="Bsheet" localSheetId="5">#REF!</definedName>
    <definedName name="Bsheet" localSheetId="52">#REF!</definedName>
    <definedName name="Bsheet" localSheetId="54">#REF!</definedName>
    <definedName name="Bsheet">#REF!</definedName>
    <definedName name="BSLIN">#REF!</definedName>
    <definedName name="Btu">#REF!</definedName>
    <definedName name="Btu_Factor">#REF!</definedName>
    <definedName name="BU">#REF!</definedName>
    <definedName name="BUD">#REF!</definedName>
    <definedName name="budget">#REF!</definedName>
    <definedName name="Budget_Outlook_Analysis">#REF!</definedName>
    <definedName name="C_" localSheetId="17">#REF!</definedName>
    <definedName name="C_" localSheetId="34">#REF!</definedName>
    <definedName name="C_" localSheetId="53">#REF!</definedName>
    <definedName name="C_" localSheetId="5">#REF!</definedName>
    <definedName name="C_" localSheetId="52">#REF!</definedName>
    <definedName name="C_" localSheetId="54">#REF!</definedName>
    <definedName name="C_">#REF!</definedName>
    <definedName name="CA" localSheetId="17">#REF!</definedName>
    <definedName name="CA" localSheetId="34">#REF!</definedName>
    <definedName name="CA" localSheetId="53">#REF!</definedName>
    <definedName name="CA" localSheetId="5">#REF!</definedName>
    <definedName name="CA" localSheetId="52">#REF!</definedName>
    <definedName name="CA" localSheetId="54">#REF!</definedName>
    <definedName name="CA">#REF!</definedName>
    <definedName name="CALC" localSheetId="34">#REF!</definedName>
    <definedName name="CALC" localSheetId="53">#REF!</definedName>
    <definedName name="CALC" localSheetId="4">#REF!</definedName>
    <definedName name="CALC" localSheetId="5">#REF!</definedName>
    <definedName name="CALC" localSheetId="7">#REF!</definedName>
    <definedName name="CALC" localSheetId="8">#REF!</definedName>
    <definedName name="CALC" localSheetId="48">#REF!</definedName>
    <definedName name="CALC" localSheetId="54">#REF!</definedName>
    <definedName name="CALC">#REF!</definedName>
    <definedName name="CAMB">#REF!</definedName>
    <definedName name="CANADA_GROSSUP">#REF!</definedName>
    <definedName name="cancelar">#REF!</definedName>
    <definedName name="Cap_Structure">#REF!</definedName>
    <definedName name="CAP_V1">#REF!</definedName>
    <definedName name="CAPACITY">#REF!</definedName>
    <definedName name="capacity_factor">#REF!</definedName>
    <definedName name="capacity_price">#REF!</definedName>
    <definedName name="Capcost">#REF!</definedName>
    <definedName name="CapEsc">#REF!</definedName>
    <definedName name="CAPEX_Sales_Tax_Rate">#REF!</definedName>
    <definedName name="CAPEX_Total_Levered">#REF!</definedName>
    <definedName name="CAPEX_Total_Unlevered">#REF!</definedName>
    <definedName name="CAPEX_Unlevered_Monthly_Schedule">#REF!</definedName>
    <definedName name="capexentity" localSheetId="17">#REF!</definedName>
    <definedName name="capexentity" localSheetId="34">#REF!</definedName>
    <definedName name="capexentity" localSheetId="53">#REF!</definedName>
    <definedName name="capexentity" localSheetId="5">#REF!</definedName>
    <definedName name="capexentity" localSheetId="52">#REF!</definedName>
    <definedName name="capexentity" localSheetId="54">#REF!</definedName>
    <definedName name="capexentity">#REF!</definedName>
    <definedName name="CAPINT">#REF!</definedName>
    <definedName name="CapIntRate">#REF!</definedName>
    <definedName name="capitalizedinterest">#REF!</definedName>
    <definedName name="CAPRAT">#REF!</definedName>
    <definedName name="capt_tarifa">#REF!</definedName>
    <definedName name="CARE">#REF!</definedName>
    <definedName name="CARE_Update">#REF!</definedName>
    <definedName name="CARE02">#REF!</definedName>
    <definedName name="Cash">#REF!</definedName>
    <definedName name="Cash_Flow_10_years">#REF!</definedName>
    <definedName name="Cash_Flow_2001">#REF!</definedName>
    <definedName name="Cash_Flow_2001_2006">#REF!</definedName>
    <definedName name="Cash_Flow_5year">#REF!</definedName>
    <definedName name="Cash_Flow_Analysis">#REF!</definedName>
    <definedName name="Cash_Flow_Budget">#REF!</definedName>
    <definedName name="Cash_Flow_Monthly">#REF!</definedName>
    <definedName name="Cash_Flow_Outlook">#REF!</definedName>
    <definedName name="CAT.251">#REF!</definedName>
    <definedName name="CAT.254">#REF!</definedName>
    <definedName name="CAT.255">#REF!</definedName>
    <definedName name="CAT.267">#REF!</definedName>
    <definedName name="CAT151COFTE" localSheetId="17">#REF!</definedName>
    <definedName name="CAT151COFTE" localSheetId="34">#REF!</definedName>
    <definedName name="CAT151COFTE" localSheetId="53">#REF!</definedName>
    <definedName name="CAT151COFTE" localSheetId="5">#REF!</definedName>
    <definedName name="CAT151COFTE" localSheetId="43">#REF!</definedName>
    <definedName name="CAT151COFTE" localSheetId="48">#REF!</definedName>
    <definedName name="CAT151COFTE">#REF!</definedName>
    <definedName name="CAT151COHR" localSheetId="17">#REF!</definedName>
    <definedName name="CAT151COHR" localSheetId="34">#REF!</definedName>
    <definedName name="CAT151COHR" localSheetId="53">#REF!</definedName>
    <definedName name="CAT151COHR" localSheetId="5">#REF!</definedName>
    <definedName name="CAT151COHR" localSheetId="43">#REF!</definedName>
    <definedName name="CAT151COHR" localSheetId="48">#REF!</definedName>
    <definedName name="CAT151COHR">#REF!</definedName>
    <definedName name="CAT151CON" localSheetId="17">#REF!</definedName>
    <definedName name="CAT151CON" localSheetId="34">#REF!</definedName>
    <definedName name="CAT151CON" localSheetId="53">#REF!</definedName>
    <definedName name="CAT151CON" localSheetId="5">#REF!</definedName>
    <definedName name="CAT151CON" localSheetId="43">#REF!</definedName>
    <definedName name="CAT151CON" localSheetId="48">#REF!</definedName>
    <definedName name="CAT151CON">#REF!</definedName>
    <definedName name="CAT151CONHR" localSheetId="17">#REF!</definedName>
    <definedName name="CAT151CONHR" localSheetId="34">#REF!</definedName>
    <definedName name="CAT151CONHR" localSheetId="53">#REF!</definedName>
    <definedName name="CAT151CONHR" localSheetId="5">#REF!</definedName>
    <definedName name="CAT151CONHR" localSheetId="43">#REF!</definedName>
    <definedName name="CAT151CONHR" localSheetId="48">#REF!</definedName>
    <definedName name="CAT151CONHR">#REF!</definedName>
    <definedName name="CAT151LAB" localSheetId="17">#REF!</definedName>
    <definedName name="CAT151LAB" localSheetId="34">#REF!</definedName>
    <definedName name="CAT151LAB" localSheetId="53">#REF!</definedName>
    <definedName name="CAT151LAB" localSheetId="5">#REF!</definedName>
    <definedName name="CAT151LAB" localSheetId="43">#REF!</definedName>
    <definedName name="CAT151LAB" localSheetId="48">#REF!</definedName>
    <definedName name="CAT151LAB">#REF!</definedName>
    <definedName name="CAT151NL" localSheetId="17">#REF!</definedName>
    <definedName name="CAT151NL" localSheetId="34">#REF!</definedName>
    <definedName name="CAT151NL" localSheetId="53">#REF!</definedName>
    <definedName name="CAT151NL" localSheetId="5">#REF!</definedName>
    <definedName name="CAT151NL" localSheetId="43">#REF!</definedName>
    <definedName name="CAT151NL" localSheetId="48">#REF!</definedName>
    <definedName name="CAT151NL">#REF!</definedName>
    <definedName name="CAT152COFTE" localSheetId="17">#REF!</definedName>
    <definedName name="CAT152COFTE" localSheetId="34">#REF!</definedName>
    <definedName name="CAT152COFTE" localSheetId="53">#REF!</definedName>
    <definedName name="CAT152COFTE" localSheetId="5">#REF!</definedName>
    <definedName name="CAT152COFTE" localSheetId="43">#REF!</definedName>
    <definedName name="CAT152COFTE" localSheetId="48">#REF!</definedName>
    <definedName name="CAT152COFTE">#REF!</definedName>
    <definedName name="CAT152COHR" localSheetId="17">#REF!</definedName>
    <definedName name="CAT152COHR" localSheetId="34">#REF!</definedName>
    <definedName name="CAT152COHR" localSheetId="53">#REF!</definedName>
    <definedName name="CAT152COHR" localSheetId="5">#REF!</definedName>
    <definedName name="CAT152COHR" localSheetId="43">#REF!</definedName>
    <definedName name="CAT152COHR" localSheetId="48">#REF!</definedName>
    <definedName name="CAT152COHR">#REF!</definedName>
    <definedName name="CAT152CON" localSheetId="17">#REF!</definedName>
    <definedName name="CAT152CON" localSheetId="34">#REF!</definedName>
    <definedName name="CAT152CON" localSheetId="53">#REF!</definedName>
    <definedName name="CAT152CON" localSheetId="5">#REF!</definedName>
    <definedName name="CAT152CON" localSheetId="43">#REF!</definedName>
    <definedName name="CAT152CON" localSheetId="48">#REF!</definedName>
    <definedName name="CAT152CON">#REF!</definedName>
    <definedName name="CAT152CONHR" localSheetId="17">#REF!</definedName>
    <definedName name="CAT152CONHR" localSheetId="34">#REF!</definedName>
    <definedName name="CAT152CONHR" localSheetId="53">#REF!</definedName>
    <definedName name="CAT152CONHR" localSheetId="5">#REF!</definedName>
    <definedName name="CAT152CONHR" localSheetId="43">#REF!</definedName>
    <definedName name="CAT152CONHR" localSheetId="48">#REF!</definedName>
    <definedName name="CAT152CONHR">#REF!</definedName>
    <definedName name="CAT152LAB" localSheetId="17">#REF!</definedName>
    <definedName name="CAT152LAB" localSheetId="34">#REF!</definedName>
    <definedName name="CAT152LAB" localSheetId="53">#REF!</definedName>
    <definedName name="CAT152LAB" localSheetId="5">#REF!</definedName>
    <definedName name="CAT152LAB" localSheetId="43">#REF!</definedName>
    <definedName name="CAT152LAB" localSheetId="48">#REF!</definedName>
    <definedName name="CAT152LAB">#REF!</definedName>
    <definedName name="CAT152NL" localSheetId="17">#REF!</definedName>
    <definedName name="CAT152NL" localSheetId="34">#REF!</definedName>
    <definedName name="CAT152NL" localSheetId="53">#REF!</definedName>
    <definedName name="CAT152NL" localSheetId="5">#REF!</definedName>
    <definedName name="CAT152NL" localSheetId="43">#REF!</definedName>
    <definedName name="CAT152NL" localSheetId="48">#REF!</definedName>
    <definedName name="CAT152NL">#REF!</definedName>
    <definedName name="CAT153COFTE" localSheetId="17">#REF!</definedName>
    <definedName name="CAT153COFTE" localSheetId="34">#REF!</definedName>
    <definedName name="CAT153COFTE" localSheetId="53">#REF!</definedName>
    <definedName name="CAT153COFTE" localSheetId="5">#REF!</definedName>
    <definedName name="CAT153COFTE" localSheetId="43">#REF!</definedName>
    <definedName name="CAT153COFTE" localSheetId="48">#REF!</definedName>
    <definedName name="CAT153COFTE">#REF!</definedName>
    <definedName name="CAT153COHR" localSheetId="17">#REF!</definedName>
    <definedName name="CAT153COHR" localSheetId="34">#REF!</definedName>
    <definedName name="CAT153COHR" localSheetId="53">#REF!</definedName>
    <definedName name="CAT153COHR" localSheetId="5">#REF!</definedName>
    <definedName name="CAT153COHR" localSheetId="43">#REF!</definedName>
    <definedName name="CAT153COHR" localSheetId="48">#REF!</definedName>
    <definedName name="CAT153COHR">#REF!</definedName>
    <definedName name="CAT153CON" localSheetId="17">#REF!</definedName>
    <definedName name="CAT153CON" localSheetId="34">#REF!</definedName>
    <definedName name="CAT153CON" localSheetId="53">#REF!</definedName>
    <definedName name="CAT153CON" localSheetId="5">#REF!</definedName>
    <definedName name="CAT153CON" localSheetId="43">#REF!</definedName>
    <definedName name="CAT153CON" localSheetId="48">#REF!</definedName>
    <definedName name="CAT153CON">#REF!</definedName>
    <definedName name="CAT153CONHR" localSheetId="17">#REF!</definedName>
    <definedName name="CAT153CONHR" localSheetId="34">#REF!</definedName>
    <definedName name="CAT153CONHR" localSheetId="53">#REF!</definedName>
    <definedName name="CAT153CONHR" localSheetId="5">#REF!</definedName>
    <definedName name="CAT153CONHR" localSheetId="43">#REF!</definedName>
    <definedName name="CAT153CONHR" localSheetId="48">#REF!</definedName>
    <definedName name="CAT153CONHR">#REF!</definedName>
    <definedName name="CAT153LAB" localSheetId="17">#REF!</definedName>
    <definedName name="CAT153LAB" localSheetId="34">#REF!</definedName>
    <definedName name="CAT153LAB" localSheetId="53">#REF!</definedName>
    <definedName name="CAT153LAB" localSheetId="5">#REF!</definedName>
    <definedName name="CAT153LAB" localSheetId="43">#REF!</definedName>
    <definedName name="CAT153LAB" localSheetId="48">#REF!</definedName>
    <definedName name="CAT153LAB">#REF!</definedName>
    <definedName name="CAT153NL" localSheetId="17">#REF!</definedName>
    <definedName name="CAT153NL" localSheetId="34">#REF!</definedName>
    <definedName name="CAT153NL" localSheetId="53">#REF!</definedName>
    <definedName name="CAT153NL" localSheetId="5">#REF!</definedName>
    <definedName name="CAT153NL" localSheetId="43">#REF!</definedName>
    <definedName name="CAT153NL" localSheetId="48">#REF!</definedName>
    <definedName name="CAT153NL">#REF!</definedName>
    <definedName name="CAT156COFTE" localSheetId="17">#REF!</definedName>
    <definedName name="CAT156COFTE" localSheetId="34">#REF!</definedName>
    <definedName name="CAT156COFTE" localSheetId="53">#REF!</definedName>
    <definedName name="CAT156COFTE" localSheetId="5">#REF!</definedName>
    <definedName name="CAT156COFTE" localSheetId="43">#REF!</definedName>
    <definedName name="CAT156COFTE" localSheetId="48">#REF!</definedName>
    <definedName name="CAT156COFTE">#REF!</definedName>
    <definedName name="CAT156COHR" localSheetId="17">#REF!</definedName>
    <definedName name="CAT156COHR" localSheetId="34">#REF!</definedName>
    <definedName name="CAT156COHR" localSheetId="53">#REF!</definedName>
    <definedName name="CAT156COHR" localSheetId="5">#REF!</definedName>
    <definedName name="CAT156COHR" localSheetId="43">#REF!</definedName>
    <definedName name="CAT156COHR" localSheetId="48">#REF!</definedName>
    <definedName name="CAT156COHR">#REF!</definedName>
    <definedName name="CAT156CON" localSheetId="17">#REF!</definedName>
    <definedName name="CAT156CON" localSheetId="34">#REF!</definedName>
    <definedName name="CAT156CON" localSheetId="53">#REF!</definedName>
    <definedName name="CAT156CON" localSheetId="5">#REF!</definedName>
    <definedName name="CAT156CON" localSheetId="43">#REF!</definedName>
    <definedName name="CAT156CON" localSheetId="48">#REF!</definedName>
    <definedName name="CAT156CON">#REF!</definedName>
    <definedName name="CAT156CONHR" localSheetId="17">#REF!</definedName>
    <definedName name="CAT156CONHR" localSheetId="34">#REF!</definedName>
    <definedName name="CAT156CONHR" localSheetId="53">#REF!</definedName>
    <definedName name="CAT156CONHR" localSheetId="5">#REF!</definedName>
    <definedName name="CAT156CONHR" localSheetId="43">#REF!</definedName>
    <definedName name="CAT156CONHR" localSheetId="48">#REF!</definedName>
    <definedName name="CAT156CONHR">#REF!</definedName>
    <definedName name="CAT156LAB" localSheetId="17">#REF!</definedName>
    <definedName name="CAT156LAB" localSheetId="34">#REF!</definedName>
    <definedName name="CAT156LAB" localSheetId="53">#REF!</definedName>
    <definedName name="CAT156LAB" localSheetId="5">#REF!</definedName>
    <definedName name="CAT156LAB" localSheetId="43">#REF!</definedName>
    <definedName name="CAT156LAB" localSheetId="48">#REF!</definedName>
    <definedName name="CAT156LAB">#REF!</definedName>
    <definedName name="CAT156NL" localSheetId="17">#REF!</definedName>
    <definedName name="CAT156NL" localSheetId="34">#REF!</definedName>
    <definedName name="CAT156NL" localSheetId="53">#REF!</definedName>
    <definedName name="CAT156NL" localSheetId="5">#REF!</definedName>
    <definedName name="CAT156NL" localSheetId="43">#REF!</definedName>
    <definedName name="CAT156NL" localSheetId="48">#REF!</definedName>
    <definedName name="CAT156NL">#REF!</definedName>
    <definedName name="CAT160COFTE" localSheetId="17">#REF!</definedName>
    <definedName name="CAT160COFTE" localSheetId="34">#REF!</definedName>
    <definedName name="CAT160COFTE" localSheetId="53">#REF!</definedName>
    <definedName name="CAT160COFTE" localSheetId="5">#REF!</definedName>
    <definedName name="CAT160COFTE" localSheetId="43">#REF!</definedName>
    <definedName name="CAT160COFTE" localSheetId="48">#REF!</definedName>
    <definedName name="CAT160COFTE">#REF!</definedName>
    <definedName name="CAT160COHR" localSheetId="17">#REF!</definedName>
    <definedName name="CAT160COHR" localSheetId="34">#REF!</definedName>
    <definedName name="CAT160COHR" localSheetId="53">#REF!</definedName>
    <definedName name="CAT160COHR" localSheetId="5">#REF!</definedName>
    <definedName name="CAT160COHR" localSheetId="43">#REF!</definedName>
    <definedName name="CAT160COHR" localSheetId="48">#REF!</definedName>
    <definedName name="CAT160COHR">#REF!</definedName>
    <definedName name="CAT160CON" localSheetId="17">#REF!</definedName>
    <definedName name="CAT160CON" localSheetId="34">#REF!</definedName>
    <definedName name="CAT160CON" localSheetId="53">#REF!</definedName>
    <definedName name="CAT160CON" localSheetId="5">#REF!</definedName>
    <definedName name="CAT160CON" localSheetId="43">#REF!</definedName>
    <definedName name="CAT160CON" localSheetId="48">#REF!</definedName>
    <definedName name="CAT160CON">#REF!</definedName>
    <definedName name="CAT160CONHR" localSheetId="17">#REF!</definedName>
    <definedName name="CAT160CONHR" localSheetId="34">#REF!</definedName>
    <definedName name="CAT160CONHR" localSheetId="53">#REF!</definedName>
    <definedName name="CAT160CONHR" localSheetId="5">#REF!</definedName>
    <definedName name="CAT160CONHR" localSheetId="43">#REF!</definedName>
    <definedName name="CAT160CONHR" localSheetId="48">#REF!</definedName>
    <definedName name="CAT160CONHR">#REF!</definedName>
    <definedName name="CAT160LAB" localSheetId="17">#REF!</definedName>
    <definedName name="CAT160LAB" localSheetId="34">#REF!</definedName>
    <definedName name="CAT160LAB" localSheetId="53">#REF!</definedName>
    <definedName name="CAT160LAB" localSheetId="5">#REF!</definedName>
    <definedName name="CAT160LAB" localSheetId="43">#REF!</definedName>
    <definedName name="CAT160LAB" localSheetId="48">#REF!</definedName>
    <definedName name="CAT160LAB">#REF!</definedName>
    <definedName name="CAT160NL" localSheetId="17">#REF!</definedName>
    <definedName name="CAT160NL" localSheetId="34">#REF!</definedName>
    <definedName name="CAT160NL" localSheetId="53">#REF!</definedName>
    <definedName name="CAT160NL" localSheetId="5">#REF!</definedName>
    <definedName name="CAT160NL" localSheetId="43">#REF!</definedName>
    <definedName name="CAT160NL" localSheetId="48">#REF!</definedName>
    <definedName name="CAT160NL">#REF!</definedName>
    <definedName name="CAT161COFTE" localSheetId="17">#REF!</definedName>
    <definedName name="CAT161COFTE" localSheetId="34">#REF!</definedName>
    <definedName name="CAT161COFTE" localSheetId="53">#REF!</definedName>
    <definedName name="CAT161COFTE" localSheetId="5">#REF!</definedName>
    <definedName name="CAT161COFTE" localSheetId="43">#REF!</definedName>
    <definedName name="CAT161COFTE" localSheetId="48">#REF!</definedName>
    <definedName name="CAT161COFTE">#REF!</definedName>
    <definedName name="CAT161COHR" localSheetId="17">#REF!</definedName>
    <definedName name="CAT161COHR" localSheetId="34">#REF!</definedName>
    <definedName name="CAT161COHR" localSheetId="53">#REF!</definedName>
    <definedName name="CAT161COHR" localSheetId="5">#REF!</definedName>
    <definedName name="CAT161COHR" localSheetId="43">#REF!</definedName>
    <definedName name="CAT161COHR" localSheetId="48">#REF!</definedName>
    <definedName name="CAT161COHR">#REF!</definedName>
    <definedName name="CAT161CON" localSheetId="17">#REF!</definedName>
    <definedName name="CAT161CON" localSheetId="34">#REF!</definedName>
    <definedName name="CAT161CON" localSheetId="53">#REF!</definedName>
    <definedName name="CAT161CON" localSheetId="5">#REF!</definedName>
    <definedName name="CAT161CON" localSheetId="43">#REF!</definedName>
    <definedName name="CAT161CON" localSheetId="48">#REF!</definedName>
    <definedName name="CAT161CON">#REF!</definedName>
    <definedName name="CAT161CONHR" localSheetId="17">#REF!</definedName>
    <definedName name="CAT161CONHR" localSheetId="34">#REF!</definedName>
    <definedName name="CAT161CONHR" localSheetId="53">#REF!</definedName>
    <definedName name="CAT161CONHR" localSheetId="5">#REF!</definedName>
    <definedName name="CAT161CONHR" localSheetId="43">#REF!</definedName>
    <definedName name="CAT161CONHR" localSheetId="48">#REF!</definedName>
    <definedName name="CAT161CONHR">#REF!</definedName>
    <definedName name="CAT161LAB" localSheetId="17">#REF!</definedName>
    <definedName name="CAT161LAB" localSheetId="34">#REF!</definedName>
    <definedName name="CAT161LAB" localSheetId="53">#REF!</definedName>
    <definedName name="CAT161LAB" localSheetId="5">#REF!</definedName>
    <definedName name="CAT161LAB" localSheetId="43">#REF!</definedName>
    <definedName name="CAT161LAB" localSheetId="48">#REF!</definedName>
    <definedName name="CAT161LAB">#REF!</definedName>
    <definedName name="CAT161NL" localSheetId="17">#REF!</definedName>
    <definedName name="CAT161NL" localSheetId="34">#REF!</definedName>
    <definedName name="CAT161NL" localSheetId="53">#REF!</definedName>
    <definedName name="CAT161NL" localSheetId="5">#REF!</definedName>
    <definedName name="CAT161NL" localSheetId="43">#REF!</definedName>
    <definedName name="CAT161NL" localSheetId="48">#REF!</definedName>
    <definedName name="CAT161NL">#REF!</definedName>
    <definedName name="CAT165COFTE" localSheetId="17">#REF!</definedName>
    <definedName name="CAT165COFTE" localSheetId="34">#REF!</definedName>
    <definedName name="CAT165COFTE" localSheetId="53">#REF!</definedName>
    <definedName name="CAT165COFTE" localSheetId="5">#REF!</definedName>
    <definedName name="CAT165COFTE" localSheetId="43">#REF!</definedName>
    <definedName name="CAT165COFTE" localSheetId="48">#REF!</definedName>
    <definedName name="CAT165COFTE">#REF!</definedName>
    <definedName name="CAT165COHR" localSheetId="17">#REF!</definedName>
    <definedName name="CAT165COHR" localSheetId="34">#REF!</definedName>
    <definedName name="CAT165COHR" localSheetId="53">#REF!</definedName>
    <definedName name="CAT165COHR" localSheetId="5">#REF!</definedName>
    <definedName name="CAT165COHR" localSheetId="43">#REF!</definedName>
    <definedName name="CAT165COHR" localSheetId="48">#REF!</definedName>
    <definedName name="CAT165COHR">#REF!</definedName>
    <definedName name="CAT165CON" localSheetId="17">#REF!</definedName>
    <definedName name="CAT165CON" localSheetId="34">#REF!</definedName>
    <definedName name="CAT165CON" localSheetId="53">#REF!</definedName>
    <definedName name="CAT165CON" localSheetId="5">#REF!</definedName>
    <definedName name="CAT165CON" localSheetId="43">#REF!</definedName>
    <definedName name="CAT165CON" localSheetId="48">#REF!</definedName>
    <definedName name="CAT165CON">#REF!</definedName>
    <definedName name="CAT165CONHR" localSheetId="17">#REF!</definedName>
    <definedName name="CAT165CONHR" localSheetId="34">#REF!</definedName>
    <definedName name="CAT165CONHR" localSheetId="53">#REF!</definedName>
    <definedName name="CAT165CONHR" localSheetId="5">#REF!</definedName>
    <definedName name="CAT165CONHR" localSheetId="43">#REF!</definedName>
    <definedName name="CAT165CONHR" localSheetId="48">#REF!</definedName>
    <definedName name="CAT165CONHR">#REF!</definedName>
    <definedName name="CAT165LAB" localSheetId="17">#REF!</definedName>
    <definedName name="CAT165LAB" localSheetId="34">#REF!</definedName>
    <definedName name="CAT165LAB" localSheetId="53">#REF!</definedName>
    <definedName name="CAT165LAB" localSheetId="5">#REF!</definedName>
    <definedName name="CAT165LAB" localSheetId="43">#REF!</definedName>
    <definedName name="CAT165LAB" localSheetId="48">#REF!</definedName>
    <definedName name="CAT165LAB">#REF!</definedName>
    <definedName name="CAT165NL" localSheetId="17">#REF!</definedName>
    <definedName name="CAT165NL" localSheetId="34">#REF!</definedName>
    <definedName name="CAT165NL" localSheetId="53">#REF!</definedName>
    <definedName name="CAT165NL" localSheetId="5">#REF!</definedName>
    <definedName name="CAT165NL" localSheetId="43">#REF!</definedName>
    <definedName name="CAT165NL" localSheetId="48">#REF!</definedName>
    <definedName name="CAT165NL">#REF!</definedName>
    <definedName name="CAT173COFTE">#REF!</definedName>
    <definedName name="CAT173COHR">#REF!</definedName>
    <definedName name="CAT173CON">#REF!</definedName>
    <definedName name="CAT173CONHR">#REF!</definedName>
    <definedName name="CAT173LAB">#REF!</definedName>
    <definedName name="CAT173NL">#REF!</definedName>
    <definedName name="CAT252COFTE" localSheetId="17">#REF!</definedName>
    <definedName name="CAT252COFTE" localSheetId="34">#REF!</definedName>
    <definedName name="CAT252COFTE" localSheetId="53">#REF!</definedName>
    <definedName name="CAT252COFTE" localSheetId="5">#REF!</definedName>
    <definedName name="CAT252COFTE" localSheetId="43">#REF!</definedName>
    <definedName name="CAT252COFTE" localSheetId="48">#REF!</definedName>
    <definedName name="CAT252COFTE">#REF!</definedName>
    <definedName name="CAT252COHR" localSheetId="17">#REF!</definedName>
    <definedName name="CAT252COHR" localSheetId="34">#REF!</definedName>
    <definedName name="CAT252COHR" localSheetId="53">#REF!</definedName>
    <definedName name="CAT252COHR" localSheetId="5">#REF!</definedName>
    <definedName name="CAT252COHR" localSheetId="43">#REF!</definedName>
    <definedName name="CAT252COHR" localSheetId="48">#REF!</definedName>
    <definedName name="CAT252COHR">#REF!</definedName>
    <definedName name="CAT252CON" localSheetId="17">#REF!</definedName>
    <definedName name="CAT252CON" localSheetId="34">#REF!</definedName>
    <definedName name="CAT252CON" localSheetId="53">#REF!</definedName>
    <definedName name="CAT252CON" localSheetId="5">#REF!</definedName>
    <definedName name="CAT252CON" localSheetId="43">#REF!</definedName>
    <definedName name="CAT252CON" localSheetId="48">#REF!</definedName>
    <definedName name="CAT252CON">#REF!</definedName>
    <definedName name="CAT252CONHR" localSheetId="17">#REF!</definedName>
    <definedName name="CAT252CONHR" localSheetId="34">#REF!</definedName>
    <definedName name="CAT252CONHR" localSheetId="53">#REF!</definedName>
    <definedName name="CAT252CONHR" localSheetId="5">#REF!</definedName>
    <definedName name="CAT252CONHR" localSheetId="43">#REF!</definedName>
    <definedName name="CAT252CONHR" localSheetId="48">#REF!</definedName>
    <definedName name="CAT252CONHR">#REF!</definedName>
    <definedName name="CAT252LAB" localSheetId="17">#REF!</definedName>
    <definedName name="CAT252LAB" localSheetId="34">#REF!</definedName>
    <definedName name="CAT252LAB" localSheetId="53">#REF!</definedName>
    <definedName name="CAT252LAB" localSheetId="5">#REF!</definedName>
    <definedName name="CAT252LAB" localSheetId="43">#REF!</definedName>
    <definedName name="CAT252LAB" localSheetId="48">#REF!</definedName>
    <definedName name="CAT252LAB">#REF!</definedName>
    <definedName name="CAT252NL" localSheetId="17">#REF!</definedName>
    <definedName name="CAT252NL" localSheetId="34">#REF!</definedName>
    <definedName name="CAT252NL" localSheetId="53">#REF!</definedName>
    <definedName name="CAT252NL" localSheetId="5">#REF!</definedName>
    <definedName name="CAT252NL" localSheetId="43">#REF!</definedName>
    <definedName name="CAT252NL" localSheetId="48">#REF!</definedName>
    <definedName name="CAT252NL">#REF!</definedName>
    <definedName name="CAT253COFTE" localSheetId="17">#REF!</definedName>
    <definedName name="CAT253COFTE" localSheetId="34">#REF!</definedName>
    <definedName name="CAT253COFTE" localSheetId="53">#REF!</definedName>
    <definedName name="CAT253COFTE" localSheetId="5">#REF!</definedName>
    <definedName name="CAT253COFTE" localSheetId="43">#REF!</definedName>
    <definedName name="CAT253COFTE" localSheetId="48">#REF!</definedName>
    <definedName name="CAT253COFTE">#REF!</definedName>
    <definedName name="CAT253COHR" localSheetId="17">#REF!</definedName>
    <definedName name="CAT253COHR" localSheetId="34">#REF!</definedName>
    <definedName name="CAT253COHR" localSheetId="53">#REF!</definedName>
    <definedName name="CAT253COHR" localSheetId="5">#REF!</definedName>
    <definedName name="CAT253COHR" localSheetId="43">#REF!</definedName>
    <definedName name="CAT253COHR" localSheetId="48">#REF!</definedName>
    <definedName name="CAT253COHR">#REF!</definedName>
    <definedName name="CAT253CON" localSheetId="17">#REF!</definedName>
    <definedName name="CAT253CON" localSheetId="34">#REF!</definedName>
    <definedName name="CAT253CON" localSheetId="53">#REF!</definedName>
    <definedName name="CAT253CON" localSheetId="5">#REF!</definedName>
    <definedName name="CAT253CON" localSheetId="43">#REF!</definedName>
    <definedName name="CAT253CON" localSheetId="48">#REF!</definedName>
    <definedName name="CAT253CON">#REF!</definedName>
    <definedName name="CAT253CONHR" localSheetId="17">#REF!</definedName>
    <definedName name="CAT253CONHR" localSheetId="34">#REF!</definedName>
    <definedName name="CAT253CONHR" localSheetId="53">#REF!</definedName>
    <definedName name="CAT253CONHR" localSheetId="5">#REF!</definedName>
    <definedName name="CAT253CONHR" localSheetId="43">#REF!</definedName>
    <definedName name="CAT253CONHR" localSheetId="48">#REF!</definedName>
    <definedName name="CAT253CONHR">#REF!</definedName>
    <definedName name="CAT253LAB" localSheetId="17">#REF!</definedName>
    <definedName name="CAT253LAB" localSheetId="34">#REF!</definedName>
    <definedName name="CAT253LAB" localSheetId="53">#REF!</definedName>
    <definedName name="CAT253LAB" localSheetId="5">#REF!</definedName>
    <definedName name="CAT253LAB" localSheetId="43">#REF!</definedName>
    <definedName name="CAT253LAB" localSheetId="48">#REF!</definedName>
    <definedName name="CAT253LAB">#REF!</definedName>
    <definedName name="CAT253NL" localSheetId="17">#REF!</definedName>
    <definedName name="CAT253NL" localSheetId="34">#REF!</definedName>
    <definedName name="CAT253NL" localSheetId="53">#REF!</definedName>
    <definedName name="CAT253NL" localSheetId="5">#REF!</definedName>
    <definedName name="CAT253NL" localSheetId="43">#REF!</definedName>
    <definedName name="CAT253NL" localSheetId="48">#REF!</definedName>
    <definedName name="CAT253NL">#REF!</definedName>
    <definedName name="CAT255COFTE" localSheetId="17">#REF!</definedName>
    <definedName name="CAT255COFTE" localSheetId="34">#REF!</definedName>
    <definedName name="CAT255COFTE" localSheetId="53">#REF!</definedName>
    <definedName name="CAT255COFTE" localSheetId="5">#REF!</definedName>
    <definedName name="CAT255COFTE" localSheetId="43">#REF!</definedName>
    <definedName name="CAT255COFTE" localSheetId="48">#REF!</definedName>
    <definedName name="CAT255COFTE">#REF!</definedName>
    <definedName name="CAT255COHR" localSheetId="17">#REF!</definedName>
    <definedName name="CAT255COHR" localSheetId="34">#REF!</definedName>
    <definedName name="CAT255COHR" localSheetId="53">#REF!</definedName>
    <definedName name="CAT255COHR" localSheetId="5">#REF!</definedName>
    <definedName name="CAT255COHR" localSheetId="43">#REF!</definedName>
    <definedName name="CAT255COHR" localSheetId="48">#REF!</definedName>
    <definedName name="CAT255COHR">#REF!</definedName>
    <definedName name="CAT255CON" localSheetId="17">#REF!</definedName>
    <definedName name="CAT255CON" localSheetId="34">#REF!</definedName>
    <definedName name="CAT255CON" localSheetId="53">#REF!</definedName>
    <definedName name="CAT255CON" localSheetId="5">#REF!</definedName>
    <definedName name="CAT255CON" localSheetId="43">#REF!</definedName>
    <definedName name="CAT255CON" localSheetId="48">#REF!</definedName>
    <definedName name="CAT255CON">#REF!</definedName>
    <definedName name="CAT255CONHR" localSheetId="17">#REF!</definedName>
    <definedName name="CAT255CONHR" localSheetId="34">#REF!</definedName>
    <definedName name="CAT255CONHR" localSheetId="53">#REF!</definedName>
    <definedName name="CAT255CONHR" localSheetId="5">#REF!</definedName>
    <definedName name="CAT255CONHR" localSheetId="43">#REF!</definedName>
    <definedName name="CAT255CONHR" localSheetId="48">#REF!</definedName>
    <definedName name="CAT255CONHR">#REF!</definedName>
    <definedName name="CAT255LAB" localSheetId="17">#REF!</definedName>
    <definedName name="CAT255LAB" localSheetId="34">#REF!</definedName>
    <definedName name="CAT255LAB" localSheetId="53">#REF!</definedName>
    <definedName name="CAT255LAB" localSheetId="5">#REF!</definedName>
    <definedName name="CAT255LAB" localSheetId="43">#REF!</definedName>
    <definedName name="CAT255LAB" localSheetId="48">#REF!</definedName>
    <definedName name="CAT255LAB">#REF!</definedName>
    <definedName name="CAT255NL" localSheetId="17">#REF!</definedName>
    <definedName name="CAT255NL" localSheetId="34">#REF!</definedName>
    <definedName name="CAT255NL" localSheetId="53">#REF!</definedName>
    <definedName name="CAT255NL" localSheetId="5">#REF!</definedName>
    <definedName name="CAT255NL" localSheetId="43">#REF!</definedName>
    <definedName name="CAT255NL" localSheetId="48">#REF!</definedName>
    <definedName name="CAT255NL">#REF!</definedName>
    <definedName name="category" localSheetId="17">#REF!</definedName>
    <definedName name="category" localSheetId="34">#REF!</definedName>
    <definedName name="category" localSheetId="53">#REF!</definedName>
    <definedName name="category" localSheetId="5">#REF!</definedName>
    <definedName name="category" localSheetId="52">#REF!</definedName>
    <definedName name="category" localSheetId="54">#REF!</definedName>
    <definedName name="category">#REF!</definedName>
    <definedName name="CATI">#REF!</definedName>
    <definedName name="CATI_2">#REF!</definedName>
    <definedName name="caulking">#REF!</definedName>
    <definedName name="CBMultiplier">#REF!</definedName>
    <definedName name="CBWorkbookPriority" hidden="1">-21190210</definedName>
    <definedName name="CC">#REF!</definedName>
    <definedName name="CCA">#REF!</definedName>
    <definedName name="cccc" hidden="1">{"variance_page",#N/A,FALSE,"template"}</definedName>
    <definedName name="ccccc">#REF!</definedName>
    <definedName name="ccccccc" hidden="1">{"SourcesUses",#N/A,TRUE,#N/A;"TransOverview",#N/A,TRUE,"CFMODEL"}</definedName>
    <definedName name="ccccccccccccc">#REF!</definedName>
    <definedName name="cccccccccccccc">#REF!</definedName>
    <definedName name="ccccccccccccccc" hidden="1">{"SourcesUses",#N/A,TRUE,"FundsFlow";"TransOverview",#N/A,TRUE,"FundsFlow"}</definedName>
    <definedName name="ccccccccccccccccccccccc">[0]!ccccccccccccccccccccccc</definedName>
    <definedName name="CCMAP">#REF!</definedName>
    <definedName name="CCSI">#REF!</definedName>
    <definedName name="CCSI_AMTS">#REF!</definedName>
    <definedName name="CEDCRED">#REF!</definedName>
    <definedName name="CEDDEUDAS">#REF!</definedName>
    <definedName name="CEI_Info1" hidden="1">#REF!</definedName>
    <definedName name="CELE">#REF!</definedName>
    <definedName name="CEMADRTA">#REF!</definedName>
    <definedName name="centralAC">#REF!</definedName>
    <definedName name="CF_2" localSheetId="34">#REF!</definedName>
    <definedName name="CF_2" localSheetId="53">#REF!</definedName>
    <definedName name="CF_2" localSheetId="5">#REF!</definedName>
    <definedName name="CF_2" localSheetId="52">#REF!</definedName>
    <definedName name="CF_2" localSheetId="54">#REF!</definedName>
    <definedName name="CF_2">#REF!</definedName>
    <definedName name="CF_3" localSheetId="34">#REF!</definedName>
    <definedName name="CF_3" localSheetId="53">#REF!</definedName>
    <definedName name="CF_3" localSheetId="5">#REF!</definedName>
    <definedName name="CF_3" localSheetId="52">#REF!</definedName>
    <definedName name="CF_3" localSheetId="54">#REF!</definedName>
    <definedName name="CF_3">#REF!</definedName>
    <definedName name="CF_4" localSheetId="34">#REF!</definedName>
    <definedName name="CF_4" localSheetId="53">#REF!</definedName>
    <definedName name="CF_4" localSheetId="5">#REF!</definedName>
    <definedName name="CF_4" localSheetId="52">#REF!</definedName>
    <definedName name="CF_4" localSheetId="54">#REF!</definedName>
    <definedName name="CF_4">#REF!</definedName>
    <definedName name="CFCA_BMS">#REF!</definedName>
    <definedName name="CFCA_BMS_Mo">#REF!</definedName>
    <definedName name="CFCA_NTN">#REF!</definedName>
    <definedName name="cfentity" localSheetId="17">#REF!</definedName>
    <definedName name="cfentity" localSheetId="34">#REF!</definedName>
    <definedName name="cfentity" localSheetId="53">#REF!</definedName>
    <definedName name="cfentity" localSheetId="5">#REF!</definedName>
    <definedName name="cfentity" localSheetId="52">#REF!</definedName>
    <definedName name="cfentity" localSheetId="54">#REF!</definedName>
    <definedName name="cfentity">#REF!</definedName>
    <definedName name="CG_Eligibility_Percentage">#REF!</definedName>
    <definedName name="ch">#REF!</definedName>
    <definedName name="CHANGES">#REF!</definedName>
    <definedName name="Chart">"Chart 3"</definedName>
    <definedName name="CHECK">#REF!</definedName>
    <definedName name="ChileanGaap_Balance">#REF!</definedName>
    <definedName name="ChileanGaap_Estado">#REF!</definedName>
    <definedName name="ChileanGaap_Flujo">#REF!</definedName>
    <definedName name="CHOICE">#REF!</definedName>
    <definedName name="CI_Consumables_Cost">#REF!</definedName>
    <definedName name="CIA">#REF!</definedName>
    <definedName name="cias">#REF!</definedName>
    <definedName name="ciass">#REF!</definedName>
    <definedName name="CIBANCOS">#REF!</definedName>
    <definedName name="CINPUT">#REF!</definedName>
    <definedName name="CIPDC_EP">#REF!</definedName>
    <definedName name="CITCS">#REF!</definedName>
    <definedName name="Class_Life_ADR">#REF!</definedName>
    <definedName name="Class_Life_MACRS">#REF!</definedName>
    <definedName name="Clendon">#REF!</definedName>
    <definedName name="CLIENT">#REF!</definedName>
    <definedName name="Closed1">#REF!</definedName>
    <definedName name="Closed2">#REF!</definedName>
    <definedName name="closing_date">#REF!</definedName>
    <definedName name="CoCode">#REF!</definedName>
    <definedName name="cod_flujo">#REF!</definedName>
    <definedName name="Cog_G_30">#REF!</definedName>
    <definedName name="Col_ABC">#REF!</definedName>
    <definedName name="Colorado_WP_for">#REF!</definedName>
    <definedName name="COLUMNA">#REF!</definedName>
    <definedName name="ComAFUDC">#REF!</definedName>
    <definedName name="Combustion_Inspection_Hours">#REF!</definedName>
    <definedName name="Combustion_Inspection_Starts">#REF!</definedName>
    <definedName name="COMEDOR">#REF!</definedName>
    <definedName name="Commercial_Rev_Growth">#REF!</definedName>
    <definedName name="comp">#REF!</definedName>
    <definedName name="Company" localSheetId="38">#REF!</definedName>
    <definedName name="Company" localSheetId="53">#REF!</definedName>
    <definedName name="Company" localSheetId="4">#REF!</definedName>
    <definedName name="Company" localSheetId="52">#REF!</definedName>
    <definedName name="Company" localSheetId="54">#REF!</definedName>
    <definedName name="Company" localSheetId="58">#REF!</definedName>
    <definedName name="Company">#REF!</definedName>
    <definedName name="Company_All">#REF!</definedName>
    <definedName name="CompanyA" localSheetId="17">#REF!</definedName>
    <definedName name="CompanyA" localSheetId="20">#REF!</definedName>
    <definedName name="CompanyA" localSheetId="34">#REF!</definedName>
    <definedName name="CompanyA" localSheetId="38">#REF!</definedName>
    <definedName name="CompanyA" localSheetId="53">#REF!</definedName>
    <definedName name="CompanyA" localSheetId="4">#REF!</definedName>
    <definedName name="CompanyA" localSheetId="5">#REF!</definedName>
    <definedName name="CompanyA">#REF!</definedName>
    <definedName name="CompanyColumn" localSheetId="17">#REF!</definedName>
    <definedName name="CompanyColumn" localSheetId="34">#REF!</definedName>
    <definedName name="CompanyColumn" localSheetId="53">#REF!</definedName>
    <definedName name="CompanyColumn" localSheetId="5">#REF!</definedName>
    <definedName name="CompanyColumn" localSheetId="54">#REF!</definedName>
    <definedName name="CompanyColumn">#REF!</definedName>
    <definedName name="CompanyList" localSheetId="17">#REF!</definedName>
    <definedName name="CompanyList" localSheetId="34">#REF!</definedName>
    <definedName name="CompanyList" localSheetId="53">#REF!</definedName>
    <definedName name="CompanyList" localSheetId="5">#REF!</definedName>
    <definedName name="CompanyList" localSheetId="54">#REF!</definedName>
    <definedName name="CompanyList">#REF!</definedName>
    <definedName name="CompanyStart" localSheetId="17">#REF!</definedName>
    <definedName name="CompanyStart" localSheetId="34">#REF!</definedName>
    <definedName name="CompanyStart" localSheetId="53">#REF!</definedName>
    <definedName name="CompanyStart" localSheetId="5">#REF!</definedName>
    <definedName name="CompanyStart" localSheetId="54">#REF!</definedName>
    <definedName name="CompanyStart">#REF!</definedName>
    <definedName name="COMPUT">#REF!</definedName>
    <definedName name="COMPUT2">#REF!</definedName>
    <definedName name="ConsolidatedRange">#REF!</definedName>
    <definedName name="ConsolidationRange" localSheetId="17">#REF!</definedName>
    <definedName name="ConsolidationRange" localSheetId="20">#REF!</definedName>
    <definedName name="ConsolidationRange" localSheetId="34">#REF!</definedName>
    <definedName name="ConsolidationRange" localSheetId="38">#REF!</definedName>
    <definedName name="ConsolidationRange" localSheetId="53">#REF!</definedName>
    <definedName name="ConsolidationRange" localSheetId="4">#REF!</definedName>
    <definedName name="ConsolidationRange" localSheetId="5">#REF!</definedName>
    <definedName name="ConsolidationRange">#REF!</definedName>
    <definedName name="CONSTPROC">#REF!</definedName>
    <definedName name="ConstructionBegins">#REF!</definedName>
    <definedName name="ConstructionEnds">#REF!</definedName>
    <definedName name="CONSULTA">#REF!</definedName>
    <definedName name="Contingency">#REF!</definedName>
    <definedName name="Contingency2">#REF!</definedName>
    <definedName name="Contingency3">#REF!</definedName>
    <definedName name="ContOH">#REF!</definedName>
    <definedName name="Control">#REF!</definedName>
    <definedName name="Copy_of_Circuit_distance_crosstab">#REF!</definedName>
    <definedName name="Copy_of_Copy_of_Circuit_distance_crosstab_Tax_rpt_2010">#REF!</definedName>
    <definedName name="CORE_CST">#REF!</definedName>
    <definedName name="CoreCI">#REF!</definedName>
    <definedName name="CORP">#REF!</definedName>
    <definedName name="CORPTAX_DATAMAPDEFINITIONS_DataMap_1" hidden="1">#REF!</definedName>
    <definedName name="CORPTAX_DATAMAPDEFINITIONS_DataMap_2" hidden="1">#REF!</definedName>
    <definedName name="Cory">#REF!</definedName>
    <definedName name="COS">#REF!</definedName>
    <definedName name="COSRRMA">#REF!</definedName>
    <definedName name="cost">#REF!</definedName>
    <definedName name="Cost_of_Long_Term_Debt">#REF!</definedName>
    <definedName name="COSTAX">#REF!</definedName>
    <definedName name="COSTO">#REF!</definedName>
    <definedName name="costofcommon">#REF!</definedName>
    <definedName name="costofdebt">#REF!</definedName>
    <definedName name="costofpreferred">#REF!</definedName>
    <definedName name="COSTPLUS">#REF!</definedName>
    <definedName name="Costs" localSheetId="38">#REF!</definedName>
    <definedName name="Costs" localSheetId="53">#REF!</definedName>
    <definedName name="Costs" localSheetId="4">#REF!</definedName>
    <definedName name="Costs" localSheetId="7">#REF!</definedName>
    <definedName name="Costs" localSheetId="8">#REF!</definedName>
    <definedName name="Costs" localSheetId="52">#REF!</definedName>
    <definedName name="Costs" localSheetId="54">#REF!</definedName>
    <definedName name="Costs" localSheetId="58">#REF!</definedName>
    <definedName name="Costs">#REF!</definedName>
    <definedName name="COSTTYPE">#REF!,#REF!</definedName>
    <definedName name="Covenants">#REF!</definedName>
    <definedName name="CPC">#REF!</definedName>
    <definedName name="CPI">#REF!</definedName>
    <definedName name="CPI_factors">#REF!</definedName>
    <definedName name="CPUC_elec_gas">#REF!,#REF!,#REF!,#REF!,#REF!,#REF!,#REF!,#REF!,#REF!,#REF!,#REF!,#REF!</definedName>
    <definedName name="CPUC_OP_MARGIN">#REF!,#REF!,#REF!,#REF!,#REF!,#REF!,#REF!,#REF!,#REF!,#REF!,#REF!,#REF!</definedName>
    <definedName name="cpuerto">#REF!</definedName>
    <definedName name="CreditRating">#REF!</definedName>
    <definedName name="CreditStats" hidden="1">#REF!</definedName>
    <definedName name="_xlnm.Criteria" localSheetId="34">#REF!</definedName>
    <definedName name="_xlnm.Criteria" localSheetId="38">#REF!</definedName>
    <definedName name="_xlnm.Criteria" localSheetId="53">#REF!</definedName>
    <definedName name="_xlnm.Criteria" localSheetId="4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 localSheetId="43">#REF!</definedName>
    <definedName name="_xlnm.Criteria" localSheetId="48">#REF!</definedName>
    <definedName name="_xlnm.Criteria" localSheetId="52">#REF!</definedName>
    <definedName name="_xlnm.Criteria" localSheetId="54">#REF!</definedName>
    <definedName name="_xlnm.Criteria" localSheetId="58">#REF!</definedName>
    <definedName name="_xlnm.Criteria">#REF!</definedName>
    <definedName name="criteria_dc_date">#REF!</definedName>
    <definedName name="criteria_dc_username">#REF!</definedName>
    <definedName name="criteria_e1_date" localSheetId="17">#REF!</definedName>
    <definedName name="criteria_e1_date" localSheetId="20">#REF!</definedName>
    <definedName name="criteria_e1_date" localSheetId="34">#REF!</definedName>
    <definedName name="criteria_e1_date" localSheetId="38">#REF!</definedName>
    <definedName name="criteria_e1_date" localSheetId="53">#REF!</definedName>
    <definedName name="criteria_e1_date" localSheetId="4">#REF!</definedName>
    <definedName name="criteria_e1_date" localSheetId="5">#REF!</definedName>
    <definedName name="criteria_e1_date" localSheetId="58">#REF!</definedName>
    <definedName name="criteria_e1_date">#REF!</definedName>
    <definedName name="criteria_e1_text" localSheetId="34">#REF!</definedName>
    <definedName name="criteria_e1_text" localSheetId="53">#REF!</definedName>
    <definedName name="criteria_e1_text" localSheetId="5">#REF!</definedName>
    <definedName name="criteria_e1_text">#REF!</definedName>
    <definedName name="criteria_e1_username" localSheetId="34">#REF!</definedName>
    <definedName name="criteria_e1_username" localSheetId="53">#REF!</definedName>
    <definedName name="criteria_e1_username" localSheetId="5">#REF!</definedName>
    <definedName name="criteria_e1_username">#REF!</definedName>
    <definedName name="Criteria_MI" localSheetId="34">#REF!</definedName>
    <definedName name="Criteria_MI" localSheetId="38">#REF!</definedName>
    <definedName name="Criteria_MI" localSheetId="53">#REF!</definedName>
    <definedName name="Criteria_MI" localSheetId="4">#REF!</definedName>
    <definedName name="Criteria_MI" localSheetId="5">#REF!</definedName>
    <definedName name="Criteria_MI" localSheetId="43">#REF!</definedName>
    <definedName name="Criteria_MI" localSheetId="48">#REF!</definedName>
    <definedName name="Criteria_MI" localSheetId="52">#REF!</definedName>
    <definedName name="Criteria_MI" localSheetId="54">#REF!</definedName>
    <definedName name="Criteria_MI" localSheetId="58">#REF!</definedName>
    <definedName name="Criteria_MI">#REF!</definedName>
    <definedName name="CSHFLW">#REF!</definedName>
    <definedName name="CSIPDC_EP">#REF!</definedName>
    <definedName name="CTG_Misc_Spares_Cost">#REF!</definedName>
    <definedName name="CTHRS">#REF!</definedName>
    <definedName name="CURR">#REF!</definedName>
    <definedName name="CurrencyList">#REF!</definedName>
    <definedName name="current">#REF!</definedName>
    <definedName name="CurrentDimensionReference">#REF!</definedName>
    <definedName name="CurrentMo">#REF!,#REF!,#REF!,#REF!,#REF!,#REF!,#REF!,#REF!,#REF!,#REF!,#REF!,#REF!,#REF!,#REF!,#REF!,#REF!,#REF!,#REF!,#REF!</definedName>
    <definedName name="CurrentMonth">#REF!,#REF!,#REF!,#REF!,#REF!,#REF!,#REF!,#REF!,#REF!,#REF!,#REF!,#REF!,#REF!,#REF!,#REF!,#REF!,#REF!,#REF!,#REF!</definedName>
    <definedName name="CurrentRangeName" hidden="1">#REF!</definedName>
    <definedName name="Curtailment_Merchant">#REF!</definedName>
    <definedName name="Curtailment_PPA_Pre">#REF!</definedName>
    <definedName name="Curtailment_PPA1">#REF!</definedName>
    <definedName name="Curtailment_PPA2">#REF!</definedName>
    <definedName name="Curtailment_PPA3">#REF!</definedName>
    <definedName name="Curve">#N/A</definedName>
    <definedName name="Curve_Value">#N/A</definedName>
    <definedName name="curve_value2">[0]!curve_value2</definedName>
    <definedName name="cushion">#REF!</definedName>
    <definedName name="Cushion_BV">#REF!</definedName>
    <definedName name="Cushion_WR">#REF!</definedName>
    <definedName name="Cust1Input">#REF!</definedName>
    <definedName name="Cust1ReportLevel">#REF!</definedName>
    <definedName name="Cust2Input">#REF!</definedName>
    <definedName name="Cust2ReportLevel">#REF!</definedName>
    <definedName name="Cust3Input">#REF!</definedName>
    <definedName name="Cust3ReportLevel">#REF!</definedName>
    <definedName name="Cust4Input">#REF!</definedName>
    <definedName name="Cust4ReportLevel">#REF!</definedName>
    <definedName name="Customers">#REF!</definedName>
    <definedName name="CX_TEMP2">#REF!</definedName>
    <definedName name="CXC_Resumen">#REF!</definedName>
    <definedName name="CXP_Resumen">#REF!</definedName>
    <definedName name="CYADDS">#REF!</definedName>
    <definedName name="CYCLE">#REF!</definedName>
    <definedName name="cz">#REF!</definedName>
    <definedName name="d" localSheetId="17" hidden="1">{#N/A,#N/A,TRUE,"SDGE";#N/A,#N/A,TRUE,"GBU";#N/A,#N/A,TRUE,"TBU";#N/A,#N/A,TRUE,"EDBU";#N/A,#N/A,TRUE,"ExclCC"}</definedName>
    <definedName name="d" localSheetId="20" hidden="1">{#N/A,#N/A,TRUE,"SDGE";#N/A,#N/A,TRUE,"GBU";#N/A,#N/A,TRUE,"TBU";#N/A,#N/A,TRUE,"EDBU";#N/A,#N/A,TRUE,"ExclCC"}</definedName>
    <definedName name="d" localSheetId="37" hidden="1">{#N/A,#N/A,TRUE,"SDGE";#N/A,#N/A,TRUE,"GBU";#N/A,#N/A,TRUE,"TBU";#N/A,#N/A,TRUE,"EDBU";#N/A,#N/A,TRUE,"ExclCC"}</definedName>
    <definedName name="d" localSheetId="38" hidden="1">{#N/A,#N/A,TRUE,"SDGE";#N/A,#N/A,TRUE,"GBU";#N/A,#N/A,TRUE,"TBU";#N/A,#N/A,TRUE,"EDBU";#N/A,#N/A,TRUE,"ExclCC"}</definedName>
    <definedName name="d" localSheetId="42" hidden="1">{#N/A,#N/A,TRUE,"SDGE";#N/A,#N/A,TRUE,"GBU";#N/A,#N/A,TRUE,"TBU";#N/A,#N/A,TRUE,"EDBU";#N/A,#N/A,TRUE,"ExclCC"}</definedName>
    <definedName name="d" localSheetId="53" hidden="1">{#N/A,#N/A,TRUE,"SDGE";#N/A,#N/A,TRUE,"GBU";#N/A,#N/A,TRUE,"TBU";#N/A,#N/A,TRUE,"EDBU";#N/A,#N/A,TRUE,"ExclCC"}</definedName>
    <definedName name="d" localSheetId="4" hidden="1">{#N/A,#N/A,TRUE,"SDGE";#N/A,#N/A,TRUE,"GBU";#N/A,#N/A,TRUE,"TBU";#N/A,#N/A,TRUE,"EDBU";#N/A,#N/A,TRUE,"ExclCC"}</definedName>
    <definedName name="D" localSheetId="48">#REF!</definedName>
    <definedName name="D" localSheetId="52">#REF!</definedName>
    <definedName name="D" localSheetId="54">#REF!</definedName>
    <definedName name="d" localSheetId="58" hidden="1">{#N/A,#N/A,TRUE,"SDGE";#N/A,#N/A,TRUE,"GBU";#N/A,#N/A,TRUE,"TBU";#N/A,#N/A,TRUE,"EDBU";#N/A,#N/A,TRUE,"ExclCC"}</definedName>
    <definedName name="d" hidden="1">{#N/A,#N/A,TRUE,"SDGE";#N/A,#N/A,TRUE,"GBU";#N/A,#N/A,TRUE,"TBU";#N/A,#N/A,TRUE,"EDBU";#N/A,#N/A,TRUE,"ExclCC"}</definedName>
    <definedName name="DA">#REF!</definedName>
    <definedName name="DAIN">#REF!</definedName>
    <definedName name="DannyT">#REF!</definedName>
    <definedName name="dapartment">#REF!</definedName>
    <definedName name="Darwin">#REF!</definedName>
    <definedName name="DAT1_BJ">#REF!</definedName>
    <definedName name="DATA">#REF!</definedName>
    <definedName name="DATA1" localSheetId="17">#REF!</definedName>
    <definedName name="DATA1" localSheetId="34">#REF!</definedName>
    <definedName name="DATA1" localSheetId="53">#REF!</definedName>
    <definedName name="DATA1" localSheetId="5">#REF!</definedName>
    <definedName name="DATA1" localSheetId="43">#REF!</definedName>
    <definedName name="DATA1" localSheetId="48">#REF!</definedName>
    <definedName name="DATA1" localSheetId="54">#REF!</definedName>
    <definedName name="DATA1">#REF!</definedName>
    <definedName name="DATA10" localSheetId="17">#REF!</definedName>
    <definedName name="DATA10" localSheetId="34">#REF!</definedName>
    <definedName name="DATA10" localSheetId="53">#REF!</definedName>
    <definedName name="DATA10" localSheetId="5">#REF!</definedName>
    <definedName name="DATA10">#REF!</definedName>
    <definedName name="DATA11" localSheetId="17">#REF!</definedName>
    <definedName name="DATA11" localSheetId="34">#REF!</definedName>
    <definedName name="DATA11" localSheetId="53">#REF!</definedName>
    <definedName name="DATA11" localSheetId="5">#REF!</definedName>
    <definedName name="DATA11">#REF!</definedName>
    <definedName name="DATA12" localSheetId="17">#REF!</definedName>
    <definedName name="DATA12" localSheetId="34">#REF!</definedName>
    <definedName name="DATA12" localSheetId="53">#REF!</definedName>
    <definedName name="DATA12" localSheetId="5">#REF!</definedName>
    <definedName name="DATA12">#REF!</definedName>
    <definedName name="DATA13" localSheetId="17">#REF!</definedName>
    <definedName name="DATA13" localSheetId="34">#REF!</definedName>
    <definedName name="DATA13" localSheetId="53">#REF!</definedName>
    <definedName name="DATA13" localSheetId="5">#REF!</definedName>
    <definedName name="DATA13">#REF!</definedName>
    <definedName name="DATA14" localSheetId="17">#REF!</definedName>
    <definedName name="DATA14" localSheetId="34">#REF!</definedName>
    <definedName name="DATA14" localSheetId="53">#REF!</definedName>
    <definedName name="DATA14" localSheetId="5">#REF!</definedName>
    <definedName name="DATA14">#REF!</definedName>
    <definedName name="DATA15" localSheetId="17">#REF!</definedName>
    <definedName name="DATA15" localSheetId="34">#REF!</definedName>
    <definedName name="DATA15" localSheetId="53">#REF!</definedName>
    <definedName name="DATA15" localSheetId="5">#REF!</definedName>
    <definedName name="DATA15">#REF!</definedName>
    <definedName name="DATA16" localSheetId="17">#REF!</definedName>
    <definedName name="DATA16" localSheetId="34">#REF!</definedName>
    <definedName name="DATA16" localSheetId="53">#REF!</definedName>
    <definedName name="DATA16" localSheetId="5">#REF!</definedName>
    <definedName name="DATA16">#REF!</definedName>
    <definedName name="DATA17" localSheetId="17">#REF!</definedName>
    <definedName name="DATA17" localSheetId="34">#REF!</definedName>
    <definedName name="DATA17" localSheetId="53">#REF!</definedName>
    <definedName name="DATA17" localSheetId="5">#REF!</definedName>
    <definedName name="DATA17">#REF!</definedName>
    <definedName name="DATA18" localSheetId="17">#REF!</definedName>
    <definedName name="DATA18" localSheetId="34">#REF!</definedName>
    <definedName name="DATA18" localSheetId="53">#REF!</definedName>
    <definedName name="DATA18" localSheetId="5">#REF!</definedName>
    <definedName name="DATA18">#REF!</definedName>
    <definedName name="DATA19" localSheetId="17">#REF!</definedName>
    <definedName name="DATA19" localSheetId="34">#REF!</definedName>
    <definedName name="DATA19" localSheetId="53">#REF!</definedName>
    <definedName name="DATA19" localSheetId="5">#REF!</definedName>
    <definedName name="DATA19">#REF!</definedName>
    <definedName name="DATA2" localSheetId="17">#REF!</definedName>
    <definedName name="DATA2" localSheetId="34">#REF!</definedName>
    <definedName name="DATA2" localSheetId="53">#REF!</definedName>
    <definedName name="DATA2" localSheetId="5">#REF!</definedName>
    <definedName name="DATA2" localSheetId="43">#REF!</definedName>
    <definedName name="DATA2" localSheetId="48">#REF!</definedName>
    <definedName name="DATA2" localSheetId="54">#REF!</definedName>
    <definedName name="DATA2">#REF!</definedName>
    <definedName name="DATA20" localSheetId="17">#REF!</definedName>
    <definedName name="DATA20" localSheetId="34">#REF!</definedName>
    <definedName name="DATA20" localSheetId="53">#REF!</definedName>
    <definedName name="DATA20" localSheetId="5">#REF!</definedName>
    <definedName name="DATA20">#REF!</definedName>
    <definedName name="DATA21" localSheetId="17">#REF!</definedName>
    <definedName name="DATA21" localSheetId="34">#REF!</definedName>
    <definedName name="DATA21" localSheetId="53">#REF!</definedName>
    <definedName name="DATA21" localSheetId="5">#REF!</definedName>
    <definedName name="DATA21">#REF!</definedName>
    <definedName name="DATA22" localSheetId="17">#REF!</definedName>
    <definedName name="DATA22" localSheetId="34">#REF!</definedName>
    <definedName name="DATA22" localSheetId="53">#REF!</definedName>
    <definedName name="DATA22" localSheetId="5">#REF!</definedName>
    <definedName name="DATA22">#REF!</definedName>
    <definedName name="DATA3" localSheetId="17">#REF!</definedName>
    <definedName name="DATA3" localSheetId="34">#REF!</definedName>
    <definedName name="DATA3" localSheetId="53">#REF!</definedName>
    <definedName name="DATA3" localSheetId="5">#REF!</definedName>
    <definedName name="DATA3" localSheetId="43">#REF!</definedName>
    <definedName name="DATA3" localSheetId="48">#REF!</definedName>
    <definedName name="DATA3" localSheetId="54">#REF!</definedName>
    <definedName name="DATA3">#REF!</definedName>
    <definedName name="DATA4" localSheetId="17">#REF!</definedName>
    <definedName name="DATA4" localSheetId="34">#REF!</definedName>
    <definedName name="DATA4" localSheetId="53">#REF!</definedName>
    <definedName name="DATA4" localSheetId="5">#REF!</definedName>
    <definedName name="DATA4" localSheetId="54">#REF!</definedName>
    <definedName name="DATA4">#REF!</definedName>
    <definedName name="DATA5" localSheetId="17">#REF!</definedName>
    <definedName name="DATA5" localSheetId="34">#REF!</definedName>
    <definedName name="DATA5" localSheetId="53">#REF!</definedName>
    <definedName name="DATA5" localSheetId="5">#REF!</definedName>
    <definedName name="DATA5" localSheetId="54">#REF!</definedName>
    <definedName name="DATA5">#REF!</definedName>
    <definedName name="DATA6" localSheetId="17">#REF!</definedName>
    <definedName name="DATA6" localSheetId="34">#REF!</definedName>
    <definedName name="DATA6" localSheetId="53">#REF!</definedName>
    <definedName name="DATA6" localSheetId="5">#REF!</definedName>
    <definedName name="DATA6" localSheetId="54">#REF!</definedName>
    <definedName name="DATA6">#REF!</definedName>
    <definedName name="DATA7" localSheetId="17">#REF!</definedName>
    <definedName name="DATA7" localSheetId="34">#REF!</definedName>
    <definedName name="DATA7" localSheetId="53">#REF!</definedName>
    <definedName name="DATA7" localSheetId="5">#REF!</definedName>
    <definedName name="DATA7" localSheetId="54">#REF!</definedName>
    <definedName name="DATA7">#REF!</definedName>
    <definedName name="DATA8" localSheetId="17">#REF!</definedName>
    <definedName name="DATA8" localSheetId="34">#REF!</definedName>
    <definedName name="DATA8" localSheetId="53">#REF!</definedName>
    <definedName name="DATA8" localSheetId="5">#REF!</definedName>
    <definedName name="DATA8" localSheetId="54">#REF!</definedName>
    <definedName name="DATA8">#REF!</definedName>
    <definedName name="DATA9" localSheetId="17">#REF!</definedName>
    <definedName name="DATA9" localSheetId="34">#REF!</definedName>
    <definedName name="DATA9" localSheetId="53">#REF!</definedName>
    <definedName name="DATA9" localSheetId="5">#REF!</definedName>
    <definedName name="DATA9" localSheetId="54">#REF!</definedName>
    <definedName name="DATA9">#REF!</definedName>
    <definedName name="_xlnm.Database">#REF!</definedName>
    <definedName name="Date">#REF!</definedName>
    <definedName name="Date_Construction_Start">#REF!</definedName>
    <definedName name="Date_Eomonth_Final_Forecast">#REF!</definedName>
    <definedName name="Date_Final_Block_in_Service">#REF!</definedName>
    <definedName name="Date_First_Day_Full_Operations">#REF!</definedName>
    <definedName name="Date_Forecast_End">#REF!</definedName>
    <definedName name="DaysPerYearqryReceiveSystemChemsCT2">#REF!</definedName>
    <definedName name="DaysperYearqryReceiveSystemChemsMBAnion">#REF!</definedName>
    <definedName name="dbo_RO_Misc_SSD_USS">#REF!</definedName>
    <definedName name="dbo_RO_O_M_USS_NSS">#REF!</definedName>
    <definedName name="DCHART4" localSheetId="17" hidden="1">#REF!</definedName>
    <definedName name="DCHART4" localSheetId="34" hidden="1">#REF!</definedName>
    <definedName name="DCHART4" localSheetId="53" hidden="1">#REF!</definedName>
    <definedName name="DCHART4" localSheetId="5" hidden="1">#REF!</definedName>
    <definedName name="DCHART4" hidden="1">#REF!</definedName>
    <definedName name="dd" localSheetId="17" hidden="1">#REF!</definedName>
    <definedName name="dd" localSheetId="34" hidden="1">#REF!</definedName>
    <definedName name="dd" localSheetId="53" hidden="1">#REF!</definedName>
    <definedName name="dd" localSheetId="5" hidden="1">#REF!</definedName>
    <definedName name="dd" hidden="1">#REF!</definedName>
    <definedName name="ddd" hidden="1">{"SourcesUses",#N/A,TRUE,#N/A;"TransOverview",#N/A,TRUE,"CFMODEL"}</definedName>
    <definedName name="dddd" localSheetId="34" hidden="1">#REF!</definedName>
    <definedName name="dddd" localSheetId="53" hidden="1">#REF!</definedName>
    <definedName name="dddd" localSheetId="5" hidden="1">#REF!</definedName>
    <definedName name="dddd" hidden="1">#REF!</definedName>
    <definedName name="ddddd">[0]!ddddd</definedName>
    <definedName name="dddddd">[0]!dddddd</definedName>
    <definedName name="ddddddd">[0]!ddddddd</definedName>
    <definedName name="dddddddd" hidden="1">{"Income Statement",#N/A,FALSE,"CFMODEL";"Balance Sheet",#N/A,FALSE,"CFMODEL"}</definedName>
    <definedName name="ddddddddddddddd" hidden="1">{"SourcesUses",#N/A,TRUE,"CFMODEL";"TransOverview",#N/A,TRUE,"CFMODEL"}</definedName>
    <definedName name="dddddddddddddddddd" hidden="1">{"SourcesUses",#N/A,TRUE,#N/A;"TransOverview",#N/A,TRUE,"CFMODEL"}</definedName>
    <definedName name="ddddddddddddddddddddd" hidden="1">{"SourcesUses",#N/A,TRUE,"FundsFlow";"TransOverview",#N/A,TRUE,"FundsFlow"}</definedName>
    <definedName name="ddddddddddddddddddddddd" hidden="1">{"SourcesUses",#N/A,TRUE,#N/A;"TransOverview",#N/A,TRUE,"CFMODEL"}</definedName>
    <definedName name="dddddddddddddddddddddddd">[0]!dddddddddddddddddddddddd</definedName>
    <definedName name="dddddddddddddddddddddddddd">[0]!dddddddddddddddddddddddddd</definedName>
    <definedName name="ddddddddddddddddddddddddddddddddddddd">[0]!ddddddddddddddddddddddddddddddddddddd</definedName>
    <definedName name="ddf" hidden="1">{"2002Frcst","06Month",FALSE,"Frcst Format 2002"}</definedName>
    <definedName name="DEBT">#REF!</definedName>
    <definedName name="Debt_perc">#REF!</definedName>
    <definedName name="DEBT2">#REF!</definedName>
    <definedName name="DebtRatio">#REF!</definedName>
    <definedName name="DEC">#REF!</definedName>
    <definedName name="DEC94_ASSET2">#REF!</definedName>
    <definedName name="DEC94_INCOME_YTD1">#REF!</definedName>
    <definedName name="DEC94_INCOME1">#REF!</definedName>
    <definedName name="DEC94_INCOME2">#REF!</definedName>
    <definedName name="Decision_Table_PPP21">#REF!</definedName>
    <definedName name="Decision_Table_PPP22_p2">#REF!</definedName>
    <definedName name="declbalfactr">#REF!</definedName>
    <definedName name="DECRETO">#REF!</definedName>
    <definedName name="DEDUCIBLE">#REF!</definedName>
    <definedName name="Deferral_Year_Federal_Tax_Credit">#REF!</definedName>
    <definedName name="Deferral_Year_Federal_Tax_Depreciation">#REF!</definedName>
    <definedName name="Deferral_Year_State_Tax_Depreciation">#REF!</definedName>
    <definedName name="deferredtaxpct">#REF!</definedName>
    <definedName name="DELICIAS_operating_exp">#REF!</definedName>
    <definedName name="DEMAND">#REF!</definedName>
    <definedName name="demand_charge">#REF!</definedName>
    <definedName name="DEMAND_FORECAST">#REF!</definedName>
    <definedName name="Dennis">#REF!</definedName>
    <definedName name="DenominationList">#REF!</definedName>
    <definedName name="DEP_CONTABLE">#REF!</definedName>
    <definedName name="department">#REF!</definedName>
    <definedName name="DEPFIS">#REF!</definedName>
    <definedName name="DepLookup">#REF!</definedName>
    <definedName name="DEPR_EXP">#REF!</definedName>
    <definedName name="Depreciable_Basis_Federal_Levered">#REF!</definedName>
    <definedName name="Depreciable_Basis_Federal_Unlevered">#REF!</definedName>
    <definedName name="Depreciable_Basis_State_Levered">#REF!</definedName>
    <definedName name="Depreciable_Basis_State_Unlevered">#REF!</definedName>
    <definedName name="Depreciable_Life">#REF!</definedName>
    <definedName name="DeprExp2000">#REF!</definedName>
    <definedName name="depryrs">#REF!</definedName>
    <definedName name="Dept">#REF!</definedName>
    <definedName name="DeptFTE">#REF!</definedName>
    <definedName name="DEPTUA96">#REF!</definedName>
    <definedName name="Desktop">#REF!</definedName>
    <definedName name="destino">#REF!</definedName>
    <definedName name="DETAIL" localSheetId="17">#REF!</definedName>
    <definedName name="DETAIL" localSheetId="34">#REF!</definedName>
    <definedName name="DETAIL" localSheetId="53">#REF!</definedName>
    <definedName name="DETAIL" localSheetId="5">#REF!</definedName>
    <definedName name="DETAIL" localSheetId="52">#REF!</definedName>
    <definedName name="DETAIL" localSheetId="54">#REF!</definedName>
    <definedName name="DETAIL">#REF!</definedName>
    <definedName name="DETAIL2">#REF!</definedName>
    <definedName name="DF_GRID_1" localSheetId="17">Total Labor #REF!</definedName>
    <definedName name="DF_GRID_1" localSheetId="20">Total Labor #REF!</definedName>
    <definedName name="DF_GRID_1" localSheetId="34">Total Labor #REF!</definedName>
    <definedName name="DF_GRID_1" localSheetId="37">Total Labor #REF!</definedName>
    <definedName name="DF_GRID_1" localSheetId="38">Total Labor #REF!</definedName>
    <definedName name="DF_GRID_1" localSheetId="42">Total Labor #REF!</definedName>
    <definedName name="DF_GRID_1" localSheetId="53">Total Labor #REF!</definedName>
    <definedName name="DF_GRID_1" localSheetId="4">Total Labor #REF!</definedName>
    <definedName name="DF_GRID_1" localSheetId="5">Total Labor #REF!</definedName>
    <definedName name="DF_GRID_1" localSheetId="43">#REF!</definedName>
    <definedName name="DF_GRID_1" localSheetId="48">Total Labor #REF!</definedName>
    <definedName name="DF_GRID_1" localSheetId="54">#REF!</definedName>
    <definedName name="DF_GRID_1" localSheetId="58">Total Labor #REF!</definedName>
    <definedName name="DF_GRID_1">Total Labor #REF!</definedName>
    <definedName name="DF_GRID_2">#REF!</definedName>
    <definedName name="DF_NAVPANEL_13" localSheetId="17">#REF!</definedName>
    <definedName name="DF_NAVPANEL_13" localSheetId="34">#REF!</definedName>
    <definedName name="DF_NAVPANEL_13" localSheetId="53">#REF!</definedName>
    <definedName name="DF_NAVPANEL_13" localSheetId="5">#REF!</definedName>
    <definedName name="DF_NAVPANEL_13" localSheetId="43">#REF!</definedName>
    <definedName name="DF_NAVPANEL_13" localSheetId="48">#REF!</definedName>
    <definedName name="DF_NAVPANEL_13">#REF!</definedName>
    <definedName name="DF_NAVPANEL_18" localSheetId="17">#REF!</definedName>
    <definedName name="DF_NAVPANEL_18" localSheetId="34">#REF!</definedName>
    <definedName name="DF_NAVPANEL_18" localSheetId="53">#REF!</definedName>
    <definedName name="DF_NAVPANEL_18" localSheetId="5">#REF!</definedName>
    <definedName name="DF_NAVPANEL_18" localSheetId="43">#REF!</definedName>
    <definedName name="DF_NAVPANEL_18" localSheetId="48">#REF!</definedName>
    <definedName name="DF_NAVPANEL_18">#REF!</definedName>
    <definedName name="dfdf">#REF!</definedName>
    <definedName name="dfds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dic">#REF!</definedName>
    <definedName name="DICOC">#REF!</definedName>
    <definedName name="Diferencia_de_Caja">#REF!</definedName>
    <definedName name="Differential">#REF!</definedName>
    <definedName name="Disaster">#REF!</definedName>
    <definedName name="Disc_rate">#REF!</definedName>
    <definedName name="DISCNT_CONTRACT">#REF!</definedName>
    <definedName name="DiscountRate">#REF!</definedName>
    <definedName name="DiscRt">#REF!</definedName>
    <definedName name="Display">#REF!</definedName>
    <definedName name="DisplayNameqryPushCoverPageLink">#REF!</definedName>
    <definedName name="DisplayNameqryPushCoverPageLink1">#REF!</definedName>
    <definedName name="DisplayNameqryPushCoverPageLink2">#REF!</definedName>
    <definedName name="DisplayNameqryPushFlowDiagramLink">#REF!</definedName>
    <definedName name="dist" localSheetId="17">#REF!</definedName>
    <definedName name="dist" localSheetId="34">#REF!</definedName>
    <definedName name="dist" localSheetId="53">#REF!</definedName>
    <definedName name="dist" localSheetId="4">#REF!</definedName>
    <definedName name="dist" localSheetId="5">#REF!</definedName>
    <definedName name="dist" localSheetId="7">#REF!</definedName>
    <definedName name="dist" localSheetId="8">#REF!</definedName>
    <definedName name="dist" localSheetId="48">#REF!</definedName>
    <definedName name="dist" localSheetId="54">#REF!</definedName>
    <definedName name="dist">#REF!</definedName>
    <definedName name="Div">#REF!</definedName>
    <definedName name="Dividends">#REF!</definedName>
    <definedName name="DividendsPayout">#REF!</definedName>
    <definedName name="DIVISION">#REF!</definedName>
    <definedName name="DIVOC">#REF!</definedName>
    <definedName name="dms" localSheetId="34">#REF!</definedName>
    <definedName name="dms" localSheetId="38">#REF!</definedName>
    <definedName name="dms" localSheetId="53">#REF!</definedName>
    <definedName name="dms" localSheetId="4">#REF!</definedName>
    <definedName name="dms" localSheetId="5">#REF!</definedName>
    <definedName name="dms" localSheetId="43">#REF!</definedName>
    <definedName name="dms" localSheetId="48">#REF!</definedName>
    <definedName name="dms" localSheetId="52">#REF!</definedName>
    <definedName name="dms" localSheetId="54">#REF!</definedName>
    <definedName name="dms" localSheetId="58">#REF!</definedName>
    <definedName name="dms">#REF!</definedName>
    <definedName name="doafudc?">#REF!</definedName>
    <definedName name="DollarsPerYearqryReceiveSystemChemsCT2">#REF!</definedName>
    <definedName name="DollarsperYearqryReceiveSystemChemsMBAnion">#REF!</definedName>
    <definedName name="doorweatherstripping">#REF!</definedName>
    <definedName name="dp">#REF!</definedName>
    <definedName name="dps">#REF!</definedName>
    <definedName name="DR">#REF!+#REF!</definedName>
    <definedName name="DRI_Mnemonics">#REF!</definedName>
    <definedName name="dsa">#REF!</definedName>
    <definedName name="DSM">#REF!</definedName>
    <definedName name="ductrepair">#REF!</definedName>
    <definedName name="ductsealandrepair">#REF!</definedName>
    <definedName name="duration">#REF!</definedName>
    <definedName name="DZ.IndSpec_Left" hidden="1">#REF!</definedName>
    <definedName name="DZ.IndSpec_Right" hidden="1">#REF!</definedName>
    <definedName name="E.R.">2.15</definedName>
    <definedName name="E_Data">#REF!</definedName>
    <definedName name="ebde0">#REF!</definedName>
    <definedName name="ebde1">#REF!</definedName>
    <definedName name="ebde2">#REF!</definedName>
    <definedName name="EDI" localSheetId="17">#REF!</definedName>
    <definedName name="EDI" localSheetId="34">#REF!</definedName>
    <definedName name="EDI" localSheetId="53">#REF!</definedName>
    <definedName name="EDI" localSheetId="5">#REF!</definedName>
    <definedName name="EDI" localSheetId="52">#REF!</definedName>
    <definedName name="EDI" localSheetId="54">#REF!</definedName>
    <definedName name="EDI">#REF!</definedName>
    <definedName name="EDIFICIO">#REF!</definedName>
    <definedName name="educworkshop">#REF!</definedName>
    <definedName name="eeeeeeeeeee" hidden="1">{"SourcesUses",#N/A,TRUE,#N/A;"TransOverview",#N/A,TRUE,"CFMODEL"}</definedName>
    <definedName name="eeeeeeeeeeeeeeeeee" hidden="1">{"SourcesUses",#N/A,TRUE,"FundsFlow";"TransOverview",#N/A,TRUE,"FundsFlow"}</definedName>
    <definedName name="EGVol">#REF!</definedName>
    <definedName name="EGvolm">#REF!</definedName>
    <definedName name="eikdie">#REF!</definedName>
    <definedName name="EKSUBE0">#REF!</definedName>
    <definedName name="EKSUBE1">#REF!</definedName>
    <definedName name="EKSUBE2">#REF!</definedName>
    <definedName name="Elec" localSheetId="17">#REF!</definedName>
    <definedName name="Elec" localSheetId="34">#REF!</definedName>
    <definedName name="Elec" localSheetId="53">#REF!</definedName>
    <definedName name="Elec" localSheetId="5">#REF!</definedName>
    <definedName name="Elec" localSheetId="43">#REF!</definedName>
    <definedName name="Elec" localSheetId="48">#REF!</definedName>
    <definedName name="ELEC" localSheetId="52">#REF!</definedName>
    <definedName name="ELEC" localSheetId="54">#REF!</definedName>
    <definedName name="Elec">#REF!</definedName>
    <definedName name="ELEC_AG" localSheetId="17">#REF!</definedName>
    <definedName name="ELEC_AG" localSheetId="34">#REF!</definedName>
    <definedName name="ELEC_AG" localSheetId="53">#REF!</definedName>
    <definedName name="ELEC_AG" localSheetId="5">#REF!</definedName>
    <definedName name="ELEC_AG">#REF!</definedName>
    <definedName name="Elec_Rates">#REF!</definedName>
    <definedName name="Electric">#REF!</definedName>
    <definedName name="Electric___NV">#REF!</definedName>
    <definedName name="electricfurnacerepair">#REF!</definedName>
    <definedName name="electricfurnacereplacement">#REF!</definedName>
    <definedName name="electricwaterheaterreplacement">#REF!</definedName>
    <definedName name="EMEL">#REF!</definedName>
    <definedName name="EMPBEN">#REF!</definedName>
    <definedName name="EMPDATA" localSheetId="17">#REF!</definedName>
    <definedName name="EMPDATA" localSheetId="20">#REF!</definedName>
    <definedName name="EMPDATA" localSheetId="34">#REF!</definedName>
    <definedName name="EMPDATA" localSheetId="38">#REF!</definedName>
    <definedName name="EMPDATA" localSheetId="53">#REF!</definedName>
    <definedName name="EMPDATA" localSheetId="4">#REF!</definedName>
    <definedName name="EMPDATA" localSheetId="5">#REF!</definedName>
    <definedName name="EMPDATA">#REF!</definedName>
    <definedName name="Encabezado">#REF!</definedName>
    <definedName name="End_Bal">#REF!</definedName>
    <definedName name="End_Bal_Pref">#REF!</definedName>
    <definedName name="EndDt">#REF!</definedName>
    <definedName name="EndMo">#REF!</definedName>
    <definedName name="EndYr">#REF!</definedName>
    <definedName name="energy_price">#REF!</definedName>
    <definedName name="EnergyServices_Rev_Growth">#REF!</definedName>
    <definedName name="Enterprise">#REF!</definedName>
    <definedName name="entity" localSheetId="17">#REF!</definedName>
    <definedName name="entity" localSheetId="34">#REF!</definedName>
    <definedName name="entity" localSheetId="53">#REF!</definedName>
    <definedName name="entity" localSheetId="5">#REF!</definedName>
    <definedName name="entity" localSheetId="52">#REF!</definedName>
    <definedName name="entity" localSheetId="54">#REF!</definedName>
    <definedName name="entity">#REF!</definedName>
    <definedName name="entity1" localSheetId="17">#REF!</definedName>
    <definedName name="entity1" localSheetId="34">#REF!</definedName>
    <definedName name="entity1" localSheetId="53">#REF!</definedName>
    <definedName name="entity1" localSheetId="5">#REF!</definedName>
    <definedName name="entity1" localSheetId="52">#REF!</definedName>
    <definedName name="entity1" localSheetId="54">#REF!</definedName>
    <definedName name="entity1">#REF!</definedName>
    <definedName name="EntityInput">#REF!</definedName>
    <definedName name="ENTRY">#REF!</definedName>
    <definedName name="EntryDate">#REF!</definedName>
    <definedName name="EP">#REF!</definedName>
    <definedName name="EP_TURN">#REF!</definedName>
    <definedName name="EPI" localSheetId="17">#REF!</definedName>
    <definedName name="EPI" localSheetId="34">#REF!</definedName>
    <definedName name="EPI" localSheetId="53">#REF!</definedName>
    <definedName name="EPI" localSheetId="5">#REF!</definedName>
    <definedName name="EPI" localSheetId="52">#REF!</definedName>
    <definedName name="EPI" localSheetId="54">#REF!</definedName>
    <definedName name="EPI">#REF!</definedName>
    <definedName name="EPSILON" localSheetId="17">#REF!</definedName>
    <definedName name="EPSILON" localSheetId="34">#REF!</definedName>
    <definedName name="EPSILON" localSheetId="53">#REF!</definedName>
    <definedName name="EPSILON" localSheetId="5">#REF!</definedName>
    <definedName name="EPSILON">#REF!</definedName>
    <definedName name="EPSPMA">#REF!</definedName>
    <definedName name="EPSPMA5YHP">#REF!</definedName>
    <definedName name="EQUIPO_ARRENDADO">#REF!</definedName>
    <definedName name="EQUIPO_DE_COMPUTO">#REF!</definedName>
    <definedName name="EQUIPO_DE_OFICINA">#REF!</definedName>
    <definedName name="EQUIPO_DE_PRODUCCION">#REF!</definedName>
    <definedName name="EQUIPO_DE_TRANSPORTE">#REF!</definedName>
    <definedName name="Equity">#REF!</definedName>
    <definedName name="equity_ownership">#REF!</definedName>
    <definedName name="er">#REF!</definedName>
    <definedName name="Eric">#REF!</definedName>
    <definedName name="esc_month">#REF!</definedName>
    <definedName name="Escal_Rates">#REF!</definedName>
    <definedName name="escexpenses?">#REF!</definedName>
    <definedName name="escinvest?">#REF!</definedName>
    <definedName name="escrevenues?">#REF!</definedName>
    <definedName name="ESPECIFICO">#REF!</definedName>
    <definedName name="EssAliasTable">"Default"</definedName>
    <definedName name="essbase_area">#REF!</definedName>
    <definedName name="Estado_dolar">#REF!</definedName>
    <definedName name="Estado_Pesos">#REF!</definedName>
    <definedName name="Estimate_Basis_Year">#REF!</definedName>
    <definedName name="Estimated_Month">#REF!</definedName>
    <definedName name="ETCarveOut2008" localSheetId="17">#REF!</definedName>
    <definedName name="ETCarveOut2008" localSheetId="34">#REF!</definedName>
    <definedName name="ETCarveOut2008" localSheetId="53">#REF!</definedName>
    <definedName name="ETCarveOut2008" localSheetId="5">#REF!</definedName>
    <definedName name="ETCarveOut2008" localSheetId="43">#REF!</definedName>
    <definedName name="ETCarveOut2008" localSheetId="48">#REF!</definedName>
    <definedName name="ETCarveOut2008">#REF!</definedName>
    <definedName name="ETD_GBORDER">#REF!</definedName>
    <definedName name="ETD_GPRA">#REF!</definedName>
    <definedName name="ETI" localSheetId="17">#REF!</definedName>
    <definedName name="ETI" localSheetId="34">#REF!</definedName>
    <definedName name="ETI" localSheetId="53">#REF!</definedName>
    <definedName name="ETI" localSheetId="5">#REF!</definedName>
    <definedName name="ETI" localSheetId="52">#REF!</definedName>
    <definedName name="ETI" localSheetId="54">#REF!</definedName>
    <definedName name="ETI">#REF!</definedName>
    <definedName name="ETP">#REF!</definedName>
    <definedName name="ETR">#REF!</definedName>
    <definedName name="ev.Calculation" hidden="1">-4105</definedName>
    <definedName name="ev.Initialized" hidden="1">FALSE</definedName>
    <definedName name="EV__LASTREFTIME__" hidden="1">39504.3191203704</definedName>
    <definedName name="evapcoolercover">#REF!</definedName>
    <definedName name="evapcoolermaintenance">#REF!</definedName>
    <definedName name="EWE0">#REF!</definedName>
    <definedName name="Excel_BuiltIn_Criteria">#REF!</definedName>
    <definedName name="Excel_BuiltIn_Print_Area_15">#REF!</definedName>
    <definedName name="Excel_BuiltIn_Print_Area_22">#REF!</definedName>
    <definedName name="Excel_BuiltIn_Print_Titles_22">#REF!</definedName>
    <definedName name="exp">#REF!</definedName>
    <definedName name="Expat_Staff">#REF!</definedName>
    <definedName name="Expected_Inflation">#REF!</definedName>
    <definedName name="expensedpct">#REF!</definedName>
    <definedName name="EXPSUM">#REF!</definedName>
    <definedName name="Extra_Pay">#REF!</definedName>
    <definedName name="f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F_A">#REF!</definedName>
    <definedName name="F_A__UK">#REF!</definedName>
    <definedName name="F_A_Gain_Loss">#REF!</definedName>
    <definedName name="F_A_REC">#REF!</definedName>
    <definedName name="F_A_SUPPORT">#REF!</definedName>
    <definedName name="f92retover">#REF!</definedName>
    <definedName name="f92retoverspover">#REF!</definedName>
    <definedName name="f92retoverspunder">#REF!</definedName>
    <definedName name="f92retspover">#REF!</definedName>
    <definedName name="f92retspunder">#REF!</definedName>
    <definedName name="f92retunder">#REF!</definedName>
    <definedName name="f92retunderspover">#REF!</definedName>
    <definedName name="FAColumn" localSheetId="17">#REF!</definedName>
    <definedName name="FAColumn" localSheetId="34">#REF!</definedName>
    <definedName name="FAColumn" localSheetId="53">#REF!</definedName>
    <definedName name="FAColumn" localSheetId="5">#REF!</definedName>
    <definedName name="FAColumn" localSheetId="54">#REF!</definedName>
    <definedName name="FAColumn">#REF!</definedName>
    <definedName name="FAR">#REF!</definedName>
    <definedName name="FAR_04">#REF!</definedName>
    <definedName name="FAStart" localSheetId="17">#REF!</definedName>
    <definedName name="FAStart" localSheetId="34">#REF!</definedName>
    <definedName name="FAStart" localSheetId="53">#REF!</definedName>
    <definedName name="FAStart" localSheetId="5">#REF!</definedName>
    <definedName name="FAStart" localSheetId="54">#REF!</definedName>
    <definedName name="FAStart">#REF!</definedName>
    <definedName name="faucetaerator">#REF!</definedName>
    <definedName name="FCND">#REF!</definedName>
    <definedName name="FDEFTAX">#REF!</definedName>
    <definedName name="FDEPDB">#REF!</definedName>
    <definedName name="FDEPMACR">#REF!</definedName>
    <definedName name="fdfdfd">#REF!</definedName>
    <definedName name="FEB">#REF!</definedName>
    <definedName name="Fed_Tax">#REF!</definedName>
    <definedName name="Fed_Tax03">#REF!</definedName>
    <definedName name="Fed_Tax04">#REF!</definedName>
    <definedName name="Fed_Tax05">#REF!</definedName>
    <definedName name="Federal">#REF!</definedName>
    <definedName name="FedLife">#REF!</definedName>
    <definedName name="FedNormal">#REF!</definedName>
    <definedName name="FedTaxRate" localSheetId="17">#REF!</definedName>
    <definedName name="FedTaxRate" localSheetId="34">#REF!</definedName>
    <definedName name="FedTaxRate" localSheetId="53">#REF!</definedName>
    <definedName name="FedTaxRate" localSheetId="5">#REF!</definedName>
    <definedName name="FedTaxRate" localSheetId="52">#REF!</definedName>
    <definedName name="FedTaxRate" localSheetId="54">#REF!</definedName>
    <definedName name="FedTaxRate">#REF!</definedName>
    <definedName name="FedType">#REF!</definedName>
    <definedName name="FERC_TITLEA_MATCH_INDEX">#REF!</definedName>
    <definedName name="FERC1_TITLE_Query">#REF!</definedName>
    <definedName name="FercAcctSCG">#REF!</definedName>
    <definedName name="FercAcctSDGE">#REF!</definedName>
    <definedName name="FERCAsset">#REF!</definedName>
    <definedName name="FercNameSCG">#REF!</definedName>
    <definedName name="FercNameSDGE">#REF!</definedName>
    <definedName name="FF_ONLY">#REF!</definedName>
    <definedName name="FF_U">#REF!</definedName>
    <definedName name="FF_UCS">#REF!</definedName>
    <definedName name="fffffffffff">#REF!</definedName>
    <definedName name="FFO">#REF!</definedName>
    <definedName name="FFU">#REF!</definedName>
    <definedName name="FFU_COS">#REF!</definedName>
    <definedName name="FFU_Multiplier">#REF!</definedName>
    <definedName name="FFU_OPT">#REF!</definedName>
    <definedName name="FFU_UCS">#REF!</definedName>
    <definedName name="FFUjurisdiction">#REF!</definedName>
    <definedName name="FFURate">#REF!</definedName>
    <definedName name="Fin_Plan_1293" localSheetId="17">#REF!</definedName>
    <definedName name="Fin_Plan_1293" localSheetId="34">#REF!</definedName>
    <definedName name="Fin_Plan_1293" localSheetId="53">#REF!</definedName>
    <definedName name="Fin_Plan_1293" localSheetId="5">#REF!</definedName>
    <definedName name="Fin_Plan_1293" localSheetId="52">#REF!</definedName>
    <definedName name="Fin_Plan_1293" localSheetId="54">#REF!</definedName>
    <definedName name="Fin_Plan_1293">#REF!</definedName>
    <definedName name="FINAL">#REF!</definedName>
    <definedName name="FinanceCost">#REF!</definedName>
    <definedName name="FinancialStartUpDate">#REF!</definedName>
    <definedName name="Financing_Date_FinancialClose">#REF!</definedName>
    <definedName name="Financing_Date_Term_Conversion">#REF!</definedName>
    <definedName name="Financing_Debt_Amount">#REF!</definedName>
    <definedName name="Financing_DSR_Amount">#REF!</definedName>
    <definedName name="Financing_Final_Debt_Payment_Date">#REF!</definedName>
    <definedName name="Financing_First_Payment_Date">#REF!</definedName>
    <definedName name="Financing_Last_Payment_Date">#REF!</definedName>
    <definedName name="Financing_Levered_TermConversion">#REF!</definedName>
    <definedName name="Financing_Payment_Schedule_Boolean">#REF!</definedName>
    <definedName name="Financing_Stub_Boolean">#REF!</definedName>
    <definedName name="FinEquity_perc">#REF!</definedName>
    <definedName name="finnacial">#REF!</definedName>
    <definedName name="FirstOne">#REF!</definedName>
    <definedName name="firstyearofservice" localSheetId="17">#REF!</definedName>
    <definedName name="firstyearofservice" localSheetId="34">#REF!</definedName>
    <definedName name="firstyearofservice" localSheetId="53">#REF!</definedName>
    <definedName name="firstyearofservice" localSheetId="5">#REF!</definedName>
    <definedName name="firstyearofservice" localSheetId="52">#REF!</definedName>
    <definedName name="firstyearofservice" localSheetId="54">#REF!</definedName>
    <definedName name="firstyearofservice">#REF!</definedName>
    <definedName name="FIVE">#REF!</definedName>
    <definedName name="FIXED_ASSETS">#REF!</definedName>
    <definedName name="FLEET">#REF!</definedName>
    <definedName name="Fletes" hidden="1">{#N/A,#N/A,FALSE,"Aging Summary";#N/A,#N/A,FALSE,"Ratio Analysis";#N/A,#N/A,FALSE,"Test 120 Day Accts";#N/A,#N/A,FALSE,"Tickmarks"}</definedName>
    <definedName name="Flujo_dolar">#REF!</definedName>
    <definedName name="FOOTER" localSheetId="17">#REF!</definedName>
    <definedName name="FOOTER" localSheetId="34">#REF!</definedName>
    <definedName name="FOOTER" localSheetId="53">#REF!</definedName>
    <definedName name="FOOTER" localSheetId="5">#REF!</definedName>
    <definedName name="FOOTER" localSheetId="43">#REF!</definedName>
    <definedName name="FOOTER" localSheetId="48">#REF!</definedName>
    <definedName name="FOOTER" localSheetId="52">#REF!</definedName>
    <definedName name="FOOTER" localSheetId="54">#REF!</definedName>
    <definedName name="FOOTER">#REF!</definedName>
    <definedName name="Forecast_Demands">#REF!</definedName>
    <definedName name="Forecast_Revision">#REF!</definedName>
    <definedName name="FORM" localSheetId="17">#REF!</definedName>
    <definedName name="FORM" localSheetId="34">#REF!</definedName>
    <definedName name="FORM" localSheetId="53">#REF!</definedName>
    <definedName name="FORM" localSheetId="5">#REF!</definedName>
    <definedName name="FORM" localSheetId="52">#REF!</definedName>
    <definedName name="FORM" localSheetId="54">#REF!</definedName>
    <definedName name="FORM">#REF!</definedName>
    <definedName name="Format">#REF!</definedName>
    <definedName name="FORMULA">#REF!</definedName>
    <definedName name="FORMULAS">#REF!</definedName>
    <definedName name="FOUR">#REF!</definedName>
    <definedName name="FR_AND_U">#REF!</definedName>
    <definedName name="franchisefeerate">#REF!</definedName>
    <definedName name="Fred">#REF!</definedName>
    <definedName name="Frequency">#REF!</definedName>
    <definedName name="Fringe_Rate_1995">#REF!</definedName>
    <definedName name="Fringe_Rate_1996">#REF!</definedName>
    <definedName name="Fringe_Rate_1997">#REF!</definedName>
    <definedName name="Fringe_Rate_1998">#REF!</definedName>
    <definedName name="Fringe_Rate_1999">#REF!</definedName>
    <definedName name="Fringe_Rate_2000">#REF!</definedName>
    <definedName name="frozenunder65">#REF!</definedName>
    <definedName name="FSC">#N/A</definedName>
    <definedName name="FSREAL">#REF!</definedName>
    <definedName name="FTC">#REF!</definedName>
    <definedName name="FTDM" localSheetId="17">#REF!</definedName>
    <definedName name="FTDM" localSheetId="34">#REF!</definedName>
    <definedName name="FTDM" localSheetId="53">#REF!</definedName>
    <definedName name="FTDM" localSheetId="5">#REF!</definedName>
    <definedName name="FTDM" localSheetId="52">#REF!</definedName>
    <definedName name="FTDM" localSheetId="54">#REF!</definedName>
    <definedName name="FTDM">#REF!</definedName>
    <definedName name="fuel_charge">#REF!</definedName>
    <definedName name="FuelCostReCalcYr">#REF!</definedName>
    <definedName name="FuelCostTgl">#REF!</definedName>
    <definedName name="FuelType">#REF!</definedName>
    <definedName name="FULL_NAME">#REF!</definedName>
    <definedName name="furnacefilter">#REF!</definedName>
    <definedName name="FutDates">#REF!</definedName>
    <definedName name="FutMTM">#REF!</definedName>
    <definedName name="FutVol">#REF!</definedName>
    <definedName name="g" localSheetId="38">#REF!</definedName>
    <definedName name="g" localSheetId="53">#REF!</definedName>
    <definedName name="g" localSheetId="4">#REF!</definedName>
    <definedName name="g" localSheetId="58">#REF!</definedName>
    <definedName name="g">#REF!</definedName>
    <definedName name="G10Allocf">#REF!</definedName>
    <definedName name="G10InvMtx">#REF!</definedName>
    <definedName name="G10InvMx">#REF!</definedName>
    <definedName name="G10RevMx">#REF!</definedName>
    <definedName name="G10VolMx">#REF!</definedName>
    <definedName name="G30InvMx">#REF!</definedName>
    <definedName name="G30RevMx">#REF!</definedName>
    <definedName name="G30TLSInv">#REF!</definedName>
    <definedName name="G30TLSRev">#REF!</definedName>
    <definedName name="G30TLSVol">#REF!</definedName>
    <definedName name="G30VolMx">#REF!</definedName>
    <definedName name="GAIN">#REF!</definedName>
    <definedName name="GAN_CAMBIARIA">#REF!</definedName>
    <definedName name="GAN_INFLACIONARIA">#REF!</definedName>
    <definedName name="Gas" localSheetId="17">#REF!</definedName>
    <definedName name="Gas" localSheetId="34">#REF!</definedName>
    <definedName name="Gas" localSheetId="53">#REF!</definedName>
    <definedName name="Gas" localSheetId="5">#REF!</definedName>
    <definedName name="Gas" localSheetId="43">#REF!</definedName>
    <definedName name="Gas" localSheetId="48">#REF!</definedName>
    <definedName name="gas" localSheetId="52">#REF!</definedName>
    <definedName name="gas" localSheetId="54">#REF!</definedName>
    <definedName name="Gas">#REF!</definedName>
    <definedName name="Gas_Rates">#REF!</definedName>
    <definedName name="GAS_WKS">#REF!</definedName>
    <definedName name="gasdesignheat">#REF!</definedName>
    <definedName name="gaselec" localSheetId="17">#REF!</definedName>
    <definedName name="gaselec" localSheetId="34">#REF!</definedName>
    <definedName name="gaselec" localSheetId="53">#REF!</definedName>
    <definedName name="gaselec" localSheetId="4">#REF!</definedName>
    <definedName name="gaselec" localSheetId="5">#REF!</definedName>
    <definedName name="gaselec" localSheetId="7">#REF!</definedName>
    <definedName name="gaselec" localSheetId="8">#REF!</definedName>
    <definedName name="gaselec" localSheetId="48">#REF!</definedName>
    <definedName name="gaselec" localSheetId="54">#REF!</definedName>
    <definedName name="gaselec">#REF!</definedName>
    <definedName name="gasfurnacerepair">#REF!</definedName>
    <definedName name="gasfurnacereplacement">#REF!</definedName>
    <definedName name="gaskets">#REF!</definedName>
    <definedName name="GasServicesDates">#REF!</definedName>
    <definedName name="GasServicesMTM">#REF!</definedName>
    <definedName name="GasServicesVol">#REF!</definedName>
    <definedName name="Gastos_a_prorratear">#REF!</definedName>
    <definedName name="Gastos_Ajustados">#REF!</definedName>
    <definedName name="Gastos_Calculos">#REF!</definedName>
    <definedName name="gaswaterheaterreplacement">#REF!</definedName>
    <definedName name="GBAL">#REF!</definedName>
    <definedName name="GCIM">#REF!</definedName>
    <definedName name="GE">#REF!</definedName>
    <definedName name="GEN">#REF!</definedName>
    <definedName name="GENERAL">#REF!</definedName>
    <definedName name="Generation">#REF!,#REF!,#REF!,#REF!,#REF!,#REF!,#REF!,#REF!</definedName>
    <definedName name="gfdg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gggg" hidden="1">{"SourcesUses",#N/A,TRUE,#N/A;"TransOverview",#N/A,TRUE,"CFMODEL"}</definedName>
    <definedName name="GIR_01">#REF!</definedName>
    <definedName name="GIR_Prices">#REF!</definedName>
    <definedName name="GJ_Mmbtu">#REF!</definedName>
    <definedName name="GLAccount">#REF!</definedName>
    <definedName name="Glenn">#REF!</definedName>
    <definedName name="Global">#REF!</definedName>
    <definedName name="Global_S">#REF!</definedName>
    <definedName name="GPDIPD">#REF!</definedName>
    <definedName name="GRCRRMA">#REF!</definedName>
    <definedName name="Greeting">#REF!</definedName>
    <definedName name="GrossUp">#REF!</definedName>
    <definedName name="GS_MTM">#REF!</definedName>
    <definedName name="GSBA">#REF!</definedName>
    <definedName name="guam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guip" hidden="1">#REF!</definedName>
    <definedName name="h" localSheetId="17">{"'Summary'!$A$1:$J$24"}</definedName>
    <definedName name="h" localSheetId="20">{"'Summary'!$A$1:$J$24"}</definedName>
    <definedName name="h" localSheetId="38">{"'Summary'!$A$1:$J$24"}</definedName>
    <definedName name="h" localSheetId="53">{"'Summary'!$A$1:$J$24"}</definedName>
    <definedName name="h" localSheetId="58">{"'Summary'!$A$1:$J$24"}</definedName>
    <definedName name="h">{"'Summary'!$A$1:$J$24"}</definedName>
    <definedName name="h_1" localSheetId="17">{"'Summary'!$A$1:$J$24"}</definedName>
    <definedName name="h_1" localSheetId="20">{"'Summary'!$A$1:$J$24"}</definedName>
    <definedName name="h_1" localSheetId="38">{"'Summary'!$A$1:$J$24"}</definedName>
    <definedName name="h_1" localSheetId="53">{"'Summary'!$A$1:$J$24"}</definedName>
    <definedName name="h_1" localSheetId="58">{"'Summary'!$A$1:$J$24"}</definedName>
    <definedName name="h_1">{"'Summary'!$A$1:$J$24"}</definedName>
    <definedName name="h_1_1" localSheetId="17">{"'Summary'!$A$1:$J$24"}</definedName>
    <definedName name="h_1_1" localSheetId="20">{"'Summary'!$A$1:$J$24"}</definedName>
    <definedName name="h_1_1" localSheetId="38">{"'Summary'!$A$1:$J$24"}</definedName>
    <definedName name="h_1_1" localSheetId="53">{"'Summary'!$A$1:$J$24"}</definedName>
    <definedName name="h_1_1" localSheetId="58">{"'Summary'!$A$1:$J$24"}</definedName>
    <definedName name="h_1_1">{"'Summary'!$A$1:$J$24"}</definedName>
    <definedName name="h_1_1_1" localSheetId="17">{"'Summary'!$A$1:$J$24"}</definedName>
    <definedName name="h_1_1_1" localSheetId="20">{"'Summary'!$A$1:$J$24"}</definedName>
    <definedName name="h_1_1_1" localSheetId="38">{"'Summary'!$A$1:$J$24"}</definedName>
    <definedName name="h_1_1_1" localSheetId="53">{"'Summary'!$A$1:$J$24"}</definedName>
    <definedName name="h_1_1_1" localSheetId="58">{"'Summary'!$A$1:$J$24"}</definedName>
    <definedName name="h_1_1_1">{"'Summary'!$A$1:$J$24"}</definedName>
    <definedName name="h_1_2" localSheetId="17">{"'Summary'!$A$1:$J$24"}</definedName>
    <definedName name="h_1_2" localSheetId="20">{"'Summary'!$A$1:$J$24"}</definedName>
    <definedName name="h_1_2" localSheetId="38">{"'Summary'!$A$1:$J$24"}</definedName>
    <definedName name="h_1_2" localSheetId="53">{"'Summary'!$A$1:$J$24"}</definedName>
    <definedName name="h_1_2" localSheetId="58">{"'Summary'!$A$1:$J$24"}</definedName>
    <definedName name="h_1_2">{"'Summary'!$A$1:$J$24"}</definedName>
    <definedName name="h_1_2_1" localSheetId="17">{"'Summary'!$A$1:$J$24"}</definedName>
    <definedName name="h_1_2_1" localSheetId="20">{"'Summary'!$A$1:$J$24"}</definedName>
    <definedName name="h_1_2_1" localSheetId="38">{"'Summary'!$A$1:$J$24"}</definedName>
    <definedName name="h_1_2_1" localSheetId="53">{"'Summary'!$A$1:$J$24"}</definedName>
    <definedName name="h_1_2_1" localSheetId="58">{"'Summary'!$A$1:$J$24"}</definedName>
    <definedName name="h_1_2_1">{"'Summary'!$A$1:$J$24"}</definedName>
    <definedName name="h_1_3" localSheetId="17">{"'Summary'!$A$1:$J$24"}</definedName>
    <definedName name="h_1_3" localSheetId="20">{"'Summary'!$A$1:$J$24"}</definedName>
    <definedName name="h_1_3" localSheetId="38">{"'Summary'!$A$1:$J$24"}</definedName>
    <definedName name="h_1_3" localSheetId="53">{"'Summary'!$A$1:$J$24"}</definedName>
    <definedName name="h_1_3" localSheetId="58">{"'Summary'!$A$1:$J$24"}</definedName>
    <definedName name="h_1_3">{"'Summary'!$A$1:$J$24"}</definedName>
    <definedName name="h_2" localSheetId="17">{"'Summary'!$A$1:$J$24"}</definedName>
    <definedName name="h_2" localSheetId="20">{"'Summary'!$A$1:$J$24"}</definedName>
    <definedName name="h_2" localSheetId="38">{"'Summary'!$A$1:$J$24"}</definedName>
    <definedName name="h_2" localSheetId="53">{"'Summary'!$A$1:$J$24"}</definedName>
    <definedName name="h_2" localSheetId="58">{"'Summary'!$A$1:$J$24"}</definedName>
    <definedName name="h_2">{"'Summary'!$A$1:$J$24"}</definedName>
    <definedName name="h_2_1" localSheetId="17">{"'Summary'!$A$1:$J$24"}</definedName>
    <definedName name="h_2_1" localSheetId="20">{"'Summary'!$A$1:$J$24"}</definedName>
    <definedName name="h_2_1" localSheetId="38">{"'Summary'!$A$1:$J$24"}</definedName>
    <definedName name="h_2_1" localSheetId="53">{"'Summary'!$A$1:$J$24"}</definedName>
    <definedName name="h_2_1" localSheetId="58">{"'Summary'!$A$1:$J$24"}</definedName>
    <definedName name="h_2_1">{"'Summary'!$A$1:$J$24"}</definedName>
    <definedName name="h_2_1_1" localSheetId="17">{"'Summary'!$A$1:$J$24"}</definedName>
    <definedName name="h_2_1_1" localSheetId="20">{"'Summary'!$A$1:$J$24"}</definedName>
    <definedName name="h_2_1_1" localSheetId="38">{"'Summary'!$A$1:$J$24"}</definedName>
    <definedName name="h_2_1_1" localSheetId="53">{"'Summary'!$A$1:$J$24"}</definedName>
    <definedName name="h_2_1_1" localSheetId="58">{"'Summary'!$A$1:$J$24"}</definedName>
    <definedName name="h_2_1_1">{"'Summary'!$A$1:$J$24"}</definedName>
    <definedName name="h_2_2" localSheetId="17">{"'Summary'!$A$1:$J$24"}</definedName>
    <definedName name="h_2_2" localSheetId="20">{"'Summary'!$A$1:$J$24"}</definedName>
    <definedName name="h_2_2" localSheetId="38">{"'Summary'!$A$1:$J$24"}</definedName>
    <definedName name="h_2_2" localSheetId="53">{"'Summary'!$A$1:$J$24"}</definedName>
    <definedName name="h_2_2" localSheetId="58">{"'Summary'!$A$1:$J$24"}</definedName>
    <definedName name="h_2_2">{"'Summary'!$A$1:$J$24"}</definedName>
    <definedName name="h_2_2_1" localSheetId="17">{"'Summary'!$A$1:$J$24"}</definedName>
    <definedName name="h_2_2_1" localSheetId="20">{"'Summary'!$A$1:$J$24"}</definedName>
    <definedName name="h_2_2_1" localSheetId="38">{"'Summary'!$A$1:$J$24"}</definedName>
    <definedName name="h_2_2_1" localSheetId="53">{"'Summary'!$A$1:$J$24"}</definedName>
    <definedName name="h_2_2_1" localSheetId="58">{"'Summary'!$A$1:$J$24"}</definedName>
    <definedName name="h_2_2_1">{"'Summary'!$A$1:$J$24"}</definedName>
    <definedName name="h_2_3" localSheetId="17">{"'Summary'!$A$1:$J$24"}</definedName>
    <definedName name="h_2_3" localSheetId="20">{"'Summary'!$A$1:$J$24"}</definedName>
    <definedName name="h_2_3" localSheetId="38">{"'Summary'!$A$1:$J$24"}</definedName>
    <definedName name="h_2_3" localSheetId="53">{"'Summary'!$A$1:$J$24"}</definedName>
    <definedName name="h_2_3" localSheetId="58">{"'Summary'!$A$1:$J$24"}</definedName>
    <definedName name="h_2_3">{"'Summary'!$A$1:$J$24"}</definedName>
    <definedName name="h_3" localSheetId="17">{"'Summary'!$A$1:$J$24"}</definedName>
    <definedName name="h_3" localSheetId="20">{"'Summary'!$A$1:$J$24"}</definedName>
    <definedName name="h_3" localSheetId="38">{"'Summary'!$A$1:$J$24"}</definedName>
    <definedName name="h_3" localSheetId="53">{"'Summary'!$A$1:$J$24"}</definedName>
    <definedName name="h_3" localSheetId="58">{"'Summary'!$A$1:$J$24"}</definedName>
    <definedName name="h_3">{"'Summary'!$A$1:$J$24"}</definedName>
    <definedName name="h_3_1" localSheetId="17">{"'Summary'!$A$1:$J$24"}</definedName>
    <definedName name="h_3_1" localSheetId="20">{"'Summary'!$A$1:$J$24"}</definedName>
    <definedName name="h_3_1" localSheetId="38">{"'Summary'!$A$1:$J$24"}</definedName>
    <definedName name="h_3_1" localSheetId="53">{"'Summary'!$A$1:$J$24"}</definedName>
    <definedName name="h_3_1" localSheetId="58">{"'Summary'!$A$1:$J$24"}</definedName>
    <definedName name="h_3_1">{"'Summary'!$A$1:$J$24"}</definedName>
    <definedName name="h_3_1_1" localSheetId="17">{"'Summary'!$A$1:$J$24"}</definedName>
    <definedName name="h_3_1_1" localSheetId="20">{"'Summary'!$A$1:$J$24"}</definedName>
    <definedName name="h_3_1_1" localSheetId="38">{"'Summary'!$A$1:$J$24"}</definedName>
    <definedName name="h_3_1_1" localSheetId="53">{"'Summary'!$A$1:$J$24"}</definedName>
    <definedName name="h_3_1_1" localSheetId="58">{"'Summary'!$A$1:$J$24"}</definedName>
    <definedName name="h_3_1_1">{"'Summary'!$A$1:$J$24"}</definedName>
    <definedName name="h_3_2" localSheetId="17">{"'Summary'!$A$1:$J$24"}</definedName>
    <definedName name="h_3_2" localSheetId="20">{"'Summary'!$A$1:$J$24"}</definedName>
    <definedName name="h_3_2" localSheetId="38">{"'Summary'!$A$1:$J$24"}</definedName>
    <definedName name="h_3_2" localSheetId="53">{"'Summary'!$A$1:$J$24"}</definedName>
    <definedName name="h_3_2" localSheetId="58">{"'Summary'!$A$1:$J$24"}</definedName>
    <definedName name="h_3_2">{"'Summary'!$A$1:$J$24"}</definedName>
    <definedName name="h_3_2_1" localSheetId="17">{"'Summary'!$A$1:$J$24"}</definedName>
    <definedName name="h_3_2_1" localSheetId="20">{"'Summary'!$A$1:$J$24"}</definedName>
    <definedName name="h_3_2_1" localSheetId="38">{"'Summary'!$A$1:$J$24"}</definedName>
    <definedName name="h_3_2_1" localSheetId="53">{"'Summary'!$A$1:$J$24"}</definedName>
    <definedName name="h_3_2_1" localSheetId="58">{"'Summary'!$A$1:$J$24"}</definedName>
    <definedName name="h_3_2_1">{"'Summary'!$A$1:$J$24"}</definedName>
    <definedName name="h_3_3" localSheetId="17">{"'Summary'!$A$1:$J$24"}</definedName>
    <definedName name="h_3_3" localSheetId="20">{"'Summary'!$A$1:$J$24"}</definedName>
    <definedName name="h_3_3" localSheetId="38">{"'Summary'!$A$1:$J$24"}</definedName>
    <definedName name="h_3_3" localSheetId="53">{"'Summary'!$A$1:$J$24"}</definedName>
    <definedName name="h_3_3" localSheetId="58">{"'Summary'!$A$1:$J$24"}</definedName>
    <definedName name="h_3_3">{"'Summary'!$A$1:$J$24"}</definedName>
    <definedName name="h_4" localSheetId="17">{"'Summary'!$A$1:$J$24"}</definedName>
    <definedName name="h_4" localSheetId="20">{"'Summary'!$A$1:$J$24"}</definedName>
    <definedName name="h_4" localSheetId="38">{"'Summary'!$A$1:$J$24"}</definedName>
    <definedName name="h_4" localSheetId="53">{"'Summary'!$A$1:$J$24"}</definedName>
    <definedName name="h_4" localSheetId="58">{"'Summary'!$A$1:$J$24"}</definedName>
    <definedName name="h_4">{"'Summary'!$A$1:$J$24"}</definedName>
    <definedName name="h_4_1" localSheetId="17">{"'Summary'!$A$1:$J$24"}</definedName>
    <definedName name="h_4_1" localSheetId="20">{"'Summary'!$A$1:$J$24"}</definedName>
    <definedName name="h_4_1" localSheetId="38">{"'Summary'!$A$1:$J$24"}</definedName>
    <definedName name="h_4_1" localSheetId="53">{"'Summary'!$A$1:$J$24"}</definedName>
    <definedName name="h_4_1" localSheetId="58">{"'Summary'!$A$1:$J$24"}</definedName>
    <definedName name="h_4_1">{"'Summary'!$A$1:$J$24"}</definedName>
    <definedName name="h_4_1_1" localSheetId="17">{"'Summary'!$A$1:$J$24"}</definedName>
    <definedName name="h_4_1_1" localSheetId="20">{"'Summary'!$A$1:$J$24"}</definedName>
    <definedName name="h_4_1_1" localSheetId="38">{"'Summary'!$A$1:$J$24"}</definedName>
    <definedName name="h_4_1_1" localSheetId="53">{"'Summary'!$A$1:$J$24"}</definedName>
    <definedName name="h_4_1_1" localSheetId="58">{"'Summary'!$A$1:$J$24"}</definedName>
    <definedName name="h_4_1_1">{"'Summary'!$A$1:$J$24"}</definedName>
    <definedName name="h_4_2" localSheetId="17">{"'Summary'!$A$1:$J$24"}</definedName>
    <definedName name="h_4_2" localSheetId="20">{"'Summary'!$A$1:$J$24"}</definedName>
    <definedName name="h_4_2" localSheetId="38">{"'Summary'!$A$1:$J$24"}</definedName>
    <definedName name="h_4_2" localSheetId="53">{"'Summary'!$A$1:$J$24"}</definedName>
    <definedName name="h_4_2" localSheetId="58">{"'Summary'!$A$1:$J$24"}</definedName>
    <definedName name="h_4_2">{"'Summary'!$A$1:$J$24"}</definedName>
    <definedName name="h_4_2_1" localSheetId="17">{"'Summary'!$A$1:$J$24"}</definedName>
    <definedName name="h_4_2_1" localSheetId="20">{"'Summary'!$A$1:$J$24"}</definedName>
    <definedName name="h_4_2_1" localSheetId="38">{"'Summary'!$A$1:$J$24"}</definedName>
    <definedName name="h_4_2_1" localSheetId="53">{"'Summary'!$A$1:$J$24"}</definedName>
    <definedName name="h_4_2_1" localSheetId="58">{"'Summary'!$A$1:$J$24"}</definedName>
    <definedName name="h_4_2_1">{"'Summary'!$A$1:$J$24"}</definedName>
    <definedName name="h_4_3" localSheetId="17">{"'Summary'!$A$1:$J$24"}</definedName>
    <definedName name="h_4_3" localSheetId="20">{"'Summary'!$A$1:$J$24"}</definedName>
    <definedName name="h_4_3" localSheetId="38">{"'Summary'!$A$1:$J$24"}</definedName>
    <definedName name="h_4_3" localSheetId="53">{"'Summary'!$A$1:$J$24"}</definedName>
    <definedName name="h_4_3" localSheetId="58">{"'Summary'!$A$1:$J$24"}</definedName>
    <definedName name="h_4_3">{"'Summary'!$A$1:$J$24"}</definedName>
    <definedName name="h_5" localSheetId="17">{"'Summary'!$A$1:$J$24"}</definedName>
    <definedName name="h_5" localSheetId="20">{"'Summary'!$A$1:$J$24"}</definedName>
    <definedName name="h_5" localSheetId="38">{"'Summary'!$A$1:$J$24"}</definedName>
    <definedName name="h_5" localSheetId="53">{"'Summary'!$A$1:$J$24"}</definedName>
    <definedName name="h_5" localSheetId="58">{"'Summary'!$A$1:$J$24"}</definedName>
    <definedName name="h_5">{"'Summary'!$A$1:$J$24"}</definedName>
    <definedName name="h_5_1" localSheetId="17">{"'Summary'!$A$1:$J$24"}</definedName>
    <definedName name="h_5_1" localSheetId="20">{"'Summary'!$A$1:$J$24"}</definedName>
    <definedName name="h_5_1" localSheetId="38">{"'Summary'!$A$1:$J$24"}</definedName>
    <definedName name="h_5_1" localSheetId="53">{"'Summary'!$A$1:$J$24"}</definedName>
    <definedName name="h_5_1" localSheetId="58">{"'Summary'!$A$1:$J$24"}</definedName>
    <definedName name="h_5_1">{"'Summary'!$A$1:$J$24"}</definedName>
    <definedName name="h_5_1_1" localSheetId="17">{"'Summary'!$A$1:$J$24"}</definedName>
    <definedName name="h_5_1_1" localSheetId="20">{"'Summary'!$A$1:$J$24"}</definedName>
    <definedName name="h_5_1_1" localSheetId="38">{"'Summary'!$A$1:$J$24"}</definedName>
    <definedName name="h_5_1_1" localSheetId="53">{"'Summary'!$A$1:$J$24"}</definedName>
    <definedName name="h_5_1_1" localSheetId="58">{"'Summary'!$A$1:$J$24"}</definedName>
    <definedName name="h_5_1_1">{"'Summary'!$A$1:$J$24"}</definedName>
    <definedName name="h_5_2" localSheetId="17">{"'Summary'!$A$1:$J$24"}</definedName>
    <definedName name="h_5_2" localSheetId="20">{"'Summary'!$A$1:$J$24"}</definedName>
    <definedName name="h_5_2" localSheetId="38">{"'Summary'!$A$1:$J$24"}</definedName>
    <definedName name="h_5_2" localSheetId="53">{"'Summary'!$A$1:$J$24"}</definedName>
    <definedName name="h_5_2" localSheetId="58">{"'Summary'!$A$1:$J$24"}</definedName>
    <definedName name="h_5_2">{"'Summary'!$A$1:$J$24"}</definedName>
    <definedName name="h_5_2_1" localSheetId="17">{"'Summary'!$A$1:$J$24"}</definedName>
    <definedName name="h_5_2_1" localSheetId="20">{"'Summary'!$A$1:$J$24"}</definedName>
    <definedName name="h_5_2_1" localSheetId="38">{"'Summary'!$A$1:$J$24"}</definedName>
    <definedName name="h_5_2_1" localSheetId="53">{"'Summary'!$A$1:$J$24"}</definedName>
    <definedName name="h_5_2_1" localSheetId="58">{"'Summary'!$A$1:$J$24"}</definedName>
    <definedName name="h_5_2_1">{"'Summary'!$A$1:$J$24"}</definedName>
    <definedName name="h_5_3" localSheetId="17">{"'Summary'!$A$1:$J$24"}</definedName>
    <definedName name="h_5_3" localSheetId="20">{"'Summary'!$A$1:$J$24"}</definedName>
    <definedName name="h_5_3" localSheetId="38">{"'Summary'!$A$1:$J$24"}</definedName>
    <definedName name="h_5_3" localSheetId="53">{"'Summary'!$A$1:$J$24"}</definedName>
    <definedName name="h_5_3" localSheetId="58">{"'Summary'!$A$1:$J$24"}</definedName>
    <definedName name="h_5_3">{"'Summary'!$A$1:$J$24"}</definedName>
    <definedName name="h_control" localSheetId="17">{"'Summary'!$A$1:$J$24"}</definedName>
    <definedName name="h_control" localSheetId="20">{"'Summary'!$A$1:$J$24"}</definedName>
    <definedName name="h_control" localSheetId="38">{"'Summary'!$A$1:$J$24"}</definedName>
    <definedName name="h_control" localSheetId="53">{"'Summary'!$A$1:$J$24"}</definedName>
    <definedName name="h_control" localSheetId="58">{"'Summary'!$A$1:$J$24"}</definedName>
    <definedName name="h_control">{"'Summary'!$A$1:$J$24"}</definedName>
    <definedName name="h_control_1" localSheetId="17">{"'Summary'!$A$1:$J$24"}</definedName>
    <definedName name="h_control_1" localSheetId="20">{"'Summary'!$A$1:$J$24"}</definedName>
    <definedName name="h_control_1" localSheetId="38">{"'Summary'!$A$1:$J$24"}</definedName>
    <definedName name="h_control_1" localSheetId="53">{"'Summary'!$A$1:$J$24"}</definedName>
    <definedName name="h_control_1" localSheetId="58">{"'Summary'!$A$1:$J$24"}</definedName>
    <definedName name="h_control_1">{"'Summary'!$A$1:$J$24"}</definedName>
    <definedName name="h_control_1_1" localSheetId="17">{"'Summary'!$A$1:$J$24"}</definedName>
    <definedName name="h_control_1_1" localSheetId="20">{"'Summary'!$A$1:$J$24"}</definedName>
    <definedName name="h_control_1_1" localSheetId="38">{"'Summary'!$A$1:$J$24"}</definedName>
    <definedName name="h_control_1_1" localSheetId="53">{"'Summary'!$A$1:$J$24"}</definedName>
    <definedName name="h_control_1_1" localSheetId="58">{"'Summary'!$A$1:$J$24"}</definedName>
    <definedName name="h_control_1_1">{"'Summary'!$A$1:$J$24"}</definedName>
    <definedName name="h_control_1_1_1" localSheetId="17">{"'Summary'!$A$1:$J$24"}</definedName>
    <definedName name="h_control_1_1_1" localSheetId="20">{"'Summary'!$A$1:$J$24"}</definedName>
    <definedName name="h_control_1_1_1" localSheetId="38">{"'Summary'!$A$1:$J$24"}</definedName>
    <definedName name="h_control_1_1_1" localSheetId="53">{"'Summary'!$A$1:$J$24"}</definedName>
    <definedName name="h_control_1_1_1" localSheetId="58">{"'Summary'!$A$1:$J$24"}</definedName>
    <definedName name="h_control_1_1_1">{"'Summary'!$A$1:$J$24"}</definedName>
    <definedName name="h_control_1_2" localSheetId="17">{"'Summary'!$A$1:$J$24"}</definedName>
    <definedName name="h_control_1_2" localSheetId="20">{"'Summary'!$A$1:$J$24"}</definedName>
    <definedName name="h_control_1_2" localSheetId="38">{"'Summary'!$A$1:$J$24"}</definedName>
    <definedName name="h_control_1_2" localSheetId="53">{"'Summary'!$A$1:$J$24"}</definedName>
    <definedName name="h_control_1_2" localSheetId="58">{"'Summary'!$A$1:$J$24"}</definedName>
    <definedName name="h_control_1_2">{"'Summary'!$A$1:$J$24"}</definedName>
    <definedName name="h_control_1_2_1" localSheetId="17">{"'Summary'!$A$1:$J$24"}</definedName>
    <definedName name="h_control_1_2_1" localSheetId="20">{"'Summary'!$A$1:$J$24"}</definedName>
    <definedName name="h_control_1_2_1" localSheetId="38">{"'Summary'!$A$1:$J$24"}</definedName>
    <definedName name="h_control_1_2_1" localSheetId="53">{"'Summary'!$A$1:$J$24"}</definedName>
    <definedName name="h_control_1_2_1" localSheetId="58">{"'Summary'!$A$1:$J$24"}</definedName>
    <definedName name="h_control_1_2_1">{"'Summary'!$A$1:$J$24"}</definedName>
    <definedName name="h_control_1_3" localSheetId="17">{"'Summary'!$A$1:$J$24"}</definedName>
    <definedName name="h_control_1_3" localSheetId="20">{"'Summary'!$A$1:$J$24"}</definedName>
    <definedName name="h_control_1_3" localSheetId="38">{"'Summary'!$A$1:$J$24"}</definedName>
    <definedName name="h_control_1_3" localSheetId="53">{"'Summary'!$A$1:$J$24"}</definedName>
    <definedName name="h_control_1_3" localSheetId="58">{"'Summary'!$A$1:$J$24"}</definedName>
    <definedName name="h_control_1_3">{"'Summary'!$A$1:$J$24"}</definedName>
    <definedName name="h_control_2" localSheetId="17">{"'Summary'!$A$1:$J$24"}</definedName>
    <definedName name="h_control_2" localSheetId="20">{"'Summary'!$A$1:$J$24"}</definedName>
    <definedName name="h_control_2" localSheetId="38">{"'Summary'!$A$1:$J$24"}</definedName>
    <definedName name="h_control_2" localSheetId="53">{"'Summary'!$A$1:$J$24"}</definedName>
    <definedName name="h_control_2" localSheetId="58">{"'Summary'!$A$1:$J$24"}</definedName>
    <definedName name="h_control_2">{"'Summary'!$A$1:$J$24"}</definedName>
    <definedName name="h_control_2_1" localSheetId="17">{"'Summary'!$A$1:$J$24"}</definedName>
    <definedName name="h_control_2_1" localSheetId="20">{"'Summary'!$A$1:$J$24"}</definedName>
    <definedName name="h_control_2_1" localSheetId="38">{"'Summary'!$A$1:$J$24"}</definedName>
    <definedName name="h_control_2_1" localSheetId="53">{"'Summary'!$A$1:$J$24"}</definedName>
    <definedName name="h_control_2_1" localSheetId="58">{"'Summary'!$A$1:$J$24"}</definedName>
    <definedName name="h_control_2_1">{"'Summary'!$A$1:$J$24"}</definedName>
    <definedName name="h_control_2_1_1" localSheetId="17">{"'Summary'!$A$1:$J$24"}</definedName>
    <definedName name="h_control_2_1_1" localSheetId="20">{"'Summary'!$A$1:$J$24"}</definedName>
    <definedName name="h_control_2_1_1" localSheetId="38">{"'Summary'!$A$1:$J$24"}</definedName>
    <definedName name="h_control_2_1_1" localSheetId="53">{"'Summary'!$A$1:$J$24"}</definedName>
    <definedName name="h_control_2_1_1" localSheetId="58">{"'Summary'!$A$1:$J$24"}</definedName>
    <definedName name="h_control_2_1_1">{"'Summary'!$A$1:$J$24"}</definedName>
    <definedName name="h_control_2_2" localSheetId="17">{"'Summary'!$A$1:$J$24"}</definedName>
    <definedName name="h_control_2_2" localSheetId="20">{"'Summary'!$A$1:$J$24"}</definedName>
    <definedName name="h_control_2_2" localSheetId="38">{"'Summary'!$A$1:$J$24"}</definedName>
    <definedName name="h_control_2_2" localSheetId="53">{"'Summary'!$A$1:$J$24"}</definedName>
    <definedName name="h_control_2_2" localSheetId="58">{"'Summary'!$A$1:$J$24"}</definedName>
    <definedName name="h_control_2_2">{"'Summary'!$A$1:$J$24"}</definedName>
    <definedName name="h_control_2_2_1" localSheetId="17">{"'Summary'!$A$1:$J$24"}</definedName>
    <definedName name="h_control_2_2_1" localSheetId="20">{"'Summary'!$A$1:$J$24"}</definedName>
    <definedName name="h_control_2_2_1" localSheetId="38">{"'Summary'!$A$1:$J$24"}</definedName>
    <definedName name="h_control_2_2_1" localSheetId="53">{"'Summary'!$A$1:$J$24"}</definedName>
    <definedName name="h_control_2_2_1" localSheetId="58">{"'Summary'!$A$1:$J$24"}</definedName>
    <definedName name="h_control_2_2_1">{"'Summary'!$A$1:$J$24"}</definedName>
    <definedName name="h_control_2_3" localSheetId="17">{"'Summary'!$A$1:$J$24"}</definedName>
    <definedName name="h_control_2_3" localSheetId="20">{"'Summary'!$A$1:$J$24"}</definedName>
    <definedName name="h_control_2_3" localSheetId="38">{"'Summary'!$A$1:$J$24"}</definedName>
    <definedName name="h_control_2_3" localSheetId="53">{"'Summary'!$A$1:$J$24"}</definedName>
    <definedName name="h_control_2_3" localSheetId="58">{"'Summary'!$A$1:$J$24"}</definedName>
    <definedName name="h_control_2_3">{"'Summary'!$A$1:$J$24"}</definedName>
    <definedName name="h_control_3" localSheetId="17">{"'Summary'!$A$1:$J$24"}</definedName>
    <definedName name="h_control_3" localSheetId="20">{"'Summary'!$A$1:$J$24"}</definedName>
    <definedName name="h_control_3" localSheetId="38">{"'Summary'!$A$1:$J$24"}</definedName>
    <definedName name="h_control_3" localSheetId="53">{"'Summary'!$A$1:$J$24"}</definedName>
    <definedName name="h_control_3" localSheetId="58">{"'Summary'!$A$1:$J$24"}</definedName>
    <definedName name="h_control_3">{"'Summary'!$A$1:$J$24"}</definedName>
    <definedName name="h_control_3_1" localSheetId="17">{"'Summary'!$A$1:$J$24"}</definedName>
    <definedName name="h_control_3_1" localSheetId="20">{"'Summary'!$A$1:$J$24"}</definedName>
    <definedName name="h_control_3_1" localSheetId="38">{"'Summary'!$A$1:$J$24"}</definedName>
    <definedName name="h_control_3_1" localSheetId="53">{"'Summary'!$A$1:$J$24"}</definedName>
    <definedName name="h_control_3_1" localSheetId="58">{"'Summary'!$A$1:$J$24"}</definedName>
    <definedName name="h_control_3_1">{"'Summary'!$A$1:$J$24"}</definedName>
    <definedName name="h_control_3_1_1" localSheetId="17">{"'Summary'!$A$1:$J$24"}</definedName>
    <definedName name="h_control_3_1_1" localSheetId="20">{"'Summary'!$A$1:$J$24"}</definedName>
    <definedName name="h_control_3_1_1" localSheetId="38">{"'Summary'!$A$1:$J$24"}</definedName>
    <definedName name="h_control_3_1_1" localSheetId="53">{"'Summary'!$A$1:$J$24"}</definedName>
    <definedName name="h_control_3_1_1" localSheetId="58">{"'Summary'!$A$1:$J$24"}</definedName>
    <definedName name="h_control_3_1_1">{"'Summary'!$A$1:$J$24"}</definedName>
    <definedName name="h_control_3_2" localSheetId="17">{"'Summary'!$A$1:$J$24"}</definedName>
    <definedName name="h_control_3_2" localSheetId="20">{"'Summary'!$A$1:$J$24"}</definedName>
    <definedName name="h_control_3_2" localSheetId="38">{"'Summary'!$A$1:$J$24"}</definedName>
    <definedName name="h_control_3_2" localSheetId="53">{"'Summary'!$A$1:$J$24"}</definedName>
    <definedName name="h_control_3_2" localSheetId="58">{"'Summary'!$A$1:$J$24"}</definedName>
    <definedName name="h_control_3_2">{"'Summary'!$A$1:$J$24"}</definedName>
    <definedName name="h_control_3_2_1" localSheetId="17">{"'Summary'!$A$1:$J$24"}</definedName>
    <definedName name="h_control_3_2_1" localSheetId="20">{"'Summary'!$A$1:$J$24"}</definedName>
    <definedName name="h_control_3_2_1" localSheetId="38">{"'Summary'!$A$1:$J$24"}</definedName>
    <definedName name="h_control_3_2_1" localSheetId="53">{"'Summary'!$A$1:$J$24"}</definedName>
    <definedName name="h_control_3_2_1" localSheetId="58">{"'Summary'!$A$1:$J$24"}</definedName>
    <definedName name="h_control_3_2_1">{"'Summary'!$A$1:$J$24"}</definedName>
    <definedName name="h_control_3_3" localSheetId="17">{"'Summary'!$A$1:$J$24"}</definedName>
    <definedName name="h_control_3_3" localSheetId="20">{"'Summary'!$A$1:$J$24"}</definedName>
    <definedName name="h_control_3_3" localSheetId="38">{"'Summary'!$A$1:$J$24"}</definedName>
    <definedName name="h_control_3_3" localSheetId="53">{"'Summary'!$A$1:$J$24"}</definedName>
    <definedName name="h_control_3_3" localSheetId="58">{"'Summary'!$A$1:$J$24"}</definedName>
    <definedName name="h_control_3_3">{"'Summary'!$A$1:$J$24"}</definedName>
    <definedName name="h_control_4" localSheetId="17">{"'Summary'!$A$1:$J$24"}</definedName>
    <definedName name="h_control_4" localSheetId="20">{"'Summary'!$A$1:$J$24"}</definedName>
    <definedName name="h_control_4" localSheetId="38">{"'Summary'!$A$1:$J$24"}</definedName>
    <definedName name="h_control_4" localSheetId="53">{"'Summary'!$A$1:$J$24"}</definedName>
    <definedName name="h_control_4" localSheetId="58">{"'Summary'!$A$1:$J$24"}</definedName>
    <definedName name="h_control_4">{"'Summary'!$A$1:$J$24"}</definedName>
    <definedName name="h_control_4_1" localSheetId="17">{"'Summary'!$A$1:$J$24"}</definedName>
    <definedName name="h_control_4_1" localSheetId="20">{"'Summary'!$A$1:$J$24"}</definedName>
    <definedName name="h_control_4_1" localSheetId="38">{"'Summary'!$A$1:$J$24"}</definedName>
    <definedName name="h_control_4_1" localSheetId="53">{"'Summary'!$A$1:$J$24"}</definedName>
    <definedName name="h_control_4_1" localSheetId="58">{"'Summary'!$A$1:$J$24"}</definedName>
    <definedName name="h_control_4_1">{"'Summary'!$A$1:$J$24"}</definedName>
    <definedName name="h_control_4_1_1" localSheetId="17">{"'Summary'!$A$1:$J$24"}</definedName>
    <definedName name="h_control_4_1_1" localSheetId="20">{"'Summary'!$A$1:$J$24"}</definedName>
    <definedName name="h_control_4_1_1" localSheetId="38">{"'Summary'!$A$1:$J$24"}</definedName>
    <definedName name="h_control_4_1_1" localSheetId="53">{"'Summary'!$A$1:$J$24"}</definedName>
    <definedName name="h_control_4_1_1" localSheetId="58">{"'Summary'!$A$1:$J$24"}</definedName>
    <definedName name="h_control_4_1_1">{"'Summary'!$A$1:$J$24"}</definedName>
    <definedName name="h_control_4_2" localSheetId="17">{"'Summary'!$A$1:$J$24"}</definedName>
    <definedName name="h_control_4_2" localSheetId="20">{"'Summary'!$A$1:$J$24"}</definedName>
    <definedName name="h_control_4_2" localSheetId="38">{"'Summary'!$A$1:$J$24"}</definedName>
    <definedName name="h_control_4_2" localSheetId="53">{"'Summary'!$A$1:$J$24"}</definedName>
    <definedName name="h_control_4_2" localSheetId="58">{"'Summary'!$A$1:$J$24"}</definedName>
    <definedName name="h_control_4_2">{"'Summary'!$A$1:$J$24"}</definedName>
    <definedName name="h_control_4_2_1" localSheetId="17">{"'Summary'!$A$1:$J$24"}</definedName>
    <definedName name="h_control_4_2_1" localSheetId="20">{"'Summary'!$A$1:$J$24"}</definedName>
    <definedName name="h_control_4_2_1" localSheetId="38">{"'Summary'!$A$1:$J$24"}</definedName>
    <definedName name="h_control_4_2_1" localSheetId="53">{"'Summary'!$A$1:$J$24"}</definedName>
    <definedName name="h_control_4_2_1" localSheetId="58">{"'Summary'!$A$1:$J$24"}</definedName>
    <definedName name="h_control_4_2_1">{"'Summary'!$A$1:$J$24"}</definedName>
    <definedName name="h_control_4_3" localSheetId="17">{"'Summary'!$A$1:$J$24"}</definedName>
    <definedName name="h_control_4_3" localSheetId="20">{"'Summary'!$A$1:$J$24"}</definedName>
    <definedName name="h_control_4_3" localSheetId="38">{"'Summary'!$A$1:$J$24"}</definedName>
    <definedName name="h_control_4_3" localSheetId="53">{"'Summary'!$A$1:$J$24"}</definedName>
    <definedName name="h_control_4_3" localSheetId="58">{"'Summary'!$A$1:$J$24"}</definedName>
    <definedName name="h_control_4_3">{"'Summary'!$A$1:$J$24"}</definedName>
    <definedName name="h_control_5" localSheetId="17">{"'Summary'!$A$1:$J$24"}</definedName>
    <definedName name="h_control_5" localSheetId="20">{"'Summary'!$A$1:$J$24"}</definedName>
    <definedName name="h_control_5" localSheetId="38">{"'Summary'!$A$1:$J$24"}</definedName>
    <definedName name="h_control_5" localSheetId="53">{"'Summary'!$A$1:$J$24"}</definedName>
    <definedName name="h_control_5" localSheetId="58">{"'Summary'!$A$1:$J$24"}</definedName>
    <definedName name="h_control_5">{"'Summary'!$A$1:$J$24"}</definedName>
    <definedName name="h_control_5_1" localSheetId="17">{"'Summary'!$A$1:$J$24"}</definedName>
    <definedName name="h_control_5_1" localSheetId="20">{"'Summary'!$A$1:$J$24"}</definedName>
    <definedName name="h_control_5_1" localSheetId="38">{"'Summary'!$A$1:$J$24"}</definedName>
    <definedName name="h_control_5_1" localSheetId="53">{"'Summary'!$A$1:$J$24"}</definedName>
    <definedName name="h_control_5_1" localSheetId="58">{"'Summary'!$A$1:$J$24"}</definedName>
    <definedName name="h_control_5_1">{"'Summary'!$A$1:$J$24"}</definedName>
    <definedName name="h_control_5_1_1" localSheetId="17">{"'Summary'!$A$1:$J$24"}</definedName>
    <definedName name="h_control_5_1_1" localSheetId="20">{"'Summary'!$A$1:$J$24"}</definedName>
    <definedName name="h_control_5_1_1" localSheetId="38">{"'Summary'!$A$1:$J$24"}</definedName>
    <definedName name="h_control_5_1_1" localSheetId="53">{"'Summary'!$A$1:$J$24"}</definedName>
    <definedName name="h_control_5_1_1" localSheetId="58">{"'Summary'!$A$1:$J$24"}</definedName>
    <definedName name="h_control_5_1_1">{"'Summary'!$A$1:$J$24"}</definedName>
    <definedName name="h_control_5_2" localSheetId="17">{"'Summary'!$A$1:$J$24"}</definedName>
    <definedName name="h_control_5_2" localSheetId="20">{"'Summary'!$A$1:$J$24"}</definedName>
    <definedName name="h_control_5_2" localSheetId="38">{"'Summary'!$A$1:$J$24"}</definedName>
    <definedName name="h_control_5_2" localSheetId="53">{"'Summary'!$A$1:$J$24"}</definedName>
    <definedName name="h_control_5_2" localSheetId="58">{"'Summary'!$A$1:$J$24"}</definedName>
    <definedName name="h_control_5_2">{"'Summary'!$A$1:$J$24"}</definedName>
    <definedName name="h_control_5_2_1" localSheetId="17">{"'Summary'!$A$1:$J$24"}</definedName>
    <definedName name="h_control_5_2_1" localSheetId="20">{"'Summary'!$A$1:$J$24"}</definedName>
    <definedName name="h_control_5_2_1" localSheetId="38">{"'Summary'!$A$1:$J$24"}</definedName>
    <definedName name="h_control_5_2_1" localSheetId="53">{"'Summary'!$A$1:$J$24"}</definedName>
    <definedName name="h_control_5_2_1" localSheetId="58">{"'Summary'!$A$1:$J$24"}</definedName>
    <definedName name="h_control_5_2_1">{"'Summary'!$A$1:$J$24"}</definedName>
    <definedName name="h_control_5_3" localSheetId="17">{"'Summary'!$A$1:$J$24"}</definedName>
    <definedName name="h_control_5_3" localSheetId="20">{"'Summary'!$A$1:$J$24"}</definedName>
    <definedName name="h_control_5_3" localSheetId="38">{"'Summary'!$A$1:$J$24"}</definedName>
    <definedName name="h_control_5_3" localSheetId="53">{"'Summary'!$A$1:$J$24"}</definedName>
    <definedName name="h_control_5_3" localSheetId="58">{"'Summary'!$A$1:$J$24"}</definedName>
    <definedName name="h_control_5_3">{"'Summary'!$A$1:$J$24"}</definedName>
    <definedName name="Header_Row">ROW(#REF!)</definedName>
    <definedName name="Header_Row_Pref">ROW(#REF!)</definedName>
    <definedName name="Heat_rate">#REF!</definedName>
    <definedName name="hfgfh">#REF!</definedName>
    <definedName name="HFMAccount">#REF!</definedName>
    <definedName name="HFMCustom1">#REF!</definedName>
    <definedName name="HFMCustom10000">#REF!</definedName>
    <definedName name="HFMCustom2">#REF!</definedName>
    <definedName name="HFMCustom3">#REF!</definedName>
    <definedName name="HFMCustom4">#REF!</definedName>
    <definedName name="HFMCustom4CF">#REF!</definedName>
    <definedName name="HFMDate">#REF!</definedName>
    <definedName name="HFMEntity">#REF!</definedName>
    <definedName name="HFMICP">#REF!</definedName>
    <definedName name="HFMPeriod">#REF!</definedName>
    <definedName name="HFMPriorYr1">#REF!</definedName>
    <definedName name="HFMPriorYr2">#REF!</definedName>
    <definedName name="HFMScenario">#REF!</definedName>
    <definedName name="HFMScenario2">#REF!</definedName>
    <definedName name="HFMScenario3">#REF!</definedName>
    <definedName name="HFMValue">#REF!</definedName>
    <definedName name="HFMView">#REF!</definedName>
    <definedName name="HFMView2">#REF!</definedName>
    <definedName name="HFMView3">#REF!</definedName>
    <definedName name="HFMYear">#REF!</definedName>
    <definedName name="HGP_Consumables_Cost">#REF!</definedName>
    <definedName name="hhhh" hidden="1">{"SourcesUses",#N/A,TRUE,#N/A;"TransOverview",#N/A,TRUE,"CFMODEL"}</definedName>
    <definedName name="Hist_Rates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#REF!,#REF!,#REF!,#REF!</definedName>
    <definedName name="hn.domestic" hidden="1">#REF!</definedName>
    <definedName name="hn.DZ_MultByFXRates" hidden="1">#REF!,#REF!,#REF!,#REF!</definedName>
    <definedName name="hn.ExtDb" hidden="1">FALSE</definedName>
    <definedName name="hn.Global" hidden="1">#REF!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Version">"Version 2.14"</definedName>
    <definedName name="hn.YearLabel" hidden="1">#REF!</definedName>
    <definedName name="HN86A">#REF!</definedName>
    <definedName name="HN86A2">#REF!</definedName>
    <definedName name="HN86AD">#REF!</definedName>
    <definedName name="HN86R">#REF!</definedName>
    <definedName name="HN86R2">#REF!</definedName>
    <definedName name="HN86RD">#REF!</definedName>
    <definedName name="HN87R">#REF!</definedName>
    <definedName name="HN87R2">#REF!</definedName>
    <definedName name="HN88R">#REF!</definedName>
    <definedName name="HN88R2">#REF!</definedName>
    <definedName name="hn88rd">#REF!</definedName>
    <definedName name="HN89R">#REF!</definedName>
    <definedName name="HN89R2">#REF!</definedName>
    <definedName name="hnbde0">#REF!</definedName>
    <definedName name="hnbde1">#REF!</definedName>
    <definedName name="hnbde2">#REF!</definedName>
    <definedName name="hnesube0">#REF!</definedName>
    <definedName name="hnesube1">#REF!</definedName>
    <definedName name="hnesube2">#REF!</definedName>
    <definedName name="HNOOASUBE0">#REF!</definedName>
    <definedName name="HNOOASUBE1">#REF!</definedName>
    <definedName name="HNOOASUBE2">#REF!</definedName>
    <definedName name="HNS">#REF!</definedName>
    <definedName name="HNSD">#REF!</definedName>
    <definedName name="HNSP">#REF!</definedName>
    <definedName name="HNSP2">#REF!</definedName>
    <definedName name="HNSUBE0">#REF!</definedName>
    <definedName name="HNSUBE1">#REF!</definedName>
    <definedName name="HNSUBE2">#REF!</definedName>
    <definedName name="HOCO">#REF!</definedName>
    <definedName name="HOJA" hidden="1">{#N/A,#N/A,FALSE,"Index";#N/A,#N/A,FALSE,"COMPBS";#N/A,#N/A,FALSE,"COMPIS";#N/A,#N/A,FALSE,"MOBS";#N/A,#N/A,FALSE,"MOIS";#N/A,#N/A,FALSE,"M&amp;AEXP";#N/A,#N/A,FALSE,"D.L.EXP";#N/A,#N/A,FALSE,"MFGEXP";#N/A,#N/A,FALSE,"ADMEXP";#N/A,#N/A,FALSE,"DLPAY";#N/A,#N/A,FALSE,"INDPAY";#N/A,#N/A,FALSE,"HOURLY";#N/A,#N/A,FALSE,"HEAD";#N/A,#N/A,FALSE,"CASHTRAN";#N/A,#N/A,FALSE,"RESULT";#N/A,#N/A,FALSE,"CASHFLOW"}</definedName>
    <definedName name="hoja." hidden="1">{#N/A,#N/A,FALSE,"Index";#N/A,#N/A,FALSE,"COMPBS";#N/A,#N/A,FALSE,"COMPIS";#N/A,#N/A,FALSE,"MOBS";#N/A,#N/A,FALSE,"MOIS";#N/A,#N/A,FALSE,"M&amp;AEXP";#N/A,#N/A,FALSE,"D.L.EXP";#N/A,#N/A,FALSE,"MFGEXP";#N/A,#N/A,FALSE,"ADMEXP";#N/A,#N/A,FALSE,"DLPAY";#N/A,#N/A,FALSE,"INDPAY";#N/A,#N/A,FALSE,"HOURLY";#N/A,#N/A,FALSE,"HEAD";#N/A,#N/A,FALSE,"CASHTRAN";#N/A,#N/A,FALSE,"RESULT";#N/A,#N/A,FALSE,"CASHFLOW"}</definedName>
    <definedName name="Hot_Gas_Path_Hours">#REF!</definedName>
    <definedName name="Hot_Gas_Path_Starts">#REF!</definedName>
    <definedName name="HTML_CodePage">1252</definedName>
    <definedName name="HTML_Control" localSheetId="17" hidden="1">{"'Attachment'!$A$1:$L$49"}</definedName>
    <definedName name="HTML_Control" localSheetId="20">{"'Summary'!$A$1:$J$24"}</definedName>
    <definedName name="HTML_Control" localSheetId="38">{"'Summary'!$A$1:$J$24"}</definedName>
    <definedName name="HTML_Control" localSheetId="53">{"'Summary'!$A$1:$J$24"}</definedName>
    <definedName name="HTML_Control" localSheetId="58">{"'Summary'!$A$1:$J$24"}</definedName>
    <definedName name="HTML_Control">{"'Summary'!$A$1:$J$24"}</definedName>
    <definedName name="HTML_Control_1" localSheetId="17">{"'Summary'!$A$1:$J$24"}</definedName>
    <definedName name="HTML_Control_1" localSheetId="20">{"'Summary'!$A$1:$J$24"}</definedName>
    <definedName name="HTML_Control_1" localSheetId="38">{"'Summary'!$A$1:$J$24"}</definedName>
    <definedName name="HTML_Control_1" localSheetId="53">{"'Summary'!$A$1:$J$24"}</definedName>
    <definedName name="HTML_Control_1" localSheetId="58">{"'Summary'!$A$1:$J$24"}</definedName>
    <definedName name="HTML_Control_1">{"'Summary'!$A$1:$J$24"}</definedName>
    <definedName name="HTML_Control_1_1" localSheetId="17">{"'Summary'!$A$1:$J$24"}</definedName>
    <definedName name="HTML_Control_1_1" localSheetId="20">{"'Summary'!$A$1:$J$24"}</definedName>
    <definedName name="HTML_Control_1_1" localSheetId="38">{"'Summary'!$A$1:$J$24"}</definedName>
    <definedName name="HTML_Control_1_1" localSheetId="53">{"'Summary'!$A$1:$J$24"}</definedName>
    <definedName name="HTML_Control_1_1" localSheetId="58">{"'Summary'!$A$1:$J$24"}</definedName>
    <definedName name="HTML_Control_1_1">{"'Summary'!$A$1:$J$24"}</definedName>
    <definedName name="HTML_Control_1_1_1" localSheetId="17">{"'Summary'!$A$1:$J$24"}</definedName>
    <definedName name="HTML_Control_1_1_1" localSheetId="20">{"'Summary'!$A$1:$J$24"}</definedName>
    <definedName name="HTML_Control_1_1_1" localSheetId="38">{"'Summary'!$A$1:$J$24"}</definedName>
    <definedName name="HTML_Control_1_1_1" localSheetId="53">{"'Summary'!$A$1:$J$24"}</definedName>
    <definedName name="HTML_Control_1_1_1" localSheetId="58">{"'Summary'!$A$1:$J$24"}</definedName>
    <definedName name="HTML_Control_1_1_1">{"'Summary'!$A$1:$J$24"}</definedName>
    <definedName name="HTML_Control_1_2" localSheetId="17">{"'Summary'!$A$1:$J$24"}</definedName>
    <definedName name="HTML_Control_1_2" localSheetId="20">{"'Summary'!$A$1:$J$24"}</definedName>
    <definedName name="HTML_Control_1_2" localSheetId="38">{"'Summary'!$A$1:$J$24"}</definedName>
    <definedName name="HTML_Control_1_2" localSheetId="53">{"'Summary'!$A$1:$J$24"}</definedName>
    <definedName name="HTML_Control_1_2" localSheetId="58">{"'Summary'!$A$1:$J$24"}</definedName>
    <definedName name="HTML_Control_1_2">{"'Summary'!$A$1:$J$24"}</definedName>
    <definedName name="HTML_Control_1_2_1" localSheetId="17">{"'Summary'!$A$1:$J$24"}</definedName>
    <definedName name="HTML_Control_1_2_1" localSheetId="20">{"'Summary'!$A$1:$J$24"}</definedName>
    <definedName name="HTML_Control_1_2_1" localSheetId="38">{"'Summary'!$A$1:$J$24"}</definedName>
    <definedName name="HTML_Control_1_2_1" localSheetId="53">{"'Summary'!$A$1:$J$24"}</definedName>
    <definedName name="HTML_Control_1_2_1" localSheetId="58">{"'Summary'!$A$1:$J$24"}</definedName>
    <definedName name="HTML_Control_1_2_1">{"'Summary'!$A$1:$J$24"}</definedName>
    <definedName name="HTML_Control_1_3" localSheetId="17">{"'Summary'!$A$1:$J$24"}</definedName>
    <definedName name="HTML_Control_1_3" localSheetId="20">{"'Summary'!$A$1:$J$24"}</definedName>
    <definedName name="HTML_Control_1_3" localSheetId="38">{"'Summary'!$A$1:$J$24"}</definedName>
    <definedName name="HTML_Control_1_3" localSheetId="53">{"'Summary'!$A$1:$J$24"}</definedName>
    <definedName name="HTML_Control_1_3" localSheetId="58">{"'Summary'!$A$1:$J$24"}</definedName>
    <definedName name="HTML_Control_1_3">{"'Summary'!$A$1:$J$24"}</definedName>
    <definedName name="HTML_Control_2" localSheetId="17">{"'Summary'!$A$1:$J$24"}</definedName>
    <definedName name="HTML_Control_2" localSheetId="20">{"'Summary'!$A$1:$J$24"}</definedName>
    <definedName name="HTML_Control_2" localSheetId="38">{"'Summary'!$A$1:$J$24"}</definedName>
    <definedName name="HTML_Control_2" localSheetId="53">{"'Summary'!$A$1:$J$24"}</definedName>
    <definedName name="HTML_Control_2" localSheetId="58">{"'Summary'!$A$1:$J$24"}</definedName>
    <definedName name="HTML_Control_2">{"'Summary'!$A$1:$J$24"}</definedName>
    <definedName name="HTML_Control_2_1" localSheetId="17">{"'Summary'!$A$1:$J$24"}</definedName>
    <definedName name="HTML_Control_2_1" localSheetId="20">{"'Summary'!$A$1:$J$24"}</definedName>
    <definedName name="HTML_Control_2_1" localSheetId="38">{"'Summary'!$A$1:$J$24"}</definedName>
    <definedName name="HTML_Control_2_1" localSheetId="53">{"'Summary'!$A$1:$J$24"}</definedName>
    <definedName name="HTML_Control_2_1" localSheetId="58">{"'Summary'!$A$1:$J$24"}</definedName>
    <definedName name="HTML_Control_2_1">{"'Summary'!$A$1:$J$24"}</definedName>
    <definedName name="HTML_Control_2_1_1" localSheetId="17">{"'Summary'!$A$1:$J$24"}</definedName>
    <definedName name="HTML_Control_2_1_1" localSheetId="20">{"'Summary'!$A$1:$J$24"}</definedName>
    <definedName name="HTML_Control_2_1_1" localSheetId="38">{"'Summary'!$A$1:$J$24"}</definedName>
    <definedName name="HTML_Control_2_1_1" localSheetId="53">{"'Summary'!$A$1:$J$24"}</definedName>
    <definedName name="HTML_Control_2_1_1" localSheetId="58">{"'Summary'!$A$1:$J$24"}</definedName>
    <definedName name="HTML_Control_2_1_1">{"'Summary'!$A$1:$J$24"}</definedName>
    <definedName name="HTML_Control_2_2" localSheetId="17">{"'Summary'!$A$1:$J$24"}</definedName>
    <definedName name="HTML_Control_2_2" localSheetId="20">{"'Summary'!$A$1:$J$24"}</definedName>
    <definedName name="HTML_Control_2_2" localSheetId="38">{"'Summary'!$A$1:$J$24"}</definedName>
    <definedName name="HTML_Control_2_2" localSheetId="53">{"'Summary'!$A$1:$J$24"}</definedName>
    <definedName name="HTML_Control_2_2" localSheetId="58">{"'Summary'!$A$1:$J$24"}</definedName>
    <definedName name="HTML_Control_2_2">{"'Summary'!$A$1:$J$24"}</definedName>
    <definedName name="HTML_Control_2_2_1" localSheetId="17">{"'Summary'!$A$1:$J$24"}</definedName>
    <definedName name="HTML_Control_2_2_1" localSheetId="20">{"'Summary'!$A$1:$J$24"}</definedName>
    <definedName name="HTML_Control_2_2_1" localSheetId="38">{"'Summary'!$A$1:$J$24"}</definedName>
    <definedName name="HTML_Control_2_2_1" localSheetId="53">{"'Summary'!$A$1:$J$24"}</definedName>
    <definedName name="HTML_Control_2_2_1" localSheetId="58">{"'Summary'!$A$1:$J$24"}</definedName>
    <definedName name="HTML_Control_2_2_1">{"'Summary'!$A$1:$J$24"}</definedName>
    <definedName name="HTML_Control_2_3" localSheetId="17">{"'Summary'!$A$1:$J$24"}</definedName>
    <definedName name="HTML_Control_2_3" localSheetId="20">{"'Summary'!$A$1:$J$24"}</definedName>
    <definedName name="HTML_Control_2_3" localSheetId="38">{"'Summary'!$A$1:$J$24"}</definedName>
    <definedName name="HTML_Control_2_3" localSheetId="53">{"'Summary'!$A$1:$J$24"}</definedName>
    <definedName name="HTML_Control_2_3" localSheetId="58">{"'Summary'!$A$1:$J$24"}</definedName>
    <definedName name="HTML_Control_2_3">{"'Summary'!$A$1:$J$24"}</definedName>
    <definedName name="HTML_Control_3" localSheetId="17">{"'Summary'!$A$1:$J$24"}</definedName>
    <definedName name="HTML_Control_3" localSheetId="20">{"'Summary'!$A$1:$J$24"}</definedName>
    <definedName name="HTML_Control_3" localSheetId="38">{"'Summary'!$A$1:$J$24"}</definedName>
    <definedName name="HTML_Control_3" localSheetId="53">{"'Summary'!$A$1:$J$24"}</definedName>
    <definedName name="HTML_Control_3" localSheetId="58">{"'Summary'!$A$1:$J$24"}</definedName>
    <definedName name="HTML_Control_3">{"'Summary'!$A$1:$J$24"}</definedName>
    <definedName name="HTML_Control_3_1" localSheetId="17">{"'Summary'!$A$1:$J$24"}</definedName>
    <definedName name="HTML_Control_3_1" localSheetId="20">{"'Summary'!$A$1:$J$24"}</definedName>
    <definedName name="HTML_Control_3_1" localSheetId="38">{"'Summary'!$A$1:$J$24"}</definedName>
    <definedName name="HTML_Control_3_1" localSheetId="53">{"'Summary'!$A$1:$J$24"}</definedName>
    <definedName name="HTML_Control_3_1" localSheetId="58">{"'Summary'!$A$1:$J$24"}</definedName>
    <definedName name="HTML_Control_3_1">{"'Summary'!$A$1:$J$24"}</definedName>
    <definedName name="HTML_Control_3_1_1" localSheetId="17">{"'Summary'!$A$1:$J$24"}</definedName>
    <definedName name="HTML_Control_3_1_1" localSheetId="20">{"'Summary'!$A$1:$J$24"}</definedName>
    <definedName name="HTML_Control_3_1_1" localSheetId="38">{"'Summary'!$A$1:$J$24"}</definedName>
    <definedName name="HTML_Control_3_1_1" localSheetId="53">{"'Summary'!$A$1:$J$24"}</definedName>
    <definedName name="HTML_Control_3_1_1" localSheetId="58">{"'Summary'!$A$1:$J$24"}</definedName>
    <definedName name="HTML_Control_3_1_1">{"'Summary'!$A$1:$J$24"}</definedName>
    <definedName name="HTML_Control_3_2" localSheetId="17">{"'Summary'!$A$1:$J$24"}</definedName>
    <definedName name="HTML_Control_3_2" localSheetId="20">{"'Summary'!$A$1:$J$24"}</definedName>
    <definedName name="HTML_Control_3_2" localSheetId="38">{"'Summary'!$A$1:$J$24"}</definedName>
    <definedName name="HTML_Control_3_2" localSheetId="53">{"'Summary'!$A$1:$J$24"}</definedName>
    <definedName name="HTML_Control_3_2" localSheetId="58">{"'Summary'!$A$1:$J$24"}</definedName>
    <definedName name="HTML_Control_3_2">{"'Summary'!$A$1:$J$24"}</definedName>
    <definedName name="HTML_Control_3_2_1" localSheetId="17">{"'Summary'!$A$1:$J$24"}</definedName>
    <definedName name="HTML_Control_3_2_1" localSheetId="20">{"'Summary'!$A$1:$J$24"}</definedName>
    <definedName name="HTML_Control_3_2_1" localSheetId="38">{"'Summary'!$A$1:$J$24"}</definedName>
    <definedName name="HTML_Control_3_2_1" localSheetId="53">{"'Summary'!$A$1:$J$24"}</definedName>
    <definedName name="HTML_Control_3_2_1" localSheetId="58">{"'Summary'!$A$1:$J$24"}</definedName>
    <definedName name="HTML_Control_3_2_1">{"'Summary'!$A$1:$J$24"}</definedName>
    <definedName name="HTML_Control_3_3" localSheetId="17">{"'Summary'!$A$1:$J$24"}</definedName>
    <definedName name="HTML_Control_3_3" localSheetId="20">{"'Summary'!$A$1:$J$24"}</definedName>
    <definedName name="HTML_Control_3_3" localSheetId="38">{"'Summary'!$A$1:$J$24"}</definedName>
    <definedName name="HTML_Control_3_3" localSheetId="53">{"'Summary'!$A$1:$J$24"}</definedName>
    <definedName name="HTML_Control_3_3" localSheetId="58">{"'Summary'!$A$1:$J$24"}</definedName>
    <definedName name="HTML_Control_3_3">{"'Summary'!$A$1:$J$24"}</definedName>
    <definedName name="HTML_Control_4" localSheetId="17">{"'Summary'!$A$1:$J$24"}</definedName>
    <definedName name="HTML_Control_4" localSheetId="20">{"'Summary'!$A$1:$J$24"}</definedName>
    <definedName name="HTML_Control_4" localSheetId="38">{"'Summary'!$A$1:$J$24"}</definedName>
    <definedName name="HTML_Control_4" localSheetId="53">{"'Summary'!$A$1:$J$24"}</definedName>
    <definedName name="HTML_Control_4" localSheetId="58">{"'Summary'!$A$1:$J$24"}</definedName>
    <definedName name="HTML_Control_4">{"'Summary'!$A$1:$J$24"}</definedName>
    <definedName name="HTML_Control_4_1" localSheetId="17">{"'Summary'!$A$1:$J$24"}</definedName>
    <definedName name="HTML_Control_4_1" localSheetId="20">{"'Summary'!$A$1:$J$24"}</definedName>
    <definedName name="HTML_Control_4_1" localSheetId="38">{"'Summary'!$A$1:$J$24"}</definedName>
    <definedName name="HTML_Control_4_1" localSheetId="53">{"'Summary'!$A$1:$J$24"}</definedName>
    <definedName name="HTML_Control_4_1" localSheetId="58">{"'Summary'!$A$1:$J$24"}</definedName>
    <definedName name="HTML_Control_4_1">{"'Summary'!$A$1:$J$24"}</definedName>
    <definedName name="HTML_Control_4_1_1" localSheetId="17">{"'Summary'!$A$1:$J$24"}</definedName>
    <definedName name="HTML_Control_4_1_1" localSheetId="20">{"'Summary'!$A$1:$J$24"}</definedName>
    <definedName name="HTML_Control_4_1_1" localSheetId="38">{"'Summary'!$A$1:$J$24"}</definedName>
    <definedName name="HTML_Control_4_1_1" localSheetId="53">{"'Summary'!$A$1:$J$24"}</definedName>
    <definedName name="HTML_Control_4_1_1" localSheetId="58">{"'Summary'!$A$1:$J$24"}</definedName>
    <definedName name="HTML_Control_4_1_1">{"'Summary'!$A$1:$J$24"}</definedName>
    <definedName name="HTML_Control_4_2" localSheetId="17">{"'Summary'!$A$1:$J$24"}</definedName>
    <definedName name="HTML_Control_4_2" localSheetId="20">{"'Summary'!$A$1:$J$24"}</definedName>
    <definedName name="HTML_Control_4_2" localSheetId="38">{"'Summary'!$A$1:$J$24"}</definedName>
    <definedName name="HTML_Control_4_2" localSheetId="53">{"'Summary'!$A$1:$J$24"}</definedName>
    <definedName name="HTML_Control_4_2" localSheetId="58">{"'Summary'!$A$1:$J$24"}</definedName>
    <definedName name="HTML_Control_4_2">{"'Summary'!$A$1:$J$24"}</definedName>
    <definedName name="HTML_Control_4_2_1" localSheetId="17">{"'Summary'!$A$1:$J$24"}</definedName>
    <definedName name="HTML_Control_4_2_1" localSheetId="20">{"'Summary'!$A$1:$J$24"}</definedName>
    <definedName name="HTML_Control_4_2_1" localSheetId="38">{"'Summary'!$A$1:$J$24"}</definedName>
    <definedName name="HTML_Control_4_2_1" localSheetId="53">{"'Summary'!$A$1:$J$24"}</definedName>
    <definedName name="HTML_Control_4_2_1" localSheetId="58">{"'Summary'!$A$1:$J$24"}</definedName>
    <definedName name="HTML_Control_4_2_1">{"'Summary'!$A$1:$J$24"}</definedName>
    <definedName name="HTML_Control_4_3" localSheetId="17">{"'Summary'!$A$1:$J$24"}</definedName>
    <definedName name="HTML_Control_4_3" localSheetId="20">{"'Summary'!$A$1:$J$24"}</definedName>
    <definedName name="HTML_Control_4_3" localSheetId="38">{"'Summary'!$A$1:$J$24"}</definedName>
    <definedName name="HTML_Control_4_3" localSheetId="53">{"'Summary'!$A$1:$J$24"}</definedName>
    <definedName name="HTML_Control_4_3" localSheetId="58">{"'Summary'!$A$1:$J$24"}</definedName>
    <definedName name="HTML_Control_4_3">{"'Summary'!$A$1:$J$24"}</definedName>
    <definedName name="HTML_Control_5" localSheetId="17">{"'Summary'!$A$1:$J$24"}</definedName>
    <definedName name="HTML_Control_5" localSheetId="20">{"'Summary'!$A$1:$J$24"}</definedName>
    <definedName name="HTML_Control_5" localSheetId="38">{"'Summary'!$A$1:$J$24"}</definedName>
    <definedName name="HTML_Control_5" localSheetId="53">{"'Summary'!$A$1:$J$24"}</definedName>
    <definedName name="HTML_Control_5" localSheetId="58">{"'Summary'!$A$1:$J$24"}</definedName>
    <definedName name="HTML_Control_5">{"'Summary'!$A$1:$J$24"}</definedName>
    <definedName name="HTML_Control_5_1" localSheetId="17">{"'Summary'!$A$1:$J$24"}</definedName>
    <definedName name="HTML_Control_5_1" localSheetId="20">{"'Summary'!$A$1:$J$24"}</definedName>
    <definedName name="HTML_Control_5_1" localSheetId="38">{"'Summary'!$A$1:$J$24"}</definedName>
    <definedName name="HTML_Control_5_1" localSheetId="53">{"'Summary'!$A$1:$J$24"}</definedName>
    <definedName name="HTML_Control_5_1" localSheetId="58">{"'Summary'!$A$1:$J$24"}</definedName>
    <definedName name="HTML_Control_5_1">{"'Summary'!$A$1:$J$24"}</definedName>
    <definedName name="HTML_Control_5_1_1" localSheetId="17">{"'Summary'!$A$1:$J$24"}</definedName>
    <definedName name="HTML_Control_5_1_1" localSheetId="20">{"'Summary'!$A$1:$J$24"}</definedName>
    <definedName name="HTML_Control_5_1_1" localSheetId="38">{"'Summary'!$A$1:$J$24"}</definedName>
    <definedName name="HTML_Control_5_1_1" localSheetId="53">{"'Summary'!$A$1:$J$24"}</definedName>
    <definedName name="HTML_Control_5_1_1" localSheetId="58">{"'Summary'!$A$1:$J$24"}</definedName>
    <definedName name="HTML_Control_5_1_1">{"'Summary'!$A$1:$J$24"}</definedName>
    <definedName name="HTML_Control_5_2" localSheetId="17">{"'Summary'!$A$1:$J$24"}</definedName>
    <definedName name="HTML_Control_5_2" localSheetId="20">{"'Summary'!$A$1:$J$24"}</definedName>
    <definedName name="HTML_Control_5_2" localSheetId="38">{"'Summary'!$A$1:$J$24"}</definedName>
    <definedName name="HTML_Control_5_2" localSheetId="53">{"'Summary'!$A$1:$J$24"}</definedName>
    <definedName name="HTML_Control_5_2" localSheetId="58">{"'Summary'!$A$1:$J$24"}</definedName>
    <definedName name="HTML_Control_5_2">{"'Summary'!$A$1:$J$24"}</definedName>
    <definedName name="HTML_Control_5_2_1" localSheetId="17">{"'Summary'!$A$1:$J$24"}</definedName>
    <definedName name="HTML_Control_5_2_1" localSheetId="20">{"'Summary'!$A$1:$J$24"}</definedName>
    <definedName name="HTML_Control_5_2_1" localSheetId="38">{"'Summary'!$A$1:$J$24"}</definedName>
    <definedName name="HTML_Control_5_2_1" localSheetId="53">{"'Summary'!$A$1:$J$24"}</definedName>
    <definedName name="HTML_Control_5_2_1" localSheetId="58">{"'Summary'!$A$1:$J$24"}</definedName>
    <definedName name="HTML_Control_5_2_1">{"'Summary'!$A$1:$J$24"}</definedName>
    <definedName name="HTML_Control_5_3" localSheetId="17">{"'Summary'!$A$1:$J$24"}</definedName>
    <definedName name="HTML_Control_5_3" localSheetId="20">{"'Summary'!$A$1:$J$24"}</definedName>
    <definedName name="HTML_Control_5_3" localSheetId="38">{"'Summary'!$A$1:$J$24"}</definedName>
    <definedName name="HTML_Control_5_3" localSheetId="53">{"'Summary'!$A$1:$J$24"}</definedName>
    <definedName name="HTML_Control_5_3" localSheetId="58">{"'Summary'!$A$1:$J$24"}</definedName>
    <definedName name="HTML_Control_5_3">{"'Summary'!$A$1:$J$24"}</definedName>
    <definedName name="HTML_Control1" hidden="1">{"'Attachment'!$A$1:$L$49"}</definedName>
    <definedName name="HTML_Control2" hidden="1">{"'Attachment'!$A$1:$L$49"}</definedName>
    <definedName name="HTML_Control3" hidden="1">{"'Attachment'!$A$1:$L$49"}</definedName>
    <definedName name="HTML_Description">""</definedName>
    <definedName name="HTML_Email" localSheetId="17" hidden="1">"dsullivan@sdge.com"</definedName>
    <definedName name="HTML_Email">""</definedName>
    <definedName name="HTML_Header" localSheetId="17" hidden="1">"SRAC"</definedName>
    <definedName name="HTML_Header">""</definedName>
    <definedName name="HTML_LastUpdate" localSheetId="17" hidden="1">"04/01/2002"</definedName>
    <definedName name="HTML_LastUpdate">"10/13/1999"</definedName>
    <definedName name="HTML_LineAfter" localSheetId="17" hidden="1">TRUE</definedName>
    <definedName name="HTML_LineAfter">FALSE</definedName>
    <definedName name="HTML_LineBefore" localSheetId="17" hidden="1">TRUE</definedName>
    <definedName name="HTML_LineBefore">FALSE</definedName>
    <definedName name="HTML_Name" localSheetId="17" hidden="1">"Daniel L. Sullivan"</definedName>
    <definedName name="HTML_Name">"Sharim Chaudhury"</definedName>
    <definedName name="HTML_OBDlg2">TRUE</definedName>
    <definedName name="HTML_OBDlg4">TRUE</definedName>
    <definedName name="HTML_OS">0</definedName>
    <definedName name="HTML_PathFile" localSheetId="17" hidden="1">"S:\FUELS\DATA\SULLIVAN\DATA\Srac Spreadsheet\FILING\2002\SracHTML\Srac0402.htm"</definedName>
    <definedName name="HTML_PathFile">"W:\19991013\default.htm"</definedName>
    <definedName name="HTML_Title" localSheetId="17" hidden="1">"April 2002 SRAC Prices"</definedName>
    <definedName name="HTML_Title">"Daily MTM  Report"</definedName>
    <definedName name="i">#REF!</definedName>
    <definedName name="I\C_DIVIDENDS">#REF!</definedName>
    <definedName name="iarypd">#REF!</definedName>
    <definedName name="icp">#REF!</definedName>
    <definedName name="ICPInput">#REF!</definedName>
    <definedName name="ICPReportLevel">#REF!</definedName>
    <definedName name="idps">#REF!</definedName>
    <definedName name="iiiiiii">[0]!iiiiiii</definedName>
    <definedName name="iklhj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IMPAC2004" hidden="1">{#N/A,#N/A,FALSE,"RECAP";#N/A,#N/A,FALSE,"MATBYCLS";#N/A,#N/A,FALSE,"STATUS";#N/A,#N/A,FALSE,"OP-ACT";#N/A,#N/A,FALSE,"W_O"}</definedName>
    <definedName name="IMPACPROM1">#REF!</definedName>
    <definedName name="Importes">#REF!</definedName>
    <definedName name="ImptoChile">#REF!,#REF!</definedName>
    <definedName name="IMPUESTOSOBRENODEDUCIBLES">#REF!</definedName>
    <definedName name="IMPUTED_INTERES">#REF!</definedName>
    <definedName name="imputent" localSheetId="17">#REF!</definedName>
    <definedName name="imputent" localSheetId="34">#REF!</definedName>
    <definedName name="imputent" localSheetId="53">#REF!</definedName>
    <definedName name="imputent" localSheetId="5">#REF!</definedName>
    <definedName name="imputent" localSheetId="52">#REF!</definedName>
    <definedName name="imputent" localSheetId="54">#REF!</definedName>
    <definedName name="imputent">#REF!</definedName>
    <definedName name="IMSS">#REF!</definedName>
    <definedName name="Inc" localSheetId="17">#REF!</definedName>
    <definedName name="Inc" localSheetId="34">#REF!</definedName>
    <definedName name="Inc" localSheetId="53">#REF!</definedName>
    <definedName name="Inc" localSheetId="5">#REF!</definedName>
    <definedName name="Inc" localSheetId="52">#REF!</definedName>
    <definedName name="Inc" localSheetId="54">#REF!</definedName>
    <definedName name="Inc">#REF!</definedName>
    <definedName name="Inc_Stat_Chilquinta_5year">#REF!</definedName>
    <definedName name="Inc_Stat_Chilquinta_Budget">#REF!</definedName>
    <definedName name="Inc_Stat_Inversiones_5year">#REF!</definedName>
    <definedName name="Inc_Stat_Inversiones_Budget">#REF!</definedName>
    <definedName name="IncAcct" localSheetId="17">#REF!</definedName>
    <definedName name="IncAcct" localSheetId="34">#REF!</definedName>
    <definedName name="IncAcct" localSheetId="53">#REF!</definedName>
    <definedName name="IncAcct" localSheetId="5">#REF!</definedName>
    <definedName name="IncAcct" localSheetId="52">#REF!</definedName>
    <definedName name="IncAcct" localSheetId="54">#REF!</definedName>
    <definedName name="IncAcct">#REF!</definedName>
    <definedName name="IncDesc" localSheetId="17">#REF!</definedName>
    <definedName name="IncDesc" localSheetId="34">#REF!</definedName>
    <definedName name="IncDesc" localSheetId="53">#REF!</definedName>
    <definedName name="IncDesc" localSheetId="5">#REF!</definedName>
    <definedName name="IncDesc" localSheetId="52">#REF!</definedName>
    <definedName name="IncDesc" localSheetId="54">#REF!</definedName>
    <definedName name="IncDesc">#REF!</definedName>
    <definedName name="IncludeAFUDC">#REF!</definedName>
    <definedName name="IncludeFFU">#REF!</definedName>
    <definedName name="IncludeITC">#REF!</definedName>
    <definedName name="IncludeWC">#REF!</definedName>
    <definedName name="INCOME">#REF!</definedName>
    <definedName name="Income_Statement_10_years">#REF!</definedName>
    <definedName name="Income_Statement_2001_2006">#REF!</definedName>
    <definedName name="Income_Statement_Analisis">#REF!</definedName>
    <definedName name="index">#REF!</definedName>
    <definedName name="Indice">#REF!</definedName>
    <definedName name="IndifRtLstDt">#REF!</definedName>
    <definedName name="Industrial_Rev_Growth">#REF!</definedName>
    <definedName name="inflation">#REF!</definedName>
    <definedName name="Inflation_1996">#REF!</definedName>
    <definedName name="Inflation_1997">#REF!</definedName>
    <definedName name="Inflation_1998">#REF!</definedName>
    <definedName name="Inflation_1999">#REF!</definedName>
    <definedName name="Inflation_2000">#REF!</definedName>
    <definedName name="Ingbal">#REF!</definedName>
    <definedName name="inhomeeduc">#REF!</definedName>
    <definedName name="INICIO">#REF!</definedName>
    <definedName name="InitialCF">#REF!</definedName>
    <definedName name="initialcol">#REF!</definedName>
    <definedName name="INPC">#REF!</definedName>
    <definedName name="INPC1">#REF!</definedName>
    <definedName name="INPC87">#REF!</definedName>
    <definedName name="INPCEUA">#REF!</definedName>
    <definedName name="inpcjun93">34877.1</definedName>
    <definedName name="input" localSheetId="17">#REF!</definedName>
    <definedName name="input" localSheetId="34">#REF!</definedName>
    <definedName name="input" localSheetId="53">#REF!</definedName>
    <definedName name="input" localSheetId="4">#REF!</definedName>
    <definedName name="input" localSheetId="5">#REF!</definedName>
    <definedName name="input" localSheetId="7">#REF!</definedName>
    <definedName name="input" localSheetId="8">#REF!</definedName>
    <definedName name="input" localSheetId="48">#REF!</definedName>
    <definedName name="input" localSheetId="54">#REF!</definedName>
    <definedName name="input">#REF!</definedName>
    <definedName name="Input_1">"ce1:co57"</definedName>
    <definedName name="Input_2">"ce58:co121"</definedName>
    <definedName name="Input_Matrix">#REF!</definedName>
    <definedName name="INPUT1" localSheetId="17">#REF!</definedName>
    <definedName name="INPUT1" localSheetId="34">#REF!</definedName>
    <definedName name="INPUT1" localSheetId="53">#REF!</definedName>
    <definedName name="INPUT1" localSheetId="5">#REF!</definedName>
    <definedName name="INPUT1" localSheetId="43">#REF!</definedName>
    <definedName name="INPUT1" localSheetId="48">#REF!</definedName>
    <definedName name="INPUT1" localSheetId="52">#REF!</definedName>
    <definedName name="INPUT1" localSheetId="54">#REF!</definedName>
    <definedName name="INPUT1">#REF!</definedName>
    <definedName name="INPUT2" localSheetId="17">#REF!</definedName>
    <definedName name="INPUT2" localSheetId="34">#REF!</definedName>
    <definedName name="INPUT2" localSheetId="53">#REF!</definedName>
    <definedName name="INPUT2" localSheetId="5">#REF!</definedName>
    <definedName name="INPUT2" localSheetId="43">#REF!</definedName>
    <definedName name="INPUT2" localSheetId="48">#REF!</definedName>
    <definedName name="INPUT2" localSheetId="52">#REF!</definedName>
    <definedName name="INPUT2" localSheetId="54">#REF!</definedName>
    <definedName name="INPUT2">#REF!</definedName>
    <definedName name="INPUTCOL" localSheetId="17">#REF!</definedName>
    <definedName name="INPUTCOL" localSheetId="34">#REF!</definedName>
    <definedName name="INPUTCOL" localSheetId="53">#REF!</definedName>
    <definedName name="INPUTCOL" localSheetId="5">#REF!</definedName>
    <definedName name="INPUTCOL" localSheetId="43">#REF!</definedName>
    <definedName name="INPUTCOL" localSheetId="48">#REF!</definedName>
    <definedName name="INPUTCOL" localSheetId="52">#REF!</definedName>
    <definedName name="INPUTCOL" localSheetId="54">#REF!</definedName>
    <definedName name="INPUTCOL">#REF!</definedName>
    <definedName name="inputent" localSheetId="17">#REF!</definedName>
    <definedName name="inputent" localSheetId="34">#REF!</definedName>
    <definedName name="inputent" localSheetId="53">#REF!</definedName>
    <definedName name="inputent" localSheetId="5">#REF!</definedName>
    <definedName name="inputent" localSheetId="52">#REF!</definedName>
    <definedName name="inputent" localSheetId="54">#REF!</definedName>
    <definedName name="inputent">#REF!</definedName>
    <definedName name="INPUTROW" localSheetId="17">#REF!</definedName>
    <definedName name="INPUTROW" localSheetId="34">#REF!</definedName>
    <definedName name="INPUTROW" localSheetId="53">#REF!</definedName>
    <definedName name="INPUTROW" localSheetId="5">#REF!</definedName>
    <definedName name="INPUTROW" localSheetId="43">#REF!</definedName>
    <definedName name="INPUTROW" localSheetId="48">#REF!</definedName>
    <definedName name="INPUTROW" localSheetId="52">#REF!</definedName>
    <definedName name="INPUTROW" localSheetId="54">#REF!</definedName>
    <definedName name="INPUTROW">#REF!</definedName>
    <definedName name="Installed_capacity">#REF!</definedName>
    <definedName name="Installed_Output_ACatInverters">#REF!</definedName>
    <definedName name="Installed_Output_ACatPOI">#REF!</definedName>
    <definedName name="Installed_Output_DC">#REF!</definedName>
    <definedName name="INSUR_8">#REF!</definedName>
    <definedName name="Int">#REF!</definedName>
    <definedName name="INT_ACARGO">#REF!</definedName>
    <definedName name="INT_ACUMULABLE">#REF!</definedName>
    <definedName name="INT_AFAVOR">#REF!</definedName>
    <definedName name="INT_BORD">#REF!</definedName>
    <definedName name="INT_COMP">#REF!</definedName>
    <definedName name="INT_DEDUCIBLE">#REF!</definedName>
    <definedName name="INTER">#REF!</definedName>
    <definedName name="InteresAcumulable">#REF!</definedName>
    <definedName name="InteresDeducible">#REF!</definedName>
    <definedName name="Interest_Rate">#REF!</definedName>
    <definedName name="Interest_Rate_Pref">#REF!</definedName>
    <definedName name="InterestRate">#REF!</definedName>
    <definedName name="IntRate">#REF!</definedName>
    <definedName name="IntRate2">#REF!</definedName>
    <definedName name="IntRate3">#REF!</definedName>
    <definedName name="Inv_Change">#REF!</definedName>
    <definedName name="inv2firstyearofservice">#REF!</definedName>
    <definedName name="inv2FTDM">#REF!</definedName>
    <definedName name="inv2STDM">#REF!</definedName>
    <definedName name="Inversion_Obra">#REF!</definedName>
    <definedName name="Inversion_Obras">#REF!</definedName>
    <definedName name="Inversion_Saldo">#REF!</definedName>
    <definedName name="Inversiones_ChileanGaap">#REF!</definedName>
    <definedName name="Inversiones_Mayor">#REF!</definedName>
    <definedName name="Inversiones_MayorUSGaap">#REF!</definedName>
    <definedName name="Inversiones_Menor">#REF!</definedName>
    <definedName name="Inversiones_MenorUSGaap">#REF!</definedName>
    <definedName name="Inversiones_Pesos">#REF!</definedName>
    <definedName name="Inversiones_USGaap">#REF!</definedName>
    <definedName name="Invest_Escal">#REF!</definedName>
    <definedName name="InvoiceType">#REF!</definedName>
    <definedName name="IO">#REF!</definedName>
    <definedName name="IQ_ACCOUNT_CHANGE" hidden="1">"c1449"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_REUT" hidden="1">"c5425"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"FDO"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REUT" hidden="1">"c3837"</definedName>
    <definedName name="IQ_FFO_GUIDANCE" hidden="1">"c4443"</definedName>
    <definedName name="IQ_FFO_HIGH_EST" hidden="1">"c419"</definedName>
    <definedName name="IQ_FFO_HIGH_EST_REUT" hidden="1">"c3839"</definedName>
    <definedName name="IQ_FFO_HIGH_GUIDANCE" hidden="1">"c4184"</definedName>
    <definedName name="IQ_FFO_LOW_EST" hidden="1">"c420"</definedName>
    <definedName name="IQ_FFO_LOW_EST_REUT" hidden="1">"c3840"</definedName>
    <definedName name="IQ_FFO_LOW_GUIDANCE" hidden="1">"c4224"</definedName>
    <definedName name="IQ_FFO_MEDIAN_EST" hidden="1">"c1665"</definedName>
    <definedName name="IQ_FFO_MEDIAN_EST_REUT" hidden="1">"c3838"</definedName>
    <definedName name="IQ_FFO_NUM_EST" hidden="1">"c421"</definedName>
    <definedName name="IQ_FFO_NUM_EST_REUT" hidden="1">"c3841"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TDDEV_EST" hidden="1">"c4452"</definedName>
    <definedName name="IQ_FFO_STDDEV_EST" hidden="1">"c422"</definedName>
    <definedName name="IQ_FFO_STDDEV_EST_REUT" hidden="1">"c3842"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_REUT" hidden="1">"c5375"</definedName>
    <definedName name="IQ_NI_GW_GUIDANCE" hidden="1">"c4471"</definedName>
    <definedName name="IQ_NI_GW_HIGH_EST_REUT" hidden="1">"c5377"</definedName>
    <definedName name="IQ_NI_GW_HIGH_GUIDANCE" hidden="1">"c4178"</definedName>
    <definedName name="IQ_NI_GW_LOW_EST_REUT" hidden="1">"c5378"</definedName>
    <definedName name="IQ_NI_GW_LOW_GUIDANCE" hidden="1">"c4218"</definedName>
    <definedName name="IQ_NI_GW_MEDIAN_EST_REUT" hidden="1">"c5376"</definedName>
    <definedName name="IQ_NI_GW_NUM_EST_REUT" hidden="1">"c5379"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"c3966"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ACT_OR_EST_REUT" hidden="1">"c5461"</definedName>
    <definedName name="IQ_REVENUE_EST" hidden="1">"c1126"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39620.6696064815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TDDEV_EST" hidden="1">"c4538"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_1_0" hidden="1">#REF!</definedName>
    <definedName name="IRR_1_1" hidden="1">#REF!</definedName>
    <definedName name="IRR_1_10" hidden="1">#REF!</definedName>
    <definedName name="IRR_1_2" hidden="1">#REF!</definedName>
    <definedName name="IRR_1_3" hidden="1">#REF!</definedName>
    <definedName name="IRR_1_4" hidden="1">#REF!</definedName>
    <definedName name="IRR_1_5" hidden="1">#REF!</definedName>
    <definedName name="IRR_1_6" hidden="1">#REF!</definedName>
    <definedName name="IRR_1_7" hidden="1">#REF!</definedName>
    <definedName name="IRR_1_8" hidden="1">#REF!</definedName>
    <definedName name="IRR_1_9" hidden="1">#REF!</definedName>
    <definedName name="IRR_2_0" hidden="1">#REF!</definedName>
    <definedName name="IRR_2_1" hidden="1">#REF!</definedName>
    <definedName name="IRR_2_10" hidden="1">#REF!</definedName>
    <definedName name="IRR_2_2" hidden="1">#REF!</definedName>
    <definedName name="IRR_2_3" hidden="1">#REF!</definedName>
    <definedName name="IRR_2_4" hidden="1">#REF!</definedName>
    <definedName name="IRR_2_5" hidden="1">#REF!</definedName>
    <definedName name="IRR_2_6" hidden="1">#REF!</definedName>
    <definedName name="IRR_2_7" hidden="1">#REF!</definedName>
    <definedName name="IRR_2_8" hidden="1">#REF!</definedName>
    <definedName name="IRR_2_9" hidden="1">#REF!</definedName>
    <definedName name="IRR_3_0" hidden="1">#REF!</definedName>
    <definedName name="IRR_3_1" hidden="1">#REF!</definedName>
    <definedName name="IRR_3_10" hidden="1">#REF!</definedName>
    <definedName name="IRR_3_2" hidden="1">#REF!</definedName>
    <definedName name="IRR_3_3" hidden="1">#REF!</definedName>
    <definedName name="IRR_3_4" hidden="1">#REF!</definedName>
    <definedName name="IRR_3_5" hidden="1">#REF!</definedName>
    <definedName name="IRR_3_6" hidden="1">#REF!</definedName>
    <definedName name="IRR_3_7" hidden="1">#REF!</definedName>
    <definedName name="IRR_3_8" hidden="1">#REF!</definedName>
    <definedName name="IRR_3_9" hidden="1">#REF!</definedName>
    <definedName name="IRR_Levered_FullTax">#REF!</definedName>
    <definedName name="IRR_Levered_TaxDelay">#REF!</definedName>
    <definedName name="IRR_Unlevered_FullTax">#REF!</definedName>
    <definedName name="IRR_Unlevered_TaxDelay">#REF!</definedName>
    <definedName name="IS_1" localSheetId="17">#REF!</definedName>
    <definedName name="IS_1" localSheetId="34">#REF!</definedName>
    <definedName name="IS_1" localSheetId="53">#REF!</definedName>
    <definedName name="IS_1" localSheetId="5">#REF!</definedName>
    <definedName name="IS_1" localSheetId="52">#REF!</definedName>
    <definedName name="IS_1" localSheetId="54">#REF!</definedName>
    <definedName name="IS_1">#REF!</definedName>
    <definedName name="IS_2" localSheetId="17">#REF!</definedName>
    <definedName name="IS_2" localSheetId="34">#REF!</definedName>
    <definedName name="IS_2" localSheetId="53">#REF!</definedName>
    <definedName name="IS_2" localSheetId="5">#REF!</definedName>
    <definedName name="IS_2" localSheetId="52">#REF!</definedName>
    <definedName name="IS_2" localSheetId="54">#REF!</definedName>
    <definedName name="IS_2">#REF!</definedName>
    <definedName name="IS_3" localSheetId="17">#REF!</definedName>
    <definedName name="IS_3" localSheetId="34">#REF!</definedName>
    <definedName name="IS_3" localSheetId="53">#REF!</definedName>
    <definedName name="IS_3" localSheetId="5">#REF!</definedName>
    <definedName name="IS_3" localSheetId="52">#REF!</definedName>
    <definedName name="IS_3" localSheetId="54">#REF!</definedName>
    <definedName name="IS_3">#REF!</definedName>
    <definedName name="IS_4" localSheetId="17">#REF!</definedName>
    <definedName name="IS_4" localSheetId="34">#REF!</definedName>
    <definedName name="IS_4" localSheetId="53">#REF!</definedName>
    <definedName name="IS_4" localSheetId="5">#REF!</definedName>
    <definedName name="IS_4" localSheetId="52">#REF!</definedName>
    <definedName name="IS_4" localSheetId="54">#REF!</definedName>
    <definedName name="IS_4">#REF!</definedName>
    <definedName name="ISALL" localSheetId="38">#REF!</definedName>
    <definedName name="ISALL" localSheetId="53">#REF!</definedName>
    <definedName name="ISALL" localSheetId="4">#REF!</definedName>
    <definedName name="ISALL" localSheetId="58">#REF!</definedName>
    <definedName name="ISALL">#REF!</definedName>
    <definedName name="IsColHidden" hidden="1">FALSE</definedName>
    <definedName name="IsLTMColHidden" hidden="1">FALSE</definedName>
    <definedName name="ISR">#REF!</definedName>
    <definedName name="ISSUE">#REF!</definedName>
    <definedName name="ITBA">#REF!</definedName>
    <definedName name="ITC_Eligible_CAPEX_Levered">#REF!</definedName>
    <definedName name="ITC_Eligible_CAPEX_Unlevered">#REF!</definedName>
    <definedName name="ITC_Federal_Depreciation_Basis_Reduction">#REF!</definedName>
    <definedName name="ITCRate">#REF!</definedName>
    <definedName name="ITCS">#REF!</definedName>
    <definedName name="ITCTaxAdj">#REF!</definedName>
    <definedName name="Items03">#REF!</definedName>
    <definedName name="Items04">#REF!</definedName>
    <definedName name="iva">#REF!</definedName>
    <definedName name="JAN">#REF!</definedName>
    <definedName name="Jan_11" comment="2010">#REF!</definedName>
    <definedName name="JANBS" localSheetId="17">#REF!</definedName>
    <definedName name="JANBS" localSheetId="34">#REF!</definedName>
    <definedName name="JANBS" localSheetId="53">#REF!</definedName>
    <definedName name="JANBS" localSheetId="5">#REF!</definedName>
    <definedName name="JANBS" localSheetId="52">#REF!</definedName>
    <definedName name="JANBS" localSheetId="54">#REF!</definedName>
    <definedName name="JANBS">#REF!</definedName>
    <definedName name="JE" localSheetId="17">#REF!</definedName>
    <definedName name="JE" localSheetId="34">#REF!</definedName>
    <definedName name="JE" localSheetId="53">#REF!</definedName>
    <definedName name="JE" localSheetId="4">#REF!</definedName>
    <definedName name="JE" localSheetId="5">#REF!</definedName>
    <definedName name="JE" localSheetId="7">#REF!</definedName>
    <definedName name="JE" localSheetId="8">#REF!</definedName>
    <definedName name="JE" localSheetId="48">#REF!</definedName>
    <definedName name="JE" localSheetId="52">#REF!</definedName>
    <definedName name="JE" localSheetId="54">#REF!</definedName>
    <definedName name="JE">#REF!</definedName>
    <definedName name="Jerry">#REF!</definedName>
    <definedName name="JH" hidden="1">{"total_10yr",#N/A,FALSE,"Data (t8-t4)"}</definedName>
    <definedName name="jkhhkl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Joel">#REF!</definedName>
    <definedName name="Johnny">#REF!</definedName>
    <definedName name="JournalDebits">#REF!</definedName>
    <definedName name="JUL">#REF!</definedName>
    <definedName name="July2007" hidden="1">{"2002Frcst","06Month",FALSE,"Frcst Format 2002"}</definedName>
    <definedName name="JUN">#REF!</definedName>
    <definedName name="June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Juristiction">#REF!</definedName>
    <definedName name="k" hidden="1">#REF!</definedName>
    <definedName name="kbde0">#REF!</definedName>
    <definedName name="kbde1">#REF!</definedName>
    <definedName name="kbde2">#REF!</definedName>
    <definedName name="kenerr" hidden="1">{"by_month",#N/A,TRUE,"template";"Destec_month",#N/A,TRUE,"template";"by_quarter",#N/A,TRUE,"template";"destec_quarter",#N/A,TRUE,"template";"by_year",#N/A,TRUE,"template";"Destec_annual",#N/A,TRUE,"template"}</definedName>
    <definedName name="kern" hidden="1">{#N/A,#N/A,FALSE,"Cash";#N/A,#N/A,FALSE,"Acct. Rec";#N/A,#N/A,FALSE,"Accr. Int.";#N/A,#N/A,FALSE,"Misc AR";#N/A,#N/A,FALSE,"PP Tax";#N/A,#N/A,FALSE,"PP Fuel";#N/A,#N/A,FALSE,"PP Ins.";#N/A,#N/A,FALSE,"PP&amp;E";#N/A,#N/A,FALSE,"Open AP";#N/A,#N/A,FALSE,"AP Other";#N/A,#N/A,FALSE,"ERR 1997";#N/A,#N/A,FALSE,"Other Accr";#N/A,#N/A,FALSE,"Revolving Loan";#N/A,#N/A,FALSE,"LTDebt";#N/A,#N/A,FALSE,"Capital";#N/A,#N/A,FALSE,"Steam";#N/A,#N/A,FALSE,"IPT Elec";#N/A,#N/A,FALSE,"SCE Elec";#N/A,#N/A,FALSE,"FUEL 98";#N/A,#N/A,FALSE,"Water";#N/A,#N/A,FALSE,"Waste";#N/A,#N/A,FALSE,"DOC O&amp;M";#N/A,#N/A,FALSE,"Interconnect";#N/A,#N/A,FALSE,"ERR Exp";#N/A,#N/A,FALSE,"Standby"}</definedName>
    <definedName name="KM">#REF!</definedName>
    <definedName name="KMD">#REF!</definedName>
    <definedName name="KMS">#REF!</definedName>
    <definedName name="KSA">#REF!</definedName>
    <definedName name="KSUBE0">#REF!</definedName>
    <definedName name="KSUBE1">#REF!</definedName>
    <definedName name="KSUBE2">#REF!</definedName>
    <definedName name="kWh">#REF!</definedName>
    <definedName name="l">#N/A</definedName>
    <definedName name="L_1">#REF!</definedName>
    <definedName name="L_2">#REF!</definedName>
    <definedName name="L_3">#REF!</definedName>
    <definedName name="L_4">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G">#REF!</definedName>
    <definedName name="LAHRS">#REF!</definedName>
    <definedName name="Land">#REF!</definedName>
    <definedName name="land1450500June">#REF!</definedName>
    <definedName name="LandCost" hidden="1">#REF!</definedName>
    <definedName name="landlordcentralac">#REF!</definedName>
    <definedName name="landlordrefrigerator">#REF!</definedName>
    <definedName name="landlordwindowac">#REF!</definedName>
    <definedName name="Last_Row">IF(Values_Entered,Header_Row+Number_of_Payments,Header_Row)</definedName>
    <definedName name="Last_Row_Pref">IF(Values_Entered_Pref,Header_Row_Pref+No_of_Pamts_Pref,Header_Row_Pref)</definedName>
    <definedName name="LastRangeName" hidden="1">#REF!</definedName>
    <definedName name="lastyearofservice" localSheetId="17">#REF!</definedName>
    <definedName name="lastyearofservice" localSheetId="34">#REF!</definedName>
    <definedName name="lastyearofservice" localSheetId="53">#REF!</definedName>
    <definedName name="lastyearofservice" localSheetId="5">#REF!</definedName>
    <definedName name="lastyearofservice" localSheetId="52">#REF!</definedName>
    <definedName name="lastyearofservice" localSheetId="54">#REF!</definedName>
    <definedName name="lastyearofservice">#REF!</definedName>
    <definedName name="LB">#REF!</definedName>
    <definedName name="left">#REF!</definedName>
    <definedName name="LevFixedPrice">#REF!</definedName>
    <definedName name="LevVarPrice">#REF!</definedName>
    <definedName name="li">#REF!</definedName>
    <definedName name="Liabilities">#REF!,#REF!,#REF!,#REF!,#REF!,#REF!,#REF!,#REF!,#REF!,#REF!,#REF!,#REF!,#REF!,#REF!,#REF!,#REF!,#REF!,#REF!,#REF!,#REF!</definedName>
    <definedName name="limcount" hidden="1">1</definedName>
    <definedName name="LIRA">#REF!</definedName>
    <definedName name="list">#REF!</definedName>
    <definedName name="List2">#REF!</definedName>
    <definedName name="listaordenamieto">#REF!</definedName>
    <definedName name="ListOffset" hidden="1">1</definedName>
    <definedName name="ll">#REF!</definedName>
    <definedName name="LMM">#REF!</definedName>
    <definedName name="ln_mean">#N/A</definedName>
    <definedName name="ln_mean2">[0]!ln_mean2</definedName>
    <definedName name="ln_stdev">#N/A</definedName>
    <definedName name="ln_stdev2">[0]!ln_stdev2</definedName>
    <definedName name="loaderexpenses?">#REF!</definedName>
    <definedName name="loaderinvest?">#REF!</definedName>
    <definedName name="LoaderL">#REF!</definedName>
    <definedName name="LoaderNLSCG">#REF!</definedName>
    <definedName name="LoaderNLSDGEElec">#REF!</definedName>
    <definedName name="LoaderNLSDGEGas">#REF!</definedName>
    <definedName name="loaderrevenues?">#REF!</definedName>
    <definedName name="LoadersNLSCG">#REF!</definedName>
    <definedName name="Loan_Amount">#REF!</definedName>
    <definedName name="Loan_Amount_Pref">#REF!</definedName>
    <definedName name="Loan_Start">#REF!</definedName>
    <definedName name="Loan_Start_Pref">#REF!</definedName>
    <definedName name="LOAN_TERM">#REF!</definedName>
    <definedName name="Loan_Years">#REF!</definedName>
    <definedName name="Loan_Years_Pref">#REF!</definedName>
    <definedName name="Local_Mex_Staff">#REF!</definedName>
    <definedName name="LOCATION">#REF!</definedName>
    <definedName name="LOCTTLHRS">#REF!</definedName>
    <definedName name="LOGISTICS">#REF!</definedName>
    <definedName name="LOSS">#REF!</definedName>
    <definedName name="LOW_INCOME">#REF!</definedName>
    <definedName name="lowflowshowerhead">#REF!</definedName>
    <definedName name="LRMC_DETAIL">#REF!</definedName>
    <definedName name="LTCCostSrc">#REF!</definedName>
    <definedName name="LTSA_baseyear">#REF!</definedName>
    <definedName name="LTSA_escalation">#REF!</definedName>
    <definedName name="LTSA_fixed">#REF!</definedName>
    <definedName name="LTSA_hours">#REF!</definedName>
    <definedName name="LTSA_variable">#REF!</definedName>
    <definedName name="LUGAR">#REF!</definedName>
    <definedName name="Macroeco_table">#REF!</definedName>
    <definedName name="MACRS">#REF!</definedName>
    <definedName name="MAIN" localSheetId="17">#REF!</definedName>
    <definedName name="MAIN" localSheetId="34">#REF!</definedName>
    <definedName name="MAIN" localSheetId="53">#REF!</definedName>
    <definedName name="MAIN" localSheetId="5">#REF!</definedName>
    <definedName name="MAIN" localSheetId="43">#REF!</definedName>
    <definedName name="MAIN" localSheetId="48">#REF!</definedName>
    <definedName name="MAIN" localSheetId="52">#REF!</definedName>
    <definedName name="MAIN" localSheetId="54">#REF!</definedName>
    <definedName name="MAIN">#REF!</definedName>
    <definedName name="Main_Menu">#REF!</definedName>
    <definedName name="Major_Insp_Consumables_Cost">#REF!</definedName>
    <definedName name="Major_Overhaul_Hours">#REF!</definedName>
    <definedName name="Major_Overhaul_Starts">#REF!</definedName>
    <definedName name="MAQEQUIPO">#REF!</definedName>
    <definedName name="MAR">#REF!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shall">#REF!</definedName>
    <definedName name="MAY">#REF!</definedName>
    <definedName name="Mayfdsdfd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mb_inputLocation" hidden="1">#REF!</definedName>
    <definedName name="MED_MTR">2</definedName>
    <definedName name="MEJORAS_A_CONSTRUCC.">#REF!</definedName>
    <definedName name="MEMO">#REF!</definedName>
    <definedName name="Merchant_Base_Year_Electricity_Price_Escalation">#REF!</definedName>
    <definedName name="merchant_capacity">#REF!</definedName>
    <definedName name="Merchant_Generation_Switch">#REF!</definedName>
    <definedName name="Merchant_Price">#REF!</definedName>
    <definedName name="Merchant_Price_Escalation_Rate">#REF!</definedName>
    <definedName name="MESES">#REF!</definedName>
    <definedName name="MESG1" localSheetId="17">#REF!</definedName>
    <definedName name="MESG1" localSheetId="34">#REF!</definedName>
    <definedName name="MESG1" localSheetId="53">#REF!</definedName>
    <definedName name="MESG1" localSheetId="5">#REF!</definedName>
    <definedName name="MESG1" localSheetId="43">#REF!</definedName>
    <definedName name="MESG1" localSheetId="48">#REF!</definedName>
    <definedName name="MESG1" localSheetId="52">#REF!</definedName>
    <definedName name="MESG1" localSheetId="54">#REF!</definedName>
    <definedName name="MESG1">#REF!</definedName>
    <definedName name="MESG2" localSheetId="17">#REF!</definedName>
    <definedName name="MESG2" localSheetId="34">#REF!</definedName>
    <definedName name="MESG2" localSheetId="53">#REF!</definedName>
    <definedName name="MESG2" localSheetId="5">#REF!</definedName>
    <definedName name="MESG2" localSheetId="43">#REF!</definedName>
    <definedName name="MESG2" localSheetId="48">#REF!</definedName>
    <definedName name="MESG2" localSheetId="52">#REF!</definedName>
    <definedName name="MESG2" localSheetId="54">#REF!</definedName>
    <definedName name="MESG2">#REF!</definedName>
    <definedName name="MeterCost">#REF!</definedName>
    <definedName name="method">#REF!</definedName>
    <definedName name="MFB">#REF!</definedName>
    <definedName name="Mike">#REF!</definedName>
    <definedName name="Min_Cash">#REF!</definedName>
    <definedName name="minorhomerepair">#REF!</definedName>
    <definedName name="misc">#REF!</definedName>
    <definedName name="MISC1" localSheetId="17">#REF!</definedName>
    <definedName name="MISC1" localSheetId="34">#REF!</definedName>
    <definedName name="MISC1" localSheetId="53">#REF!</definedName>
    <definedName name="MISC1" localSheetId="5">#REF!</definedName>
    <definedName name="MISC1">#REF!</definedName>
    <definedName name="MISC2" localSheetId="17">#REF!</definedName>
    <definedName name="MISC2" localSheetId="34">#REF!</definedName>
    <definedName name="MISC2" localSheetId="53">#REF!</definedName>
    <definedName name="MISC2" localSheetId="5">#REF!</definedName>
    <definedName name="MISC2">#REF!</definedName>
    <definedName name="MISC3" localSheetId="17">#REF!</definedName>
    <definedName name="MISC3" localSheetId="34">#REF!</definedName>
    <definedName name="MISC3" localSheetId="53">#REF!</definedName>
    <definedName name="MISC3" localSheetId="5">#REF!</definedName>
    <definedName name="MISC3">#REF!</definedName>
    <definedName name="MISC4" localSheetId="17">#REF!</definedName>
    <definedName name="MISC4" localSheetId="34">#REF!</definedName>
    <definedName name="MISC4" localSheetId="53">#REF!</definedName>
    <definedName name="MISC4" localSheetId="5">#REF!</definedName>
    <definedName name="MISC4">#REF!</definedName>
    <definedName name="MITAD">#REF!</definedName>
    <definedName name="MITADEJ">#REF!</definedName>
    <definedName name="MO">#REF!</definedName>
    <definedName name="Mo_Table">#REF!</definedName>
    <definedName name="MOBEQUIPO">#REF!</definedName>
    <definedName name="MODEL" localSheetId="17">#REF!</definedName>
    <definedName name="MODEL" localSheetId="34">#REF!</definedName>
    <definedName name="MODEL" localSheetId="53">#REF!</definedName>
    <definedName name="MODEL" localSheetId="5">#REF!</definedName>
    <definedName name="MODEL" localSheetId="52">#REF!</definedName>
    <definedName name="MODEL" localSheetId="54">#REF!</definedName>
    <definedName name="MODEL">#REF!</definedName>
    <definedName name="MODEL_INFO">#REF!</definedName>
    <definedName name="modifiedavailmo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month" localSheetId="17">#REF!</definedName>
    <definedName name="month" localSheetId="34">#REF!</definedName>
    <definedName name="month" localSheetId="53">#REF!</definedName>
    <definedName name="month" localSheetId="4">#REF!</definedName>
    <definedName name="month" localSheetId="5">#REF!</definedName>
    <definedName name="month" localSheetId="7">#REF!</definedName>
    <definedName name="month" localSheetId="8">#REF!</definedName>
    <definedName name="month" localSheetId="48">#REF!</definedName>
    <definedName name="month" localSheetId="54">#REF!</definedName>
    <definedName name="month">#REF!</definedName>
    <definedName name="Monthly__IRR__Dates" hidden="1">#REF!</definedName>
    <definedName name="Monthly_Income_Statement">#REF!</definedName>
    <definedName name="MONTHLY_INCOME_STATEMENT_2001">#REF!</definedName>
    <definedName name="Monthly_Income_Statement_Outlook">#REF!</definedName>
    <definedName name="MONTHLYREC" localSheetId="17">#REF!</definedName>
    <definedName name="MONTHLYREC" localSheetId="34">#REF!</definedName>
    <definedName name="MONTHLYREC" localSheetId="53">#REF!</definedName>
    <definedName name="MONTHLYREC" localSheetId="5">#REF!</definedName>
    <definedName name="MONTHLYREC" localSheetId="52">#REF!</definedName>
    <definedName name="MONTHLYREC" localSheetId="54">#REF!</definedName>
    <definedName name="MONTHLYREC">#REF!</definedName>
    <definedName name="Months">#REF!</definedName>
    <definedName name="Months_Forecast_Length">#REF!</definedName>
    <definedName name="Months_Total_Forecast_Length">#REF!</definedName>
    <definedName name="MONTHSUM">#REF!</definedName>
    <definedName name="mos">#REF!</definedName>
    <definedName name="MSQTot_Stats">#REF!</definedName>
    <definedName name="MthAvg">#REF!</definedName>
    <definedName name="MthTable">#REF!</definedName>
    <definedName name="MTMOfst">#REF!</definedName>
    <definedName name="MTRDAYS">#REF!</definedName>
    <definedName name="MTRREAD">#REF!</definedName>
    <definedName name="MTTA">#REF!</definedName>
    <definedName name="MULTI02">#REF!</definedName>
    <definedName name="n">#REF!</definedName>
    <definedName name="N_A" localSheetId="34">#REF!</definedName>
    <definedName name="N_A" localSheetId="38">#REF!</definedName>
    <definedName name="N_A" localSheetId="53">#REF!</definedName>
    <definedName name="N_A" localSheetId="4">#REF!</definedName>
    <definedName name="N_A" localSheetId="5">#REF!</definedName>
    <definedName name="N_A" localSheetId="43">#REF!</definedName>
    <definedName name="N_A" localSheetId="48">#REF!</definedName>
    <definedName name="N_A" localSheetId="52">#REF!</definedName>
    <definedName name="N_A" localSheetId="54">#REF!</definedName>
    <definedName name="N_A" localSheetId="58">#REF!</definedName>
    <definedName name="N_A">#REF!</definedName>
    <definedName name="nameplate_capacity">#REF!</definedName>
    <definedName name="NET">#REF!</definedName>
    <definedName name="NetToGross">#REF!</definedName>
    <definedName name="new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NewG30Inv">#REF!</definedName>
    <definedName name="NewG30Rev">#REF!</definedName>
    <definedName name="NewG30Vol">#REF!</definedName>
    <definedName name="newwrev" hidden="1">{#N/A,#N/A,TRUE,"SDGE";#N/A,#N/A,TRUE,"GBU";#N/A,#N/A,TRUE,"TBU";#N/A,#N/A,TRUE,"EDBU";#N/A,#N/A,TRUE,"ExclCC"}</definedName>
    <definedName name="NFCTAPDC">#REF!</definedName>
    <definedName name="NGV_CR">#REF!</definedName>
    <definedName name="NGV_UR">#REF!</definedName>
    <definedName name="NGVBA">#REF!</definedName>
    <definedName name="NITCS_96">#REF!</definedName>
    <definedName name="NLAG">#REF!</definedName>
    <definedName name="nn">#REF!</definedName>
    <definedName name="NO" localSheetId="17">#REF!</definedName>
    <definedName name="NO" localSheetId="34">#REF!</definedName>
    <definedName name="NO" localSheetId="53">#REF!</definedName>
    <definedName name="NO" localSheetId="5">#REF!</definedName>
    <definedName name="NO" localSheetId="43">#REF!</definedName>
    <definedName name="NO" localSheetId="48">#REF!</definedName>
    <definedName name="NO">#REF!</definedName>
    <definedName name="NO_CST">#REF!</definedName>
    <definedName name="NO_DEDUCIBLES">#REF!</definedName>
    <definedName name="No_of_Pamts_Pref">MATCH(0.01,End_Bal_Pref,-1)+1</definedName>
    <definedName name="noe" localSheetId="17">#REF!</definedName>
    <definedName name="noe" localSheetId="34">#REF!</definedName>
    <definedName name="noe" localSheetId="53">#REF!</definedName>
    <definedName name="noe" localSheetId="5">#REF!</definedName>
    <definedName name="noe" localSheetId="43">#REF!</definedName>
    <definedName name="noe" localSheetId="48">#REF!</definedName>
    <definedName name="noe">#REF!</definedName>
    <definedName name="NOMBRE">#REF!</definedName>
    <definedName name="NOMINALES">#REF!</definedName>
    <definedName name="Non_Operating">#REF!</definedName>
    <definedName name="Noncore_Fixed_Cost_Account__NFCA___Margin">#REF!</definedName>
    <definedName name="NormFedTax?" localSheetId="17">#REF!</definedName>
    <definedName name="NormFedTax?" localSheetId="34">#REF!</definedName>
    <definedName name="NormFedTax?" localSheetId="53">#REF!</definedName>
    <definedName name="NormFedTax?" localSheetId="5">#REF!</definedName>
    <definedName name="NormFedTax?" localSheetId="52">#REF!</definedName>
    <definedName name="NormFedTax?" localSheetId="54">#REF!</definedName>
    <definedName name="NormFedTax?">#REF!</definedName>
    <definedName name="NormStateTax?" localSheetId="17">#REF!</definedName>
    <definedName name="NormStateTax?" localSheetId="34">#REF!</definedName>
    <definedName name="NormStateTax?" localSheetId="53">#REF!</definedName>
    <definedName name="NormStateTax?" localSheetId="5">#REF!</definedName>
    <definedName name="NormStateTax?" localSheetId="52">#REF!</definedName>
    <definedName name="NormStateTax?" localSheetId="54">#REF!</definedName>
    <definedName name="NormStateTax?">#REF!</definedName>
    <definedName name="NOV">#REF!</definedName>
    <definedName name="NOV94_ASSET2">#REF!</definedName>
    <definedName name="NOV94_INCOME_YTD1">#REF!</definedName>
    <definedName name="NOV94_INCOME_YTD2">#REF!</definedName>
    <definedName name="NOV94_INCOME1">#REF!</definedName>
    <definedName name="NOV94_INCOME2">#REF!</definedName>
    <definedName name="now" localSheetId="17">#REF!</definedName>
    <definedName name="now" localSheetId="34">#REF!</definedName>
    <definedName name="now" localSheetId="53">#REF!</definedName>
    <definedName name="now" localSheetId="5">#REF!</definedName>
    <definedName name="now" localSheetId="43">#REF!</definedName>
    <definedName name="now" localSheetId="48">#REF!</definedName>
    <definedName name="now">#REF!</definedName>
    <definedName name="NPV_1_0" hidden="1">#REF!</definedName>
    <definedName name="NPV_1_1" hidden="1">#REF!</definedName>
    <definedName name="NPV_1_10" hidden="1">#REF!</definedName>
    <definedName name="NPV_1_2" hidden="1">#REF!</definedName>
    <definedName name="NPV_1_3" hidden="1">#REF!</definedName>
    <definedName name="NPV_1_4" hidden="1">#REF!</definedName>
    <definedName name="NPV_1_5" hidden="1">#REF!</definedName>
    <definedName name="NPV_1_6" hidden="1">#REF!</definedName>
    <definedName name="NPV_1_7" hidden="1">#REF!</definedName>
    <definedName name="NPV_1_8" hidden="1">#REF!</definedName>
    <definedName name="NPV_1_9" hidden="1">#REF!</definedName>
    <definedName name="NPV_2_0" hidden="1">#REF!</definedName>
    <definedName name="NPV_2_1" hidden="1">#REF!</definedName>
    <definedName name="NPV_2_10" hidden="1">#REF!</definedName>
    <definedName name="NPV_2_2" hidden="1">#REF!</definedName>
    <definedName name="NPV_2_3" hidden="1">#REF!</definedName>
    <definedName name="NPV_2_4" hidden="1">#REF!</definedName>
    <definedName name="NPV_2_5" hidden="1">#REF!</definedName>
    <definedName name="NPV_2_6" hidden="1">#REF!</definedName>
    <definedName name="NPV_2_7" hidden="1">#REF!</definedName>
    <definedName name="NPV_2_8" hidden="1">#REF!</definedName>
    <definedName name="NPV_2_9" hidden="1">#REF!</definedName>
    <definedName name="NPV_3_0" hidden="1">#REF!</definedName>
    <definedName name="NPV_3_1" hidden="1">#REF!</definedName>
    <definedName name="NPV_3_10" hidden="1">#REF!</definedName>
    <definedName name="NPV_3_2" hidden="1">#REF!</definedName>
    <definedName name="NPV_3_3" hidden="1">#REF!</definedName>
    <definedName name="NPV_3_4" hidden="1">#REF!</definedName>
    <definedName name="NPV_3_5" hidden="1">#REF!</definedName>
    <definedName name="NPV_3_6" hidden="1">#REF!</definedName>
    <definedName name="NPV_3_7" hidden="1">#REF!</definedName>
    <definedName name="NPV_3_8" hidden="1">#REF!</definedName>
    <definedName name="NPV_3_9" hidden="1">#REF!</definedName>
    <definedName name="NPV_Levered_FullTax">#REF!</definedName>
    <definedName name="NPV_Levered_TaxDelay">#REF!</definedName>
    <definedName name="NPV_Unlevered_FullTax">#REF!</definedName>
    <definedName name="NPV_Unlevered_TaxDelay">#REF!</definedName>
    <definedName name="NRange103" hidden="1">#REF!</definedName>
    <definedName name="NRange106" hidden="1">#REF!</definedName>
    <definedName name="NRange137" hidden="1">#REF!</definedName>
    <definedName name="NRange237" hidden="1">#REF!</definedName>
    <definedName name="NRange238" hidden="1">#REF!</definedName>
    <definedName name="NRange239" hidden="1">#REF!</definedName>
    <definedName name="NRange251" hidden="1">#REF!</definedName>
    <definedName name="NRange262" hidden="1">#REF!</definedName>
    <definedName name="NRange267" hidden="1">#REF!</definedName>
    <definedName name="NRange276" hidden="1">#REF!</definedName>
    <definedName name="nrerev" hidden="1">{"total_10yr",#N/A,FALSE,"Data (t8-t4)"}</definedName>
    <definedName name="NRFVAR">#REF!</definedName>
    <definedName name="Num_Pmt_Per_Year">#REF!</definedName>
    <definedName name="Number_of_Payments">MATCH(0.01,End_Bal,-1)+1</definedName>
    <definedName name="Number_units">#REF!</definedName>
    <definedName name="NvsASD">"V1999-12-31"</definedName>
    <definedName name="NvsAutoDrillOk">"VN"</definedName>
    <definedName name="NvsElapsedTime">0.00223576388816582</definedName>
    <definedName name="NvsEndTime">36549.5633866898</definedName>
    <definedName name="NvsInstSpec">"%"</definedName>
    <definedName name="NvsLayoutType">"M3"</definedName>
    <definedName name="NvsPanelEffdt">"V1940-01-01"</definedName>
    <definedName name="NvsPanelSetid">"VPPL"</definedName>
    <definedName name="NvsReqBU">"VPPL"</definedName>
    <definedName name="NvsReqBUOnly">"VY"</definedName>
    <definedName name="NvsTransLed">"VN"</definedName>
    <definedName name="NvsTreeASD">"V1999-12-31"</definedName>
    <definedName name="O" localSheetId="17">#REF!</definedName>
    <definedName name="O" localSheetId="34">#REF!</definedName>
    <definedName name="O" localSheetId="53">#REF!</definedName>
    <definedName name="O" localSheetId="5">#REF!</definedName>
    <definedName name="O" localSheetId="52">#REF!</definedName>
    <definedName name="O" localSheetId="54">#REF!</definedName>
    <definedName name="O">#REF!</definedName>
    <definedName name="OCC">#REF!</definedName>
    <definedName name="OCR">#REF!</definedName>
    <definedName name="OCT">#REF!</definedName>
    <definedName name="OCT94_ASSET2">#REF!</definedName>
    <definedName name="OCT94_INCOME_YTD1">#REF!</definedName>
    <definedName name="OCT94_INCOME_YTD2">#REF!</definedName>
    <definedName name="OCT94_INCOME1">#REF!</definedName>
    <definedName name="OCT94_INCOME2">#REF!</definedName>
    <definedName name="OFF_COMP">#REF!</definedName>
    <definedName name="Oil_Prices">#REF!</definedName>
    <definedName name="ok">#REF!</definedName>
    <definedName name="okay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OLAMethod">#REF!</definedName>
    <definedName name="oldfinpln1293">#REF!</definedName>
    <definedName name="oms" localSheetId="34">#REF!</definedName>
    <definedName name="oms" localSheetId="38">#REF!</definedName>
    <definedName name="oms" localSheetId="53">#REF!</definedName>
    <definedName name="oms" localSheetId="4">#REF!</definedName>
    <definedName name="oms" localSheetId="5">#REF!</definedName>
    <definedName name="oms" localSheetId="43">#REF!</definedName>
    <definedName name="oms" localSheetId="48">#REF!</definedName>
    <definedName name="oms" localSheetId="52">#REF!</definedName>
    <definedName name="oms" localSheetId="54">#REF!</definedName>
    <definedName name="oms" localSheetId="58">#REF!</definedName>
    <definedName name="oms">#REF!</definedName>
    <definedName name="one" localSheetId="17">{"'Summary'!$A$1:$J$24"}</definedName>
    <definedName name="one" localSheetId="20">{"'Summary'!$A$1:$J$24"}</definedName>
    <definedName name="one" localSheetId="38">{"'Summary'!$A$1:$J$24"}</definedName>
    <definedName name="one" localSheetId="53">{"'Summary'!$A$1:$J$24"}</definedName>
    <definedName name="one" localSheetId="58">{"'Summary'!$A$1:$J$24"}</definedName>
    <definedName name="one">{"'Summary'!$A$1:$J$24"}</definedName>
    <definedName name="one_1" localSheetId="17">{"'Summary'!$A$1:$J$24"}</definedName>
    <definedName name="one_1" localSheetId="20">{"'Summary'!$A$1:$J$24"}</definedName>
    <definedName name="one_1" localSheetId="38">{"'Summary'!$A$1:$J$24"}</definedName>
    <definedName name="one_1" localSheetId="53">{"'Summary'!$A$1:$J$24"}</definedName>
    <definedName name="one_1" localSheetId="58">{"'Summary'!$A$1:$J$24"}</definedName>
    <definedName name="one_1">{"'Summary'!$A$1:$J$24"}</definedName>
    <definedName name="one_1_1" localSheetId="17">{"'Summary'!$A$1:$J$24"}</definedName>
    <definedName name="one_1_1" localSheetId="20">{"'Summary'!$A$1:$J$24"}</definedName>
    <definedName name="one_1_1" localSheetId="38">{"'Summary'!$A$1:$J$24"}</definedName>
    <definedName name="one_1_1" localSheetId="53">{"'Summary'!$A$1:$J$24"}</definedName>
    <definedName name="one_1_1" localSheetId="58">{"'Summary'!$A$1:$J$24"}</definedName>
    <definedName name="one_1_1">{"'Summary'!$A$1:$J$24"}</definedName>
    <definedName name="one_1_1_1" localSheetId="17">{"'Summary'!$A$1:$J$24"}</definedName>
    <definedName name="one_1_1_1" localSheetId="20">{"'Summary'!$A$1:$J$24"}</definedName>
    <definedName name="one_1_1_1" localSheetId="38">{"'Summary'!$A$1:$J$24"}</definedName>
    <definedName name="one_1_1_1" localSheetId="53">{"'Summary'!$A$1:$J$24"}</definedName>
    <definedName name="one_1_1_1" localSheetId="58">{"'Summary'!$A$1:$J$24"}</definedName>
    <definedName name="one_1_1_1">{"'Summary'!$A$1:$J$24"}</definedName>
    <definedName name="one_1_2" localSheetId="17">{"'Summary'!$A$1:$J$24"}</definedName>
    <definedName name="one_1_2" localSheetId="20">{"'Summary'!$A$1:$J$24"}</definedName>
    <definedName name="one_1_2" localSheetId="38">{"'Summary'!$A$1:$J$24"}</definedName>
    <definedName name="one_1_2" localSheetId="53">{"'Summary'!$A$1:$J$24"}</definedName>
    <definedName name="one_1_2" localSheetId="58">{"'Summary'!$A$1:$J$24"}</definedName>
    <definedName name="one_1_2">{"'Summary'!$A$1:$J$24"}</definedName>
    <definedName name="one_1_2_1" localSheetId="17">{"'Summary'!$A$1:$J$24"}</definedName>
    <definedName name="one_1_2_1" localSheetId="20">{"'Summary'!$A$1:$J$24"}</definedName>
    <definedName name="one_1_2_1" localSheetId="38">{"'Summary'!$A$1:$J$24"}</definedName>
    <definedName name="one_1_2_1" localSheetId="53">{"'Summary'!$A$1:$J$24"}</definedName>
    <definedName name="one_1_2_1" localSheetId="58">{"'Summary'!$A$1:$J$24"}</definedName>
    <definedName name="one_1_2_1">{"'Summary'!$A$1:$J$24"}</definedName>
    <definedName name="one_1_3" localSheetId="17">{"'Summary'!$A$1:$J$24"}</definedName>
    <definedName name="one_1_3" localSheetId="20">{"'Summary'!$A$1:$J$24"}</definedName>
    <definedName name="one_1_3" localSheetId="38">{"'Summary'!$A$1:$J$24"}</definedName>
    <definedName name="one_1_3" localSheetId="53">{"'Summary'!$A$1:$J$24"}</definedName>
    <definedName name="one_1_3" localSheetId="58">{"'Summary'!$A$1:$J$24"}</definedName>
    <definedName name="one_1_3">{"'Summary'!$A$1:$J$24"}</definedName>
    <definedName name="one_2" localSheetId="17">{"'Summary'!$A$1:$J$24"}</definedName>
    <definedName name="one_2" localSheetId="20">{"'Summary'!$A$1:$J$24"}</definedName>
    <definedName name="one_2" localSheetId="38">{"'Summary'!$A$1:$J$24"}</definedName>
    <definedName name="one_2" localSheetId="53">{"'Summary'!$A$1:$J$24"}</definedName>
    <definedName name="one_2" localSheetId="58">{"'Summary'!$A$1:$J$24"}</definedName>
    <definedName name="one_2">{"'Summary'!$A$1:$J$24"}</definedName>
    <definedName name="one_2_1" localSheetId="17">{"'Summary'!$A$1:$J$24"}</definedName>
    <definedName name="one_2_1" localSheetId="20">{"'Summary'!$A$1:$J$24"}</definedName>
    <definedName name="one_2_1" localSheetId="38">{"'Summary'!$A$1:$J$24"}</definedName>
    <definedName name="one_2_1" localSheetId="53">{"'Summary'!$A$1:$J$24"}</definedName>
    <definedName name="one_2_1" localSheetId="58">{"'Summary'!$A$1:$J$24"}</definedName>
    <definedName name="one_2_1">{"'Summary'!$A$1:$J$24"}</definedName>
    <definedName name="one_2_1_1" localSheetId="17">{"'Summary'!$A$1:$J$24"}</definedName>
    <definedName name="one_2_1_1" localSheetId="20">{"'Summary'!$A$1:$J$24"}</definedName>
    <definedName name="one_2_1_1" localSheetId="38">{"'Summary'!$A$1:$J$24"}</definedName>
    <definedName name="one_2_1_1" localSheetId="53">{"'Summary'!$A$1:$J$24"}</definedName>
    <definedName name="one_2_1_1" localSheetId="58">{"'Summary'!$A$1:$J$24"}</definedName>
    <definedName name="one_2_1_1">{"'Summary'!$A$1:$J$24"}</definedName>
    <definedName name="one_2_2" localSheetId="17">{"'Summary'!$A$1:$J$24"}</definedName>
    <definedName name="one_2_2" localSheetId="20">{"'Summary'!$A$1:$J$24"}</definedName>
    <definedName name="one_2_2" localSheetId="38">{"'Summary'!$A$1:$J$24"}</definedName>
    <definedName name="one_2_2" localSheetId="53">{"'Summary'!$A$1:$J$24"}</definedName>
    <definedName name="one_2_2" localSheetId="58">{"'Summary'!$A$1:$J$24"}</definedName>
    <definedName name="one_2_2">{"'Summary'!$A$1:$J$24"}</definedName>
    <definedName name="one_2_2_1" localSheetId="17">{"'Summary'!$A$1:$J$24"}</definedName>
    <definedName name="one_2_2_1" localSheetId="20">{"'Summary'!$A$1:$J$24"}</definedName>
    <definedName name="one_2_2_1" localSheetId="38">{"'Summary'!$A$1:$J$24"}</definedName>
    <definedName name="one_2_2_1" localSheetId="53">{"'Summary'!$A$1:$J$24"}</definedName>
    <definedName name="one_2_2_1" localSheetId="58">{"'Summary'!$A$1:$J$24"}</definedName>
    <definedName name="one_2_2_1">{"'Summary'!$A$1:$J$24"}</definedName>
    <definedName name="one_2_3" localSheetId="17">{"'Summary'!$A$1:$J$24"}</definedName>
    <definedName name="one_2_3" localSheetId="20">{"'Summary'!$A$1:$J$24"}</definedName>
    <definedName name="one_2_3" localSheetId="38">{"'Summary'!$A$1:$J$24"}</definedName>
    <definedName name="one_2_3" localSheetId="53">{"'Summary'!$A$1:$J$24"}</definedName>
    <definedName name="one_2_3" localSheetId="58">{"'Summary'!$A$1:$J$24"}</definedName>
    <definedName name="one_2_3">{"'Summary'!$A$1:$J$24"}</definedName>
    <definedName name="one_3" localSheetId="17">{"'Summary'!$A$1:$J$24"}</definedName>
    <definedName name="one_3" localSheetId="20">{"'Summary'!$A$1:$J$24"}</definedName>
    <definedName name="one_3" localSheetId="38">{"'Summary'!$A$1:$J$24"}</definedName>
    <definedName name="one_3" localSheetId="53">{"'Summary'!$A$1:$J$24"}</definedName>
    <definedName name="one_3" localSheetId="58">{"'Summary'!$A$1:$J$24"}</definedName>
    <definedName name="one_3">{"'Summary'!$A$1:$J$24"}</definedName>
    <definedName name="one_3_1" localSheetId="17">{"'Summary'!$A$1:$J$24"}</definedName>
    <definedName name="one_3_1" localSheetId="20">{"'Summary'!$A$1:$J$24"}</definedName>
    <definedName name="one_3_1" localSheetId="38">{"'Summary'!$A$1:$J$24"}</definedName>
    <definedName name="one_3_1" localSheetId="53">{"'Summary'!$A$1:$J$24"}</definedName>
    <definedName name="one_3_1" localSheetId="58">{"'Summary'!$A$1:$J$24"}</definedName>
    <definedName name="one_3_1">{"'Summary'!$A$1:$J$24"}</definedName>
    <definedName name="one_3_1_1" localSheetId="17">{"'Summary'!$A$1:$J$24"}</definedName>
    <definedName name="one_3_1_1" localSheetId="20">{"'Summary'!$A$1:$J$24"}</definedName>
    <definedName name="one_3_1_1" localSheetId="38">{"'Summary'!$A$1:$J$24"}</definedName>
    <definedName name="one_3_1_1" localSheetId="53">{"'Summary'!$A$1:$J$24"}</definedName>
    <definedName name="one_3_1_1" localSheetId="58">{"'Summary'!$A$1:$J$24"}</definedName>
    <definedName name="one_3_1_1">{"'Summary'!$A$1:$J$24"}</definedName>
    <definedName name="one_3_2" localSheetId="17">{"'Summary'!$A$1:$J$24"}</definedName>
    <definedName name="one_3_2" localSheetId="20">{"'Summary'!$A$1:$J$24"}</definedName>
    <definedName name="one_3_2" localSheetId="38">{"'Summary'!$A$1:$J$24"}</definedName>
    <definedName name="one_3_2" localSheetId="53">{"'Summary'!$A$1:$J$24"}</definedName>
    <definedName name="one_3_2" localSheetId="58">{"'Summary'!$A$1:$J$24"}</definedName>
    <definedName name="one_3_2">{"'Summary'!$A$1:$J$24"}</definedName>
    <definedName name="one_3_2_1" localSheetId="17">{"'Summary'!$A$1:$J$24"}</definedName>
    <definedName name="one_3_2_1" localSheetId="20">{"'Summary'!$A$1:$J$24"}</definedName>
    <definedName name="one_3_2_1" localSheetId="38">{"'Summary'!$A$1:$J$24"}</definedName>
    <definedName name="one_3_2_1" localSheetId="53">{"'Summary'!$A$1:$J$24"}</definedName>
    <definedName name="one_3_2_1" localSheetId="58">{"'Summary'!$A$1:$J$24"}</definedName>
    <definedName name="one_3_2_1">{"'Summary'!$A$1:$J$24"}</definedName>
    <definedName name="one_3_3" localSheetId="17">{"'Summary'!$A$1:$J$24"}</definedName>
    <definedName name="one_3_3" localSheetId="20">{"'Summary'!$A$1:$J$24"}</definedName>
    <definedName name="one_3_3" localSheetId="38">{"'Summary'!$A$1:$J$24"}</definedName>
    <definedName name="one_3_3" localSheetId="53">{"'Summary'!$A$1:$J$24"}</definedName>
    <definedName name="one_3_3" localSheetId="58">{"'Summary'!$A$1:$J$24"}</definedName>
    <definedName name="one_3_3">{"'Summary'!$A$1:$J$24"}</definedName>
    <definedName name="one_4" localSheetId="17">{"'Summary'!$A$1:$J$24"}</definedName>
    <definedName name="one_4" localSheetId="20">{"'Summary'!$A$1:$J$24"}</definedName>
    <definedName name="one_4" localSheetId="38">{"'Summary'!$A$1:$J$24"}</definedName>
    <definedName name="one_4" localSheetId="53">{"'Summary'!$A$1:$J$24"}</definedName>
    <definedName name="one_4" localSheetId="58">{"'Summary'!$A$1:$J$24"}</definedName>
    <definedName name="one_4">{"'Summary'!$A$1:$J$24"}</definedName>
    <definedName name="one_4_1" localSheetId="17">{"'Summary'!$A$1:$J$24"}</definedName>
    <definedName name="one_4_1" localSheetId="20">{"'Summary'!$A$1:$J$24"}</definedName>
    <definedName name="one_4_1" localSheetId="38">{"'Summary'!$A$1:$J$24"}</definedName>
    <definedName name="one_4_1" localSheetId="53">{"'Summary'!$A$1:$J$24"}</definedName>
    <definedName name="one_4_1" localSheetId="58">{"'Summary'!$A$1:$J$24"}</definedName>
    <definedName name="one_4_1">{"'Summary'!$A$1:$J$24"}</definedName>
    <definedName name="one_4_1_1" localSheetId="17">{"'Summary'!$A$1:$J$24"}</definedName>
    <definedName name="one_4_1_1" localSheetId="20">{"'Summary'!$A$1:$J$24"}</definedName>
    <definedName name="one_4_1_1" localSheetId="38">{"'Summary'!$A$1:$J$24"}</definedName>
    <definedName name="one_4_1_1" localSheetId="53">{"'Summary'!$A$1:$J$24"}</definedName>
    <definedName name="one_4_1_1" localSheetId="58">{"'Summary'!$A$1:$J$24"}</definedName>
    <definedName name="one_4_1_1">{"'Summary'!$A$1:$J$24"}</definedName>
    <definedName name="one_4_2" localSheetId="17">{"'Summary'!$A$1:$J$24"}</definedName>
    <definedName name="one_4_2" localSheetId="20">{"'Summary'!$A$1:$J$24"}</definedName>
    <definedName name="one_4_2" localSheetId="38">{"'Summary'!$A$1:$J$24"}</definedName>
    <definedName name="one_4_2" localSheetId="53">{"'Summary'!$A$1:$J$24"}</definedName>
    <definedName name="one_4_2" localSheetId="58">{"'Summary'!$A$1:$J$24"}</definedName>
    <definedName name="one_4_2">{"'Summary'!$A$1:$J$24"}</definedName>
    <definedName name="one_4_2_1" localSheetId="17">{"'Summary'!$A$1:$J$24"}</definedName>
    <definedName name="one_4_2_1" localSheetId="20">{"'Summary'!$A$1:$J$24"}</definedName>
    <definedName name="one_4_2_1" localSheetId="38">{"'Summary'!$A$1:$J$24"}</definedName>
    <definedName name="one_4_2_1" localSheetId="53">{"'Summary'!$A$1:$J$24"}</definedName>
    <definedName name="one_4_2_1" localSheetId="58">{"'Summary'!$A$1:$J$24"}</definedName>
    <definedName name="one_4_2_1">{"'Summary'!$A$1:$J$24"}</definedName>
    <definedName name="one_4_3" localSheetId="17">{"'Summary'!$A$1:$J$24"}</definedName>
    <definedName name="one_4_3" localSheetId="20">{"'Summary'!$A$1:$J$24"}</definedName>
    <definedName name="one_4_3" localSheetId="38">{"'Summary'!$A$1:$J$24"}</definedName>
    <definedName name="one_4_3" localSheetId="53">{"'Summary'!$A$1:$J$24"}</definedName>
    <definedName name="one_4_3" localSheetId="58">{"'Summary'!$A$1:$J$24"}</definedName>
    <definedName name="one_4_3">{"'Summary'!$A$1:$J$24"}</definedName>
    <definedName name="one_5" localSheetId="17">{"'Summary'!$A$1:$J$24"}</definedName>
    <definedName name="one_5" localSheetId="20">{"'Summary'!$A$1:$J$24"}</definedName>
    <definedName name="one_5" localSheetId="38">{"'Summary'!$A$1:$J$24"}</definedName>
    <definedName name="one_5" localSheetId="53">{"'Summary'!$A$1:$J$24"}</definedName>
    <definedName name="one_5" localSheetId="58">{"'Summary'!$A$1:$J$24"}</definedName>
    <definedName name="one_5">{"'Summary'!$A$1:$J$24"}</definedName>
    <definedName name="one_5_1" localSheetId="17">{"'Summary'!$A$1:$J$24"}</definedName>
    <definedName name="one_5_1" localSheetId="20">{"'Summary'!$A$1:$J$24"}</definedName>
    <definedName name="one_5_1" localSheetId="38">{"'Summary'!$A$1:$J$24"}</definedName>
    <definedName name="one_5_1" localSheetId="53">{"'Summary'!$A$1:$J$24"}</definedName>
    <definedName name="one_5_1" localSheetId="58">{"'Summary'!$A$1:$J$24"}</definedName>
    <definedName name="one_5_1">{"'Summary'!$A$1:$J$24"}</definedName>
    <definedName name="one_5_1_1" localSheetId="17">{"'Summary'!$A$1:$J$24"}</definedName>
    <definedName name="one_5_1_1" localSheetId="20">{"'Summary'!$A$1:$J$24"}</definedName>
    <definedName name="one_5_1_1" localSheetId="38">{"'Summary'!$A$1:$J$24"}</definedName>
    <definedName name="one_5_1_1" localSheetId="53">{"'Summary'!$A$1:$J$24"}</definedName>
    <definedName name="one_5_1_1" localSheetId="58">{"'Summary'!$A$1:$J$24"}</definedName>
    <definedName name="one_5_1_1">{"'Summary'!$A$1:$J$24"}</definedName>
    <definedName name="one_5_2" localSheetId="17">{"'Summary'!$A$1:$J$24"}</definedName>
    <definedName name="one_5_2" localSheetId="20">{"'Summary'!$A$1:$J$24"}</definedName>
    <definedName name="one_5_2" localSheetId="38">{"'Summary'!$A$1:$J$24"}</definedName>
    <definedName name="one_5_2" localSheetId="53">{"'Summary'!$A$1:$J$24"}</definedName>
    <definedName name="one_5_2" localSheetId="58">{"'Summary'!$A$1:$J$24"}</definedName>
    <definedName name="one_5_2">{"'Summary'!$A$1:$J$24"}</definedName>
    <definedName name="one_5_2_1" localSheetId="17">{"'Summary'!$A$1:$J$24"}</definedName>
    <definedName name="one_5_2_1" localSheetId="20">{"'Summary'!$A$1:$J$24"}</definedName>
    <definedName name="one_5_2_1" localSheetId="38">{"'Summary'!$A$1:$J$24"}</definedName>
    <definedName name="one_5_2_1" localSheetId="53">{"'Summary'!$A$1:$J$24"}</definedName>
    <definedName name="one_5_2_1" localSheetId="58">{"'Summary'!$A$1:$J$24"}</definedName>
    <definedName name="one_5_2_1">{"'Summary'!$A$1:$J$24"}</definedName>
    <definedName name="one_5_3" localSheetId="17">{"'Summary'!$A$1:$J$24"}</definedName>
    <definedName name="one_5_3" localSheetId="20">{"'Summary'!$A$1:$J$24"}</definedName>
    <definedName name="one_5_3" localSheetId="38">{"'Summary'!$A$1:$J$24"}</definedName>
    <definedName name="one_5_3" localSheetId="53">{"'Summary'!$A$1:$J$24"}</definedName>
    <definedName name="one_5_3" localSheetId="58">{"'Summary'!$A$1:$J$24"}</definedName>
    <definedName name="one_5_3">{"'Summary'!$A$1:$J$24"}</definedName>
    <definedName name="Open_Click">[0]!Open_Click</definedName>
    <definedName name="Opt_Error_Checker" hidden="1">#REF!</definedName>
    <definedName name="Opt_Flip_0" hidden="1">#REF!</definedName>
    <definedName name="opt1f1">#REF!</definedName>
    <definedName name="opt1f10">#REF!</definedName>
    <definedName name="opt1f2">#REF!</definedName>
    <definedName name="opt1f3">#REF!</definedName>
    <definedName name="opt1f4">#REF!</definedName>
    <definedName name="opt1f5">#REF!</definedName>
    <definedName name="opt1f6">#REF!</definedName>
    <definedName name="opt1f7">#REF!</definedName>
    <definedName name="opt1f8">#REF!</definedName>
    <definedName name="opt1f9">#REF!</definedName>
    <definedName name="Optimizer__NPV1" hidden="1">#REF!</definedName>
    <definedName name="Optimizer__Target1" hidden="1">#REF!</definedName>
    <definedName name="Option_05a">#REF!</definedName>
    <definedName name="Option_05b">#REF!</definedName>
    <definedName name="Order">#REF!</definedName>
    <definedName name="originalbooklife">#REF!</definedName>
    <definedName name="ot">#REF!</definedName>
    <definedName name="Other" localSheetId="17">#REF!</definedName>
    <definedName name="Other" localSheetId="34">#REF!</definedName>
    <definedName name="Other" localSheetId="53">#REF!</definedName>
    <definedName name="Other" localSheetId="4">#REF!</definedName>
    <definedName name="Other" localSheetId="5">#REF!</definedName>
    <definedName name="Other" localSheetId="7">#REF!</definedName>
    <definedName name="Other" localSheetId="8">#REF!</definedName>
    <definedName name="Other" localSheetId="52">#REF!</definedName>
    <definedName name="Other" localSheetId="54">#REF!</definedName>
    <definedName name="Other">#REF!</definedName>
    <definedName name="Other_detail" localSheetId="17">#REF!</definedName>
    <definedName name="Other_detail" localSheetId="34">#REF!</definedName>
    <definedName name="Other_detail" localSheetId="53">#REF!</definedName>
    <definedName name="Other_detail" localSheetId="4">#REF!</definedName>
    <definedName name="Other_detail" localSheetId="7">#REF!</definedName>
    <definedName name="Other_detail" localSheetId="8">#REF!</definedName>
    <definedName name="Other_detail">#REF!</definedName>
    <definedName name="OTHERHRS">#REF!</definedName>
    <definedName name="otherrev" localSheetId="17" hidden="1">{#N/A,#N/A,TRUE,"SDGE";#N/A,#N/A,TRUE,"GBU";#N/A,#N/A,TRUE,"TBU";#N/A,#N/A,TRUE,"EDBU";#N/A,#N/A,TRUE,"ExclCC"}</definedName>
    <definedName name="otherrev" localSheetId="20" hidden="1">{#N/A,#N/A,TRUE,"SDGE";#N/A,#N/A,TRUE,"GBU";#N/A,#N/A,TRUE,"TBU";#N/A,#N/A,TRUE,"EDBU";#N/A,#N/A,TRUE,"ExclCC"}</definedName>
    <definedName name="otherrev" localSheetId="37" hidden="1">{#N/A,#N/A,TRUE,"SDGE";#N/A,#N/A,TRUE,"GBU";#N/A,#N/A,TRUE,"TBU";#N/A,#N/A,TRUE,"EDBU";#N/A,#N/A,TRUE,"ExclCC"}</definedName>
    <definedName name="otherrev" localSheetId="38" hidden="1">{#N/A,#N/A,TRUE,"SDGE";#N/A,#N/A,TRUE,"GBU";#N/A,#N/A,TRUE,"TBU";#N/A,#N/A,TRUE,"EDBU";#N/A,#N/A,TRUE,"ExclCC"}</definedName>
    <definedName name="otherrev" localSheetId="42" hidden="1">{#N/A,#N/A,TRUE,"SDGE";#N/A,#N/A,TRUE,"GBU";#N/A,#N/A,TRUE,"TBU";#N/A,#N/A,TRUE,"EDBU";#N/A,#N/A,TRUE,"ExclCC"}</definedName>
    <definedName name="otherrev" localSheetId="53" hidden="1">{#N/A,#N/A,TRUE,"SDGE";#N/A,#N/A,TRUE,"GBU";#N/A,#N/A,TRUE,"TBU";#N/A,#N/A,TRUE,"EDBU";#N/A,#N/A,TRUE,"ExclCC"}</definedName>
    <definedName name="otherrev" localSheetId="4" hidden="1">{#N/A,#N/A,TRUE,"SDGE";#N/A,#N/A,TRUE,"GBU";#N/A,#N/A,TRUE,"TBU";#N/A,#N/A,TRUE,"EDBU";#N/A,#N/A,TRUE,"ExclCC"}</definedName>
    <definedName name="otherrev" localSheetId="58" hidden="1">{#N/A,#N/A,TRUE,"SDGE";#N/A,#N/A,TRUE,"GBU";#N/A,#N/A,TRUE,"TBU";#N/A,#N/A,TRUE,"EDBU";#N/A,#N/A,TRUE,"ExclCC"}</definedName>
    <definedName name="otherrev" hidden="1">{#N/A,#N/A,TRUE,"SDGE";#N/A,#N/A,TRUE,"GBU";#N/A,#N/A,TRUE,"TBU";#N/A,#N/A,TRUE,"EDBU";#N/A,#N/A,TRUE,"ExclCC"}</definedName>
    <definedName name="Otros_Dolar">#REF!</definedName>
    <definedName name="Otros_Pesos">#REF!</definedName>
    <definedName name="OUTLOOK">#REF!</definedName>
    <definedName name="OUTLOOK_ANALYSIS">#REF!</definedName>
    <definedName name="Outlook_USGAAP_Pesos">#REF!</definedName>
    <definedName name="outlook2">#REF!</definedName>
    <definedName name="Output_October_Recorded">#REF!</definedName>
    <definedName name="Override">#REF!</definedName>
    <definedName name="p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IRR" hidden="1">#REF!</definedName>
    <definedName name="p.IRR_Titles" hidden="1">#REF!</definedName>
    <definedName name="p.SP" hidden="1">#REF!</definedName>
    <definedName name="p.Summary" hidden="1">#REF!</definedName>
    <definedName name="p.Summary_Titles" hidden="1">#REF!</definedName>
    <definedName name="P_Tot" hidden="1">{#N/A,#N/A,FALSE,"CONTENTS";#N/A,#N/A,FALSE,"P-1";#N/A,#N/A,FALSE,"P-2";#N/A,#N/A,FALSE,"P-3";#N/A,#N/A,FALSE,"P-4";#N/A,#N/A,FALSE,"P-5";#N/A,#N/A,FALSE,"P-6";#N/A,#N/A,FALSE,"P-7";#N/A,#N/A,FALSE,"P-8";#N/A,#N/A,FALSE,"P-9";#N/A,#N/A,FALSE,"P-10";#N/A,#N/A,FALSE,"P10-INST.";#N/A,#N/A,FALSE,"P-10A";#N/A,#N/A,FALSE,"P-11";#N/A,#N/A,FALSE,"P-12";#N/A,#N/A,FALSE,"P-13";#N/A,#N/A,FALSE,"P-14";#N/A,#N/A,FALSE,"P-15";#N/A,#N/A,FALSE,"P-16";#N/A,#N/A,FALSE,"P-17";#N/A,#N/A,FALSE,"P-18";#N/A,#N/A,FALSE,"P-19";#N/A,#N/A,FALSE,"P-20";#N/A,#N/A,FALSE,"P-21";#N/A,#N/A,FALSE,"P-22"}</definedName>
    <definedName name="P1_Tar1" hidden="1">#REF!</definedName>
    <definedName name="P1_Tar2" hidden="1">#REF!</definedName>
    <definedName name="P1_Trsh1_Tar" hidden="1">#REF!</definedName>
    <definedName name="P1_Trsh2_Tar" hidden="1">#REF!</definedName>
    <definedName name="P1GarPay" hidden="1">#REF!</definedName>
    <definedName name="P2_Tar1" hidden="1">#REF!</definedName>
    <definedName name="P2_Tar2" hidden="1">#REF!</definedName>
    <definedName name="P2_Trsh1_Tar" hidden="1">#REF!</definedName>
    <definedName name="P2_Trsh2_Tar" hidden="1">#REF!</definedName>
    <definedName name="P2GarPay" hidden="1">#REF!</definedName>
    <definedName name="P3_Tar1" hidden="1">#REF!</definedName>
    <definedName name="P3_Tar2" hidden="1">#REF!</definedName>
    <definedName name="P3_Trsh1_Tar" hidden="1">#REF!</definedName>
    <definedName name="P3_Trsh2_Tar" hidden="1">#REF!</definedName>
    <definedName name="P3GarPay" hidden="1">#REF!</definedName>
    <definedName name="pa" localSheetId="17">#REF!</definedName>
    <definedName name="pa" localSheetId="34">#REF!</definedName>
    <definedName name="pa" localSheetId="53">#REF!</definedName>
    <definedName name="pa" localSheetId="5">#REF!</definedName>
    <definedName name="pa" localSheetId="43">#REF!</definedName>
    <definedName name="pa" localSheetId="48">#REF!</definedName>
    <definedName name="pa">#REF!</definedName>
    <definedName name="page">#REF!</definedName>
    <definedName name="Page_1">"h2:m65"</definedName>
    <definedName name="PAGE_110">#REF!</definedName>
    <definedName name="PAGE_111">#REF!</definedName>
    <definedName name="Page_2">"p2:z62"</definedName>
    <definedName name="PAGE_200">#REF!</definedName>
    <definedName name="PAGE_201">#REF!</definedName>
    <definedName name="PAGE_204">#REF!</definedName>
    <definedName name="PAGE_205">#REF!</definedName>
    <definedName name="PAGE_206">#REF!</definedName>
    <definedName name="PAGE_207">#REF!</definedName>
    <definedName name="PAGE_208">#REF!</definedName>
    <definedName name="PAGE_209">#REF!</definedName>
    <definedName name="PAGE_214">#REF!</definedName>
    <definedName name="PAGE_216">#REF!</definedName>
    <definedName name="PAGE_217">#REF!</definedName>
    <definedName name="PAGE_218">#REF!</definedName>
    <definedName name="PAGE_219">#REF!</definedName>
    <definedName name="PAGE_219A">#REF!</definedName>
    <definedName name="PAGE_220">#REF!</definedName>
    <definedName name="PAGE_221">#REF!</definedName>
    <definedName name="PAGE_222">#REF!</definedName>
    <definedName name="Page_3">"ad2:al80"</definedName>
    <definedName name="Page_4">"ad83:am138"</definedName>
    <definedName name="Page_5">"ap2:bf77"</definedName>
    <definedName name="Page_6">"bj2:cc81"</definedName>
    <definedName name="PAGE1" localSheetId="17">#REF!</definedName>
    <definedName name="PAGE1" localSheetId="34">#REF!</definedName>
    <definedName name="PAGE1" localSheetId="53">#REF!</definedName>
    <definedName name="PAGE1" localSheetId="4">#REF!</definedName>
    <definedName name="PAGE1" localSheetId="5">#REF!</definedName>
    <definedName name="PAGE1" localSheetId="7">#REF!</definedName>
    <definedName name="PAGE1" localSheetId="8">#REF!</definedName>
    <definedName name="PAGE1" localSheetId="48">#REF!</definedName>
    <definedName name="PAGE1" localSheetId="54">#REF!</definedName>
    <definedName name="PAGE1">#REF!</definedName>
    <definedName name="page1996">#REF!</definedName>
    <definedName name="page1997" localSheetId="17">#REF!</definedName>
    <definedName name="page1997" localSheetId="34">#REF!</definedName>
    <definedName name="page1997" localSheetId="53">#REF!</definedName>
    <definedName name="page1997" localSheetId="4">#REF!</definedName>
    <definedName name="page1997" localSheetId="5">#REF!</definedName>
    <definedName name="page1997" localSheetId="7">#REF!</definedName>
    <definedName name="page1997" localSheetId="8">#REF!</definedName>
    <definedName name="page1997" localSheetId="48">#REF!</definedName>
    <definedName name="page1997" localSheetId="52">#REF!</definedName>
    <definedName name="page1997" localSheetId="54">#REF!</definedName>
    <definedName name="page1997">#REF!</definedName>
    <definedName name="PAGE2" localSheetId="17">#REF!</definedName>
    <definedName name="PAGE2" localSheetId="34">#REF!</definedName>
    <definedName name="PAGE2" localSheetId="53">#REF!</definedName>
    <definedName name="PAGE2" localSheetId="4">#REF!</definedName>
    <definedName name="PAGE2" localSheetId="5">#REF!</definedName>
    <definedName name="PAGE2" localSheetId="7">#REF!</definedName>
    <definedName name="PAGE2" localSheetId="8">#REF!</definedName>
    <definedName name="PAGE2" localSheetId="48">#REF!</definedName>
    <definedName name="PAGE2" localSheetId="54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RT1">#REF!</definedName>
    <definedName name="PARTEX">#REF!</definedName>
    <definedName name="Partner__1__Name" hidden="1">#REF!</definedName>
    <definedName name="Partner__2__Name" hidden="1">#REF!</definedName>
    <definedName name="Partner__3__Name" hidden="1">#REF!</definedName>
    <definedName name="Partner1" hidden="1">#REF!</definedName>
    <definedName name="Parts_Kit_1_Cost">#REF!</definedName>
    <definedName name="Parts_Kit_2_Cost">#REF!</definedName>
    <definedName name="Parts_Kit_3_Cost">#REF!</definedName>
    <definedName name="Parts_Kit_4_Cost">#REF!</definedName>
    <definedName name="Parts_Kit_5_Cost">#REF!</definedName>
    <definedName name="Parts_Kit_6_Cost">#REF!</definedName>
    <definedName name="Parts_Kit_7_Cost">#REF!</definedName>
    <definedName name="Parts_Kit_8_Cost">#REF!</definedName>
    <definedName name="Pasivo">#REF!</definedName>
    <definedName name="Pay_Num">#REF!</definedName>
    <definedName name="Payroll_Tax">#REF!</definedName>
    <definedName name="PayType">#REF!</definedName>
    <definedName name="PB_ACCT">#REF!</definedName>
    <definedName name="pb_username">#REF!</definedName>
    <definedName name="PBR_06">#REF!</definedName>
    <definedName name="pe">#REF!</definedName>
    <definedName name="Peak_MW">#REF!</definedName>
    <definedName name="Peaking_heat_rate">#REF!</definedName>
    <definedName name="PER_CAMBIARIA">#REF!</definedName>
    <definedName name="PER_INFLACIONARIA">#REF!</definedName>
    <definedName name="Percent_Debt">#REF!</definedName>
    <definedName name="Percent_Equity">#REF!</definedName>
    <definedName name="Percent_Gas_Heat">#REF!</definedName>
    <definedName name="Percent_Gas_Water">#REF!</definedName>
    <definedName name="PercentDebt">#REF!</definedName>
    <definedName name="PercentEquity">#REF!</definedName>
    <definedName name="PercentPreferred">#REF!</definedName>
    <definedName name="perdida">#REF!</definedName>
    <definedName name="period" localSheetId="17">#REF!</definedName>
    <definedName name="period" localSheetId="34">#REF!</definedName>
    <definedName name="period" localSheetId="53">#REF!</definedName>
    <definedName name="period" localSheetId="5">#REF!</definedName>
    <definedName name="period" localSheetId="52">#REF!</definedName>
    <definedName name="period" localSheetId="54">#REF!</definedName>
    <definedName name="period">#REF!</definedName>
    <definedName name="PeriodLabels">#REF!</definedName>
    <definedName name="PeriodLength">#REF!</definedName>
    <definedName name="PeriodNumbers">#REF!</definedName>
    <definedName name="PERIODO">#REF!</definedName>
    <definedName name="Periods">#REF!</definedName>
    <definedName name="permanentevapcooler">#REF!</definedName>
    <definedName name="Personal_Empresa">#REF!</definedName>
    <definedName name="Personal_Gastos">#REF!</definedName>
    <definedName name="Personal_Trabajador">#REF!</definedName>
    <definedName name="PG">#REF!</definedName>
    <definedName name="PG_223">#REF!</definedName>
    <definedName name="PG565A" localSheetId="17">#REF!</definedName>
    <definedName name="PG565A" localSheetId="34">#REF!</definedName>
    <definedName name="PG565A" localSheetId="53">#REF!</definedName>
    <definedName name="PG565A" localSheetId="5">#REF!</definedName>
    <definedName name="PG565A" localSheetId="52">#REF!</definedName>
    <definedName name="PG565A" localSheetId="54">#REF!</definedName>
    <definedName name="PG565A">#REF!</definedName>
    <definedName name="PG568A" localSheetId="34">#REF!</definedName>
    <definedName name="PG568A" localSheetId="53">#REF!</definedName>
    <definedName name="PG568A" localSheetId="5">#REF!</definedName>
    <definedName name="PG568A" localSheetId="52">#REF!</definedName>
    <definedName name="PG568A" localSheetId="54">#REF!</definedName>
    <definedName name="PG568A">#REF!</definedName>
    <definedName name="PG568A1" localSheetId="34">#REF!</definedName>
    <definedName name="PG568A1" localSheetId="53">#REF!</definedName>
    <definedName name="PG568A1" localSheetId="5">#REF!</definedName>
    <definedName name="PG568A1" localSheetId="52">#REF!</definedName>
    <definedName name="PG568A1" localSheetId="54">#REF!</definedName>
    <definedName name="PG568A1">#REF!</definedName>
    <definedName name="PG568B" localSheetId="34">#REF!</definedName>
    <definedName name="PG568B" localSheetId="53">#REF!</definedName>
    <definedName name="PG568B" localSheetId="5">#REF!</definedName>
    <definedName name="PG568B" localSheetId="52">#REF!</definedName>
    <definedName name="PG568B" localSheetId="54">#REF!</definedName>
    <definedName name="PG568B">#REF!</definedName>
    <definedName name="PGA">#REF!</definedName>
    <definedName name="PHILIPS" hidden="1">{#N/A,#N/A,FALSE,"RECAP";#N/A,#N/A,FALSE,"MATBYCLS";#N/A,#N/A,FALSE,"STATUS";#N/A,#N/A,FALSE,"OP-ACT";#N/A,#N/A,FALSE,"W_O"}</definedName>
    <definedName name="PhyGasTermDates">#REF!</definedName>
    <definedName name="PhyGasTermMTM">#REF!</definedName>
    <definedName name="PhyGasTermVol">#REF!</definedName>
    <definedName name="Physical">#REF!</definedName>
    <definedName name="Pingmancera" hidden="1">{#N/A,#N/A,FALSE,"Index";#N/A,#N/A,FALSE,"COMPBS";#N/A,#N/A,FALSE,"COMPIS";#N/A,#N/A,FALSE,"MOBS";#N/A,#N/A,FALSE,"MOIS";#N/A,#N/A,FALSE,"M&amp;AEXP";#N/A,#N/A,FALSE,"D.L.EXP";#N/A,#N/A,FALSE,"MFGEXP";#N/A,#N/A,FALSE,"ADMEXP";#N/A,#N/A,FALSE,"DLPAY";#N/A,#N/A,FALSE,"INDPAY";#N/A,#N/A,FALSE,"HOURLY";#N/A,#N/A,FALSE,"HEAD";#N/A,#N/A,FALSE,"CASHTRAN";#N/A,#N/A,FALSE,"RESULT";#N/A,#N/A,FALSE,"CASHFLOW"}</definedName>
    <definedName name="pipeline_capacity">#REF!</definedName>
    <definedName name="piti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PK_1_Tracking">#REF!</definedName>
    <definedName name="PK_2_Tracking">#REF!</definedName>
    <definedName name="PK_3_Tracking">#REF!</definedName>
    <definedName name="PK_4_Tracking">#REF!</definedName>
    <definedName name="PK_5_Tracking">#REF!</definedName>
    <definedName name="PK_6_Tracking">#REF!</definedName>
    <definedName name="PK_7_Tracking">#REF!</definedName>
    <definedName name="PK_8_Tracking">#REF!</definedName>
    <definedName name="plan">#REF!</definedName>
    <definedName name="plan86dep1">#REF!</definedName>
    <definedName name="plan86dep1and2">#REF!</definedName>
    <definedName name="plan86dep2">#REF!</definedName>
    <definedName name="plan86ret">#REF!</definedName>
    <definedName name="plan86ret2deps">#REF!</definedName>
    <definedName name="plan86retdep1">#REF!</definedName>
    <definedName name="plan86retdep2">#REF!</definedName>
    <definedName name="PlanBaseYear">#REF!</definedName>
    <definedName name="PlanningHorizon">#REF!</definedName>
    <definedName name="plant_capacity">#REF!</definedName>
    <definedName name="PLANTA_Y_EDIFICIO">#REF!</definedName>
    <definedName name="PlantType">#REF!</definedName>
    <definedName name="PlantTypeRef">#REF!</definedName>
    <definedName name="PlantTypes">#REF!</definedName>
    <definedName name="pmcat" localSheetId="17">#REF!</definedName>
    <definedName name="pmcat" localSheetId="34">#REF!</definedName>
    <definedName name="pmcat" localSheetId="53">#REF!</definedName>
    <definedName name="pmcat" localSheetId="5">#REF!</definedName>
    <definedName name="pmcat" localSheetId="52">#REF!</definedName>
    <definedName name="pmcat" localSheetId="54">#REF!</definedName>
    <definedName name="pmcat">#REF!</definedName>
    <definedName name="pmper" localSheetId="17">#REF!</definedName>
    <definedName name="pmper" localSheetId="34">#REF!</definedName>
    <definedName name="pmper" localSheetId="53">#REF!</definedName>
    <definedName name="pmper" localSheetId="5">#REF!</definedName>
    <definedName name="pmper" localSheetId="52">#REF!</definedName>
    <definedName name="pmper" localSheetId="54">#REF!</definedName>
    <definedName name="pmper">#REF!</definedName>
    <definedName name="PnB">#REF!</definedName>
    <definedName name="POOL_ORDER_2005_amts_AULT3" localSheetId="17">#REF!</definedName>
    <definedName name="POOL_ORDER_2005_amts_AULT3" localSheetId="34">#REF!</definedName>
    <definedName name="POOL_ORDER_2005_amts_AULT3" localSheetId="53">#REF!</definedName>
    <definedName name="POOL_ORDER_2005_amts_AULT3" localSheetId="5">#REF!</definedName>
    <definedName name="POOL_ORDER_2005_amts_AULT3">#REF!</definedName>
    <definedName name="Pop_Intial_Large_CI">#REF!</definedName>
    <definedName name="Pop_Intial_Majors">#REF!</definedName>
    <definedName name="Pop_Large_CI">#REF!</definedName>
    <definedName name="Pop_Large_CI_2002">#REF!</definedName>
    <definedName name="Pop_Large_CI_2003">#REF!</definedName>
    <definedName name="Pop_Large_CI_2004">#REF!</definedName>
    <definedName name="Pop_Large_CI_2005">#REF!</definedName>
    <definedName name="Pop_Majors">#REF!</definedName>
    <definedName name="Pop_Majors_2002">#REF!</definedName>
    <definedName name="Pop_Majors_2003">#REF!</definedName>
    <definedName name="Pop_Majors_2004">#REF!</definedName>
    <definedName name="Pop_Majors_2005">#REF!</definedName>
    <definedName name="portableevapcooler">#REF!</definedName>
    <definedName name="PoundsPerDayqryReceiveSystemChemsCT2">#REF!</definedName>
    <definedName name="PoundsperDayqryReceiveSystemChemsMBAnion">#REF!</definedName>
    <definedName name="POV">#REF!</definedName>
    <definedName name="PPA_One_Contract_End_Date">#REF!</definedName>
    <definedName name="PPA_One_Contract_End_Quarter_Date">#REF!</definedName>
    <definedName name="PPA_One_Contract_Start_Date">#REF!</definedName>
    <definedName name="PPA_One_Contract_Start_Quarter_Date">#REF!</definedName>
    <definedName name="PPA_One_Escalation_Base_Year">#REF!</definedName>
    <definedName name="PPA_One_Escalation_Rate">#REF!</definedName>
    <definedName name="PPA_One_Price">#REF!</definedName>
    <definedName name="PPA_One_Switch">#REF!</definedName>
    <definedName name="PPA_One_Total_Revenue">SUM(#REF!)</definedName>
    <definedName name="PPA_Pre_Contract_End_Date">#REF!</definedName>
    <definedName name="PPA_Pre_Contract_End_Quarter_Date">#REF!</definedName>
    <definedName name="PPA_Pre_Contract_Start_Date">#REF!</definedName>
    <definedName name="PPA_Pre_Contract_Start_Quarter_Date">#REF!</definedName>
    <definedName name="PPA_Pre_Contract_Switch">#REF!</definedName>
    <definedName name="PPA_Pre_Escalation_Base_Year">#REF!</definedName>
    <definedName name="PPA_Pre_Escalation_Rate">#REF!</definedName>
    <definedName name="PPA_Pre_Price">#REF!</definedName>
    <definedName name="PPA_Three_Contract_End_Date">#REF!</definedName>
    <definedName name="PPA_Three_Contract_End_Quarter_Date">#REF!</definedName>
    <definedName name="PPA_Three_Contract_Start_Date">#REF!</definedName>
    <definedName name="PPA_Three_Contract_Start_Quarter_Date">#REF!</definedName>
    <definedName name="PPA_Three_Escalation_Base_Year">#REF!</definedName>
    <definedName name="PPA_Three_Escalation_Rate">#REF!</definedName>
    <definedName name="PPA_Three_Price">#REF!</definedName>
    <definedName name="PPA_Three_Switch">#REF!</definedName>
    <definedName name="PPA_Three_Total_Revenue">SUM(#REF!)</definedName>
    <definedName name="PPA_Two_Contract_End_Date">#REF!</definedName>
    <definedName name="PPA_Two_Contract_End_Quarter_Date">#REF!</definedName>
    <definedName name="PPA_Two_Contract_Start_Date">#REF!</definedName>
    <definedName name="PPA_Two_Contract_Start_Quarter_Date">#REF!</definedName>
    <definedName name="PPA_Two_Escalation_Base_Year">#REF!</definedName>
    <definedName name="PPA_Two_Escalation_Rate">#REF!</definedName>
    <definedName name="PPA_Two_Price">#REF!</definedName>
    <definedName name="PPA_Two_Switch">#REF!</definedName>
    <definedName name="PPA_Two_Total_Revenue">SUM(#REF!)</definedName>
    <definedName name="PPFDCS">#REF!</definedName>
    <definedName name="PPP_DMD">#REF!</definedName>
    <definedName name="PPP_ERR">#REF!</definedName>
    <definedName name="PPP_FFU">#REF!</definedName>
    <definedName name="PPP_SCHG">#REF!</definedName>
    <definedName name="PPP_Summary">#REF!</definedName>
    <definedName name="PPP_Surcharge">#REF!</definedName>
    <definedName name="PPP_Wkppr_P2">#REF!</definedName>
    <definedName name="PPP_YEAR">#REF!</definedName>
    <definedName name="PPPKG">#REF!</definedName>
    <definedName name="pppppp">#REF!</definedName>
    <definedName name="PR">#REF!</definedName>
    <definedName name="prcc22" hidden="1">#REF!</definedName>
    <definedName name="prcc23" hidden="1">#REF!</definedName>
    <definedName name="PREF">#REF!</definedName>
    <definedName name="present15">#REF!</definedName>
    <definedName name="PresentRates">#REF!</definedName>
    <definedName name="Prestamos_Corto">#REF!</definedName>
    <definedName name="Prestamos_CortoUS">#REF!</definedName>
    <definedName name="Prestamos_Largo">#REF!</definedName>
    <definedName name="Prestamos_LargoUS">#REF!</definedName>
    <definedName name="PREV">#REF!</definedName>
    <definedName name="PreviousDimensionReference">#REF!</definedName>
    <definedName name="price_esc">#REF!</definedName>
    <definedName name="price_table">#REF!</definedName>
    <definedName name="Prices">#REF!</definedName>
    <definedName name="PriceTgl">#REF!</definedName>
    <definedName name="Princ">#REF!</definedName>
    <definedName name="PRINT" localSheetId="17">#REF!</definedName>
    <definedName name="PRINT" localSheetId="34">#REF!</definedName>
    <definedName name="PRINT" localSheetId="53">#REF!</definedName>
    <definedName name="PRINT" localSheetId="4">#REF!</definedName>
    <definedName name="PRINT" localSheetId="5">#REF!</definedName>
    <definedName name="PRINT" localSheetId="7">#REF!</definedName>
    <definedName name="PRINT" localSheetId="8">#REF!</definedName>
    <definedName name="PRINT" localSheetId="52">#REF!</definedName>
    <definedName name="PRINT" localSheetId="54">#REF!</definedName>
    <definedName name="PRINT">#REF!</definedName>
    <definedName name="Print_All">#N/A</definedName>
    <definedName name="Print_All2">#REF!</definedName>
    <definedName name="_xlnm.Print_Area" localSheetId="1">'A. Sec.1 - Direct Maintenance'!$A$1:$H$27</definedName>
    <definedName name="_xlnm.Print_Area" localSheetId="11">'AD-1'!$A$1:$I$40</definedName>
    <definedName name="_xlnm.Print_Area" localSheetId="23">'AD-10'!$A$1:$F$23</definedName>
    <definedName name="_xlnm.Print_Area" localSheetId="12">'AD-2'!$A$1:$G$36</definedName>
    <definedName name="_xlnm.Print_Area" localSheetId="13">'AD-3'!$A$1:$G$36</definedName>
    <definedName name="_xlnm.Print_Area" localSheetId="14">'AD-4'!$A$1:$I$41</definedName>
    <definedName name="_xlnm.Print_Area" localSheetId="15">'AD-5'!$A$1:$I$35</definedName>
    <definedName name="_xlnm.Print_Area" localSheetId="16">'AD-6'!$A$1:$I$46</definedName>
    <definedName name="_xlnm.Print_Area" localSheetId="17">'AD-6A'!$A$1:$G$35</definedName>
    <definedName name="_xlnm.Print_Area" localSheetId="18">'AD-6B'!$A$1:$M$41</definedName>
    <definedName name="_xlnm.Print_Area" localSheetId="19">'AD-6C'!$A$1:$M$41</definedName>
    <definedName name="_xlnm.Print_Area" localSheetId="20">'AD-7'!$A$1:$G$33</definedName>
    <definedName name="_xlnm.Print_Area" localSheetId="21">'AD-8'!$A$1:$E$20</definedName>
    <definedName name="_xlnm.Print_Area" localSheetId="25">'AE-1'!$A$1:$I$43</definedName>
    <definedName name="_xlnm.Print_Area" localSheetId="27">'AE-1B'!$A$1:$M$42</definedName>
    <definedName name="_xlnm.Print_Area" localSheetId="28">'AE-1C'!$A$1:$M$42</definedName>
    <definedName name="_xlnm.Print_Area" localSheetId="31">'AE-4'!$A$1:$F$23</definedName>
    <definedName name="_xlnm.Print_Area" localSheetId="33">'AF-1'!$A$1:$L$48</definedName>
    <definedName name="_xlnm.Print_Area" localSheetId="34">'AF-2'!$A$1:$K$45</definedName>
    <definedName name="_xlnm.Print_Area" localSheetId="35">'AF-3'!$A$1:$G$19</definedName>
    <definedName name="_xlnm.Print_Area" localSheetId="37">'AG-1'!$A$1:$E$32</definedName>
    <definedName name="_xlnm.Print_Area" localSheetId="38">'AG-1A'!$A$1:$G$17</definedName>
    <definedName name="_xlnm.Print_Area" localSheetId="40">'AH-1'!$A$1:$E$64</definedName>
    <definedName name="_xlnm.Print_Area" localSheetId="41">'AH-2'!$A$1:$H$75</definedName>
    <definedName name="_xlnm.Print_Area" localSheetId="42">'AH-3'!$A$1:$H$61</definedName>
    <definedName name="_xlnm.Print_Area" localSheetId="44">'AI-1'!$A$1:$F$65</definedName>
    <definedName name="_xlnm.Print_Area" localSheetId="47">'AJ-2'!$A$1:$F$16</definedName>
    <definedName name="_xlnm.Print_Area" localSheetId="50">'AL-1'!$A$1:$E$33</definedName>
    <definedName name="_xlnm.Print_Area" localSheetId="51">'AL-2'!$A$1:$E$31</definedName>
    <definedName name="_xlnm.Print_Area" localSheetId="53">'AR-1'!$A$1:$I$43</definedName>
    <definedName name="_xlnm.Print_Area" localSheetId="59">Automation!$A$1:$D$8</definedName>
    <definedName name="_xlnm.Print_Area" localSheetId="55">'AV-2A'!$A$1:$D$38</definedName>
    <definedName name="_xlnm.Print_Area" localSheetId="56">'AV-2B'!$A$1:$E$28</definedName>
    <definedName name="_xlnm.Print_Area" localSheetId="57">'AV-4'!$A$1:$F$84</definedName>
    <definedName name="_xlnm.Print_Area" localSheetId="2">'B. Sec.2 - Non-Direct Expenses'!$A$1:$H$97</definedName>
    <definedName name="_xlnm.Print_Area" localSheetId="3">'C. Sec.3 - Other Costs'!$A$1:$J$42</definedName>
    <definedName name="_xlnm.Print_Area" localSheetId="4">'D. Sec.4 - TU'!$A$1:$N$41</definedName>
    <definedName name="_xlnm.Print_Area" localSheetId="5">'D1. Sec.4 - C14 Invoice Summary'!$A$1:$E$53</definedName>
    <definedName name="_xlnm.Print_Area" localSheetId="7">'E. Sec.5 - Interest TU (BP)'!$A$1:$I$36</definedName>
    <definedName name="_xlnm.Print_Area" localSheetId="8">'E1. Sec.5 - Interest TU (CY)'!$A$1:$J$38</definedName>
    <definedName name="_xlnm.Print_Area" localSheetId="10">'Stmt AD'!$A$1:$L$62</definedName>
    <definedName name="_xlnm.Print_Area" localSheetId="32">'Stmt AF'!$A$1:$L$29</definedName>
    <definedName name="_xlnm.Print_Area" localSheetId="36">'Stmt AG'!$A$1:$H$15</definedName>
    <definedName name="_xlnm.Print_Area" localSheetId="39">'Stmt AH'!$A$1:$H$71</definedName>
    <definedName name="_xlnm.Print_Area" localSheetId="43">'Stmt AI'!$A$1:$H$31</definedName>
    <definedName name="_xlnm.Print_Area" localSheetId="45">'Stmt AJ'!$A$1:$H$36</definedName>
    <definedName name="_xlnm.Print_Area" localSheetId="48">'Stmt AK'!$A$1:$H$44</definedName>
    <definedName name="_xlnm.Print_Area" localSheetId="52">'Stmt AR'!$A$1:$H$24</definedName>
    <definedName name="_xlnm.Print_Area" localSheetId="54">'Stmt AV'!$A$1:$J$155</definedName>
    <definedName name="_xlnm.Print_Area" localSheetId="58">'Stmt Misc.'!$A$1:$H$20</definedName>
    <definedName name="_xlnm.Print_Area" localSheetId="0">'Summary of Cost Components'!$A$1:$E$53</definedName>
    <definedName name="_xlnm.Print_Area">#REF!</definedName>
    <definedName name="Print_Area_MI" localSheetId="17">#REF!</definedName>
    <definedName name="Print_Area_MI" localSheetId="34">#REF!</definedName>
    <definedName name="Print_Area_MI" localSheetId="53">#REF!</definedName>
    <definedName name="Print_Area_MI" localSheetId="5">#REF!</definedName>
    <definedName name="Print_Area_MI" localSheetId="52">#REF!</definedName>
    <definedName name="Print_Area_MI" localSheetId="54">#REF!</definedName>
    <definedName name="Print_Area_MI">#REF!</definedName>
    <definedName name="Print_Area1">#REF!</definedName>
    <definedName name="Print_Area2">#REF!</definedName>
    <definedName name="Print_Area3">#REF!</definedName>
    <definedName name="Print_Area4">#REF!</definedName>
    <definedName name="Print_Bank">#N/A</definedName>
    <definedName name="Print_Bank2">#REF!</definedName>
    <definedName name="Print_Titles_MI">#REF!</definedName>
    <definedName name="PRINT1" localSheetId="17">#REF!</definedName>
    <definedName name="PRINT1" localSheetId="34">#REF!</definedName>
    <definedName name="PRINT1" localSheetId="53">#REF!</definedName>
    <definedName name="PRINT1" localSheetId="5">#REF!</definedName>
    <definedName name="PRINT1" localSheetId="43">#REF!</definedName>
    <definedName name="PRINT1" localSheetId="48">#REF!</definedName>
    <definedName name="PRINT1" localSheetId="52">#REF!</definedName>
    <definedName name="PRINT1" localSheetId="54">#REF!</definedName>
    <definedName name="PRINT1">#REF!</definedName>
    <definedName name="print10">#REF!</definedName>
    <definedName name="PRINT2">#REF!</definedName>
    <definedName name="print6">#REF!</definedName>
    <definedName name="print8">#REF!</definedName>
    <definedName name="print9">#REF!</definedName>
    <definedName name="PRINTCAT" localSheetId="17">#N/A</definedName>
    <definedName name="PRINTCAT" localSheetId="20">#N/A</definedName>
    <definedName name="PRINTCAT" localSheetId="34">#N/A</definedName>
    <definedName name="PRINTCAT" localSheetId="37">'AG-1'!PRINTCAT</definedName>
    <definedName name="PRINTCAT" localSheetId="38">#N/A</definedName>
    <definedName name="PRINTCAT" localSheetId="42">'AH-3'!PRINTCAT</definedName>
    <definedName name="PRINTCAT" localSheetId="53">#N/A</definedName>
    <definedName name="PRINTCAT" localSheetId="4">#N/A</definedName>
    <definedName name="PRINTCAT" localSheetId="5">#N/A</definedName>
    <definedName name="PRINTCAT" localSheetId="43">'Stmt AI'!PRINTCAT</definedName>
    <definedName name="PRINTCAT" localSheetId="48">'Stmt AK'!PRINTCAT</definedName>
    <definedName name="PRINTCAT" localSheetId="58">#N/A</definedName>
    <definedName name="PRINTCAT">'AG-1'!PRINTCAT</definedName>
    <definedName name="PRINTER">#REF!</definedName>
    <definedName name="PRINTOTHER">#REF!</definedName>
    <definedName name="PRINTPAGE1" localSheetId="17">#N/A</definedName>
    <definedName name="PRINTPAGE1" localSheetId="20">#N/A</definedName>
    <definedName name="PRINTPAGE1" localSheetId="34">#N/A</definedName>
    <definedName name="PRINTPAGE1" localSheetId="37">'AG-1'!PRINTPAGE1</definedName>
    <definedName name="PRINTPAGE1" localSheetId="38">#N/A</definedName>
    <definedName name="PRINTPAGE1" localSheetId="42">'AH-3'!PRINTPAGE1</definedName>
    <definedName name="PRINTPAGE1" localSheetId="53">#N/A</definedName>
    <definedName name="PRINTPAGE1" localSheetId="4">#N/A</definedName>
    <definedName name="PRINTPAGE1" localSheetId="5">#N/A</definedName>
    <definedName name="PRINTPAGE1" localSheetId="43">'Stmt AI'!PRINTPAGE1</definedName>
    <definedName name="PRINTPAGE1" localSheetId="48">'Stmt AK'!PRINTPAGE1</definedName>
    <definedName name="PRINTPAGE1" localSheetId="58">#N/A</definedName>
    <definedName name="PRINTPAGE1">'AG-1'!PRINTPAGE1</definedName>
    <definedName name="PRINTREP">#REF!</definedName>
    <definedName name="PRINTREV">#REF!</definedName>
    <definedName name="PRN">#REF!</definedName>
    <definedName name="PRN_DETAIL">#REF!</definedName>
    <definedName name="problem" hidden="1">{#N/A,#N/A,FALSE,"trates"}</definedName>
    <definedName name="production_mode">#REF!</definedName>
    <definedName name="prof_term">#REF!</definedName>
    <definedName name="Project" localSheetId="38">#REF!</definedName>
    <definedName name="Project" localSheetId="53">#REF!</definedName>
    <definedName name="Project" localSheetId="4">#REF!</definedName>
    <definedName name="Project" localSheetId="52">#REF!</definedName>
    <definedName name="Project" localSheetId="54">#REF!</definedName>
    <definedName name="Project" localSheetId="58">#REF!</definedName>
    <definedName name="Project">#REF!</definedName>
    <definedName name="Project_Name">#REF!</definedName>
    <definedName name="Promote_Impact">#REF!</definedName>
    <definedName name="PROMRATE">#REF!</definedName>
    <definedName name="prooduction">#N/A</definedName>
    <definedName name="Property_tax_land">#REF!</definedName>
    <definedName name="Property_tax_plant">#REF!</definedName>
    <definedName name="propertytax?">#REF!</definedName>
    <definedName name="PRtax">#REF!</definedName>
    <definedName name="psp">#REF!</definedName>
    <definedName name="PST">#REF!</definedName>
    <definedName name="PSTAIR">#REF!</definedName>
    <definedName name="PUNTOCINCO">#REF!</definedName>
    <definedName name="PvyOtherPct">#REF!</definedName>
    <definedName name="PW_FEES_8">#REF!</definedName>
    <definedName name="pyeper" localSheetId="17">#REF!</definedName>
    <definedName name="pyeper" localSheetId="34">#REF!</definedName>
    <definedName name="pyeper" localSheetId="53">#REF!</definedName>
    <definedName name="pyeper" localSheetId="5">#REF!</definedName>
    <definedName name="pyeper" localSheetId="52">#REF!</definedName>
    <definedName name="pyeper" localSheetId="54">#REF!</definedName>
    <definedName name="pyeper">#REF!</definedName>
    <definedName name="q">#REF!</definedName>
    <definedName name="qqqqqqq" hidden="1">{"SourcesUses",#N/A,TRUE,"CFMODEL";"TransOverview",#N/A,TRUE,"CFMODEL"}</definedName>
    <definedName name="qqqqqqqqqqqqqqqqqq" hidden="1">{"Income Statement",#N/A,FALSE,"CFMODEL";"Balance Sheet",#N/A,FALSE,"CFMODEL"}</definedName>
    <definedName name="qry_501_COR" localSheetId="17">#REF!</definedName>
    <definedName name="qry_501_COR" localSheetId="34">#REF!</definedName>
    <definedName name="qry_501_COR" localSheetId="53">#REF!</definedName>
    <definedName name="qry_501_COR" localSheetId="5">#REF!</definedName>
    <definedName name="qry_501_COR" localSheetId="52">#REF!</definedName>
    <definedName name="qry_501_COR" localSheetId="54">#REF!</definedName>
    <definedName name="qry_501_COR">#REF!</definedName>
    <definedName name="qry_Cost_of_Removal" localSheetId="17">#REF!</definedName>
    <definedName name="qry_Cost_of_Removal" localSheetId="34">#REF!</definedName>
    <definedName name="qry_Cost_of_Removal" localSheetId="53">#REF!</definedName>
    <definedName name="qry_Cost_of_Removal" localSheetId="5">#REF!</definedName>
    <definedName name="qry_Cost_of_Removal" localSheetId="52">#REF!</definedName>
    <definedName name="qry_Cost_of_Removal" localSheetId="54">#REF!</definedName>
    <definedName name="qry_Cost_of_Removal">#REF!</definedName>
    <definedName name="qry29_SCG_RO_Output">#REF!</definedName>
    <definedName name="qryCapitalCosts">#REF!</definedName>
    <definedName name="qryPersonnelPositions">#REF!</definedName>
    <definedName name="qryPersonnelPositionsMgmt">#REF!</definedName>
    <definedName name="qryPersonnelPositionsMgmtMOB">#REF!</definedName>
    <definedName name="qryPersonnelPositionsMOB">#REF!</definedName>
    <definedName name="qryPersonnelPositionsSubCon">#REF!</definedName>
    <definedName name="qryPersonnelPositionsSubConMOB">#REF!</definedName>
    <definedName name="qryPushAllChemicalMassTotals">#REF!</definedName>
    <definedName name="qryPushAllChemicalMassTotalsbyUnit">#REF!</definedName>
    <definedName name="qryPushBudgetDA">#REF!</definedName>
    <definedName name="qryPushBudgetDADesc">#REF!</definedName>
    <definedName name="qryPushBudgetFixedCost">#REF!</definedName>
    <definedName name="qryPushBudgetFixedCostDesc">#REF!</definedName>
    <definedName name="qryPushBudgetFuel">#REF!</definedName>
    <definedName name="qryPushBudgetFuelDesc">#REF!</definedName>
    <definedName name="qryPushBudgetGandA">#REF!</definedName>
    <definedName name="qryPushBudgetGandADesc">#REF!</definedName>
    <definedName name="qryPushBudgetHOS">#REF!</definedName>
    <definedName name="qryPushBudgetHOSDesc">#REF!</definedName>
    <definedName name="qryPushBudgetInsTaxes">#REF!</definedName>
    <definedName name="qryPushBudgetInsTaxesDesc">#REF!</definedName>
    <definedName name="qryPushBudgetLabor">#REF!</definedName>
    <definedName name="qryPushBudgetLaborDesc">#REF!</definedName>
    <definedName name="qryPushBudgetLoansLease">#REF!</definedName>
    <definedName name="qryPushBudgetLoansLeaseDesc">#REF!</definedName>
    <definedName name="qryPushBudgetOMFees">#REF!</definedName>
    <definedName name="qryPushBudgetOMFeesDesc">#REF!</definedName>
    <definedName name="qryPushBudgetRevenue">#REF!</definedName>
    <definedName name="qryPushBudgetRevenueDesc">#REF!</definedName>
    <definedName name="qryPushBudgetTotal">#REF!</definedName>
    <definedName name="qryPushBudgetVarCost">#REF!</definedName>
    <definedName name="qryPushBudgetVarCostDesc">#REF!</definedName>
    <definedName name="qryPushChemFeedProfiles">#REF!</definedName>
    <definedName name="qryPushChemsActuals">#REF!</definedName>
    <definedName name="qryPushChemsActualsInventory">#REF!</definedName>
    <definedName name="qryPushChemsActualsToday">#REF!</definedName>
    <definedName name="qryPushChemsOrganics">#REF!</definedName>
    <definedName name="qryPushCommodityChemicalMassTotals">#REF!</definedName>
    <definedName name="qryPushCommodityChemSummaryCost">#REF!</definedName>
    <definedName name="qryPushCoolingEquipment">#REF!</definedName>
    <definedName name="qryPushCoverPageAnalysis">#REF!</definedName>
    <definedName name="qryPushCoverPageSummaries">#REF!</definedName>
    <definedName name="qryPushCoverPageSystems">#REF!</definedName>
    <definedName name="qryPushCTEquipment">#REF!</definedName>
    <definedName name="qryPushCTFrames">#REF!</definedName>
    <definedName name="qryPushDMInventoryTotal">#REF!</definedName>
    <definedName name="qryPushFixedCost">#REF!</definedName>
    <definedName name="QryPushInitialSpares">#REF!</definedName>
    <definedName name="qryPushLaborProfiles">#REF!</definedName>
    <definedName name="qryPushLabProfiles">#REF!</definedName>
    <definedName name="qryPushLeftOvers">#REF!</definedName>
    <definedName name="qryPushMMBOP">#REF!</definedName>
    <definedName name="qryPushMobConsum">#REF!</definedName>
    <definedName name="qryPushOtherProfiles">#REF!</definedName>
    <definedName name="QryPushPAndRInitialPACosts">#REF!</definedName>
    <definedName name="QryPushPAndRInitialRACosts">#REF!</definedName>
    <definedName name="QryPushPAndROutput">#REF!</definedName>
    <definedName name="QryPushPAndRPartNames">#REF!</definedName>
    <definedName name="qryPushPartsCostbyYear">#REF!</definedName>
    <definedName name="qryPushPersonnel">#REF!</definedName>
    <definedName name="qryPushPersonnelMOB">#REF!</definedName>
    <definedName name="qryPushPersonnelPositionMgmt">#REF!</definedName>
    <definedName name="qryPushPersonnelPositionsNM">#REF!</definedName>
    <definedName name="qryPushPersonnelPosoitiondSubCon">#REF!</definedName>
    <definedName name="QryPushPnRYearlyPACosts">#REF!</definedName>
    <definedName name="QryPushPnRYearlyRACosts">#REF!</definedName>
    <definedName name="qryPushPoolDesc">#REF!</definedName>
    <definedName name="qryPushPSRCopiesTo">#REF!</definedName>
    <definedName name="qryPushRawWaterEquipment">#REF!</definedName>
    <definedName name="qryPushSpecialtyChemicalMassTotals">#REF!</definedName>
    <definedName name="qryPushSpecialtyChemSummaryCost">#REF!</definedName>
    <definedName name="qryPushSteamEquipment">#REF!</definedName>
    <definedName name="qryPushSumDA">#REF!</definedName>
    <definedName name="qryPushSumFixedCost">#REF!</definedName>
    <definedName name="qryPushSumFuel">#REF!</definedName>
    <definedName name="qryPushSumGA">#REF!</definedName>
    <definedName name="qryPushSumHOS">#REF!</definedName>
    <definedName name="qryPushSumInsTaxes">#REF!</definedName>
    <definedName name="qryPushSumLoanLease">#REF!</definedName>
    <definedName name="qryPushSumMMBOPDesc">#REF!</definedName>
    <definedName name="qryPushSumMMBOPTotals">#REF!</definedName>
    <definedName name="qryPushSumMobConsumables">#REF!</definedName>
    <definedName name="qryPushSumOMFees">#REF!</definedName>
    <definedName name="qryPushSumOutfitingCost">#REF!</definedName>
    <definedName name="qryPushSumPartsTotal">#REF!</definedName>
    <definedName name="qryPushSumRevenue">#REF!</definedName>
    <definedName name="qryPushSumVarCost">#REF!</definedName>
    <definedName name="qryPushSystemChemsBC">#REF!</definedName>
    <definedName name="qryPushSystemChemsBC2">#REF!</definedName>
    <definedName name="qryPushSystemChemsChemAdd">#REF!</definedName>
    <definedName name="qryPushSystemChemsChemAdd2">#REF!</definedName>
    <definedName name="qryPushSystemChemsClosedLoop">#REF!</definedName>
    <definedName name="qryPushSystemChemsClosedLoop2">#REF!</definedName>
    <definedName name="qryPushSystemChemsContactClar">#REF!</definedName>
    <definedName name="qryPushSystemChemsContactClar2">#REF!</definedName>
    <definedName name="qryPushSystemChemsCT">#REF!</definedName>
    <definedName name="qryPushSystemChemsCT2">#REF!</definedName>
    <definedName name="qryPushSystemChemsEC">#REF!</definedName>
    <definedName name="qryPushSystemChemsEC2">#REF!</definedName>
    <definedName name="qryPushSystemChemsECS">#REF!</definedName>
    <definedName name="qryPushSystemChemsECS2">#REF!</definedName>
    <definedName name="qryPushSystemChemsEDI">#REF!</definedName>
    <definedName name="qryPushSystemChemsEDI2">#REF!</definedName>
    <definedName name="qryPushSystemChemsFilterPress">#REF!</definedName>
    <definedName name="qryPushSystemChemsFilterPress2">#REF!</definedName>
    <definedName name="qryPushSystemChemsHPS">#REF!</definedName>
    <definedName name="qryPushSystemChemsHPS2">#REF!</definedName>
    <definedName name="qryPushSystemChemsHRSG">#REF!</definedName>
    <definedName name="qryPushSystemChemsHRSG2">#REF!</definedName>
    <definedName name="qryPushSystemChemsHRSG2P">#REF!</definedName>
    <definedName name="qryPushSystemChemsHRSG2P2">#REF!</definedName>
    <definedName name="qryPushSystemChemsLS">#REF!</definedName>
    <definedName name="qryPushSystemChemsLS2">#REF!</definedName>
    <definedName name="qryPushSystemChemsMBAnion">#REF!</definedName>
    <definedName name="qryPushSystemChemsMBCation">#REF!</definedName>
    <definedName name="qryPushSystemChemsMEFE">#REF!</definedName>
    <definedName name="qryPushSystemChemsMEFE2">#REF!</definedName>
    <definedName name="qryPushSystemChemsNaZ">#REF!</definedName>
    <definedName name="qryPushSystemChemsOnceThrough">#REF!</definedName>
    <definedName name="qryPushSystemChemsOnceThrough2">#REF!</definedName>
    <definedName name="qryPushSystemChemsPF">#REF!</definedName>
    <definedName name="qryPushSystemChemsPF2">#REF!</definedName>
    <definedName name="qryPushSystemChemsRO">#REF!</definedName>
    <definedName name="qryPushSystemChemsRO2">#REF!</definedName>
    <definedName name="qryPushSystemChemsRO3">#REF!</definedName>
    <definedName name="qryPushSystemChemsSAC">#REF!</definedName>
    <definedName name="qryPushSystemChemsSBA">#REF!</definedName>
    <definedName name="qryPushSystemChemsUF">#REF!</definedName>
    <definedName name="qryPushSystemChemsUF2">#REF!</definedName>
    <definedName name="qryPushSystemChemsUF3">#REF!</definedName>
    <definedName name="qryPushSystemChemsWBA">#REF!</definedName>
    <definedName name="qryPushTotalSalariesMOB">#REF!</definedName>
    <definedName name="qryPushTotalSalariesTypes">#REF!</definedName>
    <definedName name="qryPushTotalSalarieswithBenefitsNew">#REF!</definedName>
    <definedName name="qryPushTotalsCapitalSpares">#REF!</definedName>
    <definedName name="qryPushVarCost">#REF!</definedName>
    <definedName name="qryPushVarCostSumDesc">#REF!</definedName>
    <definedName name="qryPushWasteCost">#REF!</definedName>
    <definedName name="qryPushWasteWaterEquipment">#REF!</definedName>
    <definedName name="qryPushWaterCost">#REF!</definedName>
    <definedName name="qryPushWaterSources">#REF!</definedName>
    <definedName name="qryReceiveSystemChemsCT2">#REF!</definedName>
    <definedName name="QtrUpdate">#REF!</definedName>
    <definedName name="Quarter_First_Day_Full_Operations">#REF!</definedName>
    <definedName name="Quarter_Forecast_End">#REF!</definedName>
    <definedName name="Query92_revised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_Hrs">#REF!</definedName>
    <definedName name="RANGO">#REF!</definedName>
    <definedName name="Rate_Cap_Delivery_Rate">#REF!</definedName>
    <definedName name="RATEBASE">#REF!</definedName>
    <definedName name="RateCase" localSheetId="17">#REF!</definedName>
    <definedName name="RateCase" localSheetId="34">#REF!</definedName>
    <definedName name="RateCase" localSheetId="53">#REF!</definedName>
    <definedName name="RateCase" localSheetId="5">#REF!</definedName>
    <definedName name="RateCase" localSheetId="52">#REF!</definedName>
    <definedName name="RateCase" localSheetId="54">#REF!</definedName>
    <definedName name="RateCase">#REF!</definedName>
    <definedName name="Rates">#REF!</definedName>
    <definedName name="ratiopreferred">#REF!</definedName>
    <definedName name="Raw_EOR">#REF!</definedName>
    <definedName name="RawData" localSheetId="17">#REF!</definedName>
    <definedName name="RawData" localSheetId="34">#REF!</definedName>
    <definedName name="RawData" localSheetId="53">#REF!</definedName>
    <definedName name="RawData" localSheetId="5">#REF!</definedName>
    <definedName name="RawData" localSheetId="52">#REF!</definedName>
    <definedName name="RawData" localSheetId="54">#REF!</definedName>
    <definedName name="RawData">#REF!</definedName>
    <definedName name="RDD_AMTS">#REF!</definedName>
    <definedName name="rdps">#REF!</definedName>
    <definedName name="RE_Escal">#REF!</definedName>
    <definedName name="REC_Escalation_Base_Year">#REF!</definedName>
    <definedName name="REC_Price">#REF!</definedName>
    <definedName name="REC_Price_Escalation_Rate">#REF!</definedName>
    <definedName name="REC_Switch">#REF!</definedName>
    <definedName name="RECC_COMPUTER">#REF!</definedName>
    <definedName name="RECC_UEG_MSA">#REF!</definedName>
    <definedName name="recon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f_6">#REF!</definedName>
    <definedName name="reference3" hidden="1">{"SourcesUses",#N/A,TRUE,"CFMODEL";"TransOverview",#N/A,TRUE,"CFMODEL"}</definedName>
    <definedName name="reference32" hidden="1">{"SourcesUses",#N/A,TRUE,"CFMODEL";"TransOverview",#N/A,TRUE,"CFMODEL"}</definedName>
    <definedName name="refinincing">#REF!</definedName>
    <definedName name="refrigerator">#REF!</definedName>
    <definedName name="REG_ACCT">#REF!</definedName>
    <definedName name="REG_ACCT86">#REF!</definedName>
    <definedName name="REG_FEE">#REF!</definedName>
    <definedName name="Regulated_Export" localSheetId="17">#REF!</definedName>
    <definedName name="Regulated_Export" localSheetId="34">#REF!</definedName>
    <definedName name="Regulated_Export" localSheetId="53">#REF!</definedName>
    <definedName name="Regulated_Export" localSheetId="5">#REF!</definedName>
    <definedName name="Regulated_Export" localSheetId="43">#REF!</definedName>
    <definedName name="Regulated_Export" localSheetId="48">#REF!</definedName>
    <definedName name="Regulated_Export" localSheetId="52">#REF!</definedName>
    <definedName name="Regulated_Export" localSheetId="54">#REF!</definedName>
    <definedName name="Regulated_Export">#REF!</definedName>
    <definedName name="Reimbursable_Expense_Total">#REF!</definedName>
    <definedName name="Reimbursable_Transmission_Repayment_Interest_Rate">#REF!</definedName>
    <definedName name="RELAMP">#REF!</definedName>
    <definedName name="RENT">#REF!</definedName>
    <definedName name="report01" localSheetId="17">#REF!</definedName>
    <definedName name="report01" localSheetId="34">#REF!</definedName>
    <definedName name="report01" localSheetId="53">#REF!</definedName>
    <definedName name="report01" localSheetId="4">#REF!</definedName>
    <definedName name="report01" localSheetId="5">#REF!</definedName>
    <definedName name="report01" localSheetId="7">#REF!</definedName>
    <definedName name="report01" localSheetId="8">#REF!</definedName>
    <definedName name="report01" localSheetId="48">#REF!</definedName>
    <definedName name="report01" localSheetId="54">#REF!</definedName>
    <definedName name="report01">#REF!</definedName>
    <definedName name="report02" localSheetId="17">#REF!</definedName>
    <definedName name="report02" localSheetId="34">#REF!</definedName>
    <definedName name="report02" localSheetId="53">#REF!</definedName>
    <definedName name="report02" localSheetId="4">#REF!</definedName>
    <definedName name="report02" localSheetId="5">#REF!</definedName>
    <definedName name="report02" localSheetId="7">#REF!</definedName>
    <definedName name="report02" localSheetId="8">#REF!</definedName>
    <definedName name="report02" localSheetId="48">#REF!</definedName>
    <definedName name="report02" localSheetId="54">#REF!</definedName>
    <definedName name="report02">#REF!</definedName>
    <definedName name="report04" localSheetId="17">#REF!</definedName>
    <definedName name="report04" localSheetId="34">#REF!</definedName>
    <definedName name="report04" localSheetId="53">#REF!</definedName>
    <definedName name="report04" localSheetId="4">#REF!</definedName>
    <definedName name="report04" localSheetId="5">#REF!</definedName>
    <definedName name="report04" localSheetId="7">#REF!</definedName>
    <definedName name="report04" localSheetId="8">#REF!</definedName>
    <definedName name="report04" localSheetId="48">#REF!</definedName>
    <definedName name="report04" localSheetId="54">#REF!</definedName>
    <definedName name="report04">#REF!</definedName>
    <definedName name="report05" localSheetId="17">#REF!</definedName>
    <definedName name="report05" localSheetId="34">#REF!</definedName>
    <definedName name="report05" localSheetId="53">#REF!</definedName>
    <definedName name="report05" localSheetId="4">#REF!</definedName>
    <definedName name="report05" localSheetId="5">#REF!</definedName>
    <definedName name="report05" localSheetId="7">#REF!</definedName>
    <definedName name="report05" localSheetId="8">#REF!</definedName>
    <definedName name="report05" localSheetId="48">#REF!</definedName>
    <definedName name="report05" localSheetId="54">#REF!</definedName>
    <definedName name="report05">#REF!</definedName>
    <definedName name="report06" localSheetId="17">#REF!</definedName>
    <definedName name="report06" localSheetId="34">#REF!</definedName>
    <definedName name="report06" localSheetId="53">#REF!</definedName>
    <definedName name="report06" localSheetId="4">#REF!</definedName>
    <definedName name="report06" localSheetId="5">#REF!</definedName>
    <definedName name="report06" localSheetId="7">#REF!</definedName>
    <definedName name="report06" localSheetId="8">#REF!</definedName>
    <definedName name="report06" localSheetId="48">#REF!</definedName>
    <definedName name="report06" localSheetId="54">#REF!</definedName>
    <definedName name="report06">#REF!</definedName>
    <definedName name="report07" localSheetId="17">#REF!</definedName>
    <definedName name="report07" localSheetId="34">#REF!</definedName>
    <definedName name="report07" localSheetId="53">#REF!</definedName>
    <definedName name="report07" localSheetId="4">#REF!</definedName>
    <definedName name="report07" localSheetId="5">#REF!</definedName>
    <definedName name="report07" localSheetId="7">#REF!</definedName>
    <definedName name="report07" localSheetId="8">#REF!</definedName>
    <definedName name="report07" localSheetId="48">#REF!</definedName>
    <definedName name="report07" localSheetId="54">#REF!</definedName>
    <definedName name="report07">#REF!</definedName>
    <definedName name="report08" localSheetId="17">#REF!</definedName>
    <definedName name="report08" localSheetId="34">#REF!</definedName>
    <definedName name="report08" localSheetId="53">#REF!</definedName>
    <definedName name="report08" localSheetId="4">#REF!</definedName>
    <definedName name="report08" localSheetId="5">#REF!</definedName>
    <definedName name="report08" localSheetId="7">#REF!</definedName>
    <definedName name="report08" localSheetId="8">#REF!</definedName>
    <definedName name="report08" localSheetId="48">#REF!</definedName>
    <definedName name="report08" localSheetId="54">#REF!</definedName>
    <definedName name="report08">#REF!</definedName>
    <definedName name="report09" localSheetId="17">#REF!</definedName>
    <definedName name="report09" localSheetId="34">#REF!</definedName>
    <definedName name="report09" localSheetId="53">#REF!</definedName>
    <definedName name="report09" localSheetId="4">#REF!</definedName>
    <definedName name="report09" localSheetId="5">#REF!</definedName>
    <definedName name="report09" localSheetId="7">#REF!</definedName>
    <definedName name="report09" localSheetId="8">#REF!</definedName>
    <definedName name="report09" localSheetId="48">#REF!</definedName>
    <definedName name="report09" localSheetId="54">#REF!</definedName>
    <definedName name="report09">#REF!</definedName>
    <definedName name="report10" localSheetId="17">#REF!</definedName>
    <definedName name="report10" localSheetId="34">#REF!</definedName>
    <definedName name="report10" localSheetId="53">#REF!</definedName>
    <definedName name="report10" localSheetId="4">#REF!</definedName>
    <definedName name="report10" localSheetId="5">#REF!</definedName>
    <definedName name="report10" localSheetId="7">#REF!</definedName>
    <definedName name="report10" localSheetId="8">#REF!</definedName>
    <definedName name="report10" localSheetId="48">#REF!</definedName>
    <definedName name="report10" localSheetId="54">#REF!</definedName>
    <definedName name="report10">#REF!</definedName>
    <definedName name="report11" localSheetId="17">#REF!</definedName>
    <definedName name="report11" localSheetId="34">#REF!</definedName>
    <definedName name="report11" localSheetId="53">#REF!</definedName>
    <definedName name="report11" localSheetId="4">#REF!</definedName>
    <definedName name="report11" localSheetId="5">#REF!</definedName>
    <definedName name="report11" localSheetId="7">#REF!</definedName>
    <definedName name="report11" localSheetId="8">#REF!</definedName>
    <definedName name="report11" localSheetId="48">#REF!</definedName>
    <definedName name="report11" localSheetId="54">#REF!</definedName>
    <definedName name="report11">#REF!</definedName>
    <definedName name="report12" localSheetId="17">#REF!</definedName>
    <definedName name="report12" localSheetId="34">#REF!</definedName>
    <definedName name="report12" localSheetId="53">#REF!</definedName>
    <definedName name="report12" localSheetId="4">#REF!</definedName>
    <definedName name="report12" localSheetId="5">#REF!</definedName>
    <definedName name="report12" localSheetId="7">#REF!</definedName>
    <definedName name="report12" localSheetId="8">#REF!</definedName>
    <definedName name="report12" localSheetId="48">#REF!</definedName>
    <definedName name="report12" localSheetId="54">#REF!</definedName>
    <definedName name="report12">#REF!</definedName>
    <definedName name="rert" hidden="1">{"'Attachment'!$A$1:$L$49"}</definedName>
    <definedName name="RES_MTR">1.8</definedName>
    <definedName name="RESINFLACION">#REF!</definedName>
    <definedName name="RESINFLADED">#REF!</definedName>
    <definedName name="RESINFLCRED">#REF!</definedName>
    <definedName name="result">#REF!</definedName>
    <definedName name="RESULTADOFISCAL">#REF!</definedName>
    <definedName name="RESULTADOFISCALMENOSNODEDUCIBLES">#REF!</definedName>
    <definedName name="Resultados">#REF!</definedName>
    <definedName name="RESUMENAF">#REF!</definedName>
    <definedName name="RETURN">#REF!</definedName>
    <definedName name="ReturnToHome">#REF!</definedName>
    <definedName name="REV">#REF!</definedName>
    <definedName name="Revenues" localSheetId="17">#REF!</definedName>
    <definedName name="Revenues" localSheetId="34">#REF!</definedName>
    <definedName name="Revenues" localSheetId="53">#REF!</definedName>
    <definedName name="Revenues" localSheetId="4">#REF!</definedName>
    <definedName name="Revenues" localSheetId="5">#REF!</definedName>
    <definedName name="Revenues" localSheetId="7">#REF!</definedName>
    <definedName name="Revenues" localSheetId="8">#REF!</definedName>
    <definedName name="Revenues" localSheetId="52">#REF!</definedName>
    <definedName name="Revenues" localSheetId="54">#REF!</definedName>
    <definedName name="Revenues">#REF!</definedName>
    <definedName name="ReverseOsmosis">#REF!</definedName>
    <definedName name="RF">#REF!</definedName>
    <definedName name="Richard">#REF!</definedName>
    <definedName name="Rick">#REF!</definedName>
    <definedName name="RiskAfterRecalcMacro" hidden="1">"'10 Year Model.xls'!RiskSim"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MultipleCPUSupportEnabled" hidden="1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MF">#REF!</definedName>
    <definedName name="rngColumnSet1">#REF!</definedName>
    <definedName name="rngColumnSet2">#REF!</definedName>
    <definedName name="rngColumnSet3">#REF!</definedName>
    <definedName name="rngCompany" localSheetId="17">#REF!</definedName>
    <definedName name="rngCompany" localSheetId="34">#REF!</definedName>
    <definedName name="rngCompany" localSheetId="53">#REF!</definedName>
    <definedName name="rngCompany" localSheetId="5">#REF!</definedName>
    <definedName name="rngCompany" localSheetId="54">#REF!</definedName>
    <definedName name="rngCompany">#REF!</definedName>
    <definedName name="rngDatasheet">#REF!</definedName>
    <definedName name="rngEscalated" localSheetId="17">#REF!</definedName>
    <definedName name="rngEscalated" localSheetId="34">#REF!</definedName>
    <definedName name="rngEscalated" localSheetId="53">#REF!</definedName>
    <definedName name="rngEscalated" localSheetId="5">#REF!</definedName>
    <definedName name="rngEscalated" localSheetId="54">#REF!</definedName>
    <definedName name="rngEscalated">#REF!</definedName>
    <definedName name="rngETElecCap" localSheetId="17">#REF!</definedName>
    <definedName name="rngETElecCap" localSheetId="34">#REF!</definedName>
    <definedName name="rngETElecCap" localSheetId="53">#REF!</definedName>
    <definedName name="rngETElecCap" localSheetId="5">#REF!</definedName>
    <definedName name="rngETElecCap" localSheetId="54">#REF!</definedName>
    <definedName name="rngETElecCap">#REF!</definedName>
    <definedName name="rngETElecOM" localSheetId="17">#REF!</definedName>
    <definedName name="rngETElecOM" localSheetId="34">#REF!</definedName>
    <definedName name="rngETElecOM" localSheetId="53">#REF!</definedName>
    <definedName name="rngETElecOM" localSheetId="5">#REF!</definedName>
    <definedName name="rngETElecOM" localSheetId="54">#REF!</definedName>
    <definedName name="rngETElecOM">#REF!</definedName>
    <definedName name="rngFactors" localSheetId="17">#REF!</definedName>
    <definedName name="rngFactors" localSheetId="34">#REF!</definedName>
    <definedName name="rngFactors" localSheetId="53">#REF!</definedName>
    <definedName name="rngFactors" localSheetId="5">#REF!</definedName>
    <definedName name="rngFactors" localSheetId="54">#REF!</definedName>
    <definedName name="rngFactors">#REF!</definedName>
    <definedName name="rngFactorsByCCWKGRP">#REF!</definedName>
    <definedName name="rngfrmAdjustmentsSource" localSheetId="17">#REF!</definedName>
    <definedName name="rngfrmAdjustmentsSource" localSheetId="34">#REF!</definedName>
    <definedName name="rngfrmAdjustmentsSource" localSheetId="53">#REF!</definedName>
    <definedName name="rngfrmAdjustmentsSource" localSheetId="5">#REF!</definedName>
    <definedName name="rngfrmAdjustmentsSource" localSheetId="54">#REF!</definedName>
    <definedName name="rngfrmAdjustmentsSource">#REF!</definedName>
    <definedName name="rngfrmAdjustmentsTarget" localSheetId="17">#REF!</definedName>
    <definedName name="rngfrmAdjustmentsTarget" localSheetId="34">#REF!</definedName>
    <definedName name="rngfrmAdjustmentsTarget" localSheetId="53">#REF!</definedName>
    <definedName name="rngfrmAdjustmentsTarget" localSheetId="5">#REF!</definedName>
    <definedName name="rngfrmAdjustmentsTarget" localSheetId="54">#REF!</definedName>
    <definedName name="rngfrmAdjustmentsTarget">#REF!</definedName>
    <definedName name="rngLevel">#REF!</definedName>
    <definedName name="rngLookupAdjustmentData" localSheetId="17">#REF!</definedName>
    <definedName name="rngLookupAdjustmentData" localSheetId="34">#REF!</definedName>
    <definedName name="rngLookupAdjustmentData" localSheetId="53">#REF!</definedName>
    <definedName name="rngLookupAdjustmentData" localSheetId="5">#REF!</definedName>
    <definedName name="rngLookupAdjustmentData" localSheetId="54">#REF!</definedName>
    <definedName name="rngLookupAdjustmentData">#REF!</definedName>
    <definedName name="rngReassignmentGas" localSheetId="17">#REF!</definedName>
    <definedName name="rngReassignmentGas" localSheetId="34">#REF!</definedName>
    <definedName name="rngReassignmentGas" localSheetId="53">#REF!</definedName>
    <definedName name="rngReassignmentGas" localSheetId="5">#REF!</definedName>
    <definedName name="rngReassignmentGas" localSheetId="54">#REF!</definedName>
    <definedName name="rngReassignmentGas">#REF!</definedName>
    <definedName name="rngSegmentation">#REF!</definedName>
    <definedName name="ROEIncentive">#REF!</definedName>
    <definedName name="RORejectFlowgpm">#REF!</definedName>
    <definedName name="Rotor_Inspection_Hours">#REF!</definedName>
    <definedName name="Rotor_Inspection_Starts">#REF!</definedName>
    <definedName name="rough">IF(Values_Entered,Header_Row+Number_of_Payments,Header_Row)</definedName>
    <definedName name="ROUNDED" localSheetId="17">#REF!</definedName>
    <definedName name="ROUNDED" localSheetId="34">#REF!</definedName>
    <definedName name="ROUNDED" localSheetId="38">#REF!</definedName>
    <definedName name="ROUNDED" localSheetId="53">#REF!</definedName>
    <definedName name="ROUNDED" localSheetId="4">#REF!</definedName>
    <definedName name="ROUNDED" localSheetId="5">#REF!</definedName>
    <definedName name="ROUNDED" localSheetId="58">#REF!</definedName>
    <definedName name="ROUNDED">#REF!</definedName>
    <definedName name="RPTCOL" localSheetId="17">#REF!</definedName>
    <definedName name="RPTCOL" localSheetId="34">#REF!</definedName>
    <definedName name="RPTCOL" localSheetId="53">#REF!</definedName>
    <definedName name="RPTCOL" localSheetId="5">#REF!</definedName>
    <definedName name="RPTCOL" localSheetId="43">#REF!</definedName>
    <definedName name="RPTCOL" localSheetId="48">#REF!</definedName>
    <definedName name="RPTCOL" localSheetId="52">#REF!</definedName>
    <definedName name="RPTCOL" localSheetId="54">#REF!</definedName>
    <definedName name="RPTCOL">#REF!</definedName>
    <definedName name="RPTROW" localSheetId="17">#REF!</definedName>
    <definedName name="RPTROW" localSheetId="34">#REF!</definedName>
    <definedName name="RPTROW" localSheetId="53">#REF!</definedName>
    <definedName name="RPTROW" localSheetId="5">#REF!</definedName>
    <definedName name="RPTROW" localSheetId="43">#REF!</definedName>
    <definedName name="RPTROW" localSheetId="48">#REF!</definedName>
    <definedName name="RPTROW" localSheetId="52">#REF!</definedName>
    <definedName name="RPTROW" localSheetId="54">#REF!</definedName>
    <definedName name="RPTROW">#REF!</definedName>
    <definedName name="rr">#REF!</definedName>
    <definedName name="rrrrr" hidden="1">{"SourcesUses",#N/A,TRUE,#N/A;"TransOverview",#N/A,TRUE,"CFMODEL"}</definedName>
    <definedName name="rrrrrr" hidden="1">{"SourcesUses",#N/A,TRUE,"FundsFlow";"TransOverview",#N/A,TRUE,"FundsFlow"}</definedName>
    <definedName name="rrrrrr2" hidden="1">{"SourcesUses",#N/A,TRUE,"FundsFlow";"TransOverview",#N/A,TRUE,"FundsFlow"}</definedName>
    <definedName name="rubro">#REF!</definedName>
    <definedName name="Run_Mkt_Shares">#REF!</definedName>
    <definedName name="Run_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ary_Escalation_1996">#REF!</definedName>
    <definedName name="Salary_Escalation_1997">#REF!</definedName>
    <definedName name="Salary_Escalation_1998">#REF!</definedName>
    <definedName name="Salary_Escalation_1999">#REF!</definedName>
    <definedName name="Salary_Escalation_2000">#REF!</definedName>
    <definedName name="saldo">#REF!</definedName>
    <definedName name="SALDOACARGOAFAVOR">#REF!</definedName>
    <definedName name="SALES">#REF!</definedName>
    <definedName name="Sales_tax">#REF!</definedName>
    <definedName name="SalesTax">#REF!</definedName>
    <definedName name="salvage" localSheetId="17">#REF!</definedName>
    <definedName name="salvage" localSheetId="34">#REF!</definedName>
    <definedName name="salvage" localSheetId="53">#REF!</definedName>
    <definedName name="salvage" localSheetId="5">#REF!</definedName>
    <definedName name="salvage" localSheetId="52">#REF!</definedName>
    <definedName name="salvage" localSheetId="54">#REF!</definedName>
    <definedName name="salvage">#REF!</definedName>
    <definedName name="salvagetreatment">#REF!</definedName>
    <definedName name="samasra" hidden="1">{#N/A,#N/A,TRUE,"SDGE";#N/A,#N/A,TRUE,"GBU";#N/A,#N/A,TRUE,"TBU";#N/A,#N/A,TRUE,"EDBU";#N/A,#N/A,TRUE,"ExclCC"}</definedName>
    <definedName name="SAN_DIEGO_GAS___ELECTRIC">#REF!</definedName>
    <definedName name="SAPBEXdnldView" hidden="1">"4QVAOUV97B9V54FSUZZTCBT7F"</definedName>
    <definedName name="SAPBEXhrIndnt" hidden="1">"Wide"</definedName>
    <definedName name="SAPBEXrevision" hidden="1">1</definedName>
    <definedName name="SAPBEXsysID" hidden="1">"BWP"</definedName>
    <definedName name="SAPBEXwbID" localSheetId="43" hidden="1">"3HLUHWD7UCRUUESL6DDMKVCIX"</definedName>
    <definedName name="SAPBEXwbID" localSheetId="48" hidden="1">"3HLUHWD7UCRUUESL6DDMKVCIX"</definedName>
    <definedName name="SAPBEXwbID" localSheetId="52" hidden="1">"3OI398WBFRH41IFEVHKOMVZ17"</definedName>
    <definedName name="SAPBEXwbID" localSheetId="54" hidden="1">"3OI398WBFRH41IFEVHKOMVZ17"</definedName>
    <definedName name="SAPBEXwbID" hidden="1">"3Y9K8GEQN19DC4O0QNCMECQOR"</definedName>
    <definedName name="SAPBEXwbID_1" hidden="1">"3XUXMIA5RU11H3RNT5ERG5LI3"</definedName>
    <definedName name="SAPO">#REF!</definedName>
    <definedName name="SAPsysID" hidden="1">"708C5W7SBKP804JT78WJ0JNKI"</definedName>
    <definedName name="SAPwbID" hidden="1">"ARS"</definedName>
    <definedName name="SASA">#REF!</definedName>
    <definedName name="Scale">#REF!</definedName>
    <definedName name="ScaleOption">#REF!</definedName>
    <definedName name="Scenario">#REF!</definedName>
    <definedName name="Scenario_Name">#REF!</definedName>
    <definedName name="Scenario_Options">#REF!</definedName>
    <definedName name="Scenario_Title">#REF!</definedName>
    <definedName name="ScenarioApplicability">#REF!</definedName>
    <definedName name="SCG_Table_D4">#REF!</definedName>
    <definedName name="scgbs" localSheetId="17">#REF!</definedName>
    <definedName name="scgbs" localSheetId="34">#REF!</definedName>
    <definedName name="scgbs" localSheetId="53">#REF!</definedName>
    <definedName name="scgbs" localSheetId="5">#REF!</definedName>
    <definedName name="scgbs" localSheetId="52">#REF!</definedName>
    <definedName name="scgbs" localSheetId="54">#REF!</definedName>
    <definedName name="scgbs">#REF!</definedName>
    <definedName name="scgpl" localSheetId="17">#REF!</definedName>
    <definedName name="scgpl" localSheetId="34">#REF!</definedName>
    <definedName name="scgpl" localSheetId="53">#REF!</definedName>
    <definedName name="scgpl" localSheetId="5">#REF!</definedName>
    <definedName name="scgpl" localSheetId="52">#REF!</definedName>
    <definedName name="scgpl" localSheetId="54">#REF!</definedName>
    <definedName name="scgpl">#REF!</definedName>
    <definedName name="sch">#REF!</definedName>
    <definedName name="Sched_Pay">#REF!</definedName>
    <definedName name="SCHEDULE_MS">#REF!</definedName>
    <definedName name="Scheduled_Extra_Payments">#REF!</definedName>
    <definedName name="Scheduled_Monthly_Payment">#REF!</definedName>
    <definedName name="sdafsadf" hidden="1">{#N/A,#N/A,FALSE,"Aging Summary";#N/A,#N/A,FALSE,"Ratio Analysis";#N/A,#N/A,FALSE,"Test 120 Day Accts";#N/A,#N/A,FALSE,"Tickmarks"}</definedName>
    <definedName name="SDFFD">#REF!</definedName>
    <definedName name="sdfsd">#REF!</definedName>
    <definedName name="SDGE">12</definedName>
    <definedName name="sdge_gaselec" localSheetId="17">#REF!</definedName>
    <definedName name="sdge_gaselec" localSheetId="34">#REF!</definedName>
    <definedName name="sdge_gaselec" localSheetId="53">#REF!</definedName>
    <definedName name="sdge_gaselec" localSheetId="4">#REF!</definedName>
    <definedName name="sdge_gaselec" localSheetId="7">#REF!</definedName>
    <definedName name="sdge_gaselec" localSheetId="8">#REF!</definedName>
    <definedName name="sdge_gaselec">#REF!</definedName>
    <definedName name="SDHRS">#REF!</definedName>
    <definedName name="se">#REF!</definedName>
    <definedName name="SEC_263A">#REF!</definedName>
    <definedName name="selectRoRandTax">#REF!</definedName>
    <definedName name="Sempra">#REF!</definedName>
    <definedName name="Sempra_S">#REF!</definedName>
    <definedName name="sencount" hidden="1">1</definedName>
    <definedName name="SenOMLabor">#REF!</definedName>
    <definedName name="SensCap">#REF!</definedName>
    <definedName name="SensCapLabor">#REF!</definedName>
    <definedName name="sensitivityexpenses?">#REF!</definedName>
    <definedName name="sensitivityinvest?">#REF!</definedName>
    <definedName name="sensitivityrevenues?">#REF!</definedName>
    <definedName name="SensOM">#REF!</definedName>
    <definedName name="SEP">#REF!</definedName>
    <definedName name="SEPT94_ASSET2">#REF!</definedName>
    <definedName name="SEPT94_INCOME1">#REF!</definedName>
    <definedName name="SEPT94_INCOME2">#REF!</definedName>
    <definedName name="SER_HEDGE_Table">#REF!</definedName>
    <definedName name="ServiceCoHurdleRate">#REF!</definedName>
    <definedName name="Servicios_Calculos">#REF!</definedName>
    <definedName name="Servicios_DGN_prorrateo">#REF!</definedName>
    <definedName name="Servicios_Resumen">#REF!</definedName>
    <definedName name="SESN_RATE">#REF!</definedName>
    <definedName name="Set">" "</definedName>
    <definedName name="setbackthermostat">#REF!</definedName>
    <definedName name="SFAColumn" localSheetId="17">#REF!</definedName>
    <definedName name="SFAColumn" localSheetId="20">#REF!</definedName>
    <definedName name="SFAColumn" localSheetId="34">#REF!</definedName>
    <definedName name="SFAColumn" localSheetId="38">#REF!</definedName>
    <definedName name="SFAColumn" localSheetId="53">#REF!</definedName>
    <definedName name="SFAColumn" localSheetId="5">#REF!</definedName>
    <definedName name="SFAColumn" localSheetId="54">#REF!</definedName>
    <definedName name="SFAColumn">#REF!</definedName>
    <definedName name="SFAStart" localSheetId="17">#REF!</definedName>
    <definedName name="SFAStart" localSheetId="34">#REF!</definedName>
    <definedName name="SFAStart" localSheetId="53">#REF!</definedName>
    <definedName name="SFAStart" localSheetId="5">#REF!</definedName>
    <definedName name="SFAStart" localSheetId="54">#REF!</definedName>
    <definedName name="SFAStart">#REF!</definedName>
    <definedName name="SHEET_B1">#REF!</definedName>
    <definedName name="Sheet1">#REF!</definedName>
    <definedName name="Sheet2">#REF!</definedName>
    <definedName name="Short_Term">#REF!</definedName>
    <definedName name="SI_01">#REF!</definedName>
    <definedName name="SI_02">#REF!</definedName>
    <definedName name="SIFAR_01">#REF!</definedName>
    <definedName name="SIFAR_02">#REF!</definedName>
    <definedName name="SIFAR_03">#REF!</definedName>
    <definedName name="SIFAR_04">#REF!</definedName>
    <definedName name="SIFAR_05">#REF!</definedName>
    <definedName name="SIFAR_06">#REF!</definedName>
    <definedName name="SIFAR_07">#REF!</definedName>
    <definedName name="SIFAR_08">#REF!</definedName>
    <definedName name="SIFAR_09">#REF!</definedName>
    <definedName name="SIFAROFF_01">#REF!</definedName>
    <definedName name="SIFAROFF_02">#REF!</definedName>
    <definedName name="SIFAROFF_03">#REF!</definedName>
    <definedName name="SIFAROFF_04">#REF!</definedName>
    <definedName name="SIFAROFF_05">#REF!</definedName>
    <definedName name="SIFAROFF_06">#REF!</definedName>
    <definedName name="SIFAROFF_07">#REF!</definedName>
    <definedName name="SIFAROFF_08">#REF!</definedName>
    <definedName name="SIFAROFF_09">#REF!</definedName>
    <definedName name="SIX">#REF!</definedName>
    <definedName name="smll_mtr">1.85</definedName>
    <definedName name="SoCal_Gas">#REF!</definedName>
    <definedName name="SOEColumn" localSheetId="17">#REF!</definedName>
    <definedName name="SOEColumn" localSheetId="20">#REF!</definedName>
    <definedName name="SOEColumn" localSheetId="34">#REF!</definedName>
    <definedName name="SOEColumn" localSheetId="38">#REF!</definedName>
    <definedName name="SOEColumn" localSheetId="53">#REF!</definedName>
    <definedName name="SOEColumn" localSheetId="5">#REF!</definedName>
    <definedName name="SOEColumn" localSheetId="54">#REF!</definedName>
    <definedName name="SOEColumn">#REF!</definedName>
    <definedName name="SOEStart" localSheetId="17">#REF!</definedName>
    <definedName name="SOEStart" localSheetId="34">#REF!</definedName>
    <definedName name="SOEStart" localSheetId="53">#REF!</definedName>
    <definedName name="SOEStart" localSheetId="5">#REF!</definedName>
    <definedName name="SOEStart" localSheetId="54">#REF!</definedName>
    <definedName name="SOEStart">#REF!</definedName>
    <definedName name="Solomon_Acct_Mapping_New">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1000000000</definedName>
    <definedName name="sort" localSheetId="17">#REF!</definedName>
    <definedName name="sort" localSheetId="34">#REF!</definedName>
    <definedName name="sort" localSheetId="53">#REF!</definedName>
    <definedName name="sort" localSheetId="5">#REF!</definedName>
    <definedName name="sort">#REF!</definedName>
    <definedName name="SORTALLOC" localSheetId="17">#REF!</definedName>
    <definedName name="SORTALLOC" localSheetId="34">#REF!</definedName>
    <definedName name="SORTALLOC" localSheetId="53">#REF!</definedName>
    <definedName name="SORTALLOC" localSheetId="5">#REF!</definedName>
    <definedName name="SORTALLOC">#REF!</definedName>
    <definedName name="SP_DEU">#REF!</definedName>
    <definedName name="SP_FIN">#REF!</definedName>
    <definedName name="SP_INTERCIA">#REF!</definedName>
    <definedName name="SP_TER">#REF!</definedName>
    <definedName name="SpecificFuelPr">#REF!</definedName>
    <definedName name="SpFor" hidden="1">#REF!</definedName>
    <definedName name="SpFor15" hidden="1">#REF!</definedName>
    <definedName name="SpFor22" hidden="1">#REF!</definedName>
    <definedName name="SPLIT" localSheetId="17">#REF!</definedName>
    <definedName name="SPLIT" localSheetId="34">#REF!</definedName>
    <definedName name="SPLIT" localSheetId="53">#REF!</definedName>
    <definedName name="SPLIT" localSheetId="4">#REF!</definedName>
    <definedName name="SPLIT" localSheetId="5">#REF!</definedName>
    <definedName name="SPLIT" localSheetId="7">#REF!</definedName>
    <definedName name="SPLIT" localSheetId="8">#REF!</definedName>
    <definedName name="SPLIT" localSheetId="48">#REF!</definedName>
    <definedName name="SPLIT" localSheetId="54">#REF!</definedName>
    <definedName name="SPLIT">#REF!</definedName>
    <definedName name="Spot_AECO">#REF!</definedName>
    <definedName name="Spot_Permian">#REF!</definedName>
    <definedName name="Spot_SanJuan">#REF!</definedName>
    <definedName name="SpotDates">#REF!</definedName>
    <definedName name="SpotMTM">#REF!</definedName>
    <definedName name="SpotVol">#REF!</definedName>
    <definedName name="SPWS_WBID">"2FFB1B3F-8871-4190-9222-8139C9167BAF"</definedName>
    <definedName name="ss">#REF!</definedName>
    <definedName name="sss" hidden="1">{"SourcesUses",#N/A,TRUE,#N/A;"TransOverview",#N/A,TRUE,"CFMODEL"}</definedName>
    <definedName name="ssssssssssss">[0]!ssssssssssss</definedName>
    <definedName name="sssssssssssssssss" hidden="1">{"Income Statement",#N/A,FALSE,"CFMODEL";"Balance Sheet",#N/A,FALSE,"CFMODEL"}</definedName>
    <definedName name="sssssssssssssssssss" hidden="1">{"Income Statement",#N/A,FALSE,"CFMODEL";"Balance Sheet",#N/A,FALSE,"CFMODEL"}</definedName>
    <definedName name="ST">#REF!</definedName>
    <definedName name="START" localSheetId="17">#REF!</definedName>
    <definedName name="START" localSheetId="34">#REF!</definedName>
    <definedName name="START" localSheetId="53">#REF!</definedName>
    <definedName name="START" localSheetId="5">#REF!</definedName>
    <definedName name="START" localSheetId="43">#REF!</definedName>
    <definedName name="START" localSheetId="48">#REF!</definedName>
    <definedName name="START" localSheetId="52">#REF!</definedName>
    <definedName name="START" localSheetId="54">#REF!</definedName>
    <definedName name="START">#REF!</definedName>
    <definedName name="Start_date">#REF!</definedName>
    <definedName name="START2" localSheetId="17">#REF!</definedName>
    <definedName name="START2" localSheetId="34">#REF!</definedName>
    <definedName name="START2" localSheetId="53">#REF!</definedName>
    <definedName name="START2" localSheetId="5">#REF!</definedName>
    <definedName name="START2" localSheetId="43">#REF!</definedName>
    <definedName name="START2" localSheetId="48">#REF!</definedName>
    <definedName name="START2" localSheetId="52">#REF!</definedName>
    <definedName name="START2" localSheetId="54">#REF!</definedName>
    <definedName name="START2">#REF!</definedName>
    <definedName name="START3" localSheetId="17">#REF!</definedName>
    <definedName name="START3" localSheetId="34">#REF!</definedName>
    <definedName name="START3" localSheetId="53">#REF!</definedName>
    <definedName name="START3" localSheetId="5">#REF!</definedName>
    <definedName name="START3" localSheetId="43">#REF!</definedName>
    <definedName name="START3" localSheetId="48">#REF!</definedName>
    <definedName name="START3" localSheetId="52">#REF!</definedName>
    <definedName name="START3" localSheetId="54">#REF!</definedName>
    <definedName name="START3">#REF!</definedName>
    <definedName name="StartQuarter">#REF!</definedName>
    <definedName name="StartYear">#REF!</definedName>
    <definedName name="State">#REF!</definedName>
    <definedName name="State_tax">#REF!</definedName>
    <definedName name="STATEDEP">#REF!</definedName>
    <definedName name="StateLife">#REF!</definedName>
    <definedName name="StateNormal">#REF!</definedName>
    <definedName name="STATETAX_8">#REF!</definedName>
    <definedName name="StateTaxRate" localSheetId="17">#REF!</definedName>
    <definedName name="StateTaxRate" localSheetId="34">#REF!</definedName>
    <definedName name="StateTaxRate" localSheetId="53">#REF!</definedName>
    <definedName name="StateTaxRate" localSheetId="5">#REF!</definedName>
    <definedName name="StateTaxRate" localSheetId="52">#REF!</definedName>
    <definedName name="StateTaxRate" localSheetId="54">#REF!</definedName>
    <definedName name="StateTaxRate">#REF!</definedName>
    <definedName name="StateType">#REF!</definedName>
    <definedName name="STATHOLDERS">#REF!</definedName>
    <definedName name="station">#REF!</definedName>
    <definedName name="STDM" localSheetId="17">#REF!</definedName>
    <definedName name="STDM" localSheetId="34">#REF!</definedName>
    <definedName name="STDM" localSheetId="53">#REF!</definedName>
    <definedName name="STDM" localSheetId="5">#REF!</definedName>
    <definedName name="STDM" localSheetId="52">#REF!</definedName>
    <definedName name="STDM" localSheetId="54">#REF!</definedName>
    <definedName name="STDM">#REF!</definedName>
    <definedName name="StDt">#REF!</definedName>
    <definedName name="STG_Misc_Spares_Cost">#REF!</definedName>
    <definedName name="StMo">#REF!</definedName>
    <definedName name="STOCKHOLDERS">#REF!</definedName>
    <definedName name="STORGCOSTS99">#REF!</definedName>
    <definedName name="STORGPLAN99">#REF!</definedName>
    <definedName name="structure">#REF!</definedName>
    <definedName name="StYr">#REF!</definedName>
    <definedName name="sum">#REF!</definedName>
    <definedName name="SumGasBalAccts">#REF!</definedName>
    <definedName name="summary" localSheetId="17">#REF!</definedName>
    <definedName name="summary" localSheetId="34">#REF!</definedName>
    <definedName name="summary" localSheetId="53">#REF!</definedName>
    <definedName name="summary" localSheetId="4">#REF!</definedName>
    <definedName name="summary" localSheetId="5">#REF!</definedName>
    <definedName name="summary" localSheetId="7">#REF!</definedName>
    <definedName name="summary" localSheetId="8">#REF!</definedName>
    <definedName name="summary" localSheetId="48">#REF!</definedName>
    <definedName name="summary" localSheetId="54">#REF!</definedName>
    <definedName name="summary">#REF!</definedName>
    <definedName name="summaryBU" localSheetId="17">#REF!</definedName>
    <definedName name="summaryBU" localSheetId="34">#REF!</definedName>
    <definedName name="summaryBU" localSheetId="53">#REF!</definedName>
    <definedName name="summaryBU" localSheetId="4">#REF!</definedName>
    <definedName name="summaryBU" localSheetId="5">#REF!</definedName>
    <definedName name="summaryBU" localSheetId="7">#REF!</definedName>
    <definedName name="summaryBU" localSheetId="8">#REF!</definedName>
    <definedName name="summaryBU" localSheetId="48">#REF!</definedName>
    <definedName name="summaryBU" localSheetId="54">#REF!</definedName>
    <definedName name="summaryBU">#REF!</definedName>
    <definedName name="Sup">#REF!</definedName>
    <definedName name="Supervisor">#REF!</definedName>
    <definedName name="Support" localSheetId="17">#REF!</definedName>
    <definedName name="Support" localSheetId="34">#REF!</definedName>
    <definedName name="Support" localSheetId="53">#REF!</definedName>
    <definedName name="Support" localSheetId="5">#REF!</definedName>
    <definedName name="Support" localSheetId="43">#REF!</definedName>
    <definedName name="Support" localSheetId="48">#REF!</definedName>
    <definedName name="Support" localSheetId="52">#REF!</definedName>
    <definedName name="Support" localSheetId="54">#REF!</definedName>
    <definedName name="Support">#REF!</definedName>
    <definedName name="SUSTEINGA">#REF!,#REF!,#REF!</definedName>
    <definedName name="SUSTEINNO">#REF!</definedName>
    <definedName name="SUSTESECO">#REF!</definedName>
    <definedName name="SW_Cost_A" localSheetId="17">#REF!</definedName>
    <definedName name="SW_Cost_A" localSheetId="34">#REF!</definedName>
    <definedName name="SW_Cost_A" localSheetId="53">#REF!</definedName>
    <definedName name="SW_Cost_A" localSheetId="5">#REF!</definedName>
    <definedName name="SW_Cost_A">#REF!</definedName>
    <definedName name="SW_Cost_A_All" localSheetId="17">#REF!</definedName>
    <definedName name="SW_Cost_A_All" localSheetId="34">#REF!</definedName>
    <definedName name="SW_Cost_A_All" localSheetId="38">#REF!</definedName>
    <definedName name="SW_Cost_A_All" localSheetId="53">#REF!</definedName>
    <definedName name="SW_Cost_A_All" localSheetId="4">#REF!</definedName>
    <definedName name="SW_Cost_A_All" localSheetId="5">#REF!</definedName>
    <definedName name="SW_Cost_A_All" localSheetId="58">#REF!</definedName>
    <definedName name="SW_Cost_A_All">#REF!</definedName>
    <definedName name="SW_Cost_A_All_2" localSheetId="34">#REF!</definedName>
    <definedName name="SW_Cost_A_All_2" localSheetId="38">#REF!</definedName>
    <definedName name="SW_Cost_A_All_2" localSheetId="53">#REF!</definedName>
    <definedName name="SW_Cost_A_All_2" localSheetId="4">#REF!</definedName>
    <definedName name="SW_Cost_A_All_2" localSheetId="5">#REF!</definedName>
    <definedName name="SW_Cost_A_All_2" localSheetId="58">#REF!</definedName>
    <definedName name="SW_Cost_A_All_2">#REF!</definedName>
    <definedName name="SW_Cost_B_All">#REF!</definedName>
    <definedName name="SW_Cost_B_All_2" localSheetId="34">#REF!</definedName>
    <definedName name="SW_Cost_B_All_2" localSheetId="38">#REF!</definedName>
    <definedName name="SW_Cost_B_All_2" localSheetId="53">#REF!</definedName>
    <definedName name="SW_Cost_B_All_2" localSheetId="4">#REF!</definedName>
    <definedName name="SW_Cost_B_All_2" localSheetId="5">#REF!</definedName>
    <definedName name="SW_Cost_B_All_2" localSheetId="58">#REF!</definedName>
    <definedName name="SW_Cost_B_All_2">#REF!</definedName>
    <definedName name="SW_NBV_A" localSheetId="17">#REF!</definedName>
    <definedName name="SW_NBV_A" localSheetId="20">#REF!</definedName>
    <definedName name="SW_NBV_A" localSheetId="34">#REF!</definedName>
    <definedName name="SW_NBV_A" localSheetId="38">#REF!</definedName>
    <definedName name="SW_NBV_A" localSheetId="53">#REF!</definedName>
    <definedName name="SW_NBV_A" localSheetId="4">#REF!</definedName>
    <definedName name="SW_NBV_A" localSheetId="5">#REF!</definedName>
    <definedName name="SW_NBV_A">#REF!</definedName>
    <definedName name="SW_NBV_A_All" localSheetId="17">#REF!</definedName>
    <definedName name="SW_NBV_A_All" localSheetId="20">#REF!</definedName>
    <definedName name="SW_NBV_A_All" localSheetId="34">#REF!</definedName>
    <definedName name="SW_NBV_A_All" localSheetId="38">#REF!</definedName>
    <definedName name="SW_NBV_A_All" localSheetId="53">#REF!</definedName>
    <definedName name="SW_NBV_A_All" localSheetId="4">#REF!</definedName>
    <definedName name="SW_NBV_A_All" localSheetId="5">#REF!</definedName>
    <definedName name="SW_NBV_A_All" localSheetId="58">#REF!</definedName>
    <definedName name="SW_NBV_A_All">#REF!</definedName>
    <definedName name="SW_NBV_A_All_2" localSheetId="34">#REF!</definedName>
    <definedName name="SW_NBV_A_All_2" localSheetId="38">#REF!</definedName>
    <definedName name="SW_NBV_A_All_2" localSheetId="53">#REF!</definedName>
    <definedName name="SW_NBV_A_All_2" localSheetId="4">#REF!</definedName>
    <definedName name="SW_NBV_A_All_2" localSheetId="5">#REF!</definedName>
    <definedName name="SW_NBV_A_All_2" localSheetId="58">#REF!</definedName>
    <definedName name="SW_NBV_A_All_2">#REF!</definedName>
    <definedName name="SW_NBV_B_All">#REF!</definedName>
    <definedName name="SW_NBV_B_All_2" localSheetId="34">#REF!</definedName>
    <definedName name="SW_NBV_B_All_2" localSheetId="38">#REF!</definedName>
    <definedName name="SW_NBV_B_All_2" localSheetId="53">#REF!</definedName>
    <definedName name="SW_NBV_B_All_2" localSheetId="4">#REF!</definedName>
    <definedName name="SW_NBV_B_All_2" localSheetId="5">#REF!</definedName>
    <definedName name="SW_NBV_B_All_2" localSheetId="58">#REF!</definedName>
    <definedName name="SW_NBV_B_All_2">#REF!</definedName>
    <definedName name="SwapBasisDates">#REF!</definedName>
    <definedName name="SwapBasisMTM">#REF!</definedName>
    <definedName name="SwapBasisVol">#REF!</definedName>
    <definedName name="SwapFFDates">#REF!</definedName>
    <definedName name="SwapFFMTM">#REF!</definedName>
    <definedName name="SwapFFVol">#REF!</definedName>
    <definedName name="SWEG">#REF!</definedName>
    <definedName name="SWEG_AMTS">#REF!</definedName>
    <definedName name="SYSTEMS">#REF!</definedName>
    <definedName name="systems2">#REF!</definedName>
    <definedName name="T">#REF!</definedName>
    <definedName name="T_CREDIT">0.00017</definedName>
    <definedName name="T1PR2_Capital_Accounts" hidden="1">#REF!</definedName>
    <definedName name="T1PR2_Cash_Flow" hidden="1">#REF!</definedName>
    <definedName name="T1PR2_Minimum_Gain_Chargeback" hidden="1">#REF!</definedName>
    <definedName name="T1PR2_Net_Cash_Flow_After_Tax" hidden="1">#REF!</definedName>
    <definedName name="T1PR2_Taxable_Income_Loss_Actual" hidden="1">#REF!</definedName>
    <definedName name="T1PR2_Total_Payments" hidden="1">#REF!</definedName>
    <definedName name="T1PR2_Total_Tax_Benefits" hidden="1">#REF!</definedName>
    <definedName name="T7ACM2Chk" hidden="1">#REF!</definedName>
    <definedName name="T7ACM2Chk2" hidden="1">#REF!</definedName>
    <definedName name="t7cm2chk" hidden="1">#REF!</definedName>
    <definedName name="T7CM2Chk2" hidden="1">#REF!</definedName>
    <definedName name="T8ACMChk" hidden="1">#REF!</definedName>
    <definedName name="T8ACMChk2" hidden="1">#REF!</definedName>
    <definedName name="T8CMChk" hidden="1">#REF!</definedName>
    <definedName name="T8CMChk2" hidden="1">#REF!</definedName>
    <definedName name="TABLA">#REF!</definedName>
    <definedName name="tabla1">#REF!</definedName>
    <definedName name="TABLA2">#REF!</definedName>
    <definedName name="TABLE">#REF!</definedName>
    <definedName name="TABLE_C7">#REF!</definedName>
    <definedName name="Table_DV_Account">#REF!</definedName>
    <definedName name="Table_DV_CoNo">#REF!</definedName>
    <definedName name="Table_DV_Year">#REF!</definedName>
    <definedName name="Table_PPP1">#REF!</definedName>
    <definedName name="Table_PPP2">#REF!</definedName>
    <definedName name="Table_PPP3">#REF!</definedName>
    <definedName name="Table_SCG01">#REF!</definedName>
    <definedName name="Table_SCG02">#REF!</definedName>
    <definedName name="Table_SCG03">#REF!</definedName>
    <definedName name="Table_SCG04">#REF!</definedName>
    <definedName name="Table_SCG05">#REF!</definedName>
    <definedName name="Table_SCG06">#REF!</definedName>
    <definedName name="Table_SCG07">#REF!</definedName>
    <definedName name="Table_SCG17">#REF!</definedName>
    <definedName name="Table_SCG18">#REF!</definedName>
    <definedName name="Table_SCG19">#REF!</definedName>
    <definedName name="Table_SCG20">#REF!</definedName>
    <definedName name="Table_UCR8a">#REF!</definedName>
    <definedName name="Table_UCR8b">#REF!</definedName>
    <definedName name="Table_UCR8c">#REF!</definedName>
    <definedName name="Table_UCR8d">#REF!</definedName>
    <definedName name="Table_UCR9">#REF!</definedName>
    <definedName name="Table1">#REF!</definedName>
    <definedName name="Table1_Check" hidden="1">#REF!</definedName>
    <definedName name="Table1_Store1_Description" hidden="1">#REF!</definedName>
    <definedName name="TableLoaders">#REF!</definedName>
    <definedName name="TableName">"Dummy"</definedName>
    <definedName name="TableReturn">#REF!</definedName>
    <definedName name="TAddback_Rate">#REF!</definedName>
    <definedName name="TAddback_Year">#REF!</definedName>
    <definedName name="tainted">#REF!</definedName>
    <definedName name="Target1__IRR" hidden="1">#REF!</definedName>
    <definedName name="Target2__IRR" hidden="1">#REF!</definedName>
    <definedName name="Tarifas_Ajustada">#REF!</definedName>
    <definedName name="Tax">#REF!</definedName>
    <definedName name="Tax_Info">#REF!</definedName>
    <definedName name="Tax_Query___Individual_State">#REF!</definedName>
    <definedName name="Tax_Rate">#REF!</definedName>
    <definedName name="Tax_Rate_Federal">#REF!</definedName>
    <definedName name="Tax_Rate_State">#REF!</definedName>
    <definedName name="TAXEXPENSE">#REF!</definedName>
    <definedName name="TaxK">#REF!</definedName>
    <definedName name="TAXPAID">#REF!</definedName>
    <definedName name="TaxRate">#REF!</definedName>
    <definedName name="TaxRateFed">#REF!</definedName>
    <definedName name="TaxRateProp">#REF!</definedName>
    <definedName name="TaxRateState">#REF!</definedName>
    <definedName name="TaxReturn1992" localSheetId="17">#REF!</definedName>
    <definedName name="TaxReturn1992" localSheetId="34">#REF!</definedName>
    <definedName name="TaxReturn1992" localSheetId="53">#REF!</definedName>
    <definedName name="TaxReturn1992" localSheetId="5">#REF!</definedName>
    <definedName name="TaxReturn1992" localSheetId="52">#REF!</definedName>
    <definedName name="TaxReturn1992" localSheetId="54">#REF!</definedName>
    <definedName name="TaxReturn1992">#REF!</definedName>
    <definedName name="TaxReturn1993" localSheetId="17">#REF!</definedName>
    <definedName name="TaxReturn1993" localSheetId="34">#REF!</definedName>
    <definedName name="TaxReturn1993" localSheetId="53">#REF!</definedName>
    <definedName name="TaxReturn1993" localSheetId="5">#REF!</definedName>
    <definedName name="TaxReturn1993" localSheetId="52">#REF!</definedName>
    <definedName name="TaxReturn1993" localSheetId="54">#REF!</definedName>
    <definedName name="TaxReturn1993">#REF!</definedName>
    <definedName name="TaxType">#REF!</definedName>
    <definedName name="TB">#REF!</definedName>
    <definedName name="TB_1999" localSheetId="38">#REF!</definedName>
    <definedName name="TB_1999" localSheetId="53">#REF!</definedName>
    <definedName name="TB_1999" localSheetId="4">#REF!</definedName>
    <definedName name="TB_1999" localSheetId="58">#REF!</definedName>
    <definedName name="TB_1999">#REF!</definedName>
    <definedName name="TB_2000" localSheetId="38">#REF!</definedName>
    <definedName name="TB_2000" localSheetId="53">#REF!</definedName>
    <definedName name="TB_2000" localSheetId="4">#REF!</definedName>
    <definedName name="TB_2000" localSheetId="58">#REF!</definedName>
    <definedName name="TB_2000">#REF!</definedName>
    <definedName name="TB_2001" localSheetId="38">#REF!</definedName>
    <definedName name="TB_2001" localSheetId="53">#REF!</definedName>
    <definedName name="TB_2001" localSheetId="4">#REF!</definedName>
    <definedName name="TB_2001" localSheetId="58">#REF!</definedName>
    <definedName name="TB_2001">#REF!</definedName>
    <definedName name="TB_2002" localSheetId="17">#REF!</definedName>
    <definedName name="TB_2002" localSheetId="20">#REF!</definedName>
    <definedName name="TB_2002" localSheetId="34">#REF!</definedName>
    <definedName name="TB_2002" localSheetId="38">#REF!</definedName>
    <definedName name="TB_2002" localSheetId="53">#REF!</definedName>
    <definedName name="TB_2002" localSheetId="4">#REF!</definedName>
    <definedName name="TB_2002" localSheetId="5">#REF!</definedName>
    <definedName name="TB_2002">#REF!</definedName>
    <definedName name="tb_by_acct" localSheetId="17">#REF!</definedName>
    <definedName name="tb_by_acct" localSheetId="34">#REF!</definedName>
    <definedName name="tb_by_acct" localSheetId="53">#REF!</definedName>
    <definedName name="tb_by_acct" localSheetId="5">#REF!</definedName>
    <definedName name="tb_by_acct" localSheetId="52">#REF!</definedName>
    <definedName name="tb_by_acct" localSheetId="54">#REF!</definedName>
    <definedName name="tb_by_acct">#REF!</definedName>
    <definedName name="tb01_11_06" localSheetId="38">#REF!</definedName>
    <definedName name="tb01_11_06" localSheetId="53">#REF!</definedName>
    <definedName name="tb01_11_06" localSheetId="4">#REF!</definedName>
    <definedName name="tb01_11_06" localSheetId="52">#REF!</definedName>
    <definedName name="tb01_11_06" localSheetId="54">#REF!</definedName>
    <definedName name="tb01_11_06" localSheetId="58">#REF!</definedName>
    <definedName name="tb01_11_06">#REF!</definedName>
    <definedName name="TB01_13_06" localSheetId="17">#REF!</definedName>
    <definedName name="TB01_13_06" localSheetId="34">#REF!</definedName>
    <definedName name="TB01_13_06" localSheetId="53">#REF!</definedName>
    <definedName name="TB01_13_06" localSheetId="5">#REF!</definedName>
    <definedName name="TB01_13_06" localSheetId="52">#REF!</definedName>
    <definedName name="TB01_13_06" localSheetId="54">#REF!</definedName>
    <definedName name="TB01_13_06">#REF!</definedName>
    <definedName name="TB02_14_06" localSheetId="17">#REF!</definedName>
    <definedName name="TB02_14_06" localSheetId="34">#REF!</definedName>
    <definedName name="TB02_14_06" localSheetId="53">#REF!</definedName>
    <definedName name="TB02_14_06" localSheetId="5">#REF!</definedName>
    <definedName name="TB02_14_06" localSheetId="52">#REF!</definedName>
    <definedName name="TB02_14_06" localSheetId="54">#REF!</definedName>
    <definedName name="TB02_14_06">#REF!</definedName>
    <definedName name="TBal">#REF!</definedName>
    <definedName name="tbale">#REF!</definedName>
    <definedName name="tblChgCodes" localSheetId="17">#REF!</definedName>
    <definedName name="tblChgCodes" localSheetId="34">#REF!</definedName>
    <definedName name="tblChgCodes" localSheetId="53">#REF!</definedName>
    <definedName name="tblChgCodes" localSheetId="5">#REF!</definedName>
    <definedName name="tblChgCodes">#REF!</definedName>
    <definedName name="TblConsTypes">#REF!</definedName>
    <definedName name="tblRates" localSheetId="17">#REF!</definedName>
    <definedName name="tblRates" localSheetId="34">#REF!</definedName>
    <definedName name="tblRates" localSheetId="53">#REF!</definedName>
    <definedName name="tblRates" localSheetId="5">#REF!</definedName>
    <definedName name="tblRates">#REF!</definedName>
    <definedName name="tblrptrate">#REF!</definedName>
    <definedName name="tc">#REF!</definedName>
    <definedName name="TCFA">#REF!</definedName>
    <definedName name="TCSH">#REF!</definedName>
    <definedName name="TDM" hidden="1">{#N/A,#N/A,FALSE,"Aging Summary";#N/A,#N/A,FALSE,"Ratio Analysis";#N/A,#N/A,FALSE,"Test 120 Day Accts";#N/A,#N/A,FALSE,"Tickmarks"}</definedName>
    <definedName name="TEMP" localSheetId="17">#REF!</definedName>
    <definedName name="TEMP" localSheetId="34">#REF!</definedName>
    <definedName name="TEMP" localSheetId="53">#REF!</definedName>
    <definedName name="TEMP" localSheetId="5">#REF!</definedName>
    <definedName name="TEMP" localSheetId="52">#REF!</definedName>
    <definedName name="TEMP" localSheetId="54">#REF!</definedName>
    <definedName name="TEMP">#REF!</definedName>
    <definedName name="template2" hidden="1">{"by_month",#N/A,TRUE,"template";"destec_month",#N/A,TRUE,"template";"by_quarter",#N/A,TRUE,"template";"destec_quarter",#N/A,TRUE,"template";"by_year",#N/A,TRUE,"template";"destec_annual",#N/A,TRUE,"template"}</definedName>
    <definedName name="TER">#REF!</definedName>
    <definedName name="TERRENO">#REF!</definedName>
    <definedName name="terst2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test" localSheetId="17" hidden="1">{"Control_DataContact",#N/A,FALSE,"Control"}</definedName>
    <definedName name="test" localSheetId="20" hidden="1">{"Control_DataContact",#N/A,FALSE,"Control"}</definedName>
    <definedName name="test" localSheetId="37" hidden="1">{"Control_DataContact",#N/A,FALSE,"Control"}</definedName>
    <definedName name="test" localSheetId="38" hidden="1">{"Control_DataContact",#N/A,FALSE,"Control"}</definedName>
    <definedName name="test" localSheetId="53" hidden="1">{"Control_DataContact",#N/A,FALSE,"Control"}</definedName>
    <definedName name="test" localSheetId="4" hidden="1">{"Control_DataContact",#N/A,FALSE,"Control"}</definedName>
    <definedName name="test" localSheetId="54" hidden="1">{"Control_DataContact",#N/A,FALSE,"Control"}</definedName>
    <definedName name="test" localSheetId="58" hidden="1">{"Control_DataContact",#N/A,FALSE,"Control"}</definedName>
    <definedName name="test" hidden="1">{"Control_DataContact",#N/A,FALSE,"Control"}</definedName>
    <definedName name="test_1" hidden="1">{"Control_DataContact",#N/A,FALSE,"Control"}</definedName>
    <definedName name="TEST0" localSheetId="17">#REF!</definedName>
    <definedName name="TEST0" localSheetId="34">#REF!</definedName>
    <definedName name="TEST0" localSheetId="53">#REF!</definedName>
    <definedName name="TEST0" localSheetId="5">#REF!</definedName>
    <definedName name="TEST0" localSheetId="43">#REF!</definedName>
    <definedName name="TEST0" localSheetId="48">#REF!</definedName>
    <definedName name="TEST0" localSheetId="52">#REF!</definedName>
    <definedName name="TEST0" localSheetId="54">#REF!</definedName>
    <definedName name="TEST0">#REF!</definedName>
    <definedName name="TEST1" localSheetId="17">#REF!</definedName>
    <definedName name="TEST1" localSheetId="34">#REF!</definedName>
    <definedName name="TEST1" localSheetId="53">#REF!</definedName>
    <definedName name="TEST1" localSheetId="5">#REF!</definedName>
    <definedName name="TEST1" localSheetId="52">#REF!</definedName>
    <definedName name="TEST1" localSheetId="54">#REF!</definedName>
    <definedName name="TEST1">#REF!</definedName>
    <definedName name="test1_1" hidden="1">{"Sch.D_P_1Gas",#N/A,FALSE,"Sch.D";"Sch.D_P_2Elec",#N/A,FALSE,"Sch.D"}</definedName>
    <definedName name="TEST2" localSheetId="17">#REF!</definedName>
    <definedName name="TEST2" localSheetId="34">#REF!</definedName>
    <definedName name="TEST2" localSheetId="53">#REF!</definedName>
    <definedName name="TEST2" localSheetId="5">#REF!</definedName>
    <definedName name="TEST2" localSheetId="52">#REF!</definedName>
    <definedName name="TEST2" localSheetId="54">#REF!</definedName>
    <definedName name="TEST2">#REF!</definedName>
    <definedName name="test2006" hidden="1">{"SourcesUses",#N/A,TRUE,#N/A;"TransOverview",#N/A,TRUE,"CFMODEL"}</definedName>
    <definedName name="TEST3" localSheetId="17">#REF!</definedName>
    <definedName name="TEST3" localSheetId="34">#REF!</definedName>
    <definedName name="TEST3" localSheetId="53">#REF!</definedName>
    <definedName name="TEST3" localSheetId="5">#REF!</definedName>
    <definedName name="TEST3" localSheetId="52">#REF!</definedName>
    <definedName name="TEST3" localSheetId="54">#REF!</definedName>
    <definedName name="TEST3">#REF!</definedName>
    <definedName name="test3_1" hidden="1">{"Sch.E_PayrollExp",#N/A,TRUE,"Sch.E,F,G,H";"Sch.F_PayrollTaxes",#N/A,TRUE,"Sch.E,F,G,H";"Sch.G_IncentComp",#N/A,TRUE,"Sch.E,F,G,H";"Sch.H_P1_EmplBeneSum",#N/A,TRUE,"Sch.E,F,G,H"}</definedName>
    <definedName name="TEST4" localSheetId="17">#REF!</definedName>
    <definedName name="TEST4" localSheetId="34">#REF!</definedName>
    <definedName name="TEST4" localSheetId="53">#REF!</definedName>
    <definedName name="TEST4" localSheetId="5">#REF!</definedName>
    <definedName name="TEST4">#REF!</definedName>
    <definedName name="TEST5">#REF!</definedName>
    <definedName name="TEST6">#REF!</definedName>
    <definedName name="TESTHKEY" localSheetId="17">#REF!</definedName>
    <definedName name="TESTHKEY" localSheetId="34">#REF!</definedName>
    <definedName name="TESTHKEY" localSheetId="53">#REF!</definedName>
    <definedName name="TESTHKEY" localSheetId="5">#REF!</definedName>
    <definedName name="TESTHKEY" localSheetId="48">#REF!</definedName>
    <definedName name="TESTHKEY" localSheetId="52">#REF!</definedName>
    <definedName name="TESTHKEY" localSheetId="54">#REF!</definedName>
    <definedName name="TESTHKEY">#REF!</definedName>
    <definedName name="TESTKEYS" localSheetId="17">#REF!</definedName>
    <definedName name="TESTKEYS" localSheetId="34">#REF!</definedName>
    <definedName name="TESTKEYS" localSheetId="53">#REF!</definedName>
    <definedName name="TESTKEYS" localSheetId="5">#REF!</definedName>
    <definedName name="TESTKEYS" localSheetId="43">#REF!</definedName>
    <definedName name="TESTKEYS" localSheetId="48">#REF!</definedName>
    <definedName name="TESTKEYS" localSheetId="52">#REF!</definedName>
    <definedName name="TESTKEYS" localSheetId="54">#REF!</definedName>
    <definedName name="TESTKEYS">#REF!</definedName>
    <definedName name="TESTVKEY" localSheetId="17">#REF!</definedName>
    <definedName name="TESTVKEY" localSheetId="34">#REF!</definedName>
    <definedName name="TESTVKEY" localSheetId="53">#REF!</definedName>
    <definedName name="TESTVKEY" localSheetId="5">#REF!</definedName>
    <definedName name="TESTVKEY" localSheetId="43">#REF!</definedName>
    <definedName name="TESTVKEY" localSheetId="48">#REF!</definedName>
    <definedName name="TESTVKEY" localSheetId="52">#REF!</definedName>
    <definedName name="TESTVKEY" localSheetId="54">#REF!</definedName>
    <definedName name="TESTVKEY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7">#REF!</definedName>
    <definedName name="TextRefCopy70">#REF!</definedName>
    <definedName name="TextRefCopy8">#REF!</definedName>
    <definedName name="TextRefCopy9">#REF!</definedName>
    <definedName name="TextRefCopyRangeCount" hidden="1">39</definedName>
    <definedName name="Therm">#REF!</definedName>
    <definedName name="This_Model_Enabled" hidden="1">#REF!</definedName>
    <definedName name="This_Project_Description">#REF!</definedName>
    <definedName name="This_Project_Name">#REF!</definedName>
    <definedName name="THREE">#REF!</definedName>
    <definedName name="Threshold">#REF!</definedName>
    <definedName name="Thrput1">#REF!</definedName>
    <definedName name="Ticker">"EFTC"</definedName>
    <definedName name="TIPO_CAMBIO">#REF!</definedName>
    <definedName name="titles">#REF!</definedName>
    <definedName name="TODCF1">#REF!</definedName>
    <definedName name="TODCF2">#REF!</definedName>
    <definedName name="Toggle_PropertyTax_NetCashGrant">#REF!</definedName>
    <definedName name="TOP">#REF!</definedName>
    <definedName name="Top_of_Partner_Inputs_Sheet" hidden="1">#REF!</definedName>
    <definedName name="Top_Section_2" hidden="1">#REF!</definedName>
    <definedName name="Top_Section_3" hidden="1">#REF!</definedName>
    <definedName name="Top_Section_4" hidden="1">#REF!</definedName>
    <definedName name="Top_Section_5" hidden="1">#REF!</definedName>
    <definedName name="Top_Section_6" hidden="1">#REF!</definedName>
    <definedName name="Top_Section_7" hidden="1">#REF!</definedName>
    <definedName name="Top_Section_8" hidden="1">#REF!</definedName>
    <definedName name="TOT_GTOS">#REF!</definedName>
    <definedName name="TOT138L" localSheetId="17">#REF!</definedName>
    <definedName name="TOT138L" localSheetId="34">#REF!</definedName>
    <definedName name="TOT138L" localSheetId="53">#REF!</definedName>
    <definedName name="TOT138L" localSheetId="5">#REF!</definedName>
    <definedName name="TOT138L" localSheetId="52">#REF!</definedName>
    <definedName name="TOT138L" localSheetId="54">#REF!</definedName>
    <definedName name="TOT138L">#REF!</definedName>
    <definedName name="TOT138M" localSheetId="17">#REF!</definedName>
    <definedName name="TOT138M" localSheetId="34">#REF!</definedName>
    <definedName name="TOT138M" localSheetId="53">#REF!</definedName>
    <definedName name="TOT138M" localSheetId="5">#REF!</definedName>
    <definedName name="TOT138M" localSheetId="52">#REF!</definedName>
    <definedName name="TOT138M" localSheetId="54">#REF!</definedName>
    <definedName name="TOT138M">#REF!</definedName>
    <definedName name="TOT230L" localSheetId="17">#REF!</definedName>
    <definedName name="TOT230L" localSheetId="34">#REF!</definedName>
    <definedName name="TOT230L" localSheetId="53">#REF!</definedName>
    <definedName name="TOT230L" localSheetId="5">#REF!</definedName>
    <definedName name="TOT230L" localSheetId="52">#REF!</definedName>
    <definedName name="TOT230L" localSheetId="54">#REF!</definedName>
    <definedName name="TOT230L">#REF!</definedName>
    <definedName name="TOT230M" localSheetId="17">#REF!</definedName>
    <definedName name="TOT230M" localSheetId="34">#REF!</definedName>
    <definedName name="TOT230M" localSheetId="53">#REF!</definedName>
    <definedName name="TOT230M" localSheetId="5">#REF!</definedName>
    <definedName name="TOT230M" localSheetId="52">#REF!</definedName>
    <definedName name="TOT230M" localSheetId="54">#REF!</definedName>
    <definedName name="TOT230M">#REF!</definedName>
    <definedName name="TOT69OHL" localSheetId="17">#REF!</definedName>
    <definedName name="TOT69OHL" localSheetId="34">#REF!</definedName>
    <definedName name="TOT69OHL" localSheetId="53">#REF!</definedName>
    <definedName name="TOT69OHL" localSheetId="5">#REF!</definedName>
    <definedName name="TOT69OHL" localSheetId="52">#REF!</definedName>
    <definedName name="TOT69OHL" localSheetId="54">#REF!</definedName>
    <definedName name="TOT69OHL">#REF!</definedName>
    <definedName name="TOT69OHM" localSheetId="17">#REF!</definedName>
    <definedName name="TOT69OHM" localSheetId="34">#REF!</definedName>
    <definedName name="TOT69OHM" localSheetId="53">#REF!</definedName>
    <definedName name="TOT69OHM" localSheetId="5">#REF!</definedName>
    <definedName name="TOT69OHM" localSheetId="52">#REF!</definedName>
    <definedName name="TOT69OHM" localSheetId="54">#REF!</definedName>
    <definedName name="TOT69OHM">#REF!</definedName>
    <definedName name="TOT69UGL" localSheetId="17">#REF!</definedName>
    <definedName name="TOT69UGL" localSheetId="34">#REF!</definedName>
    <definedName name="TOT69UGL" localSheetId="53">#REF!</definedName>
    <definedName name="TOT69UGL" localSheetId="5">#REF!</definedName>
    <definedName name="TOT69UGL" localSheetId="52">#REF!</definedName>
    <definedName name="TOT69UGL" localSheetId="54">#REF!</definedName>
    <definedName name="TOT69UGL">#REF!</definedName>
    <definedName name="TOT69UGM" localSheetId="17">#REF!</definedName>
    <definedName name="TOT69UGM" localSheetId="34">#REF!</definedName>
    <definedName name="TOT69UGM" localSheetId="53">#REF!</definedName>
    <definedName name="TOT69UGM" localSheetId="5">#REF!</definedName>
    <definedName name="TOT69UGM" localSheetId="52">#REF!</definedName>
    <definedName name="TOT69UGM" localSheetId="54">#REF!</definedName>
    <definedName name="TOT69UGM">#REF!</definedName>
    <definedName name="Total_Pay">#REF!</definedName>
    <definedName name="total1">#REF!</definedName>
    <definedName name="TotalNoPeriods">#REF!</definedName>
    <definedName name="TownCode" localSheetId="17">#REF!</definedName>
    <definedName name="TownCode" localSheetId="34">#REF!</definedName>
    <definedName name="TownCode" localSheetId="53">#REF!</definedName>
    <definedName name="TownCode" localSheetId="5">#REF!</definedName>
    <definedName name="TownCode">#REF!</definedName>
    <definedName name="TP_Footer_User" hidden="1">"Melvin Williams"</definedName>
    <definedName name="TP_Footer_Version" hidden="1">"v3.00"</definedName>
    <definedName name="TR">#REF!</definedName>
    <definedName name="TR_vs_96TR">#REF!</definedName>
    <definedName name="TR_vs_ext">#REF!</definedName>
    <definedName name="TR_vs_prov">#REF!</definedName>
    <definedName name="Tranche2_Draw_Date">#REF!</definedName>
    <definedName name="Transporte_Ajustado">#REF!</definedName>
    <definedName name="TrialBal" localSheetId="17">#REF!</definedName>
    <definedName name="TrialBal" localSheetId="34">#REF!</definedName>
    <definedName name="TrialBal" localSheetId="53">#REF!</definedName>
    <definedName name="TrialBal" localSheetId="5">#REF!</definedName>
    <definedName name="TrialBal" localSheetId="52">#REF!</definedName>
    <definedName name="TrialBal" localSheetId="54">#REF!</definedName>
    <definedName name="TrialBal">#REF!</definedName>
    <definedName name="TrueFalse">#REF!</definedName>
    <definedName name="TRX">#REF!</definedName>
    <definedName name="TUCU" localSheetId="17" hidden="1">#REF!</definedName>
    <definedName name="TUCU" localSheetId="20" hidden="1">#REF!</definedName>
    <definedName name="TUCU" localSheetId="34" hidden="1">#REF!</definedName>
    <definedName name="TUCU" localSheetId="38" hidden="1">#REF!</definedName>
    <definedName name="TUCU" localSheetId="53" hidden="1">#REF!</definedName>
    <definedName name="TUCU" localSheetId="4" hidden="1">#REF!</definedName>
    <definedName name="TUCU" localSheetId="5" hidden="1">#REF!</definedName>
    <definedName name="TUCU" localSheetId="58" hidden="1">#REF!</definedName>
    <definedName name="TUCU" hidden="1">#REF!</definedName>
    <definedName name="TW">#REF!</definedName>
    <definedName name="TWO">#REF!</definedName>
    <definedName name="Type" localSheetId="38">#REF!</definedName>
    <definedName name="Type" localSheetId="53">#REF!</definedName>
    <definedName name="Type" localSheetId="4">#REF!</definedName>
    <definedName name="Type" localSheetId="52">#REF!</definedName>
    <definedName name="Type" localSheetId="54">#REF!</definedName>
    <definedName name="Type" localSheetId="58">#REF!</definedName>
    <definedName name="Type">#REF!</definedName>
    <definedName name="U23AFUDC">#REF!</definedName>
    <definedName name="UDA">#REF!</definedName>
    <definedName name="UK_GROSSUP">#REF!</definedName>
    <definedName name="ULTMES">#REF!</definedName>
    <definedName name="UN_NSBA">#REF!</definedName>
    <definedName name="uncollectrate">#REF!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UNITS" localSheetId="17">#REF!</definedName>
    <definedName name="UNITS" localSheetId="34">#REF!</definedName>
    <definedName name="UNITS" localSheetId="53">#REF!</definedName>
    <definedName name="UNITS" localSheetId="5">#REF!</definedName>
    <definedName name="UNITS" localSheetId="52">#REF!</definedName>
    <definedName name="UNITS" localSheetId="54">#REF!</definedName>
    <definedName name="UNITS">#REF!</definedName>
    <definedName name="USD">#REF!</definedName>
    <definedName name="USGaap_Balance">#REF!</definedName>
    <definedName name="USGaap_Estado">#REF!</definedName>
    <definedName name="USGaap_USDBalance">#REF!</definedName>
    <definedName name="USGaap_USDEstado">#REF!</definedName>
    <definedName name="UsgaapFlujo">#REF!</definedName>
    <definedName name="UsgaapHoja">#REF!</definedName>
    <definedName name="USO">#REF!</definedName>
    <definedName name="Utility">#REF!</definedName>
    <definedName name="Utl1BCRt">#REF!</definedName>
    <definedName name="Utl1CTC">#REF!</definedName>
    <definedName name="UXA">#REF!</definedName>
    <definedName name="v">#REF!</definedName>
    <definedName name="vac">#REF!</definedName>
    <definedName name="VACACION">#REF!</definedName>
    <definedName name="ValAccountType">#REF!</definedName>
    <definedName name="VALE_F">#REF!</definedName>
    <definedName name="ValFuelType">#REF!</definedName>
    <definedName name="Validation" localSheetId="17">#REF!</definedName>
    <definedName name="Validation" localSheetId="34">#REF!</definedName>
    <definedName name="Validation" localSheetId="53">#REF!</definedName>
    <definedName name="Validation" localSheetId="5">#REF!</definedName>
    <definedName name="Validation" localSheetId="52">#REF!</definedName>
    <definedName name="Validation" localSheetId="54">#REF!</definedName>
    <definedName name="Validation">#REF!</definedName>
    <definedName name="ValidationCapitalTypes">#REF!</definedName>
    <definedName name="ValidationCompany">#REF!</definedName>
    <definedName name="ValPlantType">#REF!</definedName>
    <definedName name="ValueInput">#REF!</definedName>
    <definedName name="ValueReportLevel">#REF!</definedName>
    <definedName name="Values_Entered">IF(Loan_Amount*Interest_Rate*Loan_Years*Loan_Start&gt;0,1,0)</definedName>
    <definedName name="Values_Entered_Pref">IF(Loan_Amount_Pref*Interest_Rate_Pref*Loan_Years_Pref*Loan_Start_Pref&gt;0,1,0)</definedName>
    <definedName name="VAR">#REF!</definedName>
    <definedName name="VARXPLAN" localSheetId="17">#REF!</definedName>
    <definedName name="VARXPLAN" localSheetId="34">#REF!</definedName>
    <definedName name="VARXPLAN" localSheetId="53">#REF!</definedName>
    <definedName name="VARXPLAN" localSheetId="5">#REF!</definedName>
    <definedName name="VARXPLAN" localSheetId="52">#REF!</definedName>
    <definedName name="VARXPLAN" localSheetId="54">#REF!</definedName>
    <definedName name="VARXPLAN">#REF!</definedName>
    <definedName name="Ventas_Ajustados">#REF!</definedName>
    <definedName name="Ventas_Consumo">#REF!</definedName>
    <definedName name="Ventas_Fisicos">#REF!</definedName>
    <definedName name="Ventas_Gas">#REF!</definedName>
    <definedName name="Ventas_Ingresos">#REF!</definedName>
    <definedName name="Ventas_Tarifas">#REF!</definedName>
    <definedName name="version">#REF!</definedName>
    <definedName name="View">#REF!</definedName>
    <definedName name="view_cis_e0p40_1" localSheetId="38">#REF!</definedName>
    <definedName name="view_cis_e0p40_1" localSheetId="53">#REF!</definedName>
    <definedName name="view_cis_e0p40_1" localSheetId="4">#REF!</definedName>
    <definedName name="view_cis_e0p40_1" localSheetId="58">#REF!</definedName>
    <definedName name="view_cis_e0p40_1">#REF!</definedName>
    <definedName name="VIEW1" localSheetId="17">#REF!</definedName>
    <definedName name="VIEW1" localSheetId="34">#REF!</definedName>
    <definedName name="VIEW1" localSheetId="53">#REF!</definedName>
    <definedName name="VIEW1" localSheetId="5">#REF!</definedName>
    <definedName name="VIEW1" localSheetId="43">#REF!</definedName>
    <definedName name="VIEW1" localSheetId="48">#REF!</definedName>
    <definedName name="VIEW1" localSheetId="52">#REF!</definedName>
    <definedName name="VIEW1" localSheetId="54">#REF!</definedName>
    <definedName name="VIEW1">#REF!</definedName>
    <definedName name="voltsort" localSheetId="17">#REF!</definedName>
    <definedName name="voltsort" localSheetId="34">#REF!</definedName>
    <definedName name="voltsort" localSheetId="53">#REF!</definedName>
    <definedName name="voltsort" localSheetId="5">#REF!</definedName>
    <definedName name="voltsort">#REF!</definedName>
    <definedName name="VOM">#REF!</definedName>
    <definedName name="VTA_CARTON">#REF!</definedName>
    <definedName name="VTAS_MN">#REF!</definedName>
    <definedName name="VTAS_TOT">#REF!</definedName>
    <definedName name="w" hidden="1">{"SourcesUses",#N/A,TRUE,"CFMODEL";"TransOverview",#N/A,TRUE,"CFMODEL"}</definedName>
    <definedName name="WACC_Levered">#REF!</definedName>
    <definedName name="WACC_Unlevered">#REF!</definedName>
    <definedName name="WACCAfterTax">#REF!</definedName>
    <definedName name="WACCPreTax">#REF!</definedName>
    <definedName name="WACOG">#REF!</definedName>
    <definedName name="Wage_Escalation_Rate">#REF!</definedName>
    <definedName name="waterheaterblanket">#REF!</definedName>
    <definedName name="waterheaterpipewrap">#REF!</definedName>
    <definedName name="wbde0">#REF!</definedName>
    <definedName name="wbde1">#REF!</definedName>
    <definedName name="wbde2">#REF!</definedName>
    <definedName name="WC">#REF!</definedName>
    <definedName name="WCTaxFactor">#REF!</definedName>
    <definedName name="WCTaxFactorFirstYear">#REF!</definedName>
    <definedName name="WDebtPreTax">#REF!</definedName>
    <definedName name="WE0">#REF!</definedName>
    <definedName name="WEIGHTED">#REF!</definedName>
    <definedName name="weo0">#REF!</definedName>
    <definedName name="WEquityPreTax">#REF!</definedName>
    <definedName name="whatth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wholehousefan">#REF!</definedName>
    <definedName name="Wind_Partner_Data" hidden="1">#REF!</definedName>
    <definedName name="windowAC">#REF!</definedName>
    <definedName name="WKGRPColumn" localSheetId="17">#REF!</definedName>
    <definedName name="WKGRPColumn" localSheetId="20">#REF!</definedName>
    <definedName name="WKGRPColumn" localSheetId="34">#REF!</definedName>
    <definedName name="WKGRPColumn" localSheetId="38">#REF!</definedName>
    <definedName name="WKGRPColumn" localSheetId="53">#REF!</definedName>
    <definedName name="WKGRPColumn" localSheetId="5">#REF!</definedName>
    <definedName name="WKGRPColumn" localSheetId="54">#REF!</definedName>
    <definedName name="WKGRPColumn">#REF!</definedName>
    <definedName name="WKGRPStart" localSheetId="17">#REF!</definedName>
    <definedName name="WKGRPStart" localSheetId="34">#REF!</definedName>
    <definedName name="WKGRPStart" localSheetId="53">#REF!</definedName>
    <definedName name="WKGRPStart" localSheetId="5">#REF!</definedName>
    <definedName name="WKGRPStart" localSheetId="54">#REF!</definedName>
    <definedName name="WKGRPStart">#REF!</definedName>
    <definedName name="WORKFORCE" localSheetId="17">#REF!</definedName>
    <definedName name="WORKFORCE" localSheetId="34">#REF!</definedName>
    <definedName name="WORKFORCE" localSheetId="53">#REF!</definedName>
    <definedName name="WORKFORCE" localSheetId="5">#REF!</definedName>
    <definedName name="WORKFORCE" localSheetId="43">#REF!</definedName>
    <definedName name="WORKFORCE" localSheetId="48">#REF!</definedName>
    <definedName name="WORKFORCE">#REF!</definedName>
    <definedName name="Working_Capital_Actual">#REF!</definedName>
    <definedName name="Working_Capital_Budget">#REF!</definedName>
    <definedName name="Working_Cash">#REF!</definedName>
    <definedName name="Workstream" localSheetId="38">#REF!</definedName>
    <definedName name="Workstream" localSheetId="53">#REF!</definedName>
    <definedName name="Workstream" localSheetId="4">#REF!</definedName>
    <definedName name="Workstream" localSheetId="52">#REF!</definedName>
    <definedName name="Workstream" localSheetId="54">#REF!</definedName>
    <definedName name="Workstream" localSheetId="58">#REF!</definedName>
    <definedName name="Workstream">#REF!</definedName>
    <definedName name="WPreferredPreTax">#REF!</definedName>
    <definedName name="wrn.1995._.BUDGET._.PACKAGE." hidden="1">{#N/A,#N/A,FALSE,"CONTENTS";#N/A,#N/A,FALSE,"P-1";#N/A,#N/A,FALSE,"P-2";#N/A,#N/A,FALSE,"P-3";#N/A,#N/A,FALSE,"P-4";#N/A,#N/A,FALSE,"P-5";#N/A,#N/A,FALSE,"P-6";#N/A,#N/A,FALSE,"P-7";#N/A,#N/A,FALSE,"P-8";#N/A,#N/A,FALSE,"P-9";#N/A,#N/A,FALSE,"P-10";#N/A,#N/A,FALSE,"P10-INST.";#N/A,#N/A,FALSE,"P-10A";#N/A,#N/A,FALSE,"P-11";#N/A,#N/A,FALSE,"P-12";#N/A,#N/A,FALSE,"P-13";#N/A,#N/A,FALSE,"P-14";#N/A,#N/A,FALSE,"P-15";#N/A,#N/A,FALSE,"P-16";#N/A,#N/A,FALSE,"P-17";#N/A,#N/A,FALSE,"P-18";#N/A,#N/A,FALSE,"P-19";#N/A,#N/A,FALSE,"P-20";#N/A,#N/A,FALSE,"P-21";#N/A,#N/A,FALSE,"P-22"}</definedName>
    <definedName name="wrn.Aging._.and._.Trend._.Analysis." hidden="1">{#N/A,#N/A,FALSE,"Aging Summary";#N/A,#N/A,FALSE,"Ratio Analysis";#N/A,#N/A,FALSE,"Test 120 Day Accts";#N/A,#N/A,FALSE,"Tickmarks"}</definedName>
    <definedName name="wrn.ALL." hidden="1">{"RPT610",#N/A,FALSE,"Sheet1";"RPT611",#N/A,FALSE,"Sheet1"}</definedName>
    <definedName name="wrn.AllSummarySheets." localSheetId="17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localSheetId="20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localSheetId="37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localSheetId="38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localSheetId="53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localSheetId="4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localSheetId="54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localSheetId="58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AllSummarySheets." hidden="1">{"Control_P1",#N/A,FALSE,"Control";"Control_P2",#N/A,FALSE,"Control";"Control_P3",#N/A,FALSE,"Control";"Control_P4",#N/A,FALSE,"Control";"Sch.A_CWCSummary",#N/A,FALSE,"Sch.A,B,C";"Sch.B_LLSummary",#N/A,FALSE,"Sch.A,B,C";"Sch.C_RevenueLag",#N/A,FALSE,"Sch.A,B,C";"Sch.D_P_1Gas",#N/A,FALSE,"Sch.D";"Sch.D_P_2Elec",#N/A,FALSE,"Sch.D";"Sch.E_PayrollExp",#N/A,FALSE,"Sch.E,F,G,H";"Sch.F_PayrollTaxes",#N/A,FALSE,"Sch.E,F,G,H";"Sch.G_IncentComp",#N/A,FALSE,"Sch.E,F,G,H";"Sch.H_P1_EmplBeneSum",#N/A,FALSE,"Sch.E,F,G,H";"Sch.H_P2Disability",#N/A,FALSE,"Sch.E,F,G,H";"Sch.H_P3Retirement",#N/A,FALSE,"Sch.E,F,G,H";"Sch.H_P4Life",#N/A,FALSE,"Sch.E,F,G,H";"Sch.H_P5Dental",#N/A,FALSE,"Sch.E,F,G,H";"Sch.H_P6Vision",#N/A,FALSE,"Sch.E,F,G,H";"Sch.H_P7HealthIns",#N/A,FALSE,"Sch.E,F,G,H";"Sch.H_P8HealthInsPg2",#N/A,FALSE,"Sch.E,F,G,H";"Sch.H_P9_WorkerComp",#N/A,FALSE,"Sch.E,F,G,H";"Sch.H_P10_FeesServices",#N/A,FALSE,"Sch.E,F,G,H";"Sch.H_P11FeesServicesPg2",#N/A,FALSE,"Sch.E,F,G,H";"Sch.I_P1_OtherOMSum",#N/A,FALSE,"Sch.I,J";"Sch.J_CorpChgs",#N/A,FALSE,"Sch.I,J";"Sch.K_P1_PropLease",#N/A,FALSE,"Sch.K,L,M";"Sch.K_P2_PropLease",#N/A,FALSE,"Sch.K,L,M";"Sch.L_EquipLease",#N/A,FALSE,"Sch.K,L,M";"Sch.M_P1_OtherTaxSum",#N/A,FALSE,"Sch.K,L,M";"Sch.N_IncomeTaxes",#N/A,FALSE,"Sch.N,O";"Sch.O_1_DfdTaxes",#N/A,FALSE,"Sch.N,O";"Sch.O_2_DepreProv",#N/A,FALSE,"Sch.N,O";"Sch.O_3_AmortInsur",#N/A,FALSE,"Sch.N,O";"Sch.P_1_CashBalance",#N/A,FALSE,"Sch.P";"Sch.P_2_SpecDepWorkFund",#N/A,FALSE,"Sch.P";"Sch.P_3_OtherReceiv",#N/A,FALSE,"Sch.P";"Sch.P_4_PrePayCurrAsset",#N/A,FALSE,"Sch.P";"Sch.P_5_DfdDebit",#N/A,FALSE,"Sch.P";"Sch.P_6_EmployWithhold",#N/A,FALSE,"Sch.P";"Sch.P_7_CurrLiab",#N/A,FALSE,"Sch.P";"Sch.P_8_DfdCredit",#N/A,FALSE,"Sch.P";"Sch.P_9_AccrVac",#N/A,FALSE,"Sch.P";"WP_SpecDep_WorkFund",#N/A,FALSE,"WP-BS Elem";"WP_OtherReceiv",#N/A,FALSE,"WP-BS Elem";"WP_PrePayOtherAsset",#N/A,FALSE,"WP-BS Elem";"WP_DfdDebit",#N/A,FALSE,"WP-BS Elem";"WP_EmployWithhold",#N/A,FALSE,"WP-BS Elem";"WP_Curr_AccrLiab",#N/A,FALSE,"WP-BS Elem";"WP_DfdCredit",#N/A,FALSE,"WP-BS Elem";"WP_AccrVac",#N/A,FALSE,"WP-BS Elem";"Est_Pg1",#N/A,FALSE,"Escalation";"Est_Pg2",#N/A,FALSE,"Escalation";"Est_Pg3",#N/A,FALSE,"Escalation";"Escalation,",#N/A,FALSE,"Escalation"}</definedName>
    <definedName name="wrn.BL." hidden="1">{#N/A,#N/A,FALSE,"trates"}</definedName>
    <definedName name="wrn.BS._.Elements." localSheetId="17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localSheetId="20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localSheetId="37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localSheetId="38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localSheetId="53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localSheetId="4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localSheetId="54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localSheetId="58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S._.Elements._1" hidden="1">{"WP_SpecDep_WorkFund",#N/A,FALSE,"Escalation";"WP_OtherReceiv",#N/A,FALSE,"Escalation";"WP_PrePayOtherAsset",#N/A,FALSE,"Escalation";"WP_DfdDebit",#N/A,FALSE,"Escalation";"WP_EmployWithhold",#N/A,FALSE,"Escalation";"WP_Curr_AccrLiab",#N/A,FALSE,"Escalation";"WP_DfdCredit",#N/A,FALSE,"Escalation"}</definedName>
    <definedName name="wrn.busum." localSheetId="17" hidden="1">{#N/A,#N/A,TRUE,"SDGE";#N/A,#N/A,TRUE,"GBU";#N/A,#N/A,TRUE,"TBU";#N/A,#N/A,TRUE,"EDBU";#N/A,#N/A,TRUE,"ExclCC"}</definedName>
    <definedName name="wrn.busum." localSheetId="20" hidden="1">{#N/A,#N/A,TRUE,"SDGE";#N/A,#N/A,TRUE,"GBU";#N/A,#N/A,TRUE,"TBU";#N/A,#N/A,TRUE,"EDBU";#N/A,#N/A,TRUE,"ExclCC"}</definedName>
    <definedName name="wrn.busum." localSheetId="37" hidden="1">{#N/A,#N/A,TRUE,"SDGE";#N/A,#N/A,TRUE,"GBU";#N/A,#N/A,TRUE,"TBU";#N/A,#N/A,TRUE,"EDBU";#N/A,#N/A,TRUE,"ExclCC"}</definedName>
    <definedName name="wrn.busum." localSheetId="38" hidden="1">{#N/A,#N/A,TRUE,"SDGE";#N/A,#N/A,TRUE,"GBU";#N/A,#N/A,TRUE,"TBU";#N/A,#N/A,TRUE,"EDBU";#N/A,#N/A,TRUE,"ExclCC"}</definedName>
    <definedName name="wrn.busum." localSheetId="42" hidden="1">{#N/A,#N/A,TRUE,"SDGE";#N/A,#N/A,TRUE,"GBU";#N/A,#N/A,TRUE,"TBU";#N/A,#N/A,TRUE,"EDBU";#N/A,#N/A,TRUE,"ExclCC"}</definedName>
    <definedName name="wrn.busum." localSheetId="53" hidden="1">{#N/A,#N/A,TRUE,"SDGE";#N/A,#N/A,TRUE,"GBU";#N/A,#N/A,TRUE,"TBU";#N/A,#N/A,TRUE,"EDBU";#N/A,#N/A,TRUE,"ExclCC"}</definedName>
    <definedName name="wrn.busum." localSheetId="4" hidden="1">{#N/A,#N/A,TRUE,"SDGE";#N/A,#N/A,TRUE,"GBU";#N/A,#N/A,TRUE,"TBU";#N/A,#N/A,TRUE,"EDBU";#N/A,#N/A,TRUE,"ExclCC"}</definedName>
    <definedName name="wrn.busum." localSheetId="58" hidden="1">{#N/A,#N/A,TRUE,"SDGE";#N/A,#N/A,TRUE,"GBU";#N/A,#N/A,TRUE,"TBU";#N/A,#N/A,TRUE,"EDBU";#N/A,#N/A,TRUE,"ExclCC"}</definedName>
    <definedName name="wrn.busum." hidden="1">{#N/A,#N/A,TRUE,"SDGE";#N/A,#N/A,TRUE,"GBU";#N/A,#N/A,TRUE,"TBU";#N/A,#N/A,TRUE,"EDBU";#N/A,#N/A,TRUE,"ExclCC"}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ntrolSheets." localSheetId="17" hidden="1">{"Control_P1",#N/A,FALSE,"Control";"Control_P2",#N/A,FALSE,"Control";"Control_P3",#N/A,FALSE,"Control";"Control_P4",#N/A,FALSE,"Control"}</definedName>
    <definedName name="wrn.ControlSheets." localSheetId="20" hidden="1">{"Control_P1",#N/A,FALSE,"Control";"Control_P2",#N/A,FALSE,"Control";"Control_P3",#N/A,FALSE,"Control";"Control_P4",#N/A,FALSE,"Control"}</definedName>
    <definedName name="wrn.ControlSheets." localSheetId="37" hidden="1">{"Control_P1",#N/A,FALSE,"Control";"Control_P2",#N/A,FALSE,"Control";"Control_P3",#N/A,FALSE,"Control";"Control_P4",#N/A,FALSE,"Control"}</definedName>
    <definedName name="wrn.ControlSheets." localSheetId="38" hidden="1">{"Control_P1",#N/A,FALSE,"Control";"Control_P2",#N/A,FALSE,"Control";"Control_P3",#N/A,FALSE,"Control";"Control_P4",#N/A,FALSE,"Control"}</definedName>
    <definedName name="wrn.ControlSheets." localSheetId="53" hidden="1">{"Control_P1",#N/A,FALSE,"Control";"Control_P2",#N/A,FALSE,"Control";"Control_P3",#N/A,FALSE,"Control";"Control_P4",#N/A,FALSE,"Control"}</definedName>
    <definedName name="wrn.ControlSheets." localSheetId="4" hidden="1">{"Control_P1",#N/A,FALSE,"Control";"Control_P2",#N/A,FALSE,"Control";"Control_P3",#N/A,FALSE,"Control";"Control_P4",#N/A,FALSE,"Control"}</definedName>
    <definedName name="wrn.ControlSheets." localSheetId="54" hidden="1">{"Control_P1",#N/A,FALSE,"Control";"Control_P2",#N/A,FALSE,"Control";"Control_P3",#N/A,FALSE,"Control";"Control_P4",#N/A,FALSE,"Control"}</definedName>
    <definedName name="wrn.ControlSheets." localSheetId="58" hidden="1">{"Control_P1",#N/A,FALSE,"Control";"Control_P2",#N/A,FALSE,"Control";"Control_P3",#N/A,FALSE,"Control";"Control_P4",#N/A,FALSE,"Control"}</definedName>
    <definedName name="wrn.ControlSheets." hidden="1">{"Control_P1",#N/A,FALSE,"Control";"Control_P2",#N/A,FALSE,"Control";"Control_P3",#N/A,FALSE,"Control";"Control_P4",#N/A,FALSE,"Control"}</definedName>
    <definedName name="wrn.ControlSheets._1" hidden="1">{"Control_P1",#N/A,FALSE,"Control";"Control_P2",#N/A,FALSE,"Control";"Control_P3",#N/A,FALSE,"Control";"Control_P4",#N/A,FALSE,"Control"}</definedName>
    <definedName name="wrn.COSTOS." hidden="1">{#N/A,#N/A,FALSE,"RECAP";#N/A,#N/A,FALSE,"MATBYCLS";#N/A,#N/A,FALSE,"STATUS";#N/A,#N/A,FALSE,"OP-ACT";#N/A,#N/A,FALSE,"W_O"}</definedName>
    <definedName name="wrn.Data." hidden="1">{#N/A,#N/A,FALSE,"3 Year Plan"}</definedName>
    <definedName name="wrn.Data_Contact." localSheetId="17" hidden="1">{"Control_DataContact",#N/A,FALSE,"Control"}</definedName>
    <definedName name="wrn.Data_Contact." localSheetId="20" hidden="1">{"Control_DataContact",#N/A,FALSE,"Control"}</definedName>
    <definedName name="wrn.Data_Contact." localSheetId="37" hidden="1">{"Control_DataContact",#N/A,FALSE,"Control"}</definedName>
    <definedName name="wrn.Data_Contact." localSheetId="38" hidden="1">{"Control_DataContact",#N/A,FALSE,"Control"}</definedName>
    <definedName name="wrn.Data_Contact." localSheetId="53" hidden="1">{"Control_DataContact",#N/A,FALSE,"Control"}</definedName>
    <definedName name="wrn.Data_Contact." localSheetId="4" hidden="1">{"Control_DataContact",#N/A,FALSE,"Control"}</definedName>
    <definedName name="wrn.Data_Contact." localSheetId="54" hidden="1">{"Control_DataContact",#N/A,FALSE,"Control"}</definedName>
    <definedName name="wrn.Data_Contact." localSheetId="58" hidden="1">{"Control_DataContact",#N/A,FALSE,"Control"}</definedName>
    <definedName name="wrn.Data_Contact." hidden="1">{"Control_DataContact",#N/A,FALSE,"Control"}</definedName>
    <definedName name="wrn.Data_Contact._1" hidden="1">{"Control_DataContact",#N/A,FALSE,"Control"}</definedName>
    <definedName name="wrn.Est_2003." localSheetId="17" hidden="1">{"Est_Pg1",#N/A,FALSE,"Estimate2003";"Est_Pg2",#N/A,FALSE,"Estimate2003";"Est_Pg3",#N/A,FALSE,"Estimate2003";"Escalation,",#N/A,FALSE,"Escalation"}</definedName>
    <definedName name="wrn.Est_2003." localSheetId="20" hidden="1">{"Est_Pg1",#N/A,FALSE,"Estimate2003";"Est_Pg2",#N/A,FALSE,"Estimate2003";"Est_Pg3",#N/A,FALSE,"Estimate2003";"Escalation,",#N/A,FALSE,"Escalation"}</definedName>
    <definedName name="wrn.Est_2003." localSheetId="37" hidden="1">{"Est_Pg1",#N/A,FALSE,"Estimate2003";"Est_Pg2",#N/A,FALSE,"Estimate2003";"Est_Pg3",#N/A,FALSE,"Estimate2003";"Escalation,",#N/A,FALSE,"Escalation"}</definedName>
    <definedName name="wrn.Est_2003." localSheetId="38" hidden="1">{"Est_Pg1",#N/A,FALSE,"Estimate2003";"Est_Pg2",#N/A,FALSE,"Estimate2003";"Est_Pg3",#N/A,FALSE,"Estimate2003";"Escalation,",#N/A,FALSE,"Escalation"}</definedName>
    <definedName name="wrn.Est_2003." localSheetId="53" hidden="1">{"Est_Pg1",#N/A,FALSE,"Estimate2003";"Est_Pg2",#N/A,FALSE,"Estimate2003";"Est_Pg3",#N/A,FALSE,"Estimate2003";"Escalation,",#N/A,FALSE,"Escalation"}</definedName>
    <definedName name="wrn.Est_2003." localSheetId="4" hidden="1">{"Est_Pg1",#N/A,FALSE,"Estimate2003";"Est_Pg2",#N/A,FALSE,"Estimate2003";"Est_Pg3",#N/A,FALSE,"Estimate2003";"Escalation,",#N/A,FALSE,"Escalation"}</definedName>
    <definedName name="wrn.Est_2003." localSheetId="54" hidden="1">{"Est_Pg1",#N/A,FALSE,"Estimate2003";"Est_Pg2",#N/A,FALSE,"Estimate2003";"Est_Pg3",#N/A,FALSE,"Estimate2003";"Escalation,",#N/A,FALSE,"Escalation"}</definedName>
    <definedName name="wrn.Est_2003." localSheetId="58" hidden="1">{"Est_Pg1",#N/A,FALSE,"Estimate2003";"Est_Pg2",#N/A,FALSE,"Estimate2003";"Est_Pg3",#N/A,FALSE,"Estimate2003";"Escalation,",#N/A,FALSE,"Escalation"}</definedName>
    <definedName name="wrn.Est_2003." hidden="1">{"Est_Pg1",#N/A,FALSE,"Estimate2003";"Est_Pg2",#N/A,FALSE,"Estimate2003";"Est_Pg3",#N/A,FALSE,"Estimate2003";"Escalation,",#N/A,FALSE,"Escalation"}</definedName>
    <definedName name="wrn.Est_2003._1" hidden="1">{"Est_Pg1",#N/A,FALSE,"Estimate2003";"Est_Pg2",#N/A,FALSE,"Estimate2003";"Est_Pg3",#N/A,FALSE,"Estimate2003";"Escalation,",#N/A,FALSE,"Escalation"}</definedName>
    <definedName name="wrn.fcst." hidden="1">{"fcst",#N/A,FALSE,"data input"}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TEs." hidden="1">{#N/A,#N/A,FALSE,"94 FTE";#N/A,#N/A,FALSE,"95 FTE";#N/A,#N/A,FALSE,"96 FTE"}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nput." hidden="1">{#N/A,#N/A,FALSE,"A"}</definedName>
    <definedName name="wrn.Inputs." hidden="1">{"[Cost of Service] COS Inputs Sch 1",#N/A,FALSE,"Cost of Service Model"}</definedName>
    <definedName name="wrn.June2002." hidden="1">{"2002Frcst","06Month",FALSE,"Frcst Format 2002"}</definedName>
    <definedName name="wrn.JVREPORT." hidden="1">{#N/A,#N/A,FALSE,"202";#N/A,#N/A,FALSE,"203";#N/A,#N/A,FALSE,"204";#N/A,#N/A,FALSE,"205";#N/A,#N/A,FALSE,"205A"}</definedName>
    <definedName name="wrn.May2002." hidden="1">{"2002Frcst","05Month",FALSE,"Frcst Format 2002"}</definedName>
    <definedName name="wrn.moblue." hidden="1">{#N/A,#N/A,FALSE,"Index";#N/A,#N/A,FALSE,"COMPBS";#N/A,#N/A,FALSE,"COMPIS";#N/A,#N/A,FALSE,"MOBS";#N/A,#N/A,FALSE,"MOIS";#N/A,#N/A,FALSE,"M&amp;AEXP";#N/A,#N/A,FALSE,"D.L.EXP";#N/A,#N/A,FALSE,"MFGEXP";#N/A,#N/A,FALSE,"ADMEXP";#N/A,#N/A,FALSE,"DLPAY";#N/A,#N/A,FALSE,"INDPAY";#N/A,#N/A,FALSE,"HOURLY";#N/A,#N/A,FALSE,"HEAD";#N/A,#N/A,FALSE,"CASHTRAN";#N/A,#N/A,FALSE,"RESULT";#N/A,#N/A,FALSE,"CASHFLOW"}</definedName>
    <definedName name="wrn.My._.estimate._.report." hidden="1">{"Equipment",#N/A,FALSE,"A";"Summary",#N/A,FALSE,"B"}</definedName>
    <definedName name="wrn.MyTestReport." localSheetId="17" hidden="1">{"Alberta",#N/A,FALSE,"Pivot Data";#N/A,#N/A,FALSE,"Pivot Data";"HiddenColumns",#N/A,FALSE,"Pivot Data"}</definedName>
    <definedName name="wrn.MyTestReport." localSheetId="20" hidden="1">{"Alberta",#N/A,FALSE,"Pivot Data";#N/A,#N/A,FALSE,"Pivot Data";"HiddenColumns",#N/A,FALSE,"Pivot Data"}</definedName>
    <definedName name="wrn.MyTestReport." localSheetId="37" hidden="1">{"Alberta",#N/A,FALSE,"Pivot Data";#N/A,#N/A,FALSE,"Pivot Data";"HiddenColumns",#N/A,FALSE,"Pivot Data"}</definedName>
    <definedName name="wrn.MyTestReport." localSheetId="38" hidden="1">{"Alberta",#N/A,FALSE,"Pivot Data";#N/A,#N/A,FALSE,"Pivot Data";"HiddenColumns",#N/A,FALSE,"Pivot Data"}</definedName>
    <definedName name="wrn.MyTestReport." localSheetId="53" hidden="1">{"Alberta",#N/A,FALSE,"Pivot Data";#N/A,#N/A,FALSE,"Pivot Data";"HiddenColumns",#N/A,FALSE,"Pivot Data"}</definedName>
    <definedName name="wrn.MyTestReport." localSheetId="4" hidden="1">{"Alberta",#N/A,FALSE,"Pivot Data";#N/A,#N/A,FALSE,"Pivot Data";"HiddenColumns",#N/A,FALSE,"Pivot Data"}</definedName>
    <definedName name="wrn.MyTestReport." localSheetId="54" hidden="1">{"Alberta",#N/A,FALSE,"Pivot Data";#N/A,#N/A,FALSE,"Pivot Data";"HiddenColumns",#N/A,FALSE,"Pivot Data"}</definedName>
    <definedName name="wrn.MyTestReport." localSheetId="58" hidden="1">{"Alberta",#N/A,FALSE,"Pivot Data";#N/A,#N/A,FALSE,"Pivot Data";"HiddenColumns",#N/A,FALSE,"Pivot Data"}</definedName>
    <definedName name="wrn.MyTestReport." hidden="1">{"Alberta",#N/A,FALSE,"Pivot Data";#N/A,#N/A,FALSE,"Pivot Data";"HiddenColumns",#N/A,FALSE,"Pivot Data"}</definedName>
    <definedName name="wrn.Package.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lan." hidden="1">{"plan",#N/A,FALSE,"data input"}</definedName>
    <definedName name="wrn.PRINT." hidden="1">{#N/A,#N/A,FALSE,"Cash";#N/A,#N/A,FALSE,"Acct. Rec";#N/A,#N/A,FALSE,"Accr. Int.";#N/A,#N/A,FALSE,"Misc AR";#N/A,#N/A,FALSE,"PP Tax";#N/A,#N/A,FALSE,"PP Fuel";#N/A,#N/A,FALSE,"PP Ins.";#N/A,#N/A,FALSE,"PP&amp;E";#N/A,#N/A,FALSE,"Open AP";#N/A,#N/A,FALSE,"AP Other";#N/A,#N/A,FALSE,"ERR 1997";#N/A,#N/A,FALSE,"Other Accr";#N/A,#N/A,FALSE,"Revolving Loan";#N/A,#N/A,FALSE,"LTDebt";#N/A,#N/A,FALSE,"Capital";#N/A,#N/A,FALSE,"Steam";#N/A,#N/A,FALSE,"IPT Elec";#N/A,#N/A,FALSE,"SCE Elec";#N/A,#N/A,FALSE,"FUEL 98";#N/A,#N/A,FALSE,"Water";#N/A,#N/A,FALSE,"Waste";#N/A,#N/A,FALSE,"DOC O&amp;M";#N/A,#N/A,FALSE,"Interconnect";#N/A,#N/A,FALSE,"ERR Exp";#N/A,#N/A,FALSE,"Standby"}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Var_Page." hidden="1">{"Var_page",#N/A,FALSE,"template"}</definedName>
    <definedName name="wrn.Print_Variance." hidden="1">{"month_variance",#N/A,FALSE,"template"}</definedName>
    <definedName name="wrn.Print_Variance_Page." hidden="1">{"variance_page",#N/A,FALSE,"template"}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eserve._.Analysis.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enue." hidden="1">{#N/A,#N/A,FALSE,"3 Year Plan";#N/A,#N/A,FALSE,"3 Year Plan"}</definedName>
    <definedName name="wrn.ROTable." hidden="1">{#N/A,#N/A,FALSE,"Table Contents";#N/A,#N/A,FALSE,"Summary";#N/A,#N/A,FALSE,"RO2-A";#N/A,#N/A,FALSE,"RO3-A";#N/A,#N/A,FALSE,"RO4-A";#N/A,#N/A,FALSE,"RO5-A";#N/A,#N/A,FALSE,"RO6-A";#N/A,#N/A,FALSE,"RO7-A";#N/A,#N/A,FALSE,"94DC ";#N/A,#N/A,FALSE,"95DC";#N/A,#N/A,FALSE,"96DC"}</definedName>
    <definedName name="wrn.RPT1." hidden="1">{"RPT1",#N/A,FALSE,"OIC650A"}</definedName>
    <definedName name="wrn.RPT610." hidden="1">{"RPT610",#N/A,FALSE,"Sheet1"}</definedName>
    <definedName name="wrn.Sch.A._.B." localSheetId="17" hidden="1">{"Sch.A_CWC_Summary",#N/A,FALSE,"Sch.A,B";"Sch.B_LLSummary",#N/A,FALSE,"Sch.A,B"}</definedName>
    <definedName name="wrn.Sch.A._.B." localSheetId="20" hidden="1">{"Sch.A_CWC_Summary",#N/A,FALSE,"Sch.A,B";"Sch.B_LLSummary",#N/A,FALSE,"Sch.A,B"}</definedName>
    <definedName name="wrn.Sch.A._.B." localSheetId="37" hidden="1">{"Sch.A_CWC_Summary",#N/A,FALSE,"Sch.A,B";"Sch.B_LLSummary",#N/A,FALSE,"Sch.A,B"}</definedName>
    <definedName name="wrn.Sch.A._.B." localSheetId="38" hidden="1">{"Sch.A_CWC_Summary",#N/A,FALSE,"Sch.A,B";"Sch.B_LLSummary",#N/A,FALSE,"Sch.A,B"}</definedName>
    <definedName name="wrn.Sch.A._.B." localSheetId="53" hidden="1">{"Sch.A_CWC_Summary",#N/A,FALSE,"Sch.A,B";"Sch.B_LLSummary",#N/A,FALSE,"Sch.A,B"}</definedName>
    <definedName name="wrn.Sch.A._.B." localSheetId="4" hidden="1">{"Sch.A_CWC_Summary",#N/A,FALSE,"Sch.A,B";"Sch.B_LLSummary",#N/A,FALSE,"Sch.A,B"}</definedName>
    <definedName name="wrn.Sch.A._.B." localSheetId="54" hidden="1">{"Sch.A_CWC_Summary",#N/A,FALSE,"Sch.A,B";"Sch.B_LLSummary",#N/A,FALSE,"Sch.A,B"}</definedName>
    <definedName name="wrn.Sch.A._.B." localSheetId="58" hidden="1">{"Sch.A_CWC_Summary",#N/A,FALSE,"Sch.A,B";"Sch.B_LLSummary",#N/A,FALSE,"Sch.A,B"}</definedName>
    <definedName name="wrn.Sch.A._.B." hidden="1">{"Sch.A_CWC_Summary",#N/A,FALSE,"Sch.A,B";"Sch.B_LLSummary",#N/A,FALSE,"Sch.A,B"}</definedName>
    <definedName name="wrn.Sch.A._.B._1" hidden="1">{"Sch.A_CWC_Summary",#N/A,FALSE,"Sch.A,B";"Sch.B_LLSummary",#N/A,FALSE,"Sch.A,B"}</definedName>
    <definedName name="wrn.Sch.C." localSheetId="17" hidden="1">{"Sch.C_Rev_lag",#N/A,FALSE,"Sch.C"}</definedName>
    <definedName name="wrn.Sch.C." localSheetId="20" hidden="1">{"Sch.C_Rev_lag",#N/A,FALSE,"Sch.C"}</definedName>
    <definedName name="wrn.Sch.C." localSheetId="37" hidden="1">{"Sch.C_Rev_lag",#N/A,FALSE,"Sch.C"}</definedName>
    <definedName name="wrn.Sch.C." localSheetId="38" hidden="1">{"Sch.C_Rev_lag",#N/A,FALSE,"Sch.C"}</definedName>
    <definedName name="wrn.Sch.C." localSheetId="53" hidden="1">{"Sch.C_Rev_lag",#N/A,FALSE,"Sch.C"}</definedName>
    <definedName name="wrn.Sch.C." localSheetId="4" hidden="1">{"Sch.C_Rev_lag",#N/A,FALSE,"Sch.C"}</definedName>
    <definedName name="wrn.Sch.C." localSheetId="54" hidden="1">{"Sch.C_Rev_lag",#N/A,FALSE,"Sch.C"}</definedName>
    <definedName name="wrn.Sch.C." localSheetId="58" hidden="1">{"Sch.C_Rev_lag",#N/A,FALSE,"Sch.C"}</definedName>
    <definedName name="wrn.Sch.C." hidden="1">{"Sch.C_Rev_lag",#N/A,FALSE,"Sch.C"}</definedName>
    <definedName name="wrn.Sch.C._1" hidden="1">{"Sch.C_Rev_lag",#N/A,FALSE,"Sch.C"}</definedName>
    <definedName name="wrn.Sch.D." localSheetId="17" hidden="1">{"Sch.D1_GasPurch",#N/A,FALSE,"Sch.D";"Sch.D2_ElecPurch",#N/A,FALSE,"Sch.D"}</definedName>
    <definedName name="wrn.Sch.D." localSheetId="20" hidden="1">{"Sch.D1_GasPurch",#N/A,FALSE,"Sch.D";"Sch.D2_ElecPurch",#N/A,FALSE,"Sch.D"}</definedName>
    <definedName name="wrn.Sch.D." localSheetId="37" hidden="1">{"Sch.D1_GasPurch",#N/A,FALSE,"Sch.D";"Sch.D2_ElecPurch",#N/A,FALSE,"Sch.D"}</definedName>
    <definedName name="wrn.Sch.D." localSheetId="38" hidden="1">{"Sch.D1_GasPurch",#N/A,FALSE,"Sch.D";"Sch.D2_ElecPurch",#N/A,FALSE,"Sch.D"}</definedName>
    <definedName name="wrn.Sch.D." localSheetId="53" hidden="1">{"Sch.D1_GasPurch",#N/A,FALSE,"Sch.D";"Sch.D2_ElecPurch",#N/A,FALSE,"Sch.D"}</definedName>
    <definedName name="wrn.Sch.D." localSheetId="4" hidden="1">{"Sch.D1_GasPurch",#N/A,FALSE,"Sch.D";"Sch.D2_ElecPurch",#N/A,FALSE,"Sch.D"}</definedName>
    <definedName name="wrn.Sch.D." localSheetId="54" hidden="1">{"Sch.D1_GasPurch",#N/A,FALSE,"Sch.D";"Sch.D2_ElecPurch",#N/A,FALSE,"Sch.D"}</definedName>
    <definedName name="wrn.Sch.D." localSheetId="58" hidden="1">{"Sch.D1_GasPurch",#N/A,FALSE,"Sch.D";"Sch.D2_ElecPurch",#N/A,FALSE,"Sch.D"}</definedName>
    <definedName name="wrn.Sch.D." hidden="1">{"Sch.D1_GasPurch",#N/A,FALSE,"Sch.D";"Sch.D2_ElecPurch",#N/A,FALSE,"Sch.D"}</definedName>
    <definedName name="wrn.Sch.D._1" hidden="1">{"Sch.D1_GasPurch",#N/A,FALSE,"Sch.D";"Sch.D2_ElecPurch",#N/A,FALSE,"Sch.D"}</definedName>
    <definedName name="wrn.Sch.E._.F." localSheetId="17" hidden="1">{"Sch.E_PayrollExp",#N/A,TRUE,"Sch.E,F";"Sch.F_FICA",#N/A,TRUE,"Sch.E,F"}</definedName>
    <definedName name="wrn.Sch.E._.F." localSheetId="20" hidden="1">{"Sch.E_PayrollExp",#N/A,TRUE,"Sch.E,F";"Sch.F_FICA",#N/A,TRUE,"Sch.E,F"}</definedName>
    <definedName name="wrn.Sch.E._.F." localSheetId="37" hidden="1">{"Sch.E_PayrollExp",#N/A,TRUE,"Sch.E,F";"Sch.F_FICA",#N/A,TRUE,"Sch.E,F"}</definedName>
    <definedName name="wrn.Sch.E._.F." localSheetId="38" hidden="1">{"Sch.E_PayrollExp",#N/A,TRUE,"Sch.E,F";"Sch.F_FICA",#N/A,TRUE,"Sch.E,F"}</definedName>
    <definedName name="wrn.Sch.E._.F." localSheetId="53" hidden="1">{"Sch.E_PayrollExp",#N/A,TRUE,"Sch.E,F";"Sch.F_FICA",#N/A,TRUE,"Sch.E,F"}</definedName>
    <definedName name="wrn.Sch.E._.F." localSheetId="4" hidden="1">{"Sch.E_PayrollExp",#N/A,TRUE,"Sch.E,F";"Sch.F_FICA",#N/A,TRUE,"Sch.E,F"}</definedName>
    <definedName name="wrn.Sch.E._.F." localSheetId="54" hidden="1">{"Sch.E_PayrollExp",#N/A,TRUE,"Sch.E,F";"Sch.F_FICA",#N/A,TRUE,"Sch.E,F"}</definedName>
    <definedName name="wrn.Sch.E._.F." localSheetId="58" hidden="1">{"Sch.E_PayrollExp",#N/A,TRUE,"Sch.E,F";"Sch.F_FICA",#N/A,TRUE,"Sch.E,F"}</definedName>
    <definedName name="wrn.Sch.E._.F." hidden="1">{"Sch.E_PayrollExp",#N/A,TRUE,"Sch.E,F";"Sch.F_FICA",#N/A,TRUE,"Sch.E,F"}</definedName>
    <definedName name="wrn.Sch.E._.F._1" hidden="1">{"Sch.E_PayrollExp",#N/A,TRUE,"Sch.E,F";"Sch.F_FICA",#N/A,TRUE,"Sch.E,F"}</definedName>
    <definedName name="wrn.Sch.G." localSheetId="17" hidden="1">{"Sch.G_ICP",#N/A,FALSE,"Sch.G"}</definedName>
    <definedName name="wrn.Sch.G." localSheetId="20" hidden="1">{"Sch.G_ICP",#N/A,FALSE,"Sch.G"}</definedName>
    <definedName name="wrn.Sch.G." localSheetId="37" hidden="1">{"Sch.G_ICP",#N/A,FALSE,"Sch.G"}</definedName>
    <definedName name="wrn.Sch.G." localSheetId="38" hidden="1">{"Sch.G_ICP",#N/A,FALSE,"Sch.G"}</definedName>
    <definedName name="wrn.Sch.G." localSheetId="53" hidden="1">{"Sch.G_ICP",#N/A,FALSE,"Sch.G"}</definedName>
    <definedName name="wrn.Sch.G." localSheetId="4" hidden="1">{"Sch.G_ICP",#N/A,FALSE,"Sch.G"}</definedName>
    <definedName name="wrn.Sch.G." localSheetId="54" hidden="1">{"Sch.G_ICP",#N/A,FALSE,"Sch.G"}</definedName>
    <definedName name="wrn.Sch.G." localSheetId="58" hidden="1">{"Sch.G_ICP",#N/A,FALSE,"Sch.G"}</definedName>
    <definedName name="wrn.Sch.G." hidden="1">{"Sch.G_ICP",#N/A,FALSE,"Sch.G"}</definedName>
    <definedName name="wrn.Sch.G._1" hidden="1">{"Sch.G_ICP",#N/A,FALSE,"Sch.G"}</definedName>
    <definedName name="wrn.Sch.H." localSheetId="17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localSheetId="20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localSheetId="37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localSheetId="38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localSheetId="53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localSheetId="4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localSheetId="54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localSheetId="58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H._1" hidden="1">{"Sch.H_P1_EmpBenSum",#N/A,FALSE,"Sch.H";"Sch.H_P2_Disability",#N/A,FALSE,"Sch.H";"Sch.H_P3_RSP",#N/A,FALSE,"Sch.H";"Sch.H_P4_LifeIns",#N/A,FALSE,"Sch.H";"Sch.H_P5_DentalP1",#N/A,FALSE,"Sch.H";"Sch.H_P6_DentalP2",#N/A,FALSE,"Sch.H";"Sch.H_P7_HealthInsP1",#N/A,FALSE,"Sch.H";"Sch.H_P8_HealthInsP2",#N/A,FALSE,"Sch.H";"Sch.H_P9_WorkersComp",#N/A,FALSE,"Sch.H";"Sch.H_P10_BenefitFeesP1",#N/A,FALSE,"Sch.H";"Sch.H_P11_BenefitFeesP2",#N/A,FALSE,"Sch.H";"Sch.H_P12_PBOPs",#N/A,FALSE,"Sch.H";"Sch.H_P13_Pension",#N/A,FALSE,"Sch.H"}</definedName>
    <definedName name="wrn.Sch.I." localSheetId="17" hidden="1">{"Sch.I_Goods&amp;Svcs",#N/A,FALSE,"Sch.I"}</definedName>
    <definedName name="wrn.Sch.I." localSheetId="20" hidden="1">{"Sch.I_Goods&amp;Svcs",#N/A,FALSE,"Sch.I"}</definedName>
    <definedName name="wrn.Sch.I." localSheetId="37" hidden="1">{"Sch.I_Goods&amp;Svcs",#N/A,FALSE,"Sch.I"}</definedName>
    <definedName name="wrn.Sch.I." localSheetId="38" hidden="1">{"Sch.I_Goods&amp;Svcs",#N/A,FALSE,"Sch.I"}</definedName>
    <definedName name="wrn.Sch.I." localSheetId="53" hidden="1">{"Sch.I_Goods&amp;Svcs",#N/A,FALSE,"Sch.I"}</definedName>
    <definedName name="wrn.Sch.I." localSheetId="4" hidden="1">{"Sch.I_Goods&amp;Svcs",#N/A,FALSE,"Sch.I"}</definedName>
    <definedName name="wrn.Sch.I." localSheetId="54" hidden="1">{"Sch.I_Goods&amp;Svcs",#N/A,FALSE,"Sch.I"}</definedName>
    <definedName name="wrn.Sch.I." localSheetId="58" hidden="1">{"Sch.I_Goods&amp;Svcs",#N/A,FALSE,"Sch.I"}</definedName>
    <definedName name="wrn.Sch.I." hidden="1">{"Sch.I_Goods&amp;Svcs",#N/A,FALSE,"Sch.I"}</definedName>
    <definedName name="wrn.Sch.I._1" hidden="1">{"Sch.I_Goods&amp;Svcs",#N/A,FALSE,"Sch.I"}</definedName>
    <definedName name="wrn.Sch.J." localSheetId="17" hidden="1">{"Sch.J_CorpChgs",#N/A,FALSE,"Sch.J"}</definedName>
    <definedName name="wrn.Sch.J." localSheetId="20" hidden="1">{"Sch.J_CorpChgs",#N/A,FALSE,"Sch.J"}</definedName>
    <definedName name="wrn.Sch.J." localSheetId="37" hidden="1">{"Sch.J_CorpChgs",#N/A,FALSE,"Sch.J"}</definedName>
    <definedName name="wrn.Sch.J." localSheetId="38" hidden="1">{"Sch.J_CorpChgs",#N/A,FALSE,"Sch.J"}</definedName>
    <definedName name="wrn.Sch.J." localSheetId="53" hidden="1">{"Sch.J_CorpChgs",#N/A,FALSE,"Sch.J"}</definedName>
    <definedName name="wrn.Sch.J." localSheetId="4" hidden="1">{"Sch.J_CorpChgs",#N/A,FALSE,"Sch.J"}</definedName>
    <definedName name="wrn.Sch.J." localSheetId="54" hidden="1">{"Sch.J_CorpChgs",#N/A,FALSE,"Sch.J"}</definedName>
    <definedName name="wrn.Sch.J." localSheetId="58" hidden="1">{"Sch.J_CorpChgs",#N/A,FALSE,"Sch.J"}</definedName>
    <definedName name="wrn.Sch.J." hidden="1">{"Sch.J_CorpChgs",#N/A,FALSE,"Sch.J"}</definedName>
    <definedName name="wrn.Sch.J._1" hidden="1">{"Sch.J_CorpChgs",#N/A,FALSE,"Sch.J"}</definedName>
    <definedName name="wrn.Sch.K." localSheetId="17" hidden="1">{"Sch.K_P1_PropLease",#N/A,FALSE,"Sch.K";"Sch.K_P2_PropLease",#N/A,FALSE,"Sch.K"}</definedName>
    <definedName name="wrn.Sch.K." localSheetId="20" hidden="1">{"Sch.K_P1_PropLease",#N/A,FALSE,"Sch.K";"Sch.K_P2_PropLease",#N/A,FALSE,"Sch.K"}</definedName>
    <definedName name="wrn.Sch.K." localSheetId="37" hidden="1">{"Sch.K_P1_PropLease",#N/A,FALSE,"Sch.K";"Sch.K_P2_PropLease",#N/A,FALSE,"Sch.K"}</definedName>
    <definedName name="wrn.Sch.K." localSheetId="38" hidden="1">{"Sch.K_P1_PropLease",#N/A,FALSE,"Sch.K";"Sch.K_P2_PropLease",#N/A,FALSE,"Sch.K"}</definedName>
    <definedName name="wrn.Sch.K." localSheetId="53" hidden="1">{"Sch.K_P1_PropLease",#N/A,FALSE,"Sch.K";"Sch.K_P2_PropLease",#N/A,FALSE,"Sch.K"}</definedName>
    <definedName name="wrn.Sch.K." localSheetId="4" hidden="1">{"Sch.K_P1_PropLease",#N/A,FALSE,"Sch.K";"Sch.K_P2_PropLease",#N/A,FALSE,"Sch.K"}</definedName>
    <definedName name="wrn.Sch.K." localSheetId="54" hidden="1">{"Sch.K_P1_PropLease",#N/A,FALSE,"Sch.K";"Sch.K_P2_PropLease",#N/A,FALSE,"Sch.K"}</definedName>
    <definedName name="wrn.Sch.K." localSheetId="58" hidden="1">{"Sch.K_P1_PropLease",#N/A,FALSE,"Sch.K";"Sch.K_P2_PropLease",#N/A,FALSE,"Sch.K"}</definedName>
    <definedName name="wrn.Sch.K." hidden="1">{"Sch.K_P1_PropLease",#N/A,FALSE,"Sch.K";"Sch.K_P2_PropLease",#N/A,FALSE,"Sch.K"}</definedName>
    <definedName name="wrn.Sch.K._1" hidden="1">{"Sch.K_P1_PropLease",#N/A,FALSE,"Sch.K";"Sch.K_P2_PropLease",#N/A,FALSE,"Sch.K"}</definedName>
    <definedName name="wrn.Sch.L." localSheetId="17" hidden="1">{"Sch.L_MaterialIssue",#N/A,FALSE,"Sch.L"}</definedName>
    <definedName name="wrn.Sch.L." localSheetId="20" hidden="1">{"Sch.L_MaterialIssue",#N/A,FALSE,"Sch.L"}</definedName>
    <definedName name="wrn.Sch.L." localSheetId="37" hidden="1">{"Sch.L_MaterialIssue",#N/A,FALSE,"Sch.L"}</definedName>
    <definedName name="wrn.Sch.L." localSheetId="38" hidden="1">{"Sch.L_MaterialIssue",#N/A,FALSE,"Sch.L"}</definedName>
    <definedName name="wrn.Sch.L." localSheetId="53" hidden="1">{"Sch.L_MaterialIssue",#N/A,FALSE,"Sch.L"}</definedName>
    <definedName name="wrn.Sch.L." localSheetId="4" hidden="1">{"Sch.L_MaterialIssue",#N/A,FALSE,"Sch.L"}</definedName>
    <definedName name="wrn.Sch.L." localSheetId="54" hidden="1">{"Sch.L_MaterialIssue",#N/A,FALSE,"Sch.L"}</definedName>
    <definedName name="wrn.Sch.L." localSheetId="58" hidden="1">{"Sch.L_MaterialIssue",#N/A,FALSE,"Sch.L"}</definedName>
    <definedName name="wrn.Sch.L." hidden="1">{"Sch.L_MaterialIssue",#N/A,FALSE,"Sch.L"}</definedName>
    <definedName name="wrn.Sch.L._1" hidden="1">{"Sch.L_MaterialIssue",#N/A,FALSE,"Sch.L"}</definedName>
    <definedName name="wrn.Sch.M." localSheetId="17" hidden="1">{"Sch.M_Prop&amp;FFTaxes",#N/A,FALSE,"Sch.M"}</definedName>
    <definedName name="wrn.Sch.M." localSheetId="20" hidden="1">{"Sch.M_Prop&amp;FFTaxes",#N/A,FALSE,"Sch.M"}</definedName>
    <definedName name="wrn.Sch.M." localSheetId="37" hidden="1">{"Sch.M_Prop&amp;FFTaxes",#N/A,FALSE,"Sch.M"}</definedName>
    <definedName name="wrn.Sch.M." localSheetId="38" hidden="1">{"Sch.M_Prop&amp;FFTaxes",#N/A,FALSE,"Sch.M"}</definedName>
    <definedName name="wrn.Sch.M." localSheetId="53" hidden="1">{"Sch.M_Prop&amp;FFTaxes",#N/A,FALSE,"Sch.M"}</definedName>
    <definedName name="wrn.Sch.M." localSheetId="4" hidden="1">{"Sch.M_Prop&amp;FFTaxes",#N/A,FALSE,"Sch.M"}</definedName>
    <definedName name="wrn.Sch.M." localSheetId="54" hidden="1">{"Sch.M_Prop&amp;FFTaxes",#N/A,FALSE,"Sch.M"}</definedName>
    <definedName name="wrn.Sch.M." localSheetId="58" hidden="1">{"Sch.M_Prop&amp;FFTaxes",#N/A,FALSE,"Sch.M"}</definedName>
    <definedName name="wrn.Sch.M." hidden="1">{"Sch.M_Prop&amp;FFTaxes",#N/A,FALSE,"Sch.M"}</definedName>
    <definedName name="wrn.Sch.M._1" hidden="1">{"Sch.M_Prop&amp;FFTaxes",#N/A,FALSE,"Sch.M"}</definedName>
    <definedName name="wrn.Sch.N." localSheetId="17" hidden="1">{"Sch.N_IncTaxes",#N/A,FALSE,"Sch. N, O"}</definedName>
    <definedName name="wrn.Sch.N." localSheetId="20" hidden="1">{"Sch.N_IncTaxes",#N/A,FALSE,"Sch. N, O"}</definedName>
    <definedName name="wrn.Sch.N." localSheetId="37" hidden="1">{"Sch.N_IncTaxes",#N/A,FALSE,"Sch. N, O"}</definedName>
    <definedName name="wrn.Sch.N." localSheetId="38" hidden="1">{"Sch.N_IncTaxes",#N/A,FALSE,"Sch. N, O"}</definedName>
    <definedName name="wrn.Sch.N." localSheetId="53" hidden="1">{"Sch.N_IncTaxes",#N/A,FALSE,"Sch. N, O"}</definedName>
    <definedName name="wrn.Sch.N." localSheetId="4" hidden="1">{"Sch.N_IncTaxes",#N/A,FALSE,"Sch. N, O"}</definedName>
    <definedName name="wrn.Sch.N." localSheetId="54" hidden="1">{"Sch.N_IncTaxes",#N/A,FALSE,"Sch. N, O"}</definedName>
    <definedName name="wrn.Sch.N." localSheetId="58" hidden="1">{"Sch.N_IncTaxes",#N/A,FALSE,"Sch. N, O"}</definedName>
    <definedName name="wrn.Sch.N." hidden="1">{"Sch.N_IncTaxes",#N/A,FALSE,"Sch. N, O"}</definedName>
    <definedName name="wrn.Sch.N._1" hidden="1">{"Sch.N_IncTaxes",#N/A,FALSE,"Sch. N, O"}</definedName>
    <definedName name="wrn.Sch.O." localSheetId="17" hidden="1">{"Sch.O1_FedITDeferred",#N/A,FALSE,"Sch. N, O";"Sch_O2_Depreciation",#N/A,FALSE,"Sch. N, O";"Sch_O3_AmortInsurance",#N/A,FALSE,"Sch. N, O"}</definedName>
    <definedName name="wrn.Sch.O." localSheetId="20" hidden="1">{"Sch.O1_FedITDeferred",#N/A,FALSE,"Sch. N, O";"Sch_O2_Depreciation",#N/A,FALSE,"Sch. N, O";"Sch_O3_AmortInsurance",#N/A,FALSE,"Sch. N, O"}</definedName>
    <definedName name="wrn.Sch.O." localSheetId="37" hidden="1">{"Sch.O1_FedITDeferred",#N/A,FALSE,"Sch. N, O";"Sch_O2_Depreciation",#N/A,FALSE,"Sch. N, O";"Sch_O3_AmortInsurance",#N/A,FALSE,"Sch. N, O"}</definedName>
    <definedName name="wrn.Sch.O." localSheetId="38" hidden="1">{"Sch.O1_FedITDeferred",#N/A,FALSE,"Sch. N, O";"Sch_O2_Depreciation",#N/A,FALSE,"Sch. N, O";"Sch_O3_AmortInsurance",#N/A,FALSE,"Sch. N, O"}</definedName>
    <definedName name="wrn.Sch.O." localSheetId="53" hidden="1">{"Sch.O1_FedITDeferred",#N/A,FALSE,"Sch. N, O";"Sch_O2_Depreciation",#N/A,FALSE,"Sch. N, O";"Sch_O3_AmortInsurance",#N/A,FALSE,"Sch. N, O"}</definedName>
    <definedName name="wrn.Sch.O." localSheetId="4" hidden="1">{"Sch.O1_FedITDeferred",#N/A,FALSE,"Sch. N, O";"Sch_O2_Depreciation",#N/A,FALSE,"Sch. N, O";"Sch_O3_AmortInsurance",#N/A,FALSE,"Sch. N, O"}</definedName>
    <definedName name="wrn.Sch.O." localSheetId="54" hidden="1">{"Sch.O1_FedITDeferred",#N/A,FALSE,"Sch. N, O";"Sch_O2_Depreciation",#N/A,FALSE,"Sch. N, O";"Sch_O3_AmortInsurance",#N/A,FALSE,"Sch. N, O"}</definedName>
    <definedName name="wrn.Sch.O." localSheetId="58" hidden="1">{"Sch.O1_FedITDeferred",#N/A,FALSE,"Sch. N, O";"Sch_O2_Depreciation",#N/A,FALSE,"Sch. N, O";"Sch_O3_AmortInsurance",#N/A,FALSE,"Sch. N, O"}</definedName>
    <definedName name="wrn.Sch.O." hidden="1">{"Sch.O1_FedITDeferred",#N/A,FALSE,"Sch. N, O";"Sch_O2_Depreciation",#N/A,FALSE,"Sch. N, O";"Sch_O3_AmortInsurance",#N/A,FALSE,"Sch. N, O"}</definedName>
    <definedName name="wrn.Sch.O._1" hidden="1">{"Sch.O1_FedITDeferred",#N/A,FALSE,"Sch. N, O";"Sch_O2_Depreciation",#N/A,FALSE,"Sch. N, O";"Sch_O3_AmortInsurance",#N/A,FALSE,"Sch. N, O"}</definedName>
    <definedName name="wrn.Sch.P." localSheetId="17" hidden="1">{"Sch.P_BS_Bal",#N/A,FALSE,"WP-BS Elem"}</definedName>
    <definedName name="wrn.Sch.P." localSheetId="20" hidden="1">{"Sch.P_BS_Bal",#N/A,FALSE,"WP-BS Elem"}</definedName>
    <definedName name="wrn.Sch.P." localSheetId="37" hidden="1">{"Sch.P_BS_Bal",#N/A,FALSE,"WP-BS Elem"}</definedName>
    <definedName name="wrn.Sch.P." localSheetId="38" hidden="1">{"Sch.P_BS_Bal",#N/A,FALSE,"WP-BS Elem"}</definedName>
    <definedName name="wrn.Sch.P." localSheetId="53" hidden="1">{"Sch.P_BS_Bal",#N/A,FALSE,"WP-BS Elem"}</definedName>
    <definedName name="wrn.Sch.P." localSheetId="4" hidden="1">{"Sch.P_BS_Bal",#N/A,FALSE,"WP-BS Elem"}</definedName>
    <definedName name="wrn.Sch.P." localSheetId="54" hidden="1">{"Sch.P_BS_Bal",#N/A,FALSE,"WP-BS Elem"}</definedName>
    <definedName name="wrn.Sch.P." localSheetId="58" hidden="1">{"Sch.P_BS_Bal",#N/A,FALSE,"WP-BS Elem"}</definedName>
    <definedName name="wrn.Sch.P." hidden="1">{"Sch.P_BS_Bal",#N/A,FALSE,"WP-BS Elem"}</definedName>
    <definedName name="wrn.Sch.P._.Accts." localSheetId="17" hidden="1">{"Sch.P_BS_Accts",#N/A,FALSE,"WP-BS Elem"}</definedName>
    <definedName name="wrn.Sch.P._.Accts." localSheetId="20" hidden="1">{"Sch.P_BS_Accts",#N/A,FALSE,"WP-BS Elem"}</definedName>
    <definedName name="wrn.Sch.P._.Accts." localSheetId="37" hidden="1">{"Sch.P_BS_Accts",#N/A,FALSE,"WP-BS Elem"}</definedName>
    <definedName name="wrn.Sch.P._.Accts." localSheetId="38" hidden="1">{"Sch.P_BS_Accts",#N/A,FALSE,"WP-BS Elem"}</definedName>
    <definedName name="wrn.Sch.P._.Accts." localSheetId="53" hidden="1">{"Sch.P_BS_Accts",#N/A,FALSE,"WP-BS Elem"}</definedName>
    <definedName name="wrn.Sch.P._.Accts." localSheetId="4" hidden="1">{"Sch.P_BS_Accts",#N/A,FALSE,"WP-BS Elem"}</definedName>
    <definedName name="wrn.Sch.P._.Accts." localSheetId="54" hidden="1">{"Sch.P_BS_Accts",#N/A,FALSE,"WP-BS Elem"}</definedName>
    <definedName name="wrn.Sch.P._.Accts." localSheetId="58" hidden="1">{"Sch.P_BS_Accts",#N/A,FALSE,"WP-BS Elem"}</definedName>
    <definedName name="wrn.Sch.P._.Accts." hidden="1">{"Sch.P_BS_Accts",#N/A,FALSE,"WP-BS Elem"}</definedName>
    <definedName name="wrn.Sch.P._.Accts._1" hidden="1">{"Sch.P_BS_Accts",#N/A,FALSE,"WP-BS Elem"}</definedName>
    <definedName name="wrn.Sch.P._1" hidden="1">{"Sch.P_BS_Bal",#N/A,FALSE,"WP-BS Elem"}</definedName>
    <definedName name="wrn.Support." hidden="1">{#N/A,#N/A,FALSE,"2B-Support";#N/A,#N/A,FALSE,"2C-Support";#N/A,#N/A,FALSE,"2D-Support";#N/A,#N/A,FALSE,"2E-Support";#N/A,#N/A,FALSE,"3A-Support";#N/A,#N/A,FALSE,"3B-Support";#N/A,#N/A,FALSE,"4B-Support";#N/A,#N/A,FALSE,"4C-Support";#N/A,#N/A,FALSE,"4D-Support";#N/A,#N/A,FALSE,"4E-Support";#N/A,#N/A,FALSE,"5A-Support";#N/A,#N/A,FALSE,"6B-Support";#N/A,#N/A,FALSE,"6C-Support";#N/A,#N/A,FALSE,"7B-Support";#N/A,#N/A,FALSE,"7C-Support";#N/A,#N/A,FALSE,"7D-Support";#N/A,#N/A,FALSE,"7E-Support";#N/A,#N/A,FALSE,"7F-Support";#N/A,#N/A,FALSE,"7G-Support";#N/A,#N/A,FALSE,"7H-Support";#N/A,#N/A,FALSE,"7I-Support";#N/A,#N/A,FALSE,"7J-Support";#N/A,#N/A,FALSE,"7K-Support";#N/A,#N/A,FALSE,"7L-Support"}</definedName>
    <definedName name="wrn.test1." hidden="1">{"Income Statement",#N/A,FALSE,"CFMODEL";"Balance Sheet",#N/A,FALSE,"CFMODEL"}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3.2" hidden="1">{"SourcesUses",#N/A,TRUE,#N/A;"TransOverview",#N/A,TRUE,"CFMODEL"}</definedName>
    <definedName name="wrn.test4." hidden="1">{"SourcesUses",#N/A,TRUE,"FundsFlow";"TransOverview",#N/A,TRUE,"FundsFlow"}</definedName>
    <definedName name="wrn.test42." hidden="1">{"SourcesUses",#N/A,TRUE,"FundsFlow";"TransOverview",#N/A,TRUE,"FundsFlow"}</definedName>
    <definedName name="wrn.TEST610." hidden="1">{"TEST610",#N/A,FALSE,"Sheet1"}</definedName>
    <definedName name="wrn.TEST611." hidden="1">{"TEST611",#N/A,FALSE,"Sheet1"}</definedName>
    <definedName name="wrn.total._.10._.yr." hidden="1">{"total_10yr",#N/A,FALSE,"Data (t8-t4)"}</definedName>
    <definedName name="wrn.total._.98." hidden="1">{"total_98",#N/A,FALSE,"Data (t8-t4)"}</definedName>
    <definedName name="wrn.XX." hidden="1">{#N/A,#N/A,FALSE,"337"}</definedName>
    <definedName name="WTDEVCOSTS" hidden="1">#REF!</definedName>
    <definedName name="wwwwwwww">{"2002Frcst","05Month",FALSE,"Frcst Format 2002"}</definedName>
    <definedName name="wwwwwwwwwww">#REF!</definedName>
    <definedName name="x" hidden="1">{"Page_1",#N/A,FALSE,"BAD4Q98";"Page_2",#N/A,FALSE,"BAD4Q98";"Page_3",#N/A,FALSE,"BAD4Q98";"Page_4",#N/A,FALSE,"BAD4Q98";"Page_5",#N/A,FALSE,"BAD4Q98";"Page_6",#N/A,FALSE,"BAD4Q98";"Input_1",#N/A,FALSE,"BAD4Q98";"Input_2",#N/A,FALSE,"BAD4Q98"}</definedName>
    <definedName name="xes" hidden="1">{#N/A,#N/A,FALSE,"Aging Summary";#N/A,#N/A,FALSE,"Ratio Analysis";#N/A,#N/A,FALSE,"Test 120 Day Accts";#N/A,#N/A,FALSE,"Tickmarks"}</definedName>
    <definedName name="XmnRefRange" localSheetId="17">#REF!</definedName>
    <definedName name="XmnRefRange" localSheetId="20">#REF!</definedName>
    <definedName name="XmnRefRange" localSheetId="34">#REF!</definedName>
    <definedName name="XmnRefRange" localSheetId="38">#REF!</definedName>
    <definedName name="XmnRefRange" localSheetId="53">#REF!</definedName>
    <definedName name="XmnRefRange" localSheetId="4">#REF!</definedName>
    <definedName name="XmnRefRange" localSheetId="5">#REF!</definedName>
    <definedName name="XmnRefRange">#REF!</definedName>
    <definedName name="XREF_COLUMN_1" hidden="1">#REF!</definedName>
    <definedName name="XREF_COLUMN_10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Row" hidden="1">#REF!</definedName>
    <definedName name="XRefCopy3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1</definedName>
    <definedName name="XRefPaste1" hidden="1">#REF!</definedName>
    <definedName name="XRefPaste1Row" hidden="1">#REF!</definedName>
    <definedName name="XRefPaste2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Row" hidden="1">#REF!</definedName>
    <definedName name="XRefPaste6" hidden="1">#REF!</definedName>
    <definedName name="XRefPaste6Row" hidden="1">#REF!</definedName>
    <definedName name="XRefPasteRangeCount" hidden="1">3</definedName>
    <definedName name="xsTYPE">"tbl"</definedName>
    <definedName name="xx">#REF!</definedName>
    <definedName name="xxx" localSheetId="17" hidden="1">#REF!</definedName>
    <definedName name="xxx" localSheetId="20" hidden="1">#REF!</definedName>
    <definedName name="xxx" localSheetId="34" hidden="1">#REF!</definedName>
    <definedName name="xxx" localSheetId="38" hidden="1">#REF!</definedName>
    <definedName name="xxx" localSheetId="53" hidden="1">#REF!</definedName>
    <definedName name="xxx" localSheetId="4" hidden="1">#REF!</definedName>
    <definedName name="xxx" localSheetId="5" hidden="1">#REF!</definedName>
    <definedName name="xxx" localSheetId="58" hidden="1">#REF!</definedName>
    <definedName name="xxx" hidden="1">#REF!</definedName>
    <definedName name="xxxx">#REF!</definedName>
    <definedName name="xxxxx">#REF!</definedName>
    <definedName name="xxxxxx">#REF!</definedName>
    <definedName name="xxxxxxxxxxx">#N/A</definedName>
    <definedName name="xyz">#REF!</definedName>
    <definedName name="year" localSheetId="17">#REF!</definedName>
    <definedName name="year" localSheetId="34">#REF!</definedName>
    <definedName name="year" localSheetId="53">#REF!</definedName>
    <definedName name="year" localSheetId="5">#REF!</definedName>
    <definedName name="year" localSheetId="52">#REF!</definedName>
    <definedName name="year" localSheetId="54">#REF!</definedName>
    <definedName name="year">#REF!</definedName>
    <definedName name="Year_Construction_Start">#REF!</definedName>
    <definedName name="Year_Final_Block_in_Service">#REF!</definedName>
    <definedName name="Year_First_Day_Full_Operations">#REF!</definedName>
    <definedName name="Year_Forecast_End">#REF!</definedName>
    <definedName name="Year_Forecast_Length">#REF!</definedName>
    <definedName name="YEARRATES">#REF!</definedName>
    <definedName name="Years_Reimbursable_Expense_Repayment_Period">#REF!</definedName>
    <definedName name="YEClose1992" localSheetId="17">#REF!</definedName>
    <definedName name="YEClose1992" localSheetId="34">#REF!</definedName>
    <definedName name="YEClose1992" localSheetId="53">#REF!</definedName>
    <definedName name="YEClose1992" localSheetId="5">#REF!</definedName>
    <definedName name="YEClose1992" localSheetId="52">#REF!</definedName>
    <definedName name="YEClose1992" localSheetId="54">#REF!</definedName>
    <definedName name="YEClose1992">#REF!</definedName>
    <definedName name="YEClose1993">#REF!</definedName>
    <definedName name="yeperiod" localSheetId="17">#REF!</definedName>
    <definedName name="yeperiod" localSheetId="34">#REF!</definedName>
    <definedName name="yeperiod" localSheetId="53">#REF!</definedName>
    <definedName name="yeperiod" localSheetId="5">#REF!</definedName>
    <definedName name="yeperiod" localSheetId="52">#REF!</definedName>
    <definedName name="yeperiod" localSheetId="54">#REF!</definedName>
    <definedName name="yeperiod">#REF!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_No">#REF!</definedName>
    <definedName name="YR">#REF!</definedName>
    <definedName name="YrAvg">#REF!</definedName>
    <definedName name="YTD94_CASHFLOW">#REF!</definedName>
    <definedName name="YTDInc" localSheetId="17">#REF!</definedName>
    <definedName name="YTDInc" localSheetId="34">#REF!</definedName>
    <definedName name="YTDInc" localSheetId="53">#REF!</definedName>
    <definedName name="YTDInc" localSheetId="5">#REF!</definedName>
    <definedName name="YTDInc" localSheetId="52">#REF!</definedName>
    <definedName name="YTDInc" localSheetId="54">#REF!</definedName>
    <definedName name="YTDInc">#REF!</definedName>
    <definedName name="Z">#REF!</definedName>
    <definedName name="Z_598CECA0_5C60_11D3_B382_005004054BC5_.wvu.Rows" hidden="1">#REF!,#REF!,#REF!</definedName>
    <definedName name="zero">#REF!</definedName>
    <definedName name="zx">#REF!</definedName>
    <definedName name="zxz">#REF!</definedName>
    <definedName name="zz">#REF!</definedName>
    <definedName name="zzzzz">#REF!</definedName>
    <definedName name="zzzzzz">#REF!</definedName>
    <definedName name="zzzzzzzz">[0]!zzzzzzzz</definedName>
    <definedName name="zzzzzzzzzz" hidden="1">{"SourcesUses",#N/A,TRUE,"CFMODEL";"TransOverview",#N/A,TRUE,"CFMODEL"}</definedName>
    <definedName name="zzzzzzzzzzzzzzzzz" hidden="1">{"SourcesUses",#N/A,TRUE,"CFMODEL";"TransOverview",#N/A,TRUE,"CFMODEL"}</definedName>
    <definedName name="zzzzzzzzzzzzzzzzzzzzzzzzz" hidden="1">{"Income Statement",#N/A,FALSE,"CFMODEL";"Balance Sheet",#N/A,FALSE,"CFMODEL"}</definedName>
    <definedName name="zzzzzzzzzzzzzzzzzzzzzzzzzzz" hidden="1">{"SourcesUses",#N/A,TRUE,"FundsFlow";"TransOverview",#N/A,TRUE,"FundsFlow"}</definedName>
    <definedName name="zzzzzzzzzzzzzzzzzzzzzzzzzzzzz" hidden="1">{"SourcesUses",#N/A,TRUE,"CFMODEL";"TransOverview",#N/A,TRUE,"CFMODEL"}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7" l="1"/>
  <c r="E14" i="27"/>
  <c r="E17" i="27"/>
  <c r="E13" i="27"/>
  <c r="E64" i="41" l="1"/>
  <c r="E42" i="40" l="1"/>
  <c r="E33" i="40"/>
  <c r="E32" i="40"/>
  <c r="H34" i="42"/>
  <c r="H35" i="42" s="1"/>
  <c r="H36" i="42" s="1"/>
  <c r="H37" i="42" s="1"/>
  <c r="H38" i="42" s="1"/>
  <c r="H39" i="42" s="1"/>
  <c r="H40" i="42" s="1"/>
  <c r="H41" i="42" s="1"/>
  <c r="H42" i="42" s="1"/>
  <c r="H43" i="42" s="1"/>
  <c r="H44" i="42" s="1"/>
  <c r="H45" i="42" s="1"/>
  <c r="H46" i="42" s="1"/>
  <c r="H47" i="42" s="1"/>
  <c r="H48" i="42" s="1"/>
  <c r="H49" i="42" s="1"/>
  <c r="H50" i="42" s="1"/>
  <c r="H51" i="42" s="1"/>
  <c r="H52" i="42" s="1"/>
  <c r="H53" i="42" s="1"/>
  <c r="H54" i="42" s="1"/>
  <c r="H55" i="42" s="1"/>
  <c r="H56" i="42" s="1"/>
  <c r="H57" i="42" s="1"/>
  <c r="H58" i="42" s="1"/>
  <c r="H59" i="42" s="1"/>
  <c r="H60" i="42" s="1"/>
  <c r="H61" i="42" s="1"/>
  <c r="A34" i="42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E56" i="42"/>
  <c r="E54" i="42"/>
  <c r="E24" i="42" s="1"/>
  <c r="E23" i="42"/>
  <c r="E51" i="42"/>
  <c r="E22" i="42" s="1"/>
  <c r="E38" i="42"/>
  <c r="E16" i="42" s="1"/>
  <c r="E14" i="42"/>
  <c r="E12" i="42"/>
  <c r="E11" i="42"/>
  <c r="D58" i="150" l="1"/>
  <c r="F56" i="150"/>
  <c r="F57" i="150"/>
  <c r="F58" i="150" s="1"/>
  <c r="F59" i="150" s="1"/>
  <c r="F60" i="150" s="1"/>
  <c r="F61" i="150" s="1"/>
  <c r="A56" i="150"/>
  <c r="A57" i="150" s="1"/>
  <c r="A58" i="150" s="1"/>
  <c r="A59" i="150" s="1"/>
  <c r="A60" i="150" s="1"/>
  <c r="A61" i="150" s="1"/>
  <c r="E14" i="59" l="1"/>
  <c r="E13" i="59"/>
  <c r="J13" i="167"/>
  <c r="K13" i="165"/>
  <c r="K24" i="10"/>
  <c r="K25" i="10"/>
  <c r="K26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K24" i="11"/>
  <c r="K25" i="11"/>
  <c r="K26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M25" i="152"/>
  <c r="M26" i="152"/>
  <c r="M27" i="152"/>
  <c r="M28" i="152"/>
  <c r="M29" i="152"/>
  <c r="M30" i="152"/>
  <c r="M31" i="152"/>
  <c r="M32" i="152"/>
  <c r="M33" i="152"/>
  <c r="M34" i="152"/>
  <c r="M35" i="152"/>
  <c r="M36" i="152"/>
  <c r="M37" i="152"/>
  <c r="M38" i="152"/>
  <c r="M39" i="152"/>
  <c r="A25" i="152"/>
  <c r="A26" i="152"/>
  <c r="A27" i="152"/>
  <c r="A28" i="152"/>
  <c r="A29" i="152"/>
  <c r="A30" i="152"/>
  <c r="A31" i="152"/>
  <c r="A32" i="152"/>
  <c r="A33" i="152"/>
  <c r="A34" i="152"/>
  <c r="A35" i="152"/>
  <c r="A36" i="152"/>
  <c r="A37" i="152"/>
  <c r="A38" i="152"/>
  <c r="A39" i="152"/>
  <c r="K25" i="152"/>
  <c r="K26" i="152"/>
  <c r="K27" i="152"/>
  <c r="K25" i="24"/>
  <c r="K26" i="24"/>
  <c r="K27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K35" i="165"/>
  <c r="K30" i="165"/>
  <c r="K24" i="165"/>
  <c r="K19" i="165"/>
  <c r="K15" i="165"/>
  <c r="K14" i="165"/>
  <c r="K40" i="165"/>
  <c r="J35" i="167"/>
  <c r="J30" i="167"/>
  <c r="J24" i="167"/>
  <c r="J19" i="167"/>
  <c r="J15" i="167"/>
  <c r="J14" i="167"/>
  <c r="H36" i="161"/>
  <c r="B5" i="167"/>
  <c r="H41" i="161"/>
  <c r="B4" i="157"/>
  <c r="D21" i="154"/>
  <c r="D19" i="154"/>
  <c r="D15" i="154"/>
  <c r="D13" i="154"/>
  <c r="D11" i="154"/>
  <c r="D21" i="169"/>
  <c r="D19" i="169"/>
  <c r="D15" i="169"/>
  <c r="D13" i="169"/>
  <c r="D11" i="169"/>
  <c r="D24" i="84"/>
  <c r="D25" i="84"/>
  <c r="D26" i="84"/>
  <c r="D27" i="84"/>
  <c r="D28" i="84"/>
  <c r="D29" i="84"/>
  <c r="D30" i="84"/>
  <c r="D31" i="84"/>
  <c r="D32" i="84"/>
  <c r="D33" i="84"/>
  <c r="A24" i="84"/>
  <c r="A25" i="84"/>
  <c r="A26" i="84"/>
  <c r="A27" i="84"/>
  <c r="A28" i="84"/>
  <c r="A29" i="84"/>
  <c r="A30" i="84"/>
  <c r="A31" i="84"/>
  <c r="A32" i="84"/>
  <c r="A33" i="84"/>
  <c r="E19" i="153"/>
  <c r="E20" i="153"/>
  <c r="E21" i="153"/>
  <c r="E22" i="153"/>
  <c r="E23" i="153"/>
  <c r="E24" i="153"/>
  <c r="E25" i="153"/>
  <c r="E26" i="153"/>
  <c r="E27" i="153"/>
  <c r="E28" i="153"/>
  <c r="E29" i="153"/>
  <c r="E30" i="153"/>
  <c r="E31" i="153"/>
  <c r="E32" i="153"/>
  <c r="E33" i="153"/>
  <c r="E34" i="153"/>
  <c r="E35" i="153"/>
  <c r="E36" i="153"/>
  <c r="E37" i="153"/>
  <c r="E38" i="153"/>
  <c r="E39" i="153"/>
  <c r="E40" i="153"/>
  <c r="E41" i="153"/>
  <c r="E42" i="153"/>
  <c r="E43" i="153"/>
  <c r="E44" i="153"/>
  <c r="E45" i="153"/>
  <c r="E46" i="153"/>
  <c r="E47" i="153"/>
  <c r="E48" i="153"/>
  <c r="E49" i="153"/>
  <c r="E50" i="153"/>
  <c r="E51" i="153"/>
  <c r="E52" i="153"/>
  <c r="E53" i="153"/>
  <c r="E54" i="153"/>
  <c r="E55" i="153"/>
  <c r="E56" i="153"/>
  <c r="E57" i="153"/>
  <c r="E58" i="153"/>
  <c r="E59" i="153"/>
  <c r="A19" i="153"/>
  <c r="A20" i="153"/>
  <c r="A21" i="153"/>
  <c r="A22" i="153"/>
  <c r="A23" i="153"/>
  <c r="A24" i="153"/>
  <c r="A25" i="153"/>
  <c r="A26" i="153"/>
  <c r="A27" i="153"/>
  <c r="A28" i="153"/>
  <c r="A29" i="153"/>
  <c r="A30" i="153"/>
  <c r="A31" i="153"/>
  <c r="A32" i="153"/>
  <c r="A33" i="153"/>
  <c r="A34" i="153"/>
  <c r="A35" i="153"/>
  <c r="A36" i="153"/>
  <c r="A37" i="153"/>
  <c r="A38" i="153"/>
  <c r="A39" i="153"/>
  <c r="A40" i="153"/>
  <c r="A41" i="153"/>
  <c r="A42" i="153"/>
  <c r="A43" i="153"/>
  <c r="A44" i="153"/>
  <c r="A45" i="153"/>
  <c r="A46" i="153"/>
  <c r="A47" i="153"/>
  <c r="A48" i="153"/>
  <c r="A49" i="153"/>
  <c r="A50" i="153"/>
  <c r="A51" i="153"/>
  <c r="A52" i="153"/>
  <c r="A53" i="153"/>
  <c r="A54" i="153"/>
  <c r="A55" i="153"/>
  <c r="A56" i="153"/>
  <c r="A57" i="153"/>
  <c r="A58" i="153"/>
  <c r="A59" i="153"/>
  <c r="E62" i="41"/>
  <c r="E22" i="40" s="1"/>
  <c r="F22" i="42"/>
  <c r="H25" i="161"/>
  <c r="D37" i="24"/>
  <c r="E37" i="24"/>
  <c r="F37" i="24"/>
  <c r="G37" i="24"/>
  <c r="H37" i="24"/>
  <c r="I37" i="24"/>
  <c r="J37" i="24"/>
  <c r="E54" i="150"/>
  <c r="E53" i="150"/>
  <c r="E52" i="150"/>
  <c r="E51" i="150"/>
  <c r="E50" i="150"/>
  <c r="E49" i="150"/>
  <c r="E48" i="150"/>
  <c r="E47" i="150"/>
  <c r="E46" i="150"/>
  <c r="E27" i="150"/>
  <c r="E22" i="150"/>
  <c r="D58" i="153"/>
  <c r="A10" i="153"/>
  <c r="E20" i="42"/>
  <c r="F20" i="42" s="1"/>
  <c r="F14" i="42"/>
  <c r="C17" i="169"/>
  <c r="C23" i="169"/>
  <c r="C59" i="42"/>
  <c r="E41" i="40"/>
  <c r="E40" i="40"/>
  <c r="E39" i="40"/>
  <c r="E38" i="40"/>
  <c r="E36" i="40"/>
  <c r="E35" i="40"/>
  <c r="E34" i="40"/>
  <c r="E24" i="69" s="1"/>
  <c r="F24" i="42"/>
  <c r="E21" i="42"/>
  <c r="E18" i="42"/>
  <c r="F18" i="42" s="1"/>
  <c r="E17" i="42"/>
  <c r="F17" i="42" s="1"/>
  <c r="E46" i="42"/>
  <c r="E19" i="42" s="1"/>
  <c r="E14" i="26"/>
  <c r="E14" i="25"/>
  <c r="H14" i="23"/>
  <c r="F26" i="168"/>
  <c r="H31" i="23"/>
  <c r="H26" i="23"/>
  <c r="E16" i="25"/>
  <c r="E16" i="26"/>
  <c r="C17" i="154"/>
  <c r="C40" i="154"/>
  <c r="C40" i="169"/>
  <c r="G36" i="82"/>
  <c r="E65" i="41"/>
  <c r="E38" i="41" s="1"/>
  <c r="F38" i="41" s="1"/>
  <c r="E24" i="40"/>
  <c r="E63" i="41"/>
  <c r="E36" i="41" s="1"/>
  <c r="E55" i="41"/>
  <c r="E20" i="40" s="1"/>
  <c r="E54" i="41"/>
  <c r="E19" i="40" s="1"/>
  <c r="E26" i="40"/>
  <c r="E21" i="40"/>
  <c r="E18" i="40"/>
  <c r="E17" i="40"/>
  <c r="E23" i="41"/>
  <c r="F23" i="41" s="1"/>
  <c r="E19" i="41"/>
  <c r="F19" i="41" s="1"/>
  <c r="E15" i="41"/>
  <c r="F15" i="41" s="1"/>
  <c r="E11" i="41"/>
  <c r="F11" i="41" s="1"/>
  <c r="D19" i="14"/>
  <c r="B5" i="154"/>
  <c r="B5" i="10"/>
  <c r="B52" i="169"/>
  <c r="C46" i="169"/>
  <c r="G19" i="156"/>
  <c r="B46" i="169"/>
  <c r="C44" i="169"/>
  <c r="B44" i="169"/>
  <c r="C42" i="169"/>
  <c r="B42" i="169"/>
  <c r="C38" i="169"/>
  <c r="B38" i="169"/>
  <c r="C36" i="169"/>
  <c r="B36" i="169"/>
  <c r="D34" i="169"/>
  <c r="C34" i="169"/>
  <c r="B34" i="169"/>
  <c r="D32" i="169"/>
  <c r="C32" i="169"/>
  <c r="A12" i="169"/>
  <c r="A13" i="169"/>
  <c r="E11" i="169"/>
  <c r="E12" i="169"/>
  <c r="E13" i="169"/>
  <c r="E14" i="169"/>
  <c r="E15" i="169"/>
  <c r="E16" i="169"/>
  <c r="E17" i="169"/>
  <c r="E18" i="169"/>
  <c r="E19" i="169"/>
  <c r="E20" i="169"/>
  <c r="E21" i="169"/>
  <c r="E22" i="169"/>
  <c r="E23" i="169"/>
  <c r="E24" i="169"/>
  <c r="E25" i="169"/>
  <c r="E26" i="169"/>
  <c r="E27" i="169"/>
  <c r="E28" i="169"/>
  <c r="E33" i="169"/>
  <c r="E34" i="169"/>
  <c r="E35" i="169"/>
  <c r="E36" i="169"/>
  <c r="E37" i="169"/>
  <c r="E38" i="169"/>
  <c r="E39" i="169"/>
  <c r="E40" i="169"/>
  <c r="E41" i="169"/>
  <c r="E42" i="169"/>
  <c r="E43" i="169"/>
  <c r="E44" i="169"/>
  <c r="E45" i="169"/>
  <c r="E46" i="169"/>
  <c r="E47" i="169"/>
  <c r="E48" i="169"/>
  <c r="E49" i="169"/>
  <c r="E50" i="169"/>
  <c r="E51" i="169"/>
  <c r="E52" i="169"/>
  <c r="E53" i="169"/>
  <c r="D36" i="169"/>
  <c r="A14" i="169"/>
  <c r="A15" i="169"/>
  <c r="A16" i="169"/>
  <c r="A17" i="169"/>
  <c r="D38" i="169"/>
  <c r="D17" i="169"/>
  <c r="A18" i="169"/>
  <c r="A19" i="169"/>
  <c r="D42" i="169"/>
  <c r="A20" i="169"/>
  <c r="A21" i="169"/>
  <c r="D23" i="169"/>
  <c r="A22" i="169"/>
  <c r="A23" i="169"/>
  <c r="D44" i="169"/>
  <c r="A24" i="169"/>
  <c r="A25" i="169"/>
  <c r="A26" i="169"/>
  <c r="A27" i="169"/>
  <c r="A28" i="169"/>
  <c r="A33" i="169"/>
  <c r="A34" i="169"/>
  <c r="D46" i="169"/>
  <c r="D27" i="169"/>
  <c r="A35" i="169"/>
  <c r="A36" i="169"/>
  <c r="A37" i="169"/>
  <c r="A38" i="169"/>
  <c r="A39" i="169"/>
  <c r="A40" i="169"/>
  <c r="A41" i="169"/>
  <c r="A42" i="169"/>
  <c r="A43" i="169"/>
  <c r="A44" i="169"/>
  <c r="A45" i="169"/>
  <c r="A46" i="169"/>
  <c r="A47" i="169"/>
  <c r="A48" i="169"/>
  <c r="D40" i="169"/>
  <c r="A49" i="169"/>
  <c r="A50" i="169"/>
  <c r="A51" i="169"/>
  <c r="A52" i="169"/>
  <c r="A53" i="169"/>
  <c r="D52" i="169"/>
  <c r="D48" i="169"/>
  <c r="K45" i="165"/>
  <c r="C17" i="158"/>
  <c r="H17" i="161"/>
  <c r="E26" i="136"/>
  <c r="E16" i="136"/>
  <c r="E17" i="136"/>
  <c r="E18" i="136"/>
  <c r="E19" i="136"/>
  <c r="E20" i="136"/>
  <c r="E21" i="136"/>
  <c r="E22" i="136"/>
  <c r="E23" i="136"/>
  <c r="E24" i="136"/>
  <c r="E25" i="136"/>
  <c r="E15" i="136"/>
  <c r="E14" i="136"/>
  <c r="F28" i="42"/>
  <c r="F13" i="42"/>
  <c r="F15" i="42"/>
  <c r="E44" i="40" s="1"/>
  <c r="F23" i="42"/>
  <c r="F25" i="41"/>
  <c r="F13" i="41"/>
  <c r="F14" i="41"/>
  <c r="F16" i="41"/>
  <c r="F17" i="41"/>
  <c r="F18" i="41"/>
  <c r="F21" i="41"/>
  <c r="F12" i="41"/>
  <c r="D15" i="27"/>
  <c r="D15" i="14"/>
  <c r="F21" i="42"/>
  <c r="F11" i="42"/>
  <c r="F11" i="150"/>
  <c r="A11" i="150"/>
  <c r="A12" i="150" s="1"/>
  <c r="A13" i="150" s="1"/>
  <c r="A14" i="150" s="1"/>
  <c r="A15" i="150" s="1"/>
  <c r="A16" i="150" s="1"/>
  <c r="A17" i="150" s="1"/>
  <c r="A18" i="150" s="1"/>
  <c r="A19" i="150" s="1"/>
  <c r="A20" i="150" s="1"/>
  <c r="A21" i="150" s="1"/>
  <c r="A22" i="150" s="1"/>
  <c r="A23" i="150" s="1"/>
  <c r="A24" i="150" s="1"/>
  <c r="A25" i="150" s="1"/>
  <c r="A26" i="150" s="1"/>
  <c r="A27" i="150" s="1"/>
  <c r="A28" i="150" s="1"/>
  <c r="A29" i="150" s="1"/>
  <c r="A30" i="150" s="1"/>
  <c r="A31" i="150" s="1"/>
  <c r="A32" i="150" s="1"/>
  <c r="A33" i="150" s="1"/>
  <c r="A34" i="150" s="1"/>
  <c r="A35" i="150" s="1"/>
  <c r="A36" i="150" s="1"/>
  <c r="A37" i="150" s="1"/>
  <c r="A38" i="150" s="1"/>
  <c r="A39" i="150" s="1"/>
  <c r="A40" i="150" s="1"/>
  <c r="A41" i="150" s="1"/>
  <c r="A42" i="150" s="1"/>
  <c r="A43" i="150" s="1"/>
  <c r="A44" i="150" s="1"/>
  <c r="A45" i="150" s="1"/>
  <c r="A46" i="150" s="1"/>
  <c r="A47" i="150" s="1"/>
  <c r="A48" i="150" s="1"/>
  <c r="A49" i="150" s="1"/>
  <c r="A50" i="150" s="1"/>
  <c r="A51" i="150" s="1"/>
  <c r="A52" i="150" s="1"/>
  <c r="A53" i="150" s="1"/>
  <c r="A54" i="150" s="1"/>
  <c r="A55" i="150" s="1"/>
  <c r="B6" i="152"/>
  <c r="J37" i="152"/>
  <c r="I37" i="152"/>
  <c r="H37" i="152"/>
  <c r="G37" i="152"/>
  <c r="F37" i="152"/>
  <c r="E37" i="152"/>
  <c r="D37" i="152"/>
  <c r="K35" i="152"/>
  <c r="K34" i="152"/>
  <c r="K33" i="152"/>
  <c r="K32" i="152"/>
  <c r="K31" i="152"/>
  <c r="K30" i="152"/>
  <c r="K29" i="152"/>
  <c r="K28" i="152"/>
  <c r="K24" i="152"/>
  <c r="J22" i="152"/>
  <c r="I22" i="152"/>
  <c r="H22" i="152"/>
  <c r="G22" i="152"/>
  <c r="F22" i="152"/>
  <c r="F39" i="152"/>
  <c r="E22" i="152"/>
  <c r="E39" i="152"/>
  <c r="D22" i="152"/>
  <c r="D39" i="152"/>
  <c r="K20" i="152"/>
  <c r="K19" i="152"/>
  <c r="K18" i="152"/>
  <c r="K17" i="152"/>
  <c r="A17" i="152"/>
  <c r="A18" i="152"/>
  <c r="A19" i="152"/>
  <c r="A20" i="152"/>
  <c r="M16" i="152"/>
  <c r="M17" i="152"/>
  <c r="M18" i="152"/>
  <c r="M19" i="152"/>
  <c r="M20" i="152"/>
  <c r="M21" i="152"/>
  <c r="M22" i="152"/>
  <c r="M23" i="152"/>
  <c r="M24" i="152"/>
  <c r="K16" i="152"/>
  <c r="C27" i="114"/>
  <c r="G33" i="114"/>
  <c r="G31" i="114"/>
  <c r="G29" i="114"/>
  <c r="G27" i="114"/>
  <c r="G25" i="114"/>
  <c r="C24" i="158"/>
  <c r="C28" i="158"/>
  <c r="E18" i="157"/>
  <c r="E19" i="157"/>
  <c r="E20" i="157"/>
  <c r="E21" i="157"/>
  <c r="E22" i="157"/>
  <c r="E23" i="157"/>
  <c r="E24" i="157"/>
  <c r="E25" i="157"/>
  <c r="E26" i="157"/>
  <c r="E27" i="157"/>
  <c r="E28" i="157"/>
  <c r="E17" i="157"/>
  <c r="C25" i="158"/>
  <c r="C26" i="158"/>
  <c r="C27" i="158"/>
  <c r="D17" i="158"/>
  <c r="D28" i="158"/>
  <c r="B5" i="156"/>
  <c r="B5" i="157"/>
  <c r="B5" i="158"/>
  <c r="D17" i="157"/>
  <c r="F17" i="157"/>
  <c r="C46" i="112"/>
  <c r="E10" i="153"/>
  <c r="A11" i="153"/>
  <c r="E11" i="153"/>
  <c r="E39" i="150"/>
  <c r="E38" i="150"/>
  <c r="E23" i="150"/>
  <c r="H43" i="161"/>
  <c r="H38" i="161"/>
  <c r="H33" i="161"/>
  <c r="H27" i="161"/>
  <c r="H22" i="161"/>
  <c r="I16" i="161"/>
  <c r="I17" i="161"/>
  <c r="I18" i="161"/>
  <c r="I19" i="161"/>
  <c r="I20" i="161"/>
  <c r="I21" i="161"/>
  <c r="I22" i="161"/>
  <c r="I23" i="161"/>
  <c r="I24" i="161"/>
  <c r="I25" i="161"/>
  <c r="I26" i="161"/>
  <c r="I27" i="161"/>
  <c r="I28" i="161"/>
  <c r="I29" i="161"/>
  <c r="I30" i="161"/>
  <c r="I31" i="161"/>
  <c r="I32" i="161"/>
  <c r="I33" i="161"/>
  <c r="I34" i="161"/>
  <c r="I35" i="161"/>
  <c r="I36" i="161"/>
  <c r="I37" i="161"/>
  <c r="I38" i="161"/>
  <c r="I39" i="161"/>
  <c r="I40" i="161"/>
  <c r="I41" i="161"/>
  <c r="I42" i="161"/>
  <c r="I43" i="161"/>
  <c r="A16" i="161"/>
  <c r="A17" i="161"/>
  <c r="A18" i="161"/>
  <c r="A19" i="161"/>
  <c r="A20" i="161"/>
  <c r="A21" i="161"/>
  <c r="A22" i="161"/>
  <c r="A23" i="161"/>
  <c r="A24" i="161"/>
  <c r="A25" i="161"/>
  <c r="A26" i="161"/>
  <c r="A27" i="161"/>
  <c r="A28" i="161"/>
  <c r="A29" i="161"/>
  <c r="A30" i="161"/>
  <c r="A31" i="161"/>
  <c r="A32" i="161"/>
  <c r="A33" i="161"/>
  <c r="A34" i="161"/>
  <c r="A35" i="161"/>
  <c r="A36" i="161"/>
  <c r="A37" i="161"/>
  <c r="A38" i="161"/>
  <c r="A39" i="161"/>
  <c r="A40" i="161"/>
  <c r="A41" i="161"/>
  <c r="A42" i="161"/>
  <c r="A43" i="161"/>
  <c r="C28" i="84"/>
  <c r="G87" i="82"/>
  <c r="G98" i="82"/>
  <c r="C19" i="26"/>
  <c r="C19" i="25"/>
  <c r="K28" i="24"/>
  <c r="K24" i="24"/>
  <c r="K20" i="24"/>
  <c r="E22" i="24"/>
  <c r="E39" i="24"/>
  <c r="D22" i="24"/>
  <c r="C19" i="13"/>
  <c r="B5" i="168"/>
  <c r="D36" i="10"/>
  <c r="D38" i="10"/>
  <c r="K23" i="10"/>
  <c r="K19" i="10"/>
  <c r="D21" i="10"/>
  <c r="B26" i="168"/>
  <c r="B15" i="168"/>
  <c r="B14" i="168"/>
  <c r="C31" i="168"/>
  <c r="E28" i="168"/>
  <c r="E31" i="168"/>
  <c r="F34" i="9"/>
  <c r="C28" i="168"/>
  <c r="A16" i="168"/>
  <c r="A17" i="168"/>
  <c r="A18" i="168"/>
  <c r="A19" i="168"/>
  <c r="A20" i="168"/>
  <c r="A21" i="168"/>
  <c r="A22" i="168"/>
  <c r="A23" i="168"/>
  <c r="A24" i="168"/>
  <c r="A25" i="168"/>
  <c r="A26" i="168"/>
  <c r="A15" i="168"/>
  <c r="G14" i="168"/>
  <c r="G15" i="168"/>
  <c r="G16" i="168"/>
  <c r="G17" i="168"/>
  <c r="G18" i="168"/>
  <c r="G19" i="168"/>
  <c r="G20" i="168"/>
  <c r="G21" i="168"/>
  <c r="G22" i="168"/>
  <c r="G23" i="168"/>
  <c r="G24" i="168"/>
  <c r="G25" i="168"/>
  <c r="G26" i="168"/>
  <c r="G27" i="168"/>
  <c r="G28" i="168"/>
  <c r="G29" i="168"/>
  <c r="G30" i="168"/>
  <c r="G31" i="168"/>
  <c r="G32" i="168"/>
  <c r="D39" i="24"/>
  <c r="D31" i="168"/>
  <c r="F28" i="168"/>
  <c r="F31" i="168"/>
  <c r="D28" i="168"/>
  <c r="A27" i="168"/>
  <c r="A28" i="168"/>
  <c r="A29" i="168"/>
  <c r="A30" i="168"/>
  <c r="A31" i="168"/>
  <c r="A32" i="168"/>
  <c r="G31" i="161"/>
  <c r="G33" i="161"/>
  <c r="C43" i="161"/>
  <c r="E43" i="161"/>
  <c r="G41" i="161"/>
  <c r="E38" i="161"/>
  <c r="C38" i="161"/>
  <c r="G36" i="161"/>
  <c r="G38" i="161"/>
  <c r="C33" i="161"/>
  <c r="E33" i="161"/>
  <c r="G43" i="161"/>
  <c r="B3" i="154"/>
  <c r="B5" i="84"/>
  <c r="B5" i="112"/>
  <c r="K15" i="11"/>
  <c r="K16" i="11"/>
  <c r="K17" i="11"/>
  <c r="K18" i="11"/>
  <c r="K19" i="11"/>
  <c r="D21" i="11"/>
  <c r="E21" i="11"/>
  <c r="F21" i="11"/>
  <c r="G21" i="11"/>
  <c r="H21" i="11"/>
  <c r="I21" i="11"/>
  <c r="J21" i="11"/>
  <c r="K23" i="11"/>
  <c r="K27" i="11"/>
  <c r="K28" i="11"/>
  <c r="K29" i="11"/>
  <c r="K30" i="11"/>
  <c r="K31" i="11"/>
  <c r="K32" i="11"/>
  <c r="K21" i="11"/>
  <c r="B5" i="161"/>
  <c r="J40" i="167"/>
  <c r="B2" i="158"/>
  <c r="B2" i="157"/>
  <c r="B2" i="154"/>
  <c r="B2" i="156"/>
  <c r="B2" i="114"/>
  <c r="B2" i="113"/>
  <c r="B38" i="113"/>
  <c r="B2" i="111"/>
  <c r="B3" i="158"/>
  <c r="G31" i="46"/>
  <c r="C42" i="154"/>
  <c r="C44" i="154"/>
  <c r="B52" i="146"/>
  <c r="B51" i="146"/>
  <c r="G27" i="46"/>
  <c r="G25" i="46"/>
  <c r="G23" i="46"/>
  <c r="G21" i="46"/>
  <c r="G93" i="113"/>
  <c r="G15" i="46"/>
  <c r="E15" i="46"/>
  <c r="B71" i="40"/>
  <c r="B27" i="163"/>
  <c r="B16" i="163"/>
  <c r="B15" i="163"/>
  <c r="B5" i="163"/>
  <c r="B5" i="9"/>
  <c r="G146" i="82"/>
  <c r="G143" i="82"/>
  <c r="G134" i="82"/>
  <c r="G144" i="82"/>
  <c r="J126" i="82"/>
  <c r="J127" i="82"/>
  <c r="J128" i="82"/>
  <c r="J129" i="82"/>
  <c r="J130" i="82"/>
  <c r="J131" i="82"/>
  <c r="J132" i="82"/>
  <c r="J133" i="82"/>
  <c r="J134" i="82"/>
  <c r="J135" i="82"/>
  <c r="J136" i="82"/>
  <c r="J137" i="82"/>
  <c r="J138" i="82"/>
  <c r="J139" i="82"/>
  <c r="J140" i="82"/>
  <c r="J141" i="82"/>
  <c r="J142" i="82"/>
  <c r="J143" i="82"/>
  <c r="J144" i="82"/>
  <c r="J145" i="82"/>
  <c r="J146" i="82"/>
  <c r="J147" i="82"/>
  <c r="J148" i="82"/>
  <c r="J149" i="82"/>
  <c r="J150" i="82"/>
  <c r="J151" i="82"/>
  <c r="J152" i="82"/>
  <c r="J153" i="82"/>
  <c r="J154" i="82"/>
  <c r="J155" i="82"/>
  <c r="B146" i="82"/>
  <c r="B145" i="82"/>
  <c r="B143" i="82"/>
  <c r="B142" i="82"/>
  <c r="B134" i="82"/>
  <c r="B131" i="82"/>
  <c r="B130" i="82"/>
  <c r="A126" i="82"/>
  <c r="A127" i="82"/>
  <c r="A128" i="82"/>
  <c r="A129" i="82"/>
  <c r="A130" i="82"/>
  <c r="A131" i="82"/>
  <c r="A132" i="82"/>
  <c r="A133" i="82"/>
  <c r="A134" i="82"/>
  <c r="A135" i="82"/>
  <c r="A136" i="82"/>
  <c r="A137" i="82"/>
  <c r="A138" i="82"/>
  <c r="A139" i="82"/>
  <c r="A140" i="82"/>
  <c r="A141" i="82"/>
  <c r="A142" i="82"/>
  <c r="A143" i="82"/>
  <c r="A144" i="82"/>
  <c r="A145" i="82"/>
  <c r="A146" i="82"/>
  <c r="A147" i="82"/>
  <c r="A148" i="82"/>
  <c r="A149" i="82"/>
  <c r="A150" i="82"/>
  <c r="A151" i="82"/>
  <c r="A152" i="82"/>
  <c r="A153" i="82"/>
  <c r="A154" i="82"/>
  <c r="A155" i="82"/>
  <c r="H10" i="162"/>
  <c r="H11" i="162"/>
  <c r="H12" i="162"/>
  <c r="H13" i="162"/>
  <c r="H14" i="162"/>
  <c r="H15" i="162"/>
  <c r="H16" i="162"/>
  <c r="A11" i="162"/>
  <c r="A12" i="162"/>
  <c r="A13" i="162"/>
  <c r="A14" i="162"/>
  <c r="A15" i="162"/>
  <c r="A16" i="162"/>
  <c r="I142" i="82"/>
  <c r="I143" i="82"/>
  <c r="I151" i="82"/>
  <c r="I144" i="82"/>
  <c r="I145" i="82"/>
  <c r="I155" i="82"/>
  <c r="E84" i="146"/>
  <c r="F80" i="146"/>
  <c r="F81" i="146"/>
  <c r="F82" i="146"/>
  <c r="F83" i="146"/>
  <c r="F84" i="146"/>
  <c r="F60" i="146"/>
  <c r="F61" i="146"/>
  <c r="F62" i="146"/>
  <c r="F63" i="146"/>
  <c r="F64" i="146"/>
  <c r="F65" i="146"/>
  <c r="F66" i="146"/>
  <c r="F67" i="146"/>
  <c r="F68" i="146"/>
  <c r="F69" i="146"/>
  <c r="F70" i="146"/>
  <c r="F71" i="146"/>
  <c r="F72" i="146"/>
  <c r="F73" i="146"/>
  <c r="F74" i="146"/>
  <c r="F75" i="146"/>
  <c r="F76" i="146"/>
  <c r="F77" i="146"/>
  <c r="F78" i="146"/>
  <c r="F79" i="146"/>
  <c r="J45" i="167"/>
  <c r="I45" i="167"/>
  <c r="G21" i="34"/>
  <c r="G42" i="167"/>
  <c r="E42" i="167"/>
  <c r="C42" i="167"/>
  <c r="I41" i="167"/>
  <c r="I40" i="167"/>
  <c r="G37" i="167"/>
  <c r="E37" i="167"/>
  <c r="C37" i="167"/>
  <c r="I36" i="167"/>
  <c r="I35" i="167"/>
  <c r="G32" i="167"/>
  <c r="E32" i="167"/>
  <c r="C32" i="167"/>
  <c r="I31" i="167"/>
  <c r="I30" i="167"/>
  <c r="I32" i="167"/>
  <c r="G26" i="167"/>
  <c r="E26" i="167"/>
  <c r="C26" i="167"/>
  <c r="I25" i="167"/>
  <c r="I24" i="167"/>
  <c r="I26" i="167"/>
  <c r="G15" i="34"/>
  <c r="G21" i="167"/>
  <c r="E21" i="167"/>
  <c r="C21" i="167"/>
  <c r="I20" i="167"/>
  <c r="I19" i="167"/>
  <c r="I21" i="167"/>
  <c r="G16" i="167"/>
  <c r="E16" i="167"/>
  <c r="C16" i="167"/>
  <c r="I15" i="167"/>
  <c r="I14" i="167"/>
  <c r="I13" i="167"/>
  <c r="A13" i="167"/>
  <c r="K12" i="167"/>
  <c r="K13" i="167"/>
  <c r="K14" i="167"/>
  <c r="K15" i="167"/>
  <c r="K16" i="167"/>
  <c r="K17" i="167"/>
  <c r="K18" i="167"/>
  <c r="K19" i="167"/>
  <c r="K20" i="167"/>
  <c r="K21" i="167"/>
  <c r="K22" i="167"/>
  <c r="K23" i="167"/>
  <c r="K24" i="167"/>
  <c r="K25" i="167"/>
  <c r="K26" i="167"/>
  <c r="K27" i="167"/>
  <c r="K28" i="167"/>
  <c r="K29" i="167"/>
  <c r="K30" i="167"/>
  <c r="K31" i="167"/>
  <c r="K32" i="167"/>
  <c r="K33" i="167"/>
  <c r="K34" i="167"/>
  <c r="K35" i="167"/>
  <c r="K36" i="167"/>
  <c r="K37" i="167"/>
  <c r="K38" i="167"/>
  <c r="K39" i="167"/>
  <c r="K40" i="167"/>
  <c r="K41" i="167"/>
  <c r="K42" i="167"/>
  <c r="K43" i="167"/>
  <c r="K44" i="167"/>
  <c r="K45" i="167"/>
  <c r="I45" i="165"/>
  <c r="E21" i="34"/>
  <c r="I21" i="34"/>
  <c r="C25" i="146"/>
  <c r="G42" i="165"/>
  <c r="E42" i="165"/>
  <c r="C42" i="165"/>
  <c r="I41" i="165"/>
  <c r="I40" i="165"/>
  <c r="G37" i="165"/>
  <c r="E37" i="165"/>
  <c r="C37" i="165"/>
  <c r="I36" i="165"/>
  <c r="I35" i="165"/>
  <c r="I37" i="165"/>
  <c r="G32" i="165"/>
  <c r="E32" i="165"/>
  <c r="C32" i="165"/>
  <c r="I31" i="165"/>
  <c r="I30" i="165"/>
  <c r="I32" i="165"/>
  <c r="B5" i="165"/>
  <c r="G26" i="165"/>
  <c r="E26" i="165"/>
  <c r="C26" i="165"/>
  <c r="I25" i="165"/>
  <c r="I24" i="165"/>
  <c r="I26" i="165"/>
  <c r="E15" i="34"/>
  <c r="G21" i="165"/>
  <c r="E21" i="165"/>
  <c r="C21" i="165"/>
  <c r="I20" i="165"/>
  <c r="I19" i="165"/>
  <c r="I21" i="165"/>
  <c r="G16" i="165"/>
  <c r="E16" i="165"/>
  <c r="C16" i="165"/>
  <c r="I15" i="165"/>
  <c r="I14" i="165"/>
  <c r="I13" i="165"/>
  <c r="A13" i="165"/>
  <c r="L12" i="165"/>
  <c r="L13" i="165"/>
  <c r="L14" i="165"/>
  <c r="L15" i="165"/>
  <c r="L16" i="165"/>
  <c r="L17" i="165"/>
  <c r="L18" i="165"/>
  <c r="L19" i="165"/>
  <c r="L20" i="165"/>
  <c r="L21" i="165"/>
  <c r="L22" i="165"/>
  <c r="L23" i="165"/>
  <c r="L24" i="165"/>
  <c r="L25" i="165"/>
  <c r="L26" i="165"/>
  <c r="L27" i="165"/>
  <c r="L28" i="165"/>
  <c r="L29" i="165"/>
  <c r="L30" i="165"/>
  <c r="L31" i="165"/>
  <c r="L32" i="165"/>
  <c r="L33" i="165"/>
  <c r="L34" i="165"/>
  <c r="L35" i="165"/>
  <c r="L36" i="165"/>
  <c r="L37" i="165"/>
  <c r="L38" i="165"/>
  <c r="L39" i="165"/>
  <c r="L40" i="165"/>
  <c r="L41" i="165"/>
  <c r="L42" i="165"/>
  <c r="L43" i="165"/>
  <c r="L44" i="165"/>
  <c r="L45" i="165"/>
  <c r="A14" i="167"/>
  <c r="A15" i="167"/>
  <c r="A16" i="167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I42" i="167"/>
  <c r="A14" i="165"/>
  <c r="A15" i="165"/>
  <c r="A16" i="165"/>
  <c r="A17" i="165"/>
  <c r="A18" i="165"/>
  <c r="A19" i="165"/>
  <c r="I42" i="165"/>
  <c r="C84" i="146"/>
  <c r="J16" i="167"/>
  <c r="A20" i="165"/>
  <c r="A21" i="165"/>
  <c r="A22" i="165"/>
  <c r="A23" i="165"/>
  <c r="A24" i="165"/>
  <c r="K21" i="165"/>
  <c r="K16" i="165"/>
  <c r="A31" i="167"/>
  <c r="A32" i="167"/>
  <c r="A33" i="167"/>
  <c r="A34" i="167"/>
  <c r="A35" i="167"/>
  <c r="J32" i="167"/>
  <c r="J21" i="167"/>
  <c r="A25" i="165"/>
  <c r="A26" i="165"/>
  <c r="A27" i="165"/>
  <c r="A28" i="165"/>
  <c r="A29" i="165"/>
  <c r="A30" i="165"/>
  <c r="A36" i="167"/>
  <c r="A37" i="167"/>
  <c r="A38" i="167"/>
  <c r="A39" i="167"/>
  <c r="A40" i="167"/>
  <c r="J37" i="167"/>
  <c r="J26" i="167"/>
  <c r="K26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1" i="167"/>
  <c r="A42" i="167"/>
  <c r="A43" i="167"/>
  <c r="A44" i="167"/>
  <c r="A45" i="167"/>
  <c r="K32" i="165"/>
  <c r="K42" i="165"/>
  <c r="J42" i="167"/>
  <c r="K11" i="34"/>
  <c r="K37" i="165"/>
  <c r="K13" i="34"/>
  <c r="I23" i="34"/>
  <c r="C46" i="146"/>
  <c r="I19" i="34"/>
  <c r="C41" i="146"/>
  <c r="E29" i="163"/>
  <c r="E32" i="163"/>
  <c r="I23" i="2"/>
  <c r="C29" i="163"/>
  <c r="C32" i="163"/>
  <c r="A16" i="163"/>
  <c r="A17" i="163"/>
  <c r="A18" i="163"/>
  <c r="A19" i="163"/>
  <c r="A20" i="163"/>
  <c r="A21" i="163"/>
  <c r="A22" i="163"/>
  <c r="A23" i="163"/>
  <c r="A24" i="163"/>
  <c r="A25" i="163"/>
  <c r="A26" i="163"/>
  <c r="A27" i="163"/>
  <c r="G15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G32" i="163"/>
  <c r="G33" i="163"/>
  <c r="K15" i="34"/>
  <c r="D32" i="163"/>
  <c r="F29" i="163"/>
  <c r="F32" i="163"/>
  <c r="D29" i="163"/>
  <c r="A28" i="163"/>
  <c r="A29" i="163"/>
  <c r="A30" i="163"/>
  <c r="A31" i="163"/>
  <c r="A32" i="163"/>
  <c r="A33" i="163"/>
  <c r="K23" i="2"/>
  <c r="K21" i="34"/>
  <c r="D34" i="154"/>
  <c r="D34" i="112"/>
  <c r="E19" i="146"/>
  <c r="C34" i="146"/>
  <c r="C20" i="146"/>
  <c r="E27" i="161"/>
  <c r="C27" i="161"/>
  <c r="G25" i="161"/>
  <c r="E22" i="161"/>
  <c r="C22" i="161"/>
  <c r="G20" i="161"/>
  <c r="G22" i="161"/>
  <c r="E17" i="161"/>
  <c r="C17" i="161"/>
  <c r="G15" i="161"/>
  <c r="G17" i="161"/>
  <c r="G14" i="161"/>
  <c r="G13" i="161"/>
  <c r="A13" i="161"/>
  <c r="A14" i="161"/>
  <c r="A15" i="161"/>
  <c r="I12" i="161"/>
  <c r="I13" i="161"/>
  <c r="I14" i="161"/>
  <c r="I15" i="161"/>
  <c r="G27" i="161"/>
  <c r="E16" i="75"/>
  <c r="E20" i="146"/>
  <c r="E34" i="146"/>
  <c r="G14" i="75"/>
  <c r="D12" i="159"/>
  <c r="G19" i="75"/>
  <c r="G15" i="75"/>
  <c r="G16" i="75"/>
  <c r="C23" i="154"/>
  <c r="C27" i="154"/>
  <c r="C48" i="154"/>
  <c r="C52" i="154"/>
  <c r="C46" i="154"/>
  <c r="C38" i="154"/>
  <c r="C36" i="154"/>
  <c r="C34" i="154"/>
  <c r="B52" i="154"/>
  <c r="B46" i="154"/>
  <c r="B44" i="154"/>
  <c r="B42" i="154"/>
  <c r="B38" i="154"/>
  <c r="B36" i="154"/>
  <c r="B34" i="154"/>
  <c r="D32" i="154"/>
  <c r="C32" i="154"/>
  <c r="B5" i="159"/>
  <c r="A13" i="159"/>
  <c r="A14" i="159"/>
  <c r="A15" i="159"/>
  <c r="A16" i="159"/>
  <c r="A17" i="159"/>
  <c r="G12" i="159"/>
  <c r="G13" i="159"/>
  <c r="G14" i="159"/>
  <c r="G15" i="159"/>
  <c r="G16" i="159"/>
  <c r="G17" i="159"/>
  <c r="C16" i="159"/>
  <c r="F16" i="159"/>
  <c r="E13" i="135"/>
  <c r="E11" i="135"/>
  <c r="B46" i="112"/>
  <c r="D32" i="112"/>
  <c r="C32" i="112"/>
  <c r="B42" i="113"/>
  <c r="B40" i="113"/>
  <c r="B4" i="158"/>
  <c r="B3" i="157"/>
  <c r="B3" i="156"/>
  <c r="I12" i="158"/>
  <c r="H12" i="158"/>
  <c r="G12" i="158"/>
  <c r="F12" i="158"/>
  <c r="E12" i="158"/>
  <c r="A12" i="158"/>
  <c r="A13" i="158"/>
  <c r="A14" i="158"/>
  <c r="A15" i="158"/>
  <c r="A16" i="158"/>
  <c r="A17" i="158"/>
  <c r="A18" i="158"/>
  <c r="A19" i="158"/>
  <c r="A20" i="158"/>
  <c r="A21" i="158"/>
  <c r="A22" i="158"/>
  <c r="A23" i="158"/>
  <c r="A24" i="158"/>
  <c r="A25" i="158"/>
  <c r="A26" i="158"/>
  <c r="A27" i="158"/>
  <c r="A28" i="158"/>
  <c r="A29" i="158"/>
  <c r="A30" i="158"/>
  <c r="D21" i="112"/>
  <c r="J11" i="158"/>
  <c r="J12" i="158"/>
  <c r="J13" i="158"/>
  <c r="J14" i="158"/>
  <c r="J15" i="158"/>
  <c r="J16" i="158"/>
  <c r="J17" i="158"/>
  <c r="J18" i="158"/>
  <c r="J19" i="158"/>
  <c r="J20" i="158"/>
  <c r="J21" i="158"/>
  <c r="J22" i="158"/>
  <c r="J23" i="158"/>
  <c r="J24" i="158"/>
  <c r="J25" i="158"/>
  <c r="J26" i="158"/>
  <c r="J27" i="158"/>
  <c r="J28" i="158"/>
  <c r="J29" i="158"/>
  <c r="J30" i="158"/>
  <c r="H12" i="157"/>
  <c r="G12" i="157"/>
  <c r="F12" i="157"/>
  <c r="E12" i="157"/>
  <c r="A12" i="157"/>
  <c r="A13" i="157"/>
  <c r="A14" i="157"/>
  <c r="A15" i="157"/>
  <c r="A16" i="157"/>
  <c r="A17" i="157"/>
  <c r="A18" i="157"/>
  <c r="A19" i="157"/>
  <c r="A20" i="157"/>
  <c r="A21" i="157"/>
  <c r="A22" i="157"/>
  <c r="A23" i="157"/>
  <c r="A24" i="157"/>
  <c r="A25" i="157"/>
  <c r="A26" i="157"/>
  <c r="A27" i="157"/>
  <c r="A28" i="157"/>
  <c r="A29" i="157"/>
  <c r="B38" i="158"/>
  <c r="I11" i="157"/>
  <c r="I12" i="157"/>
  <c r="I13" i="157"/>
  <c r="I14" i="157"/>
  <c r="I15" i="157"/>
  <c r="I16" i="157"/>
  <c r="I17" i="157"/>
  <c r="I18" i="157"/>
  <c r="I19" i="157"/>
  <c r="I20" i="157"/>
  <c r="I21" i="157"/>
  <c r="I22" i="157"/>
  <c r="I23" i="157"/>
  <c r="I24" i="157"/>
  <c r="I25" i="157"/>
  <c r="I26" i="157"/>
  <c r="I27" i="157"/>
  <c r="I28" i="157"/>
  <c r="I29" i="157"/>
  <c r="M12" i="156"/>
  <c r="L12" i="156"/>
  <c r="K12" i="156"/>
  <c r="I12" i="156"/>
  <c r="H12" i="156"/>
  <c r="A11" i="156"/>
  <c r="A12" i="156"/>
  <c r="A13" i="156"/>
  <c r="A14" i="156"/>
  <c r="A15" i="156"/>
  <c r="A16" i="156"/>
  <c r="A17" i="156"/>
  <c r="A18" i="156"/>
  <c r="A19" i="156"/>
  <c r="A20" i="156"/>
  <c r="A21" i="156"/>
  <c r="A22" i="156"/>
  <c r="A23" i="156"/>
  <c r="A24" i="156"/>
  <c r="A25" i="156"/>
  <c r="A26" i="156"/>
  <c r="A27" i="156"/>
  <c r="A28" i="156"/>
  <c r="A29" i="156"/>
  <c r="A30" i="156"/>
  <c r="D19" i="112"/>
  <c r="N11" i="156"/>
  <c r="N12" i="156"/>
  <c r="N13" i="156"/>
  <c r="N14" i="156"/>
  <c r="N15" i="156"/>
  <c r="N16" i="156"/>
  <c r="N17" i="156"/>
  <c r="N18" i="156"/>
  <c r="N19" i="156"/>
  <c r="N20" i="156"/>
  <c r="N21" i="156"/>
  <c r="N22" i="156"/>
  <c r="N23" i="156"/>
  <c r="N24" i="156"/>
  <c r="N25" i="156"/>
  <c r="N26" i="156"/>
  <c r="N27" i="156"/>
  <c r="N28" i="156"/>
  <c r="N29" i="156"/>
  <c r="N30" i="156"/>
  <c r="N31" i="156"/>
  <c r="C19" i="156"/>
  <c r="C27" i="156"/>
  <c r="A31" i="156"/>
  <c r="F12" i="156"/>
  <c r="C19" i="158"/>
  <c r="C23" i="158"/>
  <c r="C18" i="158"/>
  <c r="C20" i="158"/>
  <c r="C22" i="158"/>
  <c r="C21" i="158"/>
  <c r="C24" i="156"/>
  <c r="C28" i="156"/>
  <c r="A12" i="154"/>
  <c r="A13" i="154"/>
  <c r="D36" i="154"/>
  <c r="E11" i="154"/>
  <c r="E12" i="154"/>
  <c r="E13" i="154"/>
  <c r="E14" i="154"/>
  <c r="E15" i="154"/>
  <c r="E16" i="154"/>
  <c r="E17" i="154"/>
  <c r="E18" i="154"/>
  <c r="E19" i="154"/>
  <c r="E20" i="154"/>
  <c r="E21" i="154"/>
  <c r="E22" i="154"/>
  <c r="E23" i="154"/>
  <c r="E24" i="154"/>
  <c r="E25" i="154"/>
  <c r="E26" i="154"/>
  <c r="E27" i="154"/>
  <c r="E28" i="154"/>
  <c r="E33" i="154"/>
  <c r="E34" i="154"/>
  <c r="E35" i="154"/>
  <c r="E36" i="154"/>
  <c r="E37" i="154"/>
  <c r="E38" i="154"/>
  <c r="E39" i="154"/>
  <c r="E40" i="154"/>
  <c r="E41" i="154"/>
  <c r="E42" i="154"/>
  <c r="E43" i="154"/>
  <c r="E44" i="154"/>
  <c r="E45" i="154"/>
  <c r="E46" i="154"/>
  <c r="E47" i="154"/>
  <c r="E48" i="154"/>
  <c r="E49" i="154"/>
  <c r="E50" i="154"/>
  <c r="E51" i="154"/>
  <c r="E52" i="154"/>
  <c r="E53" i="154"/>
  <c r="A14" i="154"/>
  <c r="A15" i="154"/>
  <c r="D38" i="154"/>
  <c r="D17" i="154"/>
  <c r="A16" i="154"/>
  <c r="B3" i="85"/>
  <c r="A17" i="154"/>
  <c r="A18" i="154"/>
  <c r="A19" i="154"/>
  <c r="D42" i="154"/>
  <c r="B2" i="135"/>
  <c r="K15" i="10"/>
  <c r="M15" i="10"/>
  <c r="M16" i="10"/>
  <c r="M17" i="10"/>
  <c r="M18" i="10"/>
  <c r="M19" i="10"/>
  <c r="M20" i="10"/>
  <c r="M21" i="10"/>
  <c r="M22" i="10"/>
  <c r="M23" i="10"/>
  <c r="K16" i="10"/>
  <c r="K17" i="10"/>
  <c r="K18" i="10"/>
  <c r="E21" i="10"/>
  <c r="F21" i="10"/>
  <c r="G21" i="10"/>
  <c r="H21" i="10"/>
  <c r="I21" i="10"/>
  <c r="J21" i="10"/>
  <c r="K27" i="10"/>
  <c r="K28" i="10"/>
  <c r="K29" i="10"/>
  <c r="K30" i="10"/>
  <c r="K31" i="10"/>
  <c r="K32" i="10"/>
  <c r="K33" i="10"/>
  <c r="K34" i="10"/>
  <c r="E36" i="10"/>
  <c r="E38" i="10"/>
  <c r="F36" i="10"/>
  <c r="G36" i="10"/>
  <c r="H36" i="10"/>
  <c r="I36" i="10"/>
  <c r="I38" i="10"/>
  <c r="J36" i="10"/>
  <c r="J38" i="10"/>
  <c r="A20" i="154"/>
  <c r="A21" i="154"/>
  <c r="D44" i="154"/>
  <c r="A22" i="154"/>
  <c r="A23" i="154"/>
  <c r="D23" i="154"/>
  <c r="B3" i="114"/>
  <c r="B3" i="113"/>
  <c r="B3" i="111"/>
  <c r="A24" i="154"/>
  <c r="A25" i="154"/>
  <c r="B39" i="113"/>
  <c r="D27" i="154"/>
  <c r="D46" i="154"/>
  <c r="A26" i="154"/>
  <c r="A27" i="154"/>
  <c r="A28" i="154"/>
  <c r="A33" i="154"/>
  <c r="A34" i="154"/>
  <c r="A35" i="154"/>
  <c r="A36" i="154"/>
  <c r="A37" i="154"/>
  <c r="A38" i="154"/>
  <c r="A39" i="154"/>
  <c r="A40" i="154"/>
  <c r="D40" i="154"/>
  <c r="A41" i="154"/>
  <c r="A42" i="154"/>
  <c r="A43" i="154"/>
  <c r="A44" i="154"/>
  <c r="A45" i="154"/>
  <c r="A46" i="154"/>
  <c r="A47" i="154"/>
  <c r="A48" i="154"/>
  <c r="A49" i="154"/>
  <c r="A50" i="154"/>
  <c r="A51" i="154"/>
  <c r="A52" i="154"/>
  <c r="A53" i="154"/>
  <c r="D52" i="154"/>
  <c r="D48" i="154"/>
  <c r="F20" i="8"/>
  <c r="C72" i="41"/>
  <c r="B52" i="112"/>
  <c r="B4" i="41"/>
  <c r="B5" i="150"/>
  <c r="B4" i="42"/>
  <c r="L11" i="34"/>
  <c r="L12" i="34"/>
  <c r="L13" i="34"/>
  <c r="L14" i="34"/>
  <c r="L15" i="34"/>
  <c r="L16" i="34"/>
  <c r="L17" i="34"/>
  <c r="L18" i="34"/>
  <c r="L19" i="34"/>
  <c r="L20" i="34"/>
  <c r="L21" i="34"/>
  <c r="L22" i="34"/>
  <c r="L23" i="34"/>
  <c r="A12" i="34"/>
  <c r="A13" i="34"/>
  <c r="A14" i="34"/>
  <c r="A15" i="34"/>
  <c r="B5" i="85"/>
  <c r="B6" i="84"/>
  <c r="B5" i="71"/>
  <c r="B5" i="70"/>
  <c r="B4" i="153"/>
  <c r="B4" i="135"/>
  <c r="B3" i="153"/>
  <c r="A14" i="84"/>
  <c r="E16" i="111"/>
  <c r="C34" i="114"/>
  <c r="G13" i="66"/>
  <c r="G21" i="66"/>
  <c r="E12" i="40"/>
  <c r="E12" i="111"/>
  <c r="E14" i="111" s="1"/>
  <c r="E17" i="111" s="1"/>
  <c r="E15" i="66"/>
  <c r="E19" i="66"/>
  <c r="E23" i="66"/>
  <c r="B5" i="111"/>
  <c r="B5" i="82"/>
  <c r="B6" i="24"/>
  <c r="B5" i="11"/>
  <c r="E68" i="146"/>
  <c r="F11" i="146"/>
  <c r="F12" i="146"/>
  <c r="F13" i="146"/>
  <c r="F14" i="146"/>
  <c r="G83" i="113"/>
  <c r="A12" i="146"/>
  <c r="A13" i="146"/>
  <c r="A14" i="146"/>
  <c r="A15" i="146"/>
  <c r="F15" i="146"/>
  <c r="G85" i="113"/>
  <c r="E16" i="146"/>
  <c r="A16" i="146"/>
  <c r="G47" i="113"/>
  <c r="B13" i="59"/>
  <c r="B17" i="27"/>
  <c r="B5" i="59"/>
  <c r="A14" i="59"/>
  <c r="A15" i="59"/>
  <c r="G17" i="46"/>
  <c r="F13" i="59"/>
  <c r="F14" i="59"/>
  <c r="F15" i="59"/>
  <c r="F16" i="59"/>
  <c r="B13" i="27"/>
  <c r="B5" i="27"/>
  <c r="A14" i="27"/>
  <c r="E15" i="27"/>
  <c r="F13" i="27"/>
  <c r="F14" i="27"/>
  <c r="F15" i="27"/>
  <c r="F16" i="27"/>
  <c r="F17" i="27"/>
  <c r="F18" i="27"/>
  <c r="F19" i="27"/>
  <c r="F20" i="27"/>
  <c r="F21" i="27"/>
  <c r="F22" i="27"/>
  <c r="F23" i="27"/>
  <c r="B17" i="14"/>
  <c r="B13" i="14"/>
  <c r="B5" i="14"/>
  <c r="A14" i="14"/>
  <c r="E15" i="14"/>
  <c r="F13" i="14"/>
  <c r="F14" i="14"/>
  <c r="F15" i="14"/>
  <c r="F16" i="14"/>
  <c r="F17" i="14"/>
  <c r="F18" i="14"/>
  <c r="F19" i="14"/>
  <c r="F20" i="14"/>
  <c r="F21" i="14"/>
  <c r="F22" i="14"/>
  <c r="F23" i="14"/>
  <c r="F16" i="146"/>
  <c r="F17" i="146"/>
  <c r="F18" i="146"/>
  <c r="F19" i="146"/>
  <c r="F20" i="146"/>
  <c r="F21" i="146"/>
  <c r="F22" i="146"/>
  <c r="F23" i="146"/>
  <c r="F24" i="146"/>
  <c r="F25" i="146"/>
  <c r="F26" i="146"/>
  <c r="F27" i="146"/>
  <c r="F28" i="146"/>
  <c r="F29" i="146"/>
  <c r="F30" i="146"/>
  <c r="F31" i="146"/>
  <c r="F32" i="146"/>
  <c r="F33" i="146"/>
  <c r="F34" i="146"/>
  <c r="F35" i="146"/>
  <c r="F36" i="146"/>
  <c r="F37" i="146"/>
  <c r="F38" i="146"/>
  <c r="F39" i="146"/>
  <c r="F40" i="146"/>
  <c r="F41" i="146"/>
  <c r="F42" i="146"/>
  <c r="F43" i="146"/>
  <c r="F44" i="146"/>
  <c r="F45" i="146"/>
  <c r="F46" i="146"/>
  <c r="F47" i="146"/>
  <c r="F48" i="146"/>
  <c r="A15" i="27"/>
  <c r="A17" i="146"/>
  <c r="A18" i="146"/>
  <c r="A19" i="146"/>
  <c r="A16" i="59"/>
  <c r="D15" i="59"/>
  <c r="E17" i="46"/>
  <c r="D19" i="27"/>
  <c r="G17" i="22"/>
  <c r="A16" i="27"/>
  <c r="A17" i="27"/>
  <c r="A15" i="14"/>
  <c r="G29" i="2"/>
  <c r="D22" i="14"/>
  <c r="E17" i="22"/>
  <c r="I17" i="22" s="1"/>
  <c r="A20" i="146"/>
  <c r="A21" i="146"/>
  <c r="E29" i="2"/>
  <c r="I29" i="2" s="1"/>
  <c r="E65" i="40" s="1"/>
  <c r="A18" i="27"/>
  <c r="A19" i="27"/>
  <c r="E22" i="27"/>
  <c r="A16" i="14"/>
  <c r="A17" i="14"/>
  <c r="A22" i="146"/>
  <c r="A23" i="146"/>
  <c r="A24" i="146"/>
  <c r="E21" i="146"/>
  <c r="E19" i="27"/>
  <c r="A20" i="27"/>
  <c r="A21" i="27"/>
  <c r="A22" i="27"/>
  <c r="A18" i="14"/>
  <c r="A19" i="14"/>
  <c r="E19" i="14"/>
  <c r="A23" i="27"/>
  <c r="K17" i="22"/>
  <c r="A25" i="146"/>
  <c r="A26" i="146"/>
  <c r="A20" i="14"/>
  <c r="A21" i="14"/>
  <c r="A22" i="14"/>
  <c r="E22" i="14"/>
  <c r="E26" i="146"/>
  <c r="A23" i="14"/>
  <c r="K29" i="2"/>
  <c r="A27" i="146"/>
  <c r="A28" i="146"/>
  <c r="A29" i="146"/>
  <c r="A30" i="146"/>
  <c r="A31" i="146"/>
  <c r="A32" i="146"/>
  <c r="E32" i="146"/>
  <c r="A33" i="146"/>
  <c r="A34" i="146"/>
  <c r="A35" i="146"/>
  <c r="A36" i="146"/>
  <c r="I88" i="82"/>
  <c r="A37" i="146"/>
  <c r="A38" i="146"/>
  <c r="A39" i="146"/>
  <c r="E36" i="146"/>
  <c r="A40" i="146"/>
  <c r="A41" i="146"/>
  <c r="A42" i="146"/>
  <c r="A43" i="146"/>
  <c r="A44" i="146"/>
  <c r="E41" i="146"/>
  <c r="A45" i="146"/>
  <c r="A46" i="146"/>
  <c r="A47" i="146"/>
  <c r="A48" i="146"/>
  <c r="E75" i="146"/>
  <c r="E46" i="146"/>
  <c r="B5" i="40"/>
  <c r="E65" i="146"/>
  <c r="F12" i="150"/>
  <c r="F13" i="150" s="1"/>
  <c r="F14" i="150" s="1"/>
  <c r="F15" i="150" s="1"/>
  <c r="F16" i="150" s="1"/>
  <c r="F17" i="150" s="1"/>
  <c r="F18" i="150" s="1"/>
  <c r="F19" i="150" s="1"/>
  <c r="F20" i="150" s="1"/>
  <c r="F21" i="150" s="1"/>
  <c r="F22" i="150" s="1"/>
  <c r="F23" i="150" s="1"/>
  <c r="F24" i="150" s="1"/>
  <c r="F25" i="150" s="1"/>
  <c r="F26" i="150" s="1"/>
  <c r="F27" i="150" s="1"/>
  <c r="F28" i="150" s="1"/>
  <c r="F29" i="150" s="1"/>
  <c r="F30" i="150" s="1"/>
  <c r="F31" i="150" s="1"/>
  <c r="F32" i="150" s="1"/>
  <c r="F33" i="150" s="1"/>
  <c r="F34" i="150" s="1"/>
  <c r="F35" i="150" s="1"/>
  <c r="F36" i="150" s="1"/>
  <c r="F37" i="150" s="1"/>
  <c r="F38" i="150" s="1"/>
  <c r="F39" i="150" s="1"/>
  <c r="F40" i="150" s="1"/>
  <c r="F41" i="150" s="1"/>
  <c r="F42" i="150" s="1"/>
  <c r="F43" i="150" s="1"/>
  <c r="F44" i="150" s="1"/>
  <c r="F45" i="150" s="1"/>
  <c r="F46" i="150" s="1"/>
  <c r="F47" i="150" s="1"/>
  <c r="F48" i="150" s="1"/>
  <c r="F49" i="150" s="1"/>
  <c r="F50" i="150" s="1"/>
  <c r="F51" i="150" s="1"/>
  <c r="F52" i="150" s="1"/>
  <c r="F53" i="150" s="1"/>
  <c r="F54" i="150" s="1"/>
  <c r="F55" i="150" s="1"/>
  <c r="E76" i="146"/>
  <c r="E77" i="146"/>
  <c r="J12" i="114"/>
  <c r="J13" i="114"/>
  <c r="J14" i="114"/>
  <c r="J15" i="114"/>
  <c r="J16" i="114"/>
  <c r="J17" i="114"/>
  <c r="J18" i="114"/>
  <c r="J19" i="114"/>
  <c r="J20" i="114"/>
  <c r="J21" i="114"/>
  <c r="J22" i="114"/>
  <c r="J23" i="114"/>
  <c r="J24" i="114"/>
  <c r="J25" i="114"/>
  <c r="J26" i="114"/>
  <c r="J27" i="114"/>
  <c r="J28" i="114"/>
  <c r="J29" i="114"/>
  <c r="J30" i="114"/>
  <c r="J31" i="114"/>
  <c r="J32" i="114"/>
  <c r="J33" i="114"/>
  <c r="J34" i="114"/>
  <c r="J35" i="114"/>
  <c r="J36" i="114"/>
  <c r="J37" i="114"/>
  <c r="J38" i="114"/>
  <c r="J39" i="114"/>
  <c r="J40" i="114"/>
  <c r="J41" i="114"/>
  <c r="J42" i="114"/>
  <c r="A13" i="114"/>
  <c r="A14" i="114"/>
  <c r="E78" i="146"/>
  <c r="E72" i="146"/>
  <c r="A15" i="114"/>
  <c r="A16" i="114"/>
  <c r="A17" i="114"/>
  <c r="A18" i="114"/>
  <c r="I18" i="114"/>
  <c r="E12" i="146"/>
  <c r="A19" i="114"/>
  <c r="A20" i="114"/>
  <c r="A21" i="114"/>
  <c r="A22" i="114"/>
  <c r="A23" i="114"/>
  <c r="A24" i="114"/>
  <c r="A25" i="114"/>
  <c r="E13" i="146"/>
  <c r="A26" i="114"/>
  <c r="A27" i="114"/>
  <c r="A28" i="114"/>
  <c r="A29" i="114"/>
  <c r="A30" i="114"/>
  <c r="A31" i="114"/>
  <c r="A32" i="114"/>
  <c r="A33" i="114"/>
  <c r="A34" i="114"/>
  <c r="A35" i="114"/>
  <c r="A36" i="114"/>
  <c r="H47" i="113"/>
  <c r="H48" i="113"/>
  <c r="H49" i="113"/>
  <c r="H50" i="113"/>
  <c r="H51" i="113"/>
  <c r="H52" i="113"/>
  <c r="H53" i="113"/>
  <c r="H54" i="113"/>
  <c r="H55" i="113"/>
  <c r="H56" i="113"/>
  <c r="H57" i="113"/>
  <c r="H58" i="113"/>
  <c r="H59" i="113"/>
  <c r="H60" i="113"/>
  <c r="H61" i="113"/>
  <c r="H62" i="113"/>
  <c r="H63" i="113"/>
  <c r="H64" i="113"/>
  <c r="H65" i="113"/>
  <c r="H66" i="113"/>
  <c r="H67" i="113"/>
  <c r="H68" i="113"/>
  <c r="H69" i="113"/>
  <c r="H70" i="113"/>
  <c r="H71" i="113"/>
  <c r="H72" i="113"/>
  <c r="H73" i="113"/>
  <c r="H74" i="113"/>
  <c r="H75" i="113"/>
  <c r="H76" i="113"/>
  <c r="H77" i="113"/>
  <c r="H78" i="113"/>
  <c r="H79" i="113"/>
  <c r="H80" i="113"/>
  <c r="H81" i="113"/>
  <c r="H82" i="113"/>
  <c r="H83" i="113"/>
  <c r="H84" i="113"/>
  <c r="H85" i="113"/>
  <c r="H86" i="113"/>
  <c r="H87" i="113"/>
  <c r="H88" i="113"/>
  <c r="H89" i="113"/>
  <c r="H90" i="113"/>
  <c r="H91" i="113"/>
  <c r="H92" i="113"/>
  <c r="H93" i="113"/>
  <c r="H94" i="113"/>
  <c r="H95" i="113"/>
  <c r="H96" i="113"/>
  <c r="H97" i="113"/>
  <c r="A48" i="113"/>
  <c r="A49" i="113"/>
  <c r="A50" i="113"/>
  <c r="H11" i="113"/>
  <c r="H12" i="113"/>
  <c r="H13" i="113"/>
  <c r="H14" i="113"/>
  <c r="H15" i="113"/>
  <c r="H16" i="113"/>
  <c r="H17" i="113"/>
  <c r="H18" i="113"/>
  <c r="H19" i="113"/>
  <c r="H20" i="113"/>
  <c r="H21" i="113"/>
  <c r="H22" i="113"/>
  <c r="H23" i="113"/>
  <c r="H24" i="113"/>
  <c r="H25" i="113"/>
  <c r="H26" i="113"/>
  <c r="H27" i="113"/>
  <c r="H28" i="113"/>
  <c r="H29" i="113"/>
  <c r="H30" i="113"/>
  <c r="H31" i="113"/>
  <c r="H32" i="113"/>
  <c r="H33" i="113"/>
  <c r="H34" i="113"/>
  <c r="H35" i="113"/>
  <c r="A12" i="113"/>
  <c r="H11" i="111"/>
  <c r="H12" i="111"/>
  <c r="H13" i="111"/>
  <c r="H14" i="111"/>
  <c r="H15" i="111"/>
  <c r="A12" i="111"/>
  <c r="B42" i="112"/>
  <c r="E9" i="2"/>
  <c r="E9" i="34" s="1"/>
  <c r="B38" i="112"/>
  <c r="B36" i="112"/>
  <c r="B34" i="112"/>
  <c r="E11" i="112"/>
  <c r="E12" i="112"/>
  <c r="A12" i="112"/>
  <c r="A13" i="112"/>
  <c r="C17" i="85"/>
  <c r="C15" i="85"/>
  <c r="A12" i="85"/>
  <c r="A13" i="85"/>
  <c r="A14" i="85"/>
  <c r="A15" i="85"/>
  <c r="A16" i="85"/>
  <c r="A17" i="85"/>
  <c r="A18" i="85"/>
  <c r="A19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B4" i="84"/>
  <c r="D13" i="84"/>
  <c r="D14" i="84"/>
  <c r="D15" i="84"/>
  <c r="D16" i="84"/>
  <c r="D17" i="84"/>
  <c r="D18" i="84"/>
  <c r="D19" i="84"/>
  <c r="D20" i="84"/>
  <c r="D21" i="84"/>
  <c r="D22" i="84"/>
  <c r="D23" i="84"/>
  <c r="J81" i="82"/>
  <c r="J82" i="82"/>
  <c r="J83" i="82"/>
  <c r="J84" i="82"/>
  <c r="J85" i="82"/>
  <c r="J86" i="82"/>
  <c r="J87" i="82"/>
  <c r="J88" i="82"/>
  <c r="J89" i="82"/>
  <c r="J90" i="82"/>
  <c r="J91" i="82"/>
  <c r="J92" i="82"/>
  <c r="J93" i="82"/>
  <c r="J94" i="82"/>
  <c r="J95" i="82"/>
  <c r="J96" i="82"/>
  <c r="J97" i="82"/>
  <c r="J98" i="82"/>
  <c r="J99" i="82"/>
  <c r="J100" i="82"/>
  <c r="J101" i="82"/>
  <c r="J102" i="82"/>
  <c r="J103" i="82"/>
  <c r="J104" i="82"/>
  <c r="J105" i="82"/>
  <c r="J106" i="82"/>
  <c r="J107" i="82"/>
  <c r="J108" i="82"/>
  <c r="J109" i="82"/>
  <c r="J110" i="82"/>
  <c r="A81" i="82"/>
  <c r="A82" i="82"/>
  <c r="A83" i="82"/>
  <c r="A84" i="82"/>
  <c r="A85" i="82"/>
  <c r="E49" i="82"/>
  <c r="A12" i="82"/>
  <c r="A13" i="82"/>
  <c r="A14" i="82"/>
  <c r="A15" i="82"/>
  <c r="A16" i="82"/>
  <c r="A17" i="82"/>
  <c r="A18" i="82"/>
  <c r="A19" i="82"/>
  <c r="A20" i="82"/>
  <c r="J11" i="82"/>
  <c r="J12" i="82"/>
  <c r="J13" i="82"/>
  <c r="J14" i="82"/>
  <c r="J15" i="82"/>
  <c r="J16" i="82"/>
  <c r="J17" i="82"/>
  <c r="J18" i="82"/>
  <c r="J19" i="82"/>
  <c r="J20" i="82"/>
  <c r="J21" i="82"/>
  <c r="J22" i="82"/>
  <c r="J23" i="82"/>
  <c r="J24" i="82"/>
  <c r="J25" i="82"/>
  <c r="J26" i="82"/>
  <c r="J27" i="82"/>
  <c r="J28" i="82"/>
  <c r="J29" i="82"/>
  <c r="J30" i="82"/>
  <c r="J31" i="82"/>
  <c r="J32" i="82"/>
  <c r="J33" i="82"/>
  <c r="J34" i="82"/>
  <c r="J35" i="82"/>
  <c r="J36" i="82"/>
  <c r="J37" i="82"/>
  <c r="J38" i="82"/>
  <c r="J39" i="82"/>
  <c r="J40" i="82"/>
  <c r="J41" i="82"/>
  <c r="J42" i="82"/>
  <c r="J43" i="82"/>
  <c r="J44" i="82"/>
  <c r="J45" i="82"/>
  <c r="J46" i="82"/>
  <c r="J47" i="82"/>
  <c r="J48" i="82"/>
  <c r="J49" i="82"/>
  <c r="J50" i="82"/>
  <c r="J51" i="82"/>
  <c r="J52" i="82"/>
  <c r="J53" i="82"/>
  <c r="J54" i="82"/>
  <c r="J55" i="82"/>
  <c r="J56" i="82"/>
  <c r="J57" i="82"/>
  <c r="J58" i="82"/>
  <c r="J59" i="82"/>
  <c r="J60" i="82"/>
  <c r="J61" i="82"/>
  <c r="J62" i="82"/>
  <c r="J63" i="82"/>
  <c r="J64" i="82"/>
  <c r="J65" i="82"/>
  <c r="G59" i="40"/>
  <c r="H11" i="40"/>
  <c r="H12" i="40"/>
  <c r="H13" i="40"/>
  <c r="H14" i="40"/>
  <c r="H15" i="40"/>
  <c r="H16" i="40"/>
  <c r="H17" i="40"/>
  <c r="H18" i="40"/>
  <c r="A12" i="40"/>
  <c r="G12" i="111"/>
  <c r="G9" i="2"/>
  <c r="G9" i="34" s="1"/>
  <c r="A12" i="2"/>
  <c r="A13" i="2" s="1"/>
  <c r="A14" i="2" s="1"/>
  <c r="A15" i="2" s="1"/>
  <c r="A16" i="2" s="1"/>
  <c r="A17" i="2" s="1"/>
  <c r="L11" i="2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A12" i="22"/>
  <c r="A13" i="22" s="1"/>
  <c r="L11" i="22"/>
  <c r="L12" i="22"/>
  <c r="L13" i="22" s="1"/>
  <c r="L14" i="22" s="1"/>
  <c r="L15" i="22" s="1"/>
  <c r="L16" i="22" s="1"/>
  <c r="L17" i="22" s="1"/>
  <c r="L18" i="22" s="1"/>
  <c r="L19" i="22" s="1"/>
  <c r="L20" i="22" s="1"/>
  <c r="L21" i="22" s="1"/>
  <c r="L22" i="22" s="1"/>
  <c r="L23" i="22" s="1"/>
  <c r="L24" i="22" s="1"/>
  <c r="L25" i="22" s="1"/>
  <c r="L26" i="22" s="1"/>
  <c r="L27" i="22" s="1"/>
  <c r="L28" i="22" s="1"/>
  <c r="L29" i="22" s="1"/>
  <c r="D7" i="135"/>
  <c r="C7" i="135"/>
  <c r="G11" i="135"/>
  <c r="G12" i="135"/>
  <c r="G13" i="135"/>
  <c r="G14" i="135"/>
  <c r="G15" i="135"/>
  <c r="H11" i="38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25" i="45"/>
  <c r="H26" i="45"/>
  <c r="H27" i="45"/>
  <c r="A12" i="45"/>
  <c r="A13" i="45"/>
  <c r="H19" i="40"/>
  <c r="H20" i="40"/>
  <c r="H21" i="40"/>
  <c r="H22" i="40"/>
  <c r="H23" i="40"/>
  <c r="H24" i="40"/>
  <c r="H25" i="40"/>
  <c r="H26" i="40"/>
  <c r="H27" i="40"/>
  <c r="H28" i="40"/>
  <c r="H29" i="40"/>
  <c r="H30" i="40"/>
  <c r="H31" i="40"/>
  <c r="H32" i="40"/>
  <c r="H33" i="40"/>
  <c r="H34" i="40"/>
  <c r="H35" i="40"/>
  <c r="H36" i="40"/>
  <c r="H37" i="40"/>
  <c r="H38" i="40"/>
  <c r="H39" i="40"/>
  <c r="H40" i="40"/>
  <c r="H41" i="40"/>
  <c r="H42" i="40"/>
  <c r="H43" i="40"/>
  <c r="G16" i="135"/>
  <c r="E14" i="146"/>
  <c r="I36" i="114"/>
  <c r="A37" i="114"/>
  <c r="A38" i="114"/>
  <c r="A39" i="114"/>
  <c r="A40" i="114"/>
  <c r="I38" i="114"/>
  <c r="I34" i="114"/>
  <c r="A13" i="113"/>
  <c r="A14" i="113"/>
  <c r="A15" i="113"/>
  <c r="A16" i="113"/>
  <c r="A17" i="113"/>
  <c r="A18" i="113"/>
  <c r="A19" i="113"/>
  <c r="A20" i="113"/>
  <c r="A21" i="113"/>
  <c r="A22" i="113"/>
  <c r="D36" i="112"/>
  <c r="A14" i="112"/>
  <c r="A15" i="112"/>
  <c r="A16" i="112"/>
  <c r="A17" i="112"/>
  <c r="C19" i="85"/>
  <c r="A20" i="85"/>
  <c r="A21" i="85"/>
  <c r="A22" i="85"/>
  <c r="A23" i="85"/>
  <c r="A11" i="135"/>
  <c r="A13" i="40"/>
  <c r="A14" i="40"/>
  <c r="A15" i="40"/>
  <c r="H16" i="111"/>
  <c r="H17" i="111"/>
  <c r="H18" i="111"/>
  <c r="H19" i="111"/>
  <c r="H20" i="111"/>
  <c r="H21" i="111"/>
  <c r="H22" i="111"/>
  <c r="H23" i="111"/>
  <c r="H24" i="111"/>
  <c r="H25" i="111"/>
  <c r="H26" i="111"/>
  <c r="H27" i="111"/>
  <c r="A13" i="111"/>
  <c r="A14" i="111"/>
  <c r="A14" i="45"/>
  <c r="A15" i="45"/>
  <c r="A51" i="113"/>
  <c r="A52" i="113"/>
  <c r="A53" i="113"/>
  <c r="A54" i="113"/>
  <c r="A55" i="113"/>
  <c r="A56" i="113"/>
  <c r="A57" i="113"/>
  <c r="A58" i="113"/>
  <c r="A59" i="113"/>
  <c r="A60" i="113"/>
  <c r="G52" i="113"/>
  <c r="D15" i="85"/>
  <c r="I17" i="82"/>
  <c r="G25" i="82"/>
  <c r="G32" i="82"/>
  <c r="G17" i="82"/>
  <c r="I97" i="82"/>
  <c r="A86" i="82"/>
  <c r="A21" i="82"/>
  <c r="A22" i="82"/>
  <c r="A23" i="82"/>
  <c r="A24" i="82"/>
  <c r="A25" i="82"/>
  <c r="I27" i="82"/>
  <c r="G39" i="82"/>
  <c r="C49" i="82"/>
  <c r="C48" i="82"/>
  <c r="H11" i="46"/>
  <c r="H12" i="46"/>
  <c r="H13" i="46"/>
  <c r="H14" i="46"/>
  <c r="H15" i="46"/>
  <c r="H16" i="46"/>
  <c r="H17" i="46"/>
  <c r="H18" i="46"/>
  <c r="H19" i="46"/>
  <c r="H20" i="46"/>
  <c r="H21" i="46"/>
  <c r="H22" i="46"/>
  <c r="H23" i="46"/>
  <c r="H24" i="46"/>
  <c r="H25" i="46"/>
  <c r="H26" i="46"/>
  <c r="H27" i="46"/>
  <c r="H28" i="46"/>
  <c r="H29" i="46"/>
  <c r="H30" i="46"/>
  <c r="H31" i="46"/>
  <c r="H32" i="46"/>
  <c r="H33" i="46"/>
  <c r="H11" i="66"/>
  <c r="H12" i="66"/>
  <c r="H13" i="66"/>
  <c r="H14" i="66"/>
  <c r="H15" i="66"/>
  <c r="H16" i="66"/>
  <c r="H17" i="66"/>
  <c r="H18" i="66"/>
  <c r="H19" i="66"/>
  <c r="H20" i="66"/>
  <c r="H21" i="66"/>
  <c r="H22" i="66"/>
  <c r="H23" i="66"/>
  <c r="H24" i="66"/>
  <c r="H25" i="66"/>
  <c r="H26" i="66"/>
  <c r="H27" i="66"/>
  <c r="H28" i="66"/>
  <c r="H29" i="66"/>
  <c r="H30" i="66"/>
  <c r="H31" i="66"/>
  <c r="H32" i="66"/>
  <c r="H33" i="66"/>
  <c r="H34" i="66"/>
  <c r="H35" i="66"/>
  <c r="H36" i="66"/>
  <c r="H37" i="66"/>
  <c r="H38" i="66"/>
  <c r="A12" i="66"/>
  <c r="A13" i="66"/>
  <c r="G15" i="66"/>
  <c r="E27" i="69"/>
  <c r="A12" i="69"/>
  <c r="A13" i="69"/>
  <c r="J11" i="69"/>
  <c r="J12" i="69"/>
  <c r="J13" i="69"/>
  <c r="J14" i="69"/>
  <c r="J15" i="69"/>
  <c r="J16" i="69"/>
  <c r="J17" i="69"/>
  <c r="J18" i="69"/>
  <c r="J19" i="69"/>
  <c r="J20" i="69"/>
  <c r="J21" i="69"/>
  <c r="J22" i="69"/>
  <c r="J23" i="69"/>
  <c r="J24" i="69"/>
  <c r="J25" i="69"/>
  <c r="J26" i="69"/>
  <c r="J27" i="69"/>
  <c r="J28" i="69"/>
  <c r="J29" i="69"/>
  <c r="A11" i="75"/>
  <c r="B25" i="71"/>
  <c r="B14" i="71"/>
  <c r="B13" i="71"/>
  <c r="H44" i="40"/>
  <c r="H45" i="40"/>
  <c r="H46" i="40"/>
  <c r="H47" i="40"/>
  <c r="H48" i="40"/>
  <c r="H49" i="40"/>
  <c r="H50" i="40"/>
  <c r="H51" i="40"/>
  <c r="H52" i="40"/>
  <c r="H53" i="40"/>
  <c r="H54" i="40"/>
  <c r="H55" i="40"/>
  <c r="H56" i="40"/>
  <c r="H57" i="40"/>
  <c r="H58" i="40"/>
  <c r="H59" i="40"/>
  <c r="H60" i="40"/>
  <c r="H61" i="40"/>
  <c r="H62" i="40"/>
  <c r="H63" i="40"/>
  <c r="H64" i="40"/>
  <c r="H65" i="40"/>
  <c r="H66" i="40"/>
  <c r="H67" i="40"/>
  <c r="H68" i="40"/>
  <c r="A16" i="40"/>
  <c r="A17" i="40"/>
  <c r="A18" i="40"/>
  <c r="C63" i="82"/>
  <c r="E15" i="146"/>
  <c r="E79" i="146"/>
  <c r="I40" i="114"/>
  <c r="A41" i="114"/>
  <c r="A42" i="114"/>
  <c r="D15" i="112"/>
  <c r="I42" i="114"/>
  <c r="A23" i="113"/>
  <c r="A24" i="113"/>
  <c r="A25" i="113"/>
  <c r="A26" i="113"/>
  <c r="A27" i="113"/>
  <c r="A28" i="113"/>
  <c r="A29" i="113"/>
  <c r="A30" i="113"/>
  <c r="A31" i="113"/>
  <c r="A32" i="113"/>
  <c r="A33" i="113"/>
  <c r="A34" i="113"/>
  <c r="A35" i="113"/>
  <c r="D13" i="112"/>
  <c r="G24" i="113"/>
  <c r="A18" i="112"/>
  <c r="A19" i="112"/>
  <c r="A20" i="112"/>
  <c r="A21" i="112"/>
  <c r="A22" i="112"/>
  <c r="A23" i="112"/>
  <c r="A24" i="112"/>
  <c r="A25" i="112"/>
  <c r="A26" i="112"/>
  <c r="A27" i="112"/>
  <c r="A28" i="112"/>
  <c r="D17" i="112"/>
  <c r="D38" i="112"/>
  <c r="A61" i="113"/>
  <c r="A62" i="113"/>
  <c r="G62" i="113"/>
  <c r="C23" i="85"/>
  <c r="C27" i="85"/>
  <c r="G21" i="114"/>
  <c r="C30" i="84"/>
  <c r="D23" i="85"/>
  <c r="G12" i="113"/>
  <c r="A87" i="82"/>
  <c r="A88" i="82"/>
  <c r="B24" i="75"/>
  <c r="A24" i="85"/>
  <c r="A25" i="85"/>
  <c r="A26" i="85"/>
  <c r="A27" i="85"/>
  <c r="I21" i="114"/>
  <c r="A12" i="135"/>
  <c r="A13" i="135"/>
  <c r="A14" i="135"/>
  <c r="A15" i="135"/>
  <c r="A15" i="111"/>
  <c r="A16" i="111"/>
  <c r="A17" i="111"/>
  <c r="G14" i="111"/>
  <c r="H11" i="75"/>
  <c r="H12" i="75"/>
  <c r="A14" i="66"/>
  <c r="A15" i="66"/>
  <c r="A16" i="66"/>
  <c r="A17" i="66"/>
  <c r="A18" i="66"/>
  <c r="A19" i="66"/>
  <c r="A20" i="66"/>
  <c r="A21" i="66"/>
  <c r="A22" i="66"/>
  <c r="A23" i="66"/>
  <c r="A16" i="45"/>
  <c r="A17" i="45"/>
  <c r="A18" i="45"/>
  <c r="A19" i="45"/>
  <c r="A20" i="45"/>
  <c r="A21" i="45"/>
  <c r="A22" i="45"/>
  <c r="A23" i="45"/>
  <c r="G25" i="45"/>
  <c r="D19" i="85"/>
  <c r="E48" i="82"/>
  <c r="I25" i="82"/>
  <c r="A26" i="82"/>
  <c r="A27" i="82"/>
  <c r="A14" i="69"/>
  <c r="A15" i="69"/>
  <c r="I15" i="69"/>
  <c r="A12" i="75"/>
  <c r="A14" i="71"/>
  <c r="A15" i="71"/>
  <c r="A16" i="71"/>
  <c r="A17" i="71"/>
  <c r="A18" i="71"/>
  <c r="A19" i="71"/>
  <c r="A20" i="71"/>
  <c r="A21" i="71"/>
  <c r="A22" i="71"/>
  <c r="A23" i="71"/>
  <c r="A24" i="71"/>
  <c r="A25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B27" i="70"/>
  <c r="B16" i="70"/>
  <c r="B15" i="70"/>
  <c r="A19" i="40"/>
  <c r="A20" i="40"/>
  <c r="A21" i="40"/>
  <c r="A22" i="40"/>
  <c r="A23" i="40"/>
  <c r="A24" i="40"/>
  <c r="A25" i="40"/>
  <c r="A26" i="40"/>
  <c r="D27" i="85"/>
  <c r="D44" i="112"/>
  <c r="D42" i="112"/>
  <c r="D23" i="112"/>
  <c r="G28" i="113"/>
  <c r="G33" i="113"/>
  <c r="G26" i="113"/>
  <c r="A63" i="113"/>
  <c r="A64" i="113"/>
  <c r="A65" i="113"/>
  <c r="A66" i="113"/>
  <c r="A67" i="113"/>
  <c r="A68" i="113"/>
  <c r="A69" i="113"/>
  <c r="A70" i="113"/>
  <c r="A71" i="113"/>
  <c r="A72" i="113"/>
  <c r="A73" i="113"/>
  <c r="A74" i="113"/>
  <c r="A75" i="113"/>
  <c r="A76" i="113"/>
  <c r="G16" i="113"/>
  <c r="A24" i="66"/>
  <c r="A25" i="66"/>
  <c r="A26" i="66"/>
  <c r="A27" i="66"/>
  <c r="F15" i="135"/>
  <c r="I98" i="82"/>
  <c r="A26" i="71"/>
  <c r="A27" i="71"/>
  <c r="A28" i="71"/>
  <c r="A29" i="71"/>
  <c r="A30" i="71"/>
  <c r="D27" i="71"/>
  <c r="A28" i="85"/>
  <c r="G17" i="111"/>
  <c r="A16" i="69"/>
  <c r="A17" i="69"/>
  <c r="A18" i="69"/>
  <c r="A19" i="69"/>
  <c r="E29" i="146"/>
  <c r="G71" i="113"/>
  <c r="A13" i="75"/>
  <c r="A14" i="75"/>
  <c r="H13" i="75"/>
  <c r="H14" i="75"/>
  <c r="H15" i="75"/>
  <c r="H16" i="75"/>
  <c r="A16" i="135"/>
  <c r="A18" i="111"/>
  <c r="A19" i="111"/>
  <c r="A20" i="111"/>
  <c r="A21" i="111"/>
  <c r="A24" i="45"/>
  <c r="A25" i="45"/>
  <c r="G57" i="113"/>
  <c r="G35" i="113"/>
  <c r="I47" i="82"/>
  <c r="A28" i="82"/>
  <c r="A29" i="82"/>
  <c r="A30" i="82"/>
  <c r="I36" i="82"/>
  <c r="I99" i="82"/>
  <c r="A89" i="82"/>
  <c r="I134" i="82"/>
  <c r="G19" i="66"/>
  <c r="A16" i="70"/>
  <c r="A17" i="70"/>
  <c r="A18" i="70"/>
  <c r="A19" i="70"/>
  <c r="A20" i="70"/>
  <c r="A21" i="70"/>
  <c r="A22" i="70"/>
  <c r="A23" i="70"/>
  <c r="A24" i="70"/>
  <c r="A25" i="70"/>
  <c r="A26" i="70"/>
  <c r="A27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31" i="70"/>
  <c r="E32" i="70"/>
  <c r="E33" i="70"/>
  <c r="B15" i="56"/>
  <c r="B5" i="56"/>
  <c r="A16" i="56"/>
  <c r="E15" i="56"/>
  <c r="E16" i="56"/>
  <c r="A12" i="42"/>
  <c r="A13" i="42" s="1"/>
  <c r="A14" i="42" s="1"/>
  <c r="A15" i="42" s="1"/>
  <c r="H11" i="42"/>
  <c r="H12" i="42" s="1"/>
  <c r="H13" i="42" s="1"/>
  <c r="H14" i="42" s="1"/>
  <c r="H15" i="42" s="1"/>
  <c r="H16" i="42" s="1"/>
  <c r="H17" i="42" s="1"/>
  <c r="H18" i="42" s="1"/>
  <c r="H19" i="42" s="1"/>
  <c r="H20" i="42" s="1"/>
  <c r="H21" i="42" s="1"/>
  <c r="H22" i="42" s="1"/>
  <c r="H23" i="42" s="1"/>
  <c r="H24" i="42" s="1"/>
  <c r="H25" i="42" s="1"/>
  <c r="H26" i="42" s="1"/>
  <c r="H27" i="42" s="1"/>
  <c r="H28" i="42" s="1"/>
  <c r="H29" i="42" s="1"/>
  <c r="H30" i="42" s="1"/>
  <c r="H31" i="42" s="1"/>
  <c r="H32" i="42" s="1"/>
  <c r="H33" i="42" s="1"/>
  <c r="A12" i="4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F45" i="41"/>
  <c r="A27" i="40"/>
  <c r="G27" i="40"/>
  <c r="A28" i="40"/>
  <c r="A29" i="40"/>
  <c r="A30" i="40"/>
  <c r="I22" i="69"/>
  <c r="G50" i="113"/>
  <c r="I19" i="69"/>
  <c r="G61" i="82"/>
  <c r="G62" i="82"/>
  <c r="G27" i="66"/>
  <c r="A28" i="66"/>
  <c r="A29" i="66"/>
  <c r="A30" i="66"/>
  <c r="A31" i="66"/>
  <c r="A32" i="66"/>
  <c r="A33" i="66"/>
  <c r="A34" i="66"/>
  <c r="A35" i="66"/>
  <c r="A36" i="66"/>
  <c r="A37" i="66"/>
  <c r="A38" i="66"/>
  <c r="G60" i="113"/>
  <c r="A77" i="113"/>
  <c r="A78" i="113"/>
  <c r="A79" i="113"/>
  <c r="A80" i="113"/>
  <c r="G89" i="113"/>
  <c r="D46" i="112"/>
  <c r="D27" i="112"/>
  <c r="A15" i="75"/>
  <c r="A16" i="75"/>
  <c r="G17" i="75"/>
  <c r="G21" i="111"/>
  <c r="A28" i="70"/>
  <c r="A29" i="70"/>
  <c r="A30" i="70"/>
  <c r="A31" i="70"/>
  <c r="A32" i="70"/>
  <c r="D29" i="70"/>
  <c r="A20" i="69"/>
  <c r="A21" i="69"/>
  <c r="A22" i="69"/>
  <c r="A23" i="69"/>
  <c r="A24" i="69"/>
  <c r="A25" i="69"/>
  <c r="E30" i="146"/>
  <c r="G72" i="113"/>
  <c r="A31" i="71"/>
  <c r="I17" i="69"/>
  <c r="D41" i="41"/>
  <c r="D43" i="41" s="1"/>
  <c r="D47" i="41" s="1"/>
  <c r="E15" i="40" s="1"/>
  <c r="H17" i="75"/>
  <c r="H18" i="75"/>
  <c r="H19" i="75"/>
  <c r="H20" i="75"/>
  <c r="H21" i="75"/>
  <c r="A22" i="111"/>
  <c r="A23" i="111"/>
  <c r="G25" i="111"/>
  <c r="G23" i="111"/>
  <c r="G14" i="113"/>
  <c r="G27" i="45"/>
  <c r="A26" i="45"/>
  <c r="A27" i="45"/>
  <c r="G19" i="46"/>
  <c r="G67" i="113"/>
  <c r="A90" i="82"/>
  <c r="A91" i="82"/>
  <c r="A31" i="82"/>
  <c r="D26" i="42"/>
  <c r="D30" i="42" s="1"/>
  <c r="E30" i="40" s="1"/>
  <c r="A31" i="40"/>
  <c r="A32" i="40"/>
  <c r="A33" i="40"/>
  <c r="A34" i="40"/>
  <c r="I24" i="69"/>
  <c r="A17" i="75"/>
  <c r="G65" i="82"/>
  <c r="G130" i="82"/>
  <c r="G136" i="82"/>
  <c r="G145" i="82"/>
  <c r="G60" i="82"/>
  <c r="G63" i="82"/>
  <c r="G153" i="82"/>
  <c r="D63" i="82"/>
  <c r="A81" i="113"/>
  <c r="A82" i="113"/>
  <c r="A83" i="113"/>
  <c r="G20" i="113"/>
  <c r="I25" i="69"/>
  <c r="A33" i="70"/>
  <c r="I11" i="69"/>
  <c r="A18" i="75"/>
  <c r="A19" i="75"/>
  <c r="A20" i="75"/>
  <c r="A21" i="75"/>
  <c r="I86" i="82"/>
  <c r="A24" i="111"/>
  <c r="A25" i="111"/>
  <c r="A26" i="111"/>
  <c r="A27" i="111"/>
  <c r="D11" i="112"/>
  <c r="G18" i="113"/>
  <c r="I100" i="82"/>
  <c r="A92" i="82"/>
  <c r="A93" i="82"/>
  <c r="A94" i="82"/>
  <c r="A95" i="82"/>
  <c r="A96" i="82"/>
  <c r="A97" i="82"/>
  <c r="A98" i="82"/>
  <c r="A99" i="82"/>
  <c r="A100" i="82"/>
  <c r="A101" i="82"/>
  <c r="I146" i="82"/>
  <c r="A32" i="82"/>
  <c r="I32" i="82"/>
  <c r="G23" i="66"/>
  <c r="A26" i="69"/>
  <c r="A27" i="69"/>
  <c r="I29" i="69"/>
  <c r="A35" i="40"/>
  <c r="A36" i="40"/>
  <c r="A37" i="40"/>
  <c r="A38" i="40"/>
  <c r="A39" i="40"/>
  <c r="A40" i="40"/>
  <c r="A41" i="40"/>
  <c r="A42" i="40"/>
  <c r="A84" i="113"/>
  <c r="A85" i="113"/>
  <c r="A86" i="113"/>
  <c r="A87" i="113"/>
  <c r="A88" i="113"/>
  <c r="A89" i="113"/>
  <c r="A90" i="113"/>
  <c r="A91" i="113"/>
  <c r="A92" i="113"/>
  <c r="A93" i="113"/>
  <c r="A94" i="113"/>
  <c r="A95" i="113"/>
  <c r="A96" i="113"/>
  <c r="A97" i="113"/>
  <c r="G142" i="82"/>
  <c r="G148" i="82"/>
  <c r="G151" i="82"/>
  <c r="G155" i="82"/>
  <c r="G21" i="75"/>
  <c r="G27" i="111"/>
  <c r="G74" i="113"/>
  <c r="G36" i="66"/>
  <c r="K19" i="22"/>
  <c r="G46" i="40"/>
  <c r="K33" i="2"/>
  <c r="A102" i="82"/>
  <c r="A103" i="82"/>
  <c r="I106" i="82"/>
  <c r="I48" i="82"/>
  <c r="A33" i="82"/>
  <c r="A34" i="82"/>
  <c r="A35" i="82"/>
  <c r="A28" i="69"/>
  <c r="A29" i="69"/>
  <c r="H11" i="41"/>
  <c r="H12" i="41" s="1"/>
  <c r="H13" i="41" s="1"/>
  <c r="H14" i="41" s="1"/>
  <c r="H15" i="41" s="1"/>
  <c r="H16" i="41" s="1"/>
  <c r="H17" i="41" s="1"/>
  <c r="H18" i="41" s="1"/>
  <c r="H19" i="41" s="1"/>
  <c r="H20" i="41" s="1"/>
  <c r="H21" i="41" s="1"/>
  <c r="H22" i="41" s="1"/>
  <c r="H23" i="41" s="1"/>
  <c r="H24" i="41" s="1"/>
  <c r="H25" i="41" s="1"/>
  <c r="H26" i="41" s="1"/>
  <c r="H27" i="41" s="1"/>
  <c r="H28" i="41" s="1"/>
  <c r="H29" i="41" s="1"/>
  <c r="H30" i="41" s="1"/>
  <c r="H31" i="41" s="1"/>
  <c r="H32" i="41" s="1"/>
  <c r="H33" i="41" s="1"/>
  <c r="H34" i="41" s="1"/>
  <c r="H35" i="41" s="1"/>
  <c r="H36" i="41" s="1"/>
  <c r="H37" i="41" s="1"/>
  <c r="H38" i="41" s="1"/>
  <c r="H39" i="41" s="1"/>
  <c r="H40" i="41" s="1"/>
  <c r="H41" i="41" s="1"/>
  <c r="H42" i="41" s="1"/>
  <c r="H43" i="41" s="1"/>
  <c r="H44" i="41" s="1"/>
  <c r="H45" i="41" s="1"/>
  <c r="H46" i="41" s="1"/>
  <c r="H47" i="41" s="1"/>
  <c r="H48" i="41" s="1"/>
  <c r="H49" i="41" s="1"/>
  <c r="H50" i="41" s="1"/>
  <c r="H51" i="41" s="1"/>
  <c r="H52" i="41" s="1"/>
  <c r="H53" i="41" s="1"/>
  <c r="H54" i="41" s="1"/>
  <c r="H55" i="41" s="1"/>
  <c r="H56" i="41" s="1"/>
  <c r="H57" i="41" s="1"/>
  <c r="H58" i="41" s="1"/>
  <c r="H59" i="41" s="1"/>
  <c r="H60" i="41" s="1"/>
  <c r="H61" i="41" s="1"/>
  <c r="H62" i="41" s="1"/>
  <c r="H63" i="41" s="1"/>
  <c r="H64" i="41" s="1"/>
  <c r="H65" i="41" s="1"/>
  <c r="H66" i="41" s="1"/>
  <c r="H67" i="41" s="1"/>
  <c r="H68" i="41" s="1"/>
  <c r="H69" i="41" s="1"/>
  <c r="H70" i="41" s="1"/>
  <c r="H71" i="41" s="1"/>
  <c r="H72" i="41" s="1"/>
  <c r="H73" i="41" s="1"/>
  <c r="H74" i="41" s="1"/>
  <c r="H75" i="41" s="1"/>
  <c r="B26" i="109"/>
  <c r="B15" i="109"/>
  <c r="B14" i="109"/>
  <c r="B6" i="109"/>
  <c r="A15" i="109"/>
  <c r="A16" i="109"/>
  <c r="A17" i="109"/>
  <c r="A18" i="109"/>
  <c r="A19" i="109"/>
  <c r="A20" i="109"/>
  <c r="A21" i="109"/>
  <c r="A22" i="109"/>
  <c r="A23" i="109"/>
  <c r="A24" i="109"/>
  <c r="A25" i="109"/>
  <c r="A26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G15" i="22"/>
  <c r="E15" i="22"/>
  <c r="B16" i="26"/>
  <c r="B14" i="26"/>
  <c r="B5" i="26"/>
  <c r="A15" i="26"/>
  <c r="A16" i="26"/>
  <c r="F14" i="26"/>
  <c r="F15" i="26"/>
  <c r="F16" i="26"/>
  <c r="F17" i="26"/>
  <c r="F18" i="26"/>
  <c r="F19" i="26"/>
  <c r="F20" i="26"/>
  <c r="G13" i="22"/>
  <c r="E13" i="22"/>
  <c r="B16" i="25"/>
  <c r="B14" i="25"/>
  <c r="B5" i="25"/>
  <c r="A15" i="25"/>
  <c r="A16" i="25"/>
  <c r="F14" i="25"/>
  <c r="F15" i="25"/>
  <c r="F16" i="25"/>
  <c r="F17" i="25"/>
  <c r="F18" i="25"/>
  <c r="F19" i="25"/>
  <c r="F20" i="25"/>
  <c r="K18" i="24"/>
  <c r="K30" i="24"/>
  <c r="K34" i="24"/>
  <c r="K19" i="24"/>
  <c r="A17" i="24"/>
  <c r="A18" i="24"/>
  <c r="A19" i="24"/>
  <c r="A20" i="24"/>
  <c r="M16" i="24"/>
  <c r="M17" i="24"/>
  <c r="M18" i="24"/>
  <c r="M19" i="24"/>
  <c r="M20" i="24"/>
  <c r="M21" i="24"/>
  <c r="M22" i="24"/>
  <c r="M23" i="24"/>
  <c r="M24" i="24"/>
  <c r="B26" i="136"/>
  <c r="B15" i="136"/>
  <c r="A15" i="136"/>
  <c r="A16" i="136"/>
  <c r="A17" i="136"/>
  <c r="A18" i="136"/>
  <c r="A19" i="136"/>
  <c r="A20" i="136"/>
  <c r="A21" i="136"/>
  <c r="A22" i="136"/>
  <c r="A23" i="136"/>
  <c r="A24" i="136"/>
  <c r="A25" i="136"/>
  <c r="A26" i="136"/>
  <c r="G14" i="136"/>
  <c r="G15" i="136"/>
  <c r="G16" i="136"/>
  <c r="G17" i="136"/>
  <c r="G18" i="136"/>
  <c r="G19" i="136"/>
  <c r="G20" i="136"/>
  <c r="G21" i="136"/>
  <c r="G22" i="136"/>
  <c r="G23" i="136"/>
  <c r="G24" i="136"/>
  <c r="G25" i="136"/>
  <c r="G26" i="136"/>
  <c r="G27" i="136"/>
  <c r="G28" i="136"/>
  <c r="G29" i="136"/>
  <c r="G30" i="136"/>
  <c r="G31" i="136"/>
  <c r="G32" i="136"/>
  <c r="B14" i="136"/>
  <c r="B5" i="136"/>
  <c r="B26" i="23"/>
  <c r="B15" i="23"/>
  <c r="B14" i="23"/>
  <c r="B5" i="23"/>
  <c r="A15" i="23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I14" i="23"/>
  <c r="I15" i="23" s="1"/>
  <c r="I16" i="23" s="1"/>
  <c r="I17" i="23" s="1"/>
  <c r="I18" i="23" s="1"/>
  <c r="I19" i="23" s="1"/>
  <c r="I20" i="23" s="1"/>
  <c r="I21" i="23" s="1"/>
  <c r="I22" i="23" s="1"/>
  <c r="I23" i="23" s="1"/>
  <c r="I24" i="23" s="1"/>
  <c r="I25" i="23" s="1"/>
  <c r="I26" i="23" s="1"/>
  <c r="I27" i="23" s="1"/>
  <c r="I28" i="23" s="1"/>
  <c r="I29" i="23" s="1"/>
  <c r="I30" i="23" s="1"/>
  <c r="I31" i="23" s="1"/>
  <c r="I32" i="23" s="1"/>
  <c r="I33" i="23" s="1"/>
  <c r="I34" i="23" s="1"/>
  <c r="I35" i="23" s="1"/>
  <c r="I36" i="23" s="1"/>
  <c r="G27" i="2"/>
  <c r="E27" i="2"/>
  <c r="I27" i="2" s="1"/>
  <c r="E64" i="40" s="1"/>
  <c r="B16" i="13"/>
  <c r="B14" i="13"/>
  <c r="B5" i="13"/>
  <c r="A15" i="13"/>
  <c r="A16" i="13"/>
  <c r="F14" i="13"/>
  <c r="F15" i="13"/>
  <c r="F16" i="13"/>
  <c r="F17" i="13"/>
  <c r="F18" i="13"/>
  <c r="F19" i="13"/>
  <c r="F20" i="13"/>
  <c r="G25" i="2"/>
  <c r="E25" i="2"/>
  <c r="I25" i="2" s="1"/>
  <c r="B16" i="3"/>
  <c r="B14" i="3"/>
  <c r="B5" i="3"/>
  <c r="A15" i="3"/>
  <c r="A16" i="3"/>
  <c r="D19" i="3"/>
  <c r="E14" i="3"/>
  <c r="E15" i="3"/>
  <c r="E16" i="3"/>
  <c r="E17" i="3"/>
  <c r="E18" i="3"/>
  <c r="E19" i="3"/>
  <c r="E20" i="3"/>
  <c r="K33" i="11"/>
  <c r="A16" i="11"/>
  <c r="A17" i="11"/>
  <c r="A18" i="11"/>
  <c r="A19" i="11"/>
  <c r="M15" i="11"/>
  <c r="M16" i="11"/>
  <c r="M17" i="11"/>
  <c r="M18" i="11"/>
  <c r="M19" i="11"/>
  <c r="M20" i="11"/>
  <c r="M21" i="11"/>
  <c r="M22" i="11"/>
  <c r="M23" i="11"/>
  <c r="A16" i="10"/>
  <c r="A17" i="10"/>
  <c r="A18" i="10"/>
  <c r="A19" i="10"/>
  <c r="A43" i="40"/>
  <c r="A44" i="40"/>
  <c r="G43" i="40"/>
  <c r="G87" i="113"/>
  <c r="K33" i="24"/>
  <c r="K29" i="24"/>
  <c r="A27" i="109"/>
  <c r="A28" i="109"/>
  <c r="A29" i="109"/>
  <c r="A30" i="109"/>
  <c r="A31" i="109"/>
  <c r="D28" i="109"/>
  <c r="E31" i="146"/>
  <c r="G73" i="113"/>
  <c r="A27" i="136"/>
  <c r="A28" i="136"/>
  <c r="A29" i="136"/>
  <c r="A30" i="136"/>
  <c r="A31" i="136"/>
  <c r="H34" i="23"/>
  <c r="D31" i="136"/>
  <c r="F31" i="136"/>
  <c r="D28" i="136"/>
  <c r="F28" i="136"/>
  <c r="K31" i="24"/>
  <c r="G78" i="113"/>
  <c r="G80" i="113"/>
  <c r="A104" i="82"/>
  <c r="A105" i="82"/>
  <c r="A106" i="82"/>
  <c r="A36" i="82"/>
  <c r="A37" i="82"/>
  <c r="A38" i="82"/>
  <c r="A39" i="82"/>
  <c r="A40" i="82"/>
  <c r="A41" i="82"/>
  <c r="A42" i="82"/>
  <c r="F30" i="41"/>
  <c r="F31" i="41"/>
  <c r="F35" i="41"/>
  <c r="F32" i="41"/>
  <c r="F39" i="41"/>
  <c r="D27" i="41"/>
  <c r="F34" i="41"/>
  <c r="F33" i="41"/>
  <c r="J22" i="24"/>
  <c r="I22" i="24"/>
  <c r="I39" i="24"/>
  <c r="H22" i="24"/>
  <c r="H39" i="24"/>
  <c r="G22" i="24"/>
  <c r="K35" i="24"/>
  <c r="K17" i="24"/>
  <c r="K32" i="24"/>
  <c r="K16" i="24"/>
  <c r="F22" i="24"/>
  <c r="F39" i="24"/>
  <c r="C28" i="136"/>
  <c r="C31" i="136"/>
  <c r="A32" i="136"/>
  <c r="F28" i="23"/>
  <c r="F31" i="23" s="1"/>
  <c r="F36" i="23" s="1"/>
  <c r="I11" i="22" s="1"/>
  <c r="C68" i="146" s="1"/>
  <c r="C28" i="23"/>
  <c r="C31" i="23" s="1"/>
  <c r="C19" i="3"/>
  <c r="A17" i="3"/>
  <c r="A18" i="3"/>
  <c r="A19" i="3"/>
  <c r="J36" i="11"/>
  <c r="J38" i="11"/>
  <c r="I36" i="11"/>
  <c r="I38" i="11"/>
  <c r="H36" i="11"/>
  <c r="H38" i="11"/>
  <c r="G36" i="11"/>
  <c r="G38" i="11"/>
  <c r="F36" i="11"/>
  <c r="E36" i="11"/>
  <c r="K34" i="11"/>
  <c r="D36" i="11"/>
  <c r="B26" i="9"/>
  <c r="B15" i="9"/>
  <c r="B14" i="9"/>
  <c r="A15" i="9"/>
  <c r="A16" i="9"/>
  <c r="A17" i="9"/>
  <c r="A18" i="9" s="1"/>
  <c r="A19" i="9" s="1"/>
  <c r="A20" i="9" s="1"/>
  <c r="A21" i="9" s="1"/>
  <c r="A22" i="9" s="1"/>
  <c r="A23" i="9" s="1"/>
  <c r="A24" i="9" s="1"/>
  <c r="A25" i="9" s="1"/>
  <c r="A26" i="9" s="1"/>
  <c r="I14" i="9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G19" i="2"/>
  <c r="E19" i="2"/>
  <c r="I19" i="2" s="1"/>
  <c r="E62" i="40" s="1"/>
  <c r="B17" i="8"/>
  <c r="B15" i="8"/>
  <c r="B5" i="8"/>
  <c r="A16" i="8"/>
  <c r="A17" i="8" s="1"/>
  <c r="I15" i="8"/>
  <c r="I16" i="8"/>
  <c r="I17" i="8" s="1"/>
  <c r="I18" i="8" s="1"/>
  <c r="I19" i="8" s="1"/>
  <c r="I20" i="8" s="1"/>
  <c r="I21" i="8" s="1"/>
  <c r="B26" i="7"/>
  <c r="B15" i="7"/>
  <c r="B14" i="7"/>
  <c r="B5" i="7"/>
  <c r="A15" i="7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I14" i="7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B26" i="6"/>
  <c r="B15" i="6"/>
  <c r="B14" i="6"/>
  <c r="B5" i="6"/>
  <c r="A15" i="6"/>
  <c r="A16" i="6"/>
  <c r="A17" i="6"/>
  <c r="A18" i="6"/>
  <c r="A19" i="6"/>
  <c r="A20" i="6"/>
  <c r="A21" i="6"/>
  <c r="A22" i="6"/>
  <c r="A23" i="6"/>
  <c r="A24" i="6"/>
  <c r="A25" i="6"/>
  <c r="A26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B26" i="5"/>
  <c r="B15" i="5"/>
  <c r="B14" i="5"/>
  <c r="B5" i="5"/>
  <c r="A15" i="5"/>
  <c r="A16" i="5"/>
  <c r="A17" i="5"/>
  <c r="A18" i="5"/>
  <c r="A19" i="5"/>
  <c r="A20" i="5"/>
  <c r="A21" i="5"/>
  <c r="A22" i="5"/>
  <c r="A23" i="5"/>
  <c r="A24" i="5"/>
  <c r="A25" i="5"/>
  <c r="A26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B26" i="4"/>
  <c r="B15" i="4"/>
  <c r="B14" i="4"/>
  <c r="B5" i="4"/>
  <c r="A15" i="4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I14" i="4"/>
  <c r="I15" i="4"/>
  <c r="I16" i="4"/>
  <c r="I17" i="4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A45" i="40"/>
  <c r="G45" i="40"/>
  <c r="G91" i="113"/>
  <c r="A27" i="5"/>
  <c r="A28" i="5"/>
  <c r="A29" i="5"/>
  <c r="A30" i="5"/>
  <c r="A31" i="5"/>
  <c r="D28" i="5"/>
  <c r="D31" i="5"/>
  <c r="F28" i="5"/>
  <c r="A27" i="6"/>
  <c r="A28" i="6"/>
  <c r="A29" i="6"/>
  <c r="A30" i="6"/>
  <c r="A31" i="6"/>
  <c r="D31" i="6"/>
  <c r="D28" i="6"/>
  <c r="F28" i="6"/>
  <c r="F31" i="6"/>
  <c r="E28" i="5"/>
  <c r="E31" i="5"/>
  <c r="I13" i="2"/>
  <c r="A20" i="3"/>
  <c r="K25" i="2"/>
  <c r="A32" i="109"/>
  <c r="G11" i="38"/>
  <c r="G65" i="113"/>
  <c r="C28" i="5"/>
  <c r="C31" i="5"/>
  <c r="A43" i="82"/>
  <c r="A44" i="82"/>
  <c r="A45" i="82"/>
  <c r="A46" i="82"/>
  <c r="I49" i="82"/>
  <c r="I39" i="82"/>
  <c r="A107" i="82"/>
  <c r="A108" i="82"/>
  <c r="G34" i="66"/>
  <c r="J39" i="24"/>
  <c r="G39" i="24"/>
  <c r="F28" i="9"/>
  <c r="F31" i="9"/>
  <c r="F36" i="9" s="1"/>
  <c r="I21" i="2" s="1"/>
  <c r="C61" i="146" s="1"/>
  <c r="C28" i="9"/>
  <c r="C31" i="9" s="1"/>
  <c r="C20" i="8"/>
  <c r="F28" i="7"/>
  <c r="F31" i="7" s="1"/>
  <c r="I17" i="2" s="1"/>
  <c r="E61" i="40" s="1"/>
  <c r="C28" i="7"/>
  <c r="C31" i="7" s="1"/>
  <c r="E28" i="6"/>
  <c r="E31" i="6"/>
  <c r="I15" i="2"/>
  <c r="C28" i="6"/>
  <c r="C31" i="6"/>
  <c r="F28" i="4"/>
  <c r="F31" i="4"/>
  <c r="I11" i="2" s="1"/>
  <c r="E59" i="40" s="1"/>
  <c r="C28" i="4"/>
  <c r="C31" i="4" s="1"/>
  <c r="A46" i="40"/>
  <c r="A47" i="40"/>
  <c r="G97" i="113"/>
  <c r="G95" i="113"/>
  <c r="A32" i="6"/>
  <c r="K15" i="2"/>
  <c r="A47" i="82"/>
  <c r="A48" i="82"/>
  <c r="A109" i="82"/>
  <c r="A110" i="82"/>
  <c r="I16" i="114"/>
  <c r="A32" i="5"/>
  <c r="K13" i="2"/>
  <c r="I110" i="82"/>
  <c r="G38" i="66"/>
  <c r="A48" i="40"/>
  <c r="A49" i="40"/>
  <c r="G49" i="40"/>
  <c r="G47" i="40"/>
  <c r="G22" i="113"/>
  <c r="G76" i="113"/>
  <c r="G19" i="111"/>
  <c r="A49" i="82"/>
  <c r="A50" i="40"/>
  <c r="A51" i="40"/>
  <c r="A52" i="40"/>
  <c r="I23" i="69"/>
  <c r="G55" i="113"/>
  <c r="A50" i="82"/>
  <c r="I50" i="82"/>
  <c r="I52" i="82"/>
  <c r="C28" i="109"/>
  <c r="C31" i="109"/>
  <c r="E11" i="38"/>
  <c r="C19" i="146"/>
  <c r="C21" i="146"/>
  <c r="G58" i="40"/>
  <c r="A53" i="40"/>
  <c r="A54" i="40"/>
  <c r="A55" i="40"/>
  <c r="I108" i="82"/>
  <c r="A51" i="82"/>
  <c r="A52" i="82"/>
  <c r="A53" i="82"/>
  <c r="A54" i="82"/>
  <c r="A55" i="82"/>
  <c r="A56" i="40"/>
  <c r="A57" i="40"/>
  <c r="A58" i="40"/>
  <c r="A59" i="40"/>
  <c r="A60" i="40"/>
  <c r="A61" i="40"/>
  <c r="A62" i="40"/>
  <c r="A63" i="40"/>
  <c r="A64" i="40"/>
  <c r="A65" i="40"/>
  <c r="A66" i="40"/>
  <c r="G56" i="40"/>
  <c r="A67" i="40"/>
  <c r="A68" i="40"/>
  <c r="G68" i="40"/>
  <c r="A56" i="82"/>
  <c r="I85" i="82"/>
  <c r="G66" i="40"/>
  <c r="G25" i="66"/>
  <c r="G48" i="40"/>
  <c r="A57" i="82"/>
  <c r="A58" i="82"/>
  <c r="A59" i="82"/>
  <c r="A60" i="82"/>
  <c r="A61" i="82"/>
  <c r="A62" i="82"/>
  <c r="I65" i="82"/>
  <c r="A63" i="82"/>
  <c r="I63" i="82"/>
  <c r="A64" i="82"/>
  <c r="A65" i="82"/>
  <c r="I130" i="82"/>
  <c r="I153" i="82"/>
  <c r="C27" i="71"/>
  <c r="C30" i="71"/>
  <c r="G17" i="69"/>
  <c r="B44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50" i="112"/>
  <c r="E51" i="112"/>
  <c r="E52" i="112"/>
  <c r="E53" i="112"/>
  <c r="E45" i="150"/>
  <c r="E44" i="150"/>
  <c r="E43" i="150"/>
  <c r="E42" i="150"/>
  <c r="A33" i="112"/>
  <c r="A34" i="112"/>
  <c r="A35" i="112"/>
  <c r="A36" i="112"/>
  <c r="A37" i="112"/>
  <c r="A38" i="112"/>
  <c r="A39" i="112"/>
  <c r="A40" i="112"/>
  <c r="A41" i="112"/>
  <c r="A42" i="112"/>
  <c r="A43" i="112"/>
  <c r="A44" i="112"/>
  <c r="A45" i="112"/>
  <c r="A46" i="112"/>
  <c r="A47" i="112"/>
  <c r="A48" i="112"/>
  <c r="A49" i="112"/>
  <c r="A50" i="112"/>
  <c r="A51" i="112"/>
  <c r="A52" i="112"/>
  <c r="A53" i="112"/>
  <c r="D48" i="112"/>
  <c r="D52" i="112"/>
  <c r="G36" i="114"/>
  <c r="G38" i="114"/>
  <c r="G40" i="114"/>
  <c r="E34" i="66"/>
  <c r="C15" i="135"/>
  <c r="D15" i="135"/>
  <c r="E15" i="135"/>
  <c r="G14" i="114"/>
  <c r="A15" i="84"/>
  <c r="A16" i="84"/>
  <c r="A17" i="84"/>
  <c r="A18" i="84"/>
  <c r="A19" i="84"/>
  <c r="A20" i="84"/>
  <c r="A21" i="84"/>
  <c r="A22" i="84"/>
  <c r="A23" i="84"/>
  <c r="C29" i="70"/>
  <c r="C32" i="70"/>
  <c r="G11" i="69"/>
  <c r="D16" i="159"/>
  <c r="E16" i="159"/>
  <c r="A12" i="153"/>
  <c r="E12" i="153"/>
  <c r="F12" i="42"/>
  <c r="A16" i="34"/>
  <c r="A17" i="34"/>
  <c r="K17" i="34"/>
  <c r="I16" i="165"/>
  <c r="I16" i="167"/>
  <c r="G27" i="82"/>
  <c r="E47" i="82"/>
  <c r="C47" i="82"/>
  <c r="C32" i="84"/>
  <c r="A18" i="34"/>
  <c r="A19" i="34"/>
  <c r="A20" i="34"/>
  <c r="A21" i="34"/>
  <c r="E24" i="146"/>
  <c r="A22" i="34"/>
  <c r="A23" i="34"/>
  <c r="E25" i="146"/>
  <c r="F38" i="10"/>
  <c r="K21" i="10"/>
  <c r="H38" i="10"/>
  <c r="G38" i="10"/>
  <c r="L21" i="10"/>
  <c r="A20" i="10"/>
  <c r="A21" i="10"/>
  <c r="K36" i="10"/>
  <c r="K38" i="10"/>
  <c r="F38" i="11"/>
  <c r="A20" i="11"/>
  <c r="A21" i="11"/>
  <c r="L21" i="11"/>
  <c r="K36" i="11"/>
  <c r="K38" i="11"/>
  <c r="D38" i="11"/>
  <c r="E19" i="13"/>
  <c r="A17" i="13"/>
  <c r="A18" i="13"/>
  <c r="A19" i="13"/>
  <c r="I15" i="22"/>
  <c r="I39" i="152"/>
  <c r="J39" i="152"/>
  <c r="A21" i="152"/>
  <c r="A22" i="152"/>
  <c r="L22" i="152"/>
  <c r="G39" i="152"/>
  <c r="H39" i="152"/>
  <c r="K22" i="152"/>
  <c r="K37" i="152"/>
  <c r="L22" i="24"/>
  <c r="A21" i="24"/>
  <c r="A22" i="24"/>
  <c r="K22" i="24"/>
  <c r="I13" i="22"/>
  <c r="E19" i="25"/>
  <c r="A17" i="25"/>
  <c r="A18" i="25"/>
  <c r="A19" i="25"/>
  <c r="A17" i="26"/>
  <c r="A18" i="26"/>
  <c r="A19" i="26"/>
  <c r="E19" i="26"/>
  <c r="E11" i="34"/>
  <c r="I37" i="167"/>
  <c r="G13" i="34"/>
  <c r="G17" i="34"/>
  <c r="G11" i="34"/>
  <c r="I11" i="34"/>
  <c r="E15" i="75"/>
  <c r="F19" i="156"/>
  <c r="C27" i="169"/>
  <c r="C48" i="169"/>
  <c r="C17" i="157"/>
  <c r="C21" i="156"/>
  <c r="C29" i="156"/>
  <c r="I87" i="82"/>
  <c r="E38" i="11"/>
  <c r="A13" i="153"/>
  <c r="F16" i="42"/>
  <c r="E14" i="75"/>
  <c r="E17" i="75"/>
  <c r="E21" i="75"/>
  <c r="G86" i="82"/>
  <c r="E13" i="34"/>
  <c r="I13" i="34"/>
  <c r="I15" i="34"/>
  <c r="K37" i="24"/>
  <c r="D22" i="27"/>
  <c r="E28" i="136"/>
  <c r="E31" i="136"/>
  <c r="F34" i="23"/>
  <c r="D20" i="158"/>
  <c r="D19" i="158"/>
  <c r="D26" i="158"/>
  <c r="D22" i="158"/>
  <c r="D27" i="158"/>
  <c r="D25" i="158"/>
  <c r="D21" i="158"/>
  <c r="D24" i="158"/>
  <c r="D18" i="158"/>
  <c r="G17" i="157"/>
  <c r="H17" i="157"/>
  <c r="D23" i="158"/>
  <c r="B119" i="82"/>
  <c r="B74" i="82"/>
  <c r="C26" i="157"/>
  <c r="B5" i="45"/>
  <c r="B5" i="46"/>
  <c r="C25" i="156"/>
  <c r="C24" i="157"/>
  <c r="B4" i="146"/>
  <c r="B53" i="146"/>
  <c r="C22" i="156"/>
  <c r="C23" i="156"/>
  <c r="C28" i="157"/>
  <c r="B5" i="114"/>
  <c r="B5" i="69"/>
  <c r="B4" i="162"/>
  <c r="C30" i="156"/>
  <c r="C26" i="156"/>
  <c r="C25" i="157"/>
  <c r="B5" i="66"/>
  <c r="B5" i="2"/>
  <c r="B5" i="75"/>
  <c r="B5" i="34"/>
  <c r="C20" i="157"/>
  <c r="C20" i="156"/>
  <c r="B5" i="113"/>
  <c r="B41" i="113"/>
  <c r="B5" i="22"/>
  <c r="B5" i="38"/>
  <c r="G24" i="156"/>
  <c r="G23" i="156"/>
  <c r="G25" i="156"/>
  <c r="G26" i="156"/>
  <c r="G27" i="156"/>
  <c r="G22" i="156"/>
  <c r="G31" i="156"/>
  <c r="G28" i="156"/>
  <c r="G21" i="156"/>
  <c r="G29" i="156"/>
  <c r="G20" i="156"/>
  <c r="G30" i="156"/>
  <c r="F22" i="156"/>
  <c r="F25" i="156"/>
  <c r="F21" i="156"/>
  <c r="F29" i="156"/>
  <c r="F23" i="156"/>
  <c r="F26" i="156"/>
  <c r="F30" i="156"/>
  <c r="F27" i="156"/>
  <c r="F24" i="156"/>
  <c r="F20" i="156"/>
  <c r="F28" i="156"/>
  <c r="E22" i="41"/>
  <c r="F22" i="41" s="1"/>
  <c r="E23" i="40"/>
  <c r="E20" i="41"/>
  <c r="F20" i="41" s="1"/>
  <c r="E37" i="41"/>
  <c r="F37" i="41" s="1"/>
  <c r="C50" i="82"/>
  <c r="D49" i="82"/>
  <c r="G49" i="82"/>
  <c r="A22" i="10"/>
  <c r="A23" i="10"/>
  <c r="A22" i="11"/>
  <c r="A23" i="11"/>
  <c r="A20" i="13"/>
  <c r="K27" i="2"/>
  <c r="K39" i="152"/>
  <c r="A23" i="152"/>
  <c r="A24" i="152"/>
  <c r="K39" i="24"/>
  <c r="A23" i="24"/>
  <c r="A24" i="24"/>
  <c r="A20" i="25"/>
  <c r="K13" i="22"/>
  <c r="A20" i="26"/>
  <c r="K15" i="22"/>
  <c r="E17" i="34"/>
  <c r="F31" i="156"/>
  <c r="C52" i="169"/>
  <c r="E19" i="156"/>
  <c r="E22" i="156"/>
  <c r="H22" i="156"/>
  <c r="C27" i="157"/>
  <c r="C22" i="157"/>
  <c r="C18" i="157"/>
  <c r="C23" i="157"/>
  <c r="C19" i="157"/>
  <c r="C21" i="157"/>
  <c r="E13" i="153"/>
  <c r="A14" i="153"/>
  <c r="I17" i="34"/>
  <c r="C24" i="146"/>
  <c r="C26" i="146"/>
  <c r="F18" i="157"/>
  <c r="G18" i="157"/>
  <c r="D48" i="82"/>
  <c r="G48" i="82"/>
  <c r="G52" i="82"/>
  <c r="G85" i="82"/>
  <c r="G97" i="82"/>
  <c r="D47" i="82"/>
  <c r="L36" i="10"/>
  <c r="L36" i="11"/>
  <c r="L37" i="152"/>
  <c r="L37" i="24"/>
  <c r="E27" i="156"/>
  <c r="H27" i="156"/>
  <c r="E24" i="156"/>
  <c r="H24" i="156"/>
  <c r="E28" i="156"/>
  <c r="H28" i="156"/>
  <c r="H19" i="156"/>
  <c r="E29" i="156"/>
  <c r="H29" i="156"/>
  <c r="E21" i="156"/>
  <c r="H21" i="156"/>
  <c r="E30" i="156"/>
  <c r="H30" i="156"/>
  <c r="E20" i="156"/>
  <c r="H20" i="156"/>
  <c r="E25" i="156"/>
  <c r="H25" i="156"/>
  <c r="E26" i="156"/>
  <c r="H26" i="156"/>
  <c r="E23" i="156"/>
  <c r="H23" i="156"/>
  <c r="E14" i="153"/>
  <c r="A15" i="153"/>
  <c r="H18" i="157"/>
  <c r="D50" i="82"/>
  <c r="G47" i="82"/>
  <c r="G50" i="82"/>
  <c r="G108" i="82"/>
  <c r="L38" i="10"/>
  <c r="L38" i="11"/>
  <c r="L39" i="152"/>
  <c r="L39" i="24"/>
  <c r="H31" i="156"/>
  <c r="E31" i="156"/>
  <c r="A16" i="153"/>
  <c r="E15" i="153"/>
  <c r="F19" i="157"/>
  <c r="G19" i="157"/>
  <c r="A17" i="153"/>
  <c r="E16" i="153"/>
  <c r="H19" i="157"/>
  <c r="E17" i="153"/>
  <c r="A18" i="153"/>
  <c r="F20" i="157"/>
  <c r="E18" i="153"/>
  <c r="G20" i="157"/>
  <c r="H20" i="157"/>
  <c r="F21" i="157"/>
  <c r="G21" i="157"/>
  <c r="H21" i="157"/>
  <c r="F22" i="157"/>
  <c r="G22" i="157"/>
  <c r="H22" i="157"/>
  <c r="F23" i="157"/>
  <c r="G23" i="157"/>
  <c r="H23" i="157"/>
  <c r="F24" i="157"/>
  <c r="G24" i="157"/>
  <c r="H24" i="157"/>
  <c r="F25" i="157"/>
  <c r="G25" i="157"/>
  <c r="H25" i="157"/>
  <c r="F26" i="157"/>
  <c r="G26" i="157"/>
  <c r="H26" i="157"/>
  <c r="F27" i="157"/>
  <c r="G27" i="157"/>
  <c r="H27" i="157"/>
  <c r="F28" i="157"/>
  <c r="G28" i="157"/>
  <c r="G29" i="157"/>
  <c r="H29" i="158"/>
  <c r="H28" i="157"/>
  <c r="E17" i="158"/>
  <c r="F27" i="158"/>
  <c r="F23" i="158"/>
  <c r="F19" i="158"/>
  <c r="F28" i="158"/>
  <c r="F21" i="158"/>
  <c r="F20" i="158"/>
  <c r="F25" i="158"/>
  <c r="F18" i="158"/>
  <c r="F24" i="158"/>
  <c r="F17" i="158"/>
  <c r="F26" i="158"/>
  <c r="F22" i="158"/>
  <c r="H17" i="158"/>
  <c r="G17" i="158"/>
  <c r="I17" i="158"/>
  <c r="E18" i="158"/>
  <c r="H18" i="158"/>
  <c r="G18" i="158"/>
  <c r="I18" i="158"/>
  <c r="E19" i="158"/>
  <c r="H19" i="158"/>
  <c r="G19" i="158"/>
  <c r="I19" i="158"/>
  <c r="E20" i="158"/>
  <c r="H20" i="158"/>
  <c r="G20" i="158"/>
  <c r="I20" i="158"/>
  <c r="E21" i="158"/>
  <c r="H21" i="158"/>
  <c r="G21" i="158"/>
  <c r="I21" i="158"/>
  <c r="E22" i="158"/>
  <c r="H22" i="158"/>
  <c r="G22" i="158"/>
  <c r="I22" i="158"/>
  <c r="E23" i="158"/>
  <c r="H23" i="158"/>
  <c r="G23" i="158"/>
  <c r="I23" i="158"/>
  <c r="E24" i="158"/>
  <c r="H24" i="158"/>
  <c r="G24" i="158"/>
  <c r="I24" i="158"/>
  <c r="E25" i="158"/>
  <c r="H25" i="158"/>
  <c r="G25" i="158"/>
  <c r="I25" i="158"/>
  <c r="E26" i="158"/>
  <c r="H26" i="158"/>
  <c r="G26" i="158"/>
  <c r="I26" i="158"/>
  <c r="E27" i="158"/>
  <c r="H27" i="158"/>
  <c r="G27" i="158"/>
  <c r="I27" i="158"/>
  <c r="E28" i="158"/>
  <c r="H28" i="158"/>
  <c r="G12" i="40"/>
  <c r="G28" i="158"/>
  <c r="I28" i="158"/>
  <c r="H30" i="158"/>
  <c r="C21" i="112"/>
  <c r="C44" i="112"/>
  <c r="A27" i="23" l="1"/>
  <c r="A28" i="23" s="1"/>
  <c r="A29" i="23" s="1"/>
  <c r="A30" i="23" s="1"/>
  <c r="A31" i="23" s="1"/>
  <c r="E28" i="23"/>
  <c r="E31" i="23"/>
  <c r="H28" i="23"/>
  <c r="C75" i="146"/>
  <c r="C12" i="146" s="1"/>
  <c r="A14" i="22"/>
  <c r="A15" i="22" s="1"/>
  <c r="A27" i="9"/>
  <c r="A28" i="9" s="1"/>
  <c r="A29" i="9" s="1"/>
  <c r="A30" i="9" s="1"/>
  <c r="A31" i="9" s="1"/>
  <c r="E28" i="9"/>
  <c r="H28" i="9"/>
  <c r="E31" i="9"/>
  <c r="E31" i="4"/>
  <c r="H28" i="4"/>
  <c r="E28" i="4"/>
  <c r="A27" i="4"/>
  <c r="A28" i="4" s="1"/>
  <c r="A29" i="4" s="1"/>
  <c r="A30" i="4" s="1"/>
  <c r="A31" i="4" s="1"/>
  <c r="I35" i="2"/>
  <c r="E52" i="40" s="1"/>
  <c r="E58" i="40" s="1"/>
  <c r="E66" i="40" s="1"/>
  <c r="E25" i="40"/>
  <c r="E27" i="40" s="1"/>
  <c r="A18" i="8"/>
  <c r="A19" i="8" s="1"/>
  <c r="A20" i="8" s="1"/>
  <c r="E20" i="8"/>
  <c r="H20" i="8"/>
  <c r="E31" i="7"/>
  <c r="H28" i="7"/>
  <c r="A27" i="7"/>
  <c r="A28" i="7" s="1"/>
  <c r="A29" i="7" s="1"/>
  <c r="A30" i="7" s="1"/>
  <c r="A31" i="7" s="1"/>
  <c r="E28" i="7"/>
  <c r="G61" i="40"/>
  <c r="A18" i="2"/>
  <c r="A19" i="2" s="1"/>
  <c r="I31" i="2"/>
  <c r="G9" i="22"/>
  <c r="E9" i="22"/>
  <c r="A26" i="41"/>
  <c r="A27" i="41" s="1"/>
  <c r="G27" i="41"/>
  <c r="E67" i="41"/>
  <c r="E24" i="41"/>
  <c r="F24" i="41" s="1"/>
  <c r="F27" i="41" s="1"/>
  <c r="F43" i="41" s="1"/>
  <c r="F47" i="41" s="1"/>
  <c r="F36" i="41"/>
  <c r="F41" i="41" s="1"/>
  <c r="E41" i="41"/>
  <c r="E43" i="40"/>
  <c r="E45" i="40" s="1"/>
  <c r="G44" i="40"/>
  <c r="A16" i="42"/>
  <c r="A17" i="42" s="1"/>
  <c r="A18" i="42" s="1"/>
  <c r="A19" i="42" s="1"/>
  <c r="A20" i="42" s="1"/>
  <c r="A21" i="42" s="1"/>
  <c r="A22" i="42" s="1"/>
  <c r="A23" i="42" s="1"/>
  <c r="A24" i="42" s="1"/>
  <c r="F19" i="42"/>
  <c r="F26" i="42" s="1"/>
  <c r="F30" i="42" s="1"/>
  <c r="E26" i="42"/>
  <c r="E30" i="42" s="1"/>
  <c r="E58" i="150"/>
  <c r="E15" i="45" s="1"/>
  <c r="E13" i="45" s="1"/>
  <c r="G15" i="45"/>
  <c r="A32" i="23" l="1"/>
  <c r="A33" i="23" s="1"/>
  <c r="A34" i="23" s="1"/>
  <c r="A35" i="23" s="1"/>
  <c r="A36" i="23" s="1"/>
  <c r="K11" i="22" s="1"/>
  <c r="A16" i="22"/>
  <c r="A17" i="22" s="1"/>
  <c r="A32" i="9"/>
  <c r="A33" i="9" s="1"/>
  <c r="A34" i="9" s="1"/>
  <c r="A35" i="9" s="1"/>
  <c r="A36" i="9" s="1"/>
  <c r="K21" i="2" s="1"/>
  <c r="H36" i="9"/>
  <c r="A32" i="4"/>
  <c r="K11" i="2"/>
  <c r="E50" i="113"/>
  <c r="E22" i="69"/>
  <c r="E27" i="41"/>
  <c r="E43" i="41" s="1"/>
  <c r="E47" i="41" s="1"/>
  <c r="K19" i="2"/>
  <c r="A21" i="8"/>
  <c r="A32" i="7"/>
  <c r="K17" i="2"/>
  <c r="A20" i="2"/>
  <c r="A21" i="2" s="1"/>
  <c r="G62" i="40"/>
  <c r="A28" i="41"/>
  <c r="A29" i="41" s="1"/>
  <c r="A30" i="41" s="1"/>
  <c r="G26" i="42"/>
  <c r="A25" i="42"/>
  <c r="A26" i="42" s="1"/>
  <c r="E60" i="150"/>
  <c r="E25" i="45"/>
  <c r="E27" i="45" s="1"/>
  <c r="G13" i="45"/>
  <c r="H36" i="23" l="1"/>
  <c r="A18" i="22"/>
  <c r="A19" i="22" s="1"/>
  <c r="E61" i="146"/>
  <c r="A22" i="2"/>
  <c r="A23" i="2" s="1"/>
  <c r="A24" i="2" s="1"/>
  <c r="A25" i="2" s="1"/>
  <c r="A31" i="4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27" i="42"/>
  <c r="A28" i="42" s="1"/>
  <c r="A29" i="42" s="1"/>
  <c r="A30" i="42" s="1"/>
  <c r="E19" i="46"/>
  <c r="E46" i="40"/>
  <c r="E47" i="40" s="1"/>
  <c r="I19" i="22"/>
  <c r="I33" i="2"/>
  <c r="E36" i="66"/>
  <c r="E38" i="66" s="1"/>
  <c r="E65" i="113" s="1"/>
  <c r="A20" i="22" l="1"/>
  <c r="A21" i="22" s="1"/>
  <c r="K21" i="22"/>
  <c r="K23" i="22"/>
  <c r="K25" i="22"/>
  <c r="A26" i="2"/>
  <c r="A27" i="2" s="1"/>
  <c r="K35" i="2"/>
  <c r="A42" i="41"/>
  <c r="A43" i="41" s="1"/>
  <c r="G43" i="41"/>
  <c r="G41" i="41"/>
  <c r="G30" i="40"/>
  <c r="A31" i="42"/>
  <c r="A32" i="42" s="1"/>
  <c r="A33" i="42" s="1"/>
  <c r="G30" i="42"/>
  <c r="I37" i="2"/>
  <c r="I39" i="2"/>
  <c r="I41" i="2"/>
  <c r="I21" i="22"/>
  <c r="I23" i="22"/>
  <c r="C70" i="146" s="1"/>
  <c r="I25" i="22"/>
  <c r="C71" i="146" s="1"/>
  <c r="E21" i="46"/>
  <c r="E23" i="46"/>
  <c r="E25" i="46"/>
  <c r="A22" i="22" l="1"/>
  <c r="A23" i="22" s="1"/>
  <c r="E69" i="146"/>
  <c r="A28" i="2"/>
  <c r="A29" i="2" s="1"/>
  <c r="G64" i="40"/>
  <c r="A44" i="41"/>
  <c r="A45" i="41" s="1"/>
  <c r="A46" i="41" s="1"/>
  <c r="A47" i="41" s="1"/>
  <c r="G47" i="41"/>
  <c r="C64" i="146"/>
  <c r="C78" i="146" s="1"/>
  <c r="C15" i="146" s="1"/>
  <c r="E85" i="113" s="1"/>
  <c r="E55" i="40"/>
  <c r="I27" i="22"/>
  <c r="C69" i="146"/>
  <c r="C72" i="146" s="1"/>
  <c r="E27" i="46"/>
  <c r="E93" i="113" s="1"/>
  <c r="C63" i="146"/>
  <c r="C77" i="146" s="1"/>
  <c r="C14" i="146" s="1"/>
  <c r="E83" i="113" s="1"/>
  <c r="E54" i="40"/>
  <c r="I43" i="2"/>
  <c r="I45" i="2" s="1"/>
  <c r="G13" i="69" s="1"/>
  <c r="C62" i="146"/>
  <c r="E70" i="146" l="1"/>
  <c r="A24" i="22"/>
  <c r="A25" i="22" s="1"/>
  <c r="G65" i="40"/>
  <c r="K41" i="2"/>
  <c r="K31" i="2"/>
  <c r="A30" i="2"/>
  <c r="A31" i="2" s="1"/>
  <c r="A32" i="2" s="1"/>
  <c r="A33" i="2" s="1"/>
  <c r="G15" i="40"/>
  <c r="A48" i="41"/>
  <c r="A49" i="41" s="1"/>
  <c r="A50" i="41" s="1"/>
  <c r="A51" i="41" s="1"/>
  <c r="A52" i="41" s="1"/>
  <c r="E56" i="40"/>
  <c r="E68" i="40" s="1"/>
  <c r="E25" i="66" s="1"/>
  <c r="E27" i="66" s="1"/>
  <c r="E60" i="113" s="1"/>
  <c r="G15" i="69"/>
  <c r="G19" i="69"/>
  <c r="C65" i="146"/>
  <c r="C76" i="146"/>
  <c r="E87" i="113"/>
  <c r="A26" i="22" l="1"/>
  <c r="A27" i="22" s="1"/>
  <c r="A28" i="22" s="1"/>
  <c r="A29" i="22" s="1"/>
  <c r="E71" i="146"/>
  <c r="K27" i="22"/>
  <c r="A34" i="2"/>
  <c r="A35" i="2" s="1"/>
  <c r="K37" i="2"/>
  <c r="K39" i="2"/>
  <c r="G17" i="40"/>
  <c r="A53" i="41"/>
  <c r="E48" i="40"/>
  <c r="E49" i="40" s="1"/>
  <c r="E23" i="69" s="1"/>
  <c r="E25" i="69" s="1"/>
  <c r="E29" i="69" s="1"/>
  <c r="C79" i="146"/>
  <c r="C13" i="146"/>
  <c r="C16" i="146" s="1"/>
  <c r="C29" i="146"/>
  <c r="E71" i="113"/>
  <c r="E72" i="113"/>
  <c r="C30" i="146"/>
  <c r="A36" i="2" l="1"/>
  <c r="A37" i="2" s="1"/>
  <c r="G52" i="40"/>
  <c r="G18" i="40"/>
  <c r="A54" i="41"/>
  <c r="E55" i="113"/>
  <c r="E73" i="113"/>
  <c r="E74" i="113" s="1"/>
  <c r="C31" i="146"/>
  <c r="C32" i="146" s="1"/>
  <c r="C36" i="146" s="1"/>
  <c r="G88" i="82" s="1"/>
  <c r="E47" i="113"/>
  <c r="E62" i="146" l="1"/>
  <c r="A38" i="2"/>
  <c r="A39" i="2" s="1"/>
  <c r="A55" i="41"/>
  <c r="G19" i="40"/>
  <c r="G99" i="82"/>
  <c r="G91" i="82"/>
  <c r="G100" i="82" s="1"/>
  <c r="E52" i="113"/>
  <c r="E12" i="113" s="1"/>
  <c r="E67" i="113"/>
  <c r="E18" i="113" s="1"/>
  <c r="E62" i="113"/>
  <c r="E16" i="113" s="1"/>
  <c r="E57" i="113"/>
  <c r="E14" i="113" s="1"/>
  <c r="E63" i="146" l="1"/>
  <c r="G54" i="40"/>
  <c r="A40" i="2"/>
  <c r="A41" i="2" s="1"/>
  <c r="A56" i="41"/>
  <c r="G20" i="40"/>
  <c r="G103" i="82"/>
  <c r="G106" i="82" s="1"/>
  <c r="G110" i="82" s="1"/>
  <c r="E76" i="113" s="1"/>
  <c r="G55" i="40" l="1"/>
  <c r="A42" i="2"/>
  <c r="A43" i="2" s="1"/>
  <c r="E64" i="146"/>
  <c r="K43" i="2"/>
  <c r="G21" i="40"/>
  <c r="A57" i="41"/>
  <c r="A58" i="41" s="1"/>
  <c r="A59" i="41" s="1"/>
  <c r="A60" i="41" s="1"/>
  <c r="A61" i="41" s="1"/>
  <c r="A62" i="41" s="1"/>
  <c r="G16" i="114"/>
  <c r="G18" i="114" s="1"/>
  <c r="G42" i="114" s="1"/>
  <c r="C15" i="112" s="1"/>
  <c r="C38" i="112" s="1"/>
  <c r="E19" i="111"/>
  <c r="E21" i="111" s="1"/>
  <c r="E23" i="111" s="1"/>
  <c r="E25" i="111" s="1"/>
  <c r="E27" i="111" s="1"/>
  <c r="C11" i="112" s="1"/>
  <c r="C34" i="112" s="1"/>
  <c r="E89" i="113"/>
  <c r="E91" i="113" s="1"/>
  <c r="E95" i="113" s="1"/>
  <c r="E97" i="113" s="1"/>
  <c r="E22" i="113" s="1"/>
  <c r="E78" i="113"/>
  <c r="E80" i="113" s="1"/>
  <c r="E20" i="113" s="1"/>
  <c r="K45" i="2" l="1"/>
  <c r="A44" i="2"/>
  <c r="A45" i="2" s="1"/>
  <c r="I13" i="69" s="1"/>
  <c r="A63" i="41"/>
  <c r="G22" i="40"/>
  <c r="E24" i="113"/>
  <c r="E26" i="113" s="1"/>
  <c r="E28" i="113" s="1"/>
  <c r="E33" i="113" s="1"/>
  <c r="E35" i="113" s="1"/>
  <c r="C13" i="112" s="1"/>
  <c r="G23" i="40" l="1"/>
  <c r="A64" i="41"/>
  <c r="C36" i="112"/>
  <c r="C40" i="112" s="1"/>
  <c r="C17" i="112"/>
  <c r="G24" i="40" l="1"/>
  <c r="A65" i="41"/>
  <c r="D19" i="156"/>
  <c r="A66" i="41" l="1"/>
  <c r="A67" i="41" s="1"/>
  <c r="A68" i="41" s="1"/>
  <c r="A69" i="41" s="1"/>
  <c r="A70" i="41" s="1"/>
  <c r="A71" i="41" s="1"/>
  <c r="A72" i="41" s="1"/>
  <c r="A73" i="41" s="1"/>
  <c r="A74" i="41" s="1"/>
  <c r="A75" i="41" s="1"/>
  <c r="G25" i="40"/>
  <c r="D28" i="156"/>
  <c r="I28" i="156" s="1"/>
  <c r="D20" i="156"/>
  <c r="I20" i="156" s="1"/>
  <c r="D26" i="156"/>
  <c r="I26" i="156" s="1"/>
  <c r="D21" i="156"/>
  <c r="I21" i="156" s="1"/>
  <c r="I19" i="156"/>
  <c r="D23" i="156"/>
  <c r="I23" i="156" s="1"/>
  <c r="D27" i="156"/>
  <c r="I27" i="156" s="1"/>
  <c r="D24" i="156"/>
  <c r="I24" i="156" s="1"/>
  <c r="D29" i="156"/>
  <c r="I29" i="156" s="1"/>
  <c r="D22" i="156"/>
  <c r="I22" i="156" s="1"/>
  <c r="D25" i="156"/>
  <c r="I25" i="156" s="1"/>
  <c r="D30" i="156"/>
  <c r="I30" i="156" s="1"/>
  <c r="I31" i="156" l="1"/>
  <c r="K19" i="156"/>
  <c r="L19" i="156"/>
  <c r="D31" i="156"/>
  <c r="M19" i="156" l="1"/>
  <c r="K20" i="156" s="1"/>
  <c r="L20" i="156" l="1"/>
  <c r="M20" i="156" s="1"/>
  <c r="K21" i="156" l="1"/>
  <c r="L21" i="156" s="1"/>
  <c r="M21" i="156" l="1"/>
  <c r="K22" i="156" l="1"/>
  <c r="L22" i="156" l="1"/>
  <c r="M22" i="156" l="1"/>
  <c r="K23" i="156" l="1"/>
  <c r="L23" i="156" s="1"/>
  <c r="M23" i="156" l="1"/>
  <c r="K24" i="156" l="1"/>
  <c r="L24" i="156" l="1"/>
  <c r="M24" i="156" s="1"/>
  <c r="K25" i="156" l="1"/>
  <c r="L25" i="156" s="1"/>
  <c r="M25" i="156" l="1"/>
  <c r="K26" i="156" l="1"/>
  <c r="L26" i="156" s="1"/>
  <c r="M26" i="156" l="1"/>
  <c r="K27" i="156" l="1"/>
  <c r="L27" i="156" s="1"/>
  <c r="M27" i="156" l="1"/>
  <c r="K28" i="156" l="1"/>
  <c r="L28" i="156" s="1"/>
  <c r="M28" i="156" l="1"/>
  <c r="K29" i="156" l="1"/>
  <c r="L29" i="156" s="1"/>
  <c r="M29" i="156" l="1"/>
  <c r="K30" i="156" l="1"/>
  <c r="L30" i="156" s="1"/>
  <c r="L31" i="156" s="1"/>
  <c r="M30" i="156" l="1"/>
  <c r="C19" i="112" s="1"/>
  <c r="C42" i="112" l="1"/>
  <c r="C48" i="112" s="1"/>
  <c r="C52" i="112" s="1"/>
  <c r="C23" i="112"/>
  <c r="C27" i="112" s="1"/>
</calcChain>
</file>

<file path=xl/sharedStrings.xml><?xml version="1.0" encoding="utf-8"?>
<sst xmlns="http://schemas.openxmlformats.org/spreadsheetml/2006/main" count="2595" uniqueCount="1090">
  <si>
    <t>SAN DIEGO GAS &amp; ELECTRIC COMPANY</t>
  </si>
  <si>
    <t>CITIZENS' SHARE OF THE BORDER EAST LINE</t>
  </si>
  <si>
    <t>Summary of Cost Components</t>
  </si>
  <si>
    <t>($1,000)</t>
  </si>
  <si>
    <t>Line</t>
  </si>
  <si>
    <t>No.</t>
  </si>
  <si>
    <t>Description of Annual Costs</t>
  </si>
  <si>
    <t>Amounts</t>
  </si>
  <si>
    <t>Reference</t>
  </si>
  <si>
    <t>Section 1 - Direct Maintenance Expense Cost Component</t>
  </si>
  <si>
    <t>Section 2 - Non-Direct Expense Cost Component</t>
  </si>
  <si>
    <t>Section 3 - Cost Component Containing Other Specific Expenses</t>
  </si>
  <si>
    <t>Total Citizens Annual Prior Year Cost of Service</t>
  </si>
  <si>
    <t>Section 4 - True-Up Adjustment Cost Component (Over)/Undercollection</t>
  </si>
  <si>
    <t>Section 5 - Interest True-Up Adjustment Cost Component</t>
  </si>
  <si>
    <t>Subtotal Annual Costs</t>
  </si>
  <si>
    <t>Other Adjustments</t>
  </si>
  <si>
    <t>Cost Adjustment Workpapers</t>
  </si>
  <si>
    <t>Total Annual Costs</t>
  </si>
  <si>
    <t>Description of Monthly Costs</t>
  </si>
  <si>
    <t>Total Citizens Monthly Prior Year Cost of Service</t>
  </si>
  <si>
    <t>Total Monthly Costs</t>
  </si>
  <si>
    <t>Number of Months in Base Period</t>
  </si>
  <si>
    <t>A. Derivation of Direct Maintenance Expense Allocated to Citizens</t>
  </si>
  <si>
    <t xml:space="preserve">Total Direct Maintenance Cost  </t>
  </si>
  <si>
    <t>Citizens' Share of Direct Maintenance</t>
  </si>
  <si>
    <t xml:space="preserve">     Citizens Direct Maintenance</t>
  </si>
  <si>
    <t>One Eighth O&amp;M Rule</t>
  </si>
  <si>
    <t>FERC Method = 1/8 of O&amp;M Expense</t>
  </si>
  <si>
    <t xml:space="preserve">     Citizens Portion of Cash Working Capital</t>
  </si>
  <si>
    <t>Cost of Capital Rate</t>
  </si>
  <si>
    <t>Return and Associated Income Taxes</t>
  </si>
  <si>
    <t xml:space="preserve">     Subtotal of Citizens Direct Maintenance Excluding FF</t>
  </si>
  <si>
    <t>Transmission Related Municipal Franchise Fees Expense</t>
  </si>
  <si>
    <t xml:space="preserve">     Total Direct Maintenance Expense Including FF</t>
  </si>
  <si>
    <t xml:space="preserve">Section 2 - Non-Direct Expense Cost Component </t>
  </si>
  <si>
    <t>A. Non-Direct Annual Carrying Charge Percentages</t>
  </si>
  <si>
    <t>Transmission Related O&amp;M Expense</t>
  </si>
  <si>
    <t>Transmission Related A&amp;G Expense</t>
  </si>
  <si>
    <t>Transmission Related Property Tax Expense</t>
  </si>
  <si>
    <t>Transmission Related Payroll Tax Expense</t>
  </si>
  <si>
    <t>Transmission Related Working Capital Revenue</t>
  </si>
  <si>
    <t>Transmission Related General &amp; Common Plant Revenue</t>
  </si>
  <si>
    <t xml:space="preserve">     Subtotal Annual Carrying Charge Rate</t>
  </si>
  <si>
    <t xml:space="preserve">     Total Annual Carrying Charge Rate</t>
  </si>
  <si>
    <t>B. Derivation of Non-Direct Expense</t>
  </si>
  <si>
    <t>Citizens Lease Payment</t>
  </si>
  <si>
    <t>Lease Agreement</t>
  </si>
  <si>
    <t>Total Annual Carrying Charge Rate</t>
  </si>
  <si>
    <t xml:space="preserve">     Total Non-Direct Expense</t>
  </si>
  <si>
    <t>Net Transmission Plant</t>
  </si>
  <si>
    <t>A. Transmission Related O&amp;M Expense</t>
  </si>
  <si>
    <t>Transmission O&amp;M Expense</t>
  </si>
  <si>
    <t xml:space="preserve">     Transmission O&amp;M Expense Carrying Charge Percentage</t>
  </si>
  <si>
    <t>B. Transmission Related A&amp;G Expense</t>
  </si>
  <si>
    <t>Total Transmission Related A&amp;G Expense Including Property Ins.</t>
  </si>
  <si>
    <t xml:space="preserve">     Transmission Related A&amp;G Carrying Charge Percentage</t>
  </si>
  <si>
    <t>C. Transmission Related Property Tax Expense</t>
  </si>
  <si>
    <t xml:space="preserve">     Transmission Related Property Tax Carrying Charge Percentage</t>
  </si>
  <si>
    <t>D. Transmission Related Payroll Tax Expense</t>
  </si>
  <si>
    <t xml:space="preserve">     Transmission Related Payroll Tax Carrying Charge Percentage</t>
  </si>
  <si>
    <t>E. Transmission Related Working Capital Revenue</t>
  </si>
  <si>
    <t>Citizens Financed Transmission Projects:</t>
  </si>
  <si>
    <t>Transmission Related M&amp;S Allocated to Transmission</t>
  </si>
  <si>
    <t>Transmission Related Prepayments Allocated to Transmission</t>
  </si>
  <si>
    <t>Transmission Related Working Cash</t>
  </si>
  <si>
    <t xml:space="preserve">     Total Transmission Related Working Capital</t>
  </si>
  <si>
    <t>Transmission Working Capital Revenue</t>
  </si>
  <si>
    <t xml:space="preserve">     Transmission Related Working Capital Revenue Carrying Charge Percentage</t>
  </si>
  <si>
    <t>F. Transmission Related General &amp; Common Plant Revenue</t>
  </si>
  <si>
    <t>Net Transmission Related General Plant</t>
  </si>
  <si>
    <t>Net Transmission Related Common Plant</t>
  </si>
  <si>
    <t>Total Net Transmission Related General and Common Plant</t>
  </si>
  <si>
    <t>Transmission Related General and Common Return and Associated Income Taxes</t>
  </si>
  <si>
    <t>Transmission Related General and Common Depreciation Expense</t>
  </si>
  <si>
    <t>Total Transmission Related General and Common Plant Revenues</t>
  </si>
  <si>
    <t xml:space="preserve">     Total Transmission Related General and Common Plant Carrying Charge Percentage</t>
  </si>
  <si>
    <t>(a)</t>
  </si>
  <si>
    <t>(b)</t>
  </si>
  <si>
    <t>(c) = (a) x (b)</t>
  </si>
  <si>
    <t>Total</t>
  </si>
  <si>
    <t>Removal</t>
  </si>
  <si>
    <t>Costs</t>
  </si>
  <si>
    <t>Rate</t>
  </si>
  <si>
    <t>A. Direct Assignment of Accumulated Deferred Income Taxes (ADIT) to Citizens:</t>
  </si>
  <si>
    <t>Average ADIT Difference With and Without Bonus</t>
  </si>
  <si>
    <t>AF-3; Line 5; Col. Average</t>
  </si>
  <si>
    <r>
      <t xml:space="preserve"> </t>
    </r>
    <r>
      <rPr>
        <b/>
        <sz val="12"/>
        <rFont val="Times New Roman"/>
        <family val="1"/>
      </rPr>
      <t xml:space="preserve">    Total ADIT Revenue Credit</t>
    </r>
  </si>
  <si>
    <t>B. Equity AFUDC Component of Transmission Depreciation Expense</t>
  </si>
  <si>
    <t xml:space="preserve">Annual Equity AFUDC Allocated to Citizens   </t>
  </si>
  <si>
    <t>C. Derivation of Citizens Border East Line Cost of Removal</t>
  </si>
  <si>
    <t>FERC Account</t>
  </si>
  <si>
    <t xml:space="preserve">   354 - Towers &amp; Fixtures</t>
  </si>
  <si>
    <t xml:space="preserve">   356 - Overhead Conductors &amp; Devices</t>
  </si>
  <si>
    <t xml:space="preserve">   359 - Roads &amp; Trails</t>
  </si>
  <si>
    <t xml:space="preserve">   350.1 - Land</t>
  </si>
  <si>
    <t xml:space="preserve">   350.2 - Land Rights</t>
  </si>
  <si>
    <t xml:space="preserve">     Subtotal Annual Cost of Removal</t>
  </si>
  <si>
    <t xml:space="preserve">     Total Annual Cost of Removal</t>
  </si>
  <si>
    <t xml:space="preserve">     Total Other Specific Expenses</t>
  </si>
  <si>
    <t>DERIVATION OF CITIZENS' TRUE-UP ADJUSTMENT -  (OVER) / UNDERCOLLECTION</t>
  </si>
  <si>
    <t>Col. 1</t>
  </si>
  <si>
    <t>Col. 2</t>
  </si>
  <si>
    <t>Col. 3</t>
  </si>
  <si>
    <t>Col. 4</t>
  </si>
  <si>
    <t>Col. 5</t>
  </si>
  <si>
    <t>Col. 6</t>
  </si>
  <si>
    <t>Col. 7</t>
  </si>
  <si>
    <t>Col. 8</t>
  </si>
  <si>
    <t>Col. 9</t>
  </si>
  <si>
    <t>Col. 10</t>
  </si>
  <si>
    <t>Col. 11</t>
  </si>
  <si>
    <t>Calculations:</t>
  </si>
  <si>
    <t>Cumulative</t>
  </si>
  <si>
    <t>Monthly</t>
  </si>
  <si>
    <t>Overcollection (-) or</t>
  </si>
  <si>
    <t>Prior</t>
  </si>
  <si>
    <t>Adjusted Monthly</t>
  </si>
  <si>
    <t>Undercollection (+)</t>
  </si>
  <si>
    <t>True-Up</t>
  </si>
  <si>
    <t>Prior Other</t>
  </si>
  <si>
    <t>Interest</t>
  </si>
  <si>
    <t>in Revenue</t>
  </si>
  <si>
    <t>Month</t>
  </si>
  <si>
    <t>Year</t>
  </si>
  <si>
    <r>
      <t>Cost of Service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</si>
  <si>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r>
      <t>Revenues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</si>
  <si>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>Adjustment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</si>
  <si>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r>
      <t>Adjustments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</si>
  <si>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t>Revenues</t>
  </si>
  <si>
    <r>
      <t>Rate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5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</si>
  <si>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</si>
  <si>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</si>
  <si>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</si>
  <si>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</si>
  <si>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</si>
  <si>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</si>
  <si>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</si>
  <si>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</si>
  <si>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</si>
  <si>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</si>
  <si>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</si>
  <si>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</si>
  <si>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</si>
  <si>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</si>
  <si>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Monthly True-Up Revenues comprises the prior cycle costs applicable to the true-up period.</t>
  </si>
  <si>
    <t>Adjustment to back-out the applicable prior year true-up and interest true-up adjustments that are included in the recorded monthly true-up revenues in Column 3.</t>
  </si>
  <si>
    <t>Adjustment to back-out Other Adjustments from a prior year which would be included in the recorded monthly true-up revenues in Column 3. Such adjustments include, but are not limited to, error adjustments and out-of-cycle recovery or refunds ordered by the</t>
  </si>
  <si>
    <t>Commission for a previous year.</t>
  </si>
  <si>
    <t>Rates specified on the FERC website pursuant to Section 35.19a of the Commission regulation.</t>
  </si>
  <si>
    <t>Derived using the prior month balance in Column 11 plus the current month balance in Column 7.</t>
  </si>
  <si>
    <t>Interest is calculated using an average of beginning and ending balances: 1) in month 1, the average is 1/2 of balance in Column 7; and 2) in subsequent months is the average of prior month balance in Column 11 and the current month balance in Column 9.</t>
  </si>
  <si>
    <t>Transmission Revenues Data to Reflect Changed Rates</t>
  </si>
  <si>
    <t>Prior Cycle</t>
  </si>
  <si>
    <t>Cumulative Overcollection (-) or</t>
  </si>
  <si>
    <t>True Up</t>
  </si>
  <si>
    <t>Undercollection (+) in Revenue</t>
  </si>
  <si>
    <r>
      <t>Adjustment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</si>
  <si>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</si>
  <si>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</si>
  <si>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</si>
  <si>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</si>
  <si>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</si>
  <si>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</si>
  <si>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</si>
  <si>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</si>
  <si>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</si>
  <si>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</si>
  <si>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Represents the true-up adjustment from the previous annual cycle filing. SDG&amp;E accrues interest until the amount is fully collected/refunded in rates.</t>
  </si>
  <si>
    <t>The Cumulative Overcollection / Undercollection is: 1) the beginning balance in Column 2 for January; and 2) the previous month balance in Column 6 for all subsequent months.</t>
  </si>
  <si>
    <t>Interest is calculated using an average of beginning and ending balances: 1) January uses the entire balance from Column 4; and 2) subsequent months use the average of the prior month balance in</t>
  </si>
  <si>
    <t>Column 6 and the current month balance from Column 4.</t>
  </si>
  <si>
    <t>Beginning</t>
  </si>
  <si>
    <t>Ending</t>
  </si>
  <si>
    <r>
      <t>Rate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</si>
  <si>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Balance</t>
  </si>
  <si>
    <t>Amortization</t>
  </si>
  <si>
    <t>Principal</t>
  </si>
  <si>
    <t>Total Base Period Interest and Current Year Interest</t>
  </si>
  <si>
    <t>Rate is an average of the base period FERC Rates presented in the Section 4a True-Up calculation in Column 8 to derive a more accurate and consistent amortization amount (Column 4).</t>
  </si>
  <si>
    <t>The Beginning Balance  is: 1) the balance in Column 6; Line 11 from the Interest True-Up Base Period for January; and 2) the balance from previous month in Column 7 of this workpaper for all</t>
  </si>
  <si>
    <t>subsequent months.</t>
  </si>
  <si>
    <t>Beginning Balance/{[(1+Rate)^12-1]/[Rate*(1+Rate)^12]}.</t>
  </si>
  <si>
    <t xml:space="preserve"> </t>
  </si>
  <si>
    <t>Statement AD</t>
  </si>
  <si>
    <t>Cost of Plant</t>
  </si>
  <si>
    <t>FERC Form 1</t>
  </si>
  <si>
    <t>(c) = [(a)+(b)]/2</t>
  </si>
  <si>
    <t>Page; Line; Col.</t>
  </si>
  <si>
    <t>Average Balance</t>
  </si>
  <si>
    <r>
      <t xml:space="preserve">Transmission Plant </t>
    </r>
    <r>
      <rPr>
        <b/>
        <vertAlign val="superscript"/>
        <sz val="12"/>
        <rFont val="Times New Roman"/>
        <family val="1"/>
      </rPr>
      <t>1, 3</t>
    </r>
  </si>
  <si>
    <r>
      <t xml:space="preserve">Incentive Transmission Plant </t>
    </r>
    <r>
      <rPr>
        <b/>
        <vertAlign val="superscript"/>
        <sz val="12"/>
        <rFont val="Times New Roman"/>
        <family val="1"/>
      </rPr>
      <t>1</t>
    </r>
  </si>
  <si>
    <t xml:space="preserve">     Total Plant in Service </t>
  </si>
  <si>
    <t>Transmission Wages and Salaries Allocation Factor</t>
  </si>
  <si>
    <t>Total Transmission Plant &amp; Incentive Transmission Plant</t>
  </si>
  <si>
    <t>Transmission Related Electric Miscellaneous Intangible Plant</t>
  </si>
  <si>
    <t>Transmission Related General Plant</t>
  </si>
  <si>
    <t xml:space="preserve">Transmission Related Common Plant </t>
  </si>
  <si>
    <t xml:space="preserve">     Transmission Related Total Plant in Service </t>
  </si>
  <si>
    <t>The balances for Steam, Nuclear, Hydraulic, Other Production, Transmission, and Incentive Transmission plant are derived based on a 13-month average balance.</t>
  </si>
  <si>
    <t>The balances for Electric Miscellaneous Intangible, Distribution, General and Common plant are derived based on a simple average balance using beginning and ending year balances.</t>
  </si>
  <si>
    <t>The amounts stated above are ratemaking utility plant in service and a result of implementing the “Seven-Element Adjustment Factor” which reflects transfers between core electric functional areas.</t>
  </si>
  <si>
    <t>Not affected by the "Seven-Element Adjustment Factor".</t>
  </si>
  <si>
    <t>Used to allocate all elements of working capital, other than working cash.</t>
  </si>
  <si>
    <t>STATEMENT AD</t>
  </si>
  <si>
    <t>COST OF PLANT</t>
  </si>
  <si>
    <t>STEAM PRODUCTION</t>
  </si>
  <si>
    <t>Steam</t>
  </si>
  <si>
    <t>Production</t>
  </si>
  <si>
    <t>Per Book</t>
  </si>
  <si>
    <r>
      <t>Ratemaking</t>
    </r>
    <r>
      <rPr>
        <b/>
        <vertAlign val="superscript"/>
        <sz val="12"/>
        <rFont val="Times New Roman"/>
        <family val="1"/>
      </rPr>
      <t xml:space="preserve"> 1</t>
    </r>
  </si>
  <si>
    <t>SDG&amp;E Records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</si>
  <si>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</si>
  <si>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</si>
  <si>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</si>
  <si>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</si>
  <si>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</si>
  <si>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</si>
  <si>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</si>
  <si>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</si>
  <si>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</si>
  <si>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Total 13 Months</t>
  </si>
  <si>
    <t>13-Month Average Balance</t>
  </si>
  <si>
    <t>This column represents the monthly ratemaking plant balances for the base &amp; true-up periods. These plant balances reflect the amounts shifted between functions (Transmission to</t>
  </si>
  <si>
    <t>Distribution, Transmission to Generation, Distribution to Transmission, etc.) as required by FERC Order 888: Seven-Element Adjustment Factor.</t>
  </si>
  <si>
    <t>NUCLEAR PRODUCTION</t>
  </si>
  <si>
    <t>Nuclear</t>
  </si>
  <si>
    <t>HYDRAULIC PRODUCTION PLANT</t>
  </si>
  <si>
    <t>Hydraulic</t>
  </si>
  <si>
    <t>OTHER PRODUCTION</t>
  </si>
  <si>
    <t>Other</t>
  </si>
  <si>
    <t>DISTRIBUTION PLANT</t>
  </si>
  <si>
    <t>Distribution</t>
  </si>
  <si>
    <t>Plant</t>
  </si>
  <si>
    <t>Beginning and End Period Average</t>
  </si>
  <si>
    <t>TRANSMISSION PLANT</t>
  </si>
  <si>
    <t>Transmission</t>
  </si>
  <si>
    <t>Total Transmission Plant Cost Average Balance</t>
  </si>
  <si>
    <t>Represents the lease amount for the term of service that is added to the 13-Month Average Balance for Transmission ratemaking.</t>
  </si>
  <si>
    <r>
      <t xml:space="preserve">Ratemaking </t>
    </r>
    <r>
      <rPr>
        <b/>
        <vertAlign val="superscript"/>
        <sz val="12"/>
        <rFont val="Times New Roman"/>
        <family val="1"/>
      </rPr>
      <t>1</t>
    </r>
  </si>
  <si>
    <t>Represents the monthly Citizens Lease amount for term of service.</t>
  </si>
  <si>
    <t>TRANSMISSION FUNCTIONALIZATION STUDY</t>
  </si>
  <si>
    <t>DERIVATION OF TRANSMISSION RELATED PLANT DOLLARS</t>
  </si>
  <si>
    <t>(1)</t>
  </si>
  <si>
    <t>(2)</t>
  </si>
  <si>
    <t>(3)</t>
  </si>
  <si>
    <t>(4)</t>
  </si>
  <si>
    <t>(5)</t>
  </si>
  <si>
    <t>(6)</t>
  </si>
  <si>
    <t>(7)</t>
  </si>
  <si>
    <t>(8)</t>
  </si>
  <si>
    <t>Generation</t>
  </si>
  <si>
    <t>Account 101</t>
  </si>
  <si>
    <t>Plant Reclass</t>
  </si>
  <si>
    <t>Adjusted Book</t>
  </si>
  <si>
    <t>Account</t>
  </si>
  <si>
    <t>Description</t>
  </si>
  <si>
    <t>as Transmission</t>
  </si>
  <si>
    <t>to Transmission</t>
  </si>
  <si>
    <t>Steam Prod.</t>
  </si>
  <si>
    <t>Other Prod.</t>
  </si>
  <si>
    <t>as Distribution</t>
  </si>
  <si>
    <t>SUM 1:7</t>
  </si>
  <si>
    <t>Production Related to Trans</t>
  </si>
  <si>
    <t>Intangibles</t>
  </si>
  <si>
    <t>Land</t>
  </si>
  <si>
    <t>Land &amp; Land Rights</t>
  </si>
  <si>
    <t>Structures &amp; Improvements</t>
  </si>
  <si>
    <t>TOTAL</t>
  </si>
  <si>
    <t>TRANSMISSION RELATED</t>
  </si>
  <si>
    <t>Station Equipment</t>
  </si>
  <si>
    <t>Towers and Fixtures</t>
  </si>
  <si>
    <t>Poles and Fixtures</t>
  </si>
  <si>
    <t>OH Conductors and Device</t>
  </si>
  <si>
    <t>Underground Conduit</t>
  </si>
  <si>
    <t>UG Conductors &amp; Devices</t>
  </si>
  <si>
    <t>Roads &amp; Trails</t>
  </si>
  <si>
    <t>GRAND TOTAL RECLASS TRANS PLANT</t>
  </si>
  <si>
    <t>These represent plant transfers to comply with FERC Order No. 888 and reflect the adjusted Transmission plant balances.</t>
  </si>
  <si>
    <t>INCENTIVE TRANSMISSION PLANT</t>
  </si>
  <si>
    <t>Incentive</t>
  </si>
  <si>
    <t xml:space="preserve">Transmission </t>
  </si>
  <si>
    <t>Ratemaking</t>
  </si>
  <si>
    <t>ELECTRIC MISCELLANEOUS INTANGIBLE PLANT</t>
  </si>
  <si>
    <t>Adjusted FERC</t>
  </si>
  <si>
    <t>Intangible Plant</t>
  </si>
  <si>
    <t>GENERAL PLANT</t>
  </si>
  <si>
    <t>General Plant</t>
  </si>
  <si>
    <t>COMMON PLANT</t>
  </si>
  <si>
    <t>Total Common Plant Per Book</t>
  </si>
  <si>
    <t>Electric Split of Common Utility Plant</t>
  </si>
  <si>
    <t>Total Common Plant to Electric Per Book</t>
  </si>
  <si>
    <t>Statement AE</t>
  </si>
  <si>
    <t>Accumulated Depreciation and Amortization</t>
  </si>
  <si>
    <r>
      <t xml:space="preserve">Transmission Plant Depreciation Reserve </t>
    </r>
    <r>
      <rPr>
        <b/>
        <vertAlign val="superscript"/>
        <sz val="12"/>
        <rFont val="Times New Roman"/>
        <family val="1"/>
      </rPr>
      <t>1, 3</t>
    </r>
  </si>
  <si>
    <r>
      <t xml:space="preserve">Common Plant Depreciation Reserve  </t>
    </r>
    <r>
      <rPr>
        <b/>
        <vertAlign val="superscript"/>
        <sz val="12"/>
        <rFont val="Times New Roman"/>
        <family val="1"/>
      </rPr>
      <t>2, 4</t>
    </r>
  </si>
  <si>
    <t>Transmission Related Electric Misc. Intangible Plant Amortization Reserve</t>
  </si>
  <si>
    <t>Transmission Related General Plant Depreciation Reserve</t>
  </si>
  <si>
    <t>Transmission Related Common Plant Depreciation Reserve</t>
  </si>
  <si>
    <t xml:space="preserve">     Total Transmission Related Depreciation Reserve</t>
  </si>
  <si>
    <r>
      <t xml:space="preserve">Incentive Transmission Plant Depreciation Reserve </t>
    </r>
    <r>
      <rPr>
        <b/>
        <vertAlign val="superscript"/>
        <sz val="12"/>
        <rFont val="Times New Roman"/>
        <family val="1"/>
      </rPr>
      <t>1</t>
    </r>
  </si>
  <si>
    <t>Shall be Zero</t>
  </si>
  <si>
    <t>The depreciation reserve for Transmission and Incentive Transmission plant is derived based on a 13-month average balance.</t>
  </si>
  <si>
    <t>The depreciation reserve for Electric Miscellaneous Intangible, General and Common plant is derived based on a simple average of beginning and end of year balances.</t>
  </si>
  <si>
    <t>The amounts stated above are ratemaking utility plant in service and a result of implementing the "Seven-Element Adjustment Factor" which reflects transfers between core electric functional areas.</t>
  </si>
  <si>
    <t>STATEMENT AE</t>
  </si>
  <si>
    <t>ACCUMULATED DEPRECIATION AND AMORTIZATION</t>
  </si>
  <si>
    <t>Reserves</t>
  </si>
  <si>
    <t>Add: Citizens Weighted Average Accumulated Depreciation</t>
  </si>
  <si>
    <t>Total Transmission Plant Accumulated Depreciation Average Balance</t>
  </si>
  <si>
    <t>This column represents the monthly ratemaking depreciation reserve balances for the base &amp; true-up periods. These depreciation reserve balances reflect the amounts shifted between</t>
  </si>
  <si>
    <t>functions (Transmission to Distribution, Transmission to Generation, Distribution to Transmission, etc.) as required by FERC Order 888: Seven-Element Adjustment Factor.</t>
  </si>
  <si>
    <t>Represents the monthly accumulated depreciation and amortization on the Citizens Lease amount for term of service.</t>
  </si>
  <si>
    <t xml:space="preserve">DERIVATION OF TRANSMISSION RELATED </t>
  </si>
  <si>
    <t>Account 108</t>
  </si>
  <si>
    <t>Reserves Reclass</t>
  </si>
  <si>
    <t>as Steam Prod.</t>
  </si>
  <si>
    <t>as Other Prod.</t>
  </si>
  <si>
    <t>as Nuclear</t>
  </si>
  <si>
    <t>These represent plant transfers to comply with FERC Order No. 888 and reflect the adjusted plant accumulated depreciation and amortization balances.</t>
  </si>
  <si>
    <t>Intangible Reserve</t>
  </si>
  <si>
    <t>General Reserve</t>
  </si>
  <si>
    <t>Total Common Reserves to Electric Per Book</t>
  </si>
  <si>
    <t>Deferred Credits</t>
  </si>
  <si>
    <t>FERC Account 190</t>
  </si>
  <si>
    <t>FERC Account 282</t>
  </si>
  <si>
    <t>FERC Account 283</t>
  </si>
  <si>
    <t>Incentive Transmission Plant ADIT</t>
  </si>
  <si>
    <t>Transmission Plant Abandoned ADIT</t>
  </si>
  <si>
    <t>Incentive Transmission Plant Abandoned Project Cost ADIT</t>
  </si>
  <si>
    <t>Statement AF is utilized in the derivation of Transmission Rate Base for use in Statement AV.</t>
  </si>
  <si>
    <t xml:space="preserve">STATEMENT AF </t>
  </si>
  <si>
    <t>ACCUMULATED DEFERRED INCOME TAXES - ELECTRIC TRANSMISSION</t>
  </si>
  <si>
    <t>(c)</t>
  </si>
  <si>
    <t>(d) = [Sum (a) thru (c)]</t>
  </si>
  <si>
    <t xml:space="preserve">Remeasured </t>
  </si>
  <si>
    <t>Excess Reserve</t>
  </si>
  <si>
    <t>Amount</t>
  </si>
  <si>
    <t>Protected</t>
  </si>
  <si>
    <t>Unprotected</t>
  </si>
  <si>
    <t>Account 190 (Non-Citizens)</t>
  </si>
  <si>
    <t xml:space="preserve">   Compensation Related Items</t>
  </si>
  <si>
    <t xml:space="preserve">   Post Retirement Benefits</t>
  </si>
  <si>
    <t xml:space="preserve">   Net Operating Loss</t>
  </si>
  <si>
    <t xml:space="preserve">     Total of Account 190</t>
  </si>
  <si>
    <t>Account 282 (Non-Citizens)</t>
  </si>
  <si>
    <t xml:space="preserve">   Accumulated Depreciation Timing Differences</t>
  </si>
  <si>
    <t xml:space="preserve">     Total of Account 282</t>
  </si>
  <si>
    <t>Account 283 (Non-Citizens)</t>
  </si>
  <si>
    <t xml:space="preserve">   Ad Valorem Taxes</t>
  </si>
  <si>
    <t xml:space="preserve">     Total of Account 283</t>
  </si>
  <si>
    <t>Account 190 (Citizens)</t>
  </si>
  <si>
    <t>Account 282 (Citizens)</t>
  </si>
  <si>
    <t>Account 283 (Citizens)</t>
  </si>
  <si>
    <t>Accumulated Deferred Income Tax Comparison With and Without Bonus Depreciation</t>
  </si>
  <si>
    <t>ADIT</t>
  </si>
  <si>
    <t>Average</t>
  </si>
  <si>
    <t>Citizens With Bonus D</t>
  </si>
  <si>
    <t xml:space="preserve"> SDG&amp;E Records</t>
  </si>
  <si>
    <t>Citizens Without Bonus D</t>
  </si>
  <si>
    <r>
      <t xml:space="preserve">Difference With and Without Bonus Deprec. </t>
    </r>
    <r>
      <rPr>
        <b/>
        <vertAlign val="superscript"/>
        <sz val="12"/>
        <rFont val="Times New Roman"/>
        <family val="1"/>
      </rPr>
      <t>1</t>
    </r>
  </si>
  <si>
    <t>Page AF-3 is utilized in Section 3; Part A - Direct Assignment of ADIT to Citizens.</t>
  </si>
  <si>
    <t>Statement AG</t>
  </si>
  <si>
    <t>Specified Plant Account (Other than Plant in Service) and Deferred Debits</t>
  </si>
  <si>
    <r>
      <t xml:space="preserve">Transmission Plant Held for Future Use </t>
    </r>
    <r>
      <rPr>
        <b/>
        <vertAlign val="superscript"/>
        <sz val="12"/>
        <rFont val="Times New Roman"/>
        <family val="1"/>
      </rPr>
      <t>1</t>
    </r>
  </si>
  <si>
    <t>STATEMENT AG</t>
  </si>
  <si>
    <t>SPECIFIED PLANT ACCOUNTS (OTHER THAN PLANT IN SERVICE)</t>
  </si>
  <si>
    <t>AND DEFERRED DEBITS</t>
  </si>
  <si>
    <t>Plant Held for</t>
  </si>
  <si>
    <t>Future Use</t>
  </si>
  <si>
    <t>13-Month Average</t>
  </si>
  <si>
    <t>(c) = (a)+(b)</t>
  </si>
  <si>
    <t>FERC</t>
  </si>
  <si>
    <t>CPUC</t>
  </si>
  <si>
    <t>Total Project</t>
  </si>
  <si>
    <t>Project</t>
  </si>
  <si>
    <t>($)</t>
  </si>
  <si>
    <t>Statement AH</t>
  </si>
  <si>
    <t>Operation and Maintenance Expenses</t>
  </si>
  <si>
    <t>Derivation of Direct Maintenance Expense:</t>
  </si>
  <si>
    <t>Total Direct Maintenance Cost</t>
  </si>
  <si>
    <t>Derivation of Non-Direct Transmission Operation and Maintenance Expense:</t>
  </si>
  <si>
    <t>Total Non-Direct Transmission O&amp;M Expense</t>
  </si>
  <si>
    <t>Adjustments to Per Book Transmission O&amp;M Expense:</t>
  </si>
  <si>
    <t xml:space="preserve">   Scheduling, System Control &amp; Dispatch Services</t>
  </si>
  <si>
    <t xml:space="preserve">   Reliability, Planning &amp; Standards Development</t>
  </si>
  <si>
    <t xml:space="preserve">   Station Expenses</t>
  </si>
  <si>
    <t xml:space="preserve">   Underground Line Expense</t>
  </si>
  <si>
    <t xml:space="preserve">   Transmission of Electricity by Others</t>
  </si>
  <si>
    <t xml:space="preserve">   Miscellaneous Transmission Expense </t>
  </si>
  <si>
    <t xml:space="preserve">   Maintenance of Station Equipment</t>
  </si>
  <si>
    <t xml:space="preserve">   Maintenance of Overhead Lines</t>
  </si>
  <si>
    <t xml:space="preserve">   Maintenance of Underground Lines</t>
  </si>
  <si>
    <t xml:space="preserve">     Total Non-Direct Adjusted Transmission O&amp;M Expenses </t>
  </si>
  <si>
    <t>Derivation of Non-Direct Administrative and General Expense:</t>
  </si>
  <si>
    <t>Total Non-Direct Administrative &amp; General Expense</t>
  </si>
  <si>
    <t>Adjustments to Per Book A&amp;G Expense:</t>
  </si>
  <si>
    <t xml:space="preserve">   Abandoned Projects</t>
  </si>
  <si>
    <t xml:space="preserve">   CPUC energy efficiency programs</t>
  </si>
  <si>
    <t xml:space="preserve">   CPUC Intervenor Funding Expense - Transmission</t>
  </si>
  <si>
    <t xml:space="preserve">   CPUC Intervenor Funding Expense - Distribution</t>
  </si>
  <si>
    <t xml:space="preserve">   Injuries &amp; Damages</t>
  </si>
  <si>
    <t xml:space="preserve">   General Advertising Expenses </t>
  </si>
  <si>
    <t xml:space="preserve">   Franchise Requirements</t>
  </si>
  <si>
    <t xml:space="preserve">   Hazardous substances - Hazardous Substance Cleanup Cost Account</t>
  </si>
  <si>
    <t xml:space="preserve">   Litigation expenses - Litigation Cost Memorandum Account (LCMA)</t>
  </si>
  <si>
    <t xml:space="preserve">     Total Adjusted Non-Direct A&amp;G Expenses Including Property Insurance</t>
  </si>
  <si>
    <t>Less: Property Insurance (Due to different allocation factor)</t>
  </si>
  <si>
    <t>Total Adjusted Non-Direct A&amp;G Expenses Excluding Property Insurance</t>
  </si>
  <si>
    <t>Transmission Related Non-Direct Administrative &amp; General Expenses</t>
  </si>
  <si>
    <t>Property Insurance Allocated to Transmission, General, and Common Plant</t>
  </si>
  <si>
    <t xml:space="preserve">     Transmission Related Non-Direct A&amp;G Expense Including Property Insurance Expense</t>
  </si>
  <si>
    <t>Derivation of Transmission Plant Property Insurance Allocation Factor:</t>
  </si>
  <si>
    <t>Transmission Plant &amp; Incentive Transmission Plant</t>
  </si>
  <si>
    <t xml:space="preserve">     Total Transmission Related Investment in Plant</t>
  </si>
  <si>
    <t>Total Steam Production Plant</t>
  </si>
  <si>
    <t>Total Nuclear Production Plant</t>
  </si>
  <si>
    <t>Total Other Production Plant</t>
  </si>
  <si>
    <t>Total Distribution Plant</t>
  </si>
  <si>
    <t>Total General Plant</t>
  </si>
  <si>
    <t>Total Common Plant</t>
  </si>
  <si>
    <t xml:space="preserve">     Total Plant in Service Excluding SONGS</t>
  </si>
  <si>
    <r>
      <t xml:space="preserve">Transmission Property Insurance and Tax Allocation Factor </t>
    </r>
    <r>
      <rPr>
        <b/>
        <vertAlign val="superscript"/>
        <sz val="12"/>
        <rFont val="Times New Roman"/>
        <family val="1"/>
      </rPr>
      <t>1</t>
    </r>
  </si>
  <si>
    <t>Natural</t>
  </si>
  <si>
    <t>HELICOPTER UTILIZATION</t>
  </si>
  <si>
    <t>ICP (Costing Sheet)</t>
  </si>
  <si>
    <t>VACATION &amp; SICK (CL)</t>
  </si>
  <si>
    <t>ICP (CL)</t>
  </si>
  <si>
    <t>PUBLIAB PROPDAM L(CL)</t>
  </si>
  <si>
    <t>WK COMP-LABOR (CL)</t>
  </si>
  <si>
    <t>PAYROLL TAXES (CL)</t>
  </si>
  <si>
    <t>PUBLIAB PROPDAM NL(CL)</t>
  </si>
  <si>
    <t>WK COMP-NONLABOR (CL)</t>
  </si>
  <si>
    <r>
      <t xml:space="preserve">     Total Direct Maintenance Cost </t>
    </r>
    <r>
      <rPr>
        <b/>
        <vertAlign val="superscript"/>
        <sz val="12"/>
        <rFont val="Times New Roman"/>
        <family val="1"/>
      </rPr>
      <t>1, 2</t>
    </r>
  </si>
  <si>
    <t>Reflects direct maintenance expenses incurred on the 30-mile Border East segment of the Sunrise Powerlink,</t>
  </si>
  <si>
    <t>which are tracked via a specific work order.</t>
  </si>
  <si>
    <t>Electric Transmission O&amp;M Expenses</t>
  </si>
  <si>
    <t>Excluded</t>
  </si>
  <si>
    <t>Acct</t>
  </si>
  <si>
    <t>Per Books</t>
  </si>
  <si>
    <t>Expenses</t>
  </si>
  <si>
    <t>Adjusted</t>
  </si>
  <si>
    <t>Electric Transmission Operation</t>
  </si>
  <si>
    <t>Operation Supervision and Engineering</t>
  </si>
  <si>
    <t>Load Dispatch - Reliability</t>
  </si>
  <si>
    <t>Load Dispatch - Monitor and Operate Transmission System</t>
  </si>
  <si>
    <t>Load Dispatch - Transmission Service and Scheduling</t>
  </si>
  <si>
    <t xml:space="preserve">Scheduling, System Control and Dispatch Services </t>
  </si>
  <si>
    <t>Reliability, Planning and Standards Development</t>
  </si>
  <si>
    <t>Transmission Service Studies</t>
  </si>
  <si>
    <t>Generation Interconnection Studies</t>
  </si>
  <si>
    <t xml:space="preserve">Reliability, Planning and Standards Development Services </t>
  </si>
  <si>
    <r>
      <t xml:space="preserve">Station Expenses </t>
    </r>
    <r>
      <rPr>
        <b/>
        <vertAlign val="superscript"/>
        <sz val="12"/>
        <rFont val="Times New Roman"/>
        <family val="1"/>
      </rPr>
      <t>1</t>
    </r>
  </si>
  <si>
    <t xml:space="preserve">Overhead Line Expenses  </t>
  </si>
  <si>
    <t>Transmission of Electricity by Others</t>
  </si>
  <si>
    <t>Misc. Transmission Expenses</t>
  </si>
  <si>
    <t>Rents</t>
  </si>
  <si>
    <t xml:space="preserve">     Total Electric Transmission Operation </t>
  </si>
  <si>
    <t>Electric Transmission Maintenance</t>
  </si>
  <si>
    <t>Maintenance Supervision and Engineering</t>
  </si>
  <si>
    <t>Maintenance of Structures</t>
  </si>
  <si>
    <t>Maintenance of Computer Hardware</t>
  </si>
  <si>
    <t>Maintenance of Computer Software</t>
  </si>
  <si>
    <t>Maintenance of Communication Equipment</t>
  </si>
  <si>
    <t>Maintenance of Misc. Regional Transmission Plant</t>
  </si>
  <si>
    <r>
      <t xml:space="preserve">Maintenance of Overhead Lines </t>
    </r>
    <r>
      <rPr>
        <b/>
        <vertAlign val="superscript"/>
        <sz val="12"/>
        <rFont val="Times New Roman"/>
        <family val="1"/>
      </rPr>
      <t>2</t>
    </r>
  </si>
  <si>
    <r>
      <t xml:space="preserve">Maintenance of Underground Lines </t>
    </r>
    <r>
      <rPr>
        <b/>
        <vertAlign val="superscript"/>
        <sz val="12"/>
        <rFont val="Times New Roman"/>
        <family val="1"/>
      </rPr>
      <t>1</t>
    </r>
  </si>
  <si>
    <t>Maintenance of Misc. Transmission Plant</t>
  </si>
  <si>
    <t xml:space="preserve">  Total Electric Transmission Maintenance</t>
  </si>
  <si>
    <t>Total Electric Transmission O&amp;M Expenses</t>
  </si>
  <si>
    <r>
      <t xml:space="preserve">Transmission O&amp;M Expenses Charged to Citizens </t>
    </r>
    <r>
      <rPr>
        <b/>
        <vertAlign val="superscript"/>
        <sz val="12"/>
        <rFont val="Times New Roman"/>
        <family val="1"/>
      </rPr>
      <t>3</t>
    </r>
  </si>
  <si>
    <t>Total Adjusted Electric Transmission O&amp;M Expenses</t>
  </si>
  <si>
    <t>Excluded Expenses (recovery method in parentheses)</t>
  </si>
  <si>
    <t>560</t>
  </si>
  <si>
    <t>Executive ICP</t>
  </si>
  <si>
    <t>Scheduling, System Control and Dispatch Services (ERRA)</t>
  </si>
  <si>
    <t>Reliability, Planning and Standards Development Services (ERRA)</t>
  </si>
  <si>
    <t>Transmission of Electricity by Others (ERRA)</t>
  </si>
  <si>
    <t>Total Excluded Expenses</t>
  </si>
  <si>
    <t>Citizens O&amp;M should not include substation, underground, and overhead line maintenance per the Appendix X Tariff (See Section I.C - number 31).</t>
  </si>
  <si>
    <t>As a result, such items are excluded in Column b.</t>
  </si>
  <si>
    <t xml:space="preserve">Account 571 for Overhead Line Maintenance is excluded because Citizens is charged via a Direct Maintenance order, which is reflected on AH-1. </t>
  </si>
  <si>
    <t>Transmission O&amp;M Expenses in SAP Account 7000716, which was created to track Citizens Border East Line O&amp;M Expense.</t>
  </si>
  <si>
    <t>Administrative &amp; General Expenses</t>
  </si>
  <si>
    <t>Administrative &amp; General</t>
  </si>
  <si>
    <t>A&amp;G Salaries</t>
  </si>
  <si>
    <t>Office Supplies &amp; Expenses</t>
  </si>
  <si>
    <t>Less: Administrative Expenses Transferred-Credit</t>
  </si>
  <si>
    <t>Outside Services Employed</t>
  </si>
  <si>
    <t>Property Insurance</t>
  </si>
  <si>
    <t>Injuries &amp; Damages</t>
  </si>
  <si>
    <t>Employee Pensions &amp; Benefits</t>
  </si>
  <si>
    <t xml:space="preserve">Franchise Requirements </t>
  </si>
  <si>
    <t xml:space="preserve">Regulatory Commission Expenses  </t>
  </si>
  <si>
    <t>Less: Duplicate Charges (Company Energy Use)</t>
  </si>
  <si>
    <t>General Advertising Expenses</t>
  </si>
  <si>
    <t>Miscellaneous General Expenses</t>
  </si>
  <si>
    <t>Maintenance of General Plant</t>
  </si>
  <si>
    <t>Total Administrative &amp; General Expenses</t>
  </si>
  <si>
    <r>
      <t xml:space="preserve">Transmission Related A&amp;G Expenses Charged to Citizens </t>
    </r>
    <r>
      <rPr>
        <b/>
        <vertAlign val="superscript"/>
        <sz val="12"/>
        <rFont val="Times New Roman"/>
        <family val="1"/>
      </rPr>
      <t>1</t>
    </r>
  </si>
  <si>
    <t>Total Adjusted Administrative &amp; General Expenses</t>
  </si>
  <si>
    <t>Excluded Expenses:</t>
  </si>
  <si>
    <t>CPUC Intervenor Funding Expense - Transmission</t>
  </si>
  <si>
    <t>CPUC Intervenor Funding Expense - Distribution</t>
  </si>
  <si>
    <t>Litigation expenses - Litigation Cost Memorandum Account (LCMA)</t>
  </si>
  <si>
    <t>Abandoned Projects</t>
  </si>
  <si>
    <t xml:space="preserve">Hazardous Substances-Hazardous Substance Cleanup Cost Account </t>
  </si>
  <si>
    <t>Account 7000717, which was created to track Citizens Border East Line A&amp;G Expense.</t>
  </si>
  <si>
    <t>Statement AI</t>
  </si>
  <si>
    <t>Wages and Salaries</t>
  </si>
  <si>
    <t>Production Wages &amp; Salaries (Includes Steam &amp; Other Power Supply)</t>
  </si>
  <si>
    <r>
      <t xml:space="preserve">Transmission Wages &amp; Salaries </t>
    </r>
    <r>
      <rPr>
        <b/>
        <vertAlign val="superscript"/>
        <sz val="12"/>
        <rFont val="Times New Roman"/>
        <family val="1"/>
      </rPr>
      <t>1</t>
    </r>
  </si>
  <si>
    <r>
      <t xml:space="preserve">Transmission Wages &amp; Salaries </t>
    </r>
    <r>
      <rPr>
        <b/>
        <vertAlign val="superscript"/>
        <sz val="12"/>
        <rFont val="Times New Roman"/>
        <family val="1"/>
      </rPr>
      <t>2</t>
    </r>
  </si>
  <si>
    <t>Distribution Wages &amp; Salaries</t>
  </si>
  <si>
    <t>Customer Accounts Wages &amp; Salaries</t>
  </si>
  <si>
    <t>Customer Services and Informational Wages &amp; Salaries</t>
  </si>
  <si>
    <t>Sales Wages &amp; Salaries</t>
  </si>
  <si>
    <t xml:space="preserve">     Total Operating &amp; Maintenance Wages &amp; Salaries Excl. A&amp;G</t>
  </si>
  <si>
    <t>Excludes FERC Accounts 562, 564, 570, 571, and 572 associated with substation, underground, and overhead wages &amp; salaries not applicable to Citizens.</t>
  </si>
  <si>
    <t>Reflects FERC Accounts 562, 564, 570, 571, and 572 associated with substation, underground, and overhead wages &amp; salaries not applicable to Citizens.</t>
  </si>
  <si>
    <t>Transmission Wages &amp; Salaries</t>
  </si>
  <si>
    <t xml:space="preserve">FERC 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</si>
  <si>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</si>
  <si>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r>
      <t xml:space="preserve">Exclusions </t>
    </r>
    <r>
      <rPr>
        <b/>
        <vertAlign val="superscript"/>
        <sz val="12"/>
        <color theme="1"/>
        <rFont val="Times New Roman"/>
        <family val="1"/>
      </rPr>
      <t>2</t>
    </r>
  </si>
  <si>
    <t>560100E</t>
  </si>
  <si>
    <t>ET OPERATION SUPV</t>
  </si>
  <si>
    <t>560170E</t>
  </si>
  <si>
    <t>ET OPER EXEC COMP</t>
  </si>
  <si>
    <t>560200E</t>
  </si>
  <si>
    <t>ET OPER ENG</t>
  </si>
  <si>
    <t>561100E</t>
  </si>
  <si>
    <t>LOAD DISP - RELIAB</t>
  </si>
  <si>
    <t>561200E</t>
  </si>
  <si>
    <t>LOAD DISP - MONITOR</t>
  </si>
  <si>
    <t>561300E</t>
  </si>
  <si>
    <t>LOAD DISP - TRANS SR</t>
  </si>
  <si>
    <t>561400E</t>
  </si>
  <si>
    <t>SCHED SYSTM CNTL DSP</t>
  </si>
  <si>
    <t>561500E</t>
  </si>
  <si>
    <t>RELIAB,PLAN &amp; STND</t>
  </si>
  <si>
    <t>561600E</t>
  </si>
  <si>
    <t>TRANS SERV STUDIES</t>
  </si>
  <si>
    <t>561700E</t>
  </si>
  <si>
    <t>GENERATION INTER STD</t>
  </si>
  <si>
    <t>561800E</t>
  </si>
  <si>
    <t>RELIAB,PLAN &amp; STNDSV</t>
  </si>
  <si>
    <t>562000E</t>
  </si>
  <si>
    <t>STA EXPENSES</t>
  </si>
  <si>
    <t>562100E</t>
  </si>
  <si>
    <t>STA OPER EXPENSE</t>
  </si>
  <si>
    <t>563000E</t>
  </si>
  <si>
    <t>OVERHD LINE EXP</t>
  </si>
  <si>
    <t>563100E</t>
  </si>
  <si>
    <t>OPER OVERHD LINES</t>
  </si>
  <si>
    <t>563200E</t>
  </si>
  <si>
    <t>ENCROACHMNTS O/H R/W</t>
  </si>
  <si>
    <t>564000E</t>
  </si>
  <si>
    <t>UNDERGR LINE EXP</t>
  </si>
  <si>
    <t>566000E</t>
  </si>
  <si>
    <t>MISC TRANSM EXP</t>
  </si>
  <si>
    <t>566ABPE</t>
  </si>
  <si>
    <t>MISC TRANSM-ABANDON</t>
  </si>
  <si>
    <t>567000E</t>
  </si>
  <si>
    <t>RENTS</t>
  </si>
  <si>
    <t>568100E</t>
  </si>
  <si>
    <t>MAINT SUPV</t>
  </si>
  <si>
    <t>568200E</t>
  </si>
  <si>
    <t>MAINT ENGINEERING</t>
  </si>
  <si>
    <t>569000E</t>
  </si>
  <si>
    <t>MAINT OF STRUC</t>
  </si>
  <si>
    <t>569100E</t>
  </si>
  <si>
    <t>MAINT OF PC HARDWARE</t>
  </si>
  <si>
    <t>569200E</t>
  </si>
  <si>
    <t>MAINT OF PC SOFTWARE</t>
  </si>
  <si>
    <t>569300E</t>
  </si>
  <si>
    <t>MAINT OF PC EQUIPMNT</t>
  </si>
  <si>
    <t>569400E</t>
  </si>
  <si>
    <t>MAINT OF MISC TRNSMS</t>
  </si>
  <si>
    <t>570000E</t>
  </si>
  <si>
    <t>MAINT OF STA EQ</t>
  </si>
  <si>
    <t>570100E</t>
  </si>
  <si>
    <t>MAINT STA EQ GENERAL</t>
  </si>
  <si>
    <t>570121E</t>
  </si>
  <si>
    <t>RTU SUPERVISORY EQ</t>
  </si>
  <si>
    <t>570122E</t>
  </si>
  <si>
    <t>TELEMETER SYS MAINT</t>
  </si>
  <si>
    <t>570200E</t>
  </si>
  <si>
    <t>MNT STA EQ CLN TREAT</t>
  </si>
  <si>
    <t>570600E</t>
  </si>
  <si>
    <t>MAINT STA EQUIP</t>
  </si>
  <si>
    <t>570700E</t>
  </si>
  <si>
    <t>SAN ONOFRE SUBSTA</t>
  </si>
  <si>
    <t>571000E</t>
  </si>
  <si>
    <t>MAINT/OH LINES</t>
  </si>
  <si>
    <t>571100E</t>
  </si>
  <si>
    <t>MAINT OH LINES GENL</t>
  </si>
  <si>
    <t>571120E</t>
  </si>
  <si>
    <t>TRNG IN HOTSTICK MNT</t>
  </si>
  <si>
    <t>571200E</t>
  </si>
  <si>
    <t>MAINT/OH LINES-TREE</t>
  </si>
  <si>
    <t>571310E</t>
  </si>
  <si>
    <t>MNT OH INSUL WASHING</t>
  </si>
  <si>
    <t>571700E</t>
  </si>
  <si>
    <t>ACCESS&amp;PTRL RD MAINT</t>
  </si>
  <si>
    <t>571800E</t>
  </si>
  <si>
    <t>LEGACY FERC 571800E</t>
  </si>
  <si>
    <t>571930E</t>
  </si>
  <si>
    <t>OH PREV MNT-ETM INSP</t>
  </si>
  <si>
    <t>571960E</t>
  </si>
  <si>
    <t>OH PREV MNT-ETM F/UP</t>
  </si>
  <si>
    <t>572000E</t>
  </si>
  <si>
    <t>MAINT/UG LINES</t>
  </si>
  <si>
    <t>573000E</t>
  </si>
  <si>
    <t>MAINT/MISC TRANSM</t>
  </si>
  <si>
    <t>Total Transmission Wages &amp; Salaries</t>
  </si>
  <si>
    <t>Total Adjusted Citizens Transmission Wages &amp; Salaries</t>
  </si>
  <si>
    <t>Ties to FERC Form 1; Page 354; Line 21; Col. b.</t>
  </si>
  <si>
    <t>Citizens should exclude expenses associated with substation, overhead, and underground maintenance.</t>
  </si>
  <si>
    <t>Statement AJ</t>
  </si>
  <si>
    <t>Depreciation and Amortization Expense</t>
  </si>
  <si>
    <t>Transmission Plant Depreciation Expense</t>
  </si>
  <si>
    <t>Electric Miscellaneous Intangible Plant Amortization Expense</t>
  </si>
  <si>
    <t xml:space="preserve">Common Plant Depreciation Expense </t>
  </si>
  <si>
    <t>Transmission Related Electric Misc. Intangible Plant Amortization Expense</t>
  </si>
  <si>
    <t>Transmission Related Common Plant Depreciation Expense</t>
  </si>
  <si>
    <t xml:space="preserve">     Total Transmission, General, Common, and Electric Misc. Intangible Exp.</t>
  </si>
  <si>
    <t>Incentive Transmission Plant Depreciation Expense</t>
  </si>
  <si>
    <t>Transmission Plant Abandoned Project Cost Amortization Expense</t>
  </si>
  <si>
    <t>Net of Incentive Transmission Plant Depreciation Expense.</t>
  </si>
  <si>
    <t>STATEMENT AJ</t>
  </si>
  <si>
    <t>DEPRECIATION AND AMORTIZATION EXPENSE</t>
  </si>
  <si>
    <t>General</t>
  </si>
  <si>
    <t>Expense</t>
  </si>
  <si>
    <t>Total Common Expense to Electric Per Book</t>
  </si>
  <si>
    <t>Statement AK</t>
  </si>
  <si>
    <t>Taxes Other Than Income Taxes</t>
  </si>
  <si>
    <r>
      <t xml:space="preserve">Total Property Taxes </t>
    </r>
    <r>
      <rPr>
        <b/>
        <vertAlign val="superscript"/>
        <sz val="12"/>
        <rFont val="Times New Roman"/>
        <family val="1"/>
      </rPr>
      <t>1</t>
    </r>
  </si>
  <si>
    <r>
      <t xml:space="preserve">Less: Other Taxes (Business license taxes) </t>
    </r>
    <r>
      <rPr>
        <b/>
        <vertAlign val="superscript"/>
        <sz val="12"/>
        <rFont val="Times New Roman"/>
        <family val="1"/>
      </rPr>
      <t>2</t>
    </r>
  </si>
  <si>
    <t>Net Property Taxes Excl. Citizens</t>
  </si>
  <si>
    <t>Add: Citizens Allocated Portion of Property Taxes</t>
  </si>
  <si>
    <t>Net Property Taxes Incl. Citizens</t>
  </si>
  <si>
    <r>
      <t xml:space="preserve">Less: SONGS Property Taxes </t>
    </r>
    <r>
      <rPr>
        <b/>
        <vertAlign val="superscript"/>
        <sz val="12"/>
        <rFont val="Times New Roman"/>
        <family val="1"/>
      </rPr>
      <t>3</t>
    </r>
  </si>
  <si>
    <t>Total Property Taxes Expense</t>
  </si>
  <si>
    <t>Transmission Property Insurance and Tax Allocation Factor</t>
  </si>
  <si>
    <t xml:space="preserve">     Transmission Related Property Taxes Expense</t>
  </si>
  <si>
    <r>
      <t xml:space="preserve">Total Payroll Taxes Expense </t>
    </r>
    <r>
      <rPr>
        <b/>
        <vertAlign val="superscript"/>
        <sz val="12"/>
        <rFont val="Times New Roman"/>
        <family val="1"/>
      </rPr>
      <t>4</t>
    </r>
  </si>
  <si>
    <t>Add: Citizens Allocated Portion of Payroll Taxes</t>
  </si>
  <si>
    <t>Total Payroll Taxes Expense Incl. Citizens</t>
  </si>
  <si>
    <t xml:space="preserve">     Transmission Related Payroll Taxes Expense</t>
  </si>
  <si>
    <t>As of July 1, 2018, SDG&amp;E is no longer assessed property taxes on SONGS.</t>
  </si>
  <si>
    <t>Statement AL</t>
  </si>
  <si>
    <t>Working Capital</t>
  </si>
  <si>
    <t>Working</t>
  </si>
  <si>
    <t>13-Months</t>
  </si>
  <si>
    <t>Cash</t>
  </si>
  <si>
    <t>Transmission Plant Allocation Factor</t>
  </si>
  <si>
    <t xml:space="preserve">     Transmission Related Materials and Supplies </t>
  </si>
  <si>
    <t xml:space="preserve">     Transmission Related Prepayments </t>
  </si>
  <si>
    <t>C. Derivation of Transmission Related Cash Working Capital - Retail:</t>
  </si>
  <si>
    <t xml:space="preserve">   Transmission O&amp;M Expense</t>
  </si>
  <si>
    <t xml:space="preserve">   Transmission Related A&amp;G Expense - Excl. Intervenor Funding Expense</t>
  </si>
  <si>
    <t xml:space="preserve">     Total</t>
  </si>
  <si>
    <t xml:space="preserve">   One Eighth O&amp;M Rule</t>
  </si>
  <si>
    <t xml:space="preserve">     Transmission Related Cash Working Capital - Retail Customers</t>
  </si>
  <si>
    <t>The balances for Materials &amp; Supplies and Prepayments are derived based on a 13-month average balance.</t>
  </si>
  <si>
    <t>STATEMENT AL</t>
  </si>
  <si>
    <t>WORKING CAPITAL</t>
  </si>
  <si>
    <t>ACCOUNT 154 PLANT MATERIALS AND OPERATING SUPPLIES</t>
  </si>
  <si>
    <t>ELECTRIC ALLOWABLE PER FERC FORMULA</t>
  </si>
  <si>
    <t>Electric Plant</t>
  </si>
  <si>
    <t>Materials</t>
  </si>
  <si>
    <t>&amp; Supplies</t>
  </si>
  <si>
    <t>ACCOUNT 165 PREPAYMENTS  -  ELECTRIC</t>
  </si>
  <si>
    <t>Prepayments</t>
  </si>
  <si>
    <t>Statement AR</t>
  </si>
  <si>
    <t>Federal Tax Adjustments</t>
  </si>
  <si>
    <t>Transmission Related Amortization of Investment Tax Credits</t>
  </si>
  <si>
    <t>Transmission Related Amortization of Excess Deferred Tax Liabilities</t>
  </si>
  <si>
    <t xml:space="preserve">   FERC Account 190</t>
  </si>
  <si>
    <t xml:space="preserve">   FERC Account 282</t>
  </si>
  <si>
    <t xml:space="preserve">   FERC Account 283</t>
  </si>
  <si>
    <t>Total Transmission Related Amortization of Excess Deferred Tax Liabilities</t>
  </si>
  <si>
    <t>Other Federal Tax Adjustments</t>
  </si>
  <si>
    <r>
      <t xml:space="preserve">     Total Federal Tax Adjustments </t>
    </r>
    <r>
      <rPr>
        <b/>
        <vertAlign val="superscript"/>
        <sz val="12"/>
        <rFont val="Times New Roman"/>
        <family val="1"/>
      </rPr>
      <t>1</t>
    </r>
  </si>
  <si>
    <t>STATEMENT AR</t>
  </si>
  <si>
    <t>AMORTIZATION OF TRANSMISSION RELATED EXCESS DEFERRED TAX LIABILITIES</t>
  </si>
  <si>
    <t>(c) = [(a) + (b)]</t>
  </si>
  <si>
    <t>SAN DIEGO GAS AND ELECTRIC COMPANY</t>
  </si>
  <si>
    <t>Statement AV</t>
  </si>
  <si>
    <t>Cost of Capital and Fair Rate of Return</t>
  </si>
  <si>
    <t>Long-Term Debt Component - Denominator:</t>
  </si>
  <si>
    <t>Bonds (Acct 221)</t>
  </si>
  <si>
    <t>Less: Reacquired Bonds (Acct 222)</t>
  </si>
  <si>
    <t>Other Long-Term Debt (Acct 224)</t>
  </si>
  <si>
    <t>Unamortized Premium on Long-Term Debt (Acct 225)</t>
  </si>
  <si>
    <t>Less: Unamortized Discount on Long-Term Debt-Debit (Acct 226)</t>
  </si>
  <si>
    <t xml:space="preserve">     LTD = Long Term Debt</t>
  </si>
  <si>
    <t>Long-Term Debt Component - Numerator:</t>
  </si>
  <si>
    <t>Interest on Long-Term Debt (Acct 427)</t>
  </si>
  <si>
    <t>Amort. of Debt Disc. and Expense (Acct 428)</t>
  </si>
  <si>
    <t>Amortization of Loss on Reacquired Debt (Acct 428.1)</t>
  </si>
  <si>
    <t>Less: Amort. of Premium on Debt-Credit (Acct 429)</t>
  </si>
  <si>
    <t>Less: Amortization of Gain on Reacquired Debt-Credit (Acct 429.1)</t>
  </si>
  <si>
    <t xml:space="preserve">     i = LTD interest</t>
  </si>
  <si>
    <t>Cost of Long-Term Debt:</t>
  </si>
  <si>
    <t>Preferred Equity Component:</t>
  </si>
  <si>
    <t>PF = Preferred Stock (Acct 204)</t>
  </si>
  <si>
    <t>d(pf) = Total Dividends Declared-Preferred Stocks (Acct 437)</t>
  </si>
  <si>
    <t xml:space="preserve">     Cost of Preferred Equity</t>
  </si>
  <si>
    <t>Common Equity Component:</t>
  </si>
  <si>
    <t>Proprietary Capital</t>
  </si>
  <si>
    <t>Less: Preferred Stock (Acct 204)</t>
  </si>
  <si>
    <t>Less: Unappropriated Undistributed Subsidiary Earnings (Acct 216.1)</t>
  </si>
  <si>
    <t>Accumulated Other Comprehensive Income (Acct 219)</t>
  </si>
  <si>
    <t xml:space="preserve">     CS = Common Stock</t>
  </si>
  <si>
    <t>Return on Common Equity:</t>
  </si>
  <si>
    <t>(d) = (b) x (c)</t>
  </si>
  <si>
    <t>Cap. Struct.</t>
  </si>
  <si>
    <t>Cost of</t>
  </si>
  <si>
    <t>Weighted</t>
  </si>
  <si>
    <t>Weighted Cost of Capital:</t>
  </si>
  <si>
    <t>Ratio</t>
  </si>
  <si>
    <t>Capital</t>
  </si>
  <si>
    <t>Cost of Capital</t>
  </si>
  <si>
    <t>Long-Term Debt</t>
  </si>
  <si>
    <t>Preferred Equity</t>
  </si>
  <si>
    <t>Common Equity</t>
  </si>
  <si>
    <t xml:space="preserve">     Total Capital</t>
  </si>
  <si>
    <t>Cost of Equity Component (Preferred &amp; Common):</t>
  </si>
  <si>
    <t>Incentive Return on Common Equity:</t>
  </si>
  <si>
    <t>Incentive Weighted Cost of Capital:</t>
  </si>
  <si>
    <t>Incentive Cost of Equity Component (Preferred &amp; Common):</t>
  </si>
  <si>
    <t>Amount is based upon December 31 balances.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</si>
  <si>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Calculation:</t>
    </r>
  </si>
  <si>
    <t>a. Federal Income Tax Component:</t>
  </si>
  <si>
    <t>Where:</t>
  </si>
  <si>
    <t xml:space="preserve">     A = Sum of Preferred Stock and Return on Equity Component</t>
  </si>
  <si>
    <t xml:space="preserve">     B = Transmission Total Federal Tax Adjustments</t>
  </si>
  <si>
    <r>
      <t xml:space="preserve">     C = Equity AFUDC Component of Transmission Depreciation Expense </t>
    </r>
    <r>
      <rPr>
        <b/>
        <vertAlign val="superscript"/>
        <sz val="12"/>
        <rFont val="Times New Roman"/>
        <family val="1"/>
      </rPr>
      <t>1</t>
    </r>
  </si>
  <si>
    <t xml:space="preserve">     D = Transmission Rate Base</t>
  </si>
  <si>
    <t xml:space="preserve">     FT = Federal Income Tax Rate for Rate Effective Period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</si>
  <si>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</si>
  <si>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</si>
  <si>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</si>
  <si>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</si>
  <si>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</si>
  <si>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 xml:space="preserve">     B = Equity AFUDC Component of Transmission Depreciation Expense</t>
  </si>
  <si>
    <t xml:space="preserve">     C = Transmission Rate Base</t>
  </si>
  <si>
    <t xml:space="preserve">     FT = Federal Income Tax Expense</t>
  </si>
  <si>
    <t xml:space="preserve">     ST = State Income Tax Rate for Rate Effective Period</t>
  </si>
  <si>
    <t>State Income Tax Rate</t>
  </si>
  <si>
    <t>State Income Tax    =    ((A) + (B / C) + Federal Income Tax)*(ST)</t>
  </si>
  <si>
    <t>State Income Tax Expense</t>
  </si>
  <si>
    <t xml:space="preserve">                                                               (1 - ST)</t>
  </si>
  <si>
    <t>C. Total Federal &amp; State Income Tax Rate:</t>
  </si>
  <si>
    <t>D. Total Weighted Cost of Capital: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</si>
  <si>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>:</t>
    </r>
  </si>
  <si>
    <t>Citizens portion of Equity AFUDC totaling $197K is embedded in the Equity AFUDC component of Transmission Depreciation expense.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</si>
  <si>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Calculation:</t>
    </r>
  </si>
  <si>
    <t xml:space="preserve">     C = Equity AFUDC Component of Transmission Depreciation Expense</t>
  </si>
  <si>
    <t xml:space="preserve">     D = Incentive ROE Project Transmission Rate Base</t>
  </si>
  <si>
    <t xml:space="preserve">Federal Income Tax    =    (((A) + (C / D)) * FT) - (B / D) </t>
  </si>
  <si>
    <t xml:space="preserve">Federal Income Tax Expense </t>
  </si>
  <si>
    <t xml:space="preserve">     C = Incentive ROE Project Transmission Rate Base</t>
  </si>
  <si>
    <t>D. Total Incentive Weighted Cost of Capital: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</si>
  <si>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>:</t>
    </r>
  </si>
  <si>
    <t>Non-Incentive Equity AFUDC Component of Transmission Depreciation Expense</t>
  </si>
  <si>
    <t xml:space="preserve">Non-Incentive Equity AFUDC </t>
  </si>
  <si>
    <t xml:space="preserve">Component of Transmission </t>
  </si>
  <si>
    <r>
      <t xml:space="preserve">Vintages of Plant </t>
    </r>
    <r>
      <rPr>
        <b/>
        <vertAlign val="superscript"/>
        <sz val="12"/>
        <rFont val="Times New Roman"/>
        <family val="1"/>
      </rPr>
      <t>1</t>
    </r>
  </si>
  <si>
    <t>Depn Exp.</t>
  </si>
  <si>
    <t>Citizens Border East Line Adj. (see w/p AV-2B)</t>
  </si>
  <si>
    <t>AFUDC Equity Depreciation Expense - Net of AFUDC Equity Depreciation Expense on Assets Leased to Citizens Border East Line</t>
  </si>
  <si>
    <t>Citizens' Calculation of Equity AFUDC Component of Transmission Depreciation Expenses</t>
  </si>
  <si>
    <t>AFUDC embedded in the Lease Payment on the Border East Line</t>
  </si>
  <si>
    <t>AFUDC Equity Percentage as of July 2012</t>
  </si>
  <si>
    <t>AFUDC Equity Embedded in the Border East Line</t>
  </si>
  <si>
    <t>Annual Depreciation Rate (30 year Lease)</t>
  </si>
  <si>
    <t>1 / 30 years</t>
  </si>
  <si>
    <t>Annual Book Depreciation on AFUDC Equity</t>
  </si>
  <si>
    <t>Federal and State Combined Tax Rate</t>
  </si>
  <si>
    <t>Tax Cost of Non-Deductibility of AFUDC Equity</t>
  </si>
  <si>
    <t>Gross-up Factor</t>
  </si>
  <si>
    <t>Revenue Requirement</t>
  </si>
  <si>
    <t xml:space="preserve">Derivation of End Use Transmission Rate Base </t>
  </si>
  <si>
    <t>A. Derivation of Transmission Rate Base:</t>
  </si>
  <si>
    <t>Net Transmission Plant:</t>
  </si>
  <si>
    <t>Transmission Plant</t>
  </si>
  <si>
    <t>Transmission Related Common Plant</t>
  </si>
  <si>
    <t xml:space="preserve">     Total Net Transmission Plant</t>
  </si>
  <si>
    <t>Rate Base Additions:</t>
  </si>
  <si>
    <t>Transmission Plant Held for Future Use</t>
  </si>
  <si>
    <t>Transmission Plant Abandoned Project Cost</t>
  </si>
  <si>
    <t xml:space="preserve">     Total Rate Base Additions</t>
  </si>
  <si>
    <t>Rate Base Reductions:</t>
  </si>
  <si>
    <t>Transmission Related Accum. Def. Inc. Taxes</t>
  </si>
  <si>
    <t>Transmission Plant Abandoned Accum. Def. Inc. Taxes</t>
  </si>
  <si>
    <t xml:space="preserve">     Total Rate Base Reductions</t>
  </si>
  <si>
    <t>Working Capital:</t>
  </si>
  <si>
    <t xml:space="preserve">Transmission Related Materials and Supplies </t>
  </si>
  <si>
    <t>Transmission Related Prepayments</t>
  </si>
  <si>
    <t>Transmission Related Cash Working Capital</t>
  </si>
  <si>
    <t xml:space="preserve">     Total Working Capital</t>
  </si>
  <si>
    <t>Other Regulatory Assets/Liabilities</t>
  </si>
  <si>
    <t xml:space="preserve">     Total Transmission Rate Base</t>
  </si>
  <si>
    <r>
      <t>B. Incentive ROE Project Transmission Rate Base:</t>
    </r>
    <r>
      <rPr>
        <sz val="12"/>
        <rFont val="Times New Roman"/>
        <family val="1"/>
      </rPr>
      <t xml:space="preserve"> </t>
    </r>
  </si>
  <si>
    <t>Net Incentive Transmission Plant</t>
  </si>
  <si>
    <t xml:space="preserve">Incentive Transmission Plant Accum. Def. Income Taxes </t>
  </si>
  <si>
    <t xml:space="preserve">     Total Incentive ROE Project Transmission Rate Base</t>
  </si>
  <si>
    <r>
      <t>C. Incentive Transmission Plant Abandoned Project Rate Base:</t>
    </r>
    <r>
      <rPr>
        <sz val="12"/>
        <rFont val="Times New Roman"/>
        <family val="1"/>
      </rPr>
      <t xml:space="preserve"> </t>
    </r>
  </si>
  <si>
    <t>Incentive Transmission Plant Abandoned Project Cost</t>
  </si>
  <si>
    <t>Incentive Transmission Plant Abandoned Project Cost Accum. Def. Inc. Taxes</t>
  </si>
  <si>
    <t xml:space="preserve">     Total Incentive Transmission Plant Abandoned Project Cost Rate Base</t>
  </si>
  <si>
    <t>D. Incentive Transmission Construction Work In Progress</t>
  </si>
  <si>
    <t>A. Derivation of Net Transmission Plant:</t>
  </si>
  <si>
    <t>Gross Transmission Plant:</t>
  </si>
  <si>
    <t>Transmission Related Electric Misc. Intangible Plant</t>
  </si>
  <si>
    <t xml:space="preserve">     Total Gross Transmission Plant</t>
  </si>
  <si>
    <t>Transmission Related Depreciation Reserve:</t>
  </si>
  <si>
    <t xml:space="preserve">Transmission Plant Depreciation Reserve </t>
  </si>
  <si>
    <t>Transmission Related General Plant Depr Reserve</t>
  </si>
  <si>
    <t>Transmission Related Common Plant Depr Reserve</t>
  </si>
  <si>
    <t>B. Incentive Project Net Transmission Plant:</t>
  </si>
  <si>
    <t>Incentive Transmission Plant</t>
  </si>
  <si>
    <t>Incentive Transmission Plant Depreciation Reserve</t>
  </si>
  <si>
    <t xml:space="preserve">     Total Net Incentive Transmission Plant</t>
  </si>
  <si>
    <t xml:space="preserve">Miscellaneous Statement </t>
  </si>
  <si>
    <t>Transmission Related Regulatory Debits/Credits</t>
  </si>
  <si>
    <r>
      <t xml:space="preserve">Transmission Plant Abandoned Project Cost </t>
    </r>
    <r>
      <rPr>
        <b/>
        <vertAlign val="superscript"/>
        <sz val="12"/>
        <rFont val="Times New Roman"/>
        <family val="1"/>
      </rPr>
      <t>1</t>
    </r>
  </si>
  <si>
    <r>
      <t xml:space="preserve">Other Regulatory Assets/Liabilities </t>
    </r>
    <r>
      <rPr>
        <b/>
        <vertAlign val="superscript"/>
        <sz val="12"/>
        <rFont val="Times New Roman"/>
        <family val="1"/>
      </rPr>
      <t>1</t>
    </r>
  </si>
  <si>
    <t>TO Number:</t>
  </si>
  <si>
    <t>Cycle Number:</t>
  </si>
  <si>
    <t>Cycle Ending:</t>
  </si>
  <si>
    <t>SRV-PHONE&amp;COMMUN SYS</t>
  </si>
  <si>
    <t>V&amp;S L (CS)</t>
  </si>
  <si>
    <t>PLPD L (CS)</t>
  </si>
  <si>
    <t>Wk Comp L (CS)</t>
  </si>
  <si>
    <t>PR Tax NL (CS)</t>
  </si>
  <si>
    <t>PR Tax NL ICP (CS)</t>
  </si>
  <si>
    <t>PLPD NL (CS)</t>
  </si>
  <si>
    <t>Wk Comp NL (CS)</t>
  </si>
  <si>
    <t>P&amp;B REF NL (CS)</t>
  </si>
  <si>
    <t>P&amp;B NL (CL)</t>
  </si>
  <si>
    <t>P&amp;B REF NL (CL)</t>
  </si>
  <si>
    <t>Purchasing L (CS)</t>
  </si>
  <si>
    <t>Shop Order L (CS)</t>
  </si>
  <si>
    <t>Small Tools L (CS)</t>
  </si>
  <si>
    <t>Purchasing NL (CS)</t>
  </si>
  <si>
    <t>Shop Order NL (CS)</t>
  </si>
  <si>
    <t>Small Tools NL (CS)</t>
  </si>
  <si>
    <t>560000E</t>
  </si>
  <si>
    <t>OPERATION SUPERVISION &amp; ENGINEERING</t>
  </si>
  <si>
    <t xml:space="preserve">   Other Transmission Non-Direct O&amp;M Exclusion Adjustments </t>
  </si>
  <si>
    <t xml:space="preserve">   Other A&amp;G Exclusion Adjustments</t>
  </si>
  <si>
    <t xml:space="preserve">(c) = (a) - (b) </t>
  </si>
  <si>
    <r>
      <t>Add: Citizens Weighted Average Lease Amount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</si>
  <si>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 xml:space="preserve">Total Base Period Interest </t>
    </r>
    <r>
      <rPr>
        <b/>
        <vertAlign val="superscript"/>
        <sz val="12"/>
        <rFont val="Times New Roman"/>
        <family val="1"/>
      </rPr>
      <t>4</t>
    </r>
  </si>
  <si>
    <t>Monthly True-Up Cost of Service comprises Sections 1 thru 3 Direct Maintenance, Non-Direct Expense, and Other Specific Expenses Cost Components.</t>
  </si>
  <si>
    <t>Direct Maintenance expenses are utilized and allocated in Section 1 of this Filing.</t>
  </si>
  <si>
    <r>
      <t xml:space="preserve">Statement AF </t>
    </r>
    <r>
      <rPr>
        <b/>
        <vertAlign val="superscript"/>
        <sz val="12"/>
        <rFont val="Times New Roman"/>
        <family val="1"/>
      </rPr>
      <t>1</t>
    </r>
  </si>
  <si>
    <r>
      <t xml:space="preserve">     Total Transmission Related ADIT </t>
    </r>
    <r>
      <rPr>
        <b/>
        <vertAlign val="superscript"/>
        <sz val="12"/>
        <rFont val="Times New Roman"/>
        <family val="1"/>
      </rPr>
      <t>2</t>
    </r>
  </si>
  <si>
    <t xml:space="preserve">Month </t>
  </si>
  <si>
    <t>Amortization reduces the beginning balance to zero by the end of December and is derived as follows:</t>
  </si>
  <si>
    <t>Account 190 (Citizens Sunrise)</t>
  </si>
  <si>
    <t>Account 282 (Citizens Sunrise)</t>
  </si>
  <si>
    <t>Account 283 (Citizens Sunrise)</t>
  </si>
  <si>
    <r>
      <t xml:space="preserve">Total Steam Production Plant </t>
    </r>
    <r>
      <rPr>
        <b/>
        <vertAlign val="superscript"/>
        <sz val="12"/>
        <rFont val="Times New Roman"/>
        <family val="1"/>
      </rPr>
      <t>1, 3</t>
    </r>
  </si>
  <si>
    <r>
      <t xml:space="preserve">Total Nuclear Production Plant </t>
    </r>
    <r>
      <rPr>
        <b/>
        <vertAlign val="superscript"/>
        <sz val="12"/>
        <rFont val="Times New Roman"/>
        <family val="1"/>
      </rPr>
      <t>1, 3</t>
    </r>
  </si>
  <si>
    <r>
      <t xml:space="preserve">Total Hydraulic Production Plant </t>
    </r>
    <r>
      <rPr>
        <b/>
        <vertAlign val="superscript"/>
        <sz val="12"/>
        <rFont val="Times New Roman"/>
        <family val="1"/>
      </rPr>
      <t>1, 3</t>
    </r>
  </si>
  <si>
    <t xml:space="preserve">Transmission Related General Plant Depreciation Expense </t>
  </si>
  <si>
    <t>Sum Lines 20, 22, 24</t>
  </si>
  <si>
    <t>Energy Efficiency</t>
  </si>
  <si>
    <t xml:space="preserve">General Plant Depreciation Expense </t>
  </si>
  <si>
    <r>
      <t xml:space="preserve">Electric Misc. Intangible Plant Amortization Reserve </t>
    </r>
    <r>
      <rPr>
        <b/>
        <vertAlign val="superscript"/>
        <sz val="12"/>
        <rFont val="Times New Roman"/>
        <family val="1"/>
      </rPr>
      <t>2, 4</t>
    </r>
  </si>
  <si>
    <r>
      <t xml:space="preserve">General Plant Depreciation Reserve </t>
    </r>
    <r>
      <rPr>
        <b/>
        <vertAlign val="superscript"/>
        <sz val="12"/>
        <rFont val="Times New Roman"/>
        <family val="1"/>
      </rPr>
      <t>2, 4</t>
    </r>
  </si>
  <si>
    <t xml:space="preserve">SDG&amp;E Records </t>
  </si>
  <si>
    <t>SAL-MGMT  T&amp;1/2</t>
  </si>
  <si>
    <t>SAL-UNION  S/T</t>
  </si>
  <si>
    <t>SALARIES-UNION  DOUBLE TIME</t>
  </si>
  <si>
    <t xml:space="preserve">561.4 </t>
  </si>
  <si>
    <t>566</t>
  </si>
  <si>
    <t xml:space="preserve">Negative of AH-2; Line 41; Col. b </t>
  </si>
  <si>
    <r>
      <t xml:space="preserve">Maintenance of Station Equipment </t>
    </r>
    <r>
      <rPr>
        <b/>
        <vertAlign val="superscript"/>
        <sz val="12"/>
        <rFont val="Times New Roman"/>
        <family val="1"/>
      </rPr>
      <t>1</t>
    </r>
  </si>
  <si>
    <r>
      <t xml:space="preserve">A. Plant Materials and Operating Supplies </t>
    </r>
    <r>
      <rPr>
        <b/>
        <vertAlign val="superscript"/>
        <sz val="12"/>
        <rFont val="Times New Roman"/>
        <family val="1"/>
      </rPr>
      <t>1</t>
    </r>
  </si>
  <si>
    <t xml:space="preserve">   CPUC Reimbursement Fees</t>
  </si>
  <si>
    <t>204-207; Footnote Data (a)</t>
  </si>
  <si>
    <t xml:space="preserve">Form 1; Page 204-207; Footnote Data (a); BOY </t>
  </si>
  <si>
    <t xml:space="preserve">Form 1; Page 204-207; Footnote Data (a); EOY </t>
  </si>
  <si>
    <t>Form 1; Page 204-207; Footnote Data (a)</t>
  </si>
  <si>
    <t xml:space="preserve">The balances for Transmission Plant Held for Future Use are derived based on a 13-month average balance. </t>
  </si>
  <si>
    <t>Form 1; Page 320-323; Line 83</t>
  </si>
  <si>
    <t>Form 1; Page 320-323; Line 85</t>
  </si>
  <si>
    <t>Form 1; Page 320-323; Line 86</t>
  </si>
  <si>
    <t>Form 1; Page 320-323; Line 87</t>
  </si>
  <si>
    <t>Form 1; Page 320-323; Line 88</t>
  </si>
  <si>
    <t>Form 1; Page 320-323; Line 89</t>
  </si>
  <si>
    <t>Form 1; Page 320-323; Line 90</t>
  </si>
  <si>
    <t>Form 1; Page 320-323; Line 91</t>
  </si>
  <si>
    <t>Form 1; Page 320-323; Line 92</t>
  </si>
  <si>
    <t>Form 1; Page 320-323; Line 93</t>
  </si>
  <si>
    <t>Form 1; Page 320-323; Line 94</t>
  </si>
  <si>
    <t>Form 1; Page 320-323; Line 95</t>
  </si>
  <si>
    <t>Form 1; Page 320-323; Line 96</t>
  </si>
  <si>
    <t>Form 1; Page 320-323; Line 97</t>
  </si>
  <si>
    <t>Form 1; Page 320-323; Line 98</t>
  </si>
  <si>
    <t>Form 1; Page 320-323; Line 101</t>
  </si>
  <si>
    <t>Form 1; Page 320-323; Line 102</t>
  </si>
  <si>
    <t>Form 1; Page 320-323; Line 103</t>
  </si>
  <si>
    <t>Form 1; Page 320-323; Line 104</t>
  </si>
  <si>
    <t>Form 1; Page 320-323; Line 105</t>
  </si>
  <si>
    <t>Form 1; Page 320-323; Line 106</t>
  </si>
  <si>
    <t>Form 1; Page 320-323; Line 107</t>
  </si>
  <si>
    <t>Form 1; Page 320-323; Line 108</t>
  </si>
  <si>
    <t>Form 1; Page 320-323; Line 109</t>
  </si>
  <si>
    <t>Form 1; Page 320-323; Line 110</t>
  </si>
  <si>
    <t>Form 1; Page 320-323; Line 181</t>
  </si>
  <si>
    <t>Form 1; Page 320-323; Line 182</t>
  </si>
  <si>
    <t>Form 1; Page 320-323; Line 183</t>
  </si>
  <si>
    <t>Form 1; Page 320-323; Line 184</t>
  </si>
  <si>
    <t>Form 1; Page 320-323; Line 185</t>
  </si>
  <si>
    <t>Form 1; Page 320-323; Line 186</t>
  </si>
  <si>
    <t>Form 1; Page 320-323; Line 187</t>
  </si>
  <si>
    <t>Form 1; Page 320-323; Line 188</t>
  </si>
  <si>
    <t>Form 1; Page 320-323; Line 189</t>
  </si>
  <si>
    <t>Form 1; Page 320-323; Line 190</t>
  </si>
  <si>
    <t>Form 1; Page 320-323; Line 191</t>
  </si>
  <si>
    <t>Form 1; Page 320-323; Line 192</t>
  </si>
  <si>
    <t>Form 1; Page 320-323; Line 193</t>
  </si>
  <si>
    <t>Form 1; Page 320-323; Line 196</t>
  </si>
  <si>
    <t>354-355; 20; b</t>
  </si>
  <si>
    <t>354-355; 23; b</t>
  </si>
  <si>
    <t>354-355; 24; b</t>
  </si>
  <si>
    <t>354-355; 25; b</t>
  </si>
  <si>
    <t>354-355; 26; b</t>
  </si>
  <si>
    <t>336-337; 10; f</t>
  </si>
  <si>
    <t>336-337; 11; f</t>
  </si>
  <si>
    <t>336-337; 1; f</t>
  </si>
  <si>
    <t>Form 1; Page 336-337; Line 10; Col. f</t>
  </si>
  <si>
    <t>(Line 1 x Line 2); Form 1; Page 336-337; Line 11; Col. f</t>
  </si>
  <si>
    <t>262-263; 12; l</t>
  </si>
  <si>
    <t>262-263; 2,3,4,8; l</t>
  </si>
  <si>
    <t>Business license taxes are no longer recorded in Total Property Taxes and are separately shown in FERC Form 1; Page 262-263; Line 14; Col. l.</t>
  </si>
  <si>
    <t>266-267; Footnote Data (a)</t>
  </si>
  <si>
    <t xml:space="preserve">234; Footnote Data (b) </t>
  </si>
  <si>
    <t>274-275; Footnote Data (b)</t>
  </si>
  <si>
    <t>112-113; 18; c</t>
  </si>
  <si>
    <t>112-113; 19; c</t>
  </si>
  <si>
    <t>112-113; 21; c</t>
  </si>
  <si>
    <t>112-113; 22; c</t>
  </si>
  <si>
    <t>112-113; 23; c</t>
  </si>
  <si>
    <t>114-117; 62; c</t>
  </si>
  <si>
    <t>114-117; 63; c</t>
  </si>
  <si>
    <t>114-117; 64; c</t>
  </si>
  <si>
    <t>114-117; 65; c</t>
  </si>
  <si>
    <t>114-117; 66; c</t>
  </si>
  <si>
    <t>112-113; 3; c</t>
  </si>
  <si>
    <t>118-119; 29; c</t>
  </si>
  <si>
    <t>112-113; 16; c</t>
  </si>
  <si>
    <t>112-113; 12; c</t>
  </si>
  <si>
    <t>112-113; 15; c</t>
  </si>
  <si>
    <t>204-207; Footnote Data (a); BOY and EOY</t>
  </si>
  <si>
    <t xml:space="preserve">The allocated general and common accumulated deferred income taxes are included in the total transmission related accumulated deferred income taxes. See FERC Form 1; Page 274-275; </t>
  </si>
  <si>
    <t xml:space="preserve">Footnote Data (a) and (b). </t>
  </si>
  <si>
    <r>
      <t>Incentive Transmission Plant Abandoned Project Cost Amortization Expense</t>
    </r>
    <r>
      <rPr>
        <vertAlign val="superscript"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</si>
  <si>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the applicable data field will be filled.</t>
  </si>
  <si>
    <r>
      <t>Maintenance of Station Equipment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</si>
  <si>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 xml:space="preserve">   Net Operating Loss </t>
  </si>
  <si>
    <r>
      <t xml:space="preserve">B. Prepayments </t>
    </r>
    <r>
      <rPr>
        <b/>
        <vertAlign val="superscript"/>
        <sz val="12"/>
        <rFont val="Times New Roman"/>
        <family val="1"/>
      </rPr>
      <t>1</t>
    </r>
  </si>
  <si>
    <t>Form 1; Page 356; Accts 303 to 398; BOY</t>
  </si>
  <si>
    <t>Form 1; Page 356; Accts 303 to 398; EOY</t>
  </si>
  <si>
    <t>Form 1; Page 356; Electric</t>
  </si>
  <si>
    <t>Property tax expense excludes Citizens property taxes as shown in FERC Form 1; Page 262-263; Footnote Data (c).</t>
  </si>
  <si>
    <t>Payroll tax expense excludes Citizens payroll taxes as shown in FERC Form 1; Page 262-263; Footnote Data (b).</t>
  </si>
  <si>
    <t>227; Footnote Data (a)</t>
  </si>
  <si>
    <t>Form 1; Page 227; Footnote Data (a)</t>
  </si>
  <si>
    <t>Form 1; Page 110-111; Footnote Data (c)</t>
  </si>
  <si>
    <t>110-111; Footnote Data (c)</t>
  </si>
  <si>
    <t>Form 1; Page 274-275; Footnote Data (b)</t>
  </si>
  <si>
    <t>CPUC reimbursement fees</t>
  </si>
  <si>
    <t>Misc. Transmission Expenses:</t>
  </si>
  <si>
    <t xml:space="preserve">     Century Energy Systems Balancing Account (CES-21BA)</t>
  </si>
  <si>
    <t xml:space="preserve">     Hazardous Substance Cleanup Cost Memo Account (HSCCMA)</t>
  </si>
  <si>
    <t xml:space="preserve">     ISO Grid Management Costs (ERRA)</t>
  </si>
  <si>
    <t xml:space="preserve">     Reliability Services (RS rates)</t>
  </si>
  <si>
    <t xml:space="preserve">     Other (TRBAA, TACBAA) </t>
  </si>
  <si>
    <t>Duplicate Charges</t>
  </si>
  <si>
    <t>SAL-MGMT  S/T</t>
  </si>
  <si>
    <t>SAL-UNION  T&amp;1/2</t>
  </si>
  <si>
    <t>SAL-DEL LUNCH PREM</t>
  </si>
  <si>
    <t>SRV-TREE TRIMMING</t>
  </si>
  <si>
    <t>Cash Discounts on Purchases</t>
  </si>
  <si>
    <t>CFS Mgmnt NL (CS)</t>
  </si>
  <si>
    <t>262-263; Footnote Data (d)</t>
  </si>
  <si>
    <r>
      <t>Underground Line Expenses</t>
    </r>
    <r>
      <rPr>
        <b/>
        <vertAlign val="superscript"/>
        <sz val="12"/>
        <rFont val="Times New Roman"/>
        <family val="1"/>
      </rPr>
      <t xml:space="preserve"> 1</t>
    </r>
  </si>
  <si>
    <r>
      <t xml:space="preserve">Underground Line Expenses </t>
    </r>
    <r>
      <rPr>
        <b/>
        <vertAlign val="superscript"/>
        <sz val="12"/>
        <rFont val="Times New Roman"/>
        <family val="1"/>
      </rPr>
      <t>1</t>
    </r>
  </si>
  <si>
    <t>262-263; Footnote Data (e)</t>
  </si>
  <si>
    <t xml:space="preserve">Reflects the years that were taken into consideration to develop the table. The table begins in 2001 because all the </t>
  </si>
  <si>
    <t>data needed was not available until 2001 in SAP (SDG&amp;E's general accounting system).</t>
  </si>
  <si>
    <t>TO6 Transmission Plant Deprec. Rates WP</t>
  </si>
  <si>
    <t>Negative of AH-3; Line 31; Col. a</t>
  </si>
  <si>
    <t>SRV-CONSULTING-OTHER</t>
  </si>
  <si>
    <t>VEHICLE UTILIZATION-LABOR</t>
  </si>
  <si>
    <t>VEHICLE UTILIZATION-NONLABOR</t>
  </si>
  <si>
    <t>Pension &amp; Benefits - Labor</t>
  </si>
  <si>
    <t>P&amp;B L (CL)</t>
  </si>
  <si>
    <t>CFS Management Labor (CS)</t>
  </si>
  <si>
    <t>2001 - 2010</t>
  </si>
  <si>
    <t>2011 - 2020</t>
  </si>
  <si>
    <t xml:space="preserve">None of the above items apply to SDG&amp;E's Appendix X Cycle 15 filing. However, as one or more of these items apply, subject to FERC approval, </t>
  </si>
  <si>
    <t>Rate Effective Period January 1, 2025 to December 31, 2025</t>
  </si>
  <si>
    <t>√</t>
  </si>
  <si>
    <t>Computer Hardware</t>
  </si>
  <si>
    <t>Computer Software</t>
  </si>
  <si>
    <t>Communication Equipment</t>
  </si>
  <si>
    <t>reconciling adjustment</t>
  </si>
  <si>
    <t xml:space="preserve">	   6110020</t>
  </si>
  <si>
    <t xml:space="preserve">	   6110030</t>
  </si>
  <si>
    <t xml:space="preserve">	   6110110</t>
  </si>
  <si>
    <t xml:space="preserve">	   6110120</t>
  </si>
  <si>
    <t xml:space="preserve">	   6110130</t>
  </si>
  <si>
    <t xml:space="preserve">	   6110335</t>
  </si>
  <si>
    <t xml:space="preserve">	   6213035</t>
  </si>
  <si>
    <t xml:space="preserve">	   6213455</t>
  </si>
  <si>
    <t xml:space="preserve">	   6220100</t>
  </si>
  <si>
    <t xml:space="preserve">	   6220600</t>
  </si>
  <si>
    <t xml:space="preserve">	   6220870</t>
  </si>
  <si>
    <t xml:space="preserve">	   6231042</t>
  </si>
  <si>
    <t xml:space="preserve">	   6261050</t>
  </si>
  <si>
    <t xml:space="preserve">	   6262050</t>
  </si>
  <si>
    <t xml:space="preserve">	   6340000</t>
  </si>
  <si>
    <t xml:space="preserve">	   9121100</t>
  </si>
  <si>
    <t xml:space="preserve">	   9121200</t>
  </si>
  <si>
    <t xml:space="preserve">	   9121400</t>
  </si>
  <si>
    <t xml:space="preserve">	   9121500</t>
  </si>
  <si>
    <t xml:space="preserve">	   9121600</t>
  </si>
  <si>
    <t xml:space="preserve">	   9122300</t>
  </si>
  <si>
    <t xml:space="preserve">	   9122301</t>
  </si>
  <si>
    <t xml:space="preserve">	   9122400</t>
  </si>
  <si>
    <t xml:space="preserve">	   9122500</t>
  </si>
  <si>
    <t xml:space="preserve">	   9122600</t>
  </si>
  <si>
    <t xml:space="preserve">	   9122900</t>
  </si>
  <si>
    <t xml:space="preserve">	   9123100</t>
  </si>
  <si>
    <t xml:space="preserve">	   9123200</t>
  </si>
  <si>
    <t xml:space="preserve">	   9123400</t>
  </si>
  <si>
    <t xml:space="preserve">	   9123500</t>
  </si>
  <si>
    <t xml:space="preserve">	   9123600</t>
  </si>
  <si>
    <t xml:space="preserve">	   9124300</t>
  </si>
  <si>
    <t xml:space="preserve">	   9124400</t>
  </si>
  <si>
    <t xml:space="preserve">	   9124500</t>
  </si>
  <si>
    <t xml:space="preserve">	   9124600</t>
  </si>
  <si>
    <t xml:space="preserve">	   9124900</t>
  </si>
  <si>
    <t xml:space="preserve">	   9131150</t>
  </si>
  <si>
    <t xml:space="preserve">	   9131470</t>
  </si>
  <si>
    <t xml:space="preserve">	   9131700</t>
  </si>
  <si>
    <t xml:space="preserve">	   9131850</t>
  </si>
  <si>
    <t xml:space="preserve">	   9132150</t>
  </si>
  <si>
    <t xml:space="preserve">	   9132470</t>
  </si>
  <si>
    <t xml:space="preserve">	   9132700</t>
  </si>
  <si>
    <t xml:space="preserve">	   9132850</t>
  </si>
  <si>
    <t>MATL-GAS&amp;DSL OFFS EE</t>
  </si>
  <si>
    <t>MATL-TOOLS</t>
  </si>
  <si>
    <t>Pension &amp; Benefit - NonLabor</t>
  </si>
  <si>
    <t>Gas-Only Expenses</t>
  </si>
  <si>
    <t>Credit Facility Fees</t>
  </si>
  <si>
    <t>Electric Power Research Institute (EPRI) Dues</t>
  </si>
  <si>
    <t>Negative of AH-3; Sum Lines (27, 33, 40); Col. a; and Sum Lines (24, 25, 26, 29, 42); Col. b</t>
  </si>
  <si>
    <t>Negative of AH-3; Line 35; Col. a</t>
  </si>
  <si>
    <t>Negative of AH-3; Line 36; Col. a</t>
  </si>
  <si>
    <t>Not Applicable to 2025 Base Period</t>
  </si>
  <si>
    <t>Negative of AH-3; Line 38; Col. b</t>
  </si>
  <si>
    <t>Negative of AH-3; Line 30; Col. b</t>
  </si>
  <si>
    <t>Negative of AH-3; Line 43; Col. a</t>
  </si>
  <si>
    <t>Negative of AH-3; Line 39; Col. a</t>
  </si>
  <si>
    <t xml:space="preserve">Negative of AH-3; Line 32; Col. a   </t>
  </si>
  <si>
    <t>Negative of AH-3; Sum Lines (28, 34, 41, 44) Col.a; and Line 37; Col. b</t>
  </si>
  <si>
    <r>
      <t xml:space="preserve">Total Other Production Plant </t>
    </r>
    <r>
      <rPr>
        <b/>
        <vertAlign val="superscript"/>
        <sz val="12"/>
        <rFont val="Times New Roman"/>
        <family val="1"/>
      </rPr>
      <t>1, 3</t>
    </r>
    <r>
      <rPr>
        <vertAlign val="superscript"/>
        <sz val="12"/>
        <rFont val="Times New Roman"/>
        <family val="1"/>
      </rPr>
      <t>, 4</t>
    </r>
  </si>
  <si>
    <r>
      <t xml:space="preserve">Total Distribution Plant </t>
    </r>
    <r>
      <rPr>
        <b/>
        <vertAlign val="superscript"/>
        <sz val="12"/>
        <rFont val="Times New Roman"/>
        <family val="1"/>
      </rPr>
      <t>2, 3</t>
    </r>
    <r>
      <rPr>
        <vertAlign val="superscript"/>
        <sz val="12"/>
        <rFont val="Times New Roman"/>
        <family val="1"/>
      </rPr>
      <t>, 4</t>
    </r>
  </si>
  <si>
    <r>
      <t>Total Electric Miscellaneous Intangible Plant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2, 5</t>
    </r>
  </si>
  <si>
    <r>
      <t>Total General Plant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2, 5</t>
    </r>
  </si>
  <si>
    <r>
      <t xml:space="preserve">Total Common Plant </t>
    </r>
    <r>
      <rPr>
        <b/>
        <vertAlign val="superscript"/>
        <sz val="12"/>
        <rFont val="Times New Roman"/>
        <family val="1"/>
      </rPr>
      <t>2, 5</t>
    </r>
  </si>
  <si>
    <r>
      <t>Transmission Plant Allocation Factor</t>
    </r>
    <r>
      <rPr>
        <b/>
        <vertAlign val="superscript"/>
        <sz val="12"/>
        <rFont val="Times New Roman"/>
        <family val="1"/>
      </rPr>
      <t xml:space="preserve">  6</t>
    </r>
  </si>
  <si>
    <t>Other Production Plant and Distribution Plant include Other Renewable Production Plant and Energy Storage Plant, respectively.</t>
  </si>
  <si>
    <t xml:space="preserve">These balances include Other Renewable Production Plant. </t>
  </si>
  <si>
    <r>
      <t xml:space="preserve">Per Book </t>
    </r>
    <r>
      <rPr>
        <b/>
        <vertAlign val="superscript"/>
        <sz val="12"/>
        <rFont val="Times New Roman"/>
        <family val="1"/>
      </rPr>
      <t>1</t>
    </r>
  </si>
  <si>
    <r>
      <t>Ratemaking</t>
    </r>
    <r>
      <rPr>
        <b/>
        <vertAlign val="superscript"/>
        <sz val="12"/>
        <rFont val="Times New Roman"/>
        <family val="1"/>
      </rPr>
      <t xml:space="preserve"> 2</t>
    </r>
  </si>
  <si>
    <t xml:space="preserve">These balances include Energy Storage Plant. </t>
  </si>
  <si>
    <r>
      <t xml:space="preserve">Maintenance of Overhead Lines </t>
    </r>
    <r>
      <rPr>
        <b/>
        <vertAlign val="superscript"/>
        <sz val="12"/>
        <rFont val="Times New Roman"/>
        <family val="1"/>
      </rPr>
      <t>2</t>
    </r>
    <r>
      <rPr>
        <vertAlign val="superscript"/>
        <sz val="12"/>
        <rFont val="Times New Roman"/>
        <family val="1"/>
      </rPr>
      <t>, 4</t>
    </r>
  </si>
  <si>
    <t xml:space="preserve">Account 571 in the TO6 Cycle 3 Annual Informational Filing reports an exclusion for Tree Trimming error correction, but it is not identified in this instant Citizens Appendix X filing because the entire Account 571 for Overhead Line Maintenance is excluded. </t>
  </si>
  <si>
    <t>Includes adjustments for the following: a) AFUDC adjustments resulting from TO6 settlement, where the impacts of the RTO adder included in AFUDC was reversed; b) the capital related cost  discovered during the Transmission Project Review process attributed to the Southwest Powerlink HVDC that was incorrectly capitalized versus expensed; and c) reversing the impacts of TL 698 that was placed in service earlier than should have been.</t>
  </si>
  <si>
    <t xml:space="preserve">Includes adjustments for the following: a) AFUDC adjustments resulting from TO6 settlement, where the impacts of the RTO adder included in AFUDC was reversed; b) the capital related cost  discovered during the Transmission Project Review process attributed to the Southwest Powerlink HVDC that was incorrectly capitalized versus expensed; and c) reversing the impacts of TL 698 that was placed in service earlier than should have been.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</si>
</sst>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_(&quot;$&quot;* #,##0_);_(&quot;$&quot;* \(#,##0\);_(&quot;$&quot;* &quot;-&quot;??_);_(@_)"/>
    <numFmt numFmtId="166" formatCode="_(* #,##0_);_(* \(#,##0\);_(* &quot;-&quot;??_);_(@_)"/>
    <numFmt numFmtId="167" formatCode="0.0000%"/>
    <numFmt numFmtId="168" formatCode="_(* #,##0.0_);_(* \(#,##0.0\);_(* &quot;-&quot;??_);_(@_)"/>
    <numFmt numFmtId="169" formatCode="0.0"/>
    <numFmt numFmtId="170" formatCode="_(* #,##0.000_);_(* \(#,##0.000\);_(* &quot;-&quot;??_);_(@_)"/>
    <numFmt numFmtId="171" formatCode="mmmm\-yy"/>
    <numFmt numFmtId="172" formatCode="_(&quot;$&quot;* #,##0.0_);_(&quot;$&quot;* \(#,##0.0\);_(&quot;$&quot;* &quot;-&quot;??_);_(@_)"/>
    <numFmt numFmtId="173" formatCode="#,##0.0_);\(#,##0.0\)"/>
    <numFmt numFmtId="174" formatCode="#,##0\ \ \ \ \ \ \ "/>
    <numFmt numFmtId="175" formatCode="0.000000"/>
    <numFmt numFmtId="176" formatCode="00000"/>
    <numFmt numFmtId="177" formatCode="General_)"/>
    <numFmt numFmtId="178" formatCode="000"/>
    <numFmt numFmtId="179" formatCode="0000"/>
    <numFmt numFmtId="180" formatCode="mm\-dd\-yy"/>
    <numFmt numFmtId="181" formatCode="_(&quot;$&quot;* #,##0.000_);_(&quot;$&quot;* \(#,##0.000\);_(&quot;$&quot;* &quot;-&quot;??_);_(@_)"/>
    <numFmt numFmtId="182" formatCode="0_);\(0\)"/>
    <numFmt numFmtId="183" formatCode="0.00000%"/>
    <numFmt numFmtId="184" formatCode="&quot;$&quot;#,##0"/>
    <numFmt numFmtId="185" formatCode="&quot;Pr:&quot;\ #,##0"/>
    <numFmt numFmtId="186" formatCode="#,##0.0_);[Red]\(#,##0.0\)"/>
    <numFmt numFmtId="187" formatCode="#,##0_%_);\(#,##0\)_%;#,##0_%_);@_%_)"/>
    <numFmt numFmtId="188" formatCode="#,##0.00_%_);\(#,##0.00\)_%;#,##0.00_%_);@_%_)"/>
    <numFmt numFmtId="189" formatCode="&quot;$&quot;#,##0_%_);\(&quot;$&quot;#,##0\)_%;&quot;$&quot;#,##0_%_);@_%_)"/>
    <numFmt numFmtId="190" formatCode="&quot;$&quot;#,##0.00_%_);\(&quot;$&quot;#,##0.00\)_%;&quot;$&quot;#,##0.00_%_);@_%_)"/>
    <numFmt numFmtId="191" formatCode="m/d/yy_%_)"/>
    <numFmt numFmtId="192" formatCode="#,##0&quot; F&quot;_);\(#,##0&quot; F&quot;\)"/>
    <numFmt numFmtId="193" formatCode="_-* #,##0_-;\-* #,##0_-;_-* &quot;-&quot;_-;_-@_-"/>
    <numFmt numFmtId="194" formatCode="_-* #,##0.00_-;\-* #,##0.00_-;_-* &quot;-&quot;??_-;_-@_-"/>
    <numFmt numFmtId="195" formatCode="0_%_);\(0\)_%;0_%_);@_%_)"/>
    <numFmt numFmtId="196" formatCode="_([$€-2]* #,##0.00_);_([$€-2]* \(#,##0.00\);_([$€-2]* &quot;-&quot;??_)"/>
    <numFmt numFmtId="197" formatCode="#,##0.0000000000_);\(#,##0.0000000000\)"/>
    <numFmt numFmtId="198" formatCode="0.0\%_);\(0.0\%\);0.0\%_);@_%_)"/>
    <numFmt numFmtId="199" formatCode="#,##0.0;\(#,##0.0\)"/>
    <numFmt numFmtId="200" formatCode="\ #,##0\ &quot;m³ &quot;;[Red]\-#,##0\ &quot;m³ &quot;"/>
    <numFmt numFmtId="201" formatCode="0.0\x_)_);&quot;NM&quot;_x_)_);0.0\x_)_);@_%_)"/>
    <numFmt numFmtId="202" formatCode="0.00_)"/>
    <numFmt numFmtId="203" formatCode="&quot;$&quot;#,##0.0_);\(&quot;$&quot;#,##0.0\)"/>
    <numFmt numFmtId="204" formatCode="&quot;yr &quot;0"/>
    <numFmt numFmtId="205" formatCode="&quot;Momth &quot;0"/>
    <numFmt numFmtId="206" formatCode="&quot;£&quot;#,##0.00;\-&quot;£&quot;#,##0.00"/>
    <numFmt numFmtId="207" formatCode="0.0%"/>
    <numFmt numFmtId="208" formatCode="_(&quot;$&quot;* #,##0_);_(&quot;$&quot;* \(#,##0\)"/>
    <numFmt numFmtId="209" formatCode="_(* #,##0.000000_);_(* \(#,##0.000000\);_(* &quot;-&quot;??????_);_(@_)"/>
    <numFmt numFmtId="210" formatCode="0\ \ "/>
    <numFmt numFmtId="211" formatCode="_(&quot;$&quot;* #,##0.00000_);_(&quot;$&quot;* \(#,##0.00000\);_(&quot;$&quot;* &quot;-&quot;??_);_(@_)"/>
    <numFmt numFmtId="212" formatCode="0.000%"/>
    <numFmt numFmtId="213" formatCode="_(&quot;$&quot;* #,##0,_);_(&quot;$&quot;* \(#,##0,\);_(&quot;$&quot;* &quot;-&quot;??_);_(@_)"/>
    <numFmt numFmtId="214" formatCode="&quot;$&quot;#,##0,_);[Red]\(&quot;$&quot;#,##0,\)"/>
    <numFmt numFmtId="215" formatCode="_(* #,##0.0000_);_(* \(#,##0.0000\);_(* &quot;-&quot;??_);_(@_)"/>
    <numFmt numFmtId="216" formatCode="_(&quot;$&quot;* #,##0.0000000_);_(&quot;$&quot;* \(#,##0.0000000\);_(&quot;$&quot;* &quot;-&quot;??_);_(@_)"/>
    <numFmt numFmtId="217" formatCode="0.000"/>
    <numFmt numFmtId="218" formatCode="0.00000"/>
  </numFmts>
  <fonts count="17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u/>
      <sz val="12"/>
      <name val="Times New Roman"/>
      <family val="1"/>
    </font>
    <font>
      <b/>
      <vertAlign val="superscript"/>
      <sz val="12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2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vertAlign val="superscript"/>
      <sz val="12"/>
      <name val="Times New Roman"/>
      <family val="1"/>
    </font>
    <font>
      <sz val="10"/>
      <name val="Times New Roman"/>
      <family val="1"/>
    </font>
    <font>
      <b/>
      <i/>
      <u/>
      <sz val="12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b/>
      <sz val="9"/>
      <name val="Arial"/>
      <family val="2"/>
    </font>
    <font>
      <sz val="10"/>
      <color indexed="12"/>
      <name val="Arial"/>
      <family val="2"/>
    </font>
    <font>
      <sz val="10"/>
      <name val="Arial Narrow"/>
      <family val="2"/>
    </font>
    <font>
      <sz val="8"/>
      <name val="Arial"/>
      <family val="2"/>
    </font>
    <font>
      <b/>
      <u/>
      <sz val="10"/>
      <name val="Arial"/>
      <family val="2"/>
    </font>
    <font>
      <sz val="12"/>
      <color theme="1"/>
      <name val="Times New Roman"/>
      <family val="1"/>
    </font>
    <font>
      <u/>
      <vertAlign val="subscript"/>
      <sz val="12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7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0"/>
      <color indexed="8"/>
      <name val="MS Sans Serif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Univers (WN)"/>
    </font>
    <font>
      <sz val="10"/>
      <color theme="1"/>
      <name val="Californian FB"/>
      <family val="2"/>
    </font>
    <font>
      <sz val="10"/>
      <color theme="0"/>
      <name val="Californian FB"/>
      <family val="2"/>
    </font>
    <font>
      <sz val="10"/>
      <color theme="0"/>
      <name val="Arial"/>
      <family val="2"/>
    </font>
    <font>
      <sz val="11"/>
      <color indexed="37"/>
      <name val="Calibri"/>
      <family val="2"/>
    </font>
    <font>
      <sz val="10"/>
      <color rgb="FF9C0006"/>
      <name val="Arial"/>
      <family val="2"/>
    </font>
    <font>
      <b/>
      <sz val="11"/>
      <color indexed="17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sz val="8.5"/>
      <name val="LinePrinter"/>
    </font>
    <font>
      <i/>
      <sz val="10"/>
      <color rgb="FF7F7F7F"/>
      <name val="Californian FB"/>
      <family val="2"/>
    </font>
    <font>
      <sz val="10"/>
      <color rgb="FF006100"/>
      <name val="Arial"/>
      <family val="2"/>
    </font>
    <font>
      <b/>
      <sz val="15"/>
      <color indexed="62"/>
      <name val="Calibri"/>
      <family val="2"/>
    </font>
    <font>
      <b/>
      <sz val="15"/>
      <color theme="3"/>
      <name val="Arial"/>
      <family val="2"/>
    </font>
    <font>
      <b/>
      <sz val="13"/>
      <color indexed="62"/>
      <name val="Calibri"/>
      <family val="2"/>
    </font>
    <font>
      <b/>
      <sz val="13"/>
      <color theme="3"/>
      <name val="Arial"/>
      <family val="2"/>
    </font>
    <font>
      <b/>
      <sz val="11"/>
      <color indexed="62"/>
      <name val="Calibri"/>
      <family val="2"/>
    </font>
    <font>
      <b/>
      <sz val="11"/>
      <color theme="3"/>
      <name val="Arial"/>
      <family val="2"/>
    </font>
    <font>
      <sz val="11"/>
      <color indexed="48"/>
      <name val="Calibri"/>
      <family val="2"/>
    </font>
    <font>
      <sz val="10"/>
      <color rgb="FF3F3F76"/>
      <name val="Arial"/>
      <family val="2"/>
    </font>
    <font>
      <sz val="11"/>
      <color indexed="17"/>
      <name val="Calibri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sz val="12"/>
      <name val="Helv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6"/>
      <color indexed="23"/>
      <name val="Arial"/>
      <family val="2"/>
    </font>
    <font>
      <sz val="19"/>
      <name val="Arial"/>
      <family val="2"/>
    </font>
    <font>
      <sz val="10"/>
      <color indexed="10"/>
      <name val="Arial"/>
      <family val="2"/>
    </font>
    <font>
      <sz val="8"/>
      <color indexed="14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sz val="10"/>
      <color theme="1"/>
      <name val="Arial"/>
      <family val="2"/>
    </font>
    <font>
      <sz val="11"/>
      <color indexed="14"/>
      <name val="Calibri"/>
      <family val="2"/>
    </font>
    <font>
      <sz val="10"/>
      <color rgb="FF9C0006"/>
      <name val="Californian FB"/>
      <family val="2"/>
    </font>
    <font>
      <b/>
      <sz val="10"/>
      <color rgb="FFFA7D00"/>
      <name val="Californian FB"/>
      <family val="2"/>
    </font>
    <font>
      <b/>
      <sz val="10"/>
      <color theme="0"/>
      <name val="Californian FB"/>
      <family val="2"/>
    </font>
    <font>
      <sz val="10"/>
      <color rgb="FF006100"/>
      <name val="Californian FB"/>
      <family val="2"/>
    </font>
    <font>
      <b/>
      <sz val="15"/>
      <color theme="3"/>
      <name val="Californian FB"/>
      <family val="2"/>
    </font>
    <font>
      <b/>
      <sz val="13"/>
      <color theme="3"/>
      <name val="Californian FB"/>
      <family val="2"/>
    </font>
    <font>
      <b/>
      <sz val="11"/>
      <color theme="3"/>
      <name val="Californian FB"/>
      <family val="2"/>
    </font>
    <font>
      <sz val="10"/>
      <color rgb="FF3F3F76"/>
      <name val="Californian FB"/>
      <family val="2"/>
    </font>
    <font>
      <sz val="10"/>
      <color rgb="FFFA7D00"/>
      <name val="Californian FB"/>
      <family val="2"/>
    </font>
    <font>
      <sz val="10"/>
      <color rgb="FF9C6500"/>
      <name val="Californian FB"/>
      <family val="2"/>
    </font>
    <font>
      <sz val="10"/>
      <name val="System"/>
      <family val="2"/>
    </font>
    <font>
      <b/>
      <sz val="10"/>
      <color rgb="FF3F3F3F"/>
      <name val="Californian FB"/>
      <family val="2"/>
    </font>
    <font>
      <sz val="10"/>
      <name val="Lohit Hindi"/>
      <family val="2"/>
    </font>
    <font>
      <b/>
      <sz val="10"/>
      <color theme="1"/>
      <name val="Californian FB"/>
      <family val="2"/>
    </font>
    <font>
      <sz val="10"/>
      <color rgb="FFFF0000"/>
      <name val="Californian FB"/>
      <family val="2"/>
    </font>
    <font>
      <sz val="10"/>
      <name val="Arial"/>
      <family val="2"/>
    </font>
    <font>
      <sz val="8"/>
      <name val="Courier"/>
      <family val="3"/>
    </font>
    <font>
      <b/>
      <sz val="10"/>
      <color indexed="39"/>
      <name val="Arial"/>
      <family val="2"/>
    </font>
    <font>
      <b/>
      <u/>
      <sz val="12"/>
      <color theme="1"/>
      <name val="Times New Roman"/>
      <family val="1"/>
    </font>
    <font>
      <sz val="10"/>
      <name val="Courier"/>
      <family val="3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9"/>
      <name val="Helv"/>
    </font>
    <font>
      <b/>
      <sz val="8"/>
      <color indexed="12"/>
      <name val="Arial"/>
      <family val="2"/>
    </font>
    <font>
      <b/>
      <i/>
      <sz val="12"/>
      <name val="Times New Roma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8"/>
      <name val="Palatino"/>
      <family val="1"/>
    </font>
    <font>
      <sz val="10"/>
      <name val="Helv"/>
    </font>
    <font>
      <i/>
      <sz val="10"/>
      <color indexed="23"/>
      <name val="Arial"/>
      <family val="2"/>
    </font>
    <font>
      <u/>
      <sz val="10"/>
      <color indexed="36"/>
      <name val="Arial"/>
      <family val="2"/>
    </font>
    <font>
      <sz val="7"/>
      <name val="Palatino"/>
      <family val="1"/>
    </font>
    <font>
      <sz val="10"/>
      <color indexed="17"/>
      <name val="Arial"/>
      <family val="2"/>
    </font>
    <font>
      <b/>
      <u/>
      <sz val="11"/>
      <color indexed="3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u/>
      <sz val="8"/>
      <color indexed="12"/>
      <name val="Courier"/>
      <family val="3"/>
    </font>
    <font>
      <u/>
      <sz val="10"/>
      <color indexed="12"/>
      <name val="Arial"/>
      <family val="2"/>
    </font>
    <font>
      <sz val="10"/>
      <color indexed="18"/>
      <name val="Palatino"/>
      <family val="1"/>
    </font>
    <font>
      <sz val="10"/>
      <color indexed="62"/>
      <name val="Arial"/>
      <family val="2"/>
    </font>
    <font>
      <b/>
      <sz val="10"/>
      <color indexed="8"/>
      <name val="Helv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Palatino"/>
      <family val="1"/>
    </font>
    <font>
      <b/>
      <sz val="10"/>
      <color indexed="63"/>
      <name val="Arial"/>
      <family val="2"/>
    </font>
    <font>
      <sz val="10"/>
      <color indexed="16"/>
      <name val="Helvetica-Black"/>
    </font>
    <font>
      <sz val="7"/>
      <color indexed="12"/>
      <name val="Arial"/>
      <family val="2"/>
    </font>
    <font>
      <sz val="11"/>
      <color indexed="8"/>
      <name val="Tahoma"/>
      <family val="2"/>
    </font>
    <font>
      <b/>
      <sz val="11"/>
      <color indexed="8"/>
      <name val="Tahoma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0"/>
      <color indexed="10"/>
      <name val="Arial"/>
      <family val="2"/>
    </font>
    <font>
      <i/>
      <sz val="10"/>
      <name val="Times New Roman"/>
      <family val="1"/>
    </font>
    <font>
      <sz val="12"/>
      <name val="SWISS"/>
    </font>
    <font>
      <sz val="8"/>
      <color indexed="12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trike/>
      <sz val="12"/>
      <name val="Times New Roman"/>
      <family val="1"/>
    </font>
    <font>
      <strike/>
      <sz val="12"/>
      <color rgb="FFFF0000"/>
      <name val="Times New Roman"/>
      <family val="1"/>
    </font>
    <font>
      <b/>
      <sz val="12"/>
      <color rgb="FFFF00FF"/>
      <name val="Times New Roman"/>
      <family val="1"/>
    </font>
    <font>
      <sz val="11"/>
      <name val="Calibri"/>
      <family val="2"/>
      <scheme val="minor"/>
    </font>
    <font>
      <b/>
      <u/>
      <sz val="12"/>
      <color rgb="FFFF0000"/>
      <name val="Times New Roman"/>
      <family val="1"/>
    </font>
    <font>
      <sz val="12"/>
      <color rgb="FF222222"/>
      <name val="Times New Roman"/>
      <family val="1"/>
    </font>
    <font>
      <u/>
      <sz val="12"/>
      <color rgb="FFFF0000"/>
      <name val="Times New Roman"/>
      <family val="1"/>
    </font>
    <font>
      <b/>
      <u val="singleAccounting"/>
      <sz val="12"/>
      <color rgb="FFFF0000"/>
      <name val="Times New Roman"/>
      <family val="1"/>
    </font>
    <font>
      <sz val="10"/>
      <name val="Arial"/>
      <family val="2"/>
    </font>
    <font>
      <b/>
      <strike/>
      <vertAlign val="superscript"/>
      <sz val="12"/>
      <color rgb="FFFF0000"/>
      <name val="Times New Roman"/>
      <family val="1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Calibri"/>
      <family val="2"/>
    </font>
  </fonts>
  <fills count="1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60"/>
      </patternFill>
    </fill>
    <fill>
      <patternFill patternType="mediumGray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  <bgColor indexed="6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5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medium">
        <color indexed="30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4931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43" fontId="2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3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3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3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45" borderId="0" applyNumberFormat="0" applyBorder="0" applyAlignment="0" applyProtection="0"/>
    <xf numFmtId="0" fontId="33" fillId="40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3" fillId="3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3" fillId="50" borderId="0" applyNumberFormat="0" applyBorder="0" applyAlignment="0" applyProtection="0"/>
    <xf numFmtId="177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38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38" fillId="55" borderId="0" applyNumberFormat="0" applyProtection="0">
      <alignment horizontal="left" vertical="center" indent="1"/>
    </xf>
    <xf numFmtId="4" fontId="40" fillId="56" borderId="20" applyNumberFormat="0" applyProtection="0">
      <alignment vertical="center"/>
    </xf>
    <xf numFmtId="4" fontId="38" fillId="56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21" fillId="59" borderId="20" applyNumberFormat="0" applyProtection="0">
      <alignment vertical="center"/>
    </xf>
    <xf numFmtId="4" fontId="38" fillId="6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0" fillId="62" borderId="20" applyNumberFormat="0" applyProtection="0">
      <alignment vertical="center"/>
    </xf>
    <xf numFmtId="4" fontId="38" fillId="63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1" fillId="56" borderId="20" applyNumberFormat="0" applyProtection="0">
      <alignment vertical="center"/>
    </xf>
    <xf numFmtId="4" fontId="36" fillId="65" borderId="21" applyNumberFormat="0" applyProtection="0">
      <alignment horizontal="left" vertical="center" indent="1"/>
    </xf>
    <xf numFmtId="4" fontId="36" fillId="66" borderId="0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38" fillId="66" borderId="19" applyNumberFormat="0" applyProtection="0">
      <alignment horizontal="right" vertical="center"/>
    </xf>
    <xf numFmtId="4" fontId="42" fillId="67" borderId="20" applyNumberFormat="0" applyProtection="0">
      <alignment horizontal="left" vertical="center" indent="1"/>
    </xf>
    <xf numFmtId="4" fontId="43" fillId="66" borderId="0" applyNumberFormat="0" applyProtection="0">
      <alignment horizontal="left" vertical="center" indent="1"/>
    </xf>
    <xf numFmtId="4" fontId="43" fillId="55" borderId="0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25" fillId="70" borderId="22" applyNumberFormat="0">
      <protection locked="0"/>
    </xf>
    <xf numFmtId="0" fontId="15" fillId="71" borderId="23" applyBorder="0"/>
    <xf numFmtId="4" fontId="38" fillId="69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36" fillId="66" borderId="24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4" fontId="38" fillId="69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36" fillId="66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5" fillId="67" borderId="20" applyNumberFormat="0" applyProtection="0">
      <alignment vertical="center"/>
    </xf>
    <xf numFmtId="4" fontId="46" fillId="67" borderId="20" applyNumberFormat="0" applyProtection="0">
      <alignment vertical="center"/>
    </xf>
    <xf numFmtId="4" fontId="47" fillId="72" borderId="20" applyNumberFormat="0" applyProtection="0">
      <alignment horizontal="left" vertical="center" indent="1"/>
    </xf>
    <xf numFmtId="4" fontId="48" fillId="68" borderId="24" applyNumberFormat="0" applyProtection="0">
      <alignment horizontal="left" vertical="center" indent="1"/>
    </xf>
    <xf numFmtId="0" fontId="25" fillId="73" borderId="25"/>
    <xf numFmtId="4" fontId="49" fillId="69" borderId="19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0" borderId="0"/>
    <xf numFmtId="0" fontId="52" fillId="0" borderId="26" applyNumberFormat="0" applyFill="0" applyProtection="0">
      <alignment horizontal="center"/>
    </xf>
    <xf numFmtId="0" fontId="53" fillId="0" borderId="0" applyNumberFormat="0" applyFill="0" applyBorder="0" applyProtection="0">
      <alignment horizontal="centerContinuous"/>
    </xf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5" fillId="14" borderId="0" applyNumberFormat="0" applyBorder="0" applyAlignment="0" applyProtection="0"/>
    <xf numFmtId="0" fontId="55" fillId="18" borderId="0" applyNumberFormat="0" applyBorder="0" applyAlignment="0" applyProtection="0"/>
    <xf numFmtId="0" fontId="55" fillId="22" borderId="0" applyNumberFormat="0" applyBorder="0" applyAlignment="0" applyProtection="0"/>
    <xf numFmtId="0" fontId="55" fillId="2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6" fillId="15" borderId="0" applyNumberFormat="0" applyBorder="0" applyAlignment="0" applyProtection="0"/>
    <xf numFmtId="0" fontId="56" fillId="19" borderId="0" applyNumberFormat="0" applyBorder="0" applyAlignment="0" applyProtection="0"/>
    <xf numFmtId="0" fontId="56" fillId="23" borderId="0" applyNumberFormat="0" applyBorder="0" applyAlignment="0" applyProtection="0"/>
    <xf numFmtId="0" fontId="56" fillId="27" borderId="0" applyNumberFormat="0" applyBorder="0" applyAlignment="0" applyProtection="0"/>
    <xf numFmtId="0" fontId="56" fillId="31" borderId="0" applyNumberFormat="0" applyBorder="0" applyAlignment="0" applyProtection="0"/>
    <xf numFmtId="0" fontId="56" fillId="35" borderId="0" applyNumberFormat="0" applyBorder="0" applyAlignment="0" applyProtection="0"/>
    <xf numFmtId="0" fontId="56" fillId="12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56" fillId="12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56" fillId="12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33" fillId="74" borderId="0" applyNumberFormat="0" applyBorder="0" applyAlignment="0" applyProtection="0"/>
    <xf numFmtId="0" fontId="56" fillId="16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56" fillId="16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56" fillId="16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56" fillId="20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56" fillId="20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56" fillId="20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33" fillId="76" borderId="0" applyNumberFormat="0" applyBorder="0" applyAlignment="0" applyProtection="0"/>
    <xf numFmtId="0" fontId="56" fillId="24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56" fillId="24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56" fillId="24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57" fillId="24" borderId="0" applyNumberFormat="0" applyBorder="0" applyAlignment="0" applyProtection="0"/>
    <xf numFmtId="0" fontId="57" fillId="24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33" fillId="77" borderId="0" applyNumberFormat="0" applyBorder="0" applyAlignment="0" applyProtection="0"/>
    <xf numFmtId="0" fontId="56" fillId="2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56" fillId="2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56" fillId="2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56" fillId="32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56" fillId="32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56" fillId="32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33" fillId="78" borderId="0" applyNumberFormat="0" applyBorder="0" applyAlignment="0" applyProtection="0"/>
    <xf numFmtId="0" fontId="58" fillId="48" borderId="0" applyNumberFormat="0" applyBorder="0" applyAlignment="0" applyProtection="0"/>
    <xf numFmtId="0" fontId="58" fillId="48" borderId="0" applyNumberFormat="0" applyBorder="0" applyAlignment="0" applyProtection="0"/>
    <xf numFmtId="0" fontId="59" fillId="6" borderId="0" applyNumberFormat="0" applyBorder="0" applyAlignment="0" applyProtection="0"/>
    <xf numFmtId="0" fontId="60" fillId="79" borderId="27" applyNumberFormat="0" applyAlignment="0" applyProtection="0"/>
    <xf numFmtId="0" fontId="60" fillId="79" borderId="27" applyNumberFormat="0" applyAlignment="0" applyProtection="0"/>
    <xf numFmtId="0" fontId="61" fillId="9" borderId="13" applyNumberFormat="0" applyAlignment="0" applyProtection="0"/>
    <xf numFmtId="0" fontId="62" fillId="77" borderId="28" applyNumberFormat="0" applyAlignment="0" applyProtection="0"/>
    <xf numFmtId="0" fontId="62" fillId="77" borderId="28" applyNumberFormat="0" applyAlignment="0" applyProtection="0"/>
    <xf numFmtId="0" fontId="63" fillId="10" borderId="16" applyNumberForma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0" fontId="64" fillId="0" borderId="0" applyFont="0">
      <alignment horizontal="center"/>
    </xf>
    <xf numFmtId="0" fontId="65" fillId="0" borderId="0" applyNumberFormat="0" applyFill="0" applyBorder="0" applyAlignment="0" applyProtection="0"/>
    <xf numFmtId="1" fontId="54" fillId="0" borderId="0" applyFo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66" fillId="5" borderId="0" applyNumberFormat="0" applyBorder="0" applyAlignment="0" applyProtection="0"/>
    <xf numFmtId="0" fontId="67" fillId="0" borderId="29" applyNumberFormat="0" applyFill="0" applyAlignment="0" applyProtection="0"/>
    <xf numFmtId="0" fontId="67" fillId="0" borderId="29" applyNumberFormat="0" applyFill="0" applyAlignment="0" applyProtection="0"/>
    <xf numFmtId="0" fontId="68" fillId="0" borderId="1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70" fillId="0" borderId="11" applyNumberFormat="0" applyFill="0" applyAlignment="0" applyProtection="0"/>
    <xf numFmtId="0" fontId="71" fillId="0" borderId="31" applyNumberFormat="0" applyFill="0" applyAlignment="0" applyProtection="0"/>
    <xf numFmtId="0" fontId="71" fillId="0" borderId="31" applyNumberFormat="0" applyFill="0" applyAlignment="0" applyProtection="0"/>
    <xf numFmtId="0" fontId="72" fillId="0" borderId="12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49" borderId="27" applyNumberFormat="0" applyAlignment="0" applyProtection="0"/>
    <xf numFmtId="0" fontId="73" fillId="49" borderId="27" applyNumberFormat="0" applyAlignment="0" applyProtection="0"/>
    <xf numFmtId="0" fontId="74" fillId="8" borderId="13" applyNumberFormat="0" applyAlignment="0" applyProtection="0"/>
    <xf numFmtId="0" fontId="75" fillId="0" borderId="32" applyNumberFormat="0" applyFill="0" applyAlignment="0" applyProtection="0"/>
    <xf numFmtId="0" fontId="75" fillId="0" borderId="32" applyNumberFormat="0" applyFill="0" applyAlignment="0" applyProtection="0"/>
    <xf numFmtId="0" fontId="76" fillId="0" borderId="15" applyNumberFormat="0" applyFill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7" fillId="7" borderId="0" applyNumberFormat="0" applyBorder="0" applyAlignment="0" applyProtection="0"/>
    <xf numFmtId="37" fontId="78" fillId="0" borderId="0"/>
    <xf numFmtId="37" fontId="78" fillId="0" borderId="0"/>
    <xf numFmtId="37" fontId="78" fillId="0" borderId="0"/>
    <xf numFmtId="37" fontId="78" fillId="0" borderId="0"/>
    <xf numFmtId="37" fontId="78" fillId="0" borderId="0"/>
    <xf numFmtId="0" fontId="25" fillId="80" borderId="0"/>
    <xf numFmtId="0" fontId="79" fillId="0" borderId="0"/>
    <xf numFmtId="0" fontId="25" fillId="80" borderId="0"/>
    <xf numFmtId="0" fontId="25" fillId="80" borderId="0"/>
    <xf numFmtId="0" fontId="4" fillId="0" borderId="0"/>
    <xf numFmtId="0" fontId="55" fillId="0" borderId="0"/>
    <xf numFmtId="0" fontId="79" fillId="0" borderId="0"/>
    <xf numFmtId="0" fontId="4" fillId="0" borderId="0"/>
    <xf numFmtId="0" fontId="4" fillId="0" borderId="0"/>
    <xf numFmtId="0" fontId="25" fillId="80" borderId="0"/>
    <xf numFmtId="0" fontId="25" fillId="80" borderId="0"/>
    <xf numFmtId="0" fontId="4" fillId="0" borderId="0"/>
    <xf numFmtId="0" fontId="25" fillId="80" borderId="0"/>
    <xf numFmtId="0" fontId="25" fillId="80" borderId="0"/>
    <xf numFmtId="0" fontId="25" fillId="80" borderId="0"/>
    <xf numFmtId="0" fontId="25" fillId="80" borderId="0"/>
    <xf numFmtId="0" fontId="25" fillId="80" borderId="0"/>
    <xf numFmtId="0" fontId="25" fillId="80" borderId="0"/>
    <xf numFmtId="0" fontId="4" fillId="0" borderId="0"/>
    <xf numFmtId="0" fontId="4" fillId="0" borderId="0"/>
    <xf numFmtId="0" fontId="25" fillId="80" borderId="0"/>
    <xf numFmtId="0" fontId="25" fillId="80" borderId="0"/>
    <xf numFmtId="0" fontId="25" fillId="80" borderId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80" fillId="11" borderId="17" applyNumberFormat="0" applyFont="0" applyAlignment="0" applyProtection="0"/>
    <xf numFmtId="0" fontId="81" fillId="79" borderId="33" applyNumberFormat="0" applyAlignment="0" applyProtection="0"/>
    <xf numFmtId="0" fontId="81" fillId="79" borderId="33" applyNumberFormat="0" applyAlignment="0" applyProtection="0"/>
    <xf numFmtId="0" fontId="82" fillId="9" borderId="1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3" fillId="0" borderId="0" applyNumberFormat="0" applyFont="0" applyFill="0" applyBorder="0" applyAlignment="0" applyProtection="0">
      <alignment horizontal="left"/>
    </xf>
    <xf numFmtId="15" fontId="83" fillId="0" borderId="0" applyFont="0" applyFill="0" applyBorder="0" applyAlignment="0" applyProtection="0"/>
    <xf numFmtId="4" fontId="83" fillId="0" borderId="0" applyFont="0" applyFill="0" applyBorder="0" applyAlignment="0" applyProtection="0"/>
    <xf numFmtId="0" fontId="84" fillId="0" borderId="8">
      <alignment horizontal="center"/>
    </xf>
    <xf numFmtId="3" fontId="83" fillId="0" borderId="0" applyFont="0" applyFill="0" applyBorder="0" applyAlignment="0" applyProtection="0"/>
    <xf numFmtId="0" fontId="83" fillId="81" borderId="0" applyNumberFormat="0" applyFont="0" applyBorder="0" applyAlignment="0" applyProtection="0"/>
    <xf numFmtId="4" fontId="36" fillId="54" borderId="19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43" fillId="54" borderId="33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39" fillId="82" borderId="19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43" fillId="54" borderId="33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85" fillId="54" borderId="33" applyNumberFormat="0" applyProtection="0">
      <alignment vertical="center"/>
    </xf>
    <xf numFmtId="4" fontId="86" fillId="54" borderId="27" applyNumberFormat="0" applyProtection="0">
      <alignment vertical="center"/>
    </xf>
    <xf numFmtId="4" fontId="37" fillId="54" borderId="19" applyNumberFormat="0" applyProtection="0">
      <alignment vertical="center"/>
    </xf>
    <xf numFmtId="4" fontId="38" fillId="54" borderId="19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87" fillId="82" borderId="19" applyNumberFormat="0" applyProtection="0">
      <alignment horizontal="left" vertical="top" indent="1"/>
    </xf>
    <xf numFmtId="4" fontId="43" fillId="54" borderId="33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39" fillId="68" borderId="0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38" fillId="55" borderId="0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3" fillId="58" borderId="33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58" borderId="33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63" borderId="33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63" borderId="33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43" fillId="97" borderId="33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7" borderId="33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39" fillId="99" borderId="33" applyNumberFormat="0" applyProtection="0">
      <alignment horizontal="left" vertical="center" indent="1"/>
    </xf>
    <xf numFmtId="4" fontId="39" fillId="98" borderId="21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36" fillId="65" borderId="21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39" fillId="98" borderId="21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43" fillId="101" borderId="0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36" fillId="66" borderId="0" applyNumberFormat="0" applyProtection="0">
      <alignment horizontal="left" vertical="center" indent="1"/>
    </xf>
    <xf numFmtId="4" fontId="43" fillId="101" borderId="0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66" borderId="0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4" fontId="43" fillId="101" borderId="0" applyNumberFormat="0" applyProtection="0">
      <alignment horizontal="left" vertical="center" indent="1"/>
    </xf>
    <xf numFmtId="4" fontId="43" fillId="101" borderId="0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43" fillId="55" borderId="0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68" borderId="0" applyNumberFormat="0" applyProtection="0">
      <alignment horizontal="left" vertical="center" indent="1"/>
    </xf>
    <xf numFmtId="4" fontId="43" fillId="68" borderId="0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70" borderId="22" applyNumberFormat="0">
      <protection locked="0"/>
    </xf>
    <xf numFmtId="0" fontId="25" fillId="70" borderId="22" applyNumberFormat="0">
      <protection locked="0"/>
    </xf>
    <xf numFmtId="0" fontId="25" fillId="70" borderId="22" applyNumberFormat="0">
      <protection locked="0"/>
    </xf>
    <xf numFmtId="0" fontId="25" fillId="70" borderId="22" applyNumberFormat="0">
      <protection locked="0"/>
    </xf>
    <xf numFmtId="0" fontId="25" fillId="70" borderId="22" applyNumberFormat="0">
      <protection locked="0"/>
    </xf>
    <xf numFmtId="4" fontId="43" fillId="72" borderId="33" applyNumberFormat="0" applyProtection="0">
      <alignment vertical="center"/>
    </xf>
    <xf numFmtId="4" fontId="43" fillId="72" borderId="33" applyNumberFormat="0" applyProtection="0">
      <alignment vertical="center"/>
    </xf>
    <xf numFmtId="4" fontId="88" fillId="108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33" applyNumberFormat="0" applyProtection="0">
      <alignment vertical="center"/>
    </xf>
    <xf numFmtId="4" fontId="38" fillId="69" borderId="19" applyNumberFormat="0" applyProtection="0">
      <alignment vertical="center"/>
    </xf>
    <xf numFmtId="4" fontId="85" fillId="72" borderId="33" applyNumberFormat="0" applyProtection="0">
      <alignment vertical="center"/>
    </xf>
    <xf numFmtId="4" fontId="86" fillId="72" borderId="25" applyNumberFormat="0" applyProtection="0">
      <alignment vertical="center"/>
    </xf>
    <xf numFmtId="4" fontId="44" fillId="69" borderId="19" applyNumberFormat="0" applyProtection="0">
      <alignment vertical="center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88" fillId="104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0" fontId="88" fillId="108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4" fontId="38" fillId="69" borderId="19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19" applyNumberFormat="0" applyProtection="0">
      <alignment horizontal="right" vertical="center"/>
    </xf>
    <xf numFmtId="4" fontId="43" fillId="0" borderId="19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85" fillId="100" borderId="33" applyNumberFormat="0" applyProtection="0">
      <alignment horizontal="right" vertical="center"/>
    </xf>
    <xf numFmtId="4" fontId="86" fillId="67" borderId="27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36" fillId="66" borderId="19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43" fillId="0" borderId="19" applyNumberFormat="0" applyProtection="0">
      <alignment horizontal="left" vertical="center" indent="1"/>
    </xf>
    <xf numFmtId="4" fontId="43" fillId="0" borderId="19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88" fillId="102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89" fillId="0" borderId="0"/>
    <xf numFmtId="4" fontId="90" fillId="109" borderId="34" applyNumberFormat="0" applyProtection="0">
      <alignment horizontal="left" vertical="center" indent="1"/>
    </xf>
    <xf numFmtId="0" fontId="89" fillId="0" borderId="0"/>
    <xf numFmtId="0" fontId="89" fillId="0" borderId="0"/>
    <xf numFmtId="4" fontId="48" fillId="68" borderId="24" applyNumberFormat="0" applyProtection="0">
      <alignment horizontal="left" vertical="center" indent="1"/>
    </xf>
    <xf numFmtId="4" fontId="48" fillId="109" borderId="0" applyNumberFormat="0" applyProtection="0">
      <alignment horizontal="left" vertical="center" indent="1"/>
    </xf>
    <xf numFmtId="0" fontId="25" fillId="73" borderId="25"/>
    <xf numFmtId="0" fontId="25" fillId="73" borderId="25"/>
    <xf numFmtId="0" fontId="25" fillId="73" borderId="25"/>
    <xf numFmtId="0" fontId="25" fillId="73" borderId="25"/>
    <xf numFmtId="0" fontId="25" fillId="73" borderId="25"/>
    <xf numFmtId="0" fontId="25" fillId="73" borderId="25"/>
    <xf numFmtId="0" fontId="25" fillId="73" borderId="25"/>
    <xf numFmtId="0" fontId="25" fillId="73" borderId="25"/>
    <xf numFmtId="0" fontId="25" fillId="73" borderId="25"/>
    <xf numFmtId="4" fontId="91" fillId="100" borderId="33" applyNumberFormat="0" applyProtection="0">
      <alignment horizontal="right" vertical="center"/>
    </xf>
    <xf numFmtId="4" fontId="92" fillId="70" borderId="27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0" fontId="93" fillId="110" borderId="0"/>
    <xf numFmtId="49" fontId="94" fillId="110" borderId="0"/>
    <xf numFmtId="49" fontId="95" fillId="110" borderId="36"/>
    <xf numFmtId="49" fontId="95" fillId="110" borderId="0"/>
    <xf numFmtId="0" fontId="93" fillId="67" borderId="36">
      <protection locked="0"/>
    </xf>
    <xf numFmtId="0" fontId="93" fillId="110" borderId="0"/>
    <xf numFmtId="0" fontId="96" fillId="61" borderId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97" fillId="0" borderId="18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2" fillId="0" borderId="0"/>
    <xf numFmtId="0" fontId="4" fillId="0" borderId="0"/>
    <xf numFmtId="0" fontId="80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33" fillId="74" borderId="0" applyNumberFormat="0" applyBorder="0" applyAlignment="0" applyProtection="0"/>
    <xf numFmtId="0" fontId="57" fillId="12" borderId="0" applyNumberFormat="0" applyBorder="0" applyAlignment="0" applyProtection="0"/>
    <xf numFmtId="0" fontId="33" fillId="74" borderId="0" applyNumberFormat="0" applyBorder="0" applyAlignment="0" applyProtection="0"/>
    <xf numFmtId="0" fontId="57" fillId="12" borderId="0" applyNumberFormat="0" applyBorder="0" applyAlignment="0" applyProtection="0"/>
    <xf numFmtId="0" fontId="33" fillId="74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6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33" fillId="75" borderId="0" applyNumberFormat="0" applyBorder="0" applyAlignment="0" applyProtection="0"/>
    <xf numFmtId="0" fontId="57" fillId="16" borderId="0" applyNumberFormat="0" applyBorder="0" applyAlignment="0" applyProtection="0"/>
    <xf numFmtId="0" fontId="33" fillId="75" borderId="0" applyNumberFormat="0" applyBorder="0" applyAlignment="0" applyProtection="0"/>
    <xf numFmtId="0" fontId="57" fillId="16" borderId="0" applyNumberFormat="0" applyBorder="0" applyAlignment="0" applyProtection="0"/>
    <xf numFmtId="0" fontId="33" fillId="75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6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33" fillId="76" borderId="0" applyNumberFormat="0" applyBorder="0" applyAlignment="0" applyProtection="0"/>
    <xf numFmtId="0" fontId="57" fillId="20" borderId="0" applyNumberFormat="0" applyBorder="0" applyAlignment="0" applyProtection="0"/>
    <xf numFmtId="0" fontId="33" fillId="76" borderId="0" applyNumberFormat="0" applyBorder="0" applyAlignment="0" applyProtection="0"/>
    <xf numFmtId="0" fontId="57" fillId="20" borderId="0" applyNumberFormat="0" applyBorder="0" applyAlignment="0" applyProtection="0"/>
    <xf numFmtId="0" fontId="33" fillId="76" borderId="0" applyNumberFormat="0" applyBorder="0" applyAlignment="0" applyProtection="0"/>
    <xf numFmtId="0" fontId="57" fillId="20" borderId="0" applyNumberFormat="0" applyBorder="0" applyAlignment="0" applyProtection="0"/>
    <xf numFmtId="0" fontId="56" fillId="20" borderId="0" applyNumberFormat="0" applyBorder="0" applyAlignment="0" applyProtection="0"/>
    <xf numFmtId="0" fontId="57" fillId="20" borderId="0" applyNumberFormat="0" applyBorder="0" applyAlignment="0" applyProtection="0"/>
    <xf numFmtId="0" fontId="56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33" fillId="77" borderId="0" applyNumberFormat="0" applyBorder="0" applyAlignment="0" applyProtection="0"/>
    <xf numFmtId="0" fontId="57" fillId="24" borderId="0" applyNumberFormat="0" applyBorder="0" applyAlignment="0" applyProtection="0"/>
    <xf numFmtId="0" fontId="33" fillId="77" borderId="0" applyNumberFormat="0" applyBorder="0" applyAlignment="0" applyProtection="0"/>
    <xf numFmtId="0" fontId="57" fillId="24" borderId="0" applyNumberFormat="0" applyBorder="0" applyAlignment="0" applyProtection="0"/>
    <xf numFmtId="0" fontId="33" fillId="77" borderId="0" applyNumberFormat="0" applyBorder="0" applyAlignment="0" applyProtection="0"/>
    <xf numFmtId="0" fontId="57" fillId="24" borderId="0" applyNumberFormat="0" applyBorder="0" applyAlignment="0" applyProtection="0"/>
    <xf numFmtId="0" fontId="56" fillId="24" borderId="0" applyNumberFormat="0" applyBorder="0" applyAlignment="0" applyProtection="0"/>
    <xf numFmtId="0" fontId="57" fillId="24" borderId="0" applyNumberFormat="0" applyBorder="0" applyAlignment="0" applyProtection="0"/>
    <xf numFmtId="0" fontId="56" fillId="24" borderId="0" applyNumberFormat="0" applyBorder="0" applyAlignment="0" applyProtection="0"/>
    <xf numFmtId="0" fontId="57" fillId="24" borderId="0" applyNumberFormat="0" applyBorder="0" applyAlignment="0" applyProtection="0"/>
    <xf numFmtId="0" fontId="57" fillId="24" borderId="0" applyNumberFormat="0" applyBorder="0" applyAlignment="0" applyProtection="0"/>
    <xf numFmtId="0" fontId="57" fillId="24" borderId="0" applyNumberFormat="0" applyBorder="0" applyAlignment="0" applyProtection="0"/>
    <xf numFmtId="0" fontId="33" fillId="38" borderId="0" applyNumberFormat="0" applyBorder="0" applyAlignment="0" applyProtection="0"/>
    <xf numFmtId="0" fontId="57" fillId="28" borderId="0" applyNumberFormat="0" applyBorder="0" applyAlignment="0" applyProtection="0"/>
    <xf numFmtId="0" fontId="33" fillId="38" borderId="0" applyNumberFormat="0" applyBorder="0" applyAlignment="0" applyProtection="0"/>
    <xf numFmtId="0" fontId="57" fillId="28" borderId="0" applyNumberFormat="0" applyBorder="0" applyAlignment="0" applyProtection="0"/>
    <xf numFmtId="0" fontId="33" fillId="38" borderId="0" applyNumberFormat="0" applyBorder="0" applyAlignment="0" applyProtection="0"/>
    <xf numFmtId="0" fontId="57" fillId="28" borderId="0" applyNumberFormat="0" applyBorder="0" applyAlignment="0" applyProtection="0"/>
    <xf numFmtId="0" fontId="56" fillId="28" borderId="0" applyNumberFormat="0" applyBorder="0" applyAlignment="0" applyProtection="0"/>
    <xf numFmtId="0" fontId="57" fillId="28" borderId="0" applyNumberFormat="0" applyBorder="0" applyAlignment="0" applyProtection="0"/>
    <xf numFmtId="0" fontId="56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33" fillId="78" borderId="0" applyNumberFormat="0" applyBorder="0" applyAlignment="0" applyProtection="0"/>
    <xf numFmtId="0" fontId="57" fillId="32" borderId="0" applyNumberFormat="0" applyBorder="0" applyAlignment="0" applyProtection="0"/>
    <xf numFmtId="0" fontId="33" fillId="78" borderId="0" applyNumberFormat="0" applyBorder="0" applyAlignment="0" applyProtection="0"/>
    <xf numFmtId="0" fontId="57" fillId="32" borderId="0" applyNumberFormat="0" applyBorder="0" applyAlignment="0" applyProtection="0"/>
    <xf numFmtId="0" fontId="33" fillId="78" borderId="0" applyNumberFormat="0" applyBorder="0" applyAlignment="0" applyProtection="0"/>
    <xf numFmtId="0" fontId="57" fillId="32" borderId="0" applyNumberFormat="0" applyBorder="0" applyAlignment="0" applyProtection="0"/>
    <xf numFmtId="0" fontId="56" fillId="32" borderId="0" applyNumberFormat="0" applyBorder="0" applyAlignment="0" applyProtection="0"/>
    <xf numFmtId="0" fontId="57" fillId="32" borderId="0" applyNumberFormat="0" applyBorder="0" applyAlignment="0" applyProtection="0"/>
    <xf numFmtId="0" fontId="56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177" fontId="34" fillId="0" borderId="0"/>
    <xf numFmtId="177" fontId="34" fillId="0" borderId="0"/>
    <xf numFmtId="0" fontId="99" fillId="6" borderId="0" applyNumberFormat="0" applyBorder="0" applyAlignment="0" applyProtection="0"/>
    <xf numFmtId="0" fontId="59" fillId="6" borderId="0" applyNumberFormat="0" applyBorder="0" applyAlignment="0" applyProtection="0"/>
    <xf numFmtId="0" fontId="100" fillId="9" borderId="13" applyNumberFormat="0" applyAlignment="0" applyProtection="0"/>
    <xf numFmtId="0" fontId="61" fillId="9" borderId="13" applyNumberFormat="0" applyAlignment="0" applyProtection="0"/>
    <xf numFmtId="0" fontId="101" fillId="10" borderId="16" applyNumberFormat="0" applyAlignment="0" applyProtection="0"/>
    <xf numFmtId="0" fontId="63" fillId="10" borderId="16" applyNumberFormat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2" fillId="5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66" fillId="5" borderId="0" applyNumberFormat="0" applyBorder="0" applyAlignment="0" applyProtection="0"/>
    <xf numFmtId="0" fontId="32" fillId="43" borderId="0" applyNumberFormat="0" applyBorder="0" applyAlignment="0" applyProtection="0"/>
    <xf numFmtId="0" fontId="103" fillId="0" borderId="10" applyNumberFormat="0" applyFill="0" applyAlignment="0" applyProtection="0"/>
    <xf numFmtId="0" fontId="68" fillId="0" borderId="10" applyNumberFormat="0" applyFill="0" applyAlignment="0" applyProtection="0"/>
    <xf numFmtId="0" fontId="104" fillId="0" borderId="11" applyNumberFormat="0" applyFill="0" applyAlignment="0" applyProtection="0"/>
    <xf numFmtId="0" fontId="70" fillId="0" borderId="11" applyNumberFormat="0" applyFill="0" applyAlignment="0" applyProtection="0"/>
    <xf numFmtId="0" fontId="105" fillId="0" borderId="12" applyNumberFormat="0" applyFill="0" applyAlignment="0" applyProtection="0"/>
    <xf numFmtId="0" fontId="72" fillId="0" borderId="12" applyNumberFormat="0" applyFill="0" applyAlignment="0" applyProtection="0"/>
    <xf numFmtId="0" fontId="10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06" fillId="8" borderId="13" applyNumberFormat="0" applyAlignment="0" applyProtection="0"/>
    <xf numFmtId="0" fontId="74" fillId="8" borderId="13" applyNumberFormat="0" applyAlignment="0" applyProtection="0"/>
    <xf numFmtId="0" fontId="107" fillId="0" borderId="15" applyNumberFormat="0" applyFill="0" applyAlignment="0" applyProtection="0"/>
    <xf numFmtId="0" fontId="76" fillId="0" borderId="15" applyNumberFormat="0" applyFill="0" applyAlignment="0" applyProtection="0"/>
    <xf numFmtId="0" fontId="108" fillId="7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7" fillId="7" borderId="0" applyNumberFormat="0" applyBorder="0" applyAlignment="0" applyProtection="0"/>
    <xf numFmtId="0" fontId="75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25" fillId="80" borderId="0"/>
    <xf numFmtId="0" fontId="2" fillId="0" borderId="0"/>
    <xf numFmtId="0" fontId="2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5" fillId="80" borderId="0"/>
    <xf numFmtId="0" fontId="25" fillId="80" borderId="0"/>
    <xf numFmtId="0" fontId="10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5" fillId="48" borderId="27" applyNumberFormat="0" applyFont="0" applyAlignment="0" applyProtection="0"/>
    <xf numFmtId="0" fontId="80" fillId="11" borderId="17" applyNumberFormat="0" applyFont="0" applyAlignment="0" applyProtection="0"/>
    <xf numFmtId="0" fontId="80" fillId="11" borderId="17" applyNumberFormat="0" applyFont="0" applyAlignment="0" applyProtection="0"/>
    <xf numFmtId="0" fontId="80" fillId="11" borderId="17" applyNumberFormat="0" applyFont="0" applyAlignment="0" applyProtection="0"/>
    <xf numFmtId="0" fontId="80" fillId="11" borderId="17" applyNumberFormat="0" applyFont="0" applyAlignment="0" applyProtection="0"/>
    <xf numFmtId="0" fontId="80" fillId="11" borderId="17" applyNumberFormat="0" applyFont="0" applyAlignment="0" applyProtection="0"/>
    <xf numFmtId="0" fontId="80" fillId="11" borderId="17" applyNumberFormat="0" applyFont="0" applyAlignment="0" applyProtection="0"/>
    <xf numFmtId="0" fontId="80" fillId="11" borderId="17" applyNumberFormat="0" applyFont="0" applyAlignment="0" applyProtection="0"/>
    <xf numFmtId="0" fontId="80" fillId="11" borderId="17" applyNumberFormat="0" applyFont="0" applyAlignment="0" applyProtection="0"/>
    <xf numFmtId="0" fontId="80" fillId="11" borderId="17" applyNumberFormat="0" applyFont="0" applyAlignment="0" applyProtection="0"/>
    <xf numFmtId="0" fontId="110" fillId="9" borderId="14" applyNumberFormat="0" applyAlignment="0" applyProtection="0"/>
    <xf numFmtId="0" fontId="82" fillId="9" borderId="1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1" fillId="0" borderId="0" applyNumberFormat="0" applyFill="0" applyBorder="0" applyProtection="0">
      <alignment horizontal="left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86" fillId="54" borderId="27" applyNumberFormat="0" applyProtection="0">
      <alignment vertical="center"/>
    </xf>
    <xf numFmtId="4" fontId="25" fillId="54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36" fillId="55" borderId="0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0" fontId="25" fillId="70" borderId="22" applyNumberFormat="0">
      <protection locked="0"/>
    </xf>
    <xf numFmtId="0" fontId="25" fillId="70" borderId="22" applyNumberFormat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25" fillId="70" borderId="22" applyNumberFormat="0">
      <protection locked="0"/>
    </xf>
    <xf numFmtId="4" fontId="88" fillId="108" borderId="19" applyNumberFormat="0" applyProtection="0">
      <alignment vertical="center"/>
    </xf>
    <xf numFmtId="4" fontId="86" fillId="72" borderId="25" applyNumberFormat="0" applyProtection="0">
      <alignment vertical="center"/>
    </xf>
    <xf numFmtId="4" fontId="88" fillId="104" borderId="19" applyNumberFormat="0" applyProtection="0">
      <alignment horizontal="left" vertical="center" indent="1"/>
    </xf>
    <xf numFmtId="0" fontId="88" fillId="108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86" fillId="67" borderId="27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8" fillId="109" borderId="0" applyNumberFormat="0" applyProtection="0">
      <alignment horizontal="left" vertical="center" indent="1"/>
    </xf>
    <xf numFmtId="4" fontId="48" fillId="109" borderId="0" applyNumberFormat="0" applyProtection="0">
      <alignment horizontal="left" vertical="center" indent="1"/>
    </xf>
    <xf numFmtId="4" fontId="48" fillId="109" borderId="0" applyNumberFormat="0" applyProtection="0">
      <alignment horizontal="left" vertical="center" indent="1"/>
    </xf>
    <xf numFmtId="4" fontId="48" fillId="109" borderId="0" applyNumberFormat="0" applyProtection="0">
      <alignment horizontal="left" vertical="center" indent="1"/>
    </xf>
    <xf numFmtId="4" fontId="48" fillId="109" borderId="0" applyNumberFormat="0" applyProtection="0">
      <alignment horizontal="left" vertical="center" indent="1"/>
    </xf>
    <xf numFmtId="4" fontId="48" fillId="109" borderId="0" applyNumberFormat="0" applyProtection="0">
      <alignment horizontal="left" vertical="center" indent="1"/>
    </xf>
    <xf numFmtId="4" fontId="48" fillId="109" borderId="0" applyNumberFormat="0" applyProtection="0">
      <alignment horizontal="left" vertical="center" indent="1"/>
    </xf>
    <xf numFmtId="0" fontId="25" fillId="73" borderId="25"/>
    <xf numFmtId="4" fontId="92" fillId="70" borderId="27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112" fillId="0" borderId="18" applyNumberFormat="0" applyFill="0" applyAlignment="0" applyProtection="0"/>
    <xf numFmtId="0" fontId="97" fillId="0" borderId="18" applyNumberFormat="0" applyFill="0" applyAlignment="0" applyProtection="0"/>
    <xf numFmtId="0" fontId="11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5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4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9" fillId="54" borderId="19" applyNumberFormat="0" applyProtection="0">
      <alignment horizontal="left" vertical="top" indent="1"/>
    </xf>
    <xf numFmtId="0" fontId="62" fillId="77" borderId="39" applyNumberFormat="0" applyAlignment="0" applyProtection="0"/>
    <xf numFmtId="0" fontId="62" fillId="77" borderId="39" applyNumberForma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4" fillId="0" borderId="38">
      <alignment horizontal="center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" fontId="116" fillId="54" borderId="19" applyNumberFormat="0" applyProtection="0">
      <alignment vertical="center"/>
    </xf>
    <xf numFmtId="44" fontId="4" fillId="0" borderId="0" applyFont="0" applyFill="0" applyBorder="0" applyAlignment="0" applyProtection="0"/>
    <xf numFmtId="4" fontId="91" fillId="101" borderId="19" applyNumberFormat="0" applyProtection="0">
      <alignment horizontal="right" vertical="center"/>
    </xf>
    <xf numFmtId="44" fontId="4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68" borderId="19" applyNumberFormat="0" applyProtection="0">
      <alignment horizontal="left" vertical="top" indent="1"/>
    </xf>
    <xf numFmtId="0" fontId="55" fillId="11" borderId="17" applyNumberFormat="0" applyFont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66" borderId="19" applyNumberFormat="0" applyProtection="0">
      <alignment horizontal="left" vertical="top" indent="1"/>
    </xf>
    <xf numFmtId="9" fontId="2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69" borderId="19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55" borderId="19" applyNumberFormat="0" applyProtection="0">
      <alignment horizontal="left" vertical="top" indent="1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" fontId="85" fillId="72" borderId="19" applyNumberFormat="0" applyProtection="0">
      <alignment vertical="center"/>
    </xf>
    <xf numFmtId="4" fontId="48" fillId="109" borderId="0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2" fillId="77" borderId="52" applyNumberFormat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2" fillId="77" borderId="52" applyNumberFormat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3" fontId="4" fillId="0" borderId="0" applyFont="0" applyFill="0" applyBorder="0" applyAlignment="0" applyProtection="0"/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4" fontId="4" fillId="0" borderId="0" applyFont="0" applyFill="0" applyBorder="0" applyAlignment="0" applyProtection="0"/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149" fillId="125" borderId="74" applyBorder="0" applyProtection="0">
      <alignment horizontal="centerContinuous" vertical="center"/>
    </xf>
    <xf numFmtId="43" fontId="4" fillId="0" borderId="0" applyFont="0" applyFill="0" applyBorder="0" applyAlignment="0" applyProtection="0"/>
    <xf numFmtId="0" fontId="4" fillId="0" borderId="0"/>
    <xf numFmtId="4" fontId="36" fillId="65" borderId="55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6" fontId="4" fillId="0" borderId="0">
      <protection locked="0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73" borderId="54"/>
    <xf numFmtId="0" fontId="4" fillId="69" borderId="76" applyNumberFormat="0" applyProtection="0">
      <alignment horizontal="left" vertical="top" indent="1"/>
    </xf>
    <xf numFmtId="0" fontId="114" fillId="0" borderId="0"/>
    <xf numFmtId="41" fontId="2" fillId="0" borderId="0" applyFont="0" applyFill="0" applyBorder="0" applyAlignment="0" applyProtection="0"/>
    <xf numFmtId="4" fontId="43" fillId="102" borderId="76" applyNumberFormat="0" applyProtection="0">
      <alignment horizontal="left" vertical="center" inden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0" fontId="52" fillId="0" borderId="57" applyNumberFormat="0" applyFill="0" applyProtection="0">
      <alignment horizontal="center"/>
    </xf>
    <xf numFmtId="4" fontId="43" fillId="102" borderId="76" applyNumberFormat="0" applyProtection="0">
      <alignment horizontal="left" vertical="center" indent="1"/>
    </xf>
    <xf numFmtId="177" fontId="118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1" fontId="83" fillId="0" borderId="0"/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3" fillId="112" borderId="0" applyNumberFormat="0" applyBorder="0" applyAlignment="0" applyProtection="0"/>
    <xf numFmtId="0" fontId="43" fillId="112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43" fillId="113" borderId="0" applyNumberFormat="0" applyBorder="0" applyAlignment="0" applyProtection="0"/>
    <xf numFmtId="0" fontId="43" fillId="113" borderId="0" applyNumberFormat="0" applyBorder="0" applyAlignment="0" applyProtection="0"/>
    <xf numFmtId="0" fontId="43" fillId="114" borderId="0" applyNumberFormat="0" applyBorder="0" applyAlignment="0" applyProtection="0"/>
    <xf numFmtId="0" fontId="43" fillId="114" borderId="0" applyNumberFormat="0" applyBorder="0" applyAlignment="0" applyProtection="0"/>
    <xf numFmtId="0" fontId="43" fillId="115" borderId="0" applyNumberFormat="0" applyBorder="0" applyAlignment="0" applyProtection="0"/>
    <xf numFmtId="0" fontId="43" fillId="115" borderId="0" applyNumberFormat="0" applyBorder="0" applyAlignment="0" applyProtection="0"/>
    <xf numFmtId="0" fontId="43" fillId="116" borderId="0" applyNumberFormat="0" applyBorder="0" applyAlignment="0" applyProtection="0"/>
    <xf numFmtId="0" fontId="43" fillId="116" borderId="0" applyNumberFormat="0" applyBorder="0" applyAlignment="0" applyProtection="0"/>
    <xf numFmtId="0" fontId="43" fillId="107" borderId="0" applyNumberFormat="0" applyBorder="0" applyAlignment="0" applyProtection="0"/>
    <xf numFmtId="0" fontId="43" fillId="107" borderId="0" applyNumberFormat="0" applyBorder="0" applyAlignment="0" applyProtection="0"/>
    <xf numFmtId="0" fontId="43" fillId="87" borderId="0" applyNumberFormat="0" applyBorder="0" applyAlignment="0" applyProtection="0"/>
    <xf numFmtId="0" fontId="43" fillId="87" borderId="0" applyNumberFormat="0" applyBorder="0" applyAlignment="0" applyProtection="0"/>
    <xf numFmtId="0" fontId="43" fillId="96" borderId="0" applyNumberFormat="0" applyBorder="0" applyAlignment="0" applyProtection="0"/>
    <xf numFmtId="0" fontId="43" fillId="96" borderId="0" applyNumberFormat="0" applyBorder="0" applyAlignment="0" applyProtection="0"/>
    <xf numFmtId="0" fontId="43" fillId="114" borderId="0" applyNumberFormat="0" applyBorder="0" applyAlignment="0" applyProtection="0"/>
    <xf numFmtId="0" fontId="43" fillId="114" borderId="0" applyNumberFormat="0" applyBorder="0" applyAlignment="0" applyProtection="0"/>
    <xf numFmtId="0" fontId="43" fillId="107" borderId="0" applyNumberFormat="0" applyBorder="0" applyAlignment="0" applyProtection="0"/>
    <xf numFmtId="0" fontId="43" fillId="107" borderId="0" applyNumberFormat="0" applyBorder="0" applyAlignment="0" applyProtection="0"/>
    <xf numFmtId="0" fontId="43" fillId="89" borderId="0" applyNumberFormat="0" applyBorder="0" applyAlignment="0" applyProtection="0"/>
    <xf numFmtId="0" fontId="43" fillId="89" borderId="0" applyNumberFormat="0" applyBorder="0" applyAlignment="0" applyProtection="0"/>
    <xf numFmtId="0" fontId="119" fillId="117" borderId="0" applyNumberFormat="0" applyBorder="0" applyAlignment="0" applyProtection="0"/>
    <xf numFmtId="0" fontId="119" fillId="117" borderId="0" applyNumberFormat="0" applyBorder="0" applyAlignment="0" applyProtection="0"/>
    <xf numFmtId="0" fontId="119" fillId="87" borderId="0" applyNumberFormat="0" applyBorder="0" applyAlignment="0" applyProtection="0"/>
    <xf numFmtId="0" fontId="119" fillId="87" borderId="0" applyNumberFormat="0" applyBorder="0" applyAlignment="0" applyProtection="0"/>
    <xf numFmtId="0" fontId="119" fillId="96" borderId="0" applyNumberFormat="0" applyBorder="0" applyAlignment="0" applyProtection="0"/>
    <xf numFmtId="0" fontId="119" fillId="96" borderId="0" applyNumberFormat="0" applyBorder="0" applyAlignment="0" applyProtection="0"/>
    <xf numFmtId="0" fontId="119" fillId="118" borderId="0" applyNumberFormat="0" applyBorder="0" applyAlignment="0" applyProtection="0"/>
    <xf numFmtId="0" fontId="119" fillId="118" borderId="0" applyNumberFormat="0" applyBorder="0" applyAlignment="0" applyProtection="0"/>
    <xf numFmtId="0" fontId="119" fillId="83" borderId="0" applyNumberFormat="0" applyBorder="0" applyAlignment="0" applyProtection="0"/>
    <xf numFmtId="0" fontId="119" fillId="83" borderId="0" applyNumberFormat="0" applyBorder="0" applyAlignment="0" applyProtection="0"/>
    <xf numFmtId="0" fontId="119" fillId="90" borderId="0" applyNumberFormat="0" applyBorder="0" applyAlignment="0" applyProtection="0"/>
    <xf numFmtId="0" fontId="119" fillId="90" borderId="0" applyNumberFormat="0" applyBorder="0" applyAlignment="0" applyProtection="0"/>
    <xf numFmtId="0" fontId="119" fillId="119" borderId="0" applyNumberFormat="0" applyBorder="0" applyAlignment="0" applyProtection="0"/>
    <xf numFmtId="0" fontId="119" fillId="119" borderId="0" applyNumberFormat="0" applyBorder="0" applyAlignment="0" applyProtection="0"/>
    <xf numFmtId="0" fontId="119" fillId="88" borderId="0" applyNumberFormat="0" applyBorder="0" applyAlignment="0" applyProtection="0"/>
    <xf numFmtId="0" fontId="119" fillId="88" borderId="0" applyNumberFormat="0" applyBorder="0" applyAlignment="0" applyProtection="0"/>
    <xf numFmtId="0" fontId="119" fillId="94" borderId="0" applyNumberFormat="0" applyBorder="0" applyAlignment="0" applyProtection="0"/>
    <xf numFmtId="0" fontId="119" fillId="94" borderId="0" applyNumberFormat="0" applyBorder="0" applyAlignment="0" applyProtection="0"/>
    <xf numFmtId="0" fontId="119" fillId="118" borderId="0" applyNumberFormat="0" applyBorder="0" applyAlignment="0" applyProtection="0"/>
    <xf numFmtId="0" fontId="119" fillId="118" borderId="0" applyNumberFormat="0" applyBorder="0" applyAlignment="0" applyProtection="0"/>
    <xf numFmtId="0" fontId="119" fillId="83" borderId="0" applyNumberFormat="0" applyBorder="0" applyAlignment="0" applyProtection="0"/>
    <xf numFmtId="0" fontId="119" fillId="83" borderId="0" applyNumberFormat="0" applyBorder="0" applyAlignment="0" applyProtection="0"/>
    <xf numFmtId="0" fontId="119" fillId="92" borderId="0" applyNumberFormat="0" applyBorder="0" applyAlignment="0" applyProtection="0"/>
    <xf numFmtId="0" fontId="119" fillId="92" borderId="0" applyNumberFormat="0" applyBorder="0" applyAlignment="0" applyProtection="0"/>
    <xf numFmtId="185" fontId="4" fillId="66" borderId="58">
      <alignment horizontal="center" vertical="center"/>
    </xf>
    <xf numFmtId="185" fontId="4" fillId="66" borderId="58">
      <alignment horizontal="center" vertical="center"/>
    </xf>
    <xf numFmtId="185" fontId="4" fillId="66" borderId="58">
      <alignment horizontal="center" vertical="center"/>
    </xf>
    <xf numFmtId="185" fontId="4" fillId="66" borderId="58">
      <alignment horizontal="center" vertical="center"/>
    </xf>
    <xf numFmtId="185" fontId="4" fillId="66" borderId="58">
      <alignment horizontal="center" vertical="center"/>
    </xf>
    <xf numFmtId="185" fontId="4" fillId="66" borderId="58">
      <alignment horizontal="center" vertical="center"/>
    </xf>
    <xf numFmtId="185" fontId="4" fillId="66" borderId="58">
      <alignment horizontal="center" vertical="center"/>
    </xf>
    <xf numFmtId="185" fontId="4" fillId="66" borderId="58">
      <alignment horizontal="center" vertical="center"/>
    </xf>
    <xf numFmtId="185" fontId="4" fillId="66" borderId="58">
      <alignment horizontal="center" vertical="center"/>
    </xf>
    <xf numFmtId="0" fontId="120" fillId="85" borderId="0" applyNumberFormat="0" applyBorder="0" applyAlignment="0" applyProtection="0"/>
    <xf numFmtId="0" fontId="120" fillId="85" borderId="0" applyNumberFormat="0" applyBorder="0" applyAlignment="0" applyProtection="0"/>
    <xf numFmtId="3" fontId="121" fillId="0" borderId="0" applyFill="0" applyBorder="0" applyProtection="0">
      <alignment horizontal="right"/>
    </xf>
    <xf numFmtId="186" fontId="122" fillId="0" borderId="0" applyNumberFormat="0" applyFill="0" applyBorder="0" applyAlignment="0" applyProtection="0">
      <alignment horizontal="center"/>
      <protection locked="0"/>
    </xf>
    <xf numFmtId="0" fontId="123" fillId="0" borderId="43" applyFill="0" applyProtection="0">
      <alignment horizontal="right"/>
    </xf>
    <xf numFmtId="0" fontId="124" fillId="104" borderId="59" applyNumberFormat="0" applyAlignment="0" applyProtection="0"/>
    <xf numFmtId="0" fontId="124" fillId="104" borderId="59" applyNumberFormat="0" applyAlignment="0" applyProtection="0"/>
    <xf numFmtId="8" fontId="4" fillId="0" borderId="42" applyFont="0" applyFill="0" applyBorder="0" applyProtection="0">
      <alignment horizontal="right"/>
    </xf>
    <xf numFmtId="0" fontId="125" fillId="120" borderId="52" applyNumberFormat="0" applyAlignment="0" applyProtection="0"/>
    <xf numFmtId="0" fontId="125" fillId="120" borderId="52" applyNumberFormat="0" applyAlignment="0" applyProtection="0"/>
    <xf numFmtId="0" fontId="15" fillId="0" borderId="45">
      <alignment horizontal="center"/>
    </xf>
    <xf numFmtId="187" fontId="126" fillId="0" borderId="0" applyFont="0" applyFill="0" applyBorder="0" applyAlignment="0" applyProtection="0">
      <alignment horizontal="right"/>
    </xf>
    <xf numFmtId="0" fontId="43" fillId="68" borderId="76" applyNumberFormat="0" applyProtection="0">
      <alignment horizontal="left" vertical="top" indent="1"/>
    </xf>
    <xf numFmtId="43" fontId="4" fillId="0" borderId="0" applyFont="0" applyFill="0" applyBorder="0" applyAlignment="0" applyProtection="0"/>
    <xf numFmtId="188" fontId="126" fillId="0" borderId="0" applyFont="0" applyFill="0" applyBorder="0" applyAlignment="0" applyProtection="0">
      <alignment horizontal="right"/>
    </xf>
    <xf numFmtId="43" fontId="4" fillId="0" borderId="0" applyFont="0" applyFill="0" applyBorder="0" applyAlignment="0" applyProtection="0"/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43" fontId="32" fillId="0" borderId="0" applyFont="0" applyFill="0" applyBorder="0" applyAlignment="0" applyProtection="0"/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188" fontId="126" fillId="0" borderId="0" applyFont="0" applyFill="0" applyBorder="0" applyAlignment="0" applyProtection="0">
      <alignment horizontal="right"/>
    </xf>
    <xf numFmtId="4" fontId="91" fillId="101" borderId="76" applyNumberFormat="0" applyProtection="0">
      <alignment horizontal="right"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" fontId="1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" fontId="91" fillId="101" borderId="76" applyNumberFormat="0" applyProtection="0">
      <alignment horizontal="right" vertical="center"/>
    </xf>
    <xf numFmtId="40" fontId="4" fillId="0" borderId="0" applyFont="0" applyFill="0" applyBorder="0" applyProtection="0">
      <alignment horizontal="right"/>
    </xf>
    <xf numFmtId="3" fontId="4" fillId="0" borderId="0" applyFont="0" applyFill="0" applyBorder="0" applyAlignment="0" applyProtection="0"/>
    <xf numFmtId="189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44" fontId="32" fillId="0" borderId="0" applyFont="0" applyFill="0" applyBorder="0" applyAlignment="0" applyProtection="0"/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190" fontId="126" fillId="0" borderId="0" applyFont="0" applyFill="0" applyBorder="0" applyAlignment="0" applyProtection="0">
      <alignment horizontal="right"/>
    </xf>
    <xf numFmtId="44" fontId="32" fillId="0" borderId="0" applyFont="0" applyFill="0" applyBorder="0" applyAlignment="0" applyProtection="0"/>
    <xf numFmtId="0" fontId="4" fillId="0" borderId="0" applyFont="0" applyFill="0" applyBorder="0" applyAlignment="0" applyProtection="0"/>
    <xf numFmtId="6" fontId="4" fillId="0" borderId="0">
      <protection locked="0"/>
    </xf>
    <xf numFmtId="15" fontId="15" fillId="0" borderId="0" applyFill="0" applyBorder="0" applyAlignment="0" applyProtection="0"/>
    <xf numFmtId="6" fontId="4" fillId="0" borderId="0">
      <protection locked="0"/>
    </xf>
    <xf numFmtId="6" fontId="4" fillId="0" borderId="0">
      <protection locked="0"/>
    </xf>
    <xf numFmtId="6" fontId="4" fillId="0" borderId="0">
      <protection locked="0"/>
    </xf>
    <xf numFmtId="6" fontId="4" fillId="0" borderId="0">
      <protection locked="0"/>
    </xf>
    <xf numFmtId="6" fontId="4" fillId="0" borderId="0">
      <protection locked="0"/>
    </xf>
    <xf numFmtId="6" fontId="4" fillId="0" borderId="0">
      <protection locked="0"/>
    </xf>
    <xf numFmtId="6" fontId="4" fillId="0" borderId="0">
      <protection locked="0"/>
    </xf>
    <xf numFmtId="191" fontId="126" fillId="0" borderId="0" applyFont="0" applyFill="0" applyBorder="0" applyAlignment="0" applyProtection="0"/>
    <xf numFmtId="192" fontId="4" fillId="0" borderId="0">
      <protection locked="0"/>
    </xf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126" fillId="0" borderId="60" applyNumberFormat="0" applyFont="0" applyFill="0" applyAlignment="0" applyProtection="0"/>
    <xf numFmtId="196" fontId="4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39" fontId="83" fillId="0" borderId="0"/>
    <xf numFmtId="197" fontId="4" fillId="0" borderId="0">
      <protection locked="0"/>
    </xf>
    <xf numFmtId="197" fontId="4" fillId="0" borderId="0">
      <protection locked="0"/>
    </xf>
    <xf numFmtId="197" fontId="4" fillId="0" borderId="0">
      <protection locked="0"/>
    </xf>
    <xf numFmtId="197" fontId="4" fillId="0" borderId="0">
      <protection locked="0"/>
    </xf>
    <xf numFmtId="197" fontId="4" fillId="0" borderId="0">
      <protection locked="0"/>
    </xf>
    <xf numFmtId="197" fontId="4" fillId="0" borderId="0">
      <protection locked="0"/>
    </xf>
    <xf numFmtId="197" fontId="4" fillId="0" borderId="0">
      <protection locked="0"/>
    </xf>
    <xf numFmtId="197" fontId="4" fillId="0" borderId="0">
      <protection locked="0"/>
    </xf>
    <xf numFmtId="197" fontId="4" fillId="0" borderId="0"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Fill="0" applyBorder="0" applyProtection="0">
      <alignment horizontal="left"/>
    </xf>
    <xf numFmtId="37" fontId="25" fillId="0" borderId="0"/>
    <xf numFmtId="0" fontId="131" fillId="113" borderId="0" applyNumberFormat="0" applyBorder="0" applyAlignment="0" applyProtection="0"/>
    <xf numFmtId="0" fontId="131" fillId="113" borderId="0" applyNumberFormat="0" applyBorder="0" applyAlignment="0" applyProtection="0"/>
    <xf numFmtId="38" fontId="25" fillId="4" borderId="0" applyNumberFormat="0" applyBorder="0" applyAlignment="0" applyProtection="0"/>
    <xf numFmtId="198" fontId="126" fillId="0" borderId="0" applyFont="0" applyFill="0" applyBorder="0" applyAlignment="0" applyProtection="0">
      <alignment horizontal="right"/>
    </xf>
    <xf numFmtId="0" fontId="132" fillId="0" borderId="0" applyNumberFormat="0" applyFill="0" applyBorder="0" applyAlignment="0" applyProtection="0"/>
    <xf numFmtId="0" fontId="22" fillId="0" borderId="0" applyFill="0" applyBorder="0" applyProtection="0">
      <alignment horizontal="right"/>
    </xf>
    <xf numFmtId="0" fontId="133" fillId="0" borderId="61" applyNumberFormat="0" applyFill="0" applyAlignment="0" applyProtection="0"/>
    <xf numFmtId="0" fontId="133" fillId="0" borderId="61" applyNumberFormat="0" applyFill="0" applyAlignment="0" applyProtection="0"/>
    <xf numFmtId="0" fontId="134" fillId="0" borderId="62" applyNumberFormat="0" applyFill="0" applyAlignment="0" applyProtection="0"/>
    <xf numFmtId="0" fontId="134" fillId="0" borderId="62" applyNumberFormat="0" applyFill="0" applyAlignment="0" applyProtection="0"/>
    <xf numFmtId="0" fontId="45" fillId="0" borderId="63" applyNumberFormat="0" applyFill="0" applyAlignment="0" applyProtection="0"/>
    <xf numFmtId="0" fontId="45" fillId="0" borderId="63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23" fillId="0" borderId="64" applyNumberFormat="0" applyFill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199" fontId="137" fillId="0" borderId="0"/>
    <xf numFmtId="10" fontId="25" fillId="72" borderId="54" applyNumberFormat="0" applyBorder="0" applyAlignment="0" applyProtection="0"/>
    <xf numFmtId="0" fontId="138" fillId="116" borderId="59" applyNumberFormat="0" applyAlignment="0" applyProtection="0"/>
    <xf numFmtId="0" fontId="138" fillId="116" borderId="59" applyNumberFormat="0" applyAlignment="0" applyProtection="0"/>
    <xf numFmtId="10" fontId="25" fillId="72" borderId="0">
      <protection locked="0"/>
    </xf>
    <xf numFmtId="0" fontId="139" fillId="0" borderId="65">
      <alignment horizontal="right"/>
    </xf>
    <xf numFmtId="0" fontId="139" fillId="0" borderId="65">
      <alignment horizontal="left"/>
    </xf>
    <xf numFmtId="0" fontId="140" fillId="0" borderId="66" applyNumberFormat="0" applyFill="0" applyAlignment="0" applyProtection="0"/>
    <xf numFmtId="0" fontId="140" fillId="0" borderId="66" applyNumberFormat="0" applyFill="0" applyAlignment="0" applyProtection="0"/>
    <xf numFmtId="186" fontId="25" fillId="0" borderId="0" applyNumberFormat="0" applyFont="0" applyFill="0" applyBorder="0" applyAlignment="0">
      <protection hidden="1"/>
    </xf>
    <xf numFmtId="200" fontId="127" fillId="0" borderId="44">
      <alignment horizontal="right"/>
    </xf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1" fontId="126" fillId="0" borderId="0" applyFont="0" applyFill="0" applyBorder="0" applyAlignment="0" applyProtection="0">
      <alignment horizontal="right"/>
    </xf>
    <xf numFmtId="0" fontId="141" fillId="82" borderId="0" applyNumberFormat="0" applyBorder="0" applyAlignment="0" applyProtection="0"/>
    <xf numFmtId="0" fontId="141" fillId="82" borderId="0" applyNumberFormat="0" applyBorder="0" applyAlignment="0" applyProtection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202" fontId="4" fillId="0" borderId="0"/>
    <xf numFmtId="202" fontId="4" fillId="0" borderId="0"/>
    <xf numFmtId="202" fontId="4" fillId="0" borderId="0"/>
    <xf numFmtId="202" fontId="4" fillId="0" borderId="0"/>
    <xf numFmtId="202" fontId="4" fillId="0" borderId="0"/>
    <xf numFmtId="202" fontId="4" fillId="0" borderId="0"/>
    <xf numFmtId="202" fontId="4" fillId="0" borderId="0"/>
    <xf numFmtId="202" fontId="4" fillId="0" borderId="0"/>
    <xf numFmtId="202" fontId="4" fillId="0" borderId="0"/>
    <xf numFmtId="199" fontId="142" fillId="0" borderId="0"/>
    <xf numFmtId="0" fontId="32" fillId="0" borderId="0"/>
    <xf numFmtId="0" fontId="32" fillId="0" borderId="0"/>
    <xf numFmtId="0" fontId="4" fillId="0" borderId="0"/>
    <xf numFmtId="175" fontId="4" fillId="0" borderId="0">
      <alignment horizontal="left" wrapText="1"/>
    </xf>
    <xf numFmtId="175" fontId="25" fillId="0" borderId="0">
      <alignment horizontal="left" wrapText="1"/>
    </xf>
    <xf numFmtId="175" fontId="4" fillId="0" borderId="0">
      <alignment horizontal="left" wrapText="1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175" fontId="4" fillId="0" borderId="0">
      <alignment horizontal="left" wrapText="1"/>
    </xf>
    <xf numFmtId="175" fontId="4" fillId="0" borderId="0">
      <alignment horizontal="left" wrapText="1"/>
    </xf>
    <xf numFmtId="0" fontId="32" fillId="0" borderId="0"/>
    <xf numFmtId="175" fontId="25" fillId="0" borderId="0">
      <alignment horizontal="left" wrapText="1"/>
    </xf>
    <xf numFmtId="0" fontId="32" fillId="0" borderId="0"/>
    <xf numFmtId="37" fontId="118" fillId="0" borderId="0"/>
    <xf numFmtId="37" fontId="11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175" fontId="4" fillId="0" borderId="0">
      <alignment horizontal="left" wrapText="1"/>
    </xf>
    <xf numFmtId="186" fontId="15" fillId="0" borderId="0" applyNumberFormat="0" applyFill="0" applyBorder="0" applyAlignment="0" applyProtection="0"/>
    <xf numFmtId="0" fontId="32" fillId="11" borderId="17" applyNumberFormat="0" applyFont="0" applyAlignment="0" applyProtection="0"/>
    <xf numFmtId="0" fontId="43" fillId="108" borderId="67" applyNumberFormat="0" applyFont="0" applyAlignment="0" applyProtection="0"/>
    <xf numFmtId="0" fontId="43" fillId="108" borderId="67" applyNumberFormat="0" applyFont="0" applyAlignment="0" applyProtection="0"/>
    <xf numFmtId="0" fontId="143" fillId="104" borderId="33" applyNumberFormat="0" applyAlignment="0" applyProtection="0"/>
    <xf numFmtId="0" fontId="143" fillId="104" borderId="33" applyNumberFormat="0" applyAlignment="0" applyProtection="0"/>
    <xf numFmtId="1" fontId="144" fillId="0" borderId="0" applyProtection="0">
      <alignment horizontal="right" vertical="center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7" fillId="0" borderId="0" applyFont="0" applyFill="0" applyBorder="0" applyAlignment="0" applyProtection="0"/>
    <xf numFmtId="195" fontId="148" fillId="0" borderId="74" applyBorder="0" applyProtection="0">
      <alignment horizontal="right" vertical="center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93" fontId="83" fillId="0" borderId="0" applyFont="0" applyFill="0" applyBorder="0" applyProtection="0">
      <alignment horizontal="right"/>
    </xf>
    <xf numFmtId="0" fontId="4" fillId="0" borderId="0">
      <protection locked="0"/>
    </xf>
    <xf numFmtId="0" fontId="26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83" fillId="0" borderId="0" applyNumberFormat="0" applyFont="0" applyFill="0" applyBorder="0" applyAlignment="0" applyProtection="0">
      <alignment horizontal="left"/>
    </xf>
    <xf numFmtId="0" fontId="83" fillId="0" borderId="0" applyNumberFormat="0" applyFont="0" applyFill="0" applyBorder="0" applyAlignment="0" applyProtection="0">
      <alignment horizontal="left"/>
    </xf>
    <xf numFmtId="15" fontId="83" fillId="0" borderId="0" applyFont="0" applyFill="0" applyBorder="0" applyAlignment="0" applyProtection="0"/>
    <xf numFmtId="15" fontId="83" fillId="0" borderId="0" applyFont="0" applyFill="0" applyBorder="0" applyAlignment="0" applyProtection="0"/>
    <xf numFmtId="4" fontId="83" fillId="0" borderId="0" applyFont="0" applyFill="0" applyBorder="0" applyAlignment="0" applyProtection="0"/>
    <xf numFmtId="4" fontId="83" fillId="0" borderId="0" applyFont="0" applyFill="0" applyBorder="0" applyAlignment="0" applyProtection="0"/>
    <xf numFmtId="0" fontId="84" fillId="0" borderId="65">
      <alignment horizontal="center"/>
    </xf>
    <xf numFmtId="0" fontId="84" fillId="0" borderId="65">
      <alignment horizontal="center"/>
    </xf>
    <xf numFmtId="0" fontId="84" fillId="0" borderId="65">
      <alignment horizontal="center"/>
    </xf>
    <xf numFmtId="0" fontId="84" fillId="0" borderId="65">
      <alignment horizontal="center"/>
    </xf>
    <xf numFmtId="3" fontId="83" fillId="0" borderId="0" applyFont="0" applyFill="0" applyBorder="0" applyAlignment="0" applyProtection="0"/>
    <xf numFmtId="3" fontId="83" fillId="0" borderId="0" applyFont="0" applyFill="0" applyBorder="0" applyAlignment="0" applyProtection="0"/>
    <xf numFmtId="0" fontId="83" fillId="81" borderId="0" applyNumberFormat="0" applyFont="0" applyBorder="0" applyAlignment="0" applyProtection="0"/>
    <xf numFmtId="0" fontId="83" fillId="81" borderId="0" applyNumberFormat="0" applyFont="0" applyBorder="0" applyAlignment="0" applyProtection="0"/>
    <xf numFmtId="203" fontId="145" fillId="0" borderId="0"/>
    <xf numFmtId="204" fontId="83" fillId="0" borderId="0" applyFont="0" applyFill="0" applyBorder="0" applyProtection="0">
      <alignment horizontal="right"/>
    </xf>
    <xf numFmtId="205" fontId="83" fillId="0" borderId="0" applyFont="0" applyFill="0" applyBorder="0" applyProtection="0">
      <alignment horizontal="right"/>
    </xf>
    <xf numFmtId="204" fontId="83" fillId="0" borderId="0" applyFont="0" applyFill="0" applyBorder="0" applyProtection="0">
      <alignment horizontal="right"/>
    </xf>
    <xf numFmtId="184" fontId="121" fillId="0" borderId="0" applyFill="0" applyBorder="0" applyProtection="0">
      <alignment horizontal="right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3" fontId="127" fillId="0" borderId="75"/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8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8" fillId="55" borderId="0" applyNumberFormat="0" applyProtection="0">
      <alignment horizontal="left" vertical="center" indent="1"/>
    </xf>
    <xf numFmtId="4" fontId="38" fillId="55" borderId="0" applyNumberFormat="0" applyProtection="0">
      <alignment horizontal="left" vertical="center" indent="1"/>
    </xf>
    <xf numFmtId="4" fontId="38" fillId="55" borderId="0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4" fontId="4" fillId="0" borderId="0" applyFont="0" applyFill="0" applyBorder="0" applyAlignment="0" applyProtection="0"/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1" borderId="0" applyNumberFormat="0" applyProtection="0">
      <alignment horizontal="left" vertical="center" indent="1"/>
    </xf>
    <xf numFmtId="4" fontId="43" fillId="68" borderId="0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3" fontId="4" fillId="0" borderId="0" applyFont="0" applyFill="0" applyBorder="0" applyAlignment="0" applyProtection="0"/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90" borderId="76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4" fillId="66" borderId="76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14" fillId="0" borderId="0" applyFill="0" applyBorder="0" applyProtection="0">
      <alignment horizontal="left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3" fillId="121" borderId="68" applyNumberFormat="0" applyFont="0" applyAlignment="0" applyProtection="0"/>
    <xf numFmtId="0" fontId="4" fillId="122" borderId="0"/>
    <xf numFmtId="12" fontId="4" fillId="0" borderId="0" applyFont="0" applyFill="0" applyBorder="0" applyProtection="0">
      <alignment horizontal="right"/>
    </xf>
    <xf numFmtId="206" fontId="83" fillId="123" borderId="0" applyFont="0" applyFill="0" applyBorder="0" applyProtection="0">
      <alignment horizontal="right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175" fontId="4" fillId="0" borderId="0">
      <alignment horizontal="left" wrapText="1"/>
    </xf>
    <xf numFmtId="0" fontId="43" fillId="0" borderId="0" applyNumberFormat="0" applyBorder="0" applyAlignment="0"/>
    <xf numFmtId="0" fontId="146" fillId="0" borderId="0" applyNumberFormat="0" applyBorder="0" applyAlignment="0"/>
    <xf numFmtId="0" fontId="147" fillId="0" borderId="0" applyNumberFormat="0" applyBorder="0" applyAlignment="0"/>
    <xf numFmtId="0" fontId="146" fillId="0" borderId="0" applyNumberFormat="0" applyBorder="0" applyAlignment="0"/>
    <xf numFmtId="0" fontId="146" fillId="0" borderId="0" applyNumberFormat="0" applyBorder="0" applyAlignment="0"/>
    <xf numFmtId="0" fontId="148" fillId="0" borderId="0" applyBorder="0" applyProtection="0">
      <alignment vertical="center"/>
    </xf>
    <xf numFmtId="195" fontId="148" fillId="0" borderId="53" applyBorder="0" applyProtection="0">
      <alignment horizontal="right" vertical="center"/>
    </xf>
    <xf numFmtId="0" fontId="149" fillId="124" borderId="0" applyBorder="0" applyProtection="0">
      <alignment horizontal="centerContinuous" vertical="center"/>
    </xf>
    <xf numFmtId="0" fontId="149" fillId="125" borderId="53" applyBorder="0" applyProtection="0">
      <alignment horizontal="centerContinuous" vertical="center"/>
    </xf>
    <xf numFmtId="0" fontId="139" fillId="0" borderId="0">
      <alignment horizontal="left"/>
      <protection locked="0"/>
    </xf>
    <xf numFmtId="0" fontId="150" fillId="0" borderId="0" applyFill="0" applyBorder="0" applyProtection="0">
      <alignment horizontal="left"/>
    </xf>
    <xf numFmtId="0" fontId="130" fillId="0" borderId="46" applyFill="0" applyBorder="0" applyProtection="0">
      <alignment horizontal="left" vertical="top"/>
    </xf>
    <xf numFmtId="42" fontId="25" fillId="126" borderId="0" applyNumberFormat="0" applyFont="0" applyBorder="0" applyAlignment="0" applyProtection="0"/>
    <xf numFmtId="0" fontId="25" fillId="0" borderId="0"/>
    <xf numFmtId="0" fontId="151" fillId="0" borderId="0" applyFill="0" applyBorder="0" applyProtection="0">
      <alignment horizontal="left" vertical="top"/>
    </xf>
    <xf numFmtId="0" fontId="152" fillId="0" borderId="0" applyFill="0" applyBorder="0" applyAlignment="0" applyProtection="0"/>
    <xf numFmtId="0" fontId="39" fillId="0" borderId="69" applyNumberFormat="0" applyFill="0" applyAlignment="0" applyProtection="0"/>
    <xf numFmtId="0" fontId="39" fillId="0" borderId="69" applyNumberFormat="0" applyFill="0" applyAlignment="0" applyProtection="0"/>
    <xf numFmtId="3" fontId="127" fillId="0" borderId="41"/>
    <xf numFmtId="38" fontId="83" fillId="0" borderId="0" applyFont="0" applyFill="0" applyBorder="0" applyAlignment="0" applyProtection="0"/>
    <xf numFmtId="40" fontId="83" fillId="0" borderId="0" applyFont="0" applyFill="0" applyBorder="0" applyAlignment="0" applyProtection="0"/>
    <xf numFmtId="207" fontId="83" fillId="0" borderId="0">
      <alignment horizontal="left"/>
      <protection locked="0"/>
    </xf>
    <xf numFmtId="186" fontId="153" fillId="0" borderId="0"/>
    <xf numFmtId="38" fontId="25" fillId="54" borderId="0" applyNumberFormat="0" applyBorder="0" applyAlignment="0" applyProtection="0"/>
    <xf numFmtId="37" fontId="25" fillId="4" borderId="0" applyNumberFormat="0" applyBorder="0" applyAlignment="0" applyProtection="0"/>
    <xf numFmtId="37" fontId="25" fillId="0" borderId="0"/>
    <xf numFmtId="37" fontId="25" fillId="54" borderId="0" applyNumberFormat="0" applyBorder="0" applyAlignment="0" applyProtection="0"/>
    <xf numFmtId="3" fontId="154" fillId="0" borderId="64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39" fillId="0" borderId="65">
      <alignment horizontal="right"/>
    </xf>
    <xf numFmtId="37" fontId="25" fillId="0" borderId="0"/>
    <xf numFmtId="208" fontId="25" fillId="0" borderId="0"/>
    <xf numFmtId="37" fontId="25" fillId="0" borderId="0"/>
    <xf numFmtId="4" fontId="91" fillId="101" borderId="76" applyNumberFormat="0" applyProtection="0">
      <alignment horizontal="right" vertical="center"/>
    </xf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37" fontId="118" fillId="0" borderId="0"/>
    <xf numFmtId="0" fontId="155" fillId="0" borderId="0"/>
    <xf numFmtId="0" fontId="18" fillId="0" borderId="0"/>
    <xf numFmtId="37" fontId="118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18" fillId="0" borderId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" fontId="91" fillId="101" borderId="76" applyNumberFormat="0" applyProtection="0">
      <alignment horizontal="right" vertical="center"/>
    </xf>
    <xf numFmtId="41" fontId="4" fillId="0" borderId="0" applyFont="0" applyFill="0" applyBorder="0" applyAlignment="0" applyProtection="0"/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8" fontId="4" fillId="0" borderId="70" applyFont="0" applyFill="0" applyBorder="0" applyProtection="0">
      <alignment horizontal="right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6" fontId="4" fillId="0" borderId="0">
      <protection locked="0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139" fillId="0" borderId="38">
      <alignment horizontal="right"/>
    </xf>
    <xf numFmtId="0" fontId="139" fillId="0" borderId="38">
      <alignment horizontal="left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143" fillId="104" borderId="72" applyNumberFormat="0" applyAlignment="0" applyProtection="0"/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84" fillId="0" borderId="38">
      <alignment horizontal="center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10" fontId="25" fillId="72" borderId="79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6" fontId="4" fillId="0" borderId="0">
      <protection locked="0"/>
    </xf>
    <xf numFmtId="44" fontId="4" fillId="0" borderId="0" applyFont="0" applyFill="0" applyBorder="0" applyAlignment="0" applyProtection="0"/>
    <xf numFmtId="0" fontId="124" fillId="104" borderId="81" applyNumberFormat="0" applyAlignment="0" applyProtection="0"/>
    <xf numFmtId="0" fontId="124" fillId="104" borderId="81" applyNumberFormat="0" applyAlignment="0" applyProtection="0"/>
    <xf numFmtId="0" fontId="123" fillId="0" borderId="80" applyFill="0" applyProtection="0">
      <alignment horizontal="right"/>
    </xf>
    <xf numFmtId="6" fontId="4" fillId="0" borderId="0">
      <protection locked="0"/>
    </xf>
    <xf numFmtId="6" fontId="4" fillId="0" borderId="0">
      <protection locked="0"/>
    </xf>
    <xf numFmtId="6" fontId="4" fillId="0" borderId="0">
      <protection locked="0"/>
    </xf>
    <xf numFmtId="4" fontId="49" fillId="69" borderId="76" applyNumberFormat="0" applyProtection="0">
      <alignment horizontal="right" vertical="center"/>
    </xf>
    <xf numFmtId="0" fontId="25" fillId="73" borderId="79"/>
    <xf numFmtId="4" fontId="48" fillId="68" borderId="78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4" fillId="69" borderId="76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36" fillId="66" borderId="78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38" fillId="69" borderId="76" applyNumberFormat="0" applyProtection="0">
      <alignment vertical="center"/>
    </xf>
    <xf numFmtId="0" fontId="15" fillId="71" borderId="77" applyBorder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38" fillId="62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8" fillId="54" borderId="76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36" fillId="54" borderId="76" applyNumberFormat="0" applyProtection="0">
      <alignment vertical="center"/>
    </xf>
    <xf numFmtId="0" fontId="4" fillId="0" borderId="0"/>
    <xf numFmtId="195" fontId="148" fillId="0" borderId="40" applyBorder="0" applyProtection="0">
      <alignment horizontal="right" vertical="center"/>
    </xf>
    <xf numFmtId="0" fontId="149" fillId="125" borderId="40" applyBorder="0" applyProtection="0">
      <alignment horizontal="centerContinuous" vertical="center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0" fontId="139" fillId="0" borderId="38">
      <alignment horizontal="right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4" fillId="0" borderId="0"/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6" fontId="4" fillId="0" borderId="0">
      <protection locked="0"/>
    </xf>
    <xf numFmtId="6" fontId="4" fillId="0" borderId="0">
      <protection locked="0"/>
    </xf>
    <xf numFmtId="6" fontId="4" fillId="0" borderId="0">
      <protection locked="0"/>
    </xf>
    <xf numFmtId="4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3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81" fillId="79" borderId="72" applyNumberFormat="0" applyAlignment="0" applyProtection="0"/>
    <xf numFmtId="0" fontId="81" fillId="79" borderId="72" applyNumberFormat="0" applyAlignment="0" applyProtection="0"/>
    <xf numFmtId="4" fontId="36" fillId="54" borderId="76" applyNumberFormat="0" applyProtection="0">
      <alignment vertical="center"/>
    </xf>
    <xf numFmtId="4" fontId="43" fillId="54" borderId="72" applyNumberFormat="0" applyProtection="0">
      <alignment vertical="center"/>
    </xf>
    <xf numFmtId="4" fontId="43" fillId="54" borderId="72" applyNumberFormat="0" applyProtection="0">
      <alignment vertical="center"/>
    </xf>
    <xf numFmtId="4" fontId="85" fillId="54" borderId="72" applyNumberFormat="0" applyProtection="0">
      <alignment vertical="center"/>
    </xf>
    <xf numFmtId="4" fontId="37" fillId="54" borderId="76" applyNumberFormat="0" applyProtection="0">
      <alignment vertical="center"/>
    </xf>
    <xf numFmtId="4" fontId="38" fillId="54" borderId="76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87" fillId="82" borderId="76" applyNumberFormat="0" applyProtection="0">
      <alignment horizontal="left" vertical="top" indent="1"/>
    </xf>
    <xf numFmtId="4" fontId="43" fillId="5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3" fillId="57" borderId="72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7" borderId="72" applyNumberFormat="0" applyProtection="0">
      <alignment horizontal="right" vertical="center"/>
    </xf>
    <xf numFmtId="4" fontId="43" fillId="97" borderId="72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39" fillId="99" borderId="72" applyNumberFormat="0" applyProtection="0">
      <alignment horizontal="left" vertical="center" indent="1"/>
    </xf>
    <xf numFmtId="4" fontId="39" fillId="98" borderId="55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38" fillId="66" borderId="76" applyNumberFormat="0" applyProtection="0">
      <alignment horizontal="right" vertical="center"/>
    </xf>
    <xf numFmtId="4" fontId="43" fillId="100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25" fillId="70" borderId="56" applyNumberFormat="0">
      <protection locked="0"/>
    </xf>
    <xf numFmtId="0" fontId="25" fillId="70" borderId="56" applyNumberFormat="0">
      <protection locked="0"/>
    </xf>
    <xf numFmtId="0" fontId="25" fillId="70" borderId="56" applyNumberFormat="0">
      <protection locked="0"/>
    </xf>
    <xf numFmtId="0" fontId="25" fillId="70" borderId="56" applyNumberFormat="0">
      <protection locked="0"/>
    </xf>
    <xf numFmtId="4" fontId="43" fillId="72" borderId="72" applyNumberFormat="0" applyProtection="0">
      <alignment vertical="center"/>
    </xf>
    <xf numFmtId="4" fontId="43" fillId="72" borderId="72" applyNumberFormat="0" applyProtection="0">
      <alignment vertical="center"/>
    </xf>
    <xf numFmtId="4" fontId="88" fillId="108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2" applyNumberFormat="0" applyProtection="0">
      <alignment vertical="center"/>
    </xf>
    <xf numFmtId="4" fontId="38" fillId="69" borderId="76" applyNumberFormat="0" applyProtection="0">
      <alignment vertical="center"/>
    </xf>
    <xf numFmtId="4" fontId="85" fillId="72" borderId="72" applyNumberFormat="0" applyProtection="0">
      <alignment vertical="center"/>
    </xf>
    <xf numFmtId="4" fontId="86" fillId="72" borderId="79" applyNumberFormat="0" applyProtection="0">
      <alignment vertical="center"/>
    </xf>
    <xf numFmtId="4" fontId="44" fillId="69" borderId="76" applyNumberFormat="0" applyProtection="0">
      <alignment vertical="center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88" fillId="104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0" fontId="88" fillId="108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4" fontId="38" fillId="69" borderId="76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0" borderId="76" applyNumberFormat="0" applyProtection="0">
      <alignment horizontal="right" vertical="center"/>
    </xf>
    <xf numFmtId="4" fontId="43" fillId="0" borderId="76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85" fillId="100" borderId="72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36" fillId="66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88" fillId="102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8" fillId="68" borderId="78" applyNumberFormat="0" applyProtection="0">
      <alignment horizontal="left" vertical="center" indent="1"/>
    </xf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4" fontId="91" fillId="100" borderId="72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84" borderId="72" applyNumberFormat="0" applyProtection="0">
      <alignment horizontal="left" vertical="center" indent="1"/>
    </xf>
    <xf numFmtId="4" fontId="43" fillId="56" borderId="72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25" fillId="83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24" fillId="0" borderId="0"/>
    <xf numFmtId="43" fontId="24" fillId="0" borderId="0" applyFont="0" applyFill="0" applyBorder="0" applyAlignment="0" applyProtection="0"/>
    <xf numFmtId="4" fontId="39" fillId="82" borderId="76" applyNumberForma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4" fontId="43" fillId="88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0" borderId="76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3" fillId="108" borderId="82" applyNumberFormat="0" applyFont="0" applyAlignment="0" applyProtection="0"/>
    <xf numFmtId="4" fontId="43" fillId="90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2" fillId="0" borderId="0"/>
    <xf numFmtId="0" fontId="2" fillId="0" borderId="0"/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25" fillId="86" borderId="27" applyNumberFormat="0" applyProtection="0">
      <alignment horizontal="right" vertical="center"/>
    </xf>
    <xf numFmtId="4" fontId="39" fillId="82" borderId="76" applyNumberFormat="0" applyProtection="0">
      <alignment vertical="center"/>
    </xf>
    <xf numFmtId="4" fontId="43" fillId="54" borderId="72" applyNumberFormat="0" applyProtection="0">
      <alignment vertical="center"/>
    </xf>
    <xf numFmtId="4" fontId="85" fillId="54" borderId="72" applyNumberFormat="0" applyProtection="0">
      <alignment vertical="center"/>
    </xf>
    <xf numFmtId="4" fontId="43" fillId="88" borderId="76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4" fontId="43" fillId="54" borderId="72" applyNumberFormat="0" applyProtection="0">
      <alignment vertical="center"/>
    </xf>
    <xf numFmtId="0" fontId="25" fillId="105" borderId="27" applyNumberFormat="0" applyProtection="0">
      <alignment horizontal="left" vertical="center" indent="1"/>
    </xf>
    <xf numFmtId="0" fontId="125" fillId="120" borderId="52" applyNumberFormat="0" applyAlignment="0" applyProtection="0"/>
    <xf numFmtId="0" fontId="88" fillId="102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4" fontId="43" fillId="64" borderId="72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25" fillId="94" borderId="27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0" fontId="25" fillId="107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38" fillId="54" borderId="76" applyNumberFormat="0" applyProtection="0">
      <alignment horizontal="left" vertical="center" indent="1"/>
    </xf>
    <xf numFmtId="4" fontId="90" fillId="109" borderId="34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88" fillId="102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4" fontId="86" fillId="67" borderId="27" applyNumberFormat="0" applyProtection="0">
      <alignment horizontal="right" vertical="center"/>
    </xf>
    <xf numFmtId="4" fontId="85" fillId="10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6" applyNumberFormat="0" applyProtection="0">
      <alignment horizontal="right" vertical="center"/>
    </xf>
    <xf numFmtId="4" fontId="43" fillId="0" borderId="76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4" fontId="43" fillId="72" borderId="72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88" fillId="108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88" fillId="104" borderId="76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86" fillId="72" borderId="79" applyNumberFormat="0" applyProtection="0">
      <alignment vertical="center"/>
    </xf>
    <xf numFmtId="4" fontId="85" fillId="72" borderId="72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2" applyNumberFormat="0" applyProtection="0">
      <alignment vertical="center"/>
    </xf>
    <xf numFmtId="4" fontId="43" fillId="72" borderId="76" applyNumberFormat="0" applyProtection="0">
      <alignment vertical="center"/>
    </xf>
    <xf numFmtId="4" fontId="88" fillId="108" borderId="76" applyNumberFormat="0" applyProtection="0">
      <alignment vertical="center"/>
    </xf>
    <xf numFmtId="4" fontId="43" fillId="72" borderId="72" applyNumberFormat="0" applyProtection="0">
      <alignment vertical="center"/>
    </xf>
    <xf numFmtId="4" fontId="43" fillId="72" borderId="72" applyNumberFormat="0" applyProtection="0">
      <alignment vertical="center"/>
    </xf>
    <xf numFmtId="4" fontId="38" fillId="62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43" fillId="103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0" fontId="15" fillId="71" borderId="77" applyBorder="0"/>
    <xf numFmtId="4" fontId="38" fillId="69" borderId="76" applyNumberFormat="0" applyProtection="0">
      <alignment vertical="center"/>
    </xf>
    <xf numFmtId="4" fontId="43" fillId="100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38" fillId="66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4" fillId="71" borderId="34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25" fillId="73" borderId="79"/>
    <xf numFmtId="4" fontId="43" fillId="96" borderId="76" applyNumberFormat="0" applyProtection="0">
      <alignment horizontal="right" vertical="center"/>
    </xf>
    <xf numFmtId="4" fontId="4" fillId="71" borderId="34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39" fillId="99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38" fillId="62" borderId="76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43" fillId="97" borderId="72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7" borderId="72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87" fillId="82" borderId="76" applyNumberFormat="0" applyProtection="0">
      <alignment horizontal="left" vertical="top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86" fillId="54" borderId="27" applyNumberFormat="0" applyProtection="0">
      <alignment vertical="center"/>
    </xf>
    <xf numFmtId="4" fontId="85" fillId="54" borderId="72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43" fillId="54" borderId="72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36" fillId="54" borderId="76" applyNumberFormat="0" applyProtection="0">
      <alignment vertical="center"/>
    </xf>
    <xf numFmtId="4" fontId="43" fillId="0" borderId="76" applyNumberFormat="0" applyProtection="0">
      <alignment horizontal="left" vertical="center" indent="1"/>
    </xf>
    <xf numFmtId="0" fontId="84" fillId="0" borderId="8">
      <alignment horizontal="center"/>
    </xf>
    <xf numFmtId="0" fontId="4" fillId="4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25" fillId="101" borderId="27" applyNumberFormat="0" applyProtection="0">
      <alignment horizontal="left" vertical="center" indent="1"/>
    </xf>
    <xf numFmtId="0" fontId="81" fillId="79" borderId="72" applyNumberFormat="0" applyAlignment="0" applyProtection="0"/>
    <xf numFmtId="0" fontId="81" fillId="79" borderId="72" applyNumberForma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73" borderId="79"/>
    <xf numFmtId="4" fontId="38" fillId="64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37" fillId="54" borderId="76" applyNumberFormat="0" applyProtection="0">
      <alignment vertical="center"/>
    </xf>
    <xf numFmtId="0" fontId="25" fillId="105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36" fillId="54" borderId="76" applyNumberFormat="0" applyProtection="0">
      <alignment vertical="center"/>
    </xf>
    <xf numFmtId="4" fontId="43" fillId="102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0" fontId="4" fillId="106" borderId="72" applyNumberFormat="0" applyProtection="0">
      <alignment horizontal="left" vertical="center" indent="1"/>
    </xf>
    <xf numFmtId="0" fontId="25" fillId="48" borderId="27" applyNumberFormat="0" applyFont="0" applyAlignment="0" applyProtection="0"/>
    <xf numFmtId="0" fontId="81" fillId="79" borderId="72" applyNumberFormat="0" applyAlignment="0" applyProtection="0"/>
    <xf numFmtId="4" fontId="39" fillId="82" borderId="76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86" fillId="54" borderId="27" applyNumberFormat="0" applyProtection="0">
      <alignment vertical="center"/>
    </xf>
    <xf numFmtId="4" fontId="38" fillId="54" borderId="76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73" fillId="49" borderId="27" applyNumberFormat="0" applyAlignment="0" applyProtection="0"/>
    <xf numFmtId="0" fontId="73" fillId="49" borderId="27" applyNumberFormat="0" applyAlignment="0" applyProtection="0"/>
    <xf numFmtId="4" fontId="25" fillId="85" borderId="27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25" fillId="54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43" fillId="72" borderId="76" applyNumberFormat="0" applyProtection="0">
      <alignment vertical="center"/>
    </xf>
    <xf numFmtId="4" fontId="43" fillId="101" borderId="76" applyNumberFormat="0" applyProtection="0">
      <alignment horizontal="right" vertical="center"/>
    </xf>
    <xf numFmtId="0" fontId="60" fillId="79" borderId="27" applyNumberFormat="0" applyAlignment="0" applyProtection="0"/>
    <xf numFmtId="0" fontId="60" fillId="79" borderId="27" applyNumberFormat="0" applyAlignment="0" applyProtection="0"/>
    <xf numFmtId="0" fontId="4" fillId="68" borderId="76" applyNumberFormat="0" applyProtection="0">
      <alignment horizontal="left" vertical="top" indent="1"/>
    </xf>
    <xf numFmtId="4" fontId="38" fillId="59" borderId="76" applyNumberFormat="0" applyProtection="0">
      <alignment horizontal="right" vertical="center"/>
    </xf>
    <xf numFmtId="0" fontId="25" fillId="48" borderId="27" applyNumberFormat="0" applyFont="0" applyAlignment="0" applyProtection="0"/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9" fillId="54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36" fillId="54" borderId="76" applyNumberFormat="0" applyProtection="0">
      <alignment vertical="center"/>
    </xf>
    <xf numFmtId="4" fontId="38" fillId="54" borderId="76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0" fontId="60" fillId="79" borderId="27" applyNumberFormat="0" applyAlignment="0" applyProtection="0"/>
    <xf numFmtId="4" fontId="39" fillId="82" borderId="76" applyNumberFormat="0" applyProtection="0">
      <alignment vertical="center"/>
    </xf>
    <xf numFmtId="4" fontId="91" fillId="100" borderId="72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0" fontId="4" fillId="8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61" borderId="72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4" fontId="43" fillId="0" borderId="76" applyNumberFormat="0" applyProtection="0">
      <alignment horizontal="right" vertical="center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4" fontId="43" fillId="0" borderId="72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25" fillId="0" borderId="27" applyNumberFormat="0" applyProtection="0">
      <alignment horizontal="right" vertical="center"/>
    </xf>
    <xf numFmtId="0" fontId="4" fillId="4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0" fontId="25" fillId="48" borderId="27" applyNumberFormat="0" applyFont="0" applyAlignment="0" applyProtection="0"/>
    <xf numFmtId="4" fontId="25" fillId="90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9" fontId="95" fillId="110" borderId="36"/>
    <xf numFmtId="4" fontId="92" fillId="70" borderId="27" applyNumberFormat="0" applyProtection="0">
      <alignment horizontal="right" vertical="center"/>
    </xf>
    <xf numFmtId="0" fontId="25" fillId="73" borderId="79"/>
    <xf numFmtId="0" fontId="25" fillId="73" borderId="79"/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0" fontId="4" fillId="0" borderId="72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0" fontId="25" fillId="102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0" fontId="130" fillId="0" borderId="46" applyFill="0" applyBorder="0" applyProtection="0">
      <alignment horizontal="left" vertical="top"/>
    </xf>
    <xf numFmtId="0" fontId="4" fillId="4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15" fillId="71" borderId="77" applyBorder="0"/>
    <xf numFmtId="0" fontId="4" fillId="0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25" fillId="48" borderId="27" applyNumberFormat="0" applyFont="0" applyAlignment="0" applyProtection="0"/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35" fillId="0" borderId="37" applyNumberFormat="0" applyFill="0" applyAlignment="0" applyProtection="0"/>
    <xf numFmtId="4" fontId="91" fillId="101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25" fillId="101" borderId="34" applyNumberFormat="0" applyProtection="0">
      <alignment horizontal="left" vertical="center" indent="1"/>
    </xf>
    <xf numFmtId="0" fontId="25" fillId="73" borderId="79"/>
    <xf numFmtId="0" fontId="25" fillId="70" borderId="56" applyNumberFormat="0">
      <protection locked="0"/>
    </xf>
    <xf numFmtId="4" fontId="25" fillId="0" borderId="27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88" fillId="108" borderId="76" applyNumberFormat="0" applyProtection="0">
      <alignment vertical="center"/>
    </xf>
    <xf numFmtId="4" fontId="91" fillId="101" borderId="76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0" fontId="35" fillId="0" borderId="37" applyNumberFormat="0" applyFill="0" applyAlignment="0" applyProtection="0"/>
    <xf numFmtId="4" fontId="25" fillId="89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4" fillId="55" borderId="76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0" borderId="76" applyNumberFormat="0" applyProtection="0">
      <alignment horizontal="right" vertical="center"/>
    </xf>
    <xf numFmtId="4" fontId="38" fillId="69" borderId="76" applyNumberFormat="0" applyProtection="0">
      <alignment vertical="center"/>
    </xf>
    <xf numFmtId="4" fontId="25" fillId="88" borderId="34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9" fillId="69" borderId="76" applyNumberFormat="0" applyProtection="0">
      <alignment horizontal="right" vertical="center"/>
    </xf>
    <xf numFmtId="0" fontId="25" fillId="73" borderId="79"/>
    <xf numFmtId="4" fontId="48" fillId="68" borderId="78" applyNumberFormat="0" applyProtection="0">
      <alignment horizontal="left" vertical="center" indent="1"/>
    </xf>
    <xf numFmtId="4" fontId="38" fillId="58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36" fillId="66" borderId="76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4" fontId="36" fillId="66" borderId="78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38" fillId="69" borderId="76" applyNumberFormat="0" applyProtection="0">
      <alignment vertical="center"/>
    </xf>
    <xf numFmtId="0" fontId="15" fillId="71" borderId="77" applyBorder="0"/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4" fontId="38" fillId="69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25" fillId="98" borderId="34" applyNumberFormat="0" applyProtection="0">
      <alignment horizontal="left" vertical="center" indent="1"/>
    </xf>
    <xf numFmtId="4" fontId="38" fillId="62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0" fontId="25" fillId="102" borderId="76" applyNumberFormat="0" applyProtection="0">
      <alignment horizontal="left" vertical="top" indent="1"/>
    </xf>
    <xf numFmtId="4" fontId="38" fillId="59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0" fontId="73" fillId="49" borderId="27" applyNumberFormat="0" applyAlignment="0" applyProtection="0"/>
    <xf numFmtId="4" fontId="38" fillId="58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8" fillId="54" borderId="76" applyNumberFormat="0" applyProtection="0">
      <alignment horizontal="left" vertical="center" indent="1"/>
    </xf>
    <xf numFmtId="4" fontId="36" fillId="54" borderId="76" applyNumberFormat="0" applyProtection="0">
      <alignment vertical="center"/>
    </xf>
    <xf numFmtId="4" fontId="43" fillId="97" borderId="72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25" fillId="8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88" borderId="76" applyNumberFormat="0" applyProtection="0">
      <alignment horizontal="right" vertical="center"/>
    </xf>
    <xf numFmtId="0" fontId="4" fillId="106" borderId="72" applyNumberFormat="0" applyProtection="0">
      <alignment horizontal="left" vertical="center" indent="1"/>
    </xf>
    <xf numFmtId="4" fontId="43" fillId="92" borderId="76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101" borderId="34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4" fontId="38" fillId="66" borderId="76" applyNumberFormat="0" applyProtection="0">
      <alignment horizontal="right" vertical="center"/>
    </xf>
    <xf numFmtId="0" fontId="25" fillId="73" borderId="79"/>
    <xf numFmtId="0" fontId="25" fillId="101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49" fillId="69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72" applyNumberFormat="0" applyProtection="0">
      <alignment vertical="center"/>
    </xf>
    <xf numFmtId="4" fontId="25" fillId="98" borderId="34" applyNumberFormat="0" applyProtection="0">
      <alignment horizontal="left" vertical="center" indent="1"/>
    </xf>
    <xf numFmtId="0" fontId="60" fillId="79" borderId="27" applyNumberFormat="0" applyAlignment="0" applyProtection="0"/>
    <xf numFmtId="4" fontId="43" fillId="100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25" fillId="88" borderId="34" applyNumberFormat="0" applyProtection="0">
      <alignment horizontal="right" vertical="center"/>
    </xf>
    <xf numFmtId="4" fontId="43" fillId="54" borderId="72" applyNumberFormat="0" applyProtection="0">
      <alignment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0" fontId="2" fillId="0" borderId="0"/>
    <xf numFmtId="0" fontId="4" fillId="0" borderId="0"/>
    <xf numFmtId="0" fontId="130" fillId="0" borderId="84" applyFill="0" applyBorder="0" applyProtection="0">
      <alignment horizontal="left" vertical="top"/>
    </xf>
    <xf numFmtId="0" fontId="56" fillId="32" borderId="0" applyNumberFormat="0" applyBorder="0" applyAlignment="0" applyProtection="0"/>
    <xf numFmtId="0" fontId="4" fillId="84" borderId="72" applyNumberFormat="0" applyProtection="0">
      <alignment horizontal="left" vertical="center" indent="1"/>
    </xf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3" fillId="0" borderId="0"/>
    <xf numFmtId="0" fontId="2" fillId="0" borderId="0"/>
    <xf numFmtId="0" fontId="25" fillId="80" borderId="0"/>
    <xf numFmtId="0" fontId="25" fillId="8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71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25" fillId="70" borderId="56" applyNumberFormat="0">
      <protection locked="0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25" fillId="73" borderId="79"/>
    <xf numFmtId="43" fontId="4" fillId="0" borderId="0" applyFont="0" applyFill="0" applyBorder="0" applyAlignment="0" applyProtection="0"/>
    <xf numFmtId="0" fontId="4" fillId="0" borderId="0"/>
    <xf numFmtId="0" fontId="4" fillId="106" borderId="72" applyNumberFormat="0" applyProtection="0">
      <alignment horizontal="left" vertical="center" indent="1"/>
    </xf>
    <xf numFmtId="0" fontId="4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2" fillId="77" borderId="52" applyNumberFormat="0" applyAlignment="0" applyProtection="0"/>
    <xf numFmtId="0" fontId="62" fillId="77" borderId="52" applyNumberFormat="0" applyAlignment="0" applyProtection="0"/>
    <xf numFmtId="44" fontId="2" fillId="0" borderId="0" applyFont="0" applyFill="0" applyBorder="0" applyAlignment="0" applyProtection="0"/>
    <xf numFmtId="4" fontId="91" fillId="101" borderId="76" applyNumberFormat="0" applyProtection="0">
      <alignment horizontal="right" vertical="center"/>
    </xf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85" fillId="101" borderId="76" applyNumberFormat="0" applyProtection="0">
      <alignment horizontal="right" vertical="center"/>
    </xf>
    <xf numFmtId="4" fontId="38" fillId="54" borderId="76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85" fillId="72" borderId="76" applyNumberFormat="0" applyProtection="0">
      <alignment vertical="center"/>
    </xf>
    <xf numFmtId="0" fontId="25" fillId="73" borderId="79"/>
    <xf numFmtId="0" fontId="4" fillId="0" borderId="0"/>
    <xf numFmtId="0" fontId="25" fillId="107" borderId="27" applyNumberFormat="0" applyProtection="0">
      <alignment horizontal="left" vertical="center" indent="1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43" fillId="104" borderId="72" applyNumberFormat="0" applyAlignment="0" applyProtection="0"/>
    <xf numFmtId="0" fontId="143" fillId="104" borderId="72" applyNumberFormat="0" applyAlignment="0" applyProtection="0"/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149" fillId="125" borderId="53" applyBorder="0" applyProtection="0">
      <alignment horizontal="centerContinuous" vertical="center"/>
    </xf>
    <xf numFmtId="0" fontId="4" fillId="55" borderId="76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0" borderId="0"/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56" fillId="28" borderId="0" applyNumberFormat="0" applyBorder="0" applyAlignment="0" applyProtection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80" borderId="0"/>
    <xf numFmtId="0" fontId="139" fillId="0" borderId="65">
      <alignment horizontal="right"/>
    </xf>
    <xf numFmtId="0" fontId="139" fillId="0" borderId="65">
      <alignment horizontal="left"/>
    </xf>
    <xf numFmtId="0" fontId="84" fillId="0" borderId="65">
      <alignment horizontal="center"/>
    </xf>
    <xf numFmtId="9" fontId="4" fillId="0" borderId="0" applyFont="0" applyFill="0" applyBorder="0" applyAlignment="0" applyProtection="0"/>
    <xf numFmtId="0" fontId="4" fillId="4" borderId="72" applyNumberFormat="0" applyProtection="0">
      <alignment horizontal="left" vertical="center" indent="1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4" fontId="86" fillId="72" borderId="79" applyNumberFormat="0" applyProtection="0">
      <alignment vertical="center"/>
    </xf>
    <xf numFmtId="4" fontId="36" fillId="65" borderId="55" applyNumberFormat="0" applyProtection="0">
      <alignment horizontal="left" vertical="center" indent="1"/>
    </xf>
    <xf numFmtId="44" fontId="4" fillId="0" borderId="0" applyFont="0" applyFill="0" applyBorder="0" applyAlignment="0" applyProtection="0"/>
    <xf numFmtId="195" fontId="148" fillId="0" borderId="74" applyBorder="0" applyProtection="0">
      <alignment horizontal="right" vertical="center"/>
    </xf>
    <xf numFmtId="0" fontId="149" fillId="125" borderId="74" applyBorder="0" applyProtection="0">
      <alignment horizontal="centerContinuous" vertical="center"/>
    </xf>
    <xf numFmtId="0" fontId="139" fillId="0" borderId="65">
      <alignment horizontal="right"/>
    </xf>
    <xf numFmtId="0" fontId="4" fillId="0" borderId="0"/>
    <xf numFmtId="4" fontId="48" fillId="68" borderId="78" applyNumberFormat="0" applyProtection="0">
      <alignment horizontal="left" vertical="center" indent="1"/>
    </xf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0" fontId="25" fillId="73" borderId="79"/>
    <xf numFmtId="4" fontId="91" fillId="100" borderId="72" applyNumberFormat="0" applyProtection="0">
      <alignment horizontal="right" vertical="center"/>
    </xf>
    <xf numFmtId="4" fontId="92" fillId="70" borderId="27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0" fontId="73" fillId="49" borderId="27" applyNumberFormat="0" applyAlignment="0" applyProtection="0"/>
    <xf numFmtId="4" fontId="25" fillId="83" borderId="27" applyNumberFormat="0" applyProtection="0">
      <alignment horizontal="left" vertical="center" indent="1"/>
    </xf>
    <xf numFmtId="49" fontId="95" fillId="110" borderId="36"/>
    <xf numFmtId="0" fontId="4" fillId="69" borderId="76" applyNumberFormat="0" applyProtection="0">
      <alignment horizontal="left" vertical="center" indent="1"/>
    </xf>
    <xf numFmtId="0" fontId="93" fillId="67" borderId="36">
      <protection locked="0"/>
    </xf>
    <xf numFmtId="0" fontId="25" fillId="102" borderId="76" applyNumberFormat="0" applyProtection="0">
      <alignment horizontal="left" vertical="top" indent="1"/>
    </xf>
    <xf numFmtId="4" fontId="25" fillId="102" borderId="27" applyNumberFormat="0" applyProtection="0">
      <alignment horizontal="right" vertical="center"/>
    </xf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4" fontId="38" fillId="69" borderId="76" applyNumberFormat="0" applyProtection="0">
      <alignment vertical="center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4" fontId="36" fillId="65" borderId="55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4" fontId="43" fillId="103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87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0" fontId="25" fillId="104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4" fontId="38" fillId="63" borderId="76" applyNumberFormat="0" applyProtection="0">
      <alignment horizontal="right" vertical="center"/>
    </xf>
    <xf numFmtId="0" fontId="4" fillId="0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90" borderId="27" applyNumberFormat="0" applyProtection="0">
      <alignment horizontal="right" vertical="center"/>
    </xf>
    <xf numFmtId="0" fontId="4" fillId="4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4" fontId="25" fillId="0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0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4" fontId="85" fillId="54" borderId="72" applyNumberFormat="0" applyProtection="0">
      <alignment vertical="center"/>
    </xf>
    <xf numFmtId="4" fontId="25" fillId="54" borderId="27" applyNumberFormat="0" applyProtection="0">
      <alignment horizontal="left" vertical="center" indent="1"/>
    </xf>
    <xf numFmtId="0" fontId="73" fillId="49" borderId="27" applyNumberFormat="0" applyAlignment="0" applyProtection="0"/>
    <xf numFmtId="4" fontId="25" fillId="86" borderId="27" applyNumberFormat="0" applyProtection="0">
      <alignment horizontal="right" vertical="center"/>
    </xf>
    <xf numFmtId="0" fontId="25" fillId="101" borderId="76" applyNumberFormat="0" applyProtection="0">
      <alignment horizontal="left" vertical="top" indent="1"/>
    </xf>
    <xf numFmtId="0" fontId="93" fillId="67" borderId="36">
      <protection locked="0"/>
    </xf>
    <xf numFmtId="0" fontId="60" fillId="79" borderId="27" applyNumberFormat="0" applyAlignment="0" applyProtection="0"/>
    <xf numFmtId="0" fontId="25" fillId="48" borderId="27" applyNumberFormat="0" applyFont="0" applyAlignment="0" applyProtection="0"/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25" fillId="89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25" fillId="73" borderId="79"/>
    <xf numFmtId="0" fontId="25" fillId="73" borderId="79"/>
    <xf numFmtId="4" fontId="48" fillId="68" borderId="78" applyNumberFormat="0" applyProtection="0">
      <alignment horizontal="left" vertical="center" indent="1"/>
    </xf>
    <xf numFmtId="4" fontId="86" fillId="67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72" borderId="72" applyNumberFormat="0" applyProtection="0">
      <alignment horizontal="left" vertical="center" indent="1"/>
    </xf>
    <xf numFmtId="0" fontId="88" fillId="108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72" borderId="72" applyNumberFormat="0" applyProtection="0">
      <alignment vertical="center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43" fillId="100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5" borderId="27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0" fontId="25" fillId="101" borderId="76" applyNumberFormat="0" applyProtection="0">
      <alignment horizontal="left" vertical="top" indent="1"/>
    </xf>
    <xf numFmtId="4" fontId="25" fillId="89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4" fillId="84" borderId="72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4" fontId="25" fillId="0" borderId="27" applyNumberFormat="0" applyProtection="0">
      <alignment horizontal="right" vertical="center"/>
    </xf>
    <xf numFmtId="0" fontId="25" fillId="102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88" fillId="108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38" fillId="61" borderId="76" applyNumberFormat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4" fontId="25" fillId="86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25" fillId="71" borderId="76" applyNumberFormat="0" applyProtection="0">
      <alignment horizontal="left" vertical="top" indent="1"/>
    </xf>
    <xf numFmtId="4" fontId="25" fillId="94" borderId="27" applyNumberFormat="0" applyProtection="0">
      <alignment horizontal="right" vertical="center"/>
    </xf>
    <xf numFmtId="4" fontId="43" fillId="10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94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3" fillId="72" borderId="72" applyNumberFormat="0" applyProtection="0">
      <alignment horizontal="left" vertical="center" indent="1"/>
    </xf>
    <xf numFmtId="0" fontId="25" fillId="73" borderId="79"/>
    <xf numFmtId="4" fontId="25" fillId="92" borderId="27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90" borderId="27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9" fontId="95" fillId="110" borderId="36"/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149" fillId="125" borderId="74" applyBorder="0" applyProtection="0">
      <alignment horizontal="centerContinuous" vertical="center"/>
    </xf>
    <xf numFmtId="0" fontId="25" fillId="101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8" fillId="57" borderId="76" applyNumberFormat="0" applyProtection="0">
      <alignment horizontal="right" vertical="center"/>
    </xf>
    <xf numFmtId="4" fontId="36" fillId="54" borderId="76" applyNumberFormat="0" applyProtection="0">
      <alignment vertical="center"/>
    </xf>
    <xf numFmtId="0" fontId="4" fillId="106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85" fillId="54" borderId="72" applyNumberFormat="0" applyProtection="0">
      <alignment vertical="center"/>
    </xf>
    <xf numFmtId="4" fontId="36" fillId="66" borderId="78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125" fillId="120" borderId="52" applyNumberFormat="0" applyAlignment="0" applyProtection="0"/>
    <xf numFmtId="4" fontId="43" fillId="72" borderId="76" applyNumberFormat="0" applyProtection="0">
      <alignment vertical="center"/>
    </xf>
    <xf numFmtId="4" fontId="25" fillId="82" borderId="27" applyNumberFormat="0" applyProtection="0">
      <alignment vertical="center"/>
    </xf>
    <xf numFmtId="0" fontId="4" fillId="68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25" fillId="48" borderId="27" applyNumberFormat="0" applyFont="0" applyAlignment="0" applyProtection="0"/>
    <xf numFmtId="4" fontId="88" fillId="108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3" fontId="2" fillId="0" borderId="0" applyFont="0" applyFill="0" applyBorder="0" applyAlignment="0" applyProtection="0"/>
    <xf numFmtId="0" fontId="93" fillId="67" borderId="36">
      <protection locked="0"/>
    </xf>
    <xf numFmtId="0" fontId="25" fillId="73" borderId="79"/>
    <xf numFmtId="0" fontId="4" fillId="84" borderId="72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88" fillId="102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4" fontId="86" fillId="67" borderId="27" applyNumberFormat="0" applyProtection="0">
      <alignment horizontal="right" vertical="center"/>
    </xf>
    <xf numFmtId="4" fontId="85" fillId="10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6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86" fillId="72" borderId="79" applyNumberFormat="0" applyProtection="0">
      <alignment vertical="center"/>
    </xf>
    <xf numFmtId="4" fontId="85" fillId="72" borderId="72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2" applyNumberFormat="0" applyProtection="0">
      <alignment vertical="center"/>
    </xf>
    <xf numFmtId="4" fontId="43" fillId="72" borderId="76" applyNumberFormat="0" applyProtection="0">
      <alignment vertical="center"/>
    </xf>
    <xf numFmtId="4" fontId="88" fillId="108" borderId="76" applyNumberFormat="0" applyProtection="0">
      <alignment vertical="center"/>
    </xf>
    <xf numFmtId="4" fontId="43" fillId="72" borderId="72" applyNumberFormat="0" applyProtection="0">
      <alignment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87" fillId="82" borderId="76" applyNumberFormat="0" applyProtection="0">
      <alignment horizontal="left" vertical="top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4" fillId="84" borderId="72" applyNumberFormat="0" applyProtection="0">
      <alignment horizontal="left" vertical="center" indent="1"/>
    </xf>
    <xf numFmtId="0" fontId="35" fillId="0" borderId="37" applyNumberFormat="0" applyFill="0" applyAlignment="0" applyProtection="0"/>
    <xf numFmtId="4" fontId="38" fillId="57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25" fillId="90" borderId="27" applyNumberFormat="0" applyProtection="0">
      <alignment horizontal="right" vertical="center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57" borderId="72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4" fontId="25" fillId="101" borderId="34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0" fontId="73" fillId="49" borderId="27" applyNumberFormat="0" applyAlignment="0" applyProtection="0"/>
    <xf numFmtId="0" fontId="73" fillId="49" borderId="27" applyNumberFormat="0" applyAlignment="0" applyProtection="0"/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4" fontId="38" fillId="56" borderId="76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62" fillId="77" borderId="52" applyNumberFormat="0" applyAlignment="0" applyProtection="0"/>
    <xf numFmtId="0" fontId="62" fillId="77" borderId="52" applyNumberFormat="0" applyAlignment="0" applyProtection="0"/>
    <xf numFmtId="4" fontId="37" fillId="54" borderId="76" applyNumberFormat="0" applyProtection="0">
      <alignment vertical="center"/>
    </xf>
    <xf numFmtId="0" fontId="60" fillId="79" borderId="27" applyNumberFormat="0" applyAlignment="0" applyProtection="0"/>
    <xf numFmtId="0" fontId="60" fillId="79" borderId="27" applyNumberFormat="0" applyAlignment="0" applyProtection="0"/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43" fillId="85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43" fillId="57" borderId="72" applyNumberFormat="0" applyProtection="0">
      <alignment horizontal="right" vertical="center"/>
    </xf>
    <xf numFmtId="0" fontId="25" fillId="48" borderId="27" applyNumberFormat="0" applyFont="0" applyAlignment="0" applyProtection="0"/>
    <xf numFmtId="4" fontId="36" fillId="54" borderId="76" applyNumberFormat="0" applyProtection="0">
      <alignment vertical="center"/>
    </xf>
    <xf numFmtId="4" fontId="25" fillId="82" borderId="27" applyNumberFormat="0" applyProtection="0">
      <alignment vertical="center"/>
    </xf>
    <xf numFmtId="4" fontId="86" fillId="54" borderId="27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138" fillId="116" borderId="81" applyNumberFormat="0" applyAlignment="0" applyProtection="0"/>
    <xf numFmtId="0" fontId="138" fillId="116" borderId="81" applyNumberFormat="0" applyAlignment="0" applyProtection="0"/>
    <xf numFmtId="4" fontId="25" fillId="83" borderId="27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25" fillId="85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43" fillId="88" borderId="76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0" fontId="25" fillId="101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" fillId="71" borderId="34" applyNumberFormat="0" applyProtection="0">
      <alignment horizontal="left" vertical="center" indent="1"/>
    </xf>
    <xf numFmtId="0" fontId="25" fillId="70" borderId="56" applyNumberFormat="0">
      <protection locked="0"/>
    </xf>
    <xf numFmtId="0" fontId="4" fillId="55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38" fillId="69" borderId="76" applyNumberFormat="0" applyProtection="0">
      <alignment vertical="center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54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25" fillId="48" borderId="27" applyNumberFormat="0" applyFont="0" applyAlignment="0" applyProtection="0"/>
    <xf numFmtId="4" fontId="43" fillId="102" borderId="76" applyNumberFormat="0" applyProtection="0">
      <alignment horizontal="left" vertical="center" indent="1"/>
    </xf>
    <xf numFmtId="0" fontId="25" fillId="73" borderId="79"/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43" fillId="72" borderId="72" applyNumberFormat="0" applyProtection="0">
      <alignment vertical="center"/>
    </xf>
    <xf numFmtId="4" fontId="85" fillId="72" borderId="72" applyNumberFormat="0" applyProtection="0">
      <alignment vertical="center"/>
    </xf>
    <xf numFmtId="4" fontId="43" fillId="72" borderId="72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25" fillId="73" borderId="79"/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6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72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8" fontId="4" fillId="0" borderId="70" applyFont="0" applyFill="0" applyBorder="0" applyProtection="0">
      <alignment horizontal="right"/>
    </xf>
    <xf numFmtId="0" fontId="4" fillId="84" borderId="72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39" fillId="82" borderId="76" applyNumberFormat="0" applyProtection="0">
      <alignment vertical="center"/>
    </xf>
    <xf numFmtId="4" fontId="25" fillId="90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54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49" fillId="69" borderId="76" applyNumberFormat="0" applyProtection="0">
      <alignment horizontal="right" vertical="center"/>
    </xf>
    <xf numFmtId="4" fontId="48" fillId="68" borderId="78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36" fillId="66" borderId="76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38" fillId="6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38" fillId="59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38" fillId="57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36" fillId="54" borderId="76" applyNumberFormat="0" applyProtection="0">
      <alignment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25" fillId="73" borderId="79"/>
    <xf numFmtId="0" fontId="4" fillId="4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0" fontId="4" fillId="106" borderId="72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4" fontId="43" fillId="63" borderId="72" applyNumberFormat="0" applyProtection="0">
      <alignment horizontal="right" vertical="center"/>
    </xf>
    <xf numFmtId="0" fontId="25" fillId="102" borderId="76" applyNumberFormat="0" applyProtection="0">
      <alignment horizontal="left" vertical="top" indent="1"/>
    </xf>
    <xf numFmtId="4" fontId="38" fillId="69" borderId="76" applyNumberFormat="0" applyProtection="0">
      <alignment vertical="center"/>
    </xf>
    <xf numFmtId="0" fontId="25" fillId="102" borderId="76" applyNumberFormat="0" applyProtection="0">
      <alignment horizontal="left" vertical="top" indent="1"/>
    </xf>
    <xf numFmtId="4" fontId="25" fillId="102" borderId="34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25" fillId="102" borderId="27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0" fontId="124" fillId="104" borderId="81" applyNumberFormat="0" applyAlignment="0" applyProtection="0"/>
    <xf numFmtId="4" fontId="43" fillId="101" borderId="76" applyNumberFormat="0" applyProtection="0">
      <alignment horizontal="right" vertical="center"/>
    </xf>
    <xf numFmtId="4" fontId="39" fillId="54" borderId="76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0" fontId="4" fillId="106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0" fontId="84" fillId="0" borderId="8">
      <alignment horizontal="center"/>
    </xf>
    <xf numFmtId="0" fontId="25" fillId="105" borderId="27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0" fontId="4" fillId="84" borderId="72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8" fillId="66" borderId="76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4" fontId="25" fillId="102" borderId="34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25" fillId="102" borderId="76" applyNumberFormat="0" applyProtection="0">
      <alignment horizontal="left" vertical="top" indent="1"/>
    </xf>
    <xf numFmtId="4" fontId="25" fillId="101" borderId="34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43" fillId="54" borderId="72" applyNumberFormat="0" applyProtection="0">
      <alignment vertical="center"/>
    </xf>
    <xf numFmtId="0" fontId="4" fillId="69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25" fillId="73" borderId="79"/>
    <xf numFmtId="0" fontId="25" fillId="105" borderId="27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0" fontId="4" fillId="106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0" fontId="39" fillId="54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4" fontId="4" fillId="71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4" fontId="38" fillId="62" borderId="76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25" fillId="96" borderId="27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92" fillId="70" borderId="27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91" fillId="100" borderId="72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39" fillId="99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43" fillId="100" borderId="35" applyNumberFormat="0" applyProtection="0">
      <alignment horizontal="left" vertical="center" indent="1"/>
    </xf>
    <xf numFmtId="4" fontId="49" fillId="69" borderId="76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0" fontId="25" fillId="73" borderId="79"/>
    <xf numFmtId="4" fontId="43" fillId="97" borderId="72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0" fontId="25" fillId="73" borderId="79"/>
    <xf numFmtId="4" fontId="43" fillId="96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25" fillId="73" borderId="79"/>
    <xf numFmtId="4" fontId="43" fillId="97" borderId="72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0" fontId="25" fillId="73" borderId="79"/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25" fillId="73" borderId="79"/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25" fillId="96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4" fontId="48" fillId="68" borderId="78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73" borderId="79"/>
    <xf numFmtId="0" fontId="4" fillId="69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0" fontId="35" fillId="0" borderId="37" applyNumberFormat="0" applyFill="0" applyAlignment="0" applyProtection="0"/>
    <xf numFmtId="4" fontId="43" fillId="102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0" fontId="4" fillId="55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4" fillId="55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9" fontId="95" fillId="110" borderId="36"/>
    <xf numFmtId="0" fontId="4" fillId="55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0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4" fontId="85" fillId="72" borderId="76" applyNumberFormat="0" applyProtection="0">
      <alignment vertical="center"/>
    </xf>
    <xf numFmtId="4" fontId="38" fillId="54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39" fillId="54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0" fontId="4" fillId="69" borderId="76" applyNumberFormat="0" applyProtection="0">
      <alignment horizontal="left" vertical="center" indent="1"/>
    </xf>
    <xf numFmtId="0" fontId="62" fillId="77" borderId="52" applyNumberFormat="0" applyAlignment="0" applyProtection="0"/>
    <xf numFmtId="0" fontId="62" fillId="77" borderId="52" applyNumberFormat="0" applyAlignment="0" applyProtection="0"/>
    <xf numFmtId="0" fontId="39" fillId="54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4" fontId="39" fillId="98" borderId="55" applyNumberFormat="0" applyProtection="0">
      <alignment horizontal="left" vertical="center" indent="1"/>
    </xf>
    <xf numFmtId="0" fontId="149" fillId="125" borderId="74" applyBorder="0" applyProtection="0">
      <alignment horizontal="centerContinuous" vertical="center"/>
    </xf>
    <xf numFmtId="0" fontId="25" fillId="102" borderId="76" applyNumberFormat="0" applyProtection="0">
      <alignment horizontal="left" vertical="top" indent="1"/>
    </xf>
    <xf numFmtId="4" fontId="25" fillId="98" borderId="34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43" fillId="95" borderId="76" applyNumberFormat="0" applyProtection="0">
      <alignment horizontal="right" vertical="center"/>
    </xf>
    <xf numFmtId="4" fontId="85" fillId="72" borderId="76" applyNumberFormat="0" applyProtection="0">
      <alignment vertical="center"/>
    </xf>
    <xf numFmtId="4" fontId="39" fillId="99" borderId="72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94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4" fontId="25" fillId="96" borderId="27" applyNumberFormat="0" applyProtection="0">
      <alignment horizontal="right" vertical="center"/>
    </xf>
    <xf numFmtId="4" fontId="116" fillId="54" borderId="76" applyNumberFormat="0" applyProtection="0">
      <alignment vertical="center"/>
    </xf>
    <xf numFmtId="4" fontId="38" fillId="64" borderId="76" applyNumberFormat="0" applyProtection="0">
      <alignment horizontal="right" vertical="center"/>
    </xf>
    <xf numFmtId="4" fontId="37" fillId="54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4" fontId="25" fillId="94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25" fillId="73" borderId="79"/>
    <xf numFmtId="0" fontId="25" fillId="107" borderId="27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25" fillId="90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38" fillId="54" borderId="76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94" borderId="76" applyNumberFormat="0" applyProtection="0">
      <alignment horizontal="right" vertical="center"/>
    </xf>
    <xf numFmtId="0" fontId="25" fillId="102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43" fillId="0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25" fillId="48" borderId="27" applyNumberFormat="0" applyFont="0" applyAlignment="0" applyProtection="0"/>
    <xf numFmtId="0" fontId="25" fillId="104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4" fontId="25" fillId="86" borderId="27" applyNumberFormat="0" applyProtection="0">
      <alignment horizontal="right" vertical="center"/>
    </xf>
    <xf numFmtId="0" fontId="25" fillId="101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25" fillId="70" borderId="56" applyNumberFormat="0">
      <protection locked="0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88" borderId="34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0" fontId="25" fillId="101" borderId="27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88" borderId="76" applyNumberFormat="0" applyProtection="0">
      <alignment horizontal="right"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138" fillId="116" borderId="81" applyNumberFormat="0" applyAlignment="0" applyProtection="0"/>
    <xf numFmtId="10" fontId="25" fillId="72" borderId="79" applyNumberFormat="0" applyBorder="0" applyAlignment="0" applyProtection="0"/>
    <xf numFmtId="4" fontId="43" fillId="93" borderId="72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7" fillId="54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0" fontId="123" fillId="0" borderId="80" applyFill="0" applyProtection="0">
      <alignment horizontal="right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0" fontId="4" fillId="0" borderId="72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0" fontId="43" fillId="68" borderId="76" applyNumberFormat="0" applyProtection="0">
      <alignment horizontal="left" vertical="top" indent="1"/>
    </xf>
    <xf numFmtId="49" fontId="95" fillId="110" borderId="36"/>
    <xf numFmtId="4" fontId="25" fillId="83" borderId="27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0" borderId="76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72" borderId="72" applyNumberFormat="0" applyProtection="0">
      <alignment horizontal="left" vertical="center" indent="1"/>
    </xf>
    <xf numFmtId="0" fontId="88" fillId="108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88" fillId="104" borderId="76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25" fillId="73" borderId="79"/>
    <xf numFmtId="0" fontId="25" fillId="70" borderId="56" applyNumberFormat="0">
      <protection locked="0"/>
    </xf>
    <xf numFmtId="4" fontId="25" fillId="102" borderId="34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43" fillId="100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10" fontId="25" fillId="72" borderId="79" applyNumberFormat="0" applyBorder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200" fontId="127" fillId="0" borderId="44">
      <alignment horizontal="right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43" fillId="54" borderId="72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36" fillId="54" borderId="76" applyNumberFormat="0" applyProtection="0">
      <alignment vertical="center"/>
    </xf>
    <xf numFmtId="0" fontId="73" fillId="49" borderId="27" applyNumberFormat="0" applyAlignment="0" applyProtection="0"/>
    <xf numFmtId="4" fontId="39" fillId="54" borderId="76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4" fontId="43" fillId="72" borderId="72" applyNumberFormat="0" applyProtection="0">
      <alignment vertical="center"/>
    </xf>
    <xf numFmtId="4" fontId="43" fillId="102" borderId="76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38" fillId="6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8" fillId="66" borderId="76" applyNumberFormat="0" applyProtection="0">
      <alignment horizontal="right" vertical="center"/>
    </xf>
    <xf numFmtId="4" fontId="39" fillId="54" borderId="76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0" fontId="25" fillId="73" borderId="79"/>
    <xf numFmtId="4" fontId="38" fillId="62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25" fillId="101" borderId="34" applyNumberFormat="0" applyProtection="0">
      <alignment horizontal="left" vertical="center" indent="1"/>
    </xf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43" fillId="104" borderId="72" applyNumberFormat="0" applyAlignment="0" applyProtection="0"/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0" fontId="25" fillId="107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49" fillId="69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25" fillId="102" borderId="34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4" fontId="43" fillId="56" borderId="72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3" fontId="127" fillId="0" borderId="75"/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25" fillId="96" borderId="27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4" fillId="69" borderId="76" applyNumberFormat="0" applyProtection="0">
      <alignment vertical="center"/>
    </xf>
    <xf numFmtId="0" fontId="4" fillId="69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90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0" fontId="4" fillId="66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6" borderId="27" applyNumberFormat="0" applyProtection="0">
      <alignment horizontal="right" vertical="center"/>
    </xf>
    <xf numFmtId="0" fontId="25" fillId="73" borderId="79"/>
    <xf numFmtId="4" fontId="25" fillId="90" borderId="27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39" fillId="0" borderId="73" applyNumberFormat="0" applyFill="0" applyAlignment="0" applyProtection="0"/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73" borderId="79"/>
    <xf numFmtId="4" fontId="25" fillId="0" borderId="27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0" fontId="25" fillId="70" borderId="56" applyNumberFormat="0">
      <protection locked="0"/>
    </xf>
    <xf numFmtId="4" fontId="25" fillId="83" borderId="27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4" fillId="55" borderId="76" applyNumberFormat="0" applyProtection="0">
      <alignment horizontal="left" vertical="center" indent="1"/>
    </xf>
    <xf numFmtId="195" fontId="148" fillId="0" borderId="53" applyBorder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0" fontId="149" fillId="125" borderId="53" applyBorder="0" applyProtection="0">
      <alignment horizontal="centerContinuous" vertical="center"/>
    </xf>
    <xf numFmtId="0" fontId="130" fillId="0" borderId="46" applyFill="0" applyBorder="0" applyProtection="0">
      <alignment horizontal="left" vertical="top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3" fontId="127" fillId="0" borderId="75"/>
    <xf numFmtId="0" fontId="4" fillId="68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25" fillId="85" borderId="27" applyNumberFormat="0" applyProtection="0">
      <alignment horizontal="right" vertical="center"/>
    </xf>
    <xf numFmtId="0" fontId="4" fillId="0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0" fontId="4" fillId="4" borderId="72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" fontId="91" fillId="101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90" fillId="109" borderId="34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81" fillId="79" borderId="72" applyNumberFormat="0" applyAlignment="0" applyProtection="0"/>
    <xf numFmtId="4" fontId="25" fillId="96" borderId="27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4" fontId="25" fillId="102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38" fillId="59" borderId="76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35" fillId="0" borderId="37" applyNumberFormat="0" applyFill="0" applyAlignment="0" applyProtection="0"/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86" borderId="27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139" fillId="0" borderId="8">
      <alignment horizontal="right"/>
    </xf>
    <xf numFmtId="0" fontId="139" fillId="0" borderId="8">
      <alignment horizontal="left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143" fillId="104" borderId="72" applyNumberFormat="0" applyAlignment="0" applyProtection="0"/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84" fillId="0" borderId="8">
      <alignment horizontal="center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43" fillId="95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10" fontId="25" fillId="72" borderId="79" applyNumberFormat="0" applyBorder="0" applyAlignment="0" applyProtection="0"/>
    <xf numFmtId="0" fontId="4" fillId="68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0" fontId="123" fillId="0" borderId="80" applyFill="0" applyProtection="0">
      <alignment horizontal="right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0" fontId="25" fillId="73" borderId="79"/>
    <xf numFmtId="4" fontId="48" fillId="68" borderId="78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4" fillId="69" borderId="76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36" fillId="66" borderId="78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38" fillId="69" borderId="76" applyNumberFormat="0" applyProtection="0">
      <alignment vertical="center"/>
    </xf>
    <xf numFmtId="0" fontId="15" fillId="71" borderId="77" applyBorder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38" fillId="62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8" fillId="54" borderId="76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36" fillId="54" borderId="76" applyNumberFormat="0" applyProtection="0">
      <alignment vertical="center"/>
    </xf>
    <xf numFmtId="0" fontId="25" fillId="107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0" fontId="139" fillId="0" borderId="8">
      <alignment horizontal="right"/>
    </xf>
    <xf numFmtId="4" fontId="38" fillId="64" borderId="76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4" fontId="38" fillId="59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61" borderId="72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4" fontId="36" fillId="54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101" borderId="76" applyNumberFormat="0" applyProtection="0">
      <alignment horizontal="right" vertical="center"/>
    </xf>
    <xf numFmtId="4" fontId="43" fillId="72" borderId="76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93" fillId="67" borderId="36">
      <protection locked="0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200" fontId="127" fillId="0" borderId="44">
      <alignment horizontal="right"/>
    </xf>
    <xf numFmtId="0" fontId="43" fillId="68" borderId="76" applyNumberFormat="0" applyProtection="0">
      <alignment horizontal="left" vertical="top" indent="1"/>
    </xf>
    <xf numFmtId="4" fontId="25" fillId="86" borderId="27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38" fillId="58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85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0" fontId="39" fillId="0" borderId="73" applyNumberFormat="0" applyFill="0" applyAlignment="0" applyProtection="0"/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9" fontId="95" fillId="110" borderId="36"/>
    <xf numFmtId="0" fontId="4" fillId="68" borderId="76" applyNumberFormat="0" applyProtection="0">
      <alignment horizontal="left" vertical="top" indent="1"/>
    </xf>
    <xf numFmtId="0" fontId="25" fillId="73" borderId="79"/>
    <xf numFmtId="4" fontId="43" fillId="85" borderId="76" applyNumberFormat="0" applyProtection="0">
      <alignment horizontal="right" vertical="center"/>
    </xf>
    <xf numFmtId="4" fontId="38" fillId="69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43" fillId="87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91" fillId="100" borderId="72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4" fillId="69" borderId="76" applyNumberFormat="0" applyProtection="0">
      <alignment vertical="center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73" borderId="79"/>
    <xf numFmtId="0" fontId="4" fillId="69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25" fillId="96" borderId="27" applyNumberFormat="0" applyProtection="0">
      <alignment horizontal="right" vertical="center"/>
    </xf>
    <xf numFmtId="0" fontId="25" fillId="107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0" borderId="72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25" fillId="70" borderId="56" applyNumberFormat="0">
      <protection locked="0"/>
    </xf>
    <xf numFmtId="4" fontId="25" fillId="83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2" fillId="0" borderId="0"/>
    <xf numFmtId="4" fontId="43" fillId="72" borderId="72" applyNumberFormat="0" applyProtection="0">
      <alignment vertical="center"/>
    </xf>
    <xf numFmtId="0" fontId="25" fillId="107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81" fillId="79" borderId="72" applyNumberFormat="0" applyAlignment="0" applyProtection="0"/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4" fontId="43" fillId="94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25" fillId="89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43" fillId="96" borderId="76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0" fontId="4" fillId="0" borderId="72" applyNumberFormat="0" applyProtection="0">
      <alignment horizontal="left" vertical="center" indent="1"/>
    </xf>
    <xf numFmtId="0" fontId="73" fillId="49" borderId="27" applyNumberFormat="0" applyAlignment="0" applyProtection="0"/>
    <xf numFmtId="4" fontId="43" fillId="103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25" fillId="48" borderId="27" applyNumberFormat="0" applyFont="0" applyAlignment="0" applyProtection="0"/>
    <xf numFmtId="49" fontId="95" fillId="110" borderId="36"/>
    <xf numFmtId="0" fontId="25" fillId="48" borderId="27" applyNumberFormat="0" applyFont="0" applyAlignment="0" applyProtection="0"/>
    <xf numFmtId="4" fontId="43" fillId="54" borderId="72" applyNumberFormat="0" applyProtection="0">
      <alignment vertical="center"/>
    </xf>
    <xf numFmtId="0" fontId="35" fillId="0" borderId="37" applyNumberFormat="0" applyFill="0" applyAlignment="0" applyProtection="0"/>
    <xf numFmtId="4" fontId="43" fillId="72" borderId="76" applyNumberFormat="0" applyProtection="0">
      <alignment vertical="center"/>
    </xf>
    <xf numFmtId="4" fontId="36" fillId="66" borderId="78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0" fontId="25" fillId="107" borderId="27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25" fillId="70" borderId="56" applyNumberFormat="0">
      <protection locked="0"/>
    </xf>
    <xf numFmtId="0" fontId="25" fillId="70" borderId="56" applyNumberFormat="0">
      <protection locked="0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4" fontId="91" fillId="101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5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39" fillId="0" borderId="73" applyNumberFormat="0" applyFill="0" applyAlignment="0" applyProtection="0"/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43" fillId="68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9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4" fontId="25" fillId="54" borderId="27" applyNumberFormat="0" applyProtection="0">
      <alignment horizontal="left" vertical="center" indent="1"/>
    </xf>
    <xf numFmtId="4" fontId="43" fillId="58" borderId="72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25" fillId="8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195" fontId="148" fillId="0" borderId="74" applyBorder="0" applyProtection="0">
      <alignment horizontal="right" vertical="center"/>
    </xf>
    <xf numFmtId="4" fontId="43" fillId="100" borderId="72" applyNumberFormat="0" applyProtection="0">
      <alignment horizontal="left" vertical="center" indent="1"/>
    </xf>
    <xf numFmtId="4" fontId="43" fillId="0" borderId="72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44" fontId="2" fillId="0" borderId="0" applyFont="0" applyFill="0" applyBorder="0" applyAlignment="0" applyProtection="0"/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4" fontId="25" fillId="92" borderId="27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143" fillId="104" borderId="72" applyNumberFormat="0" applyAlignment="0" applyProtection="0"/>
    <xf numFmtId="0" fontId="4" fillId="68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0" fontId="123" fillId="0" borderId="80" applyFill="0" applyProtection="0">
      <alignment horizontal="right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4" fontId="116" fillId="54" borderId="76" applyNumberFormat="0" applyProtection="0">
      <alignment vertical="center"/>
    </xf>
    <xf numFmtId="0" fontId="4" fillId="68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25" fillId="48" borderId="27" applyNumberFormat="0" applyFont="0" applyAlignment="0" applyProtection="0"/>
    <xf numFmtId="0" fontId="25" fillId="102" borderId="76" applyNumberFormat="0" applyProtection="0">
      <alignment horizontal="left" vertical="top" indent="1"/>
    </xf>
    <xf numFmtId="4" fontId="36" fillId="66" borderId="76" applyNumberFormat="0" applyProtection="0">
      <alignment horizontal="left" vertical="center" indent="1"/>
    </xf>
    <xf numFmtId="4" fontId="43" fillId="87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101" borderId="76" applyNumberFormat="0" applyProtection="0">
      <alignment horizontal="right" vertical="center"/>
    </xf>
    <xf numFmtId="4" fontId="43" fillId="72" borderId="76" applyNumberFormat="0" applyProtection="0">
      <alignment vertical="center"/>
    </xf>
    <xf numFmtId="4" fontId="85" fillId="101" borderId="76" applyNumberFormat="0" applyProtection="0">
      <alignment horizontal="right" vertical="center"/>
    </xf>
    <xf numFmtId="4" fontId="43" fillId="72" borderId="76" applyNumberFormat="0" applyProtection="0">
      <alignment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43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0" fontId="124" fillId="104" borderId="81" applyNumberFormat="0" applyAlignment="0" applyProtection="0"/>
    <xf numFmtId="4" fontId="116" fillId="54" borderId="76" applyNumberFormat="0" applyProtection="0">
      <alignment vertical="center"/>
    </xf>
    <xf numFmtId="4" fontId="43" fillId="85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3" fontId="127" fillId="0" borderId="75"/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10" fontId="25" fillId="72" borderId="79" applyNumberFormat="0" applyBorder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87" fillId="82" borderId="76" applyNumberFormat="0" applyProtection="0">
      <alignment horizontal="left" vertical="top" indent="1"/>
    </xf>
    <xf numFmtId="200" fontId="127" fillId="0" borderId="44">
      <alignment horizontal="right"/>
    </xf>
    <xf numFmtId="4" fontId="25" fillId="83" borderId="27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43" fillId="63" borderId="72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25" fillId="107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4" fontId="25" fillId="102" borderId="27" applyNumberFormat="0" applyProtection="0">
      <alignment horizontal="right" vertical="center"/>
    </xf>
    <xf numFmtId="4" fontId="48" fillId="68" borderId="78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25" fillId="101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25" fillId="102" borderId="27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100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4" fontId="85" fillId="72" borderId="72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25" fillId="73" borderId="79"/>
    <xf numFmtId="0" fontId="25" fillId="48" borderId="27" applyNumberFormat="0" applyFont="0" applyAlignment="0" applyProtection="0"/>
    <xf numFmtId="4" fontId="25" fillId="82" borderId="27" applyNumberFormat="0" applyProtection="0">
      <alignment vertical="center"/>
    </xf>
    <xf numFmtId="4" fontId="25" fillId="88" borderId="34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43" fillId="104" borderId="72" applyNumberFormat="0" applyAlignment="0" applyProtection="0"/>
    <xf numFmtId="0" fontId="143" fillId="104" borderId="72" applyNumberFormat="0" applyAlignment="0" applyProtection="0"/>
    <xf numFmtId="0" fontId="4" fillId="55" borderId="76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38" fillId="56" borderId="76" applyNumberFormat="0" applyProtection="0">
      <alignment horizontal="right" vertical="center"/>
    </xf>
    <xf numFmtId="4" fontId="43" fillId="5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88" borderId="34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4" fontId="25" fillId="89" borderId="27" applyNumberFormat="0" applyProtection="0">
      <alignment horizontal="right" vertical="center"/>
    </xf>
    <xf numFmtId="0" fontId="25" fillId="107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89" borderId="27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43" fillId="54" borderId="72" applyNumberFormat="0" applyProtection="0">
      <alignment horizontal="left" vertical="center" indent="1"/>
    </xf>
    <xf numFmtId="0" fontId="73" fillId="49" borderId="27" applyNumberFormat="0" applyAlignment="0" applyProtection="0"/>
    <xf numFmtId="4" fontId="38" fillId="56" borderId="76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0" fontId="93" fillId="67" borderId="36">
      <protection locked="0"/>
    </xf>
    <xf numFmtId="4" fontId="25" fillId="95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3" fontId="127" fillId="0" borderId="75"/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25" fillId="85" borderId="27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88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90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0" fontId="4" fillId="66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25" fillId="73" borderId="79"/>
    <xf numFmtId="0" fontId="4" fillId="69" borderId="76" applyNumberFormat="0" applyProtection="0">
      <alignment horizontal="left" vertical="center" indent="1"/>
    </xf>
    <xf numFmtId="4" fontId="43" fillId="54" borderId="72" applyNumberFormat="0" applyProtection="0">
      <alignment vertical="center"/>
    </xf>
    <xf numFmtId="4" fontId="48" fillId="68" borderId="78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" fontId="86" fillId="54" borderId="27" applyNumberFormat="0" applyProtection="0">
      <alignment vertical="center"/>
    </xf>
    <xf numFmtId="4" fontId="25" fillId="102" borderId="27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0" fontId="25" fillId="70" borderId="56" applyNumberFormat="0">
      <protection locked="0"/>
    </xf>
    <xf numFmtId="4" fontId="88" fillId="108" borderId="76" applyNumberFormat="0" applyProtection="0">
      <alignment vertical="center"/>
    </xf>
    <xf numFmtId="4" fontId="25" fillId="86" borderId="27" applyNumberFormat="0" applyProtection="0">
      <alignment horizontal="right" vertical="center"/>
    </xf>
    <xf numFmtId="0" fontId="130" fillId="0" borderId="46" applyFill="0" applyBorder="0" applyProtection="0">
      <alignment horizontal="left" vertical="top"/>
    </xf>
    <xf numFmtId="4" fontId="43" fillId="58" borderId="72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3" fontId="127" fillId="0" borderId="75"/>
    <xf numFmtId="4" fontId="25" fillId="85" borderId="27" applyNumberFormat="0" applyProtection="0">
      <alignment horizontal="right" vertical="center"/>
    </xf>
    <xf numFmtId="4" fontId="90" fillId="109" borderId="34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4" fillId="8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90" borderId="27" applyNumberFormat="0" applyProtection="0">
      <alignment horizontal="right" vertical="center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" fontId="91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3" fillId="7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143" fillId="104" borderId="72" applyNumberFormat="0" applyAlignment="0" applyProtection="0"/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43" fillId="87" borderId="76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38" fillId="63" borderId="76" applyNumberFormat="0" applyProtection="0">
      <alignment horizontal="right" vertical="center"/>
    </xf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10" fontId="25" fillId="72" borderId="79" applyNumberFormat="0" applyBorder="0" applyAlignment="0" applyProtection="0"/>
    <xf numFmtId="0" fontId="25" fillId="71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43" fillId="90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0" fontId="123" fillId="0" borderId="80" applyFill="0" applyProtection="0">
      <alignment horizontal="right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49" fillId="69" borderId="76" applyNumberFormat="0" applyProtection="0">
      <alignment horizontal="right" vertical="center"/>
    </xf>
    <xf numFmtId="0" fontId="25" fillId="73" borderId="79"/>
    <xf numFmtId="4" fontId="48" fillId="68" borderId="78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4" fillId="69" borderId="76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36" fillId="66" borderId="78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38" fillId="69" borderId="76" applyNumberFormat="0" applyProtection="0">
      <alignment vertical="center"/>
    </xf>
    <xf numFmtId="0" fontId="15" fillId="71" borderId="77" applyBorder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38" fillId="62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8" fillId="54" borderId="76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36" fillId="54" borderId="76" applyNumberFormat="0" applyProtection="0">
      <alignment vertical="center"/>
    </xf>
    <xf numFmtId="0" fontId="25" fillId="71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9" fontId="2" fillId="0" borderId="0" applyFont="0" applyFill="0" applyBorder="0" applyAlignment="0" applyProtection="0"/>
    <xf numFmtId="4" fontId="48" fillId="68" borderId="78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0" fontId="25" fillId="104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0" fontId="25" fillId="71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4" fontId="39" fillId="82" borderId="76" applyNumberFormat="0" applyProtection="0">
      <alignment vertical="center"/>
    </xf>
    <xf numFmtId="0" fontId="25" fillId="71" borderId="76" applyNumberFormat="0" applyProtection="0">
      <alignment horizontal="left" vertical="top" indent="1"/>
    </xf>
    <xf numFmtId="4" fontId="43" fillId="87" borderId="76" applyNumberFormat="0" applyProtection="0">
      <alignment horizontal="right" vertical="center"/>
    </xf>
    <xf numFmtId="0" fontId="43" fillId="108" borderId="82" applyNumberFormat="0" applyFont="0" applyAlignment="0" applyProtection="0"/>
    <xf numFmtId="0" fontId="4" fillId="66" borderId="76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4" fontId="2" fillId="0" borderId="0" applyFont="0" applyFill="0" applyBorder="0" applyAlignment="0" applyProtection="0"/>
    <xf numFmtId="4" fontId="91" fillId="100" borderId="72" applyNumberFormat="0" applyProtection="0">
      <alignment horizontal="right" vertical="center"/>
    </xf>
    <xf numFmtId="0" fontId="25" fillId="101" borderId="76" applyNumberFormat="0" applyProtection="0">
      <alignment horizontal="left" vertical="top" indent="1"/>
    </xf>
    <xf numFmtId="4" fontId="25" fillId="86" borderId="27" applyNumberFormat="0" applyProtection="0">
      <alignment horizontal="right" vertical="center"/>
    </xf>
    <xf numFmtId="4" fontId="36" fillId="54" borderId="76" applyNumberFormat="0" applyProtection="0">
      <alignment vertical="center"/>
    </xf>
    <xf numFmtId="4" fontId="43" fillId="0" borderId="76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8" borderId="72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39" fillId="99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4" fontId="25" fillId="86" borderId="27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0" fontId="25" fillId="101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54" borderId="72" applyNumberFormat="0" applyProtection="0">
      <alignment vertical="center"/>
    </xf>
    <xf numFmtId="0" fontId="60" fillId="79" borderId="27" applyNumberFormat="0" applyAlignment="0" applyProtection="0"/>
    <xf numFmtId="4" fontId="25" fillId="102" borderId="34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4" fontId="25" fillId="88" borderId="34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25" fillId="98" borderId="34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25" fillId="101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90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8" borderId="34" applyNumberFormat="0" applyProtection="0">
      <alignment horizontal="right" vertical="center"/>
    </xf>
    <xf numFmtId="0" fontId="25" fillId="73" borderId="79"/>
    <xf numFmtId="4" fontId="25" fillId="82" borderId="27" applyNumberFormat="0" applyProtection="0">
      <alignment vertical="center"/>
    </xf>
    <xf numFmtId="4" fontId="25" fillId="96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25" fillId="85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38" fillId="69" borderId="76" applyNumberFormat="0" applyProtection="0">
      <alignment vertical="center"/>
    </xf>
    <xf numFmtId="0" fontId="25" fillId="71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4" fontId="36" fillId="65" borderId="55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4" fontId="43" fillId="54" borderId="72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25" fillId="70" borderId="56" applyNumberFormat="0">
      <protection locked="0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87" borderId="76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4" fillId="68" borderId="76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25" fillId="54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91" fillId="100" borderId="72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9" fontId="2" fillId="0" borderId="0" applyFont="0" applyFill="0" applyBorder="0" applyAlignment="0" applyProtection="0"/>
    <xf numFmtId="0" fontId="4" fillId="4" borderId="72" applyNumberFormat="0" applyProtection="0">
      <alignment horizontal="left" vertical="center" indent="1"/>
    </xf>
    <xf numFmtId="0" fontId="149" fillId="125" borderId="53" applyBorder="0" applyProtection="0">
      <alignment horizontal="centerContinuous" vertical="center"/>
    </xf>
    <xf numFmtId="195" fontId="148" fillId="0" borderId="53" applyBorder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43" fillId="91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4" fontId="43" fillId="64" borderId="72" applyNumberFormat="0" applyProtection="0">
      <alignment horizontal="right" vertical="center"/>
    </xf>
    <xf numFmtId="4" fontId="88" fillId="104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0" fontId="60" fillId="79" borderId="27" applyNumberFormat="0" applyAlignment="0" applyProtection="0"/>
    <xf numFmtId="0" fontId="25" fillId="102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36" fillId="66" borderId="78" applyNumberFormat="0" applyProtection="0">
      <alignment horizontal="left" vertical="center" indent="1"/>
    </xf>
    <xf numFmtId="4" fontId="38" fillId="66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4" fontId="43" fillId="72" borderId="72" applyNumberFormat="0" applyProtection="0">
      <alignment horizontal="left" vertical="center" indent="1"/>
    </xf>
    <xf numFmtId="4" fontId="25" fillId="88" borderId="34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0" fontId="123" fillId="0" borderId="80" applyFill="0" applyProtection="0">
      <alignment horizontal="right"/>
    </xf>
    <xf numFmtId="4" fontId="25" fillId="94" borderId="27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90" fillId="109" borderId="34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25" fillId="98" borderId="34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4" fontId="48" fillId="68" borderId="78" applyNumberFormat="0" applyProtection="0">
      <alignment horizontal="left" vertical="center" indent="1"/>
    </xf>
    <xf numFmtId="4" fontId="25" fillId="86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4" fontId="25" fillId="88" borderId="34" applyNumberFormat="0" applyProtection="0">
      <alignment horizontal="right"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0" fontId="25" fillId="73" borderId="79"/>
    <xf numFmtId="0" fontId="25" fillId="107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0" fontId="87" fillId="82" borderId="76" applyNumberFormat="0" applyProtection="0">
      <alignment horizontal="left" vertical="top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38" fillId="54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25" fillId="48" borderId="27" applyNumberFormat="0" applyFont="0" applyAlignment="0" applyProtection="0"/>
    <xf numFmtId="4" fontId="25" fillId="85" borderId="27" applyNumberFormat="0" applyProtection="0">
      <alignment horizontal="right" vertical="center"/>
    </xf>
    <xf numFmtId="4" fontId="25" fillId="54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60" fillId="79" borderId="27" applyNumberFormat="0" applyAlignment="0" applyProtection="0"/>
    <xf numFmtId="0" fontId="4" fillId="55" borderId="76" applyNumberFormat="0" applyProtection="0">
      <alignment horizontal="left" vertical="top" indent="1"/>
    </xf>
    <xf numFmtId="4" fontId="25" fillId="82" borderId="27" applyNumberFormat="0" applyProtection="0">
      <alignment vertical="center"/>
    </xf>
    <xf numFmtId="0" fontId="25" fillId="101" borderId="27" applyNumberFormat="0" applyProtection="0">
      <alignment horizontal="left" vertical="center" indent="1"/>
    </xf>
    <xf numFmtId="4" fontId="43" fillId="72" borderId="72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4" fontId="43" fillId="88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72" borderId="76" applyNumberFormat="0" applyProtection="0">
      <alignment vertical="center"/>
    </xf>
    <xf numFmtId="0" fontId="4" fillId="84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9" fillId="69" borderId="76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72" borderId="76" applyNumberFormat="0" applyProtection="0">
      <alignment horizontal="left" vertical="center" indent="1"/>
    </xf>
    <xf numFmtId="4" fontId="36" fillId="54" borderId="76" applyNumberFormat="0" applyProtection="0">
      <alignment vertical="center"/>
    </xf>
    <xf numFmtId="4" fontId="38" fillId="69" borderId="76" applyNumberFormat="0" applyProtection="0">
      <alignment horizontal="right" vertical="center"/>
    </xf>
    <xf numFmtId="4" fontId="43" fillId="72" borderId="72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4" fillId="66" borderId="76" applyNumberFormat="0" applyProtection="0">
      <alignment horizontal="left" vertical="top" indent="1"/>
    </xf>
    <xf numFmtId="4" fontId="25" fillId="92" borderId="27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25" fillId="94" borderId="27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81" fillId="79" borderId="72" applyNumberFormat="0" applyAlignment="0" applyProtection="0"/>
    <xf numFmtId="4" fontId="43" fillId="54" borderId="72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85" fillId="54" borderId="72" applyNumberFormat="0" applyProtection="0">
      <alignment vertical="center"/>
    </xf>
    <xf numFmtId="4" fontId="37" fillId="54" borderId="76" applyNumberFormat="0" applyProtection="0">
      <alignment vertical="center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38" fillId="56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39" fillId="98" borderId="55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4" fontId="4" fillId="71" borderId="34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200" fontId="127" fillId="0" borderId="44">
      <alignment horizontal="right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25" fillId="70" borderId="56" applyNumberFormat="0">
      <protection locked="0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86" fillId="72" borderId="79" applyNumberFormat="0" applyProtection="0">
      <alignment vertical="center"/>
    </xf>
    <xf numFmtId="4" fontId="43" fillId="72" borderId="72" applyNumberFormat="0" applyProtection="0">
      <alignment horizontal="left" vertical="center" indent="1"/>
    </xf>
    <xf numFmtId="4" fontId="88" fillId="104" borderId="76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vertical="center"/>
    </xf>
    <xf numFmtId="4" fontId="43" fillId="72" borderId="72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0" fontId="4" fillId="0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93" fillId="67" borderId="36">
      <protection locked="0"/>
    </xf>
    <xf numFmtId="4" fontId="25" fillId="89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43" fillId="7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54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38" fillId="69" borderId="76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72" borderId="72" applyNumberFormat="0" applyProtection="0">
      <alignment vertical="center"/>
    </xf>
    <xf numFmtId="0" fontId="25" fillId="101" borderId="27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39" fillId="82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4" fontId="49" fillId="69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25" fillId="88" borderId="34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0" fontId="15" fillId="71" borderId="77" applyBorder="0"/>
    <xf numFmtId="4" fontId="44" fillId="69" borderId="76" applyNumberFormat="0" applyProtection="0">
      <alignment vertical="center"/>
    </xf>
    <xf numFmtId="4" fontId="25" fillId="101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4" fontId="38" fillId="60" borderId="76" applyNumberFormat="0" applyProtection="0">
      <alignment horizontal="right" vertical="center"/>
    </xf>
    <xf numFmtId="4" fontId="43" fillId="100" borderId="72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0" fontId="4" fillId="106" borderId="72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25" fillId="73" borderId="79"/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36" fillId="54" borderId="76" applyNumberFormat="0" applyProtection="0">
      <alignment vertical="center"/>
    </xf>
    <xf numFmtId="4" fontId="25" fillId="95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36" fillId="65" borderId="55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0" fontId="25" fillId="107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94" borderId="76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38" fillId="56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25" fillId="70" borderId="56" applyNumberFormat="0">
      <protection locked="0"/>
    </xf>
    <xf numFmtId="0" fontId="4" fillId="84" borderId="72" applyNumberFormat="0" applyProtection="0">
      <alignment horizontal="left" vertical="center" indent="1"/>
    </xf>
    <xf numFmtId="0" fontId="124" fillId="104" borderId="81" applyNumberFormat="0" applyAlignment="0" applyProtection="0"/>
    <xf numFmtId="4" fontId="25" fillId="95" borderId="27" applyNumberFormat="0" applyProtection="0">
      <alignment horizontal="right" vertical="center"/>
    </xf>
    <xf numFmtId="4" fontId="43" fillId="72" borderId="76" applyNumberFormat="0" applyProtection="0">
      <alignment vertical="center"/>
    </xf>
    <xf numFmtId="4" fontId="43" fillId="72" borderId="72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25" fillId="48" borderId="27" applyNumberFormat="0" applyFont="0" applyAlignment="0" applyProtection="0"/>
    <xf numFmtId="0" fontId="81" fillId="79" borderId="72" applyNumberFormat="0" applyAlignment="0" applyProtection="0"/>
    <xf numFmtId="4" fontId="25" fillId="88" borderId="34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143" fillId="104" borderId="72" applyNumberFormat="0" applyAlignment="0" applyProtection="0"/>
    <xf numFmtId="4" fontId="43" fillId="0" borderId="72" applyNumberFormat="0" applyProtection="0">
      <alignment horizontal="right" vertical="center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72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195" fontId="148" fillId="0" borderId="74" applyBorder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200" fontId="127" fillId="0" borderId="44">
      <alignment horizontal="right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8" borderId="34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8" fontId="4" fillId="0" borderId="70" applyFont="0" applyFill="0" applyBorder="0" applyProtection="0">
      <alignment horizontal="right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4" fontId="43" fillId="87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43" fillId="108" borderId="82" applyNumberFormat="0" applyFont="0" applyAlignment="0" applyProtection="0"/>
    <xf numFmtId="4" fontId="43" fillId="72" borderId="76" applyNumberFormat="0" applyProtection="0">
      <alignment horizontal="left" vertical="center" indent="1"/>
    </xf>
    <xf numFmtId="4" fontId="49" fillId="69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44" fillId="69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15" fillId="71" borderId="77" applyBorder="0"/>
    <xf numFmtId="4" fontId="38" fillId="6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38" fillId="61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25" fillId="101" borderId="34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38" fillId="58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25" fillId="82" borderId="27" applyNumberFormat="0" applyProtection="0">
      <alignment vertical="center"/>
    </xf>
    <xf numFmtId="0" fontId="88" fillId="108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0" fontId="43" fillId="68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0" borderId="76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43" fillId="72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4" fillId="69" borderId="76" applyNumberFormat="0" applyProtection="0">
      <alignment vertical="center"/>
    </xf>
    <xf numFmtId="4" fontId="91" fillId="101" borderId="76" applyNumberFormat="0" applyProtection="0">
      <alignment horizontal="right" vertical="center"/>
    </xf>
    <xf numFmtId="4" fontId="85" fillId="72" borderId="76" applyNumberFormat="0" applyProtection="0">
      <alignment vertical="center"/>
    </xf>
    <xf numFmtId="4" fontId="49" fillId="69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0" fontId="52" fillId="0" borderId="57" applyNumberFormat="0" applyFill="0" applyProtection="0">
      <alignment horizontal="center"/>
    </xf>
    <xf numFmtId="4" fontId="25" fillId="90" borderId="27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0" fontId="25" fillId="70" borderId="56" applyNumberFormat="0">
      <protection locked="0"/>
    </xf>
    <xf numFmtId="4" fontId="43" fillId="103" borderId="72" applyNumberFormat="0" applyProtection="0">
      <alignment horizontal="left" vertical="center" indent="1"/>
    </xf>
    <xf numFmtId="4" fontId="25" fillId="86" borderId="27" applyNumberFormat="0" applyProtection="0">
      <alignment horizontal="right" vertical="center"/>
    </xf>
    <xf numFmtId="0" fontId="71" fillId="0" borderId="31" applyNumberFormat="0" applyFill="0" applyAlignment="0" applyProtection="0"/>
    <xf numFmtId="4" fontId="43" fillId="54" borderId="72" applyNumberFormat="0" applyProtection="0">
      <alignment horizontal="left" vertical="center" indent="1"/>
    </xf>
    <xf numFmtId="4" fontId="25" fillId="88" borderId="34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43" fillId="0" borderId="72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54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25" fillId="96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25" fillId="73" borderId="79"/>
    <xf numFmtId="0" fontId="39" fillId="54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4" fontId="86" fillId="67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0" fontId="81" fillId="79" borderId="72" applyNumberFormat="0" applyAlignment="0" applyProtection="0"/>
    <xf numFmtId="4" fontId="39" fillId="82" borderId="76" applyNumberFormat="0" applyProtection="0">
      <alignment vertical="center"/>
    </xf>
    <xf numFmtId="0" fontId="39" fillId="54" borderId="76" applyNumberFormat="0" applyProtection="0">
      <alignment horizontal="left" vertical="top" indent="1"/>
    </xf>
    <xf numFmtId="4" fontId="43" fillId="87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43" fillId="0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0" borderId="72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25" fillId="90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0" fontId="130" fillId="0" borderId="46" applyFill="0" applyBorder="0" applyProtection="0">
      <alignment horizontal="left" vertical="top"/>
    </xf>
    <xf numFmtId="3" fontId="127" fillId="0" borderId="75"/>
    <xf numFmtId="0" fontId="25" fillId="101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4" fontId="25" fillId="82" borderId="27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138" fillId="116" borderId="81" applyNumberFormat="0" applyAlignment="0" applyProtection="0"/>
    <xf numFmtId="4" fontId="92" fillId="70" borderId="27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54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100" borderId="35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43" fillId="92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25" fillId="101" borderId="76" applyNumberFormat="0" applyProtection="0">
      <alignment horizontal="left" vertical="top" indent="1"/>
    </xf>
    <xf numFmtId="0" fontId="93" fillId="67" borderId="36">
      <protection locked="0"/>
    </xf>
    <xf numFmtId="49" fontId="95" fillId="110" borderId="36"/>
    <xf numFmtId="0" fontId="43" fillId="68" borderId="76" applyNumberFormat="0" applyProtection="0">
      <alignment horizontal="left" vertical="top" indent="1"/>
    </xf>
    <xf numFmtId="4" fontId="36" fillId="66" borderId="76" applyNumberFormat="0" applyProtection="0">
      <alignment horizontal="left" vertical="center" indent="1"/>
    </xf>
    <xf numFmtId="4" fontId="38" fillId="61" borderId="76" applyNumberFormat="0" applyProtection="0">
      <alignment horizontal="right" vertical="center"/>
    </xf>
    <xf numFmtId="0" fontId="25" fillId="73" borderId="79"/>
    <xf numFmtId="0" fontId="25" fillId="71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25" fillId="73" borderId="79"/>
    <xf numFmtId="4" fontId="116" fillId="54" borderId="76" applyNumberFormat="0" applyProtection="0">
      <alignment vertical="center"/>
    </xf>
    <xf numFmtId="4" fontId="43" fillId="94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60" fillId="79" borderId="27" applyNumberFormat="0" applyAlignment="0" applyProtection="0"/>
    <xf numFmtId="4" fontId="25" fillId="90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4" fillId="55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0" fontId="25" fillId="70" borderId="56" applyNumberFormat="0">
      <protection locked="0"/>
    </xf>
    <xf numFmtId="0" fontId="25" fillId="70" borderId="56" applyNumberFormat="0">
      <protection locked="0"/>
    </xf>
    <xf numFmtId="0" fontId="25" fillId="70" borderId="56" applyNumberFormat="0">
      <protection locked="0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25" fillId="85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70" borderId="56" applyNumberFormat="0">
      <protection locked="0"/>
    </xf>
    <xf numFmtId="4" fontId="36" fillId="66" borderId="78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0" fontId="25" fillId="73" borderId="79"/>
    <xf numFmtId="4" fontId="25" fillId="102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71" fillId="0" borderId="31" applyNumberFormat="0" applyFill="0" applyAlignment="0" applyProtection="0"/>
    <xf numFmtId="4" fontId="43" fillId="103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4" fillId="4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86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0" fontId="4" fillId="106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39" fillId="99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39" fillId="98" borderId="55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0" fontId="25" fillId="71" borderId="76" applyNumberFormat="0" applyProtection="0">
      <alignment horizontal="left" vertical="top" indent="1"/>
    </xf>
    <xf numFmtId="4" fontId="38" fillId="54" borderId="76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25" fillId="102" borderId="34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25" fillId="0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64" borderId="72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0" fontId="4" fillId="0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39" fillId="54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" fillId="0" borderId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92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38" fillId="56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25" fillId="86" borderId="27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25" fillId="73" borderId="79"/>
    <xf numFmtId="0" fontId="4" fillId="68" borderId="76" applyNumberFormat="0" applyProtection="0">
      <alignment horizontal="left" vertical="top" indent="1"/>
    </xf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4" fontId="36" fillId="66" borderId="78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43" fillId="72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4" fontId="43" fillId="90" borderId="76" applyNumberFormat="0" applyProtection="0">
      <alignment horizontal="right" vertical="center"/>
    </xf>
    <xf numFmtId="4" fontId="43" fillId="58" borderId="72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25" fillId="86" borderId="27" applyNumberFormat="0" applyProtection="0">
      <alignment horizontal="right" vertical="center"/>
    </xf>
    <xf numFmtId="0" fontId="25" fillId="48" borderId="27" applyNumberFormat="0" applyFont="0" applyAlignment="0" applyProtection="0"/>
    <xf numFmtId="4" fontId="43" fillId="85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130" fillId="0" borderId="46" applyFill="0" applyBorder="0" applyProtection="0">
      <alignment horizontal="left" vertical="top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43" fillId="0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5" fillId="48" borderId="27" applyNumberFormat="0" applyFont="0" applyAlignment="0" applyProtection="0"/>
    <xf numFmtId="4" fontId="25" fillId="5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38" fillId="69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88" borderId="34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0" fontId="35" fillId="0" borderId="37" applyNumberFormat="0" applyFill="0" applyAlignment="0" applyProtection="0"/>
    <xf numFmtId="0" fontId="25" fillId="104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25" fillId="89" borderId="27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85" borderId="27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25" fillId="73" borderId="79"/>
    <xf numFmtId="0" fontId="43" fillId="68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43" fillId="87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0" fontId="39" fillId="54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4" fontId="25" fillId="82" borderId="27" applyNumberFormat="0" applyProtection="0">
      <alignment vertical="center"/>
    </xf>
    <xf numFmtId="4" fontId="38" fillId="54" borderId="76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25" fillId="71" borderId="76" applyNumberFormat="0" applyProtection="0">
      <alignment horizontal="left" vertical="top" indent="1"/>
    </xf>
    <xf numFmtId="4" fontId="25" fillId="0" borderId="27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72" borderId="76" applyNumberFormat="0" applyProtection="0">
      <alignment vertical="center"/>
    </xf>
    <xf numFmtId="4" fontId="25" fillId="102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4" fontId="38" fillId="57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4" fontId="92" fillId="70" borderId="27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0" fontId="25" fillId="71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25" fillId="73" borderId="79"/>
    <xf numFmtId="0" fontId="25" fillId="101" borderId="27" applyNumberFormat="0" applyProtection="0">
      <alignment horizontal="left" vertical="center" indent="1"/>
    </xf>
    <xf numFmtId="4" fontId="43" fillId="100" borderId="35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4" fontId="43" fillId="97" borderId="72" applyNumberFormat="0" applyProtection="0">
      <alignment horizontal="right" vertical="center"/>
    </xf>
    <xf numFmtId="4" fontId="25" fillId="54" borderId="27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43" fillId="97" borderId="72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0" fontId="25" fillId="73" borderId="79"/>
    <xf numFmtId="4" fontId="25" fillId="101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4" fontId="38" fillId="56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25" fillId="88" borderId="34" applyNumberFormat="0" applyProtection="0">
      <alignment horizontal="right" vertical="center"/>
    </xf>
    <xf numFmtId="200" fontId="127" fillId="0" borderId="44">
      <alignment horizontal="right"/>
    </xf>
    <xf numFmtId="4" fontId="43" fillId="88" borderId="76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25" fillId="107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0" fontId="71" fillId="0" borderId="31" applyNumberFormat="0" applyFill="0" applyAlignment="0" applyProtection="0"/>
    <xf numFmtId="0" fontId="43" fillId="68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4" fontId="43" fillId="97" borderId="72" applyNumberFormat="0" applyProtection="0">
      <alignment horizontal="right" vertical="center"/>
    </xf>
    <xf numFmtId="4" fontId="43" fillId="0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4" fontId="85" fillId="100" borderId="72" applyNumberFormat="0" applyProtection="0">
      <alignment horizontal="right" vertical="center"/>
    </xf>
    <xf numFmtId="0" fontId="25" fillId="70" borderId="56" applyNumberFormat="0">
      <protection locked="0"/>
    </xf>
    <xf numFmtId="0" fontId="25" fillId="101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54" borderId="72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0" fontId="73" fillId="49" borderId="27" applyNumberFormat="0" applyAlignment="0" applyProtection="0"/>
    <xf numFmtId="0" fontId="25" fillId="70" borderId="56" applyNumberFormat="0">
      <protection locked="0"/>
    </xf>
    <xf numFmtId="0" fontId="25" fillId="70" borderId="56" applyNumberFormat="0">
      <protection locked="0"/>
    </xf>
    <xf numFmtId="0" fontId="60" fillId="79" borderId="27" applyNumberFormat="0" applyAlignment="0" applyProtection="0"/>
    <xf numFmtId="0" fontId="25" fillId="104" borderId="27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25" fillId="90" borderId="27" applyNumberFormat="0" applyProtection="0">
      <alignment horizontal="right" vertical="center"/>
    </xf>
    <xf numFmtId="4" fontId="43" fillId="72" borderId="76" applyNumberFormat="0" applyProtection="0">
      <alignment vertical="center"/>
    </xf>
    <xf numFmtId="4" fontId="43" fillId="102" borderId="76" applyNumberFormat="0" applyProtection="0">
      <alignment horizontal="right" vertical="center"/>
    </xf>
    <xf numFmtId="4" fontId="43" fillId="54" borderId="72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4" fontId="38" fillId="59" borderId="76" applyNumberFormat="0" applyProtection="0">
      <alignment horizontal="right" vertical="center"/>
    </xf>
    <xf numFmtId="4" fontId="39" fillId="82" borderId="76" applyNumberFormat="0" applyProtection="0">
      <alignment vertical="center"/>
    </xf>
    <xf numFmtId="0" fontId="43" fillId="108" borderId="82" applyNumberFormat="0" applyFont="0" applyAlignment="0" applyProtection="0"/>
    <xf numFmtId="0" fontId="88" fillId="102" borderId="76" applyNumberFormat="0" applyProtection="0">
      <alignment horizontal="left" vertical="top" indent="1"/>
    </xf>
    <xf numFmtId="4" fontId="43" fillId="0" borderId="76" applyNumberFormat="0" applyProtection="0">
      <alignment horizontal="left" vertical="center" indent="1"/>
    </xf>
    <xf numFmtId="0" fontId="4" fillId="0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4" fontId="44" fillId="69" borderId="76" applyNumberFormat="0" applyProtection="0">
      <alignment vertical="center"/>
    </xf>
    <xf numFmtId="4" fontId="49" fillId="69" borderId="76" applyNumberFormat="0" applyProtection="0">
      <alignment horizontal="right" vertical="center"/>
    </xf>
    <xf numFmtId="4" fontId="48" fillId="68" borderId="78" applyNumberFormat="0" applyProtection="0">
      <alignment horizontal="left" vertical="center" indent="1"/>
    </xf>
    <xf numFmtId="4" fontId="38" fillId="59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44" fillId="69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36" fillId="66" borderId="78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86" fillId="67" borderId="27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0" fontId="25" fillId="48" borderId="27" applyNumberFormat="0" applyFont="0" applyAlignment="0" applyProtection="0"/>
    <xf numFmtId="4" fontId="43" fillId="88" borderId="76" applyNumberFormat="0" applyProtection="0">
      <alignment horizontal="right" vertical="center"/>
    </xf>
    <xf numFmtId="4" fontId="25" fillId="54" borderId="27" applyNumberFormat="0" applyProtection="0">
      <alignment horizontal="left" vertical="center" indent="1"/>
    </xf>
    <xf numFmtId="4" fontId="85" fillId="100" borderId="72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48" borderId="27" applyNumberFormat="0" applyFont="0" applyAlignment="0" applyProtection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25" fillId="82" borderId="27" applyNumberFormat="0" applyProtection="0">
      <alignment vertical="center"/>
    </xf>
    <xf numFmtId="4" fontId="38" fillId="57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0" fontId="4" fillId="4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88" borderId="76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25" fillId="70" borderId="56" applyNumberFormat="0">
      <protection locked="0"/>
    </xf>
    <xf numFmtId="0" fontId="4" fillId="55" borderId="76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43" fillId="56" borderId="72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25" fillId="86" borderId="27" applyNumberFormat="0" applyProtection="0">
      <alignment horizontal="right" vertical="center"/>
    </xf>
    <xf numFmtId="0" fontId="25" fillId="70" borderId="56" applyNumberFormat="0">
      <protection locked="0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0" fontId="87" fillId="82" borderId="76" applyNumberFormat="0" applyProtection="0">
      <alignment horizontal="left" vertical="top" indent="1"/>
    </xf>
    <xf numFmtId="4" fontId="25" fillId="82" borderId="27" applyNumberFormat="0" applyProtection="0">
      <alignment vertical="center"/>
    </xf>
    <xf numFmtId="4" fontId="43" fillId="72" borderId="72" applyNumberFormat="0" applyProtection="0">
      <alignment vertical="center"/>
    </xf>
    <xf numFmtId="4" fontId="39" fillId="82" borderId="76" applyNumberFormat="0" applyProtection="0">
      <alignment vertical="center"/>
    </xf>
    <xf numFmtId="0" fontId="15" fillId="71" borderId="77" applyBorder="0"/>
    <xf numFmtId="0" fontId="25" fillId="107" borderId="27" applyNumberFormat="0" applyProtection="0">
      <alignment horizontal="left" vertical="center" indent="1"/>
    </xf>
    <xf numFmtId="4" fontId="38" fillId="69" borderId="76" applyNumberFormat="0" applyProtection="0">
      <alignment horizontal="right" vertical="center"/>
    </xf>
    <xf numFmtId="0" fontId="25" fillId="107" borderId="76" applyNumberFormat="0" applyProtection="0">
      <alignment horizontal="left" vertical="top" indent="1"/>
    </xf>
    <xf numFmtId="4" fontId="38" fillId="62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4" fontId="43" fillId="8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25" fillId="107" borderId="76" applyNumberFormat="0" applyProtection="0">
      <alignment horizontal="left" vertical="top" indent="1"/>
    </xf>
    <xf numFmtId="4" fontId="38" fillId="62" borderId="76" applyNumberFormat="0" applyProtection="0">
      <alignment horizontal="right" vertical="center"/>
    </xf>
    <xf numFmtId="4" fontId="85" fillId="72" borderId="76" applyNumberFormat="0" applyProtection="0">
      <alignment vertical="center"/>
    </xf>
    <xf numFmtId="4" fontId="25" fillId="54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4" fontId="2" fillId="0" borderId="0" applyFont="0" applyFill="0" applyBorder="0" applyAlignment="0" applyProtection="0"/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4" fontId="86" fillId="72" borderId="79" applyNumberFormat="0" applyProtection="0">
      <alignment vertical="center"/>
    </xf>
    <xf numFmtId="4" fontId="36" fillId="66" borderId="76" applyNumberFormat="0" applyProtection="0">
      <alignment horizontal="left" vertical="center" indent="1"/>
    </xf>
    <xf numFmtId="4" fontId="38" fillId="60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25" fillId="88" borderId="34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38" fillId="64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38" fillId="69" borderId="76" applyNumberFormat="0" applyProtection="0">
      <alignment horizontal="right" vertical="center"/>
    </xf>
    <xf numFmtId="4" fontId="36" fillId="66" borderId="78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0" fontId="25" fillId="73" borderId="79"/>
    <xf numFmtId="0" fontId="124" fillId="104" borderId="81" applyNumberFormat="0" applyAlignment="0" applyProtection="0"/>
    <xf numFmtId="0" fontId="123" fillId="0" borderId="80" applyFill="0" applyProtection="0">
      <alignment horizontal="right"/>
    </xf>
    <xf numFmtId="0" fontId="138" fillId="116" borderId="81" applyNumberFormat="0" applyAlignment="0" applyProtection="0"/>
    <xf numFmtId="4" fontId="25" fillId="94" borderId="27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25" fillId="70" borderId="56" applyNumberFormat="0">
      <protection locked="0"/>
    </xf>
    <xf numFmtId="4" fontId="44" fillId="69" borderId="76" applyNumberFormat="0" applyProtection="0">
      <alignment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25" fillId="73" borderId="79"/>
    <xf numFmtId="0" fontId="39" fillId="54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" fillId="0" borderId="0"/>
    <xf numFmtId="0" fontId="39" fillId="0" borderId="73" applyNumberFormat="0" applyFill="0" applyAlignment="0" applyProtection="0"/>
    <xf numFmtId="4" fontId="25" fillId="90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0" fontId="43" fillId="108" borderId="82" applyNumberFormat="0" applyFont="0" applyAlignment="0" applyProtection="0"/>
    <xf numFmtId="0" fontId="25" fillId="48" borderId="27" applyNumberFormat="0" applyFont="0" applyAlignment="0" applyProtection="0"/>
    <xf numFmtId="4" fontId="39" fillId="54" borderId="76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25" fillId="102" borderId="34" applyNumberFormat="0" applyProtection="0">
      <alignment horizontal="left" vertical="center" indent="1"/>
    </xf>
    <xf numFmtId="0" fontId="25" fillId="48" borderId="27" applyNumberFormat="0" applyFont="0" applyAlignment="0" applyProtection="0"/>
    <xf numFmtId="4" fontId="25" fillId="54" borderId="27" applyNumberFormat="0" applyProtection="0">
      <alignment horizontal="left" vertical="center" indent="1"/>
    </xf>
    <xf numFmtId="4" fontId="85" fillId="54" borderId="72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86" fillId="72" borderId="79" applyNumberFormat="0" applyProtection="0">
      <alignment vertical="center"/>
    </xf>
    <xf numFmtId="4" fontId="43" fillId="72" borderId="72" applyNumberFormat="0" applyProtection="0">
      <alignment vertical="center"/>
    </xf>
    <xf numFmtId="0" fontId="25" fillId="101" borderId="27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25" fillId="101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25" fillId="104" borderId="27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38" fillId="60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37" fillId="54" borderId="76" applyNumberFormat="0" applyProtection="0">
      <alignment vertical="center"/>
    </xf>
    <xf numFmtId="4" fontId="25" fillId="101" borderId="34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36" fillId="66" borderId="76" applyNumberFormat="0" applyProtection="0">
      <alignment horizontal="left" vertical="center" indent="1"/>
    </xf>
    <xf numFmtId="0" fontId="88" fillId="102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90" fillId="109" borderId="34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93" fillId="67" borderId="36">
      <protection locked="0"/>
    </xf>
    <xf numFmtId="4" fontId="36" fillId="66" borderId="76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0" fontId="25" fillId="105" borderId="27" applyNumberFormat="0" applyProtection="0">
      <alignment horizontal="left" vertical="center" indent="1"/>
    </xf>
    <xf numFmtId="4" fontId="38" fillId="58" borderId="76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0" fontId="25" fillId="70" borderId="56" applyNumberFormat="0">
      <protection locked="0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4" fontId="25" fillId="54" borderId="27" applyNumberFormat="0" applyProtection="0">
      <alignment horizontal="left" vertical="center" indent="1"/>
    </xf>
    <xf numFmtId="4" fontId="48" fillId="68" borderId="78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25" fillId="48" borderId="27" applyNumberFormat="0" applyFont="0" applyAlignment="0" applyProtection="0"/>
    <xf numFmtId="0" fontId="71" fillId="0" borderId="31" applyNumberFormat="0" applyFill="0" applyAlignment="0" applyProtection="0"/>
    <xf numFmtId="0" fontId="73" fillId="49" borderId="27" applyNumberFormat="0" applyAlignment="0" applyProtection="0"/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25" fillId="88" borderId="34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87" borderId="76" applyNumberFormat="0" applyProtection="0">
      <alignment horizontal="right" vertical="center"/>
    </xf>
    <xf numFmtId="0" fontId="25" fillId="71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25" fillId="88" borderId="34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0" fontId="39" fillId="54" borderId="76" applyNumberFormat="0" applyProtection="0">
      <alignment horizontal="left" vertical="top" indent="1"/>
    </xf>
    <xf numFmtId="4" fontId="25" fillId="86" borderId="27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25" fillId="73" borderId="79"/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10" fontId="25" fillId="72" borderId="79" applyNumberFormat="0" applyBorder="0" applyAlignment="0" applyProtection="0"/>
    <xf numFmtId="4" fontId="25" fillId="83" borderId="27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4" fontId="43" fillId="72" borderId="76" applyNumberFormat="0" applyProtection="0">
      <alignment vertical="center"/>
    </xf>
    <xf numFmtId="4" fontId="25" fillId="82" borderId="27" applyNumberFormat="0" applyProtection="0">
      <alignment vertical="center"/>
    </xf>
    <xf numFmtId="0" fontId="4" fillId="55" borderId="76" applyNumberFormat="0" applyProtection="0">
      <alignment horizontal="left" vertical="top" indent="1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4" fontId="25" fillId="82" borderId="27" applyNumberFormat="0" applyProtection="0">
      <alignment vertical="center"/>
    </xf>
    <xf numFmtId="0" fontId="4" fillId="103" borderId="72" applyNumberFormat="0" applyProtection="0">
      <alignment horizontal="left" vertical="center" indent="1"/>
    </xf>
    <xf numFmtId="4" fontId="25" fillId="86" borderId="27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4" fontId="38" fillId="58" borderId="76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25" fillId="85" borderId="27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2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25" fillId="102" borderId="27" applyNumberFormat="0" applyProtection="0">
      <alignment horizontal="right" vertical="center"/>
    </xf>
    <xf numFmtId="0" fontId="25" fillId="71" borderId="76" applyNumberFormat="0" applyProtection="0">
      <alignment horizontal="left" vertical="top" indent="1"/>
    </xf>
    <xf numFmtId="4" fontId="25" fillId="101" borderId="34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39" fillId="98" borderId="55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43" fillId="97" borderId="72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43" fillId="97" borderId="72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39" fillId="99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48" fillId="68" borderId="78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38" fillId="64" borderId="76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90" fillId="109" borderId="34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62" fillId="77" borderId="52" applyNumberFormat="0" applyAlignment="0" applyProtection="0"/>
    <xf numFmtId="4" fontId="25" fillId="95" borderId="27" applyNumberFormat="0" applyProtection="0">
      <alignment horizontal="right" vertical="center"/>
    </xf>
    <xf numFmtId="0" fontId="62" fillId="77" borderId="52" applyNumberFormat="0" applyAlignment="0" applyProtection="0"/>
    <xf numFmtId="0" fontId="4" fillId="84" borderId="72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95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149" fillId="125" borderId="74" applyBorder="0" applyProtection="0">
      <alignment horizontal="centerContinuous" vertical="center"/>
    </xf>
    <xf numFmtId="4" fontId="25" fillId="83" borderId="27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73" borderId="79"/>
    <xf numFmtId="0" fontId="4" fillId="69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0" fontId="25" fillId="73" borderId="79"/>
    <xf numFmtId="4" fontId="43" fillId="102" borderId="76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4" fontId="43" fillId="100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43" fillId="100" borderId="72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0" fontId="4" fillId="106" borderId="72" applyNumberFormat="0" applyProtection="0">
      <alignment horizontal="left" vertical="center" indent="1"/>
    </xf>
    <xf numFmtId="4" fontId="43" fillId="97" borderId="72" applyNumberFormat="0" applyProtection="0">
      <alignment horizontal="right" vertical="center"/>
    </xf>
    <xf numFmtId="4" fontId="43" fillId="100" borderId="72" applyNumberFormat="0" applyProtection="0">
      <alignment horizontal="left" vertical="center" indent="1"/>
    </xf>
    <xf numFmtId="0" fontId="62" fillId="77" borderId="52" applyNumberFormat="0" applyAlignment="0" applyProtection="0"/>
    <xf numFmtId="0" fontId="62" fillId="77" borderId="52" applyNumberFormat="0" applyAlignment="0" applyProtection="0"/>
    <xf numFmtId="0" fontId="39" fillId="54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4" fontId="25" fillId="102" borderId="27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0" fontId="4" fillId="106" borderId="72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4" fillId="106" borderId="72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25" fillId="73" borderId="79"/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25" fillId="70" borderId="56" applyNumberFormat="0">
      <protection locked="0"/>
    </xf>
    <xf numFmtId="0" fontId="25" fillId="70" borderId="56" applyNumberFormat="0">
      <protection locked="0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52" fillId="0" borderId="57" applyNumberFormat="0" applyFill="0" applyProtection="0">
      <alignment horizontal="center"/>
    </xf>
    <xf numFmtId="4" fontId="43" fillId="102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25" fillId="98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85" borderId="27" applyNumberFormat="0" applyProtection="0">
      <alignment horizontal="right" vertical="center"/>
    </xf>
    <xf numFmtId="4" fontId="25" fillId="82" borderId="27" applyNumberFormat="0" applyProtection="0">
      <alignment vertical="center"/>
    </xf>
    <xf numFmtId="0" fontId="25" fillId="48" borderId="27" applyNumberFormat="0" applyFont="0" applyAlignment="0" applyProtection="0"/>
    <xf numFmtId="4" fontId="43" fillId="56" borderId="72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0" fontId="25" fillId="107" borderId="27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0" fontId="4" fillId="68" borderId="76" applyNumberFormat="0" applyProtection="0">
      <alignment horizontal="left" vertical="top" indent="1"/>
    </xf>
    <xf numFmtId="4" fontId="88" fillId="104" borderId="76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4" fontId="38" fillId="69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43" fillId="0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25" fillId="88" borderId="34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123" fillId="0" borderId="80" applyFill="0" applyProtection="0">
      <alignment horizontal="right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8" fontId="4" fillId="0" borderId="70" applyFont="0" applyFill="0" applyBorder="0" applyProtection="0">
      <alignment horizontal="right"/>
    </xf>
    <xf numFmtId="0" fontId="125" fillId="120" borderId="52" applyNumberFormat="0" applyAlignment="0" applyProtection="0"/>
    <xf numFmtId="0" fontId="125" fillId="120" borderId="52" applyNumberFormat="0" applyAlignment="0" applyProtection="0"/>
    <xf numFmtId="0" fontId="25" fillId="73" borderId="79"/>
    <xf numFmtId="0" fontId="43" fillId="68" borderId="76" applyNumberFormat="0" applyProtection="0">
      <alignment horizontal="left" vertical="top" indent="1"/>
    </xf>
    <xf numFmtId="0" fontId="25" fillId="73" borderId="79"/>
    <xf numFmtId="4" fontId="85" fillId="10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72" borderId="72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85" fillId="72" borderId="72" applyNumberFormat="0" applyProtection="0">
      <alignment vertical="center"/>
    </xf>
    <xf numFmtId="4" fontId="43" fillId="72" borderId="72" applyNumberFormat="0" applyProtection="0">
      <alignment vertical="center"/>
    </xf>
    <xf numFmtId="4" fontId="88" fillId="108" borderId="76" applyNumberFormat="0" applyProtection="0">
      <alignment vertical="center"/>
    </xf>
    <xf numFmtId="4" fontId="43" fillId="72" borderId="72" applyNumberFormat="0" applyProtection="0">
      <alignment vertical="center"/>
    </xf>
    <xf numFmtId="0" fontId="25" fillId="70" borderId="56" applyNumberFormat="0">
      <protection locked="0"/>
    </xf>
    <xf numFmtId="0" fontId="25" fillId="70" borderId="56" applyNumberFormat="0">
      <protection locked="0"/>
    </xf>
    <xf numFmtId="4" fontId="91" fillId="101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4" borderId="72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5" borderId="27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4" fillId="71" borderId="34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4" fontId="25" fillId="85" borderId="27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0" fontId="87" fillId="82" borderId="76" applyNumberFormat="0" applyProtection="0">
      <alignment horizontal="left" vertical="top" indent="1"/>
    </xf>
    <xf numFmtId="4" fontId="43" fillId="54" borderId="72" applyNumberFormat="0" applyProtection="0">
      <alignment horizontal="left" vertical="center" indent="1"/>
    </xf>
    <xf numFmtId="10" fontId="25" fillId="72" borderId="79" applyNumberFormat="0" applyBorder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4" fontId="25" fillId="54" borderId="27" applyNumberFormat="0" applyProtection="0">
      <alignment horizontal="left" vertical="center" indent="1"/>
    </xf>
    <xf numFmtId="0" fontId="139" fillId="0" borderId="65">
      <alignment horizontal="right"/>
    </xf>
    <xf numFmtId="0" fontId="139" fillId="0" borderId="65">
      <alignment horizontal="left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200" fontId="127" fillId="0" borderId="44">
      <alignment horizontal="right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38" fillId="54" borderId="76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86" fillId="54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43" fillId="54" borderId="72" applyNumberFormat="0" applyProtection="0">
      <alignment vertical="center"/>
    </xf>
    <xf numFmtId="4" fontId="25" fillId="82" borderId="27" applyNumberFormat="0" applyProtection="0">
      <alignment vertical="center"/>
    </xf>
    <xf numFmtId="0" fontId="81" fillId="79" borderId="72" applyNumberFormat="0" applyAlignment="0" applyProtection="0"/>
    <xf numFmtId="0" fontId="81" fillId="79" borderId="72" applyNumberForma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4" fillId="69" borderId="76" applyNumberFormat="0" applyProtection="0">
      <alignment horizontal="left" vertical="top" indent="1"/>
    </xf>
    <xf numFmtId="4" fontId="25" fillId="82" borderId="27" applyNumberFormat="0" applyProtection="0">
      <alignment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2" fillId="0" borderId="0"/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43" fillId="104" borderId="72" applyNumberFormat="0" applyAlignment="0" applyProtection="0"/>
    <xf numFmtId="0" fontId="143" fillId="104" borderId="72" applyNumberFormat="0" applyAlignment="0" applyProtection="0"/>
    <xf numFmtId="195" fontId="148" fillId="0" borderId="74" applyBorder="0" applyProtection="0">
      <alignment horizontal="right" vertical="center"/>
    </xf>
    <xf numFmtId="0" fontId="84" fillId="0" borderId="65">
      <alignment horizontal="center"/>
    </xf>
    <xf numFmtId="0" fontId="84" fillId="0" borderId="65">
      <alignment horizontal="center"/>
    </xf>
    <xf numFmtId="0" fontId="84" fillId="0" borderId="65">
      <alignment horizont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3" fontId="127" fillId="0" borderId="75"/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0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90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0" fontId="4" fillId="66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63" borderId="72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83" fillId="121" borderId="68" applyNumberFormat="0" applyFont="0" applyAlignment="0" applyProtection="0"/>
    <xf numFmtId="4" fontId="25" fillId="98" borderId="34" applyNumberFormat="0" applyProtection="0">
      <alignment horizontal="left" vertical="center" indent="1"/>
    </xf>
    <xf numFmtId="4" fontId="4" fillId="71" borderId="34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130" fillId="0" borderId="46" applyFill="0" applyBorder="0" applyProtection="0">
      <alignment horizontal="left" vertical="top"/>
    </xf>
    <xf numFmtId="4" fontId="25" fillId="0" borderId="27" applyNumberFormat="0" applyProtection="0">
      <alignment horizontal="right" vertical="center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3" fontId="127" fillId="0" borderId="75"/>
    <xf numFmtId="0" fontId="25" fillId="101" borderId="76" applyNumberFormat="0" applyProtection="0">
      <alignment horizontal="left" vertical="top" indent="1"/>
    </xf>
    <xf numFmtId="0" fontId="62" fillId="77" borderId="52" applyNumberFormat="0" applyAlignment="0" applyProtection="0"/>
    <xf numFmtId="0" fontId="25" fillId="101" borderId="76" applyNumberFormat="0" applyProtection="0">
      <alignment horizontal="left" vertical="top" indent="1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9" fillId="0" borderId="65">
      <alignment horizontal="right"/>
    </xf>
    <xf numFmtId="4" fontId="91" fillId="101" borderId="76" applyNumberFormat="0" applyProtection="0">
      <alignment horizontal="right" vertical="center"/>
    </xf>
    <xf numFmtId="0" fontId="25" fillId="73" borderId="79"/>
    <xf numFmtId="4" fontId="25" fillId="83" borderId="27" applyNumberFormat="0" applyProtection="0">
      <alignment horizontal="left" vertical="center" indent="1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88" fillId="104" borderId="76" applyNumberFormat="0" applyProtection="0">
      <alignment horizontal="left" vertical="center" indent="1"/>
    </xf>
    <xf numFmtId="0" fontId="4" fillId="4" borderId="72" applyNumberFormat="0" applyProtection="0">
      <alignment horizontal="left" vertical="center" indent="1"/>
    </xf>
    <xf numFmtId="4" fontId="25" fillId="82" borderId="27" applyNumberFormat="0" applyProtection="0">
      <alignment vertical="center"/>
    </xf>
    <xf numFmtId="0" fontId="25" fillId="73" borderId="79"/>
    <xf numFmtId="4" fontId="91" fillId="101" borderId="76" applyNumberFormat="0" applyProtection="0">
      <alignment horizontal="right" vertical="center"/>
    </xf>
    <xf numFmtId="0" fontId="25" fillId="73" borderId="79"/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8" fontId="4" fillId="0" borderId="70" applyFont="0" applyFill="0" applyBorder="0" applyProtection="0">
      <alignment horizontal="right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143" fillId="104" borderId="72" applyNumberFormat="0" applyAlignment="0" applyProtection="0"/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10" fontId="25" fillId="72" borderId="79" applyNumberFormat="0" applyBorder="0" applyAlignment="0" applyProtection="0"/>
    <xf numFmtId="4" fontId="25" fillId="94" borderId="27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0" fontId="123" fillId="0" borderId="80" applyFill="0" applyProtection="0">
      <alignment horizontal="right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0" fontId="25" fillId="73" borderId="79"/>
    <xf numFmtId="4" fontId="48" fillId="68" borderId="78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4" fillId="69" borderId="76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36" fillId="66" borderId="78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38" fillId="69" borderId="76" applyNumberFormat="0" applyProtection="0">
      <alignment vertical="center"/>
    </xf>
    <xf numFmtId="0" fontId="15" fillId="71" borderId="77" applyBorder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38" fillId="62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8" fillId="54" borderId="76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36" fillId="54" borderId="76" applyNumberFormat="0" applyProtection="0">
      <alignment vertical="center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4" fontId="25" fillId="95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4" fillId="0" borderId="72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94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4" fontId="43" fillId="100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3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38" fillId="64" borderId="76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8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43" fillId="103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43" fillId="103" borderId="72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102" borderId="34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25" fillId="96" borderId="27" applyNumberFormat="0" applyProtection="0">
      <alignment horizontal="right" vertical="center"/>
    </xf>
    <xf numFmtId="4" fontId="25" fillId="96" borderId="27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25" fillId="98" borderId="34" applyNumberFormat="0" applyProtection="0">
      <alignment horizontal="left" vertical="center" indent="1"/>
    </xf>
    <xf numFmtId="4" fontId="43" fillId="97" borderId="72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8" fillId="68" borderId="78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25" fillId="95" borderId="27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4" fontId="36" fillId="65" borderId="55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25" fillId="70" borderId="56" applyNumberFormat="0">
      <protection locked="0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123" fillId="0" borderId="80" applyFill="0" applyProtection="0">
      <alignment horizontal="right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124" fillId="104" borderId="81" applyNumberFormat="0" applyAlignment="0" applyProtection="0"/>
    <xf numFmtId="0" fontId="4" fillId="66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38" fillId="54" borderId="76" applyNumberFormat="0" applyProtection="0">
      <alignment horizontal="left" vertical="center" indent="1"/>
    </xf>
    <xf numFmtId="0" fontId="124" fillId="104" borderId="81" applyNumberFormat="0" applyAlignment="0" applyProtection="0"/>
    <xf numFmtId="0" fontId="43" fillId="72" borderId="76" applyNumberFormat="0" applyProtection="0">
      <alignment horizontal="left" vertical="top" indent="1"/>
    </xf>
    <xf numFmtId="0" fontId="124" fillId="104" borderId="81" applyNumberFormat="0" applyAlignment="0" applyProtection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1" borderId="27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0" fontId="25" fillId="105" borderId="27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2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25" fillId="88" borderId="34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10" fontId="25" fillId="72" borderId="79" applyNumberFormat="0" applyBorder="0" applyAlignment="0" applyProtection="0"/>
    <xf numFmtId="4" fontId="39" fillId="82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0" fontId="123" fillId="0" borderId="80" applyFill="0" applyProtection="0">
      <alignment horizontal="right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8" fontId="4" fillId="0" borderId="70" applyFont="0" applyFill="0" applyBorder="0" applyProtection="0">
      <alignment horizontal="right"/>
    </xf>
    <xf numFmtId="0" fontId="35" fillId="0" borderId="37" applyNumberFormat="0" applyFill="0" applyAlignment="0" applyProtection="0"/>
    <xf numFmtId="4" fontId="92" fillId="70" borderId="27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" fillId="0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36" fillId="66" borderId="76" applyNumberFormat="0" applyProtection="0">
      <alignment horizontal="left" vertical="center" indent="1"/>
    </xf>
    <xf numFmtId="4" fontId="44" fillId="69" borderId="76" applyNumberFormat="0" applyProtection="0">
      <alignment horizontal="right" vertical="center"/>
    </xf>
    <xf numFmtId="4" fontId="86" fillId="67" borderId="27" applyNumberFormat="0" applyProtection="0">
      <alignment horizontal="right" vertical="center"/>
    </xf>
    <xf numFmtId="4" fontId="85" fillId="100" borderId="72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4" fontId="43" fillId="72" borderId="72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2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85" fillId="72" borderId="72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2" applyNumberFormat="0" applyProtection="0">
      <alignment vertical="center"/>
    </xf>
    <xf numFmtId="4" fontId="91" fillId="101" borderId="76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27" applyNumberFormat="0" applyProtection="0">
      <alignment horizontal="left" vertical="center" indent="1"/>
    </xf>
    <xf numFmtId="0" fontId="25" fillId="107" borderId="27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0" fontId="25" fillId="105" borderId="27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0" fontId="25" fillId="104" borderId="27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4" fontId="38" fillId="66" borderId="76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4" fontId="25" fillId="102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102" borderId="27" applyNumberFormat="0" applyProtection="0">
      <alignment horizontal="right" vertical="center"/>
    </xf>
    <xf numFmtId="4" fontId="43" fillId="63" borderId="72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4" fontId="43" fillId="93" borderId="72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2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43" fillId="91" borderId="72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25" fillId="90" borderId="27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43" fillId="61" borderId="72" applyNumberFormat="0" applyProtection="0">
      <alignment horizontal="right" vertical="center"/>
    </xf>
    <xf numFmtId="4" fontId="25" fillId="89" borderId="27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43" fillId="56" borderId="72" applyNumberFormat="0" applyProtection="0">
      <alignment horizontal="right" vertical="center"/>
    </xf>
    <xf numFmtId="4" fontId="25" fillId="88" borderId="34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43" fillId="57" borderId="72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5" borderId="27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4" fontId="25" fillId="83" borderId="27" applyNumberFormat="0" applyProtection="0">
      <alignment horizontal="left" vertical="center" indent="1"/>
    </xf>
    <xf numFmtId="0" fontId="138" fillId="116" borderId="81" applyNumberFormat="0" applyAlignment="0" applyProtection="0"/>
    <xf numFmtId="0" fontId="138" fillId="116" borderId="81" applyNumberFormat="0" applyAlignment="0" applyProtection="0"/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200" fontId="127" fillId="0" borderId="44">
      <alignment horizontal="right"/>
    </xf>
    <xf numFmtId="4" fontId="25" fillId="54" borderId="27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4" fontId="38" fillId="54" borderId="76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86" fillId="54" borderId="27" applyNumberFormat="0" applyProtection="0">
      <alignment vertical="center"/>
    </xf>
    <xf numFmtId="4" fontId="25" fillId="82" borderId="27" applyNumberFormat="0" applyProtection="0">
      <alignment vertical="center"/>
    </xf>
    <xf numFmtId="4" fontId="43" fillId="54" borderId="72" applyNumberFormat="0" applyProtection="0">
      <alignment vertical="center"/>
    </xf>
    <xf numFmtId="4" fontId="25" fillId="82" borderId="27" applyNumberFormat="0" applyProtection="0">
      <alignment vertical="center"/>
    </xf>
    <xf numFmtId="0" fontId="39" fillId="54" borderId="76" applyNumberFormat="0" applyProtection="0">
      <alignment horizontal="left" vertical="top" indent="1"/>
    </xf>
    <xf numFmtId="4" fontId="38" fillId="58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0" fontId="81" fillId="79" borderId="72" applyNumberFormat="0" applyAlignment="0" applyProtection="0"/>
    <xf numFmtId="0" fontId="81" fillId="79" borderId="72" applyNumberFormat="0" applyAlignment="0" applyProtection="0"/>
    <xf numFmtId="4" fontId="39" fillId="54" borderId="76" applyNumberFormat="0" applyProtection="0">
      <alignment horizontal="left" vertical="center" indent="1"/>
    </xf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25" fillId="48" borderId="27" applyNumberFormat="0" applyFont="0" applyAlignment="0" applyProtection="0"/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43" fillId="104" borderId="72" applyNumberFormat="0" applyAlignment="0" applyProtection="0"/>
    <xf numFmtId="0" fontId="143" fillId="104" borderId="72" applyNumberFormat="0" applyAlignment="0" applyProtection="0"/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3" fontId="127" fillId="0" borderId="2"/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90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0" fontId="4" fillId="66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5" borderId="27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93" fillId="67" borderId="36">
      <protection locked="0"/>
    </xf>
    <xf numFmtId="49" fontId="95" fillId="110" borderId="36"/>
    <xf numFmtId="0" fontId="130" fillId="0" borderId="46" applyFill="0" applyBorder="0" applyProtection="0">
      <alignment horizontal="left" vertical="top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3" fontId="127" fillId="0" borderId="75"/>
    <xf numFmtId="4" fontId="43" fillId="87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0" fontId="4" fillId="55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4" fillId="69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116" fillId="54" borderId="76" applyNumberFormat="0" applyProtection="0">
      <alignment vertical="center"/>
    </xf>
    <xf numFmtId="4" fontId="91" fillId="101" borderId="76" applyNumberFormat="0" applyProtection="0">
      <alignment horizontal="right"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" fontId="91" fillId="101" borderId="76" applyNumberFormat="0" applyProtection="0">
      <alignment horizontal="right" vertical="center"/>
    </xf>
    <xf numFmtId="0" fontId="88" fillId="102" borderId="76" applyNumberFormat="0" applyProtection="0">
      <alignment horizontal="left" vertical="top" indent="1"/>
    </xf>
    <xf numFmtId="4" fontId="25" fillId="0" borderId="27" applyNumberFormat="0" applyProtection="0">
      <alignment horizontal="right" vertical="center"/>
    </xf>
    <xf numFmtId="4" fontId="25" fillId="0" borderId="27" applyNumberFormat="0" applyProtection="0">
      <alignment horizontal="right" vertical="center"/>
    </xf>
    <xf numFmtId="0" fontId="88" fillId="108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4" fontId="43" fillId="95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9" fillId="69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4" fillId="69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4" fillId="69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25" fillId="92" borderId="27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58" borderId="72" applyNumberFormat="0" applyProtection="0">
      <alignment horizontal="right" vertical="center"/>
    </xf>
    <xf numFmtId="4" fontId="25" fillId="86" borderId="27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25" fillId="54" borderId="27" applyNumberFormat="0" applyProtection="0">
      <alignment horizontal="left" vertical="center" indent="1"/>
    </xf>
    <xf numFmtId="4" fontId="25" fillId="54" borderId="27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143" fillId="104" borderId="72" applyNumberFormat="0" applyAlignment="0" applyProtection="0"/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7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4" fillId="84" borderId="72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3" fillId="63" borderId="72" applyNumberFormat="0" applyProtection="0">
      <alignment horizontal="right" vertical="center"/>
    </xf>
    <xf numFmtId="0" fontId="43" fillId="108" borderId="82" applyNumberFormat="0" applyFont="0" applyAlignment="0" applyProtection="0"/>
    <xf numFmtId="0" fontId="43" fillId="108" borderId="82" applyNumberFormat="0" applyFont="0" applyAlignment="0" applyProtection="0"/>
    <xf numFmtId="0" fontId="138" fillId="116" borderId="81" applyNumberFormat="0" applyAlignment="0" applyProtection="0"/>
    <xf numFmtId="0" fontId="138" fillId="116" borderId="81" applyNumberFormat="0" applyAlignment="0" applyProtection="0"/>
    <xf numFmtId="4" fontId="43" fillId="54" borderId="72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4" fontId="43" fillId="93" borderId="72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0" fontId="124" fillId="104" borderId="81" applyNumberFormat="0" applyAlignment="0" applyProtection="0"/>
    <xf numFmtId="0" fontId="124" fillId="104" borderId="81" applyNumberFormat="0" applyAlignment="0" applyProtection="0"/>
    <xf numFmtId="0" fontId="123" fillId="0" borderId="80" applyFill="0" applyProtection="0">
      <alignment horizontal="right"/>
    </xf>
    <xf numFmtId="4" fontId="25" fillId="94" borderId="27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25" fillId="94" borderId="27" applyNumberFormat="0" applyProtection="0">
      <alignment horizontal="right" vertical="center"/>
    </xf>
    <xf numFmtId="4" fontId="49" fillId="69" borderId="76" applyNumberFormat="0" applyProtection="0">
      <alignment horizontal="right" vertical="center"/>
    </xf>
    <xf numFmtId="4" fontId="48" fillId="68" borderId="78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4" fontId="44" fillId="69" borderId="76" applyNumberFormat="0" applyProtection="0">
      <alignment horizontal="right" vertical="center"/>
    </xf>
    <xf numFmtId="4" fontId="38" fillId="69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36" fillId="66" borderId="78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4" fontId="38" fillId="69" borderId="76" applyNumberFormat="0" applyProtection="0">
      <alignment vertical="center"/>
    </xf>
    <xf numFmtId="0" fontId="15" fillId="71" borderId="77" applyBorder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4" fontId="38" fillId="62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38" fillId="59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38" fillId="58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8" fillId="54" borderId="76" applyNumberFormat="0" applyProtection="0">
      <alignment horizontal="left" vertical="center" indent="1"/>
    </xf>
    <xf numFmtId="4" fontId="37" fillId="54" borderId="76" applyNumberFormat="0" applyProtection="0">
      <alignment vertical="center"/>
    </xf>
    <xf numFmtId="4" fontId="36" fillId="54" borderId="76" applyNumberFormat="0" applyProtection="0">
      <alignment vertical="center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44" fontId="2" fillId="0" borderId="0" applyFont="0" applyFill="0" applyBorder="0" applyAlignment="0" applyProtection="0"/>
    <xf numFmtId="4" fontId="25" fillId="95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25" fillId="94" borderId="27" applyNumberFormat="0" applyProtection="0">
      <alignment horizontal="right" vertical="center"/>
    </xf>
    <xf numFmtId="4" fontId="43" fillId="64" borderId="72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25" fillId="83" borderId="27" applyNumberFormat="0" applyProtection="0">
      <alignment horizontal="left" vertical="center" indent="1"/>
    </xf>
    <xf numFmtId="4" fontId="25" fillId="95" borderId="27" applyNumberFormat="0" applyProtection="0">
      <alignment horizontal="right"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25" fillId="83" borderId="27" applyNumberFormat="0" applyProtection="0">
      <alignment horizontal="left" vertical="center" indent="1"/>
    </xf>
    <xf numFmtId="200" fontId="127" fillId="0" borderId="44">
      <alignment horizontal="right"/>
    </xf>
    <xf numFmtId="0" fontId="4" fillId="66" borderId="76" applyNumberFormat="0" applyProtection="0">
      <alignment horizontal="left" vertical="center" indent="1"/>
    </xf>
    <xf numFmtId="0" fontId="138" fillId="116" borderId="81" applyNumberFormat="0" applyAlignment="0" applyProtection="0"/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96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3" fontId="2" fillId="0" borderId="0" applyFont="0" applyFill="0" applyBorder="0" applyAlignment="0" applyProtection="0"/>
    <xf numFmtId="0" fontId="130" fillId="0" borderId="46" applyFill="0" applyBorder="0" applyProtection="0">
      <alignment horizontal="left" vertical="top"/>
    </xf>
    <xf numFmtId="4" fontId="43" fillId="92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200" fontId="127" fillId="0" borderId="44">
      <alignment horizontal="right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39" fillId="54" borderId="76" applyNumberFormat="0" applyProtection="0">
      <alignment horizontal="left" vertical="center" indent="1"/>
    </xf>
    <xf numFmtId="0" fontId="143" fillId="104" borderId="72" applyNumberFormat="0" applyAlignment="0" applyProtection="0"/>
    <xf numFmtId="0" fontId="143" fillId="104" borderId="72" applyNumberFormat="0" applyAlignment="0" applyProtection="0"/>
    <xf numFmtId="4" fontId="39" fillId="54" borderId="76" applyNumberFormat="0" applyProtection="0">
      <alignment horizontal="left" vertical="center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4" fillId="69" borderId="76" applyNumberFormat="0" applyProtection="0">
      <alignment horizontal="left" vertical="center" indent="1"/>
    </xf>
    <xf numFmtId="0" fontId="43" fillId="108" borderId="82" applyNumberFormat="0" applyFont="0" applyAlignment="0" applyProtection="0"/>
    <xf numFmtId="0" fontId="138" fillId="116" borderId="81" applyNumberFormat="0" applyAlignment="0" applyProtection="0"/>
    <xf numFmtId="4" fontId="44" fillId="69" borderId="76" applyNumberFormat="0" applyProtection="0">
      <alignment horizontal="right" vertical="center"/>
    </xf>
    <xf numFmtId="4" fontId="36" fillId="66" borderId="78" applyNumberFormat="0" applyProtection="0">
      <alignment horizontal="left" vertical="center" indent="1"/>
    </xf>
    <xf numFmtId="4" fontId="38" fillId="69" borderId="76" applyNumberFormat="0" applyProtection="0">
      <alignment vertical="center"/>
    </xf>
    <xf numFmtId="0" fontId="15" fillId="71" borderId="77" applyBorder="0"/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4" fontId="38" fillId="6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38" fillId="57" borderId="76" applyNumberFormat="0" applyProtection="0">
      <alignment horizontal="right" vertical="center"/>
    </xf>
    <xf numFmtId="4" fontId="38" fillId="56" borderId="76" applyNumberFormat="0" applyProtection="0">
      <alignment horizontal="right" vertical="center"/>
    </xf>
    <xf numFmtId="4" fontId="37" fillId="54" borderId="76" applyNumberFormat="0" applyProtection="0">
      <alignment vertical="center"/>
    </xf>
    <xf numFmtId="4" fontId="36" fillId="54" borderId="76" applyNumberFormat="0" applyProtection="0">
      <alignment vertical="center"/>
    </xf>
    <xf numFmtId="0" fontId="39" fillId="0" borderId="73" applyNumberFormat="0" applyFill="0" applyAlignment="0" applyProtection="0"/>
    <xf numFmtId="0" fontId="39" fillId="0" borderId="73" applyNumberFormat="0" applyFill="0" applyAlignment="0" applyProtection="0"/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4" fillId="68" borderId="76" applyNumberFormat="0" applyProtection="0">
      <alignment horizontal="left" vertical="top" indent="1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39" fillId="82" borderId="76" applyNumberFormat="0" applyProtection="0">
      <alignment vertical="center"/>
    </xf>
    <xf numFmtId="4" fontId="116" fillId="54" borderId="76" applyNumberFormat="0" applyProtection="0">
      <alignment vertical="center"/>
    </xf>
    <xf numFmtId="3" fontId="127" fillId="0" borderId="75"/>
    <xf numFmtId="4" fontId="116" fillId="54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0" fontId="39" fillId="54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130" fillId="0" borderId="46" applyFill="0" applyBorder="0" applyProtection="0">
      <alignment horizontal="left" vertical="top"/>
    </xf>
    <xf numFmtId="0" fontId="39" fillId="0" borderId="73" applyNumberFormat="0" applyFill="0" applyAlignment="0" applyProtection="0"/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91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4" fillId="69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38" fillId="6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4" fontId="43" fillId="95" borderId="76" applyNumberFormat="0" applyProtection="0">
      <alignment horizontal="right" vertical="center"/>
    </xf>
    <xf numFmtId="4" fontId="38" fillId="6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38" fillId="60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4" fontId="38" fillId="5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85" borderId="76" applyNumberFormat="0" applyProtection="0">
      <alignment horizontal="right" vertical="center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96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4" fontId="43" fillId="94" borderId="76" applyNumberFormat="0" applyProtection="0">
      <alignment horizontal="right" vertical="center"/>
    </xf>
    <xf numFmtId="0" fontId="124" fillId="104" borderId="81" applyNumberFormat="0" applyAlignment="0" applyProtection="0"/>
    <xf numFmtId="0" fontId="4" fillId="66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3" fillId="108" borderId="82" applyNumberFormat="0" applyFont="0" applyAlignment="0" applyProtection="0"/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90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3" fontId="127" fillId="0" borderId="75"/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90" borderId="76" applyNumberFormat="0" applyProtection="0">
      <alignment horizontal="right" vertical="center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3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130" fillId="0" borderId="46" applyFill="0" applyBorder="0" applyProtection="0">
      <alignment horizontal="left" vertical="top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3" fontId="127" fillId="0" borderId="75"/>
    <xf numFmtId="0" fontId="43" fillId="72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0" fontId="4" fillId="68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" fontId="85" fillId="101" borderId="76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0" fontId="43" fillId="72" borderId="76" applyNumberFormat="0" applyProtection="0">
      <alignment horizontal="left" vertical="top" indent="1"/>
    </xf>
    <xf numFmtId="4" fontId="116" fillId="54" borderId="76" applyNumberFormat="0" applyProtection="0">
      <alignment vertical="center"/>
    </xf>
    <xf numFmtId="4" fontId="116" fillId="54" borderId="76" applyNumberFormat="0" applyProtection="0">
      <alignment vertical="center"/>
    </xf>
    <xf numFmtId="4" fontId="39" fillId="82" borderId="76" applyNumberFormat="0" applyProtection="0">
      <alignment vertical="center"/>
    </xf>
    <xf numFmtId="0" fontId="4" fillId="69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143" fillId="104" borderId="72" applyNumberFormat="0" applyAlignment="0" applyProtection="0"/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4" fontId="43" fillId="102" borderId="76" applyNumberFormat="0" applyProtection="0">
      <alignment horizontal="left" vertical="center" indent="1"/>
    </xf>
    <xf numFmtId="0" fontId="139" fillId="0" borderId="65">
      <alignment horizontal="right"/>
    </xf>
    <xf numFmtId="0" fontId="139" fillId="0" borderId="65">
      <alignment horizontal="left"/>
    </xf>
    <xf numFmtId="0" fontId="4" fillId="55" borderId="76" applyNumberFormat="0" applyProtection="0">
      <alignment horizontal="left" vertical="center" indent="1"/>
    </xf>
    <xf numFmtId="4" fontId="43" fillId="102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84" fillId="0" borderId="65">
      <alignment horizontal="center"/>
    </xf>
    <xf numFmtId="49" fontId="95" fillId="110" borderId="36"/>
    <xf numFmtId="0" fontId="93" fillId="67" borderId="36">
      <protection locked="0"/>
    </xf>
    <xf numFmtId="0" fontId="4" fillId="55" borderId="76" applyNumberFormat="0" applyProtection="0">
      <alignment horizontal="left" vertical="top" indent="1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5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7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8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89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38" fillId="61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0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2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38" fillId="63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4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5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38" fillId="6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96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4" fontId="43" fillId="102" borderId="76" applyNumberFormat="0" applyProtection="0">
      <alignment horizontal="right" vertical="center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38" fillId="69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4" fontId="36" fillId="66" borderId="78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4" fontId="43" fillId="72" borderId="76" applyNumberFormat="0" applyProtection="0">
      <alignment horizontal="left" vertical="center" indent="1"/>
    </xf>
    <xf numFmtId="0" fontId="43" fillId="72" borderId="76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43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4" fontId="43" fillId="102" borderId="76" applyNumberFormat="0" applyProtection="0">
      <alignment horizontal="left" vertical="center" indent="1"/>
    </xf>
    <xf numFmtId="0" fontId="39" fillId="0" borderId="73" applyNumberFormat="0" applyFill="0" applyAlignment="0" applyProtection="0"/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102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6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4" fontId="43" fillId="72" borderId="76" applyNumberFormat="0" applyProtection="0">
      <alignment vertical="center"/>
    </xf>
    <xf numFmtId="0" fontId="62" fillId="77" borderId="52" applyNumberFormat="0" applyAlignment="0" applyProtection="0"/>
    <xf numFmtId="4" fontId="85" fillId="72" borderId="76" applyNumberFormat="0" applyProtection="0">
      <alignment vertical="center"/>
    </xf>
    <xf numFmtId="0" fontId="62" fillId="77" borderId="52" applyNumberFormat="0" applyAlignment="0" applyProtection="0"/>
    <xf numFmtId="4" fontId="85" fillId="72" borderId="76" applyNumberFormat="0" applyProtection="0">
      <alignment vertical="center"/>
    </xf>
    <xf numFmtId="4" fontId="43" fillId="102" borderId="76" applyNumberFormat="0" applyProtection="0">
      <alignment horizontal="left" vertical="center" indent="1"/>
    </xf>
    <xf numFmtId="4" fontId="43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4" fontId="39" fillId="54" borderId="76" applyNumberFormat="0" applyProtection="0">
      <alignment horizontal="left" vertical="center" indent="1"/>
    </xf>
    <xf numFmtId="0" fontId="39" fillId="54" borderId="76" applyNumberFormat="0" applyProtection="0">
      <alignment horizontal="left" vertical="top" indent="1"/>
    </xf>
    <xf numFmtId="4" fontId="85" fillId="101" borderId="76" applyNumberFormat="0" applyProtection="0">
      <alignment horizontal="right" vertical="center"/>
    </xf>
    <xf numFmtId="4" fontId="39" fillId="54" borderId="76" applyNumberFormat="0" applyProtection="0">
      <alignment horizontal="left" vertical="center" indent="1"/>
    </xf>
    <xf numFmtId="0" fontId="4" fillId="55" borderId="76" applyNumberFormat="0" applyProtection="0">
      <alignment horizontal="left" vertical="top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43" fillId="95" borderId="76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" fontId="85" fillId="72" borderId="76" applyNumberFormat="0" applyProtection="0">
      <alignment vertical="center"/>
    </xf>
    <xf numFmtId="0" fontId="4" fillId="66" borderId="76" applyNumberFormat="0" applyProtection="0">
      <alignment horizontal="left" vertical="center" indent="1"/>
    </xf>
    <xf numFmtId="4" fontId="85" fillId="101" borderId="76" applyNumberFormat="0" applyProtection="0">
      <alignment horizontal="right" vertical="center"/>
    </xf>
    <xf numFmtId="195" fontId="148" fillId="0" borderId="74" applyBorder="0" applyProtection="0">
      <alignment horizontal="right" vertical="center"/>
    </xf>
    <xf numFmtId="0" fontId="149" fillId="125" borderId="74" applyBorder="0" applyProtection="0">
      <alignment horizontal="centerContinuous" vertical="center"/>
    </xf>
    <xf numFmtId="0" fontId="4" fillId="55" borderId="76" applyNumberFormat="0" applyProtection="0">
      <alignment horizontal="left" vertical="top" indent="1"/>
    </xf>
    <xf numFmtId="0" fontId="4" fillId="55" borderId="76" applyNumberFormat="0" applyProtection="0">
      <alignment horizontal="left" vertical="top" indent="1"/>
    </xf>
    <xf numFmtId="0" fontId="139" fillId="0" borderId="65">
      <alignment horizontal="right"/>
    </xf>
    <xf numFmtId="4" fontId="85" fillId="101" borderId="76" applyNumberFormat="0" applyProtection="0">
      <alignment horizontal="right" vertical="center"/>
    </xf>
    <xf numFmtId="4" fontId="85" fillId="101" borderId="76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0" fontId="62" fillId="77" borderId="52" applyNumberFormat="0" applyAlignment="0" applyProtection="0"/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0" fontId="43" fillId="68" borderId="76" applyNumberFormat="0" applyProtection="0">
      <alignment horizontal="left" vertical="top" indent="1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91" fillId="101" borderId="76" applyNumberFormat="0" applyProtection="0">
      <alignment horizontal="right" vertical="center"/>
    </xf>
    <xf numFmtId="4" fontId="36" fillId="66" borderId="76" applyNumberFormat="0" applyProtection="0">
      <alignment horizontal="left" vertical="center" indent="1"/>
    </xf>
    <xf numFmtId="0" fontId="4" fillId="68" borderId="76" applyNumberFormat="0" applyProtection="0">
      <alignment horizontal="left" vertical="top" indent="1"/>
    </xf>
    <xf numFmtId="0" fontId="4" fillId="66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25" fillId="73" borderId="79"/>
    <xf numFmtId="4" fontId="43" fillId="102" borderId="76" applyNumberFormat="0" applyProtection="0">
      <alignment horizontal="left" vertical="center" indent="1"/>
    </xf>
    <xf numFmtId="0" fontId="138" fillId="116" borderId="81" applyNumberFormat="0" applyAlignment="0" applyProtection="0"/>
    <xf numFmtId="10" fontId="25" fillId="72" borderId="79" applyNumberFormat="0" applyBorder="0" applyAlignment="0" applyProtection="0"/>
    <xf numFmtId="0" fontId="43" fillId="108" borderId="82" applyNumberFormat="0" applyFont="0" applyAlignment="0" applyProtection="0"/>
    <xf numFmtId="0" fontId="4" fillId="69" borderId="76" applyNumberFormat="0" applyProtection="0">
      <alignment horizontal="left" vertical="top" indent="1"/>
    </xf>
    <xf numFmtId="4" fontId="38" fillId="66" borderId="76" applyNumberFormat="0" applyProtection="0">
      <alignment horizontal="right" vertical="center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4" fontId="43" fillId="102" borderId="76" applyNumberFormat="0" applyProtection="0">
      <alignment horizontal="right" vertical="center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0" fontId="4" fillId="69" borderId="76" applyNumberFormat="0" applyProtection="0">
      <alignment horizontal="left" vertical="top" indent="1"/>
    </xf>
    <xf numFmtId="44" fontId="2" fillId="0" borderId="0" applyFont="0" applyFill="0" applyBorder="0" applyAlignment="0" applyProtection="0"/>
    <xf numFmtId="4" fontId="85" fillId="72" borderId="76" applyNumberFormat="0" applyProtection="0">
      <alignment vertical="center"/>
    </xf>
    <xf numFmtId="4" fontId="43" fillId="72" borderId="76" applyNumberFormat="0" applyProtection="0">
      <alignment horizontal="left" vertical="center" indent="1"/>
    </xf>
    <xf numFmtId="4" fontId="85" fillId="72" borderId="76" applyNumberFormat="0" applyProtection="0">
      <alignment vertical="center"/>
    </xf>
    <xf numFmtId="4" fontId="85" fillId="72" borderId="76" applyNumberFormat="0" applyProtection="0">
      <alignment vertical="center"/>
    </xf>
    <xf numFmtId="0" fontId="4" fillId="69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87" fillId="82" borderId="76" applyNumberFormat="0" applyProtection="0">
      <alignment horizontal="left" vertical="top" indent="1"/>
    </xf>
    <xf numFmtId="0" fontId="33" fillId="78" borderId="0" applyNumberFormat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" fontId="92" fillId="70" borderId="27" applyNumberFormat="0" applyProtection="0">
      <alignment horizontal="right" vertical="center"/>
    </xf>
    <xf numFmtId="0" fontId="56" fillId="32" borderId="0" applyNumberFormat="0" applyBorder="0" applyAlignment="0" applyProtection="0"/>
    <xf numFmtId="0" fontId="33" fillId="77" borderId="0" applyNumberFormat="0" applyBorder="0" applyAlignment="0" applyProtection="0"/>
    <xf numFmtId="4" fontId="91" fillId="100" borderId="72" applyNumberFormat="0" applyProtection="0">
      <alignment horizontal="right" vertical="center"/>
    </xf>
    <xf numFmtId="44" fontId="4" fillId="0" borderId="0" applyFont="0" applyFill="0" applyBorder="0" applyAlignment="0" applyProtection="0"/>
    <xf numFmtId="200" fontId="127" fillId="0" borderId="85">
      <alignment horizontal="right"/>
    </xf>
    <xf numFmtId="44" fontId="4" fillId="0" borderId="0" applyFont="0" applyFill="0" applyBorder="0" applyAlignment="0" applyProtection="0"/>
    <xf numFmtId="4" fontId="25" fillId="102" borderId="34" applyNumberFormat="0" applyProtection="0">
      <alignment horizontal="left" vertical="center" indent="1"/>
    </xf>
    <xf numFmtId="0" fontId="4" fillId="106" borderId="72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4" fontId="88" fillId="108" borderId="76" applyNumberFormat="0" applyProtection="0">
      <alignment vertical="center"/>
    </xf>
    <xf numFmtId="0" fontId="4" fillId="0" borderId="0"/>
    <xf numFmtId="49" fontId="95" fillId="110" borderId="83"/>
    <xf numFmtId="4" fontId="25" fillId="83" borderId="27" applyNumberFormat="0" applyProtection="0">
      <alignment horizontal="left" vertical="center" indent="1"/>
    </xf>
    <xf numFmtId="4" fontId="39" fillId="68" borderId="0" applyNumberFormat="0" applyProtection="0">
      <alignment horizontal="left" vertical="center" indent="1"/>
    </xf>
    <xf numFmtId="4" fontId="43" fillId="0" borderId="76" applyNumberFormat="0" applyProtection="0">
      <alignment horizontal="left" vertical="center" indent="1"/>
    </xf>
    <xf numFmtId="0" fontId="4" fillId="0" borderId="0"/>
    <xf numFmtId="4" fontId="43" fillId="72" borderId="72" applyNumberFormat="0" applyProtection="0">
      <alignment horizontal="left" vertical="center" indent="1"/>
    </xf>
    <xf numFmtId="44" fontId="4" fillId="0" borderId="0" applyFont="0" applyFill="0" applyBorder="0" applyAlignment="0" applyProtection="0"/>
    <xf numFmtId="4" fontId="85" fillId="100" borderId="72" applyNumberFormat="0" applyProtection="0">
      <alignment horizontal="right" vertical="center"/>
    </xf>
    <xf numFmtId="0" fontId="4" fillId="103" borderId="72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33" fillId="76" borderId="0" applyNumberFormat="0" applyBorder="0" applyAlignment="0" applyProtection="0"/>
    <xf numFmtId="4" fontId="4" fillId="71" borderId="34" applyNumberFormat="0" applyProtection="0">
      <alignment horizontal="left" vertical="center" indent="1"/>
    </xf>
    <xf numFmtId="44" fontId="4" fillId="0" borderId="0" applyFont="0" applyFill="0" applyBorder="0" applyAlignment="0" applyProtection="0"/>
    <xf numFmtId="0" fontId="56" fillId="20" borderId="0" applyNumberFormat="0" applyBorder="0" applyAlignment="0" applyProtection="0"/>
    <xf numFmtId="43" fontId="4" fillId="0" borderId="0" applyFont="0" applyFill="0" applyBorder="0" applyAlignment="0" applyProtection="0"/>
    <xf numFmtId="0" fontId="56" fillId="24" borderId="0" applyNumberFormat="0" applyBorder="0" applyAlignment="0" applyProtection="0"/>
    <xf numFmtId="0" fontId="25" fillId="101" borderId="27" applyNumberFormat="0" applyProtection="0">
      <alignment horizontal="left" vertical="center" indent="1"/>
    </xf>
    <xf numFmtId="0" fontId="56" fillId="12" borderId="0" applyNumberFormat="0" applyBorder="0" applyAlignment="0" applyProtection="0"/>
    <xf numFmtId="195" fontId="148" fillId="0" borderId="74" applyBorder="0" applyProtection="0">
      <alignment horizontal="right" vertical="center"/>
    </xf>
    <xf numFmtId="0" fontId="149" fillId="125" borderId="74" applyBorder="0" applyProtection="0">
      <alignment horizontal="centerContinuous" vertical="center"/>
    </xf>
    <xf numFmtId="0" fontId="4" fillId="4" borderId="72" applyNumberFormat="0" applyProtection="0">
      <alignment horizontal="left" vertical="center" indent="1"/>
    </xf>
    <xf numFmtId="4" fontId="25" fillId="101" borderId="34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4" fillId="103" borderId="72" applyNumberFormat="0" applyProtection="0">
      <alignment horizontal="left" vertical="center" indent="1"/>
    </xf>
    <xf numFmtId="4" fontId="43" fillId="54" borderId="72" applyNumberFormat="0" applyProtection="0">
      <alignment horizontal="left" vertical="center" indent="1"/>
    </xf>
    <xf numFmtId="44" fontId="4" fillId="0" borderId="0" applyFont="0" applyFill="0" applyBorder="0" applyAlignment="0" applyProtection="0"/>
    <xf numFmtId="4" fontId="25" fillId="83" borderId="27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56" fillId="16" borderId="0" applyNumberFormat="0" applyBorder="0" applyAlignment="0" applyProtection="0"/>
    <xf numFmtId="43" fontId="4" fillId="0" borderId="0" applyFont="0" applyFill="0" applyBorder="0" applyAlignment="0" applyProtection="0"/>
    <xf numFmtId="0" fontId="25" fillId="102" borderId="76" applyNumberFormat="0" applyProtection="0">
      <alignment horizontal="left" vertical="top" indent="1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3" fillId="75" borderId="0" applyNumberFormat="0" applyBorder="0" applyAlignment="0" applyProtection="0"/>
    <xf numFmtId="4" fontId="88" fillId="104" borderId="76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5" fillId="101" borderId="76" applyNumberFormat="0" applyProtection="0">
      <alignment horizontal="left" vertical="top" indent="1"/>
    </xf>
    <xf numFmtId="0" fontId="4" fillId="84" borderId="72" applyNumberFormat="0" applyProtection="0">
      <alignment horizontal="left" vertical="center" indent="1"/>
    </xf>
    <xf numFmtId="0" fontId="149" fillId="125" borderId="74" applyBorder="0" applyProtection="0">
      <alignment horizontal="centerContinuous" vertical="center"/>
    </xf>
    <xf numFmtId="195" fontId="148" fillId="0" borderId="74" applyBorder="0" applyProtection="0">
      <alignment horizontal="right" vertical="center"/>
    </xf>
    <xf numFmtId="0" fontId="33" fillId="74" borderId="0" applyNumberFormat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72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6" borderId="72" applyNumberFormat="0" applyProtection="0">
      <alignment horizontal="left" vertical="center" indent="1"/>
    </xf>
    <xf numFmtId="4" fontId="85" fillId="54" borderId="72" applyNumberFormat="0" applyProtection="0">
      <alignment vertical="center"/>
    </xf>
    <xf numFmtId="0" fontId="88" fillId="108" borderId="76" applyNumberFormat="0" applyProtection="0">
      <alignment horizontal="left" vertical="top" indent="1"/>
    </xf>
    <xf numFmtId="0" fontId="56" fillId="16" borderId="0" applyNumberFormat="0" applyBorder="0" applyAlignment="0" applyProtection="0"/>
    <xf numFmtId="0" fontId="56" fillId="28" borderId="0" applyNumberFormat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5" fillId="105" borderId="27" applyNumberFormat="0" applyProtection="0">
      <alignment horizontal="left" vertical="center" indent="1"/>
    </xf>
    <xf numFmtId="4" fontId="43" fillId="72" borderId="72" applyNumberFormat="0" applyProtection="0">
      <alignment vertical="center"/>
    </xf>
    <xf numFmtId="0" fontId="33" fillId="38" borderId="0" applyNumberFormat="0" applyBorder="0" applyAlignment="0" applyProtection="0"/>
    <xf numFmtId="44" fontId="1" fillId="0" borderId="0" applyFont="0" applyFill="0" applyBorder="0" applyAlignment="0" applyProtection="0"/>
    <xf numFmtId="0" fontId="56" fillId="20" borderId="0" applyNumberFormat="0" applyBorder="0" applyAlignment="0" applyProtection="0"/>
    <xf numFmtId="0" fontId="4" fillId="84" borderId="72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0" fontId="25" fillId="107" borderId="76" applyNumberFormat="0" applyProtection="0">
      <alignment horizontal="left" vertical="top" indent="1"/>
    </xf>
    <xf numFmtId="4" fontId="25" fillId="83" borderId="27" applyNumberFormat="0" applyProtection="0">
      <alignment horizontal="left" vertical="center" indent="1"/>
    </xf>
    <xf numFmtId="0" fontId="4" fillId="0" borderId="0"/>
    <xf numFmtId="4" fontId="25" fillId="83" borderId="27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0" fontId="83" fillId="121" borderId="9" applyNumberFormat="0" applyFont="0" applyAlignment="0" applyProtection="0"/>
    <xf numFmtId="0" fontId="33" fillId="77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5" fillId="104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4" borderId="72" applyNumberFormat="0" applyProtection="0">
      <alignment horizontal="left" vertical="center" indent="1"/>
    </xf>
    <xf numFmtId="4" fontId="43" fillId="68" borderId="0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4" fontId="85" fillId="72" borderId="72" applyNumberFormat="0" applyProtection="0">
      <alignment vertical="center"/>
    </xf>
    <xf numFmtId="0" fontId="4" fillId="0" borderId="0"/>
    <xf numFmtId="0" fontId="33" fillId="78" borderId="0" applyNumberFormat="0" applyBorder="0" applyAlignment="0" applyProtection="0"/>
    <xf numFmtId="0" fontId="33" fillId="75" borderId="0" applyNumberFormat="0" applyBorder="0" applyAlignment="0" applyProtection="0"/>
    <xf numFmtId="0" fontId="56" fillId="12" borderId="0" applyNumberFormat="0" applyBorder="0" applyAlignment="0" applyProtection="0"/>
    <xf numFmtId="4" fontId="43" fillId="72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4" fillId="4" borderId="72" applyNumberFormat="0" applyProtection="0">
      <alignment horizontal="left" vertical="center" indent="1"/>
    </xf>
    <xf numFmtId="0" fontId="33" fillId="76" borderId="0" applyNumberFormat="0" applyBorder="0" applyAlignment="0" applyProtection="0"/>
    <xf numFmtId="0" fontId="25" fillId="107" borderId="76" applyNumberFormat="0" applyProtection="0">
      <alignment horizontal="left" vertical="top" indent="1"/>
    </xf>
    <xf numFmtId="0" fontId="4" fillId="0" borderId="72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4" fontId="86" fillId="54" borderId="27" applyNumberFormat="0" applyProtection="0">
      <alignment vertical="center"/>
    </xf>
    <xf numFmtId="0" fontId="4" fillId="84" borderId="72" applyNumberFormat="0" applyProtection="0">
      <alignment horizontal="left" vertical="center" indent="1"/>
    </xf>
    <xf numFmtId="0" fontId="4" fillId="84" borderId="72" applyNumberFormat="0" applyProtection="0">
      <alignment horizontal="left" vertical="center" indent="1"/>
    </xf>
    <xf numFmtId="0" fontId="56" fillId="24" borderId="0" applyNumberFormat="0" applyBorder="0" applyAlignment="0" applyProtection="0"/>
    <xf numFmtId="44" fontId="4" fillId="0" borderId="0" applyFont="0" applyFill="0" applyBorder="0" applyAlignment="0" applyProtection="0"/>
    <xf numFmtId="4" fontId="4" fillId="71" borderId="34" applyNumberFormat="0" applyProtection="0">
      <alignment horizontal="left" vertical="center" indent="1"/>
    </xf>
    <xf numFmtId="44" fontId="1" fillId="0" borderId="0" applyFont="0" applyFill="0" applyBorder="0" applyAlignment="0" applyProtection="0"/>
    <xf numFmtId="195" fontId="148" fillId="0" borderId="53" applyBorder="0" applyProtection="0">
      <alignment horizontal="right"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3" fillId="74" borderId="0" applyNumberFormat="0" applyBorder="0" applyAlignment="0" applyProtection="0"/>
    <xf numFmtId="0" fontId="33" fillId="38" borderId="0" applyNumberFormat="0" applyBorder="0" applyAlignment="0" applyProtection="0"/>
    <xf numFmtId="0" fontId="4" fillId="0" borderId="0"/>
    <xf numFmtId="4" fontId="86" fillId="67" borderId="27" applyNumberFormat="0" applyProtection="0">
      <alignment horizontal="right" vertical="center"/>
    </xf>
    <xf numFmtId="0" fontId="93" fillId="67" borderId="83">
      <protection locked="0"/>
    </xf>
    <xf numFmtId="4" fontId="25" fillId="102" borderId="27" applyNumberFormat="0" applyProtection="0">
      <alignment horizontal="right" vertical="center"/>
    </xf>
    <xf numFmtId="0" fontId="89" fillId="0" borderId="0"/>
    <xf numFmtId="0" fontId="4" fillId="106" borderId="72" applyNumberFormat="0" applyProtection="0">
      <alignment horizontal="left" vertical="center" indent="1"/>
    </xf>
    <xf numFmtId="4" fontId="43" fillId="101" borderId="0" applyNumberFormat="0" applyProtection="0">
      <alignment horizontal="left" vertical="center" indent="1"/>
    </xf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0" fillId="79" borderId="86" applyNumberFormat="0" applyAlignment="0" applyProtection="0"/>
    <xf numFmtId="0" fontId="60" fillId="79" borderId="86" applyNumberFormat="0" applyAlignment="0" applyProtection="0"/>
    <xf numFmtId="0" fontId="73" fillId="49" borderId="86" applyNumberFormat="0" applyAlignment="0" applyProtection="0"/>
    <xf numFmtId="0" fontId="73" fillId="49" borderId="86" applyNumberForma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86" fillId="54" borderId="86" applyNumberFormat="0" applyProtection="0">
      <alignment vertical="center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86" fillId="67" borderId="86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90" fillId="109" borderId="87" applyNumberFormat="0" applyProtection="0">
      <alignment horizontal="left" vertical="center" indent="1"/>
    </xf>
    <xf numFmtId="4" fontId="92" fillId="70" borderId="86" applyNumberFormat="0" applyProtection="0">
      <alignment horizontal="right" vertical="center"/>
    </xf>
    <xf numFmtId="0" fontId="35" fillId="0" borderId="89" applyNumberFormat="0" applyFill="0" applyAlignment="0" applyProtection="0"/>
    <xf numFmtId="0" fontId="35" fillId="0" borderId="89" applyNumberFormat="0" applyFill="0" applyAlignment="0" applyProtection="0"/>
    <xf numFmtId="0" fontId="4" fillId="84" borderId="33" applyNumberFormat="0" applyProtection="0">
      <alignment horizontal="left" vertical="center" indent="1"/>
    </xf>
    <xf numFmtId="4" fontId="43" fillId="56" borderId="33" applyNumberFormat="0" applyProtection="0">
      <alignment horizontal="right" vertical="center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43" fillId="88" borderId="19" applyNumberFormat="0" applyProtection="0">
      <alignment horizontal="right" vertical="center"/>
    </xf>
    <xf numFmtId="4" fontId="43" fillId="0" borderId="19" applyNumberFormat="0" applyProtection="0">
      <alignment horizontal="left" vertical="center" indent="1"/>
    </xf>
    <xf numFmtId="4" fontId="43" fillId="0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3" fillId="108" borderId="91" applyNumberFormat="0" applyFont="0" applyAlignment="0" applyProtection="0"/>
    <xf numFmtId="4" fontId="43" fillId="90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63" borderId="33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39" fillId="82" borderId="19" applyNumberFormat="0" applyProtection="0">
      <alignment vertical="center"/>
    </xf>
    <xf numFmtId="4" fontId="43" fillId="54" borderId="33" applyNumberFormat="0" applyProtection="0">
      <alignment vertical="center"/>
    </xf>
    <xf numFmtId="4" fontId="85" fillId="54" borderId="33" applyNumberFormat="0" applyProtection="0">
      <alignment vertical="center"/>
    </xf>
    <xf numFmtId="4" fontId="43" fillId="88" borderId="19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4" fontId="43" fillId="54" borderId="33" applyNumberFormat="0" applyProtection="0">
      <alignment vertical="center"/>
    </xf>
    <xf numFmtId="0" fontId="88" fillId="102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4" fontId="43" fillId="64" borderId="33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0" fontId="25" fillId="107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37" fillId="54" borderId="19" applyNumberFormat="0" applyProtection="0">
      <alignment vertical="center"/>
    </xf>
    <xf numFmtId="4" fontId="38" fillId="54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88" fillId="102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36" fillId="66" borderId="19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4" fontId="85" fillId="10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19" applyNumberFormat="0" applyProtection="0">
      <alignment horizontal="right" vertical="center"/>
    </xf>
    <xf numFmtId="4" fontId="43" fillId="0" borderId="19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4" fontId="43" fillId="72" borderId="33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88" fillId="108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88" fillId="104" borderId="19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85" fillId="72" borderId="33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33" applyNumberFormat="0" applyProtection="0">
      <alignment vertical="center"/>
    </xf>
    <xf numFmtId="4" fontId="43" fillId="72" borderId="19" applyNumberFormat="0" applyProtection="0">
      <alignment vertical="center"/>
    </xf>
    <xf numFmtId="4" fontId="88" fillId="108" borderId="19" applyNumberFormat="0" applyProtection="0">
      <alignment vertical="center"/>
    </xf>
    <xf numFmtId="4" fontId="43" fillId="72" borderId="33" applyNumberFormat="0" applyProtection="0">
      <alignment vertical="center"/>
    </xf>
    <xf numFmtId="4" fontId="43" fillId="72" borderId="33" applyNumberFormat="0" applyProtection="0">
      <alignment vertical="center"/>
    </xf>
    <xf numFmtId="4" fontId="38" fillId="62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43" fillId="103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0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0" fontId="15" fillId="71" borderId="23" applyBorder="0"/>
    <xf numFmtId="4" fontId="38" fillId="69" borderId="19" applyNumberFormat="0" applyProtection="0">
      <alignment vertical="center"/>
    </xf>
    <xf numFmtId="4" fontId="43" fillId="100" borderId="33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38" fillId="66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43" fillId="100" borderId="88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9" fillId="99" borderId="33" applyNumberFormat="0" applyProtection="0">
      <alignment horizontal="left" vertical="center" indent="1"/>
    </xf>
    <xf numFmtId="4" fontId="38" fillId="62" borderId="19" applyNumberFormat="0" applyProtection="0">
      <alignment horizontal="right" vertical="center"/>
    </xf>
    <xf numFmtId="4" fontId="43" fillId="97" borderId="33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7" borderId="33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63" borderId="33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43" fillId="58" borderId="33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58" borderId="33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87" fillId="82" borderId="19" applyNumberFormat="0" applyProtection="0">
      <alignment horizontal="left" vertical="top" indent="1"/>
    </xf>
    <xf numFmtId="4" fontId="43" fillId="54" borderId="33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4" fontId="85" fillId="54" borderId="33" applyNumberFormat="0" applyProtection="0">
      <alignment vertical="center"/>
    </xf>
    <xf numFmtId="4" fontId="43" fillId="54" borderId="33" applyNumberFormat="0" applyProtection="0">
      <alignment vertical="center"/>
    </xf>
    <xf numFmtId="4" fontId="36" fillId="54" borderId="19" applyNumberFormat="0" applyProtection="0">
      <alignment vertical="center"/>
    </xf>
    <xf numFmtId="4" fontId="43" fillId="0" borderId="19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81" fillId="79" borderId="33" applyNumberFormat="0" applyAlignment="0" applyProtection="0"/>
    <xf numFmtId="0" fontId="81" fillId="79" borderId="33" applyNumberFormat="0" applyAlignment="0" applyProtection="0"/>
    <xf numFmtId="4" fontId="38" fillId="64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37" fillId="54" borderId="19" applyNumberFormat="0" applyProtection="0">
      <alignment vertical="center"/>
    </xf>
    <xf numFmtId="4" fontId="36" fillId="54" borderId="19" applyNumberFormat="0" applyProtection="0">
      <alignment vertical="center"/>
    </xf>
    <xf numFmtId="4" fontId="43" fillId="10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106" borderId="33" applyNumberFormat="0" applyProtection="0">
      <alignment horizontal="left" vertical="center" indent="1"/>
    </xf>
    <xf numFmtId="0" fontId="81" fillId="79" borderId="33" applyNumberFormat="0" applyAlignment="0" applyProtection="0"/>
    <xf numFmtId="4" fontId="39" fillId="82" borderId="19" applyNumberFormat="0" applyProtection="0">
      <alignment vertical="center"/>
    </xf>
    <xf numFmtId="4" fontId="38" fillId="54" borderId="19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38" fillId="56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4" fontId="38" fillId="59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36" fillId="54" borderId="19" applyNumberFormat="0" applyProtection="0">
      <alignment vertical="center"/>
    </xf>
    <xf numFmtId="4" fontId="38" fillId="54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91" fillId="100" borderId="33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58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61" borderId="33" applyNumberFormat="0" applyProtection="0">
      <alignment horizontal="right" vertical="center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0" borderId="19" applyNumberFormat="0" applyProtection="0">
      <alignment horizontal="right" vertical="center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4" fontId="43" fillId="0" borderId="33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9" fontId="95" fillId="110" borderId="83"/>
    <xf numFmtId="0" fontId="4" fillId="0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94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0" fontId="25" fillId="102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0" fontId="130" fillId="0" borderId="84" applyFill="0" applyBorder="0" applyProtection="0">
      <alignment horizontal="left" vertical="top"/>
    </xf>
    <xf numFmtId="0" fontId="4" fillId="4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15" fillId="71" borderId="23" applyBorder="0"/>
    <xf numFmtId="0" fontId="4" fillId="0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4" fontId="43" fillId="100" borderId="88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88" fillId="108" borderId="19" applyNumberFormat="0" applyProtection="0">
      <alignment vertical="center"/>
    </xf>
    <xf numFmtId="4" fontId="91" fillId="101" borderId="19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0" borderId="19" applyNumberFormat="0" applyProtection="0">
      <alignment horizontal="right" vertical="center"/>
    </xf>
    <xf numFmtId="4" fontId="38" fillId="69" borderId="19" applyNumberFormat="0" applyProtection="0">
      <alignment vertical="center"/>
    </xf>
    <xf numFmtId="0" fontId="4" fillId="8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9" fillId="69" borderId="19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4" fontId="38" fillId="58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36" fillId="66" borderId="19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4" fontId="36" fillId="66" borderId="24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38" fillId="69" borderId="19" applyNumberFormat="0" applyProtection="0">
      <alignment vertical="center"/>
    </xf>
    <xf numFmtId="0" fontId="15" fillId="71" borderId="23" applyBorder="0"/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38" fillId="69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4" fontId="38" fillId="62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0" fontId="25" fillId="102" borderId="19" applyNumberFormat="0" applyProtection="0">
      <alignment horizontal="left" vertical="top" indent="1"/>
    </xf>
    <xf numFmtId="4" fontId="38" fillId="59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8" fillId="54" borderId="19" applyNumberFormat="0" applyProtection="0">
      <alignment horizontal="left" vertical="center" indent="1"/>
    </xf>
    <xf numFmtId="4" fontId="36" fillId="54" borderId="19" applyNumberFormat="0" applyProtection="0">
      <alignment vertical="center"/>
    </xf>
    <xf numFmtId="4" fontId="43" fillId="97" borderId="33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4" fillId="0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88" borderId="19" applyNumberFormat="0" applyProtection="0">
      <alignment horizontal="right" vertical="center"/>
    </xf>
    <xf numFmtId="0" fontId="4" fillId="106" borderId="33" applyNumberFormat="0" applyProtection="0">
      <alignment horizontal="left" vertical="center" indent="1"/>
    </xf>
    <xf numFmtId="4" fontId="43" fillId="92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0" fontId="25" fillId="101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4" fontId="38" fillId="66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72" borderId="33" applyNumberFormat="0" applyProtection="0">
      <alignment vertical="center"/>
    </xf>
    <xf numFmtId="4" fontId="43" fillId="100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54" borderId="33" applyNumberFormat="0" applyProtection="0">
      <alignment vertical="center"/>
    </xf>
    <xf numFmtId="0" fontId="25" fillId="48" borderId="86" applyNumberFormat="0" applyFont="0" applyAlignment="0" applyProtection="0"/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54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4" fontId="25" fillId="0" borderId="86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38" fillId="54" borderId="19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0" fontId="138" fillId="116" borderId="90" applyNumberFormat="0" applyAlignment="0" applyProtection="0"/>
    <xf numFmtId="0" fontId="138" fillId="116" borderId="90" applyNumberFormat="0" applyAlignment="0" applyProtection="0"/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38" fillId="116" borderId="90" applyNumberFormat="0" applyAlignment="0" applyProtection="0"/>
    <xf numFmtId="0" fontId="138" fillId="116" borderId="90" applyNumberFormat="0" applyAlignment="0" applyProtection="0"/>
    <xf numFmtId="0" fontId="124" fillId="104" borderId="90" applyNumberFormat="0" applyAlignment="0" applyProtection="0"/>
    <xf numFmtId="0" fontId="124" fillId="104" borderId="90" applyNumberFormat="0" applyAlignment="0" applyProtection="0"/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4" fontId="48" fillId="68" borderId="24" applyNumberFormat="0" applyProtection="0">
      <alignment horizontal="left" vertical="center" indent="1"/>
    </xf>
    <xf numFmtId="4" fontId="91" fillId="100" borderId="33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9" fontId="95" fillId="110" borderId="83"/>
    <xf numFmtId="0" fontId="4" fillId="69" borderId="19" applyNumberFormat="0" applyProtection="0">
      <alignment horizontal="left" vertical="center" indent="1"/>
    </xf>
    <xf numFmtId="0" fontId="93" fillId="67" borderId="83">
      <protection locked="0"/>
    </xf>
    <xf numFmtId="0" fontId="25" fillId="102" borderId="19" applyNumberFormat="0" applyProtection="0">
      <alignment horizontal="left" vertical="top" indent="1"/>
    </xf>
    <xf numFmtId="4" fontId="38" fillId="69" borderId="19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0" fontId="4" fillId="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4" fontId="43" fillId="103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87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4" fontId="38" fillId="63" borderId="19" applyNumberFormat="0" applyProtection="0">
      <alignment horizontal="right" vertical="center"/>
    </xf>
    <xf numFmtId="0" fontId="4" fillId="0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0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4" fontId="85" fillId="54" borderId="33" applyNumberFormat="0" applyProtection="0">
      <alignment vertical="center"/>
    </xf>
    <xf numFmtId="0" fontId="25" fillId="101" borderId="19" applyNumberFormat="0" applyProtection="0">
      <alignment horizontal="left" vertical="top" indent="1"/>
    </xf>
    <xf numFmtId="0" fontId="93" fillId="67" borderId="83">
      <protection locked="0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8" fillId="68" borderId="24" applyNumberFormat="0" applyProtection="0">
      <alignment horizontal="left" vertical="center" indent="1"/>
    </xf>
    <xf numFmtId="4" fontId="43" fillId="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72" borderId="33" applyNumberFormat="0" applyProtection="0">
      <alignment horizontal="left" vertical="center" indent="1"/>
    </xf>
    <xf numFmtId="0" fontId="88" fillId="108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72" borderId="33" applyNumberFormat="0" applyProtection="0">
      <alignment vertical="center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4" fontId="43" fillId="100" borderId="33" applyNumberFormat="0" applyProtection="0">
      <alignment horizontal="left" vertical="center" indent="1"/>
    </xf>
    <xf numFmtId="4" fontId="43" fillId="63" borderId="33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0" fontId="25" fillId="101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88" fillId="108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38" fillId="61" borderId="19" applyNumberFormat="0" applyProtection="0">
      <alignment horizontal="right" vertical="center"/>
    </xf>
    <xf numFmtId="4" fontId="39" fillId="82" borderId="19" applyNumberFormat="0" applyProtection="0">
      <alignment vertical="center"/>
    </xf>
    <xf numFmtId="0" fontId="25" fillId="71" borderId="19" applyNumberFormat="0" applyProtection="0">
      <alignment horizontal="left" vertical="top" indent="1"/>
    </xf>
    <xf numFmtId="4" fontId="43" fillId="100" borderId="33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94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43" fillId="72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9" fontId="95" fillId="110" borderId="83"/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8" fillId="57" borderId="19" applyNumberFormat="0" applyProtection="0">
      <alignment horizontal="right" vertical="center"/>
    </xf>
    <xf numFmtId="4" fontId="36" fillId="54" borderId="19" applyNumberFormat="0" applyProtection="0">
      <alignment vertical="center"/>
    </xf>
    <xf numFmtId="0" fontId="4" fillId="106" borderId="33" applyNumberFormat="0" applyProtection="0">
      <alignment horizontal="left" vertical="center" indent="1"/>
    </xf>
    <xf numFmtId="4" fontId="85" fillId="54" borderId="33" applyNumberFormat="0" applyProtection="0">
      <alignment vertical="center"/>
    </xf>
    <xf numFmtId="4" fontId="36" fillId="66" borderId="24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68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88" fillId="108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0" fontId="93" fillId="67" borderId="83">
      <protection locked="0"/>
    </xf>
    <xf numFmtId="0" fontId="4" fillId="84" borderId="33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88" fillId="102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4" fontId="85" fillId="10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19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85" fillId="72" borderId="33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33" applyNumberFormat="0" applyProtection="0">
      <alignment vertical="center"/>
    </xf>
    <xf numFmtId="4" fontId="43" fillId="72" borderId="19" applyNumberFormat="0" applyProtection="0">
      <alignment vertical="center"/>
    </xf>
    <xf numFmtId="4" fontId="88" fillId="108" borderId="19" applyNumberFormat="0" applyProtection="0">
      <alignment vertical="center"/>
    </xf>
    <xf numFmtId="4" fontId="43" fillId="72" borderId="33" applyNumberFormat="0" applyProtection="0">
      <alignment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43" fillId="88" borderId="19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43" fillId="58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87" fillId="82" borderId="19" applyNumberFormat="0" applyProtection="0">
      <alignment horizontal="left" vertical="top" indent="1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38" fillId="57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57" borderId="33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4" fontId="38" fillId="56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37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43" fillId="85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4" fontId="3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138" fillId="116" borderId="90" applyNumberFormat="0" applyAlignment="0" applyProtection="0"/>
    <xf numFmtId="0" fontId="138" fillId="116" borderId="90" applyNumberFormat="0" applyAlignment="0" applyProtection="0"/>
    <xf numFmtId="0" fontId="39" fillId="54" borderId="19" applyNumberFormat="0" applyProtection="0">
      <alignment horizontal="left" vertical="top" indent="1"/>
    </xf>
    <xf numFmtId="4" fontId="43" fillId="88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4" fontId="43" fillId="87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38" fillId="69" borderId="19" applyNumberFormat="0" applyProtection="0">
      <alignment vertical="center"/>
    </xf>
    <xf numFmtId="4" fontId="43" fillId="102" borderId="19" applyNumberFormat="0" applyProtection="0">
      <alignment horizontal="left" vertical="center" indent="1"/>
    </xf>
    <xf numFmtId="4" fontId="43" fillId="72" borderId="33" applyNumberFormat="0" applyProtection="0">
      <alignment vertical="center"/>
    </xf>
    <xf numFmtId="4" fontId="85" fillId="72" borderId="33" applyNumberFormat="0" applyProtection="0">
      <alignment vertical="center"/>
    </xf>
    <xf numFmtId="4" fontId="43" fillId="72" borderId="33" applyNumberFormat="0" applyProtection="0">
      <alignment horizontal="left" vertical="center" indent="1"/>
    </xf>
    <xf numFmtId="4" fontId="43" fillId="0" borderId="19" applyNumberFormat="0" applyProtection="0">
      <alignment horizontal="left" vertical="center" indent="1"/>
    </xf>
    <xf numFmtId="4" fontId="43" fillId="0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49" fillId="69" borderId="19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38" fillId="6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38" fillId="57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36" fillId="54" borderId="19" applyNumberFormat="0" applyProtection="0">
      <alignment vertical="center"/>
    </xf>
    <xf numFmtId="0" fontId="4" fillId="4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0" fontId="4" fillId="106" borderId="33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4" fontId="43" fillId="63" borderId="33" applyNumberFormat="0" applyProtection="0">
      <alignment horizontal="right" vertical="center"/>
    </xf>
    <xf numFmtId="0" fontId="25" fillId="102" borderId="19" applyNumberFormat="0" applyProtection="0">
      <alignment horizontal="left" vertical="top" indent="1"/>
    </xf>
    <xf numFmtId="4" fontId="38" fillId="69" borderId="19" applyNumberFormat="0" applyProtection="0">
      <alignment vertical="center"/>
    </xf>
    <xf numFmtId="0" fontId="25" fillId="102" borderId="19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124" fillId="104" borderId="90" applyNumberFormat="0" applyAlignment="0" applyProtection="0"/>
    <xf numFmtId="4" fontId="43" fillId="101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116" fillId="54" borderId="19" applyNumberFormat="0" applyProtection="0">
      <alignment vertical="center"/>
    </xf>
    <xf numFmtId="0" fontId="4" fillId="84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8" fillId="66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0" fontId="25" fillId="102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54" borderId="33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0" fontId="39" fillId="54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4" fontId="43" fillId="100" borderId="88" applyNumberFormat="0" applyProtection="0">
      <alignment horizontal="left" vertical="center" indent="1"/>
    </xf>
    <xf numFmtId="4" fontId="38" fillId="62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4" fontId="43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91" fillId="100" borderId="33" applyNumberFormat="0" applyProtection="0">
      <alignment horizontal="right" vertical="center"/>
    </xf>
    <xf numFmtId="4" fontId="39" fillId="99" borderId="33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9" fillId="69" borderId="19" applyNumberFormat="0" applyProtection="0">
      <alignment horizontal="right" vertical="center"/>
    </xf>
    <xf numFmtId="4" fontId="43" fillId="103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9" fillId="69" borderId="19" applyNumberFormat="0" applyProtection="0">
      <alignment horizontal="right" vertical="center"/>
    </xf>
    <xf numFmtId="4" fontId="43" fillId="97" borderId="33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7" borderId="33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4" fontId="48" fillId="68" borderId="24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36" fillId="66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0" fontId="4" fillId="55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55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9" fontId="95" fillId="110" borderId="83"/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0" borderId="19" applyNumberFormat="0" applyProtection="0">
      <alignment horizontal="right" vertical="center"/>
    </xf>
    <xf numFmtId="0" fontId="4" fillId="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4" fontId="38" fillId="54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4" fontId="39" fillId="99" borderId="33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94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8" fillId="64" borderId="19" applyNumberFormat="0" applyProtection="0">
      <alignment horizontal="right" vertical="center"/>
    </xf>
    <xf numFmtId="4" fontId="37" fillId="54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100" borderId="88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38" fillId="54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94" borderId="19" applyNumberFormat="0" applyProtection="0">
      <alignment horizontal="right" vertical="center"/>
    </xf>
    <xf numFmtId="0" fontId="25" fillId="102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43" fillId="0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88" borderId="19" applyNumberFormat="0" applyProtection="0">
      <alignment horizontal="right"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138" fillId="116" borderId="90" applyNumberFormat="0" applyAlignment="0" applyProtection="0"/>
    <xf numFmtId="4" fontId="43" fillId="93" borderId="33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7" fillId="54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0" fontId="123" fillId="0" borderId="43" applyFill="0" applyProtection="0">
      <alignment horizontal="right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0" fontId="4" fillId="0" borderId="33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0" fontId="43" fillId="68" borderId="19" applyNumberFormat="0" applyProtection="0">
      <alignment horizontal="left" vertical="top" indent="1"/>
    </xf>
    <xf numFmtId="49" fontId="95" fillId="110" borderId="83"/>
    <xf numFmtId="4" fontId="43" fillId="0" borderId="19" applyNumberFormat="0" applyProtection="0">
      <alignment horizontal="left" vertical="center" indent="1"/>
    </xf>
    <xf numFmtId="4" fontId="43" fillId="0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43" fillId="0" borderId="19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72" borderId="33" applyNumberFormat="0" applyProtection="0">
      <alignment horizontal="left" vertical="center" indent="1"/>
    </xf>
    <xf numFmtId="0" fontId="88" fillId="108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88" fillId="104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43" fillId="100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43" fillId="100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4" fontId="38" fillId="59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138" fillId="116" borderId="90" applyNumberFormat="0" applyAlignment="0" applyProtection="0"/>
    <xf numFmtId="0" fontId="138" fillId="116" borderId="90" applyNumberFormat="0" applyAlignment="0" applyProtection="0"/>
    <xf numFmtId="4" fontId="43" fillId="54" borderId="33" applyNumberFormat="0" applyProtection="0">
      <alignment horizontal="left" vertical="center" indent="1"/>
    </xf>
    <xf numFmtId="200" fontId="127" fillId="0" borderId="85">
      <alignment horizontal="right"/>
    </xf>
    <xf numFmtId="4" fontId="43" fillId="54" borderId="33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4" fontId="43" fillId="54" borderId="33" applyNumberFormat="0" applyProtection="0">
      <alignment vertical="center"/>
    </xf>
    <xf numFmtId="4" fontId="3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72" borderId="33" applyNumberFormat="0" applyProtection="0">
      <alignment vertical="center"/>
    </xf>
    <xf numFmtId="4" fontId="43" fillId="102" borderId="19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38" fillId="6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38" fillId="66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8" fillId="66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4" fontId="38" fillId="6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43" fillId="104" borderId="33" applyNumberFormat="0" applyAlignment="0" applyProtection="0"/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49" fillId="69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4" fontId="43" fillId="56" borderId="33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3" fontId="127" fillId="0" borderId="41"/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4" fillId="69" borderId="19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90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4" fillId="66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96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39" fillId="0" borderId="92" applyNumberFormat="0" applyFill="0" applyAlignment="0" applyProtection="0"/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9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130" fillId="0" borderId="84" applyFill="0" applyBorder="0" applyProtection="0">
      <alignment horizontal="left" vertical="top"/>
    </xf>
    <xf numFmtId="0" fontId="4" fillId="68" borderId="19" applyNumberFormat="0" applyProtection="0">
      <alignment horizontal="left" vertical="top" indent="1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3" fontId="127" fillId="0" borderId="41"/>
    <xf numFmtId="0" fontId="4" fillId="68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0" fontId="4" fillId="0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0" fontId="4" fillId="4" borderId="33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91" fillId="101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81" fillId="79" borderId="33" applyNumberFormat="0" applyAlignment="0" applyProtection="0"/>
    <xf numFmtId="4" fontId="49" fillId="69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4" fontId="38" fillId="59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58" borderId="33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143" fillId="104" borderId="33" applyNumberFormat="0" applyAlignment="0" applyProtection="0"/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43" fillId="95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38" fillId="116" borderId="90" applyNumberFormat="0" applyAlignment="0" applyProtection="0"/>
    <xf numFmtId="0" fontId="138" fillId="116" borderId="90" applyNumberFormat="0" applyAlignment="0" applyProtection="0"/>
    <xf numFmtId="0" fontId="4" fillId="68" borderId="19" applyNumberFormat="0" applyProtection="0">
      <alignment horizontal="left" vertical="top" indent="1"/>
    </xf>
    <xf numFmtId="4" fontId="43" fillId="63" borderId="33" applyNumberFormat="0" applyProtection="0">
      <alignment horizontal="right" vertical="center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0" fontId="123" fillId="0" borderId="43" applyFill="0" applyProtection="0">
      <alignment horizontal="right"/>
    </xf>
    <xf numFmtId="4" fontId="49" fillId="69" borderId="19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4" fillId="69" borderId="19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36" fillId="66" borderId="24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38" fillId="69" borderId="19" applyNumberFormat="0" applyProtection="0">
      <alignment vertical="center"/>
    </xf>
    <xf numFmtId="0" fontId="15" fillId="71" borderId="23" applyBorder="0"/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38" fillId="62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8" fillId="54" borderId="19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4" fontId="36" fillId="54" borderId="19" applyNumberFormat="0" applyProtection="0">
      <alignment vertical="center"/>
    </xf>
    <xf numFmtId="0" fontId="4" fillId="68" borderId="19" applyNumberFormat="0" applyProtection="0">
      <alignment horizontal="left" vertical="top" indent="1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4" fontId="38" fillId="64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4" fontId="38" fillId="59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61" borderId="33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4" fontId="36" fillId="54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101" borderId="19" applyNumberFormat="0" applyProtection="0">
      <alignment horizontal="right" vertical="center"/>
    </xf>
    <xf numFmtId="4" fontId="43" fillId="72" borderId="19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93" fillId="67" borderId="83">
      <protection locked="0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200" fontId="127" fillId="0" borderId="85">
      <alignment horizontal="right"/>
    </xf>
    <xf numFmtId="0" fontId="43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38" fillId="58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0" fontId="39" fillId="0" borderId="92" applyNumberFormat="0" applyFill="0" applyAlignment="0" applyProtection="0"/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9" fontId="95" fillId="110" borderId="83"/>
    <xf numFmtId="0" fontId="4" fillId="68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38" fillId="69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4" fontId="43" fillId="87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91" fillId="100" borderId="33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4" fillId="69" borderId="19" applyNumberFormat="0" applyProtection="0">
      <alignment vertical="center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36" fillId="66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0" borderId="33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72" borderId="33" applyNumberFormat="0" applyProtection="0">
      <alignment vertical="center"/>
    </xf>
    <xf numFmtId="0" fontId="25" fillId="107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81" fillId="79" borderId="33" applyNumberFormat="0" applyAlignment="0" applyProtection="0"/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43" fillId="94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0" fontId="4" fillId="0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9" fontId="95" fillId="110" borderId="83"/>
    <xf numFmtId="4" fontId="43" fillId="54" borderId="33" applyNumberFormat="0" applyProtection="0">
      <alignment vertical="center"/>
    </xf>
    <xf numFmtId="4" fontId="43" fillId="72" borderId="19" applyNumberFormat="0" applyProtection="0">
      <alignment vertical="center"/>
    </xf>
    <xf numFmtId="4" fontId="36" fillId="66" borderId="24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4" fontId="43" fillId="8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4" fontId="91" fillId="101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5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39" fillId="0" borderId="92" applyNumberFormat="0" applyFill="0" applyAlignment="0" applyProtection="0"/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43" fillId="68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43" fillId="58" borderId="33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100" borderId="33" applyNumberFormat="0" applyProtection="0">
      <alignment horizontal="left" vertical="center" indent="1"/>
    </xf>
    <xf numFmtId="4" fontId="43" fillId="0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4" fontId="43" fillId="87" borderId="19" applyNumberFormat="0" applyProtection="0">
      <alignment horizontal="right" vertical="center"/>
    </xf>
    <xf numFmtId="0" fontId="143" fillId="104" borderId="33" applyNumberFormat="0" applyAlignment="0" applyProtection="0"/>
    <xf numFmtId="0" fontId="4" fillId="68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0" fontId="123" fillId="0" borderId="43" applyFill="0" applyProtection="0">
      <alignment horizontal="right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4" fontId="116" fillId="54" borderId="19" applyNumberFormat="0" applyProtection="0">
      <alignment vertical="center"/>
    </xf>
    <xf numFmtId="0" fontId="4" fillId="68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25" fillId="102" borderId="19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4" fontId="43" fillId="87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101" borderId="19" applyNumberFormat="0" applyProtection="0">
      <alignment horizontal="right" vertical="center"/>
    </xf>
    <xf numFmtId="4" fontId="43" fillId="72" borderId="19" applyNumberFormat="0" applyProtection="0">
      <alignment vertical="center"/>
    </xf>
    <xf numFmtId="4" fontId="85" fillId="101" borderId="19" applyNumberFormat="0" applyProtection="0">
      <alignment horizontal="right" vertical="center"/>
    </xf>
    <xf numFmtId="4" fontId="43" fillId="72" borderId="19" applyNumberFormat="0" applyProtection="0">
      <alignment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43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0" fontId="124" fillId="104" borderId="90" applyNumberFormat="0" applyAlignment="0" applyProtection="0"/>
    <xf numFmtId="4" fontId="116" fillId="54" borderId="19" applyNumberFormat="0" applyProtection="0">
      <alignment vertical="center"/>
    </xf>
    <xf numFmtId="4" fontId="43" fillId="85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3" fontId="127" fillId="0" borderId="41"/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0" fontId="138" fillId="116" borderId="90" applyNumberFormat="0" applyAlignment="0" applyProtection="0"/>
    <xf numFmtId="0" fontId="138" fillId="116" borderId="90" applyNumberFormat="0" applyAlignment="0" applyProtection="0"/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87" fillId="82" borderId="19" applyNumberFormat="0" applyProtection="0">
      <alignment horizontal="left" vertical="top" indent="1"/>
    </xf>
    <xf numFmtId="200" fontId="127" fillId="0" borderId="85">
      <alignment horizontal="right"/>
    </xf>
    <xf numFmtId="4" fontId="43" fillId="63" borderId="33" applyNumberFormat="0" applyProtection="0">
      <alignment horizontal="right" vertical="center"/>
    </xf>
    <xf numFmtId="0" fontId="25" fillId="107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4" fontId="48" fillId="68" borderId="24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4" fontId="38" fillId="69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4" fontId="43" fillId="63" borderId="33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100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4" fontId="85" fillId="72" borderId="33" applyNumberFormat="0" applyProtection="0">
      <alignment vertical="center"/>
    </xf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43" fillId="104" borderId="33" applyNumberFormat="0" applyAlignment="0" applyProtection="0"/>
    <xf numFmtId="0" fontId="143" fillId="104" borderId="33" applyNumberFormat="0" applyAlignment="0" applyProtection="0"/>
    <xf numFmtId="0" fontId="4" fillId="55" borderId="19" applyNumberFormat="0" applyProtection="0">
      <alignment horizontal="left" vertical="center" indent="1"/>
    </xf>
    <xf numFmtId="4" fontId="38" fillId="56" borderId="19" applyNumberFormat="0" applyProtection="0">
      <alignment horizontal="right" vertical="center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4" fontId="43" fillId="89" borderId="19" applyNumberFormat="0" applyProtection="0">
      <alignment horizontal="right" vertical="center"/>
    </xf>
    <xf numFmtId="4" fontId="43" fillId="54" borderId="33" applyNumberFormat="0" applyProtection="0">
      <alignment horizontal="left" vertical="center" indent="1"/>
    </xf>
    <xf numFmtId="4" fontId="38" fillId="56" borderId="19" applyNumberFormat="0" applyProtection="0">
      <alignment horizontal="right" vertical="center"/>
    </xf>
    <xf numFmtId="0" fontId="93" fillId="67" borderId="83">
      <protection locked="0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3" fontId="127" fillId="0" borderId="41"/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88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90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4" fillId="66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43" fillId="54" borderId="33" applyNumberFormat="0" applyProtection="0">
      <alignment vertical="center"/>
    </xf>
    <xf numFmtId="4" fontId="48" fillId="68" borderId="24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38" fillId="66" borderId="19" applyNumberFormat="0" applyProtection="0">
      <alignment horizontal="right" vertical="center"/>
    </xf>
    <xf numFmtId="4" fontId="88" fillId="108" borderId="19" applyNumberFormat="0" applyProtection="0">
      <alignment vertical="center"/>
    </xf>
    <xf numFmtId="0" fontId="130" fillId="0" borderId="84" applyFill="0" applyBorder="0" applyProtection="0">
      <alignment horizontal="left" vertical="top"/>
    </xf>
    <xf numFmtId="4" fontId="43" fillId="58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3" fontId="127" fillId="0" borderId="41"/>
    <xf numFmtId="0" fontId="4" fillId="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38" fillId="64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3" fillId="7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143" fillId="104" borderId="33" applyNumberFormat="0" applyAlignment="0" applyProtection="0"/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43" fillId="87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8" fillId="63" borderId="19" applyNumberFormat="0" applyProtection="0">
      <alignment horizontal="right" vertical="center"/>
    </xf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38" fillId="116" borderId="90" applyNumberFormat="0" applyAlignment="0" applyProtection="0"/>
    <xf numFmtId="0" fontId="138" fillId="116" borderId="90" applyNumberFormat="0" applyAlignment="0" applyProtection="0"/>
    <xf numFmtId="0" fontId="25" fillId="71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43" fillId="90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0" fontId="123" fillId="0" borderId="43" applyFill="0" applyProtection="0">
      <alignment horizontal="right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49" fillId="69" borderId="19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4" fillId="69" borderId="19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36" fillId="66" borderId="24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38" fillId="69" borderId="19" applyNumberFormat="0" applyProtection="0">
      <alignment vertical="center"/>
    </xf>
    <xf numFmtId="0" fontId="15" fillId="71" borderId="23" applyBorder="0"/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38" fillId="62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8" fillId="54" borderId="19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4" fontId="36" fillId="54" borderId="19" applyNumberFormat="0" applyProtection="0">
      <alignment vertical="center"/>
    </xf>
    <xf numFmtId="0" fontId="25" fillId="71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4" fontId="48" fillId="68" borderId="24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0" fontId="25" fillId="71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4" fontId="39" fillId="82" borderId="19" applyNumberFormat="0" applyProtection="0">
      <alignment vertical="center"/>
    </xf>
    <xf numFmtId="0" fontId="25" fillId="71" borderId="19" applyNumberFormat="0" applyProtection="0">
      <alignment horizontal="left" vertical="top" indent="1"/>
    </xf>
    <xf numFmtId="4" fontId="43" fillId="87" borderId="19" applyNumberFormat="0" applyProtection="0">
      <alignment horizontal="right" vertical="center"/>
    </xf>
    <xf numFmtId="0" fontId="43" fillId="108" borderId="91" applyNumberFormat="0" applyFont="0" applyAlignment="0" applyProtection="0"/>
    <xf numFmtId="0" fontId="4" fillId="66" borderId="19" applyNumberFormat="0" applyProtection="0">
      <alignment horizontal="left" vertical="center" indent="1"/>
    </xf>
    <xf numFmtId="4" fontId="91" fillId="100" borderId="33" applyNumberFormat="0" applyProtection="0">
      <alignment horizontal="right" vertical="center"/>
    </xf>
    <xf numFmtId="0" fontId="25" fillId="101" borderId="19" applyNumberFormat="0" applyProtection="0">
      <alignment horizontal="left" vertical="top" indent="1"/>
    </xf>
    <xf numFmtId="4" fontId="36" fillId="54" borderId="19" applyNumberFormat="0" applyProtection="0">
      <alignment vertical="center"/>
    </xf>
    <xf numFmtId="4" fontId="43" fillId="0" borderId="19" applyNumberFormat="0" applyProtection="0">
      <alignment horizontal="left" vertical="center" indent="1"/>
    </xf>
    <xf numFmtId="4" fontId="43" fillId="58" borderId="33" applyNumberFormat="0" applyProtection="0">
      <alignment horizontal="right" vertical="center"/>
    </xf>
    <xf numFmtId="4" fontId="39" fillId="99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54" borderId="33" applyNumberFormat="0" applyProtection="0">
      <alignment vertical="center"/>
    </xf>
    <xf numFmtId="0" fontId="25" fillId="101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38" fillId="69" borderId="19" applyNumberFormat="0" applyProtection="0">
      <alignment vertical="center"/>
    </xf>
    <xf numFmtId="0" fontId="25" fillId="71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43" fillId="54" borderId="33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87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91" fillId="100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4" fontId="43" fillId="58" borderId="33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43" fillId="91" borderId="33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4" fontId="43" fillId="64" borderId="33" applyNumberFormat="0" applyProtection="0">
      <alignment horizontal="right" vertical="center"/>
    </xf>
    <xf numFmtId="4" fontId="88" fillId="104" borderId="19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0" fontId="25" fillId="102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36" fillId="66" borderId="24" applyNumberFormat="0" applyProtection="0">
      <alignment horizontal="left" vertical="center" indent="1"/>
    </xf>
    <xf numFmtId="4" fontId="38" fillId="66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43" fillId="72" borderId="33" applyNumberFormat="0" applyProtection="0">
      <alignment horizontal="left" vertical="center" indent="1"/>
    </xf>
    <xf numFmtId="0" fontId="123" fillId="0" borderId="43" applyFill="0" applyProtection="0">
      <alignment horizontal="right"/>
    </xf>
    <xf numFmtId="0" fontId="4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36" fillId="66" borderId="24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48" fillId="68" borderId="24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0" fontId="4" fillId="106" borderId="33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0" fontId="87" fillId="82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38" fillId="54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72" borderId="33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43" fillId="88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0" fontId="4" fillId="84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9" fillId="69" borderId="19" applyNumberFormat="0" applyProtection="0">
      <alignment horizontal="right" vertical="center"/>
    </xf>
    <xf numFmtId="4" fontId="43" fillId="72" borderId="19" applyNumberFormat="0" applyProtection="0">
      <alignment horizontal="left" vertical="center" indent="1"/>
    </xf>
    <xf numFmtId="4" fontId="36" fillId="54" borderId="19" applyNumberFormat="0" applyProtection="0">
      <alignment vertical="center"/>
    </xf>
    <xf numFmtId="4" fontId="38" fillId="69" borderId="19" applyNumberFormat="0" applyProtection="0">
      <alignment horizontal="right" vertical="center"/>
    </xf>
    <xf numFmtId="4" fontId="43" fillId="72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81" fillId="79" borderId="33" applyNumberFormat="0" applyAlignment="0" applyProtection="0"/>
    <xf numFmtId="4" fontId="43" fillId="54" borderId="33" applyNumberFormat="0" applyProtection="0">
      <alignment horizontal="left" vertical="center" indent="1"/>
    </xf>
    <xf numFmtId="4" fontId="85" fillId="54" borderId="33" applyNumberFormat="0" applyProtection="0">
      <alignment vertical="center"/>
    </xf>
    <xf numFmtId="4" fontId="37" fillId="54" borderId="19" applyNumberFormat="0" applyProtection="0">
      <alignment vertical="center"/>
    </xf>
    <xf numFmtId="4" fontId="43" fillId="5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87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58" borderId="33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100" borderId="88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200" fontId="127" fillId="0" borderId="85">
      <alignment horizontal="right"/>
    </xf>
    <xf numFmtId="0" fontId="4" fillId="106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33" applyNumberFormat="0" applyProtection="0">
      <alignment horizontal="left" vertical="center" indent="1"/>
    </xf>
    <xf numFmtId="4" fontId="88" fillId="104" borderId="19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vertical="center"/>
    </xf>
    <xf numFmtId="4" fontId="43" fillId="72" borderId="33" applyNumberFormat="0" applyProtection="0">
      <alignment horizontal="left" vertical="center" indent="1"/>
    </xf>
    <xf numFmtId="4" fontId="43" fillId="0" borderId="33" applyNumberFormat="0" applyProtection="0">
      <alignment horizontal="right" vertical="center"/>
    </xf>
    <xf numFmtId="0" fontId="4" fillId="0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93" fillId="67" borderId="83">
      <protection locked="0"/>
    </xf>
    <xf numFmtId="4" fontId="43" fillId="7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0" borderId="33" applyNumberFormat="0" applyProtection="0">
      <alignment horizontal="left" vertical="center" indent="1"/>
    </xf>
    <xf numFmtId="4" fontId="38" fillId="69" borderId="19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72" borderId="33" applyNumberFormat="0" applyProtection="0">
      <alignment vertical="center"/>
    </xf>
    <xf numFmtId="0" fontId="25" fillId="101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4" fontId="49" fillId="69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0" fontId="15" fillId="71" borderId="23" applyBorder="0"/>
    <xf numFmtId="4" fontId="44" fillId="69" borderId="19" applyNumberFormat="0" applyProtection="0">
      <alignment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38" fillId="60" borderId="19" applyNumberFormat="0" applyProtection="0">
      <alignment horizontal="right" vertical="center"/>
    </xf>
    <xf numFmtId="4" fontId="43" fillId="100" borderId="33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0" fontId="4" fillId="106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4" fontId="36" fillId="54" borderId="19" applyNumberFormat="0" applyProtection="0">
      <alignment vertical="center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0" fontId="25" fillId="107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94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38" fillId="56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124" fillId="104" borderId="90" applyNumberFormat="0" applyAlignment="0" applyProtection="0"/>
    <xf numFmtId="4" fontId="43" fillId="72" borderId="19" applyNumberFormat="0" applyProtection="0">
      <alignment vertical="center"/>
    </xf>
    <xf numFmtId="4" fontId="43" fillId="72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4" fontId="43" fillId="91" borderId="33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81" fillId="79" borderId="33" applyNumberFormat="0" applyAlignment="0" applyProtection="0"/>
    <xf numFmtId="4" fontId="38" fillId="69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143" fillId="104" borderId="33" applyNumberFormat="0" applyAlignment="0" applyProtection="0"/>
    <xf numFmtId="4" fontId="43" fillId="0" borderId="33" applyNumberFormat="0" applyProtection="0">
      <alignment horizontal="right" vertical="center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72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200" fontId="127" fillId="0" borderId="85">
      <alignment horizontal="right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100" borderId="33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4" fontId="43" fillId="87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39" fillId="54" borderId="19" applyNumberFormat="0" applyProtection="0">
      <alignment horizontal="left" vertical="top" indent="1"/>
    </xf>
    <xf numFmtId="0" fontId="43" fillId="108" borderId="91" applyNumberFormat="0" applyFont="0" applyAlignment="0" applyProtection="0"/>
    <xf numFmtId="4" fontId="43" fillId="72" borderId="19" applyNumberFormat="0" applyProtection="0">
      <alignment horizontal="left" vertical="center" indent="1"/>
    </xf>
    <xf numFmtId="4" fontId="49" fillId="69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44" fillId="69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15" fillId="71" borderId="23" applyBorder="0"/>
    <xf numFmtId="4" fontId="38" fillId="6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38" fillId="61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38" fillId="58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88" fillId="10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0" fontId="43" fillId="68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0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3" fillId="72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4" fillId="69" borderId="19" applyNumberFormat="0" applyProtection="0">
      <alignment vertical="center"/>
    </xf>
    <xf numFmtId="4" fontId="91" fillId="101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4" fontId="49" fillId="69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0" fontId="4" fillId="66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4" fontId="43" fillId="103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4" fontId="43" fillId="88" borderId="19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103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4" fontId="43" fillId="54" borderId="33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81" fillId="79" borderId="33" applyNumberFormat="0" applyAlignment="0" applyProtection="0"/>
    <xf numFmtId="4" fontId="39" fillId="82" borderId="19" applyNumberFormat="0" applyProtection="0">
      <alignment vertical="center"/>
    </xf>
    <xf numFmtId="0" fontId="39" fillId="54" borderId="19" applyNumberFormat="0" applyProtection="0">
      <alignment horizontal="left" vertical="top" indent="1"/>
    </xf>
    <xf numFmtId="4" fontId="43" fillId="87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43" fillId="0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0" borderId="33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3" fillId="63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0" fontId="130" fillId="0" borderId="84" applyFill="0" applyBorder="0" applyProtection="0">
      <alignment horizontal="left" vertical="top"/>
    </xf>
    <xf numFmtId="3" fontId="127" fillId="0" borderId="41"/>
    <xf numFmtId="0" fontId="25" fillId="101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138" fillId="116" borderId="90" applyNumberFormat="0" applyAlignment="0" applyProtection="0"/>
    <xf numFmtId="4" fontId="43" fillId="10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100" borderId="88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4" fontId="43" fillId="9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25" fillId="101" borderId="19" applyNumberFormat="0" applyProtection="0">
      <alignment horizontal="left" vertical="top" indent="1"/>
    </xf>
    <xf numFmtId="0" fontId="93" fillId="67" borderId="83">
      <protection locked="0"/>
    </xf>
    <xf numFmtId="49" fontId="95" fillId="110" borderId="83"/>
    <xf numFmtId="0" fontId="43" fillId="68" borderId="19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4" fontId="38" fillId="61" borderId="19" applyNumberFormat="0" applyProtection="0">
      <alignment horizontal="right" vertical="center"/>
    </xf>
    <xf numFmtId="0" fontId="25" fillId="71" borderId="19" applyNumberFormat="0" applyProtection="0">
      <alignment horizontal="left" vertical="top" indent="1"/>
    </xf>
    <xf numFmtId="0" fontId="4" fillId="0" borderId="33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43" fillId="94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43" fillId="54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4" fontId="38" fillId="5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4" fontId="36" fillId="66" borderId="24" applyNumberFormat="0" applyProtection="0">
      <alignment horizontal="left" vertical="center" indent="1"/>
    </xf>
    <xf numFmtId="4" fontId="43" fillId="0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3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39" fillId="99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43" fillId="100" borderId="88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0" fontId="25" fillId="71" borderId="19" applyNumberFormat="0" applyProtection="0">
      <alignment horizontal="left" vertical="top" indent="1"/>
    </xf>
    <xf numFmtId="4" fontId="38" fillId="54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4" fontId="43" fillId="57" borderId="33" applyNumberFormat="0" applyProtection="0">
      <alignment horizontal="right" vertical="center"/>
    </xf>
    <xf numFmtId="4" fontId="43" fillId="64" borderId="33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0" fontId="4" fillId="0" borderId="33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39" fillId="54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92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38" fillId="56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36" fillId="66" borderId="24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4" fontId="43" fillId="72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4" fontId="43" fillId="90" borderId="19" applyNumberFormat="0" applyProtection="0">
      <alignment horizontal="right" vertical="center"/>
    </xf>
    <xf numFmtId="4" fontId="43" fillId="58" borderId="33" applyNumberFormat="0" applyProtection="0">
      <alignment horizontal="right" vertical="center"/>
    </xf>
    <xf numFmtId="4" fontId="43" fillId="103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43" fillId="85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130" fillId="0" borderId="84" applyFill="0" applyBorder="0" applyProtection="0">
      <alignment horizontal="left" vertical="top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43" fillId="0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4" fontId="38" fillId="69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3" fillId="68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0" fontId="39" fillId="54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4" fontId="38" fillId="54" borderId="19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0" fontId="25" fillId="71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4" fontId="43" fillId="72" borderId="19" applyNumberFormat="0" applyProtection="0">
      <alignment vertical="center"/>
    </xf>
    <xf numFmtId="0" fontId="4" fillId="55" borderId="19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4" fontId="38" fillId="57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4" fontId="38" fillId="66" borderId="19" applyNumberFormat="0" applyProtection="0">
      <alignment horizontal="right" vertical="center"/>
    </xf>
    <xf numFmtId="0" fontId="25" fillId="7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43" fillId="100" borderId="88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97" borderId="33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97" borderId="33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38" fillId="56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200" fontId="127" fillId="0" borderId="85">
      <alignment horizontal="right"/>
    </xf>
    <xf numFmtId="4" fontId="43" fillId="88" borderId="19" applyNumberFormat="0" applyProtection="0">
      <alignment horizontal="right" vertical="center"/>
    </xf>
    <xf numFmtId="0" fontId="25" fillId="107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97" borderId="33" applyNumberFormat="0" applyProtection="0">
      <alignment horizontal="right" vertical="center"/>
    </xf>
    <xf numFmtId="4" fontId="43" fillId="0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4" fontId="43" fillId="0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4" fontId="85" fillId="100" borderId="33" applyNumberFormat="0" applyProtection="0">
      <alignment horizontal="right" vertical="center"/>
    </xf>
    <xf numFmtId="0" fontId="25" fillId="102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54" borderId="33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0" fontId="4" fillId="103" borderId="33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102" borderId="19" applyNumberFormat="0" applyProtection="0">
      <alignment horizontal="right" vertical="center"/>
    </xf>
    <xf numFmtId="4" fontId="43" fillId="54" borderId="33" applyNumberFormat="0" applyProtection="0">
      <alignment horizontal="left" vertical="center" indent="1"/>
    </xf>
    <xf numFmtId="4" fontId="38" fillId="59" borderId="19" applyNumberFormat="0" applyProtection="0">
      <alignment horizontal="right" vertical="center"/>
    </xf>
    <xf numFmtId="4" fontId="39" fillId="82" borderId="19" applyNumberFormat="0" applyProtection="0">
      <alignment vertical="center"/>
    </xf>
    <xf numFmtId="0" fontId="43" fillId="108" borderId="91" applyNumberFormat="0" applyFont="0" applyAlignment="0" applyProtection="0"/>
    <xf numFmtId="0" fontId="88" fillId="102" borderId="19" applyNumberFormat="0" applyProtection="0">
      <alignment horizontal="left" vertical="top" indent="1"/>
    </xf>
    <xf numFmtId="4" fontId="43" fillId="0" borderId="19" applyNumberFormat="0" applyProtection="0">
      <alignment horizontal="left" vertical="center" indent="1"/>
    </xf>
    <xf numFmtId="0" fontId="4" fillId="0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4" fontId="44" fillId="69" borderId="19" applyNumberFormat="0" applyProtection="0">
      <alignment vertical="center"/>
    </xf>
    <xf numFmtId="4" fontId="49" fillId="69" borderId="19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4" fontId="38" fillId="59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4" fontId="44" fillId="69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36" fillId="66" borderId="24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43" fillId="102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43" fillId="88" borderId="19" applyNumberFormat="0" applyProtection="0">
      <alignment horizontal="right" vertical="center"/>
    </xf>
    <xf numFmtId="4" fontId="85" fillId="100" borderId="33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38" fillId="57" borderId="19" applyNumberFormat="0" applyProtection="0">
      <alignment horizontal="right" vertical="center"/>
    </xf>
    <xf numFmtId="0" fontId="4" fillId="4" borderId="33" applyNumberFormat="0" applyProtection="0">
      <alignment horizontal="left" vertical="center" indent="1"/>
    </xf>
    <xf numFmtId="4" fontId="43" fillId="88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4" fontId="43" fillId="56" borderId="33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0" fontId="87" fillId="82" borderId="19" applyNumberFormat="0" applyProtection="0">
      <alignment horizontal="left" vertical="top" indent="1"/>
    </xf>
    <xf numFmtId="4" fontId="43" fillId="72" borderId="33" applyNumberFormat="0" applyProtection="0">
      <alignment vertical="center"/>
    </xf>
    <xf numFmtId="4" fontId="39" fillId="82" borderId="19" applyNumberFormat="0" applyProtection="0">
      <alignment vertical="center"/>
    </xf>
    <xf numFmtId="0" fontId="15" fillId="71" borderId="23" applyBorder="0"/>
    <xf numFmtId="4" fontId="38" fillId="69" borderId="19" applyNumberFormat="0" applyProtection="0">
      <alignment horizontal="right" vertical="center"/>
    </xf>
    <xf numFmtId="0" fontId="25" fillId="107" borderId="19" applyNumberFormat="0" applyProtection="0">
      <alignment horizontal="left" vertical="top" indent="1"/>
    </xf>
    <xf numFmtId="4" fontId="38" fillId="62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43" fillId="8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25" fillId="107" borderId="19" applyNumberFormat="0" applyProtection="0">
      <alignment horizontal="left" vertical="top" indent="1"/>
    </xf>
    <xf numFmtId="4" fontId="38" fillId="62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4" fontId="38" fillId="60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38" fillId="56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38" fillId="64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38" fillId="69" borderId="19" applyNumberFormat="0" applyProtection="0">
      <alignment horizontal="right" vertical="center"/>
    </xf>
    <xf numFmtId="4" fontId="36" fillId="66" borderId="24" applyNumberFormat="0" applyProtection="0">
      <alignment horizontal="left" vertical="center" indent="1"/>
    </xf>
    <xf numFmtId="0" fontId="124" fillId="104" borderId="90" applyNumberFormat="0" applyAlignment="0" applyProtection="0"/>
    <xf numFmtId="0" fontId="123" fillId="0" borderId="43" applyFill="0" applyProtection="0">
      <alignment horizontal="right"/>
    </xf>
    <xf numFmtId="0" fontId="138" fillId="116" borderId="90" applyNumberFormat="0" applyAlignment="0" applyProtection="0"/>
    <xf numFmtId="0" fontId="39" fillId="54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39" fillId="0" borderId="92" applyNumberFormat="0" applyFill="0" applyAlignment="0" applyProtection="0"/>
    <xf numFmtId="0" fontId="43" fillId="68" borderId="19" applyNumberFormat="0" applyProtection="0">
      <alignment horizontal="left" vertical="top" indent="1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0" fontId="43" fillId="108" borderId="91" applyNumberFormat="0" applyFont="0" applyAlignment="0" applyProtection="0"/>
    <xf numFmtId="4" fontId="39" fillId="54" borderId="19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4" fontId="85" fillId="54" borderId="33" applyNumberFormat="0" applyProtection="0">
      <alignment vertical="center"/>
    </xf>
    <xf numFmtId="4" fontId="43" fillId="57" borderId="33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72" borderId="33" applyNumberFormat="0" applyProtection="0">
      <alignment vertical="center"/>
    </xf>
    <xf numFmtId="0" fontId="25" fillId="101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25" fillId="71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38" fillId="60" borderId="19" applyNumberFormat="0" applyProtection="0">
      <alignment horizontal="right" vertical="center"/>
    </xf>
    <xf numFmtId="4" fontId="37" fillId="54" borderId="19" applyNumberFormat="0" applyProtection="0">
      <alignment vertical="center"/>
    </xf>
    <xf numFmtId="4" fontId="91" fillId="101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36" fillId="66" borderId="19" applyNumberFormat="0" applyProtection="0">
      <alignment horizontal="left" vertical="center" indent="1"/>
    </xf>
    <xf numFmtId="0" fontId="88" fillId="102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93" fillId="67" borderId="83">
      <protection locked="0"/>
    </xf>
    <xf numFmtId="4" fontId="36" fillId="66" borderId="19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4" fontId="38" fillId="58" borderId="19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87" borderId="19" applyNumberFormat="0" applyProtection="0">
      <alignment horizontal="right" vertical="center"/>
    </xf>
    <xf numFmtId="0" fontId="25" fillId="71" borderId="19" applyNumberFormat="0" applyProtection="0">
      <alignment horizontal="left" vertical="top" indent="1"/>
    </xf>
    <xf numFmtId="4" fontId="43" fillId="89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43" fillId="87" borderId="19" applyNumberFormat="0" applyProtection="0">
      <alignment horizontal="right"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43" fillId="90" borderId="19" applyNumberFormat="0" applyProtection="0">
      <alignment horizontal="right" vertical="center"/>
    </xf>
    <xf numFmtId="4" fontId="43" fillId="72" borderId="19" applyNumberFormat="0" applyProtection="0">
      <alignment vertical="center"/>
    </xf>
    <xf numFmtId="0" fontId="4" fillId="55" borderId="19" applyNumberFormat="0" applyProtection="0">
      <alignment horizontal="left" vertical="top" indent="1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38" fillId="58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64" borderId="33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43" fillId="97" borderId="33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7" borderId="33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9" fillId="99" borderId="33" applyNumberFormat="0" applyProtection="0">
      <alignment horizontal="left" vertical="center" indent="1"/>
    </xf>
    <xf numFmtId="4" fontId="48" fillId="68" borderId="24" applyNumberFormat="0" applyProtection="0">
      <alignment horizontal="left" vertical="center" indent="1"/>
    </xf>
    <xf numFmtId="4" fontId="38" fillId="64" borderId="19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4" fontId="43" fillId="63" borderId="33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4" fontId="36" fillId="66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43" fillId="102" borderId="19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4" fontId="43" fillId="100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4" fontId="43" fillId="100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0" fontId="4" fillId="106" borderId="33" applyNumberFormat="0" applyProtection="0">
      <alignment horizontal="left" vertical="center" indent="1"/>
    </xf>
    <xf numFmtId="4" fontId="43" fillId="97" borderId="33" applyNumberFormat="0" applyProtection="0">
      <alignment horizontal="right" vertical="center"/>
    </xf>
    <xf numFmtId="4" fontId="43" fillId="100" borderId="33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25" fillId="71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56" borderId="33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0" fontId="4" fillId="4" borderId="33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0" fontId="4" fillId="68" borderId="19" applyNumberFormat="0" applyProtection="0">
      <alignment horizontal="left" vertical="top" indent="1"/>
    </xf>
    <xf numFmtId="4" fontId="88" fillId="104" borderId="19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4" fontId="38" fillId="69" borderId="19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0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123" fillId="0" borderId="43" applyFill="0" applyProtection="0">
      <alignment horizontal="right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0" fontId="43" fillId="68" borderId="19" applyNumberFormat="0" applyProtection="0">
      <alignment horizontal="left" vertical="top" indent="1"/>
    </xf>
    <xf numFmtId="4" fontId="85" fillId="100" borderId="33" applyNumberFormat="0" applyProtection="0">
      <alignment horizontal="right" vertical="center"/>
    </xf>
    <xf numFmtId="4" fontId="43" fillId="0" borderId="33" applyNumberFormat="0" applyProtection="0">
      <alignment horizontal="right" vertical="center"/>
    </xf>
    <xf numFmtId="4" fontId="43" fillId="72" borderId="33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85" fillId="72" borderId="33" applyNumberFormat="0" applyProtection="0">
      <alignment vertical="center"/>
    </xf>
    <xf numFmtId="4" fontId="43" fillId="72" borderId="33" applyNumberFormat="0" applyProtection="0">
      <alignment vertical="center"/>
    </xf>
    <xf numFmtId="4" fontId="88" fillId="108" borderId="19" applyNumberFormat="0" applyProtection="0">
      <alignment vertical="center"/>
    </xf>
    <xf numFmtId="4" fontId="43" fillId="72" borderId="33" applyNumberFormat="0" applyProtection="0">
      <alignment vertical="center"/>
    </xf>
    <xf numFmtId="4" fontId="91" fillId="101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0" fontId="4" fillId="4" borderId="33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43" fillId="100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3" borderId="33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54" borderId="33" applyNumberFormat="0" applyProtection="0">
      <alignment horizontal="left" vertical="center" indent="1"/>
    </xf>
    <xf numFmtId="0" fontId="87" fillId="82" borderId="19" applyNumberFormat="0" applyProtection="0">
      <alignment horizontal="left" vertical="top" indent="1"/>
    </xf>
    <xf numFmtId="4" fontId="43" fillId="54" borderId="33" applyNumberFormat="0" applyProtection="0">
      <alignment horizontal="left" vertical="center" indent="1"/>
    </xf>
    <xf numFmtId="0" fontId="138" fillId="116" borderId="90" applyNumberFormat="0" applyAlignment="0" applyProtection="0"/>
    <xf numFmtId="0" fontId="138" fillId="116" borderId="90" applyNumberFormat="0" applyAlignment="0" applyProtection="0"/>
    <xf numFmtId="4" fontId="43" fillId="54" borderId="33" applyNumberFormat="0" applyProtection="0">
      <alignment horizontal="left" vertical="center" indent="1"/>
    </xf>
    <xf numFmtId="200" fontId="127" fillId="0" borderId="85">
      <alignment horizontal="right"/>
    </xf>
    <xf numFmtId="4" fontId="43" fillId="54" borderId="33" applyNumberFormat="0" applyProtection="0">
      <alignment horizontal="left" vertical="center" indent="1"/>
    </xf>
    <xf numFmtId="4" fontId="38" fillId="54" borderId="19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4" fontId="43" fillId="54" borderId="33" applyNumberFormat="0" applyProtection="0">
      <alignment vertical="center"/>
    </xf>
    <xf numFmtId="0" fontId="81" fillId="79" borderId="33" applyNumberFormat="0" applyAlignment="0" applyProtection="0"/>
    <xf numFmtId="0" fontId="81" fillId="79" borderId="33" applyNumberFormat="0" applyAlignment="0" applyProtection="0"/>
    <xf numFmtId="0" fontId="4" fillId="69" borderId="19" applyNumberFormat="0" applyProtection="0">
      <alignment horizontal="left" vertical="top" indent="1"/>
    </xf>
    <xf numFmtId="4" fontId="38" fillId="58" borderId="19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43" fillId="104" borderId="33" applyNumberFormat="0" applyAlignment="0" applyProtection="0"/>
    <xf numFmtId="0" fontId="143" fillId="104" borderId="33" applyNumberFormat="0" applyAlignment="0" applyProtection="0"/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3" fontId="127" fillId="0" borderId="41"/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0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90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4" fillId="66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63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130" fillId="0" borderId="84" applyFill="0" applyBorder="0" applyProtection="0">
      <alignment horizontal="left" vertical="top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3" fontId="127" fillId="0" borderId="41"/>
    <xf numFmtId="0" fontId="25" fillId="101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88" fillId="104" borderId="19" applyNumberFormat="0" applyProtection="0">
      <alignment horizontal="left" vertical="center" indent="1"/>
    </xf>
    <xf numFmtId="0" fontId="4" fillId="4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143" fillId="104" borderId="33" applyNumberFormat="0" applyAlignment="0" applyProtection="0"/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38" fillId="116" borderId="90" applyNumberFormat="0" applyAlignment="0" applyProtection="0"/>
    <xf numFmtId="0" fontId="138" fillId="116" borderId="90" applyNumberFormat="0" applyAlignment="0" applyProtection="0"/>
    <xf numFmtId="4" fontId="38" fillId="61" borderId="19" applyNumberFormat="0" applyProtection="0">
      <alignment horizontal="right" vertical="center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0" fontId="123" fillId="0" borderId="43" applyFill="0" applyProtection="0">
      <alignment horizontal="right"/>
    </xf>
    <xf numFmtId="4" fontId="49" fillId="69" borderId="19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4" fillId="69" borderId="19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36" fillId="66" borderId="24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38" fillId="69" borderId="19" applyNumberFormat="0" applyProtection="0">
      <alignment vertical="center"/>
    </xf>
    <xf numFmtId="0" fontId="15" fillId="71" borderId="23" applyBorder="0"/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38" fillId="62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8" fillId="54" borderId="19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4" fontId="36" fillId="54" borderId="19" applyNumberFormat="0" applyProtection="0">
      <alignment vertical="center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4" fillId="8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38" fillId="59" borderId="19" applyNumberFormat="0" applyProtection="0">
      <alignment horizontal="right" vertical="center"/>
    </xf>
    <xf numFmtId="0" fontId="4" fillId="0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4" fontId="43" fillId="100" borderId="33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0" fontId="25" fillId="71" borderId="19" applyNumberFormat="0" applyProtection="0">
      <alignment horizontal="left" vertical="top" indent="1"/>
    </xf>
    <xf numFmtId="0" fontId="25" fillId="71" borderId="19" applyNumberFormat="0" applyProtection="0">
      <alignment horizontal="left" vertical="top" indent="1"/>
    </xf>
    <xf numFmtId="0" fontId="4" fillId="103" borderId="33" applyNumberFormat="0" applyProtection="0">
      <alignment horizontal="left" vertical="center" indent="1"/>
    </xf>
    <xf numFmtId="4" fontId="38" fillId="64" borderId="19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4" fontId="38" fillId="62" borderId="19" applyNumberFormat="0" applyProtection="0">
      <alignment horizontal="right" vertical="center"/>
    </xf>
    <xf numFmtId="0" fontId="4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43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0" fontId="4" fillId="103" borderId="33" applyNumberFormat="0" applyProtection="0">
      <alignment horizontal="left" vertical="center" indent="1"/>
    </xf>
    <xf numFmtId="4" fontId="43" fillId="97" borderId="33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36" fillId="66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123" fillId="0" borderId="43" applyFill="0" applyProtection="0">
      <alignment horizontal="right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124" fillId="104" borderId="90" applyNumberFormat="0" applyAlignment="0" applyProtection="0"/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38" fillId="54" borderId="19" applyNumberFormat="0" applyProtection="0">
      <alignment horizontal="left" vertical="center" indent="1"/>
    </xf>
    <xf numFmtId="0" fontId="124" fillId="104" borderId="90" applyNumberFormat="0" applyAlignment="0" applyProtection="0"/>
    <xf numFmtId="0" fontId="43" fillId="72" borderId="19" applyNumberFormat="0" applyProtection="0">
      <alignment horizontal="left" vertical="top" indent="1"/>
    </xf>
    <xf numFmtId="0" fontId="124" fillId="104" borderId="90" applyNumberFormat="0" applyAlignment="0" applyProtection="0"/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25" fillId="101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25" fillId="102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25" fillId="71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0" fontId="123" fillId="0" borderId="43" applyFill="0" applyProtection="0">
      <alignment horizontal="right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0" fontId="43" fillId="68" borderId="19" applyNumberFormat="0" applyProtection="0">
      <alignment horizontal="left" vertical="top" indent="1"/>
    </xf>
    <xf numFmtId="0" fontId="4" fillId="0" borderId="33" applyNumberFormat="0" applyProtection="0">
      <alignment horizontal="left" vertical="center" indent="1"/>
    </xf>
    <xf numFmtId="4" fontId="36" fillId="66" borderId="19" applyNumberFormat="0" applyProtection="0">
      <alignment horizontal="left" vertical="center" indent="1"/>
    </xf>
    <xf numFmtId="4" fontId="44" fillId="69" borderId="19" applyNumberFormat="0" applyProtection="0">
      <alignment horizontal="right" vertical="center"/>
    </xf>
    <xf numFmtId="4" fontId="85" fillId="100" borderId="33" applyNumberFormat="0" applyProtection="0">
      <alignment horizontal="right" vertical="center"/>
    </xf>
    <xf numFmtId="4" fontId="43" fillId="72" borderId="33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33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85" fillId="72" borderId="33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33" applyNumberFormat="0" applyProtection="0">
      <alignment vertical="center"/>
    </xf>
    <xf numFmtId="4" fontId="91" fillId="101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25" fillId="101" borderId="19" applyNumberFormat="0" applyProtection="0">
      <alignment horizontal="left" vertical="top" indent="1"/>
    </xf>
    <xf numFmtId="0" fontId="4" fillId="84" borderId="33" applyNumberFormat="0" applyProtection="0">
      <alignment horizontal="left" vertical="center" indent="1"/>
    </xf>
    <xf numFmtId="0" fontId="25" fillId="107" borderId="19" applyNumberFormat="0" applyProtection="0">
      <alignment horizontal="left" vertical="top" indent="1"/>
    </xf>
    <xf numFmtId="0" fontId="25" fillId="102" borderId="19" applyNumberFormat="0" applyProtection="0">
      <alignment horizontal="left" vertical="top" indent="1"/>
    </xf>
    <xf numFmtId="0" fontId="4" fillId="106" borderId="33" applyNumberFormat="0" applyProtection="0">
      <alignment horizontal="left" vertical="center" indent="1"/>
    </xf>
    <xf numFmtId="0" fontId="4" fillId="106" borderId="33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43" fillId="63" borderId="33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4" fontId="43" fillId="93" borderId="33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43" fillId="91" borderId="33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61" borderId="33" applyNumberFormat="0" applyProtection="0">
      <alignment horizontal="right" vertical="center"/>
    </xf>
    <xf numFmtId="4" fontId="43" fillId="56" borderId="33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4" fontId="43" fillId="57" borderId="33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0" fontId="138" fillId="116" borderId="90" applyNumberFormat="0" applyAlignment="0" applyProtection="0"/>
    <xf numFmtId="0" fontId="138" fillId="116" borderId="90" applyNumberFormat="0" applyAlignment="0" applyProtection="0"/>
    <xf numFmtId="4" fontId="43" fillId="54" borderId="33" applyNumberFormat="0" applyProtection="0">
      <alignment horizontal="left" vertical="center" indent="1"/>
    </xf>
    <xf numFmtId="200" fontId="127" fillId="0" borderId="85">
      <alignment horizontal="right"/>
    </xf>
    <xf numFmtId="4" fontId="43" fillId="54" borderId="33" applyNumberFormat="0" applyProtection="0">
      <alignment horizontal="left" vertical="center" indent="1"/>
    </xf>
    <xf numFmtId="4" fontId="38" fillId="54" borderId="19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4" fontId="43" fillId="54" borderId="33" applyNumberFormat="0" applyProtection="0">
      <alignment vertical="center"/>
    </xf>
    <xf numFmtId="0" fontId="39" fillId="54" borderId="19" applyNumberFormat="0" applyProtection="0">
      <alignment horizontal="left" vertical="top" indent="1"/>
    </xf>
    <xf numFmtId="4" fontId="38" fillId="58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0" fontId="81" fillId="79" borderId="33" applyNumberFormat="0" applyAlignment="0" applyProtection="0"/>
    <xf numFmtId="0" fontId="81" fillId="79" borderId="33" applyNumberFormat="0" applyAlignment="0" applyProtection="0"/>
    <xf numFmtId="4" fontId="39" fillId="54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43" fillId="104" borderId="33" applyNumberFormat="0" applyAlignment="0" applyProtection="0"/>
    <xf numFmtId="0" fontId="143" fillId="104" borderId="33" applyNumberFormat="0" applyAlignment="0" applyProtection="0"/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3" fontId="127" fillId="0" borderId="41"/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90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4" fillId="66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93" fillId="67" borderId="83">
      <protection locked="0"/>
    </xf>
    <xf numFmtId="49" fontId="95" fillId="110" borderId="83"/>
    <xf numFmtId="0" fontId="130" fillId="0" borderId="84" applyFill="0" applyBorder="0" applyProtection="0">
      <alignment horizontal="left" vertical="top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3" fontId="127" fillId="0" borderId="41"/>
    <xf numFmtId="4" fontId="43" fillId="87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0" fontId="4" fillId="55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4" fillId="69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116" fillId="54" borderId="19" applyNumberFormat="0" applyProtection="0">
      <alignment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88" fillId="102" borderId="19" applyNumberFormat="0" applyProtection="0">
      <alignment horizontal="left" vertical="top" indent="1"/>
    </xf>
    <xf numFmtId="0" fontId="88" fillId="108" borderId="19" applyNumberFormat="0" applyProtection="0">
      <alignment horizontal="left" vertical="top" indent="1"/>
    </xf>
    <xf numFmtId="0" fontId="25" fillId="107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9" fillId="69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4" fillId="69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4" fillId="69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58" borderId="33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143" fillId="104" borderId="33" applyNumberFormat="0" applyAlignment="0" applyProtection="0"/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7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4" fillId="84" borderId="33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3" fillId="63" borderId="33" applyNumberFormat="0" applyProtection="0">
      <alignment horizontal="right" vertical="center"/>
    </xf>
    <xf numFmtId="0" fontId="43" fillId="108" borderId="91" applyNumberFormat="0" applyFont="0" applyAlignment="0" applyProtection="0"/>
    <xf numFmtId="0" fontId="43" fillId="108" borderId="91" applyNumberFormat="0" applyFont="0" applyAlignment="0" applyProtection="0"/>
    <xf numFmtId="0" fontId="138" fillId="116" borderId="90" applyNumberFormat="0" applyAlignment="0" applyProtection="0"/>
    <xf numFmtId="0" fontId="138" fillId="116" borderId="90" applyNumberFormat="0" applyAlignment="0" applyProtection="0"/>
    <xf numFmtId="4" fontId="43" fillId="54" borderId="33" applyNumberFormat="0" applyProtection="0">
      <alignment horizontal="left" vertical="center" indent="1"/>
    </xf>
    <xf numFmtId="4" fontId="43" fillId="93" borderId="33" applyNumberFormat="0" applyProtection="0">
      <alignment horizontal="right" vertical="center"/>
    </xf>
    <xf numFmtId="0" fontId="124" fillId="104" borderId="90" applyNumberFormat="0" applyAlignment="0" applyProtection="0"/>
    <xf numFmtId="0" fontId="124" fillId="104" borderId="90" applyNumberFormat="0" applyAlignment="0" applyProtection="0"/>
    <xf numFmtId="0" fontId="123" fillId="0" borderId="43" applyFill="0" applyProtection="0">
      <alignment horizontal="right"/>
    </xf>
    <xf numFmtId="4" fontId="43" fillId="64" borderId="33" applyNumberFormat="0" applyProtection="0">
      <alignment horizontal="right" vertical="center"/>
    </xf>
    <xf numFmtId="4" fontId="49" fillId="69" borderId="19" applyNumberFormat="0" applyProtection="0">
      <alignment horizontal="right" vertical="center"/>
    </xf>
    <xf numFmtId="4" fontId="48" fillId="68" borderId="24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4" fontId="44" fillId="69" borderId="19" applyNumberFormat="0" applyProtection="0">
      <alignment horizontal="right" vertical="center"/>
    </xf>
    <xf numFmtId="4" fontId="38" fillId="69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36" fillId="66" borderId="24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4" fontId="38" fillId="69" borderId="19" applyNumberFormat="0" applyProtection="0">
      <alignment vertical="center"/>
    </xf>
    <xf numFmtId="0" fontId="15" fillId="71" borderId="23" applyBorder="0"/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4" fontId="38" fillId="62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38" fillId="59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38" fillId="58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8" fillId="54" borderId="19" applyNumberFormat="0" applyProtection="0">
      <alignment horizontal="left" vertical="center" indent="1"/>
    </xf>
    <xf numFmtId="4" fontId="37" fillId="54" borderId="19" applyNumberFormat="0" applyProtection="0">
      <alignment vertical="center"/>
    </xf>
    <xf numFmtId="4" fontId="36" fillId="54" borderId="19" applyNumberFormat="0" applyProtection="0">
      <alignment vertical="center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4" fillId="84" borderId="33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64" borderId="33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0" fontId="4" fillId="84" borderId="33" applyNumberFormat="0" applyProtection="0">
      <alignment horizontal="left" vertical="center" indent="1"/>
    </xf>
    <xf numFmtId="0" fontId="4" fillId="84" borderId="33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200" fontId="127" fillId="0" borderId="85">
      <alignment horizontal="right"/>
    </xf>
    <xf numFmtId="0" fontId="4" fillId="66" borderId="19" applyNumberFormat="0" applyProtection="0">
      <alignment horizontal="left" vertical="center" indent="1"/>
    </xf>
    <xf numFmtId="0" fontId="138" fillId="116" borderId="90" applyNumberFormat="0" applyAlignment="0" applyProtection="0"/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96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130" fillId="0" borderId="84" applyFill="0" applyBorder="0" applyProtection="0">
      <alignment horizontal="left" vertical="top"/>
    </xf>
    <xf numFmtId="4" fontId="43" fillId="92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200" fontId="127" fillId="0" borderId="85">
      <alignment horizontal="right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0" fontId="39" fillId="54" borderId="19" applyNumberFormat="0" applyProtection="0">
      <alignment horizontal="left" vertical="top" indent="1"/>
    </xf>
    <xf numFmtId="4" fontId="39" fillId="54" borderId="19" applyNumberFormat="0" applyProtection="0">
      <alignment horizontal="left" vertical="center" indent="1"/>
    </xf>
    <xf numFmtId="0" fontId="143" fillId="104" borderId="33" applyNumberFormat="0" applyAlignment="0" applyProtection="0"/>
    <xf numFmtId="0" fontId="143" fillId="104" borderId="33" applyNumberFormat="0" applyAlignment="0" applyProtection="0"/>
    <xf numFmtId="4" fontId="39" fillId="54" borderId="19" applyNumberFormat="0" applyProtection="0">
      <alignment horizontal="left" vertical="center" indent="1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0" fontId="43" fillId="108" borderId="91" applyNumberFormat="0" applyFont="0" applyAlignment="0" applyProtection="0"/>
    <xf numFmtId="0" fontId="138" fillId="116" borderId="90" applyNumberFormat="0" applyAlignment="0" applyProtection="0"/>
    <xf numFmtId="4" fontId="44" fillId="69" borderId="19" applyNumberFormat="0" applyProtection="0">
      <alignment horizontal="right" vertical="center"/>
    </xf>
    <xf numFmtId="4" fontId="36" fillId="66" borderId="24" applyNumberFormat="0" applyProtection="0">
      <alignment horizontal="left" vertical="center" indent="1"/>
    </xf>
    <xf numFmtId="4" fontId="38" fillId="69" borderId="19" applyNumberFormat="0" applyProtection="0">
      <alignment vertical="center"/>
    </xf>
    <xf numFmtId="0" fontId="15" fillId="71" borderId="23" applyBorder="0"/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4" fontId="38" fillId="6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38" fillId="57" borderId="19" applyNumberFormat="0" applyProtection="0">
      <alignment horizontal="right" vertical="center"/>
    </xf>
    <xf numFmtId="4" fontId="38" fillId="56" borderId="19" applyNumberFormat="0" applyProtection="0">
      <alignment horizontal="right" vertical="center"/>
    </xf>
    <xf numFmtId="4" fontId="37" fillId="54" borderId="19" applyNumberFormat="0" applyProtection="0">
      <alignment vertical="center"/>
    </xf>
    <xf numFmtId="4" fontId="36" fillId="54" borderId="19" applyNumberFormat="0" applyProtection="0">
      <alignment vertical="center"/>
    </xf>
    <xf numFmtId="0" fontId="39" fillId="0" borderId="92" applyNumberFormat="0" applyFill="0" applyAlignment="0" applyProtection="0"/>
    <xf numFmtId="0" fontId="39" fillId="0" borderId="92" applyNumberFormat="0" applyFill="0" applyAlignment="0" applyProtection="0"/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4" fillId="68" borderId="19" applyNumberFormat="0" applyProtection="0">
      <alignment horizontal="left" vertical="top" indent="1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39" fillId="82" borderId="19" applyNumberFormat="0" applyProtection="0">
      <alignment vertical="center"/>
    </xf>
    <xf numFmtId="4" fontId="116" fillId="54" borderId="19" applyNumberFormat="0" applyProtection="0">
      <alignment vertical="center"/>
    </xf>
    <xf numFmtId="3" fontId="127" fillId="0" borderId="41"/>
    <xf numFmtId="4" fontId="116" fillId="54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0" fontId="39" fillId="54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130" fillId="0" borderId="84" applyFill="0" applyBorder="0" applyProtection="0">
      <alignment horizontal="left" vertical="top"/>
    </xf>
    <xf numFmtId="0" fontId="39" fillId="0" borderId="92" applyNumberFormat="0" applyFill="0" applyAlignment="0" applyProtection="0"/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91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4" fillId="69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38" fillId="6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4" fontId="43" fillId="95" borderId="19" applyNumberFormat="0" applyProtection="0">
      <alignment horizontal="right" vertical="center"/>
    </xf>
    <xf numFmtId="4" fontId="38" fillId="6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38" fillId="60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4" fontId="38" fillId="5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85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96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4" fontId="43" fillId="94" borderId="19" applyNumberFormat="0" applyProtection="0">
      <alignment horizontal="right" vertical="center"/>
    </xf>
    <xf numFmtId="0" fontId="124" fillId="104" borderId="90" applyNumberFormat="0" applyAlignment="0" applyProtection="0"/>
    <xf numFmtId="0" fontId="4" fillId="66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3" fillId="108" borderId="91" applyNumberFormat="0" applyFont="0" applyAlignment="0" applyProtection="0"/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90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3" fontId="127" fillId="0" borderId="41"/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90" borderId="19" applyNumberFormat="0" applyProtection="0">
      <alignment horizontal="right" vertical="center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3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130" fillId="0" borderId="84" applyFill="0" applyBorder="0" applyProtection="0">
      <alignment horizontal="left" vertical="top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3" fontId="127" fillId="0" borderId="41"/>
    <xf numFmtId="0" fontId="43" fillId="72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0" fontId="4" fillId="68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0" fontId="43" fillId="72" borderId="19" applyNumberFormat="0" applyProtection="0">
      <alignment horizontal="left" vertical="top" indent="1"/>
    </xf>
    <xf numFmtId="0" fontId="43" fillId="72" borderId="19" applyNumberFormat="0" applyProtection="0">
      <alignment horizontal="left" vertical="top" indent="1"/>
    </xf>
    <xf numFmtId="4" fontId="116" fillId="54" borderId="19" applyNumberFormat="0" applyProtection="0">
      <alignment vertical="center"/>
    </xf>
    <xf numFmtId="4" fontId="116" fillId="54" borderId="19" applyNumberFormat="0" applyProtection="0">
      <alignment vertical="center"/>
    </xf>
    <xf numFmtId="4" fontId="39" fillId="82" borderId="19" applyNumberFormat="0" applyProtection="0">
      <alignment vertical="center"/>
    </xf>
    <xf numFmtId="0" fontId="4" fillId="69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143" fillId="104" borderId="33" applyNumberFormat="0" applyAlignment="0" applyProtection="0"/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4" fontId="43" fillId="10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4" fontId="43" fillId="102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49" fontId="95" fillId="110" borderId="83"/>
    <xf numFmtId="0" fontId="93" fillId="67" borderId="83">
      <protection locked="0"/>
    </xf>
    <xf numFmtId="0" fontId="4" fillId="55" borderId="19" applyNumberFormat="0" applyProtection="0">
      <alignment horizontal="left" vertical="top" indent="1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5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7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8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89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38" fillId="61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0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2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38" fillId="63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4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5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38" fillId="6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96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4" fontId="43" fillId="102" borderId="19" applyNumberFormat="0" applyProtection="0">
      <alignment horizontal="right" vertical="center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38" fillId="69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4" fontId="36" fillId="66" borderId="24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4" fontId="43" fillId="72" borderId="19" applyNumberFormat="0" applyProtection="0">
      <alignment horizontal="left" vertical="center" indent="1"/>
    </xf>
    <xf numFmtId="0" fontId="43" fillId="72" borderId="19" applyNumberFormat="0" applyProtection="0">
      <alignment horizontal="left" vertical="top" indent="1"/>
    </xf>
    <xf numFmtId="4" fontId="43" fillId="72" borderId="19" applyNumberFormat="0" applyProtection="0">
      <alignment horizontal="left" vertical="center" indent="1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43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4" fontId="43" fillId="102" borderId="19" applyNumberFormat="0" applyProtection="0">
      <alignment horizontal="left" vertical="center" indent="1"/>
    </xf>
    <xf numFmtId="0" fontId="39" fillId="0" borderId="92" applyNumberFormat="0" applyFill="0" applyAlignment="0" applyProtection="0"/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6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4" fontId="43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102" borderId="19" applyNumberFormat="0" applyProtection="0">
      <alignment horizontal="left" vertical="center" indent="1"/>
    </xf>
    <xf numFmtId="4" fontId="43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4" fontId="39" fillId="54" borderId="19" applyNumberFormat="0" applyProtection="0">
      <alignment horizontal="left" vertical="center" indent="1"/>
    </xf>
    <xf numFmtId="0" fontId="39" fillId="54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39" fillId="54" borderId="19" applyNumberFormat="0" applyProtection="0">
      <alignment horizontal="left" vertical="center" indent="1"/>
    </xf>
    <xf numFmtId="0" fontId="4" fillId="55" borderId="19" applyNumberFormat="0" applyProtection="0">
      <alignment horizontal="left" vertical="top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4" fontId="43" fillId="95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0" fontId="4" fillId="66" borderId="19" applyNumberFormat="0" applyProtection="0">
      <alignment horizontal="left" vertical="center" indent="1"/>
    </xf>
    <xf numFmtId="4" fontId="85" fillId="101" borderId="19" applyNumberFormat="0" applyProtection="0">
      <alignment horizontal="right" vertical="center"/>
    </xf>
    <xf numFmtId="0" fontId="4" fillId="55" borderId="19" applyNumberFormat="0" applyProtection="0">
      <alignment horizontal="left" vertical="top" indent="1"/>
    </xf>
    <xf numFmtId="0" fontId="4" fillId="55" borderId="19" applyNumberFormat="0" applyProtection="0">
      <alignment horizontal="left" vertical="top" indent="1"/>
    </xf>
    <xf numFmtId="4" fontId="85" fillId="101" borderId="19" applyNumberFormat="0" applyProtection="0">
      <alignment horizontal="right" vertical="center"/>
    </xf>
    <xf numFmtId="4" fontId="85" fillId="101" borderId="19" applyNumberFormat="0" applyProtection="0">
      <alignment horizontal="right" vertical="center"/>
    </xf>
    <xf numFmtId="0" fontId="4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0" fontId="43" fillId="68" borderId="19" applyNumberFormat="0" applyProtection="0">
      <alignment horizontal="left" vertical="top" indent="1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91" fillId="101" borderId="19" applyNumberFormat="0" applyProtection="0">
      <alignment horizontal="right" vertical="center"/>
    </xf>
    <xf numFmtId="4" fontId="36" fillId="66" borderId="19" applyNumberFormat="0" applyProtection="0">
      <alignment horizontal="left" vertical="center" indent="1"/>
    </xf>
    <xf numFmtId="0" fontId="4" fillId="68" borderId="19" applyNumberFormat="0" applyProtection="0">
      <alignment horizontal="left" vertical="top" indent="1"/>
    </xf>
    <xf numFmtId="0" fontId="4" fillId="66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center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43" fillId="102" borderId="19" applyNumberFormat="0" applyProtection="0">
      <alignment horizontal="left" vertical="center" indent="1"/>
    </xf>
    <xf numFmtId="0" fontId="138" fillId="116" borderId="90" applyNumberFormat="0" applyAlignment="0" applyProtection="0"/>
    <xf numFmtId="0" fontId="43" fillId="108" borderId="91" applyNumberFormat="0" applyFont="0" applyAlignment="0" applyProtection="0"/>
    <xf numFmtId="0" fontId="4" fillId="69" borderId="19" applyNumberFormat="0" applyProtection="0">
      <alignment horizontal="left" vertical="top" indent="1"/>
    </xf>
    <xf numFmtId="4" fontId="38" fillId="66" borderId="19" applyNumberFormat="0" applyProtection="0">
      <alignment horizontal="right" vertical="center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4" fontId="43" fillId="102" borderId="19" applyNumberFormat="0" applyProtection="0">
      <alignment horizontal="right" vertical="center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0" fontId="4" fillId="69" borderId="19" applyNumberFormat="0" applyProtection="0">
      <alignment horizontal="left" vertical="top" indent="1"/>
    </xf>
    <xf numFmtId="4" fontId="85" fillId="72" borderId="19" applyNumberFormat="0" applyProtection="0">
      <alignment vertical="center"/>
    </xf>
    <xf numFmtId="4" fontId="43" fillId="72" borderId="19" applyNumberFormat="0" applyProtection="0">
      <alignment horizontal="left" vertical="center" indent="1"/>
    </xf>
    <xf numFmtId="4" fontId="85" fillId="72" borderId="19" applyNumberFormat="0" applyProtection="0">
      <alignment vertical="center"/>
    </xf>
    <xf numFmtId="4" fontId="85" fillId="72" borderId="19" applyNumberFormat="0" applyProtection="0">
      <alignment vertical="center"/>
    </xf>
    <xf numFmtId="0" fontId="4" fillId="69" borderId="19" applyNumberFormat="0" applyProtection="0">
      <alignment horizontal="left" vertical="top" indent="1"/>
    </xf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>
      <protection locked="0"/>
    </xf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" fontId="25" fillId="92" borderId="86" applyNumberFormat="0" applyProtection="0">
      <alignment horizontal="right" vertical="center"/>
    </xf>
    <xf numFmtId="4" fontId="25" fillId="98" borderId="87" applyNumberFormat="0" applyProtection="0">
      <alignment horizontal="left" vertical="center" indent="1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0" fontId="25" fillId="107" borderId="86" applyNumberFormat="0" applyProtection="0">
      <alignment horizontal="left" vertical="center" indent="1"/>
    </xf>
    <xf numFmtId="4" fontId="25" fillId="0" borderId="86" applyNumberFormat="0" applyProtection="0">
      <alignment horizontal="right" vertical="center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2" borderId="86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82" borderId="86" applyNumberFormat="0" applyProtection="0">
      <alignment vertical="center"/>
    </xf>
    <xf numFmtId="0" fontId="33" fillId="74" borderId="0" applyNumberFormat="0" applyBorder="0" applyAlignment="0" applyProtection="0"/>
    <xf numFmtId="0" fontId="33" fillId="75" borderId="0" applyNumberFormat="0" applyBorder="0" applyAlignment="0" applyProtection="0"/>
    <xf numFmtId="0" fontId="33" fillId="76" borderId="0" applyNumberFormat="0" applyBorder="0" applyAlignment="0" applyProtection="0"/>
    <xf numFmtId="0" fontId="33" fillId="77" borderId="0" applyNumberFormat="0" applyBorder="0" applyAlignment="0" applyProtection="0"/>
    <xf numFmtId="0" fontId="35" fillId="0" borderId="89" applyNumberFormat="0" applyFill="0" applyAlignment="0" applyProtection="0"/>
    <xf numFmtId="0" fontId="35" fillId="0" borderId="89" applyNumberFormat="0" applyFill="0" applyAlignment="0" applyProtection="0"/>
    <xf numFmtId="4" fontId="92" fillId="70" borderId="86" applyNumberFormat="0" applyProtection="0">
      <alignment horizontal="right" vertical="center"/>
    </xf>
    <xf numFmtId="4" fontId="90" fillId="109" borderId="87" applyNumberFormat="0" applyProtection="0">
      <alignment horizontal="left" vertical="center" indent="1"/>
    </xf>
    <xf numFmtId="0" fontId="33" fillId="38" borderId="0" applyNumberFormat="0" applyBorder="0" applyAlignment="0" applyProtection="0"/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86" fillId="67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4" fontId="25" fillId="0" borderId="86" applyNumberFormat="0" applyProtection="0">
      <alignment horizontal="right" vertical="center"/>
    </xf>
    <xf numFmtId="0" fontId="33" fillId="78" borderId="0" applyNumberFormat="0" applyBorder="0" applyAlignment="0" applyProtection="0"/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58" fillId="48" borderId="0" applyNumberFormat="0" applyBorder="0" applyAlignment="0" applyProtection="0"/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60" fillId="79" borderId="86" applyNumberFormat="0" applyAlignment="0" applyProtection="0"/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25" fillId="104" borderId="86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0" fontId="67" fillId="0" borderId="29" applyNumberFormat="0" applyFill="0" applyAlignment="0" applyProtection="0"/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0" fontId="69" fillId="0" borderId="30" applyNumberFormat="0" applyFill="0" applyAlignment="0" applyProtection="0"/>
    <xf numFmtId="0" fontId="71" fillId="0" borderId="0" applyNumberFormat="0" applyFill="0" applyBorder="0" applyAlignment="0" applyProtection="0"/>
    <xf numFmtId="0" fontId="73" fillId="49" borderId="86" applyNumberFormat="0" applyAlignment="0" applyProtection="0"/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0" fontId="75" fillId="0" borderId="32" applyNumberFormat="0" applyFill="0" applyAlignment="0" applyProtection="0"/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4" fillId="71" borderId="87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0" fontId="4" fillId="0" borderId="0"/>
    <xf numFmtId="4" fontId="25" fillId="98" borderId="87" applyNumberFormat="0" applyProtection="0">
      <alignment horizontal="left" vertical="center" indent="1"/>
    </xf>
    <xf numFmtId="4" fontId="25" fillId="96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0" fontId="25" fillId="48" borderId="86" applyNumberFormat="0" applyFont="0" applyAlignment="0" applyProtection="0"/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0" fontId="84" fillId="0" borderId="65">
      <alignment horizont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86" fillId="54" borderId="86" applyNumberFormat="0" applyProtection="0">
      <alignment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86" fillId="54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73" fillId="49" borderId="86" applyNumberFormat="0" applyAlignment="0" applyProtection="0"/>
    <xf numFmtId="0" fontId="73" fillId="49" borderId="86" applyNumberFormat="0" applyAlignment="0" applyProtection="0"/>
    <xf numFmtId="0" fontId="60" fillId="79" borderId="86" applyNumberFormat="0" applyAlignment="0" applyProtection="0"/>
    <xf numFmtId="4" fontId="4" fillId="71" borderId="87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4" fontId="86" fillId="67" borderId="86" applyNumberFormat="0" applyProtection="0">
      <alignment horizontal="right" vertical="center"/>
    </xf>
    <xf numFmtId="4" fontId="90" fillId="109" borderId="87" applyNumberFormat="0" applyProtection="0">
      <alignment horizontal="left" vertical="center" indent="1"/>
    </xf>
    <xf numFmtId="4" fontId="92" fillId="70" borderId="86" applyNumberFormat="0" applyProtection="0">
      <alignment horizontal="right" vertical="center"/>
    </xf>
    <xf numFmtId="0" fontId="35" fillId="0" borderId="89" applyNumberFormat="0" applyFill="0" applyAlignment="0" applyProtection="0"/>
    <xf numFmtId="0" fontId="98" fillId="0" borderId="0" applyNumberFormat="0" applyFill="0" applyBorder="0" applyAlignment="0" applyProtection="0"/>
    <xf numFmtId="0" fontId="25" fillId="104" borderId="86" applyNumberFormat="0" applyProtection="0">
      <alignment horizontal="left" vertical="center" indent="1"/>
    </xf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4" fontId="25" fillId="0" borderId="86" applyNumberFormat="0" applyProtection="0">
      <alignment horizontal="right" vertical="center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25" fillId="102" borderId="87" applyNumberFormat="0" applyProtection="0">
      <alignment horizontal="left" vertical="center" indent="1"/>
    </xf>
    <xf numFmtId="44" fontId="2" fillId="0" borderId="0" applyFont="0" applyFill="0" applyBorder="0" applyAlignment="0" applyProtection="0"/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4" fillId="71" borderId="87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5" fillId="98" borderId="87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0" fontId="2" fillId="0" borderId="0"/>
    <xf numFmtId="0" fontId="2" fillId="0" borderId="0"/>
    <xf numFmtId="4" fontId="25" fillId="98" borderId="87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5" fillId="98" borderId="87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0" fontId="2" fillId="0" borderId="0"/>
    <xf numFmtId="4" fontId="25" fillId="96" borderId="86" applyNumberFormat="0" applyProtection="0">
      <alignment horizontal="right" vertical="center"/>
    </xf>
    <xf numFmtId="0" fontId="2" fillId="0" borderId="0"/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0" fontId="2" fillId="11" borderId="17" applyNumberFormat="0" applyFont="0" applyAlignment="0" applyProtection="0"/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25" fillId="48" borderId="86" applyNumberFormat="0" applyFont="0" applyAlignment="0" applyProtection="0"/>
    <xf numFmtId="0" fontId="60" fillId="79" borderId="86" applyNumberFormat="0" applyAlignment="0" applyProtection="0"/>
    <xf numFmtId="200" fontId="127" fillId="0" borderId="5">
      <alignment horizontal="right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5" fillId="48" borderId="86" applyNumberFormat="0" applyFont="0" applyAlignment="0" applyProtection="0"/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25" fillId="54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8" borderId="87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98" borderId="87" applyNumberFormat="0" applyProtection="0">
      <alignment horizontal="left" vertical="center" indent="1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4" fontId="25" fillId="0" borderId="86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0" fontId="84" fillId="0" borderId="65">
      <alignment horizontal="center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0" fontId="130" fillId="0" borderId="3" applyFill="0" applyBorder="0" applyProtection="0">
      <alignment horizontal="left" vertical="top"/>
    </xf>
    <xf numFmtId="8" fontId="4" fillId="0" borderId="93" applyFont="0" applyFill="0" applyBorder="0" applyProtection="0">
      <alignment horizontal="right"/>
    </xf>
    <xf numFmtId="0" fontId="139" fillId="0" borderId="65">
      <alignment horizontal="right"/>
    </xf>
    <xf numFmtId="0" fontId="139" fillId="0" borderId="65">
      <alignment horizontal="left"/>
    </xf>
    <xf numFmtId="0" fontId="84" fillId="0" borderId="65">
      <alignment horizontal="center"/>
    </xf>
    <xf numFmtId="0" fontId="139" fillId="0" borderId="65">
      <alignment horizontal="right"/>
    </xf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6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86" fillId="54" borderId="86" applyNumberFormat="0" applyProtection="0">
      <alignment vertical="center"/>
    </xf>
    <xf numFmtId="4" fontId="25" fillId="83" borderId="86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4" fontId="4" fillId="71" borderId="87" applyNumberFormat="0" applyProtection="0">
      <alignment horizontal="left" vertical="center" indent="1"/>
    </xf>
    <xf numFmtId="4" fontId="25" fillId="101" borderId="87" applyNumberFormat="0" applyProtection="0">
      <alignment horizontal="left" vertical="center" indent="1"/>
    </xf>
    <xf numFmtId="4" fontId="25" fillId="102" borderId="87" applyNumberFormat="0" applyProtection="0">
      <alignment horizontal="left" vertical="center" indent="1"/>
    </xf>
    <xf numFmtId="4" fontId="86" fillId="67" borderId="86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4" fontId="92" fillId="70" borderId="86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4" fontId="25" fillId="102" borderId="86" applyNumberFormat="0" applyProtection="0">
      <alignment horizontal="right" vertical="center"/>
    </xf>
    <xf numFmtId="0" fontId="25" fillId="104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0" fontId="25" fillId="70" borderId="97" applyNumberFormat="0">
      <protection locked="0"/>
    </xf>
    <xf numFmtId="4" fontId="36" fillId="65" borderId="96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6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1" fillId="79" borderId="98" applyNumberFormat="0" applyAlignment="0" applyProtection="0"/>
    <xf numFmtId="4" fontId="43" fillId="54" borderId="98" applyNumberFormat="0" applyProtection="0">
      <alignment vertical="center"/>
    </xf>
    <xf numFmtId="4" fontId="43" fillId="54" borderId="98" applyNumberFormat="0" applyProtection="0">
      <alignment vertical="center"/>
    </xf>
    <xf numFmtId="4" fontId="43" fillId="54" borderId="98" applyNumberFormat="0" applyProtection="0">
      <alignment vertical="center"/>
    </xf>
    <xf numFmtId="4" fontId="85" fillId="54" borderId="98" applyNumberFormat="0" applyProtection="0">
      <alignment vertical="center"/>
    </xf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43" fillId="57" borderId="98" applyNumberFormat="0" applyProtection="0">
      <alignment horizontal="right" vertical="center"/>
    </xf>
    <xf numFmtId="4" fontId="43" fillId="57" borderId="98" applyNumberFormat="0" applyProtection="0">
      <alignment horizontal="right" vertical="center"/>
    </xf>
    <xf numFmtId="4" fontId="43" fillId="57" borderId="98" applyNumberFormat="0" applyProtection="0">
      <alignment horizontal="right" vertical="center"/>
    </xf>
    <xf numFmtId="4" fontId="43" fillId="58" borderId="98" applyNumberFormat="0" applyProtection="0">
      <alignment horizontal="right" vertical="center"/>
    </xf>
    <xf numFmtId="4" fontId="43" fillId="58" borderId="98" applyNumberFormat="0" applyProtection="0">
      <alignment horizontal="right" vertical="center"/>
    </xf>
    <xf numFmtId="4" fontId="43" fillId="58" borderId="98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43" fillId="56" borderId="98" applyNumberFormat="0" applyProtection="0">
      <alignment horizontal="right" vertical="center"/>
    </xf>
    <xf numFmtId="4" fontId="43" fillId="56" borderId="98" applyNumberFormat="0" applyProtection="0">
      <alignment horizontal="right" vertical="center"/>
    </xf>
    <xf numFmtId="4" fontId="43" fillId="56" borderId="98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43" fillId="61" borderId="98" applyNumberFormat="0" applyProtection="0">
      <alignment horizontal="right" vertical="center"/>
    </xf>
    <xf numFmtId="4" fontId="43" fillId="61" borderId="98" applyNumberFormat="0" applyProtection="0">
      <alignment horizontal="right" vertical="center"/>
    </xf>
    <xf numFmtId="4" fontId="43" fillId="61" borderId="98" applyNumberFormat="0" applyProtection="0">
      <alignment horizontal="right" vertical="center"/>
    </xf>
    <xf numFmtId="4" fontId="43" fillId="91" borderId="98" applyNumberFormat="0" applyProtection="0">
      <alignment horizontal="right" vertical="center"/>
    </xf>
    <xf numFmtId="4" fontId="43" fillId="91" borderId="98" applyNumberFormat="0" applyProtection="0">
      <alignment horizontal="right" vertical="center"/>
    </xf>
    <xf numFmtId="4" fontId="43" fillId="91" borderId="98" applyNumberFormat="0" applyProtection="0">
      <alignment horizontal="right" vertical="center"/>
    </xf>
    <xf numFmtId="4" fontId="43" fillId="93" borderId="98" applyNumberFormat="0" applyProtection="0">
      <alignment horizontal="right" vertical="center"/>
    </xf>
    <xf numFmtId="4" fontId="43" fillId="93" borderId="98" applyNumberFormat="0" applyProtection="0">
      <alignment horizontal="right" vertical="center"/>
    </xf>
    <xf numFmtId="4" fontId="43" fillId="93" borderId="98" applyNumberFormat="0" applyProtection="0">
      <alignment horizontal="right" vertical="center"/>
    </xf>
    <xf numFmtId="4" fontId="43" fillId="64" borderId="98" applyNumberFormat="0" applyProtection="0">
      <alignment horizontal="right" vertical="center"/>
    </xf>
    <xf numFmtId="4" fontId="43" fillId="64" borderId="98" applyNumberFormat="0" applyProtection="0">
      <alignment horizontal="right" vertical="center"/>
    </xf>
    <xf numFmtId="4" fontId="43" fillId="64" borderId="98" applyNumberFormat="0" applyProtection="0">
      <alignment horizontal="right" vertical="center"/>
    </xf>
    <xf numFmtId="4" fontId="43" fillId="63" borderId="98" applyNumberFormat="0" applyProtection="0">
      <alignment horizontal="right" vertical="center"/>
    </xf>
    <xf numFmtId="4" fontId="43" fillId="63" borderId="98" applyNumberFormat="0" applyProtection="0">
      <alignment horizontal="right" vertical="center"/>
    </xf>
    <xf numFmtId="4" fontId="43" fillId="63" borderId="98" applyNumberFormat="0" applyProtection="0">
      <alignment horizontal="right" vertical="center"/>
    </xf>
    <xf numFmtId="4" fontId="43" fillId="97" borderId="98" applyNumberFormat="0" applyProtection="0">
      <alignment horizontal="right" vertical="center"/>
    </xf>
    <xf numFmtId="4" fontId="43" fillId="97" borderId="98" applyNumberFormat="0" applyProtection="0">
      <alignment horizontal="right" vertical="center"/>
    </xf>
    <xf numFmtId="4" fontId="43" fillId="97" borderId="98" applyNumberFormat="0" applyProtection="0">
      <alignment horizontal="right" vertical="center"/>
    </xf>
    <xf numFmtId="4" fontId="39" fillId="99" borderId="98" applyNumberFormat="0" applyProtection="0">
      <alignment horizontal="left" vertical="center" indent="1"/>
    </xf>
    <xf numFmtId="4" fontId="39" fillId="98" borderId="96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36" fillId="65" borderId="96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43" fillId="100" borderId="100" applyNumberFormat="0" applyProtection="0">
      <alignment horizontal="left" vertical="center" indent="1"/>
    </xf>
    <xf numFmtId="4" fontId="43" fillId="100" borderId="100" applyNumberFormat="0" applyProtection="0">
      <alignment horizontal="left" vertical="center" indent="1"/>
    </xf>
    <xf numFmtId="4" fontId="43" fillId="100" borderId="100" applyNumberFormat="0" applyProtection="0">
      <alignment horizontal="left" vertical="center" indent="1"/>
    </xf>
    <xf numFmtId="4" fontId="4" fillId="71" borderId="99" applyNumberFormat="0" applyProtection="0">
      <alignment horizontal="left" vertical="center" indent="1"/>
    </xf>
    <xf numFmtId="4" fontId="4" fillId="71" borderId="99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43" fillId="100" borderId="98" applyNumberFormat="0" applyProtection="0">
      <alignment horizontal="left" vertical="center" indent="1"/>
    </xf>
    <xf numFmtId="4" fontId="43" fillId="100" borderId="98" applyNumberFormat="0" applyProtection="0">
      <alignment horizontal="left" vertical="center" indent="1"/>
    </xf>
    <xf numFmtId="4" fontId="43" fillId="100" borderId="98" applyNumberFormat="0" applyProtection="0">
      <alignment horizontal="left" vertical="center" indent="1"/>
    </xf>
    <xf numFmtId="4" fontId="43" fillId="100" borderId="98" applyNumberFormat="0" applyProtection="0">
      <alignment horizontal="left" vertical="center" indent="1"/>
    </xf>
    <xf numFmtId="4" fontId="43" fillId="100" borderId="98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4" fontId="43" fillId="103" borderId="98" applyNumberFormat="0" applyProtection="0">
      <alignment horizontal="left" vertical="center" indent="1"/>
    </xf>
    <xf numFmtId="4" fontId="43" fillId="103" borderId="98" applyNumberFormat="0" applyProtection="0">
      <alignment horizontal="left" vertical="center" indent="1"/>
    </xf>
    <xf numFmtId="4" fontId="43" fillId="103" borderId="98" applyNumberFormat="0" applyProtection="0">
      <alignment horizontal="left" vertical="center" indent="1"/>
    </xf>
    <xf numFmtId="4" fontId="43" fillId="103" borderId="98" applyNumberFormat="0" applyProtection="0">
      <alignment horizontal="left" vertical="center" indent="1"/>
    </xf>
    <xf numFmtId="4" fontId="43" fillId="103" borderId="98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25" fillId="70" borderId="97" applyNumberFormat="0">
      <protection locked="0"/>
    </xf>
    <xf numFmtId="0" fontId="25" fillId="70" borderId="97" applyNumberFormat="0">
      <protection locked="0"/>
    </xf>
    <xf numFmtId="0" fontId="25" fillId="70" borderId="97" applyNumberFormat="0">
      <protection locked="0"/>
    </xf>
    <xf numFmtId="0" fontId="25" fillId="70" borderId="97" applyNumberFormat="0">
      <protection locked="0"/>
    </xf>
    <xf numFmtId="4" fontId="43" fillId="72" borderId="98" applyNumberFormat="0" applyProtection="0">
      <alignment vertical="center"/>
    </xf>
    <xf numFmtId="4" fontId="43" fillId="72" borderId="98" applyNumberFormat="0" applyProtection="0">
      <alignment vertical="center"/>
    </xf>
    <xf numFmtId="4" fontId="43" fillId="72" borderId="98" applyNumberFormat="0" applyProtection="0">
      <alignment vertical="center"/>
    </xf>
    <xf numFmtId="4" fontId="85" fillId="72" borderId="98" applyNumberFormat="0" applyProtection="0">
      <alignment vertical="center"/>
    </xf>
    <xf numFmtId="4" fontId="43" fillId="72" borderId="98" applyNumberFormat="0" applyProtection="0">
      <alignment horizontal="left" vertical="center" indent="1"/>
    </xf>
    <xf numFmtId="4" fontId="43" fillId="72" borderId="98" applyNumberFormat="0" applyProtection="0">
      <alignment horizontal="left" vertical="center" indent="1"/>
    </xf>
    <xf numFmtId="4" fontId="43" fillId="72" borderId="98" applyNumberFormat="0" applyProtection="0">
      <alignment horizontal="left" vertical="center" indent="1"/>
    </xf>
    <xf numFmtId="4" fontId="43" fillId="72" borderId="98" applyNumberFormat="0" applyProtection="0">
      <alignment horizontal="left" vertical="center" indent="1"/>
    </xf>
    <xf numFmtId="4" fontId="43" fillId="72" borderId="98" applyNumberFormat="0" applyProtection="0">
      <alignment horizontal="left" vertical="center" indent="1"/>
    </xf>
    <xf numFmtId="4" fontId="43" fillId="72" borderId="98" applyNumberFormat="0" applyProtection="0">
      <alignment horizontal="left" vertical="center" indent="1"/>
    </xf>
    <xf numFmtId="4" fontId="43" fillId="0" borderId="98" applyNumberFormat="0" applyProtection="0">
      <alignment horizontal="right" vertical="center"/>
    </xf>
    <xf numFmtId="4" fontId="43" fillId="0" borderId="98" applyNumberFormat="0" applyProtection="0">
      <alignment horizontal="right" vertical="center"/>
    </xf>
    <xf numFmtId="4" fontId="43" fillId="0" borderId="98" applyNumberFormat="0" applyProtection="0">
      <alignment horizontal="right" vertical="center"/>
    </xf>
    <xf numFmtId="4" fontId="85" fillId="100" borderId="98" applyNumberFormat="0" applyProtection="0">
      <alignment horizontal="right" vertical="center"/>
    </xf>
    <xf numFmtId="0" fontId="4" fillId="0" borderId="98" applyNumberFormat="0" applyProtection="0">
      <alignment horizontal="left" vertical="center" indent="1"/>
    </xf>
    <xf numFmtId="0" fontId="4" fillId="0" borderId="98" applyNumberFormat="0" applyProtection="0">
      <alignment horizontal="left" vertical="center" indent="1"/>
    </xf>
    <xf numFmtId="0" fontId="4" fillId="0" borderId="98" applyNumberFormat="0" applyProtection="0">
      <alignment horizontal="left" vertical="center" indent="1"/>
    </xf>
    <xf numFmtId="0" fontId="4" fillId="0" borderId="98" applyNumberFormat="0" applyProtection="0">
      <alignment horizontal="left" vertical="center" indent="1"/>
    </xf>
    <xf numFmtId="0" fontId="4" fillId="0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91" fillId="100" borderId="98" applyNumberFormat="0" applyProtection="0">
      <alignment horizontal="right" vertical="center"/>
    </xf>
    <xf numFmtId="0" fontId="35" fillId="0" borderId="101" applyNumberFormat="0" applyFill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5" fillId="0" borderId="102" applyNumberFormat="0" applyFill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5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2" fillId="0" borderId="115" applyNumberFormat="0" applyFill="0" applyProtection="0">
      <alignment horizontal="center"/>
    </xf>
    <xf numFmtId="0" fontId="71" fillId="0" borderId="116" applyNumberFormat="0" applyFill="0" applyAlignment="0" applyProtection="0"/>
    <xf numFmtId="0" fontId="84" fillId="0" borderId="117">
      <alignment horizontal="center"/>
    </xf>
    <xf numFmtId="4" fontId="43" fillId="100" borderId="118" applyNumberFormat="0" applyProtection="0">
      <alignment horizontal="left" vertical="center" indent="1"/>
    </xf>
    <xf numFmtId="4" fontId="43" fillId="100" borderId="118" applyNumberFormat="0" applyProtection="0">
      <alignment horizontal="left" vertical="center" indent="1"/>
    </xf>
    <xf numFmtId="4" fontId="43" fillId="100" borderId="118" applyNumberFormat="0" applyProtection="0">
      <alignment horizontal="left" vertical="center" indent="1"/>
    </xf>
    <xf numFmtId="4" fontId="43" fillId="90" borderId="141" applyNumberFormat="0" applyProtection="0">
      <alignment horizontal="right" vertical="center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center" indent="1"/>
    </xf>
    <xf numFmtId="4" fontId="92" fillId="70" borderId="155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top" indent="1"/>
    </xf>
    <xf numFmtId="0" fontId="4" fillId="84" borderId="140" applyNumberFormat="0" applyProtection="0">
      <alignment horizontal="left" vertical="center" indent="1"/>
    </xf>
    <xf numFmtId="0" fontId="39" fillId="54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4" fontId="43" fillId="87" borderId="141" applyNumberFormat="0" applyProtection="0">
      <alignment horizontal="right" vertical="center"/>
    </xf>
    <xf numFmtId="0" fontId="39" fillId="54" borderId="141" applyNumberFormat="0" applyProtection="0">
      <alignment horizontal="left" vertical="top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82" borderId="141" applyNumberFormat="0" applyProtection="0">
      <alignment vertical="center"/>
    </xf>
    <xf numFmtId="0" fontId="4" fillId="55" borderId="141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4" fontId="43" fillId="89" borderId="141" applyNumberFormat="0" applyProtection="0">
      <alignment horizontal="right" vertical="center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4" fontId="39" fillId="82" borderId="141" applyNumberFormat="0" applyProtection="0">
      <alignment vertical="center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4" fontId="39" fillId="82" borderId="141" applyNumberFormat="0" applyProtection="0">
      <alignment vertical="center"/>
    </xf>
    <xf numFmtId="0" fontId="4" fillId="4" borderId="140" applyNumberFormat="0" applyProtection="0">
      <alignment horizontal="left" vertical="center" indent="1"/>
    </xf>
    <xf numFmtId="4" fontId="39" fillId="82" borderId="141" applyNumberFormat="0" applyProtection="0">
      <alignment vertical="center"/>
    </xf>
    <xf numFmtId="4" fontId="88" fillId="108" borderId="141" applyNumberFormat="0" applyProtection="0">
      <alignment vertical="center"/>
    </xf>
    <xf numFmtId="0" fontId="4" fillId="55" borderId="141" applyNumberFormat="0" applyProtection="0">
      <alignment horizontal="left" vertical="top" indent="1"/>
    </xf>
    <xf numFmtId="4" fontId="43" fillId="90" borderId="141" applyNumberFormat="0" applyProtection="0">
      <alignment horizontal="right" vertical="center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0" fontId="71" fillId="0" borderId="116" applyNumberFormat="0" applyFill="0" applyAlignment="0" applyProtection="0"/>
    <xf numFmtId="4" fontId="43" fillId="95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38" fillId="63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0" fontId="25" fillId="80" borderId="0"/>
    <xf numFmtId="0" fontId="4" fillId="0" borderId="0"/>
    <xf numFmtId="0" fontId="4" fillId="0" borderId="0"/>
    <xf numFmtId="0" fontId="4" fillId="0" borderId="0"/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0" fontId="84" fillId="0" borderId="139">
      <alignment horizontal="center"/>
    </xf>
    <xf numFmtId="0" fontId="81" fillId="79" borderId="98" applyNumberFormat="0" applyAlignment="0" applyProtection="0"/>
    <xf numFmtId="4" fontId="43" fillId="56" borderId="140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72" borderId="126" applyNumberFormat="0" applyProtection="0">
      <alignment horizontal="left" vertical="center" indent="1"/>
    </xf>
    <xf numFmtId="4" fontId="43" fillId="72" borderId="126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43" fillId="72" borderId="126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43" fillId="72" borderId="126" applyNumberFormat="0" applyProtection="0">
      <alignment horizontal="left" vertical="center" indent="1"/>
    </xf>
    <xf numFmtId="4" fontId="44" fillId="69" borderId="126" applyNumberFormat="0" applyProtection="0">
      <alignment vertical="center"/>
    </xf>
    <xf numFmtId="4" fontId="43" fillId="72" borderId="126" applyNumberFormat="0" applyProtection="0">
      <alignment vertical="center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center" indent="1"/>
    </xf>
    <xf numFmtId="4" fontId="25" fillId="88" borderId="99" applyNumberFormat="0" applyProtection="0">
      <alignment horizontal="right" vertical="center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4" fontId="4" fillId="71" borderId="99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4" fontId="4" fillId="71" borderId="99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4" fontId="25" fillId="102" borderId="99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55" borderId="126" applyNumberFormat="0" applyProtection="0">
      <alignment horizontal="left" vertical="top" indent="1"/>
    </xf>
    <xf numFmtId="0" fontId="4" fillId="103" borderId="98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4" fontId="43" fillId="90" borderId="126" applyNumberFormat="0" applyProtection="0">
      <alignment horizontal="right" vertical="center"/>
    </xf>
    <xf numFmtId="0" fontId="4" fillId="103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25" fillId="101" borderId="157" applyNumberFormat="0" applyProtection="0">
      <alignment horizontal="left" vertical="top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4" fontId="43" fillId="92" borderId="199" applyNumberFormat="0" applyProtection="0">
      <alignment horizontal="right" vertical="center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4" fontId="43" fillId="90" borderId="157" applyNumberFormat="0" applyProtection="0">
      <alignment horizontal="right" vertical="center"/>
    </xf>
    <xf numFmtId="0" fontId="4" fillId="4" borderId="98" applyNumberFormat="0" applyProtection="0">
      <alignment horizontal="left" vertical="center" indent="1"/>
    </xf>
    <xf numFmtId="4" fontId="43" fillId="95" borderId="157" applyNumberFormat="0" applyProtection="0">
      <alignment horizontal="right" vertical="center"/>
    </xf>
    <xf numFmtId="0" fontId="4" fillId="4" borderId="98" applyNumberFormat="0" applyProtection="0">
      <alignment horizontal="left" vertical="center" indent="1"/>
    </xf>
    <xf numFmtId="0" fontId="39" fillId="54" borderId="199" applyNumberFormat="0" applyProtection="0">
      <alignment horizontal="left" vertical="top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4" fontId="43" fillId="102" borderId="168" applyNumberFormat="0" applyProtection="0">
      <alignment horizontal="right" vertical="center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103" borderId="1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25" fillId="70" borderId="119" applyNumberFormat="0">
      <protection locked="0"/>
    </xf>
    <xf numFmtId="4" fontId="39" fillId="82" borderId="199" applyNumberFormat="0" applyProtection="0">
      <alignment vertical="center"/>
    </xf>
    <xf numFmtId="4" fontId="39" fillId="82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39" fillId="54" borderId="157" applyNumberFormat="0" applyProtection="0">
      <alignment horizontal="left" vertical="center" indent="1"/>
    </xf>
    <xf numFmtId="0" fontId="39" fillId="54" borderId="157" applyNumberFormat="0" applyProtection="0">
      <alignment horizontal="left" vertical="top" indent="1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100" borderId="98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25" fillId="0" borderId="123" applyNumberFormat="0" applyProtection="0">
      <alignment horizontal="right" vertical="center"/>
    </xf>
    <xf numFmtId="0" fontId="25" fillId="101" borderId="126" applyNumberFormat="0" applyProtection="0">
      <alignment horizontal="left" vertical="top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25" fillId="71" borderId="126" applyNumberFormat="0" applyProtection="0">
      <alignment horizontal="left" vertical="top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25" fillId="98" borderId="127" applyNumberFormat="0" applyProtection="0">
      <alignment horizontal="left" vertical="center" indent="1"/>
    </xf>
    <xf numFmtId="4" fontId="43" fillId="61" borderId="125" applyNumberFormat="0" applyProtection="0">
      <alignment horizontal="right" vertical="center"/>
    </xf>
    <xf numFmtId="0" fontId="4" fillId="84" borderId="98" applyNumberFormat="0" applyProtection="0">
      <alignment horizontal="left" vertical="center" indent="1"/>
    </xf>
    <xf numFmtId="4" fontId="25" fillId="88" borderId="127" applyNumberFormat="0" applyProtection="0">
      <alignment horizontal="right" vertical="center"/>
    </xf>
    <xf numFmtId="4" fontId="25" fillId="86" borderId="123" applyNumberFormat="0" applyProtection="0">
      <alignment horizontal="right" vertical="center"/>
    </xf>
    <xf numFmtId="0" fontId="4" fillId="84" borderId="98" applyNumberFormat="0" applyProtection="0">
      <alignment horizontal="left" vertical="center" indent="1"/>
    </xf>
    <xf numFmtId="4" fontId="86" fillId="54" borderId="123" applyNumberFormat="0" applyProtection="0">
      <alignment vertical="center"/>
    </xf>
    <xf numFmtId="4" fontId="85" fillId="54" borderId="125" applyNumberFormat="0" applyProtection="0">
      <alignment vertical="center"/>
    </xf>
    <xf numFmtId="4" fontId="25" fillId="82" borderId="123" applyNumberFormat="0" applyProtection="0">
      <alignment vertical="center"/>
    </xf>
    <xf numFmtId="4" fontId="90" fillId="109" borderId="99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89" borderId="168" applyNumberFormat="0" applyProtection="0">
      <alignment horizontal="right" vertical="center"/>
    </xf>
    <xf numFmtId="0" fontId="4" fillId="55" borderId="168" applyNumberFormat="0" applyProtection="0">
      <alignment horizontal="left" vertical="top" indent="1"/>
    </xf>
    <xf numFmtId="0" fontId="35" fillId="0" borderId="102" applyNumberFormat="0" applyFill="0" applyAlignment="0" applyProtection="0"/>
    <xf numFmtId="0" fontId="4" fillId="0" borderId="0"/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0" fontId="43" fillId="68" borderId="141" applyNumberFormat="0" applyProtection="0">
      <alignment horizontal="left" vertical="top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43" fillId="102" borderId="141" applyNumberFormat="0" applyProtection="0">
      <alignment horizontal="left" vertical="center" indent="1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44" fillId="69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85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4" fontId="43" fillId="101" borderId="141" applyNumberFormat="0" applyProtection="0">
      <alignment horizontal="right" vertical="center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0" fontId="43" fillId="72" borderId="141" applyNumberFormat="0" applyProtection="0">
      <alignment horizontal="left" vertical="top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36" fillId="66" borderId="15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44" fillId="69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85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38" fillId="69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1" applyNumberFormat="0" applyProtection="0">
      <alignment vertical="center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top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9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168" fillId="15" borderId="0" applyNumberFormat="0" applyBorder="0" applyAlignment="0" applyProtection="0"/>
    <xf numFmtId="0" fontId="168" fillId="19" borderId="0" applyNumberFormat="0" applyBorder="0" applyAlignment="0" applyProtection="0"/>
    <xf numFmtId="0" fontId="168" fillId="23" borderId="0" applyNumberFormat="0" applyBorder="0" applyAlignment="0" applyProtection="0"/>
    <xf numFmtId="0" fontId="168" fillId="27" borderId="0" applyNumberFormat="0" applyBorder="0" applyAlignment="0" applyProtection="0"/>
    <xf numFmtId="0" fontId="168" fillId="31" borderId="0" applyNumberFormat="0" applyBorder="0" applyAlignment="0" applyProtection="0"/>
    <xf numFmtId="0" fontId="168" fillId="35" borderId="0" applyNumberFormat="0" applyBorder="0" applyAlignment="0" applyProtection="0"/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167" fillId="0" borderId="0" applyNumberFormat="0" applyFill="0" applyBorder="0" applyAlignment="0" applyProtection="0"/>
    <xf numFmtId="0" fontId="2" fillId="0" borderId="0"/>
    <xf numFmtId="4" fontId="38" fillId="61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0" fontId="4" fillId="0" borderId="0"/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38" fillId="60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38" fillId="58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0" fontId="32" fillId="0" borderId="0"/>
    <xf numFmtId="4" fontId="43" fillId="87" borderId="141" applyNumberFormat="0" applyProtection="0">
      <alignment horizontal="right" vertical="center"/>
    </xf>
    <xf numFmtId="4" fontId="38" fillId="5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38" fillId="56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4" fontId="43" fillId="85" borderId="141" applyNumberFormat="0" applyProtection="0">
      <alignment horizontal="right" vertical="center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169" fillId="0" borderId="0"/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0" fontId="109" fillId="0" borderId="0"/>
    <xf numFmtId="0" fontId="25" fillId="0" borderId="0"/>
    <xf numFmtId="0" fontId="25" fillId="0" borderId="0"/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37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116" fillId="54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0" fontId="109" fillId="0" borderId="0"/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0" fontId="109" fillId="0" borderId="0"/>
    <xf numFmtId="4" fontId="39" fillId="82" borderId="141" applyNumberFormat="0" applyProtection="0">
      <alignment vertical="center"/>
    </xf>
    <xf numFmtId="0" fontId="109" fillId="0" borderId="0"/>
    <xf numFmtId="0" fontId="2" fillId="0" borderId="0"/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0" fontId="25" fillId="48" borderId="155" applyNumberFormat="0" applyFont="0" applyAlignment="0" applyProtection="0"/>
    <xf numFmtId="4" fontId="25" fillId="82" borderId="155" applyNumberFormat="0" applyProtection="0">
      <alignment vertical="center"/>
    </xf>
    <xf numFmtId="0" fontId="84" fillId="0" borderId="139">
      <alignment horizontal="center"/>
    </xf>
    <xf numFmtId="4" fontId="86" fillId="54" borderId="155" applyNumberFormat="0" applyProtection="0">
      <alignment vertical="center"/>
    </xf>
    <xf numFmtId="4" fontId="25" fillId="54" borderId="155" applyNumberFormat="0" applyProtection="0">
      <alignment horizontal="left" vertical="center" indent="1"/>
    </xf>
    <xf numFmtId="4" fontId="25" fillId="85" borderId="155" applyNumberFormat="0" applyProtection="0">
      <alignment horizontal="right" vertical="center"/>
    </xf>
    <xf numFmtId="4" fontId="25" fillId="86" borderId="155" applyNumberFormat="0" applyProtection="0">
      <alignment horizontal="right" vertical="center"/>
    </xf>
    <xf numFmtId="0" fontId="25" fillId="101" borderId="155" applyNumberFormat="0" applyProtection="0">
      <alignment horizontal="left" vertical="center" indent="1"/>
    </xf>
    <xf numFmtId="0" fontId="143" fillId="104" borderId="140" applyNumberFormat="0" applyAlignment="0" applyProtection="0"/>
    <xf numFmtId="4" fontId="43" fillId="88" borderId="168" applyNumberFormat="0" applyProtection="0">
      <alignment horizontal="right" vertical="center"/>
    </xf>
    <xf numFmtId="0" fontId="139" fillId="0" borderId="139">
      <alignment horizontal="left"/>
    </xf>
    <xf numFmtId="0" fontId="139" fillId="0" borderId="139">
      <alignment horizontal="right"/>
    </xf>
    <xf numFmtId="0" fontId="138" fillId="116" borderId="150" applyNumberFormat="0" applyAlignment="0" applyProtection="0"/>
    <xf numFmtId="10" fontId="25" fillId="72" borderId="146" applyNumberFormat="0" applyBorder="0" applyAlignment="0" applyProtection="0"/>
    <xf numFmtId="0" fontId="124" fillId="104" borderId="150" applyNumberFormat="0" applyAlignment="0" applyProtection="0"/>
    <xf numFmtId="0" fontId="123" fillId="0" borderId="149" applyFill="0" applyProtection="0">
      <alignment horizontal="right"/>
    </xf>
    <xf numFmtId="0" fontId="45" fillId="0" borderId="136" applyNumberFormat="0" applyFill="0" applyAlignment="0" applyProtection="0"/>
    <xf numFmtId="4" fontId="25" fillId="83" borderId="155" applyNumberFormat="0" applyProtection="0">
      <alignment horizontal="left" vertical="center" indent="1"/>
    </xf>
    <xf numFmtId="4" fontId="25" fillId="89" borderId="155" applyNumberFormat="0" applyProtection="0">
      <alignment horizontal="right" vertical="center"/>
    </xf>
    <xf numFmtId="4" fontId="25" fillId="90" borderId="155" applyNumberFormat="0" applyProtection="0">
      <alignment horizontal="right" vertical="center"/>
    </xf>
    <xf numFmtId="4" fontId="25" fillId="92" borderId="155" applyNumberFormat="0" applyProtection="0">
      <alignment horizontal="right" vertical="center"/>
    </xf>
    <xf numFmtId="4" fontId="25" fillId="94" borderId="155" applyNumberFormat="0" applyProtection="0">
      <alignment horizontal="right" vertical="center"/>
    </xf>
    <xf numFmtId="4" fontId="25" fillId="102" borderId="155" applyNumberFormat="0" applyProtection="0">
      <alignment horizontal="right" vertical="center"/>
    </xf>
    <xf numFmtId="0" fontId="4" fillId="103" borderId="140" applyNumberFormat="0" applyProtection="0">
      <alignment horizontal="left" vertical="center" indent="1"/>
    </xf>
    <xf numFmtId="0" fontId="25" fillId="104" borderId="155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25" fillId="105" borderId="155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109" fillId="108" borderId="91" applyNumberFormat="0" applyFont="0" applyAlignment="0" applyProtection="0"/>
    <xf numFmtId="4" fontId="85" fillId="72" borderId="140" applyNumberFormat="0" applyProtection="0">
      <alignment vertical="center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4" fontId="85" fillId="100" borderId="140" applyNumberFormat="0" applyProtection="0">
      <alignment horizontal="right" vertical="center"/>
    </xf>
    <xf numFmtId="4" fontId="43" fillId="100" borderId="140" applyNumberFormat="0" applyProtection="0">
      <alignment horizontal="right" vertical="center"/>
    </xf>
    <xf numFmtId="0" fontId="88" fillId="108" borderId="141" applyNumberFormat="0" applyProtection="0">
      <alignment horizontal="left" vertical="top" indent="1"/>
    </xf>
    <xf numFmtId="4" fontId="43" fillId="72" borderId="140" applyNumberFormat="0" applyProtection="0">
      <alignment horizontal="left" vertical="center" indent="1"/>
    </xf>
    <xf numFmtId="4" fontId="88" fillId="104" borderId="141" applyNumberFormat="0" applyProtection="0">
      <alignment horizontal="left" vertical="center" indent="1"/>
    </xf>
    <xf numFmtId="4" fontId="43" fillId="72" borderId="140" applyNumberFormat="0" applyProtection="0">
      <alignment horizontal="left" vertical="center" indent="1"/>
    </xf>
    <xf numFmtId="4" fontId="86" fillId="72" borderId="146" applyNumberFormat="0" applyProtection="0">
      <alignment vertical="center"/>
    </xf>
    <xf numFmtId="4" fontId="43" fillId="72" borderId="140" applyNumberFormat="0" applyProtection="0">
      <alignment vertical="center"/>
    </xf>
    <xf numFmtId="0" fontId="15" fillId="71" borderId="145" applyBorder="0"/>
    <xf numFmtId="0" fontId="25" fillId="70" borderId="144" applyNumberFormat="0">
      <protection locked="0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25" fillId="101" borderId="141" applyNumberFormat="0" applyProtection="0">
      <alignment horizontal="left" vertical="top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9" fontId="10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" borderId="140" applyNumberFormat="0" applyProtection="0">
      <alignment horizontal="left" vertical="center" indent="1"/>
    </xf>
    <xf numFmtId="0" fontId="25" fillId="107" borderId="141" applyNumberFormat="0" applyProtection="0">
      <alignment horizontal="left" vertical="top" indent="1"/>
    </xf>
    <xf numFmtId="0" fontId="4" fillId="4" borderId="140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25" fillId="102" borderId="141" applyNumberFormat="0" applyProtection="0">
      <alignment horizontal="left" vertical="top" indent="1"/>
    </xf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39" fillId="54" borderId="141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8" fontId="4" fillId="0" borderId="161" applyFont="0" applyFill="0" applyBorder="0" applyProtection="0">
      <alignment horizontal="right"/>
    </xf>
    <xf numFmtId="4" fontId="43" fillId="88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38" fillId="62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38" fillId="66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0" fontId="4" fillId="55" borderId="199" applyNumberFormat="0" applyProtection="0">
      <alignment horizontal="left" vertical="center" indent="1"/>
    </xf>
    <xf numFmtId="0" fontId="4" fillId="103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4" fontId="39" fillId="82" borderId="199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54" borderId="157" applyNumberFormat="0" applyProtection="0">
      <alignment horizontal="left" vertical="center" indent="1"/>
    </xf>
    <xf numFmtId="0" fontId="39" fillId="54" borderId="157" applyNumberFormat="0" applyProtection="0">
      <alignment horizontal="left" vertical="top" indent="1"/>
    </xf>
    <xf numFmtId="4" fontId="43" fillId="85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4" fontId="92" fillId="70" borderId="123" applyNumberFormat="0" applyProtection="0">
      <alignment horizontal="right" vertical="center"/>
    </xf>
    <xf numFmtId="4" fontId="91" fillId="100" borderId="140" applyNumberFormat="0" applyProtection="0">
      <alignment horizontal="right" vertical="center"/>
    </xf>
    <xf numFmtId="0" fontId="25" fillId="73" borderId="146"/>
    <xf numFmtId="0" fontId="4" fillId="0" borderId="140" applyNumberFormat="0" applyProtection="0">
      <alignment horizontal="left" vertical="center" indent="1"/>
    </xf>
    <xf numFmtId="0" fontId="4" fillId="0" borderId="140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4" fontId="86" fillId="67" borderId="123" applyNumberFormat="0" applyProtection="0">
      <alignment horizontal="right" vertical="center"/>
    </xf>
    <xf numFmtId="4" fontId="85" fillId="100" borderId="140" applyNumberFormat="0" applyProtection="0">
      <alignment horizontal="right" vertical="center"/>
    </xf>
    <xf numFmtId="4" fontId="43" fillId="0" borderId="140" applyNumberFormat="0" applyProtection="0">
      <alignment horizontal="right" vertical="center"/>
    </xf>
    <xf numFmtId="0" fontId="88" fillId="108" borderId="141" applyNumberFormat="0" applyProtection="0">
      <alignment horizontal="left" vertical="top" indent="1"/>
    </xf>
    <xf numFmtId="4" fontId="43" fillId="72" borderId="140" applyNumberFormat="0" applyProtection="0">
      <alignment horizontal="left" vertical="center" indent="1"/>
    </xf>
    <xf numFmtId="4" fontId="88" fillId="104" borderId="141" applyNumberFormat="0" applyProtection="0">
      <alignment horizontal="left" vertical="center" indent="1"/>
    </xf>
    <xf numFmtId="4" fontId="43" fillId="72" borderId="140" applyNumberFormat="0" applyProtection="0">
      <alignment horizontal="left" vertical="center" indent="1"/>
    </xf>
    <xf numFmtId="4" fontId="86" fillId="72" borderId="146" applyNumberFormat="0" applyProtection="0">
      <alignment vertical="center"/>
    </xf>
    <xf numFmtId="4" fontId="85" fillId="72" borderId="140" applyNumberFormat="0" applyProtection="0">
      <alignment vertical="center"/>
    </xf>
    <xf numFmtId="4" fontId="88" fillId="108" borderId="141" applyNumberFormat="0" applyProtection="0">
      <alignment vertical="center"/>
    </xf>
    <xf numFmtId="4" fontId="43" fillId="72" borderId="140" applyNumberFormat="0" applyProtection="0">
      <alignment vertical="center"/>
    </xf>
    <xf numFmtId="0" fontId="25" fillId="70" borderId="144" applyNumberFormat="0">
      <protection locked="0"/>
    </xf>
    <xf numFmtId="0" fontId="25" fillId="70" borderId="144" applyNumberFormat="0">
      <protection locked="0"/>
    </xf>
    <xf numFmtId="0" fontId="25" fillId="70" borderId="144" applyNumberFormat="0">
      <protection locked="0"/>
    </xf>
    <xf numFmtId="0" fontId="25" fillId="70" borderId="144" applyNumberFormat="0">
      <protection locked="0"/>
    </xf>
    <xf numFmtId="0" fontId="25" fillId="101" borderId="141" applyNumberFormat="0" applyProtection="0">
      <alignment horizontal="left" vertical="top" indent="1"/>
    </xf>
    <xf numFmtId="0" fontId="25" fillId="101" borderId="141" applyNumberFormat="0" applyProtection="0">
      <alignment horizontal="left" vertical="top" indent="1"/>
    </xf>
    <xf numFmtId="0" fontId="25" fillId="101" borderId="141" applyNumberFormat="0" applyProtection="0">
      <alignment horizontal="left" vertical="top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25" fillId="107" borderId="141" applyNumberFormat="0" applyProtection="0">
      <alignment horizontal="left" vertical="top" indent="1"/>
    </xf>
    <xf numFmtId="0" fontId="25" fillId="107" borderId="141" applyNumberFormat="0" applyProtection="0">
      <alignment horizontal="left" vertical="top" indent="1"/>
    </xf>
    <xf numFmtId="0" fontId="25" fillId="107" borderId="141" applyNumberFormat="0" applyProtection="0">
      <alignment horizontal="left" vertical="top" indent="1"/>
    </xf>
    <xf numFmtId="0" fontId="4" fillId="4" borderId="140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0" fontId="25" fillId="102" borderId="141" applyNumberFormat="0" applyProtection="0">
      <alignment horizontal="left" vertical="top" indent="1"/>
    </xf>
    <xf numFmtId="0" fontId="25" fillId="102" borderId="141" applyNumberFormat="0" applyProtection="0">
      <alignment horizontal="left" vertical="top" indent="1"/>
    </xf>
    <xf numFmtId="0" fontId="25" fillId="102" borderId="141" applyNumberFormat="0" applyProtection="0">
      <alignment horizontal="left" vertical="top" indent="1"/>
    </xf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25" fillId="71" borderId="141" applyNumberFormat="0" applyProtection="0">
      <alignment horizontal="left" vertical="top" indent="1"/>
    </xf>
    <xf numFmtId="0" fontId="25" fillId="71" borderId="141" applyNumberFormat="0" applyProtection="0">
      <alignment horizontal="left" vertical="top" indent="1"/>
    </xf>
    <xf numFmtId="0" fontId="25" fillId="71" borderId="141" applyNumberFormat="0" applyProtection="0">
      <alignment horizontal="left" vertical="top" indent="1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4" fontId="43" fillId="103" borderId="140" applyNumberFormat="0" applyProtection="0">
      <alignment horizontal="left" vertical="center" indent="1"/>
    </xf>
    <xf numFmtId="4" fontId="25" fillId="102" borderId="142" applyNumberFormat="0" applyProtection="0">
      <alignment horizontal="left" vertical="center" indent="1"/>
    </xf>
    <xf numFmtId="4" fontId="43" fillId="100" borderId="140" applyNumberFormat="0" applyProtection="0">
      <alignment horizontal="left" vertical="center" indent="1"/>
    </xf>
    <xf numFmtId="4" fontId="25" fillId="101" borderId="142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4" fontId="4" fillId="71" borderId="142" applyNumberFormat="0" applyProtection="0">
      <alignment horizontal="left" vertical="center" indent="1"/>
    </xf>
    <xf numFmtId="4" fontId="43" fillId="96" borderId="199" applyNumberFormat="0" applyProtection="0">
      <alignment horizontal="right" vertical="center"/>
    </xf>
    <xf numFmtId="4" fontId="4" fillId="71" borderId="142" applyNumberFormat="0" applyProtection="0">
      <alignment horizontal="left" vertical="center" indent="1"/>
    </xf>
    <xf numFmtId="4" fontId="43" fillId="100" borderId="143" applyNumberFormat="0" applyProtection="0">
      <alignment horizontal="left" vertical="center" indent="1"/>
    </xf>
    <xf numFmtId="4" fontId="39" fillId="99" borderId="140" applyNumberFormat="0" applyProtection="0">
      <alignment horizontal="left" vertical="center" indent="1"/>
    </xf>
    <xf numFmtId="4" fontId="43" fillId="97" borderId="140" applyNumberFormat="0" applyProtection="0">
      <alignment horizontal="right" vertical="center"/>
    </xf>
    <xf numFmtId="4" fontId="43" fillId="63" borderId="140" applyNumberFormat="0" applyProtection="0">
      <alignment horizontal="right" vertical="center"/>
    </xf>
    <xf numFmtId="4" fontId="43" fillId="64" borderId="140" applyNumberFormat="0" applyProtection="0">
      <alignment horizontal="right" vertical="center"/>
    </xf>
    <xf numFmtId="4" fontId="43" fillId="93" borderId="140" applyNumberFormat="0" applyProtection="0">
      <alignment horizontal="right" vertical="center"/>
    </xf>
    <xf numFmtId="4" fontId="43" fillId="91" borderId="140" applyNumberFormat="0" applyProtection="0">
      <alignment horizontal="right" vertical="center"/>
    </xf>
    <xf numFmtId="4" fontId="43" fillId="61" borderId="140" applyNumberFormat="0" applyProtection="0">
      <alignment horizontal="right" vertical="center"/>
    </xf>
    <xf numFmtId="4" fontId="43" fillId="56" borderId="140" applyNumberFormat="0" applyProtection="0">
      <alignment horizontal="right" vertical="center"/>
    </xf>
    <xf numFmtId="4" fontId="43" fillId="58" borderId="140" applyNumberFormat="0" applyProtection="0">
      <alignment horizontal="right" vertical="center"/>
    </xf>
    <xf numFmtId="4" fontId="43" fillId="57" borderId="140" applyNumberFormat="0" applyProtection="0">
      <alignment horizontal="right" vertical="center"/>
    </xf>
    <xf numFmtId="0" fontId="4" fillId="84" borderId="140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0" fontId="87" fillId="82" borderId="141" applyNumberFormat="0" applyProtection="0">
      <alignment horizontal="left" vertical="top" indent="1"/>
    </xf>
    <xf numFmtId="4" fontId="43" fillId="54" borderId="140" applyNumberFormat="0" applyProtection="0">
      <alignment horizontal="left" vertical="center" indent="1"/>
    </xf>
    <xf numFmtId="4" fontId="43" fillId="54" borderId="140" applyNumberFormat="0" applyProtection="0">
      <alignment horizontal="left" vertical="center" indent="1"/>
    </xf>
    <xf numFmtId="4" fontId="86" fillId="54" borderId="123" applyNumberFormat="0" applyProtection="0">
      <alignment vertical="center"/>
    </xf>
    <xf numFmtId="4" fontId="85" fillId="54" borderId="140" applyNumberFormat="0" applyProtection="0">
      <alignment vertical="center"/>
    </xf>
    <xf numFmtId="4" fontId="43" fillId="54" borderId="140" applyNumberFormat="0" applyProtection="0">
      <alignment vertical="center"/>
    </xf>
    <xf numFmtId="4" fontId="25" fillId="101" borderId="158" applyNumberFormat="0" applyProtection="0">
      <alignment horizontal="left" vertical="center" indent="1"/>
    </xf>
    <xf numFmtId="0" fontId="25" fillId="48" borderId="123" applyNumberFormat="0" applyFont="0" applyAlignment="0" applyProtection="0"/>
    <xf numFmtId="0" fontId="25" fillId="48" borderId="123" applyNumberFormat="0" applyFont="0" applyAlignment="0" applyProtection="0"/>
    <xf numFmtId="0" fontId="25" fillId="48" borderId="123" applyNumberFormat="0" applyFont="0" applyAlignment="0" applyProtection="0"/>
    <xf numFmtId="4" fontId="43" fillId="102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36" fillId="66" borderId="141" applyNumberFormat="0" applyProtection="0">
      <alignment horizontal="left" vertical="center" indent="1"/>
    </xf>
    <xf numFmtId="4" fontId="38" fillId="69" borderId="141" applyNumberFormat="0" applyProtection="0">
      <alignment horizontal="right" vertical="center"/>
    </xf>
    <xf numFmtId="4" fontId="4" fillId="71" borderId="200" applyNumberFormat="0" applyProtection="0">
      <alignment horizontal="left" vertical="center" indent="1"/>
    </xf>
    <xf numFmtId="4" fontId="38" fillId="54" borderId="141" applyNumberFormat="0" applyProtection="0">
      <alignment horizontal="left" vertical="center" indent="1"/>
    </xf>
    <xf numFmtId="4" fontId="36" fillId="54" borderId="141" applyNumberFormat="0" applyProtection="0">
      <alignment vertical="center"/>
    </xf>
    <xf numFmtId="4" fontId="25" fillId="95" borderId="155" applyNumberFormat="0" applyProtection="0">
      <alignment horizontal="right" vertical="center"/>
    </xf>
    <xf numFmtId="4" fontId="25" fillId="96" borderId="155" applyNumberFormat="0" applyProtection="0">
      <alignment horizontal="right" vertical="center"/>
    </xf>
    <xf numFmtId="0" fontId="139" fillId="0" borderId="139">
      <alignment horizontal="right"/>
    </xf>
    <xf numFmtId="0" fontId="39" fillId="0" borderId="153" applyNumberFormat="0" applyFill="0" applyAlignment="0" applyProtection="0"/>
    <xf numFmtId="0" fontId="83" fillId="121" borderId="152" applyNumberFormat="0" applyFont="0" applyAlignment="0" applyProtection="0"/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49" fillId="69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4" fontId="91" fillId="101" borderId="141" applyNumberFormat="0" applyProtection="0">
      <alignment horizontal="right" vertical="center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43" fontId="2" fillId="0" borderId="0" applyFont="0" applyFill="0" applyBorder="0" applyAlignment="0" applyProtection="0"/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6" fontId="4" fillId="0" borderId="0">
      <protection locked="0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center" indent="1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38" fillId="66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102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38" fillId="62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0" fontId="45" fillId="0" borderId="120" applyNumberFormat="0" applyFill="0" applyAlignment="0" applyProtection="0"/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38" fillId="64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5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90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9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8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4" fontId="43" fillId="87" borderId="141" applyNumberFormat="0" applyProtection="0">
      <alignment horizontal="right" vertical="center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0" fontId="39" fillId="54" borderId="141" applyNumberFormat="0" applyProtection="0">
      <alignment horizontal="left" vertical="top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54" borderId="141" applyNumberFormat="0" applyProtection="0">
      <alignment horizontal="left" vertical="center" indent="1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4" fontId="39" fillId="82" borderId="141" applyNumberFormat="0" applyProtection="0">
      <alignment vertical="center"/>
    </xf>
    <xf numFmtId="0" fontId="84" fillId="0" borderId="139">
      <alignment horizontal="center"/>
    </xf>
    <xf numFmtId="0" fontId="143" fillId="104" borderId="98" applyNumberFormat="0" applyAlignment="0" applyProtection="0"/>
    <xf numFmtId="4" fontId="25" fillId="83" borderId="155" applyNumberFormat="0" applyProtection="0">
      <alignment horizontal="left" vertical="center" indent="1"/>
    </xf>
    <xf numFmtId="0" fontId="52" fillId="0" borderId="133" applyNumberFormat="0" applyFill="0" applyProtection="0">
      <alignment horizontal="center"/>
    </xf>
    <xf numFmtId="0" fontId="35" fillId="0" borderId="147" applyNumberFormat="0" applyFill="0" applyAlignment="0" applyProtection="0"/>
    <xf numFmtId="4" fontId="91" fillId="100" borderId="140" applyNumberFormat="0" applyProtection="0">
      <alignment horizontal="right" vertical="center"/>
    </xf>
    <xf numFmtId="0" fontId="25" fillId="73" borderId="146"/>
    <xf numFmtId="4" fontId="90" fillId="109" borderId="142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88" fillId="102" borderId="141" applyNumberFormat="0" applyProtection="0">
      <alignment horizontal="left" vertical="top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25" fillId="71" borderId="141" applyNumberFormat="0" applyProtection="0">
      <alignment horizontal="left" vertical="top" indent="1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4" fontId="25" fillId="102" borderId="142" applyNumberFormat="0" applyProtection="0">
      <alignment horizontal="left" vertical="center" indent="1"/>
    </xf>
    <xf numFmtId="4" fontId="43" fillId="103" borderId="140" applyNumberFormat="0" applyProtection="0">
      <alignment horizontal="left" vertical="center" indent="1"/>
    </xf>
    <xf numFmtId="4" fontId="43" fillId="103" borderId="140" applyNumberFormat="0" applyProtection="0">
      <alignment horizontal="left" vertical="center" indent="1"/>
    </xf>
    <xf numFmtId="4" fontId="25" fillId="101" borderId="142" applyNumberFormat="0" applyProtection="0">
      <alignment horizontal="left" vertical="center" indent="1"/>
    </xf>
    <xf numFmtId="4" fontId="43" fillId="100" borderId="140" applyNumberFormat="0" applyProtection="0">
      <alignment horizontal="left" vertical="center" indent="1"/>
    </xf>
    <xf numFmtId="4" fontId="43" fillId="100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4" fontId="4" fillId="71" borderId="142" applyNumberFormat="0" applyProtection="0">
      <alignment horizontal="left" vertical="center" indent="1"/>
    </xf>
    <xf numFmtId="0" fontId="60" fillId="79" borderId="155" applyNumberFormat="0" applyAlignment="0" applyProtection="0"/>
    <xf numFmtId="4" fontId="4" fillId="71" borderId="142" applyNumberFormat="0" applyProtection="0">
      <alignment horizontal="left" vertical="center" indent="1"/>
    </xf>
    <xf numFmtId="4" fontId="43" fillId="100" borderId="143" applyNumberFormat="0" applyProtection="0">
      <alignment horizontal="left" vertical="center" indent="1"/>
    </xf>
    <xf numFmtId="4" fontId="25" fillId="98" borderId="142" applyNumberFormat="0" applyProtection="0">
      <alignment horizontal="left" vertical="center" indent="1"/>
    </xf>
    <xf numFmtId="4" fontId="39" fillId="99" borderId="140" applyNumberFormat="0" applyProtection="0">
      <alignment horizontal="left" vertical="center" indent="1"/>
    </xf>
    <xf numFmtId="4" fontId="43" fillId="97" borderId="140" applyNumberFormat="0" applyProtection="0">
      <alignment horizontal="right" vertical="center"/>
    </xf>
    <xf numFmtId="4" fontId="43" fillId="63" borderId="140" applyNumberFormat="0" applyProtection="0">
      <alignment horizontal="right" vertical="center"/>
    </xf>
    <xf numFmtId="4" fontId="43" fillId="64" borderId="140" applyNumberFormat="0" applyProtection="0">
      <alignment horizontal="right" vertical="center"/>
    </xf>
    <xf numFmtId="4" fontId="43" fillId="93" borderId="140" applyNumberFormat="0" applyProtection="0">
      <alignment horizontal="right" vertical="center"/>
    </xf>
    <xf numFmtId="4" fontId="43" fillId="91" borderId="140" applyNumberFormat="0" applyProtection="0">
      <alignment horizontal="right" vertical="center"/>
    </xf>
    <xf numFmtId="4" fontId="43" fillId="61" borderId="140" applyNumberFormat="0" applyProtection="0">
      <alignment horizontal="right" vertical="center"/>
    </xf>
    <xf numFmtId="4" fontId="25" fillId="88" borderId="142" applyNumberFormat="0" applyProtection="0">
      <alignment horizontal="right" vertical="center"/>
    </xf>
    <xf numFmtId="4" fontId="43" fillId="58" borderId="140" applyNumberFormat="0" applyProtection="0">
      <alignment horizontal="right" vertical="center"/>
    </xf>
    <xf numFmtId="0" fontId="4" fillId="84" borderId="140" applyNumberFormat="0" applyProtection="0">
      <alignment horizontal="left" vertical="center" indent="1"/>
    </xf>
    <xf numFmtId="0" fontId="71" fillId="0" borderId="124" applyNumberFormat="0" applyFill="0" applyAlignment="0" applyProtection="0"/>
    <xf numFmtId="0" fontId="4" fillId="84" borderId="140" applyNumberFormat="0" applyProtection="0">
      <alignment horizontal="left" vertical="center" indent="1"/>
    </xf>
    <xf numFmtId="0" fontId="87" fillId="82" borderId="141" applyNumberFormat="0" applyProtection="0">
      <alignment horizontal="left" vertical="top" indent="1"/>
    </xf>
    <xf numFmtId="4" fontId="43" fillId="54" borderId="140" applyNumberFormat="0" applyProtection="0">
      <alignment horizontal="left" vertical="center" indent="1"/>
    </xf>
    <xf numFmtId="4" fontId="85" fillId="54" borderId="140" applyNumberFormat="0" applyProtection="0">
      <alignment vertical="center"/>
    </xf>
    <xf numFmtId="0" fontId="81" fillId="79" borderId="140" applyNumberFormat="0" applyAlignment="0" applyProtection="0"/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94" borderId="199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106" borderId="167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92" borderId="199" applyNumberFormat="0" applyProtection="0">
      <alignment horizontal="right" vertical="center"/>
    </xf>
    <xf numFmtId="4" fontId="38" fillId="60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0" fontId="39" fillId="54" borderId="168" applyNumberFormat="0" applyProtection="0">
      <alignment horizontal="left" vertical="top" indent="1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0" fontId="4" fillId="84" borderId="198" applyNumberFormat="0" applyProtection="0">
      <alignment horizontal="left" vertical="center" indent="1"/>
    </xf>
    <xf numFmtId="4" fontId="91" fillId="101" borderId="126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4" fontId="49" fillId="69" borderId="126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0" fontId="43" fillId="68" borderId="126" applyNumberFormat="0" applyProtection="0">
      <alignment horizontal="left" vertical="top" indent="1"/>
    </xf>
    <xf numFmtId="0" fontId="43" fillId="68" borderId="126" applyNumberFormat="0" applyProtection="0">
      <alignment horizontal="left" vertical="top" indent="1"/>
    </xf>
    <xf numFmtId="0" fontId="43" fillId="68" borderId="126" applyNumberFormat="0" applyProtection="0">
      <alignment horizontal="left" vertical="top" indent="1"/>
    </xf>
    <xf numFmtId="0" fontId="43" fillId="68" borderId="126" applyNumberFormat="0" applyProtection="0">
      <alignment horizontal="left" vertical="top" indent="1"/>
    </xf>
    <xf numFmtId="0" fontId="43" fillId="68" borderId="126" applyNumberFormat="0" applyProtection="0">
      <alignment horizontal="left" vertical="top" indent="1"/>
    </xf>
    <xf numFmtId="0" fontId="43" fillId="68" borderId="126" applyNumberFormat="0" applyProtection="0">
      <alignment horizontal="left" vertical="top" indent="1"/>
    </xf>
    <xf numFmtId="4" fontId="43" fillId="102" borderId="126" applyNumberFormat="0" applyProtection="0">
      <alignment horizontal="left" vertical="center" indent="1"/>
    </xf>
    <xf numFmtId="4" fontId="43" fillId="102" borderId="126" applyNumberFormat="0" applyProtection="0">
      <alignment horizontal="left" vertical="center" indent="1"/>
    </xf>
    <xf numFmtId="4" fontId="43" fillId="102" borderId="126" applyNumberFormat="0" applyProtection="0">
      <alignment horizontal="left" vertical="center" indent="1"/>
    </xf>
    <xf numFmtId="4" fontId="43" fillId="102" borderId="126" applyNumberFormat="0" applyProtection="0">
      <alignment horizontal="left" vertical="center" indent="1"/>
    </xf>
    <xf numFmtId="4" fontId="43" fillId="102" borderId="126" applyNumberFormat="0" applyProtection="0">
      <alignment horizontal="left" vertical="center" indent="1"/>
    </xf>
    <xf numFmtId="4" fontId="85" fillId="101" borderId="126" applyNumberFormat="0" applyProtection="0">
      <alignment horizontal="right" vertical="center"/>
    </xf>
    <xf numFmtId="4" fontId="44" fillId="69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4" fontId="43" fillId="72" borderId="126" applyNumberFormat="0" applyProtection="0">
      <alignment horizontal="left" vertical="center" indent="1"/>
    </xf>
    <xf numFmtId="4" fontId="85" fillId="72" borderId="126" applyNumberFormat="0" applyProtection="0">
      <alignment vertical="center"/>
    </xf>
    <xf numFmtId="4" fontId="85" fillId="72" borderId="126" applyNumberFormat="0" applyProtection="0">
      <alignment vertical="center"/>
    </xf>
    <xf numFmtId="4" fontId="85" fillId="72" borderId="126" applyNumberFormat="0" applyProtection="0">
      <alignment vertical="center"/>
    </xf>
    <xf numFmtId="4" fontId="85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38" fillId="69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38" fillId="62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38" fillId="63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38" fillId="61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38" fillId="60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38" fillId="56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39" fillId="99" borderId="198" applyNumberFormat="0" applyProtection="0">
      <alignment horizontal="left" vertical="center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37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43" fillId="100" borderId="198" applyNumberFormat="0" applyProtection="0">
      <alignment horizontal="right" vertical="center"/>
    </xf>
    <xf numFmtId="0" fontId="25" fillId="48" borderId="156" applyNumberFormat="0" applyFont="0" applyAlignment="0" applyProtection="0"/>
    <xf numFmtId="4" fontId="86" fillId="54" borderId="156" applyNumberFormat="0" applyProtection="0">
      <alignment vertical="center"/>
    </xf>
    <xf numFmtId="4" fontId="116" fillId="54" borderId="199" applyNumberFormat="0" applyProtection="0">
      <alignment vertical="center"/>
    </xf>
    <xf numFmtId="0" fontId="87" fillId="82" borderId="157" applyNumberFormat="0" applyProtection="0">
      <alignment horizontal="left" vertical="top" indent="1"/>
    </xf>
    <xf numFmtId="4" fontId="116" fillId="54" borderId="199" applyNumberFormat="0" applyProtection="0">
      <alignment vertical="center"/>
    </xf>
    <xf numFmtId="4" fontId="25" fillId="83" borderId="156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25" fillId="88" borderId="158" applyNumberFormat="0" applyProtection="0">
      <alignment horizontal="right" vertical="center"/>
    </xf>
    <xf numFmtId="4" fontId="4" fillId="71" borderId="158" applyNumberFormat="0" applyProtection="0">
      <alignment horizontal="left" vertical="center" indent="1"/>
    </xf>
    <xf numFmtId="4" fontId="25" fillId="102" borderId="158" applyNumberFormat="0" applyProtection="0">
      <alignment horizontal="left" vertical="center" indent="1"/>
    </xf>
    <xf numFmtId="0" fontId="4" fillId="103" borderId="167" applyNumberFormat="0" applyProtection="0">
      <alignment horizontal="left" vertical="center" indent="1"/>
    </xf>
    <xf numFmtId="0" fontId="4" fillId="103" borderId="167" applyNumberFormat="0" applyProtection="0">
      <alignment horizontal="left" vertical="center" indent="1"/>
    </xf>
    <xf numFmtId="4" fontId="43" fillId="103" borderId="167" applyNumberFormat="0" applyProtection="0">
      <alignment horizontal="left" vertical="center" indent="1"/>
    </xf>
    <xf numFmtId="0" fontId="25" fillId="70" borderId="159" applyNumberFormat="0">
      <protection locked="0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38" fillId="64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38" fillId="61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38" fillId="60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0" fontId="45" fillId="0" borderId="136" applyNumberFormat="0" applyFill="0" applyAlignment="0" applyProtection="0"/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38" fillId="64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0" fontId="124" fillId="104" borderId="135" applyNumberFormat="0" applyAlignment="0" applyProtection="0"/>
    <xf numFmtId="4" fontId="43" fillId="96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38" fillId="61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38" fillId="62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38" fillId="66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4" fontId="25" fillId="85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0" fontId="39" fillId="54" borderId="199" applyNumberFormat="0" applyProtection="0">
      <alignment horizontal="left" vertical="top" indent="1"/>
    </xf>
    <xf numFmtId="0" fontId="39" fillId="54" borderId="199" applyNumberFormat="0" applyProtection="0">
      <alignment horizontal="left" vertical="top" indent="1"/>
    </xf>
    <xf numFmtId="4" fontId="43" fillId="85" borderId="199" applyNumberFormat="0" applyProtection="0">
      <alignment horizontal="right" vertical="center"/>
    </xf>
    <xf numFmtId="4" fontId="38" fillId="56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0" fontId="4" fillId="103" borderId="140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4" fontId="25" fillId="0" borderId="166" applyNumberFormat="0" applyProtection="0">
      <alignment horizontal="right" vertical="center"/>
    </xf>
    <xf numFmtId="0" fontId="4" fillId="106" borderId="140" applyNumberFormat="0" applyProtection="0">
      <alignment horizontal="left" vertical="center" indent="1"/>
    </xf>
    <xf numFmtId="4" fontId="43" fillId="72" borderId="167" applyNumberFormat="0" applyProtection="0">
      <alignment vertical="center"/>
    </xf>
    <xf numFmtId="0" fontId="4" fillId="84" borderId="167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4" fillId="4" borderId="167" applyNumberFormat="0" applyProtection="0">
      <alignment horizontal="left" vertical="center" indent="1"/>
    </xf>
    <xf numFmtId="4" fontId="86" fillId="67" borderId="166" applyNumberFormat="0" applyProtection="0">
      <alignment horizontal="right" vertical="center"/>
    </xf>
    <xf numFmtId="0" fontId="15" fillId="71" borderId="160" applyBorder="0"/>
    <xf numFmtId="4" fontId="88" fillId="108" borderId="157" applyNumberFormat="0" applyProtection="0">
      <alignment vertical="center"/>
    </xf>
    <xf numFmtId="4" fontId="25" fillId="98" borderId="169" applyNumberFormat="0" applyProtection="0">
      <alignment horizontal="left" vertical="center" indent="1"/>
    </xf>
    <xf numFmtId="4" fontId="88" fillId="104" borderId="157" applyNumberFormat="0" applyProtection="0">
      <alignment horizontal="left" vertical="center" indent="1"/>
    </xf>
    <xf numFmtId="0" fontId="88" fillId="108" borderId="157" applyNumberFormat="0" applyProtection="0">
      <alignment horizontal="left" vertical="top" indent="1"/>
    </xf>
    <xf numFmtId="4" fontId="25" fillId="0" borderId="156" applyNumberFormat="0" applyProtection="0">
      <alignment horizontal="right" vertical="center"/>
    </xf>
    <xf numFmtId="4" fontId="86" fillId="67" borderId="156" applyNumberFormat="0" applyProtection="0">
      <alignment horizontal="right" vertical="center"/>
    </xf>
    <xf numFmtId="0" fontId="87" fillId="82" borderId="168" applyNumberFormat="0" applyProtection="0">
      <alignment horizontal="left" vertical="top" indent="1"/>
    </xf>
    <xf numFmtId="4" fontId="25" fillId="83" borderId="156" applyNumberFormat="0" applyProtection="0">
      <alignment horizontal="left" vertical="center" indent="1"/>
    </xf>
    <xf numFmtId="0" fontId="88" fillId="102" borderId="157" applyNumberFormat="0" applyProtection="0">
      <alignment horizontal="left" vertical="top" indent="1"/>
    </xf>
    <xf numFmtId="0" fontId="4" fillId="4" borderId="19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38" fillId="66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4" fontId="25" fillId="88" borderId="200" applyNumberFormat="0" applyProtection="0">
      <alignment horizontal="right" vertical="center"/>
    </xf>
    <xf numFmtId="4" fontId="43" fillId="64" borderId="198" applyNumberFormat="0" applyProtection="0">
      <alignment horizontal="right" vertical="center"/>
    </xf>
    <xf numFmtId="4" fontId="43" fillId="97" borderId="198" applyNumberFormat="0" applyProtection="0">
      <alignment horizontal="right" vertical="center"/>
    </xf>
    <xf numFmtId="0" fontId="4" fillId="84" borderId="198" applyNumberFormat="0" applyProtection="0">
      <alignment horizontal="left" vertical="center" indent="1"/>
    </xf>
    <xf numFmtId="0" fontId="4" fillId="103" borderId="198" applyNumberFormat="0" applyProtection="0">
      <alignment horizontal="left" vertical="center" indent="1"/>
    </xf>
    <xf numFmtId="0" fontId="4" fillId="103" borderId="198" applyNumberFormat="0" applyProtection="0">
      <alignment horizontal="left" vertical="center" indent="1"/>
    </xf>
    <xf numFmtId="0" fontId="4" fillId="103" borderId="198" applyNumberFormat="0" applyProtection="0">
      <alignment horizontal="left" vertical="center" indent="1"/>
    </xf>
    <xf numFmtId="0" fontId="4" fillId="106" borderId="198" applyNumberFormat="0" applyProtection="0">
      <alignment horizontal="left" vertical="center" indent="1"/>
    </xf>
    <xf numFmtId="0" fontId="4" fillId="106" borderId="198" applyNumberFormat="0" applyProtection="0">
      <alignment horizontal="left" vertical="center" indent="1"/>
    </xf>
    <xf numFmtId="0" fontId="25" fillId="102" borderId="199" applyNumberFormat="0" applyProtection="0">
      <alignment horizontal="left" vertical="top" indent="1"/>
    </xf>
    <xf numFmtId="0" fontId="4" fillId="106" borderId="198" applyNumberFormat="0" applyProtection="0">
      <alignment horizontal="left" vertical="center" indent="1"/>
    </xf>
    <xf numFmtId="0" fontId="4" fillId="4" borderId="198" applyNumberFormat="0" applyProtection="0">
      <alignment horizontal="left" vertical="center" indent="1"/>
    </xf>
    <xf numFmtId="0" fontId="4" fillId="4" borderId="198" applyNumberFormat="0" applyProtection="0">
      <alignment horizontal="left" vertical="center" indent="1"/>
    </xf>
    <xf numFmtId="0" fontId="4" fillId="4" borderId="198" applyNumberFormat="0" applyProtection="0">
      <alignment horizontal="left" vertical="center" indent="1"/>
    </xf>
    <xf numFmtId="0" fontId="25" fillId="107" borderId="199" applyNumberFormat="0" applyProtection="0">
      <alignment horizontal="left" vertical="top" indent="1"/>
    </xf>
    <xf numFmtId="0" fontId="4" fillId="106" borderId="198" applyNumberFormat="0" applyProtection="0">
      <alignment horizontal="left" vertical="center" indent="1"/>
    </xf>
    <xf numFmtId="4" fontId="43" fillId="72" borderId="198" applyNumberFormat="0" applyProtection="0">
      <alignment horizontal="left" vertical="center" indent="1"/>
    </xf>
    <xf numFmtId="4" fontId="86" fillId="67" borderId="197" applyNumberFormat="0" applyProtection="0">
      <alignment horizontal="right" vertical="center"/>
    </xf>
    <xf numFmtId="4" fontId="25" fillId="83" borderId="197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4" fontId="39" fillId="82" borderId="199" applyNumberFormat="0" applyProtection="0">
      <alignment vertical="center"/>
    </xf>
    <xf numFmtId="4" fontId="39" fillId="82" borderId="199" applyNumberFormat="0" applyProtection="0">
      <alignment vertical="center"/>
    </xf>
    <xf numFmtId="4" fontId="39" fillId="82" borderId="199" applyNumberFormat="0" applyProtection="0">
      <alignment vertical="center"/>
    </xf>
    <xf numFmtId="4" fontId="39" fillId="82" borderId="199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38" fillId="56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92" fillId="70" borderId="123" applyNumberFormat="0" applyProtection="0">
      <alignment horizontal="right" vertical="center"/>
    </xf>
    <xf numFmtId="4" fontId="90" fillId="109" borderId="127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88" fillId="102" borderId="126" applyNumberFormat="0" applyProtection="0">
      <alignment horizontal="left" vertical="top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4" fontId="43" fillId="100" borderId="125" applyNumberFormat="0" applyProtection="0">
      <alignment horizontal="right" vertical="center"/>
    </xf>
    <xf numFmtId="4" fontId="43" fillId="72" borderId="125" applyNumberFormat="0" applyProtection="0">
      <alignment horizontal="left" vertical="center" indent="1"/>
    </xf>
    <xf numFmtId="4" fontId="43" fillId="72" borderId="125" applyNumberFormat="0" applyProtection="0">
      <alignment horizontal="left" vertical="center" indent="1"/>
    </xf>
    <xf numFmtId="4" fontId="85" fillId="72" borderId="125" applyNumberFormat="0" applyProtection="0">
      <alignment vertical="center"/>
    </xf>
    <xf numFmtId="4" fontId="43" fillId="72" borderId="125" applyNumberFormat="0" applyProtection="0">
      <alignment vertical="center"/>
    </xf>
    <xf numFmtId="0" fontId="25" fillId="70" borderId="129" applyNumberFormat="0">
      <protection locked="0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25" fillId="101" borderId="123" applyNumberFormat="0" applyProtection="0">
      <alignment horizontal="left" vertical="center" indent="1"/>
    </xf>
    <xf numFmtId="0" fontId="4" fillId="4" borderId="125" applyNumberFormat="0" applyProtection="0">
      <alignment horizontal="left" vertical="center" indent="1"/>
    </xf>
    <xf numFmtId="0" fontId="4" fillId="4" borderId="125" applyNumberFormat="0" applyProtection="0">
      <alignment horizontal="left" vertical="center" indent="1"/>
    </xf>
    <xf numFmtId="0" fontId="4" fillId="4" borderId="125" applyNumberFormat="0" applyProtection="0">
      <alignment horizontal="left" vertical="center" indent="1"/>
    </xf>
    <xf numFmtId="0" fontId="4" fillId="4" borderId="125" applyNumberFormat="0" applyProtection="0">
      <alignment horizontal="left" vertical="center" indent="1"/>
    </xf>
    <xf numFmtId="0" fontId="25" fillId="107" borderId="123" applyNumberFormat="0" applyProtection="0">
      <alignment horizontal="left" vertical="center" indent="1"/>
    </xf>
    <xf numFmtId="0" fontId="4" fillId="106" borderId="125" applyNumberFormat="0" applyProtection="0">
      <alignment horizontal="left" vertical="center" indent="1"/>
    </xf>
    <xf numFmtId="0" fontId="4" fillId="106" borderId="125" applyNumberFormat="0" applyProtection="0">
      <alignment horizontal="left" vertical="center" indent="1"/>
    </xf>
    <xf numFmtId="0" fontId="4" fillId="106" borderId="125" applyNumberFormat="0" applyProtection="0">
      <alignment horizontal="left" vertical="center" indent="1"/>
    </xf>
    <xf numFmtId="0" fontId="4" fillId="106" borderId="125" applyNumberFormat="0" applyProtection="0">
      <alignment horizontal="left" vertical="center" indent="1"/>
    </xf>
    <xf numFmtId="0" fontId="25" fillId="105" borderId="123" applyNumberFormat="0" applyProtection="0">
      <alignment horizontal="left" vertical="center" indent="1"/>
    </xf>
    <xf numFmtId="0" fontId="4" fillId="103" borderId="125" applyNumberFormat="0" applyProtection="0">
      <alignment horizontal="left" vertical="center" indent="1"/>
    </xf>
    <xf numFmtId="4" fontId="25" fillId="101" borderId="127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4" fontId="4" fillId="71" borderId="127" applyNumberFormat="0" applyProtection="0">
      <alignment horizontal="left" vertical="center" indent="1"/>
    </xf>
    <xf numFmtId="4" fontId="39" fillId="99" borderId="125" applyNumberFormat="0" applyProtection="0">
      <alignment horizontal="left" vertical="center" indent="1"/>
    </xf>
    <xf numFmtId="4" fontId="43" fillId="97" borderId="125" applyNumberFormat="0" applyProtection="0">
      <alignment horizontal="right" vertical="center"/>
    </xf>
    <xf numFmtId="4" fontId="43" fillId="63" borderId="125" applyNumberFormat="0" applyProtection="0">
      <alignment horizontal="right" vertical="center"/>
    </xf>
    <xf numFmtId="4" fontId="43" fillId="64" borderId="125" applyNumberFormat="0" applyProtection="0">
      <alignment horizontal="right" vertical="center"/>
    </xf>
    <xf numFmtId="4" fontId="43" fillId="93" borderId="125" applyNumberFormat="0" applyProtection="0">
      <alignment horizontal="right" vertical="center"/>
    </xf>
    <xf numFmtId="4" fontId="43" fillId="91" borderId="125" applyNumberFormat="0" applyProtection="0">
      <alignment horizontal="right" vertical="center"/>
    </xf>
    <xf numFmtId="4" fontId="43" fillId="57" borderId="125" applyNumberFormat="0" applyProtection="0">
      <alignment horizontal="right" vertical="center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4" fontId="43" fillId="88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0" fontId="60" fillId="79" borderId="123" applyNumberFormat="0" applyAlignment="0" applyProtection="0"/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38" fillId="61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6" borderId="199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0" fontId="25" fillId="105" borderId="156" applyNumberFormat="0" applyProtection="0">
      <alignment horizontal="left" vertical="center" indent="1"/>
    </xf>
    <xf numFmtId="195" fontId="148" fillId="0" borderId="112" applyBorder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0" fontId="149" fillId="125" borderId="112" applyBorder="0" applyProtection="0">
      <alignment horizontal="centerContinuous" vertical="center"/>
    </xf>
    <xf numFmtId="4" fontId="43" fillId="87" borderId="199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4" fontId="43" fillId="95" borderId="199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4" fontId="43" fillId="88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90" fillId="109" borderId="158" applyNumberFormat="0" applyProtection="0">
      <alignment horizontal="left" vertical="center" indent="1"/>
    </xf>
    <xf numFmtId="0" fontId="4" fillId="4" borderId="167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60" fillId="79" borderId="166" applyNumberFormat="0" applyAlignment="0" applyProtection="0"/>
    <xf numFmtId="4" fontId="43" fillId="95" borderId="168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0" fontId="25" fillId="107" borderId="157" applyNumberFormat="0" applyProtection="0">
      <alignment horizontal="left" vertical="top" indent="1"/>
    </xf>
    <xf numFmtId="4" fontId="43" fillId="95" borderId="168" applyNumberFormat="0" applyProtection="0">
      <alignment horizontal="right" vertical="center"/>
    </xf>
    <xf numFmtId="0" fontId="4" fillId="84" borderId="167" applyNumberFormat="0" applyProtection="0">
      <alignment horizontal="left" vertical="center" indent="1"/>
    </xf>
    <xf numFmtId="4" fontId="43" fillId="90" borderId="168" applyNumberFormat="0" applyProtection="0">
      <alignment horizontal="right" vertical="center"/>
    </xf>
    <xf numFmtId="0" fontId="4" fillId="0" borderId="0"/>
    <xf numFmtId="0" fontId="39" fillId="54" borderId="141" applyNumberFormat="0" applyProtection="0">
      <alignment horizontal="left" vertical="top" indent="1"/>
    </xf>
    <xf numFmtId="43" fontId="24" fillId="0" borderId="0" applyFont="0" applyFill="0" applyBorder="0" applyAlignment="0" applyProtection="0"/>
    <xf numFmtId="0" fontId="24" fillId="0" borderId="0"/>
    <xf numFmtId="0" fontId="4" fillId="0" borderId="0"/>
    <xf numFmtId="0" fontId="4" fillId="0" borderId="0"/>
    <xf numFmtId="0" fontId="4" fillId="55" borderId="141" applyNumberFormat="0" applyProtection="0">
      <alignment horizontal="left" vertical="top" indent="1"/>
    </xf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55" borderId="141" applyNumberFormat="0" applyProtection="0">
      <alignment horizontal="left" vertical="top" indent="1"/>
    </xf>
    <xf numFmtId="0" fontId="4" fillId="0" borderId="0"/>
    <xf numFmtId="0" fontId="4" fillId="55" borderId="141" applyNumberFormat="0" applyProtection="0">
      <alignment horizontal="left" vertical="top" indent="1"/>
    </xf>
    <xf numFmtId="0" fontId="62" fillId="77" borderId="5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85" fillId="72" borderId="126" applyNumberFormat="0" applyProtection="0">
      <alignment vertical="center"/>
    </xf>
    <xf numFmtId="0" fontId="4" fillId="69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4" fontId="43" fillId="54" borderId="125" applyNumberFormat="0" applyProtection="0">
      <alignment horizontal="left" vertical="center" indent="1"/>
    </xf>
    <xf numFmtId="4" fontId="25" fillId="54" borderId="123" applyNumberFormat="0" applyProtection="0">
      <alignment horizontal="left" vertical="center" indent="1"/>
    </xf>
    <xf numFmtId="4" fontId="43" fillId="54" borderId="125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4" fillId="0" borderId="0"/>
    <xf numFmtId="0" fontId="81" fillId="79" borderId="98" applyNumberFormat="0" applyAlignment="0" applyProtection="0"/>
    <xf numFmtId="4" fontId="43" fillId="54" borderId="98" applyNumberFormat="0" applyProtection="0">
      <alignment vertical="center"/>
    </xf>
    <xf numFmtId="4" fontId="85" fillId="54" borderId="98" applyNumberFormat="0" applyProtection="0">
      <alignment vertical="center"/>
    </xf>
    <xf numFmtId="0" fontId="73" fillId="49" borderId="86" applyNumberFormat="0" applyAlignment="0" applyProtection="0"/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0" fontId="87" fillId="82" borderId="76" applyNumberFormat="0" applyProtection="0">
      <alignment horizontal="left" vertical="top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71" fillId="0" borderId="116" applyNumberFormat="0" applyFill="0" applyAlignment="0" applyProtection="0"/>
    <xf numFmtId="0" fontId="4" fillId="84" borderId="98" applyNumberFormat="0" applyProtection="0">
      <alignment horizontal="left" vertical="center" indent="1"/>
    </xf>
    <xf numFmtId="4" fontId="43" fillId="72" borderId="126" applyNumberFormat="0" applyProtection="0">
      <alignment horizontal="left" vertical="center" indent="1"/>
    </xf>
    <xf numFmtId="4" fontId="43" fillId="57" borderId="98" applyNumberFormat="0" applyProtection="0">
      <alignment horizontal="right" vertical="center"/>
    </xf>
    <xf numFmtId="4" fontId="43" fillId="58" borderId="98" applyNumberFormat="0" applyProtection="0">
      <alignment horizontal="right" vertical="center"/>
    </xf>
    <xf numFmtId="4" fontId="43" fillId="56" borderId="98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43" fillId="61" borderId="98" applyNumberFormat="0" applyProtection="0">
      <alignment horizontal="right" vertical="center"/>
    </xf>
    <xf numFmtId="4" fontId="43" fillId="91" borderId="98" applyNumberFormat="0" applyProtection="0">
      <alignment horizontal="right" vertical="center"/>
    </xf>
    <xf numFmtId="4" fontId="43" fillId="93" borderId="98" applyNumberFormat="0" applyProtection="0">
      <alignment horizontal="right" vertical="center"/>
    </xf>
    <xf numFmtId="4" fontId="43" fillId="64" borderId="98" applyNumberFormat="0" applyProtection="0">
      <alignment horizontal="right" vertical="center"/>
    </xf>
    <xf numFmtId="4" fontId="43" fillId="63" borderId="98" applyNumberFormat="0" applyProtection="0">
      <alignment horizontal="right" vertical="center"/>
    </xf>
    <xf numFmtId="4" fontId="43" fillId="97" borderId="98" applyNumberFormat="0" applyProtection="0">
      <alignment horizontal="right" vertical="center"/>
    </xf>
    <xf numFmtId="4" fontId="39" fillId="99" borderId="98" applyNumberFormat="0" applyProtection="0">
      <alignment horizontal="left" vertical="center" indent="1"/>
    </xf>
    <xf numFmtId="4" fontId="25" fillId="98" borderId="99" applyNumberFormat="0" applyProtection="0">
      <alignment horizontal="left" vertical="center" indent="1"/>
    </xf>
    <xf numFmtId="4" fontId="43" fillId="100" borderId="118" applyNumberFormat="0" applyProtection="0">
      <alignment horizontal="left" vertical="center" indent="1"/>
    </xf>
    <xf numFmtId="4" fontId="4" fillId="71" borderId="99" applyNumberFormat="0" applyProtection="0">
      <alignment horizontal="left" vertical="center" indent="1"/>
    </xf>
    <xf numFmtId="0" fontId="60" fillId="79" borderId="86" applyNumberFormat="0" applyAlignment="0" applyProtection="0"/>
    <xf numFmtId="4" fontId="4" fillId="71" borderId="99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43" fillId="100" borderId="98" applyNumberFormat="0" applyProtection="0">
      <alignment horizontal="left" vertical="center" indent="1"/>
    </xf>
    <xf numFmtId="4" fontId="43" fillId="100" borderId="98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4" fontId="43" fillId="103" borderId="98" applyNumberFormat="0" applyProtection="0">
      <alignment horizontal="left" vertical="center" indent="1"/>
    </xf>
    <xf numFmtId="4" fontId="43" fillId="103" borderId="98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25" fillId="70" borderId="121" applyNumberFormat="0">
      <protection locked="0"/>
    </xf>
    <xf numFmtId="4" fontId="39" fillId="82" borderId="199" applyNumberFormat="0" applyProtection="0">
      <alignment vertical="center"/>
    </xf>
    <xf numFmtId="4" fontId="43" fillId="72" borderId="98" applyNumberFormat="0" applyProtection="0">
      <alignment vertical="center"/>
    </xf>
    <xf numFmtId="4" fontId="88" fillId="108" borderId="76" applyNumberFormat="0" applyProtection="0">
      <alignment vertical="center"/>
    </xf>
    <xf numFmtId="4" fontId="85" fillId="72" borderId="98" applyNumberFormat="0" applyProtection="0">
      <alignment vertical="center"/>
    </xf>
    <xf numFmtId="4" fontId="86" fillId="72" borderId="79" applyNumberFormat="0" applyProtection="0">
      <alignment vertical="center"/>
    </xf>
    <xf numFmtId="4" fontId="43" fillId="72" borderId="98" applyNumberFormat="0" applyProtection="0">
      <alignment horizontal="left" vertical="center" indent="1"/>
    </xf>
    <xf numFmtId="4" fontId="88" fillId="104" borderId="76" applyNumberFormat="0" applyProtection="0">
      <alignment horizontal="left" vertical="center" indent="1"/>
    </xf>
    <xf numFmtId="4" fontId="43" fillId="72" borderId="98" applyNumberFormat="0" applyProtection="0">
      <alignment horizontal="left" vertical="center" indent="1"/>
    </xf>
    <xf numFmtId="0" fontId="88" fillId="108" borderId="76" applyNumberFormat="0" applyProtection="0">
      <alignment horizontal="left" vertical="top" indent="1"/>
    </xf>
    <xf numFmtId="4" fontId="43" fillId="100" borderId="98" applyNumberFormat="0" applyProtection="0">
      <alignment horizontal="right" vertical="center"/>
    </xf>
    <xf numFmtId="4" fontId="85" fillId="100" borderId="98" applyNumberFormat="0" applyProtection="0">
      <alignment horizontal="right" vertical="center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88" fillId="102" borderId="76" applyNumberFormat="0" applyProtection="0">
      <alignment horizontal="left" vertical="top" indent="1"/>
    </xf>
    <xf numFmtId="4" fontId="25" fillId="85" borderId="123" applyNumberFormat="0" applyProtection="0">
      <alignment horizontal="right" vertical="center"/>
    </xf>
    <xf numFmtId="0" fontId="4" fillId="84" borderId="98" applyNumberFormat="0" applyProtection="0">
      <alignment horizontal="left" vertical="center" indent="1"/>
    </xf>
    <xf numFmtId="4" fontId="90" fillId="109" borderId="99" applyNumberFormat="0" applyProtection="0">
      <alignment horizontal="left" vertical="center" indent="1"/>
    </xf>
    <xf numFmtId="4" fontId="43" fillId="96" borderId="168" applyNumberFormat="0" applyProtection="0">
      <alignment horizontal="right" vertical="center"/>
    </xf>
    <xf numFmtId="4" fontId="91" fillId="100" borderId="98" applyNumberFormat="0" applyProtection="0">
      <alignment horizontal="right" vertical="center"/>
    </xf>
    <xf numFmtId="0" fontId="35" fillId="0" borderId="102" applyNumberFormat="0" applyFill="0" applyAlignment="0" applyProtection="0"/>
    <xf numFmtId="0" fontId="52" fillId="0" borderId="115" applyNumberFormat="0" applyFill="0" applyProtection="0">
      <alignment horizontal="center"/>
    </xf>
    <xf numFmtId="4" fontId="92" fillId="70" borderId="86" applyNumberFormat="0" applyProtection="0">
      <alignment horizontal="right" vertical="center"/>
    </xf>
    <xf numFmtId="4" fontId="25" fillId="83" borderId="86" applyNumberFormat="0" applyProtection="0">
      <alignment horizontal="left" vertical="center" indent="1"/>
    </xf>
    <xf numFmtId="4" fontId="86" fillId="67" borderId="86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0" fontId="25" fillId="70" borderId="119" applyNumberFormat="0">
      <protection locked="0"/>
    </xf>
    <xf numFmtId="0" fontId="109" fillId="108" borderId="91" applyNumberFormat="0" applyFont="0" applyAlignment="0" applyProtection="0"/>
    <xf numFmtId="0" fontId="4" fillId="106" borderId="98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center" indent="1"/>
    </xf>
    <xf numFmtId="4" fontId="25" fillId="83" borderId="86" applyNumberFormat="0" applyProtection="0">
      <alignment horizontal="left" vertical="center" indent="1"/>
    </xf>
    <xf numFmtId="0" fontId="45" fillId="0" borderId="120" applyNumberFormat="0" applyFill="0" applyAlignment="0" applyProtection="0"/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8" fontId="4" fillId="0" borderId="42" applyFont="0" applyFill="0" applyBorder="0" applyProtection="0">
      <alignment horizontal="right"/>
    </xf>
    <xf numFmtId="0" fontId="125" fillId="120" borderId="52" applyNumberFormat="0" applyAlignment="0" applyProtection="0"/>
    <xf numFmtId="4" fontId="43" fillId="94" borderId="141" applyNumberFormat="0" applyProtection="0">
      <alignment horizontal="right" vertical="center"/>
    </xf>
    <xf numFmtId="4" fontId="43" fillId="94" borderId="141" applyNumberFormat="0" applyProtection="0">
      <alignment horizontal="right" vertical="center"/>
    </xf>
    <xf numFmtId="0" fontId="139" fillId="0" borderId="117">
      <alignment horizontal="right"/>
    </xf>
    <xf numFmtId="0" fontId="139" fillId="0" borderId="117">
      <alignment horizontal="left"/>
    </xf>
    <xf numFmtId="4" fontId="43" fillId="94" borderId="141" applyNumberFormat="0" applyProtection="0">
      <alignment horizontal="right" vertical="center"/>
    </xf>
    <xf numFmtId="0" fontId="143" fillId="104" borderId="98" applyNumberFormat="0" applyAlignment="0" applyProtection="0"/>
    <xf numFmtId="0" fontId="25" fillId="101" borderId="86" applyNumberFormat="0" applyProtection="0">
      <alignment horizontal="left" vertical="center" indent="1"/>
    </xf>
    <xf numFmtId="0" fontId="4" fillId="69" borderId="126" applyNumberFormat="0" applyProtection="0">
      <alignment horizontal="left" vertical="top" indent="1"/>
    </xf>
    <xf numFmtId="4" fontId="43" fillId="72" borderId="126" applyNumberFormat="0" applyProtection="0">
      <alignment vertical="center"/>
    </xf>
    <xf numFmtId="4" fontId="91" fillId="101" borderId="126" applyNumberFormat="0" applyProtection="0">
      <alignment horizontal="right" vertical="center"/>
    </xf>
    <xf numFmtId="4" fontId="86" fillId="54" borderId="86" applyNumberFormat="0" applyProtection="0">
      <alignment vertical="center"/>
    </xf>
    <xf numFmtId="0" fontId="84" fillId="0" borderId="117">
      <alignment horizontal="center"/>
    </xf>
    <xf numFmtId="0" fontId="84" fillId="0" borderId="117">
      <alignment horizontal="center"/>
    </xf>
    <xf numFmtId="0" fontId="84" fillId="0" borderId="117">
      <alignment horizontal="center"/>
    </xf>
    <xf numFmtId="4" fontId="43" fillId="94" borderId="199" applyNumberFormat="0" applyProtection="0">
      <alignment horizontal="right" vertical="center"/>
    </xf>
    <xf numFmtId="0" fontId="25" fillId="48" borderId="86" applyNumberFormat="0" applyFont="0" applyAlignment="0" applyProtection="0"/>
    <xf numFmtId="4" fontId="43" fillId="57" borderId="140" applyNumberFormat="0" applyProtection="0">
      <alignment horizontal="right" vertical="center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4" fontId="43" fillId="54" borderId="140" applyNumberFormat="0" applyProtection="0">
      <alignment horizontal="left" vertical="center" indent="1"/>
    </xf>
    <xf numFmtId="0" fontId="73" fillId="49" borderId="155" applyNumberFormat="0" applyAlignment="0" applyProtection="0"/>
    <xf numFmtId="4" fontId="43" fillId="54" borderId="140" applyNumberFormat="0" applyProtection="0">
      <alignment vertical="center"/>
    </xf>
    <xf numFmtId="4" fontId="92" fillId="70" borderId="156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4" fontId="25" fillId="98" borderId="158" applyNumberFormat="0" applyProtection="0">
      <alignment horizontal="left" vertical="center" indent="1"/>
    </xf>
    <xf numFmtId="0" fontId="4" fillId="4" borderId="167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96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0" fontId="39" fillId="0" borderId="138" applyNumberFormat="0" applyFill="0" applyAlignment="0" applyProtection="0"/>
    <xf numFmtId="4" fontId="43" fillId="90" borderId="199" applyNumberFormat="0" applyProtection="0">
      <alignment horizontal="right" vertical="center"/>
    </xf>
    <xf numFmtId="4" fontId="116" fillId="54" borderId="76" applyNumberFormat="0" applyProtection="0">
      <alignment vertical="center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39" fillId="54" borderId="168" applyNumberFormat="0" applyProtection="0">
      <alignment horizontal="left" vertical="center" indent="1"/>
    </xf>
    <xf numFmtId="0" fontId="39" fillId="54" borderId="168" applyNumberFormat="0" applyProtection="0">
      <alignment horizontal="left" vertical="top" indent="1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4" fontId="88" fillId="108" borderId="199" applyNumberFormat="0" applyProtection="0">
      <alignment vertical="center"/>
    </xf>
    <xf numFmtId="4" fontId="91" fillId="101" borderId="126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4" fontId="91" fillId="101" borderId="126" applyNumberFormat="0" applyProtection="0">
      <alignment horizontal="right" vertical="center"/>
    </xf>
    <xf numFmtId="0" fontId="43" fillId="68" borderId="126" applyNumberFormat="0" applyProtection="0">
      <alignment horizontal="left" vertical="top" indent="1"/>
    </xf>
    <xf numFmtId="0" fontId="43" fillId="68" borderId="126" applyNumberFormat="0" applyProtection="0">
      <alignment horizontal="left" vertical="top" indent="1"/>
    </xf>
    <xf numFmtId="0" fontId="43" fillId="68" borderId="126" applyNumberFormat="0" applyProtection="0">
      <alignment horizontal="left" vertical="top" indent="1"/>
    </xf>
    <xf numFmtId="0" fontId="43" fillId="68" borderId="126" applyNumberFormat="0" applyProtection="0">
      <alignment horizontal="left" vertical="top" indent="1"/>
    </xf>
    <xf numFmtId="4" fontId="43" fillId="102" borderId="126" applyNumberFormat="0" applyProtection="0">
      <alignment horizontal="left" vertical="center" indent="1"/>
    </xf>
    <xf numFmtId="4" fontId="43" fillId="102" borderId="126" applyNumberFormat="0" applyProtection="0">
      <alignment horizontal="left" vertical="center" indent="1"/>
    </xf>
    <xf numFmtId="4" fontId="43" fillId="102" borderId="126" applyNumberFormat="0" applyProtection="0">
      <alignment horizontal="left" vertical="center" indent="1"/>
    </xf>
    <xf numFmtId="4" fontId="43" fillId="102" borderId="126" applyNumberFormat="0" applyProtection="0">
      <alignment horizontal="left" vertical="center" indent="1"/>
    </xf>
    <xf numFmtId="4" fontId="43" fillId="102" borderId="126" applyNumberFormat="0" applyProtection="0">
      <alignment horizontal="left" vertical="center" indent="1"/>
    </xf>
    <xf numFmtId="4" fontId="85" fillId="101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4" fontId="43" fillId="101" borderId="126" applyNumberFormat="0" applyProtection="0">
      <alignment horizontal="right" vertical="center"/>
    </xf>
    <xf numFmtId="0" fontId="39" fillId="54" borderId="76" applyNumberFormat="0" applyProtection="0">
      <alignment horizontal="left" vertical="top" indent="1"/>
    </xf>
    <xf numFmtId="4" fontId="43" fillId="101" borderId="126" applyNumberFormat="0" applyProtection="0">
      <alignment horizontal="right" vertical="center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0" fontId="43" fillId="72" borderId="126" applyNumberFormat="0" applyProtection="0">
      <alignment horizontal="left" vertical="top" indent="1"/>
    </xf>
    <xf numFmtId="4" fontId="43" fillId="72" borderId="126" applyNumberFormat="0" applyProtection="0">
      <alignment horizontal="left" vertical="center" indent="1"/>
    </xf>
    <xf numFmtId="4" fontId="43" fillId="72" borderId="126" applyNumberFormat="0" applyProtection="0">
      <alignment horizontal="left" vertical="center" indent="1"/>
    </xf>
    <xf numFmtId="4" fontId="85" fillId="72" borderId="126" applyNumberFormat="0" applyProtection="0">
      <alignment vertical="center"/>
    </xf>
    <xf numFmtId="4" fontId="85" fillId="72" borderId="126" applyNumberFormat="0" applyProtection="0">
      <alignment vertical="center"/>
    </xf>
    <xf numFmtId="4" fontId="85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4" fontId="43" fillId="72" borderId="126" applyNumberFormat="0" applyProtection="0">
      <alignment vertical="center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top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9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top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6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top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center" indent="1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38" fillId="66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102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6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38" fillId="64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5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4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38" fillId="59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2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90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9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38" fillId="5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8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38" fillId="5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7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4" fontId="43" fillId="85" borderId="126" applyNumberFormat="0" applyProtection="0">
      <alignment horizontal="right" vertical="center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0" fontId="39" fillId="54" borderId="126" applyNumberFormat="0" applyProtection="0">
      <alignment horizontal="left" vertical="top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39" fillId="54" borderId="126" applyNumberFormat="0" applyProtection="0">
      <alignment horizontal="left" vertical="center" indent="1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116" fillId="54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4" fontId="39" fillId="82" borderId="126" applyNumberFormat="0" applyProtection="0">
      <alignment vertical="center"/>
    </xf>
    <xf numFmtId="0" fontId="73" fillId="49" borderId="156" applyNumberFormat="0" applyAlignment="0" applyProtection="0"/>
    <xf numFmtId="0" fontId="88" fillId="102" borderId="199" applyNumberFormat="0" applyProtection="0">
      <alignment horizontal="left" vertical="top" indent="1"/>
    </xf>
    <xf numFmtId="4" fontId="39" fillId="82" borderId="199" applyNumberFormat="0" applyProtection="0">
      <alignment vertical="center"/>
    </xf>
    <xf numFmtId="4" fontId="116" fillId="54" borderId="199" applyNumberFormat="0" applyProtection="0">
      <alignment vertical="center"/>
    </xf>
    <xf numFmtId="4" fontId="25" fillId="54" borderId="156" applyNumberFormat="0" applyProtection="0">
      <alignment horizontal="left" vertical="center" indent="1"/>
    </xf>
    <xf numFmtId="4" fontId="116" fillId="54" borderId="199" applyNumberFormat="0" applyProtection="0">
      <alignment vertical="center"/>
    </xf>
    <xf numFmtId="4" fontId="116" fillId="54" borderId="199" applyNumberFormat="0" applyProtection="0">
      <alignment vertical="center"/>
    </xf>
    <xf numFmtId="4" fontId="25" fillId="86" borderId="156" applyNumberFormat="0" applyProtection="0">
      <alignment horizontal="right" vertical="center"/>
    </xf>
    <xf numFmtId="4" fontId="39" fillId="54" borderId="199" applyNumberFormat="0" applyProtection="0">
      <alignment horizontal="left" vertical="center" indent="1"/>
    </xf>
    <xf numFmtId="4" fontId="25" fillId="89" borderId="156" applyNumberFormat="0" applyProtection="0">
      <alignment horizontal="right" vertical="center"/>
    </xf>
    <xf numFmtId="0" fontId="39" fillId="54" borderId="199" applyNumberFormat="0" applyProtection="0">
      <alignment horizontal="left" vertical="top" indent="1"/>
    </xf>
    <xf numFmtId="0" fontId="25" fillId="101" borderId="156" applyNumberFormat="0" applyProtection="0">
      <alignment horizontal="left" vertical="center" indent="1"/>
    </xf>
    <xf numFmtId="0" fontId="4" fillId="106" borderId="167" applyNumberFormat="0" applyProtection="0">
      <alignment horizontal="left" vertical="center" indent="1"/>
    </xf>
    <xf numFmtId="0" fontId="4" fillId="103" borderId="167" applyNumberFormat="0" applyProtection="0">
      <alignment horizontal="left" vertical="center" indent="1"/>
    </xf>
    <xf numFmtId="0" fontId="4" fillId="103" borderId="167" applyNumberFormat="0" applyProtection="0">
      <alignment horizontal="left" vertical="center" indent="1"/>
    </xf>
    <xf numFmtId="4" fontId="25" fillId="101" borderId="169" applyNumberFormat="0" applyProtection="0">
      <alignment horizontal="left" vertical="center" indent="1"/>
    </xf>
    <xf numFmtId="0" fontId="143" fillId="104" borderId="125" applyNumberFormat="0" applyAlignment="0" applyProtection="0"/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38" fillId="59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0" fontId="138" fillId="116" borderId="135" applyNumberFormat="0" applyAlignment="0" applyProtection="0"/>
    <xf numFmtId="4" fontId="43" fillId="88" borderId="168" applyNumberFormat="0" applyProtection="0">
      <alignment horizontal="right" vertical="center"/>
    </xf>
    <xf numFmtId="4" fontId="38" fillId="5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38" fillId="5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38" fillId="63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6" fontId="4" fillId="0" borderId="0">
      <protection locked="0"/>
    </xf>
    <xf numFmtId="4" fontId="43" fillId="94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0" fontId="4" fillId="55" borderId="199" applyNumberFormat="0" applyProtection="0">
      <alignment horizontal="left" vertical="center" indent="1"/>
    </xf>
    <xf numFmtId="0" fontId="123" fillId="0" borderId="134" applyFill="0" applyProtection="0">
      <alignment horizontal="right"/>
    </xf>
    <xf numFmtId="4" fontId="43" fillId="96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38" fillId="5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38" fillId="60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0" fontId="4" fillId="68" borderId="76" applyNumberFormat="0" applyProtection="0">
      <alignment horizontal="left" vertical="top" indent="1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0" fontId="52" fillId="0" borderId="133" applyNumberFormat="0" applyFill="0" applyProtection="0">
      <alignment horizont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38" fillId="59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38" fillId="63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38" fillId="64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0" fontId="39" fillId="54" borderId="199" applyNumberFormat="0" applyProtection="0">
      <alignment horizontal="left" vertical="top" indent="1"/>
    </xf>
    <xf numFmtId="4" fontId="25" fillId="94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0" fontId="25" fillId="104" borderId="156" applyNumberFormat="0" applyProtection="0">
      <alignment horizontal="left" vertical="center" indent="1"/>
    </xf>
    <xf numFmtId="0" fontId="25" fillId="73" borderId="172"/>
    <xf numFmtId="0" fontId="25" fillId="71" borderId="157" applyNumberFormat="0" applyProtection="0">
      <alignment horizontal="left" vertical="top" indent="1"/>
    </xf>
    <xf numFmtId="0" fontId="4" fillId="84" borderId="167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4" fontId="43" fillId="72" borderId="167" applyNumberFormat="0" applyProtection="0">
      <alignment horizontal="left" vertical="center" indent="1"/>
    </xf>
    <xf numFmtId="0" fontId="25" fillId="102" borderId="157" applyNumberFormat="0" applyProtection="0">
      <alignment horizontal="left" vertical="top" indent="1"/>
    </xf>
    <xf numFmtId="0" fontId="4" fillId="84" borderId="167" applyNumberFormat="0" applyProtection="0">
      <alignment horizontal="left" vertical="center" indent="1"/>
    </xf>
    <xf numFmtId="0" fontId="25" fillId="101" borderId="166" applyNumberFormat="0" applyProtection="0">
      <alignment horizontal="left" vertical="center" indent="1"/>
    </xf>
    <xf numFmtId="0" fontId="25" fillId="107" borderId="168" applyNumberFormat="0" applyProtection="0">
      <alignment horizontal="left" vertical="top" indent="1"/>
    </xf>
    <xf numFmtId="0" fontId="109" fillId="108" borderId="132" applyNumberFormat="0" applyFont="0" applyAlignment="0" applyProtection="0"/>
    <xf numFmtId="0" fontId="4" fillId="84" borderId="167" applyNumberFormat="0" applyProtection="0">
      <alignment horizontal="left" vertical="center" indent="1"/>
    </xf>
    <xf numFmtId="4" fontId="4" fillId="71" borderId="169" applyNumberFormat="0" applyProtection="0">
      <alignment horizontal="left" vertical="center" indent="1"/>
    </xf>
    <xf numFmtId="4" fontId="25" fillId="95" borderId="166" applyNumberFormat="0" applyProtection="0">
      <alignment horizontal="right" vertical="center"/>
    </xf>
    <xf numFmtId="4" fontId="25" fillId="90" borderId="166" applyNumberFormat="0" applyProtection="0">
      <alignment horizontal="right" vertical="center"/>
    </xf>
    <xf numFmtId="4" fontId="43" fillId="56" borderId="167" applyNumberFormat="0" applyProtection="0">
      <alignment horizontal="right" vertical="center"/>
    </xf>
    <xf numFmtId="0" fontId="4" fillId="84" borderId="167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4" fontId="43" fillId="54" borderId="167" applyNumberFormat="0" applyProtection="0">
      <alignment horizontal="left" vertical="center" indent="1"/>
    </xf>
    <xf numFmtId="0" fontId="81" fillId="79" borderId="167" applyNumberFormat="0" applyAlignment="0" applyProtection="0"/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0" fontId="4" fillId="66" borderId="76" applyNumberFormat="0" applyProtection="0">
      <alignment horizontal="left" vertical="top" indent="1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102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38" fillId="62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38" fillId="63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4" fontId="38" fillId="59" borderId="199" applyNumberFormat="0" applyProtection="0">
      <alignment horizontal="right" vertical="center"/>
    </xf>
    <xf numFmtId="6" fontId="4" fillId="0" borderId="0">
      <protection locked="0"/>
    </xf>
    <xf numFmtId="4" fontId="43" fillId="102" borderId="199" applyNumberFormat="0" applyProtection="0">
      <alignment horizontal="right" vertical="center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4" fontId="25" fillId="92" borderId="197" applyNumberFormat="0" applyProtection="0">
      <alignment horizontal="right" vertical="center"/>
    </xf>
    <xf numFmtId="4" fontId="25" fillId="94" borderId="197" applyNumberFormat="0" applyProtection="0">
      <alignment horizontal="right" vertical="center"/>
    </xf>
    <xf numFmtId="4" fontId="25" fillId="98" borderId="200" applyNumberFormat="0" applyProtection="0">
      <alignment horizontal="left" vertical="center" indent="1"/>
    </xf>
    <xf numFmtId="4" fontId="43" fillId="103" borderId="198" applyNumberFormat="0" applyProtection="0">
      <alignment horizontal="left" vertical="center" indent="1"/>
    </xf>
    <xf numFmtId="0" fontId="4" fillId="103" borderId="198" applyNumberFormat="0" applyProtection="0">
      <alignment horizontal="left" vertical="center" indent="1"/>
    </xf>
    <xf numFmtId="0" fontId="25" fillId="71" borderId="199" applyNumberFormat="0" applyProtection="0">
      <alignment horizontal="left" vertical="top" indent="1"/>
    </xf>
    <xf numFmtId="0" fontId="4" fillId="103" borderId="198" applyNumberFormat="0" applyProtection="0">
      <alignment horizontal="left" vertical="center" indent="1"/>
    </xf>
    <xf numFmtId="0" fontId="25" fillId="105" borderId="197" applyNumberFormat="0" applyProtection="0">
      <alignment horizontal="left" vertical="center" indent="1"/>
    </xf>
    <xf numFmtId="0" fontId="4" fillId="106" borderId="198" applyNumberFormat="0" applyProtection="0">
      <alignment horizontal="left" vertical="center" indent="1"/>
    </xf>
    <xf numFmtId="0" fontId="4" fillId="106" borderId="198" applyNumberFormat="0" applyProtection="0">
      <alignment horizontal="left" vertical="center" indent="1"/>
    </xf>
    <xf numFmtId="0" fontId="4" fillId="106" borderId="198" applyNumberFormat="0" applyProtection="0">
      <alignment horizontal="left" vertical="center" indent="1"/>
    </xf>
    <xf numFmtId="0" fontId="25" fillId="107" borderId="197" applyNumberFormat="0" applyProtection="0">
      <alignment horizontal="left" vertical="center" indent="1"/>
    </xf>
    <xf numFmtId="0" fontId="4" fillId="4" borderId="198" applyNumberFormat="0" applyProtection="0">
      <alignment horizontal="left" vertical="center" indent="1"/>
    </xf>
    <xf numFmtId="0" fontId="4" fillId="4" borderId="198" applyNumberFormat="0" applyProtection="0">
      <alignment horizontal="left" vertical="center" indent="1"/>
    </xf>
    <xf numFmtId="0" fontId="4" fillId="4" borderId="198" applyNumberFormat="0" applyProtection="0">
      <alignment horizontal="left" vertical="center" indent="1"/>
    </xf>
    <xf numFmtId="4" fontId="85" fillId="72" borderId="198" applyNumberFormat="0" applyProtection="0">
      <alignment vertical="center"/>
    </xf>
    <xf numFmtId="4" fontId="43" fillId="72" borderId="198" applyNumberFormat="0" applyProtection="0">
      <alignment horizontal="left" vertical="center" indent="1"/>
    </xf>
    <xf numFmtId="4" fontId="25" fillId="0" borderId="197" applyNumberFormat="0" applyProtection="0">
      <alignment horizontal="right" vertical="center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4" fontId="90" fillId="109" borderId="200" applyNumberFormat="0" applyProtection="0">
      <alignment horizontal="left" vertical="center" indent="1"/>
    </xf>
    <xf numFmtId="0" fontId="4" fillId="69" borderId="76" applyNumberFormat="0" applyProtection="0">
      <alignment horizontal="left" vertical="top" indent="1"/>
    </xf>
    <xf numFmtId="4" fontId="39" fillId="82" borderId="199" applyNumberFormat="0" applyProtection="0">
      <alignment vertical="center"/>
    </xf>
    <xf numFmtId="4" fontId="39" fillId="82" borderId="199" applyNumberFormat="0" applyProtection="0">
      <alignment vertical="center"/>
    </xf>
    <xf numFmtId="4" fontId="39" fillId="82" borderId="199" applyNumberFormat="0" applyProtection="0">
      <alignment vertical="center"/>
    </xf>
    <xf numFmtId="4" fontId="39" fillId="82" borderId="199" applyNumberFormat="0" applyProtection="0">
      <alignment vertical="center"/>
    </xf>
    <xf numFmtId="4" fontId="39" fillId="82" borderId="199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43" fillId="72" borderId="76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37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4" fontId="43" fillId="72" borderId="76" applyNumberFormat="0" applyProtection="0">
      <alignment horizontal="left" vertical="center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4" fontId="39" fillId="54" borderId="199" applyNumberFormat="0" applyProtection="0">
      <alignment horizontal="left" vertical="center" indent="1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0" fontId="43" fillId="72" borderId="76" applyNumberFormat="0" applyProtection="0">
      <alignment horizontal="left" vertical="top" indent="1"/>
    </xf>
    <xf numFmtId="4" fontId="43" fillId="85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38" fillId="5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25" fillId="83" borderId="197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4" fontId="85" fillId="100" borderId="125" applyNumberFormat="0" applyProtection="0">
      <alignment horizontal="right" vertical="center"/>
    </xf>
    <xf numFmtId="0" fontId="88" fillId="108" borderId="126" applyNumberFormat="0" applyProtection="0">
      <alignment horizontal="left" vertical="top" indent="1"/>
    </xf>
    <xf numFmtId="4" fontId="88" fillId="104" borderId="126" applyNumberFormat="0" applyProtection="0">
      <alignment horizontal="left" vertical="center" indent="1"/>
    </xf>
    <xf numFmtId="4" fontId="86" fillId="72" borderId="54" applyNumberFormat="0" applyProtection="0">
      <alignment vertical="center"/>
    </xf>
    <xf numFmtId="4" fontId="88" fillId="108" borderId="126" applyNumberFormat="0" applyProtection="0">
      <alignment vertical="center"/>
    </xf>
    <xf numFmtId="0" fontId="15" fillId="71" borderId="130" applyBorder="0"/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4" borderId="125" applyNumberFormat="0" applyProtection="0">
      <alignment horizontal="left" vertical="center" indent="1"/>
    </xf>
    <xf numFmtId="0" fontId="25" fillId="107" borderId="126" applyNumberFormat="0" applyProtection="0">
      <alignment horizontal="left" vertical="top" indent="1"/>
    </xf>
    <xf numFmtId="0" fontId="4" fillId="4" borderId="125" applyNumberFormat="0" applyProtection="0">
      <alignment horizontal="left" vertical="center" indent="1"/>
    </xf>
    <xf numFmtId="0" fontId="4" fillId="4" borderId="125" applyNumberFormat="0" applyProtection="0">
      <alignment horizontal="left" vertical="center" indent="1"/>
    </xf>
    <xf numFmtId="0" fontId="4" fillId="4" borderId="125" applyNumberFormat="0" applyProtection="0">
      <alignment horizontal="left" vertical="center" indent="1"/>
    </xf>
    <xf numFmtId="0" fontId="4" fillId="106" borderId="125" applyNumberFormat="0" applyProtection="0">
      <alignment horizontal="left" vertical="center" indent="1"/>
    </xf>
    <xf numFmtId="0" fontId="25" fillId="102" borderId="126" applyNumberFormat="0" applyProtection="0">
      <alignment horizontal="left" vertical="top" indent="1"/>
    </xf>
    <xf numFmtId="0" fontId="4" fillId="106" borderId="125" applyNumberFormat="0" applyProtection="0">
      <alignment horizontal="left" vertical="center" indent="1"/>
    </xf>
    <xf numFmtId="0" fontId="4" fillId="106" borderId="125" applyNumberFormat="0" applyProtection="0">
      <alignment horizontal="left" vertical="center" indent="1"/>
    </xf>
    <xf numFmtId="0" fontId="4" fillId="106" borderId="125" applyNumberFormat="0" applyProtection="0">
      <alignment horizontal="left" vertical="center" indent="1"/>
    </xf>
    <xf numFmtId="4" fontId="43" fillId="103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4" fontId="43" fillId="100" borderId="128" applyNumberFormat="0" applyProtection="0">
      <alignment horizontal="left" vertical="center" indent="1"/>
    </xf>
    <xf numFmtId="4" fontId="25" fillId="96" borderId="123" applyNumberFormat="0" applyProtection="0">
      <alignment horizontal="right" vertical="center"/>
    </xf>
    <xf numFmtId="4" fontId="25" fillId="95" borderId="123" applyNumberFormat="0" applyProtection="0">
      <alignment horizontal="right" vertical="center"/>
    </xf>
    <xf numFmtId="4" fontId="25" fillId="94" borderId="123" applyNumberFormat="0" applyProtection="0">
      <alignment horizontal="right" vertical="center"/>
    </xf>
    <xf numFmtId="4" fontId="25" fillId="92" borderId="123" applyNumberFormat="0" applyProtection="0">
      <alignment horizontal="right" vertical="center"/>
    </xf>
    <xf numFmtId="4" fontId="25" fillId="90" borderId="123" applyNumberFormat="0" applyProtection="0">
      <alignment horizontal="right" vertical="center"/>
    </xf>
    <xf numFmtId="4" fontId="25" fillId="89" borderId="123" applyNumberFormat="0" applyProtection="0">
      <alignment horizontal="right" vertical="center"/>
    </xf>
    <xf numFmtId="0" fontId="4" fillId="84" borderId="125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87" fillId="82" borderId="126" applyNumberFormat="0" applyProtection="0">
      <alignment horizontal="left" vertical="top" indent="1"/>
    </xf>
    <xf numFmtId="0" fontId="73" fillId="49" borderId="123" applyNumberFormat="0" applyAlignment="0" applyProtection="0"/>
    <xf numFmtId="0" fontId="71" fillId="0" borderId="124" applyNumberFormat="0" applyFill="0" applyAlignment="0" applyProtection="0"/>
    <xf numFmtId="4" fontId="43" fillId="85" borderId="168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top" indent="1"/>
    </xf>
    <xf numFmtId="4" fontId="43" fillId="92" borderId="168" applyNumberFormat="0" applyProtection="0">
      <alignment horizontal="right" vertical="center"/>
    </xf>
    <xf numFmtId="0" fontId="139" fillId="0" borderId="117">
      <alignment horizontal="right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top" indent="1"/>
    </xf>
    <xf numFmtId="0" fontId="25" fillId="107" borderId="155" applyNumberFormat="0" applyProtection="0">
      <alignment horizontal="left" vertical="center" indent="1"/>
    </xf>
    <xf numFmtId="4" fontId="91" fillId="101" borderId="126" applyNumberFormat="0" applyProtection="0">
      <alignment horizontal="right" vertical="center"/>
    </xf>
    <xf numFmtId="4" fontId="85" fillId="72" borderId="126" applyNumberFormat="0" applyProtection="0">
      <alignment vertical="center"/>
    </xf>
    <xf numFmtId="4" fontId="43" fillId="88" borderId="157" applyNumberFormat="0" applyProtection="0">
      <alignment horizontal="right" vertical="center"/>
    </xf>
    <xf numFmtId="0" fontId="4" fillId="103" borderId="125" applyNumberFormat="0" applyProtection="0">
      <alignment horizontal="left" vertical="center" indent="1"/>
    </xf>
    <xf numFmtId="0" fontId="32" fillId="43" borderId="0" applyNumberFormat="0" applyBorder="0" applyAlignment="0" applyProtection="0"/>
    <xf numFmtId="4" fontId="43" fillId="96" borderId="141" applyNumberFormat="0" applyProtection="0">
      <alignment horizontal="right" vertical="center"/>
    </xf>
    <xf numFmtId="0" fontId="75" fillId="49" borderId="0" applyNumberFormat="0" applyBorder="0" applyAlignment="0" applyProtection="0"/>
    <xf numFmtId="4" fontId="43" fillId="92" borderId="141" applyNumberFormat="0" applyProtection="0">
      <alignment horizontal="right" vertical="center"/>
    </xf>
    <xf numFmtId="0" fontId="4" fillId="0" borderId="0"/>
    <xf numFmtId="0" fontId="25" fillId="48" borderId="86" applyNumberFormat="0" applyFont="0" applyAlignment="0" applyProtection="0"/>
    <xf numFmtId="0" fontId="109" fillId="108" borderId="148" applyNumberFormat="0" applyFont="0" applyAlignment="0" applyProtection="0"/>
    <xf numFmtId="4" fontId="25" fillId="0" borderId="155" applyNumberFormat="0" applyProtection="0">
      <alignment horizontal="right" vertical="center"/>
    </xf>
    <xf numFmtId="9" fontId="4" fillId="0" borderId="0" applyFont="0" applyFill="0" applyBorder="0" applyAlignment="0" applyProtection="0"/>
    <xf numFmtId="4" fontId="43" fillId="54" borderId="98" applyNumberFormat="0" applyProtection="0">
      <alignment vertical="center"/>
    </xf>
    <xf numFmtId="4" fontId="85" fillId="54" borderId="98" applyNumberFormat="0" applyProtection="0">
      <alignment vertical="center"/>
    </xf>
    <xf numFmtId="4" fontId="86" fillId="54" borderId="86" applyNumberFormat="0" applyProtection="0">
      <alignment vertical="center"/>
    </xf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0" fontId="87" fillId="82" borderId="76" applyNumberFormat="0" applyProtection="0">
      <alignment horizontal="left" vertical="top" indent="1"/>
    </xf>
    <xf numFmtId="4" fontId="43" fillId="72" borderId="126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43" fillId="57" borderId="98" applyNumberFormat="0" applyProtection="0">
      <alignment horizontal="right" vertical="center"/>
    </xf>
    <xf numFmtId="4" fontId="43" fillId="58" borderId="98" applyNumberFormat="0" applyProtection="0">
      <alignment horizontal="right" vertical="center"/>
    </xf>
    <xf numFmtId="4" fontId="43" fillId="56" borderId="98" applyNumberFormat="0" applyProtection="0">
      <alignment horizontal="right" vertical="center"/>
    </xf>
    <xf numFmtId="4" fontId="43" fillId="61" borderId="98" applyNumberFormat="0" applyProtection="0">
      <alignment horizontal="right" vertical="center"/>
    </xf>
    <xf numFmtId="4" fontId="43" fillId="91" borderId="98" applyNumberFormat="0" applyProtection="0">
      <alignment horizontal="right" vertical="center"/>
    </xf>
    <xf numFmtId="4" fontId="43" fillId="93" borderId="98" applyNumberFormat="0" applyProtection="0">
      <alignment horizontal="right" vertical="center"/>
    </xf>
    <xf numFmtId="4" fontId="43" fillId="64" borderId="98" applyNumberFormat="0" applyProtection="0">
      <alignment horizontal="right" vertical="center"/>
    </xf>
    <xf numFmtId="4" fontId="43" fillId="63" borderId="98" applyNumberFormat="0" applyProtection="0">
      <alignment horizontal="right" vertical="center"/>
    </xf>
    <xf numFmtId="4" fontId="43" fillId="97" borderId="98" applyNumberFormat="0" applyProtection="0">
      <alignment horizontal="right" vertical="center"/>
    </xf>
    <xf numFmtId="4" fontId="39" fillId="99" borderId="98" applyNumberFormat="0" applyProtection="0">
      <alignment horizontal="left" vertical="center" indent="1"/>
    </xf>
    <xf numFmtId="4" fontId="43" fillId="100" borderId="118" applyNumberFormat="0" applyProtection="0">
      <alignment horizontal="left" vertical="center" indent="1"/>
    </xf>
    <xf numFmtId="4" fontId="4" fillId="71" borderId="99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4" fontId="4" fillId="71" borderId="99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4" fontId="25" fillId="101" borderId="99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4" fontId="25" fillId="102" borderId="99" applyNumberFormat="0" applyProtection="0">
      <alignment horizontal="left" vertical="center" indent="1"/>
    </xf>
    <xf numFmtId="0" fontId="4" fillId="55" borderId="126" applyNumberFormat="0" applyProtection="0">
      <alignment horizontal="left" vertical="top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25" fillId="71" borderId="76" applyNumberFormat="0" applyProtection="0">
      <alignment horizontal="left" vertical="top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25" fillId="102" borderId="76" applyNumberFormat="0" applyProtection="0">
      <alignment horizontal="left" vertical="top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25" fillId="107" borderId="76" applyNumberFormat="0" applyProtection="0">
      <alignment horizontal="left" vertical="top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101" borderId="76" applyNumberFormat="0" applyProtection="0">
      <alignment horizontal="left" vertical="top" indent="1"/>
    </xf>
    <xf numFmtId="0" fontId="25" fillId="70" borderId="121" applyNumberFormat="0">
      <protection locked="0"/>
    </xf>
    <xf numFmtId="0" fontId="25" fillId="70" borderId="121" applyNumberFormat="0">
      <protection locked="0"/>
    </xf>
    <xf numFmtId="0" fontId="25" fillId="70" borderId="121" applyNumberFormat="0">
      <protection locked="0"/>
    </xf>
    <xf numFmtId="0" fontId="25" fillId="70" borderId="121" applyNumberFormat="0">
      <protection locked="0"/>
    </xf>
    <xf numFmtId="4" fontId="43" fillId="72" borderId="98" applyNumberFormat="0" applyProtection="0">
      <alignment vertical="center"/>
    </xf>
    <xf numFmtId="4" fontId="88" fillId="108" borderId="76" applyNumberFormat="0" applyProtection="0">
      <alignment vertical="center"/>
    </xf>
    <xf numFmtId="4" fontId="85" fillId="72" borderId="98" applyNumberFormat="0" applyProtection="0">
      <alignment vertical="center"/>
    </xf>
    <xf numFmtId="4" fontId="86" fillId="72" borderId="79" applyNumberFormat="0" applyProtection="0">
      <alignment vertical="center"/>
    </xf>
    <xf numFmtId="4" fontId="43" fillId="72" borderId="98" applyNumberFormat="0" applyProtection="0">
      <alignment horizontal="left" vertical="center" indent="1"/>
    </xf>
    <xf numFmtId="4" fontId="88" fillId="104" borderId="76" applyNumberFormat="0" applyProtection="0">
      <alignment horizontal="left" vertical="center" indent="1"/>
    </xf>
    <xf numFmtId="4" fontId="43" fillId="72" borderId="98" applyNumberFormat="0" applyProtection="0">
      <alignment horizontal="left" vertical="center" indent="1"/>
    </xf>
    <xf numFmtId="0" fontId="88" fillId="108" borderId="76" applyNumberFormat="0" applyProtection="0">
      <alignment horizontal="left" vertical="top" indent="1"/>
    </xf>
    <xf numFmtId="4" fontId="43" fillId="0" borderId="98" applyNumberFormat="0" applyProtection="0">
      <alignment horizontal="right" vertical="center"/>
    </xf>
    <xf numFmtId="4" fontId="85" fillId="100" borderId="98" applyNumberFormat="0" applyProtection="0">
      <alignment horizontal="right" vertical="center"/>
    </xf>
    <xf numFmtId="4" fontId="86" fillId="67" borderId="86" applyNumberFormat="0" applyProtection="0">
      <alignment horizontal="right" vertical="center"/>
    </xf>
    <xf numFmtId="0" fontId="4" fillId="103" borderId="125" applyNumberFormat="0" applyProtection="0">
      <alignment horizontal="left" vertical="center" indent="1"/>
    </xf>
    <xf numFmtId="0" fontId="4" fillId="0" borderId="98" applyNumberFormat="0" applyProtection="0">
      <alignment horizontal="left" vertical="center" indent="1"/>
    </xf>
    <xf numFmtId="0" fontId="4" fillId="0" borderId="9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91" fillId="100" borderId="98" applyNumberFormat="0" applyProtection="0">
      <alignment horizontal="right" vertical="center"/>
    </xf>
    <xf numFmtId="4" fontId="92" fillId="70" borderId="86" applyNumberFormat="0" applyProtection="0">
      <alignment horizontal="right" vertical="center"/>
    </xf>
    <xf numFmtId="0" fontId="79" fillId="0" borderId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5" fillId="14" borderId="0" applyNumberFormat="0" applyBorder="0" applyAlignment="0" applyProtection="0"/>
    <xf numFmtId="0" fontId="55" fillId="18" borderId="0" applyNumberFormat="0" applyBorder="0" applyAlignment="0" applyProtection="0"/>
    <xf numFmtId="0" fontId="55" fillId="22" borderId="0" applyNumberFormat="0" applyBorder="0" applyAlignment="0" applyProtection="0"/>
    <xf numFmtId="0" fontId="55" fillId="2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6" fillId="15" borderId="0" applyNumberFormat="0" applyBorder="0" applyAlignment="0" applyProtection="0"/>
    <xf numFmtId="0" fontId="56" fillId="19" borderId="0" applyNumberFormat="0" applyBorder="0" applyAlignment="0" applyProtection="0"/>
    <xf numFmtId="0" fontId="56" fillId="23" borderId="0" applyNumberFormat="0" applyBorder="0" applyAlignment="0" applyProtection="0"/>
    <xf numFmtId="0" fontId="56" fillId="27" borderId="0" applyNumberFormat="0" applyBorder="0" applyAlignment="0" applyProtection="0"/>
    <xf numFmtId="0" fontId="56" fillId="31" borderId="0" applyNumberFormat="0" applyBorder="0" applyAlignment="0" applyProtection="0"/>
    <xf numFmtId="0" fontId="56" fillId="35" borderId="0" applyNumberFormat="0" applyBorder="0" applyAlignment="0" applyProtection="0"/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top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6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top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68" borderId="141" applyNumberFormat="0" applyProtection="0">
      <alignment horizontal="left" vertical="center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4" fillId="55" borderId="141" applyNumberFormat="0" applyProtection="0">
      <alignment horizontal="left" vertical="top" indent="1"/>
    </xf>
    <xf numFmtId="0" fontId="58" fillId="48" borderId="0" applyNumberFormat="0" applyBorder="0" applyAlignment="0" applyProtection="0"/>
    <xf numFmtId="0" fontId="60" fillId="79" borderId="86" applyNumberFormat="0" applyAlignment="0" applyProtection="0"/>
    <xf numFmtId="0" fontId="4" fillId="55" borderId="141" applyNumberFormat="0" applyProtection="0">
      <alignment horizontal="left" vertical="top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64" fillId="0" borderId="0" applyFont="0">
      <alignment horizontal="center"/>
    </xf>
    <xf numFmtId="0" fontId="65" fillId="0" borderId="0" applyNumberFormat="0" applyFill="0" applyBorder="0" applyAlignment="0" applyProtection="0"/>
    <xf numFmtId="1" fontId="54" fillId="0" borderId="0" applyFont="0" applyProtection="0"/>
    <xf numFmtId="4" fontId="43" fillId="96" borderId="141" applyNumberFormat="0" applyProtection="0">
      <alignment horizontal="right" vertical="center"/>
    </xf>
    <xf numFmtId="4" fontId="43" fillId="96" borderId="141" applyNumberFormat="0" applyProtection="0">
      <alignment horizontal="right" vertical="center"/>
    </xf>
    <xf numFmtId="0" fontId="67" fillId="0" borderId="29" applyNumberFormat="0" applyFill="0" applyAlignment="0" applyProtection="0"/>
    <xf numFmtId="0" fontId="69" fillId="0" borderId="30" applyNumberFormat="0" applyFill="0" applyAlignment="0" applyProtection="0"/>
    <xf numFmtId="0" fontId="71" fillId="0" borderId="116" applyNumberFormat="0" applyFill="0" applyAlignment="0" applyProtection="0"/>
    <xf numFmtId="0" fontId="71" fillId="0" borderId="0" applyNumberFormat="0" applyFill="0" applyBorder="0" applyAlignment="0" applyProtection="0"/>
    <xf numFmtId="0" fontId="73" fillId="49" borderId="86" applyNumberFormat="0" applyAlignment="0" applyProtection="0"/>
    <xf numFmtId="0" fontId="75" fillId="0" borderId="32" applyNumberFormat="0" applyFill="0" applyAlignment="0" applyProtection="0"/>
    <xf numFmtId="4" fontId="43" fillId="92" borderId="141" applyNumberFormat="0" applyProtection="0">
      <alignment horizontal="right" vertical="center"/>
    </xf>
    <xf numFmtId="4" fontId="43" fillId="92" borderId="141" applyNumberFormat="0" applyProtection="0">
      <alignment horizontal="right" vertical="center"/>
    </xf>
    <xf numFmtId="37" fontId="78" fillId="0" borderId="0"/>
    <xf numFmtId="4" fontId="43" fillId="92" borderId="141" applyNumberFormat="0" applyProtection="0">
      <alignment horizontal="right" vertical="center"/>
    </xf>
    <xf numFmtId="37" fontId="78" fillId="0" borderId="0"/>
    <xf numFmtId="4" fontId="38" fillId="59" borderId="141" applyNumberFormat="0" applyProtection="0">
      <alignment horizontal="right" vertical="center"/>
    </xf>
    <xf numFmtId="0" fontId="25" fillId="80" borderId="0"/>
    <xf numFmtId="0" fontId="79" fillId="0" borderId="0"/>
    <xf numFmtId="0" fontId="25" fillId="80" borderId="0"/>
    <xf numFmtId="0" fontId="4" fillId="0" borderId="0"/>
    <xf numFmtId="0" fontId="25" fillId="80" borderId="0"/>
    <xf numFmtId="0" fontId="25" fillId="80" borderId="0"/>
    <xf numFmtId="0" fontId="25" fillId="80" borderId="0"/>
    <xf numFmtId="0" fontId="25" fillId="80" borderId="0"/>
    <xf numFmtId="0" fontId="81" fillId="79" borderId="98" applyNumberFormat="0" applyAlignment="0" applyProtection="0"/>
    <xf numFmtId="9" fontId="4" fillId="0" borderId="0" applyFont="0" applyFill="0" applyBorder="0" applyAlignment="0" applyProtection="0"/>
    <xf numFmtId="0" fontId="84" fillId="0" borderId="8">
      <alignment horizontal="center"/>
    </xf>
    <xf numFmtId="4" fontId="4" fillId="71" borderId="158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4" fontId="25" fillId="82" borderId="86" applyNumberFormat="0" applyProtection="0">
      <alignment vertical="center"/>
    </xf>
    <xf numFmtId="4" fontId="43" fillId="54" borderId="98" applyNumberFormat="0" applyProtection="0">
      <alignment vertical="center"/>
    </xf>
    <xf numFmtId="4" fontId="25" fillId="82" borderId="86" applyNumberFormat="0" applyProtection="0">
      <alignment vertical="center"/>
    </xf>
    <xf numFmtId="4" fontId="43" fillId="96" borderId="199" applyNumberFormat="0" applyProtection="0">
      <alignment horizontal="right" vertical="center"/>
    </xf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85" fillId="101" borderId="126" applyNumberFormat="0" applyProtection="0">
      <alignment horizontal="right" vertical="center"/>
    </xf>
    <xf numFmtId="4" fontId="43" fillId="54" borderId="98" applyNumberFormat="0" applyProtection="0">
      <alignment horizontal="left" vertical="center" indent="1"/>
    </xf>
    <xf numFmtId="4" fontId="43" fillId="54" borderId="98" applyNumberFormat="0" applyProtection="0">
      <alignment horizontal="left" vertical="center" indent="1"/>
    </xf>
    <xf numFmtId="4" fontId="36" fillId="66" borderId="137" applyNumberFormat="0" applyProtection="0">
      <alignment horizontal="left" vertical="center" indent="1"/>
    </xf>
    <xf numFmtId="4" fontId="43" fillId="72" borderId="126" applyNumberFormat="0" applyProtection="0">
      <alignment horizontal="left" vertical="center" indent="1"/>
    </xf>
    <xf numFmtId="4" fontId="43" fillId="72" borderId="126" applyNumberFormat="0" applyProtection="0">
      <alignment horizontal="left" vertical="center" indent="1"/>
    </xf>
    <xf numFmtId="4" fontId="43" fillId="72" borderId="126" applyNumberFormat="0" applyProtection="0">
      <alignment horizontal="left" vertical="center" indent="1"/>
    </xf>
    <xf numFmtId="4" fontId="85" fillId="72" borderId="126" applyNumberFormat="0" applyProtection="0">
      <alignment vertical="center"/>
    </xf>
    <xf numFmtId="4" fontId="85" fillId="72" borderId="126" applyNumberFormat="0" applyProtection="0">
      <alignment vertical="center"/>
    </xf>
    <xf numFmtId="4" fontId="43" fillId="57" borderId="98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0" fontId="4" fillId="69" borderId="126" applyNumberFormat="0" applyProtection="0">
      <alignment horizontal="left" vertical="top" indent="1"/>
    </xf>
    <xf numFmtId="4" fontId="43" fillId="58" borderId="98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0" fontId="4" fillId="69" borderId="126" applyNumberFormat="0" applyProtection="0">
      <alignment horizontal="left" vertical="top" indent="1"/>
    </xf>
    <xf numFmtId="4" fontId="43" fillId="56" borderId="98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4" fontId="25" fillId="88" borderId="99" applyNumberFormat="0" applyProtection="0">
      <alignment horizontal="right" vertical="center"/>
    </xf>
    <xf numFmtId="0" fontId="4" fillId="69" borderId="126" applyNumberFormat="0" applyProtection="0">
      <alignment horizontal="left" vertical="center" indent="1"/>
    </xf>
    <xf numFmtId="4" fontId="43" fillId="61" borderId="98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0" fontId="4" fillId="66" borderId="126" applyNumberFormat="0" applyProtection="0">
      <alignment horizontal="left" vertical="top" indent="1"/>
    </xf>
    <xf numFmtId="4" fontId="43" fillId="91" borderId="98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0" fontId="4" fillId="66" borderId="126" applyNumberFormat="0" applyProtection="0">
      <alignment horizontal="left" vertical="top" indent="1"/>
    </xf>
    <xf numFmtId="4" fontId="43" fillId="93" borderId="98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0" fontId="4" fillId="66" borderId="126" applyNumberFormat="0" applyProtection="0">
      <alignment horizontal="left" vertical="center" indent="1"/>
    </xf>
    <xf numFmtId="4" fontId="43" fillId="64" borderId="98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0" fontId="4" fillId="68" borderId="126" applyNumberFormat="0" applyProtection="0">
      <alignment horizontal="left" vertical="top" indent="1"/>
    </xf>
    <xf numFmtId="4" fontId="43" fillId="63" borderId="98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0" fontId="4" fillId="68" borderId="126" applyNumberFormat="0" applyProtection="0">
      <alignment horizontal="left" vertical="top" indent="1"/>
    </xf>
    <xf numFmtId="4" fontId="43" fillId="97" borderId="98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0" fontId="4" fillId="68" borderId="126" applyNumberFormat="0" applyProtection="0">
      <alignment horizontal="left" vertical="center" indent="1"/>
    </xf>
    <xf numFmtId="4" fontId="39" fillId="98" borderId="122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84" borderId="98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68" borderId="126" applyNumberFormat="0" applyProtection="0">
      <alignment horizontal="left" vertical="center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55" borderId="126" applyNumberFormat="0" applyProtection="0">
      <alignment horizontal="left" vertical="top" indent="1"/>
    </xf>
    <xf numFmtId="0" fontId="4" fillId="103" borderId="98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4" fillId="103" borderId="98" applyNumberFormat="0" applyProtection="0">
      <alignment horizontal="left" vertical="center" indent="1"/>
    </xf>
    <xf numFmtId="0" fontId="25" fillId="71" borderId="76" applyNumberFormat="0" applyProtection="0">
      <alignment horizontal="left" vertical="top" indent="1"/>
    </xf>
    <xf numFmtId="0" fontId="4" fillId="106" borderId="98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4" fillId="106" borderId="98" applyNumberFormat="0" applyProtection="0">
      <alignment horizontal="left" vertical="center" indent="1"/>
    </xf>
    <xf numFmtId="0" fontId="25" fillId="102" borderId="76" applyNumberFormat="0" applyProtection="0">
      <alignment horizontal="left" vertical="top" indent="1"/>
    </xf>
    <xf numFmtId="0" fontId="4" fillId="4" borderId="98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4" borderId="98" applyNumberFormat="0" applyProtection="0">
      <alignment horizontal="left" vertical="center" indent="1"/>
    </xf>
    <xf numFmtId="0" fontId="25" fillId="107" borderId="76" applyNumberFormat="0" applyProtection="0">
      <alignment horizontal="left" vertical="top" indent="1"/>
    </xf>
    <xf numFmtId="0" fontId="4" fillId="84" borderId="98" applyNumberFormat="0" applyProtection="0">
      <alignment horizontal="left" vertical="center" indent="1"/>
    </xf>
    <xf numFmtId="0" fontId="25" fillId="101" borderId="86" applyNumberFormat="0" applyProtection="0">
      <alignment horizontal="left" vertical="center" indent="1"/>
    </xf>
    <xf numFmtId="4" fontId="43" fillId="96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0" fontId="4" fillId="84" borderId="98" applyNumberFormat="0" applyProtection="0">
      <alignment horizontal="left" vertical="center" indent="1"/>
    </xf>
    <xf numFmtId="0" fontId="25" fillId="101" borderId="76" applyNumberFormat="0" applyProtection="0">
      <alignment horizontal="left" vertical="top" indent="1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43" fillId="72" borderId="98" applyNumberFormat="0" applyProtection="0">
      <alignment vertical="center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4" fontId="43" fillId="72" borderId="98" applyNumberFormat="0" applyProtection="0">
      <alignment horizontal="left" vertical="center" indent="1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72" borderId="98" applyNumberFormat="0" applyProtection="0">
      <alignment horizontal="left" vertical="center" indent="1"/>
    </xf>
    <xf numFmtId="4" fontId="43" fillId="0" borderId="98" applyNumberFormat="0" applyProtection="0">
      <alignment horizontal="right" vertical="center"/>
    </xf>
    <xf numFmtId="0" fontId="35" fillId="0" borderId="131" applyNumberFormat="0" applyFill="0" applyAlignment="0" applyProtection="0"/>
    <xf numFmtId="4" fontId="43" fillId="0" borderId="76" applyNumberFormat="0" applyProtection="0">
      <alignment horizontal="right" vertical="center"/>
    </xf>
    <xf numFmtId="4" fontId="91" fillId="100" borderId="125" applyNumberFormat="0" applyProtection="0">
      <alignment horizontal="right" vertical="center"/>
    </xf>
    <xf numFmtId="4" fontId="43" fillId="0" borderId="98" applyNumberFormat="0" applyProtection="0">
      <alignment horizontal="right" vertical="center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0" fontId="4" fillId="0" borderId="98" applyNumberFormat="0" applyProtection="0">
      <alignment horizontal="left" vertical="center" indent="1"/>
    </xf>
    <xf numFmtId="0" fontId="4" fillId="103" borderId="125" applyNumberFormat="0" applyProtection="0">
      <alignment horizontal="left" vertical="center" indent="1"/>
    </xf>
    <xf numFmtId="0" fontId="4" fillId="103" borderId="125" applyNumberFormat="0" applyProtection="0">
      <alignment horizontal="left" vertical="center" indent="1"/>
    </xf>
    <xf numFmtId="0" fontId="4" fillId="103" borderId="125" applyNumberFormat="0" applyProtection="0">
      <alignment horizontal="left" vertical="center" indent="1"/>
    </xf>
    <xf numFmtId="0" fontId="4" fillId="103" borderId="125" applyNumberFormat="0" applyProtection="0">
      <alignment horizontal="left" vertical="center" indent="1"/>
    </xf>
    <xf numFmtId="4" fontId="43" fillId="103" borderId="125" applyNumberFormat="0" applyProtection="0">
      <alignment horizontal="left" vertical="center" indent="1"/>
    </xf>
    <xf numFmtId="4" fontId="25" fillId="102" borderId="127" applyNumberFormat="0" applyProtection="0">
      <alignment horizontal="left" vertical="center" indent="1"/>
    </xf>
    <xf numFmtId="4" fontId="43" fillId="100" borderId="125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4" fontId="43" fillId="56" borderId="125" applyNumberFormat="0" applyProtection="0">
      <alignment horizontal="right" vertical="center"/>
    </xf>
    <xf numFmtId="4" fontId="43" fillId="58" borderId="125" applyNumberFormat="0" applyProtection="0">
      <alignment horizontal="right" vertical="center"/>
    </xf>
    <xf numFmtId="4" fontId="43" fillId="54" borderId="125" applyNumberFormat="0" applyProtection="0">
      <alignment vertical="center"/>
    </xf>
    <xf numFmtId="0" fontId="81" fillId="79" borderId="125" applyNumberFormat="0" applyAlignment="0" applyProtection="0"/>
    <xf numFmtId="0" fontId="25" fillId="48" borderId="123" applyNumberFormat="0" applyFont="0" applyAlignment="0" applyProtection="0"/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35" fillId="0" borderId="102" applyNumberFormat="0" applyFill="0" applyAlignment="0" applyProtection="0"/>
    <xf numFmtId="0" fontId="98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68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top" indent="1"/>
    </xf>
    <xf numFmtId="0" fontId="25" fillId="48" borderId="86" applyNumberFormat="0" applyFont="0" applyAlignment="0" applyProtection="0"/>
    <xf numFmtId="0" fontId="25" fillId="70" borderId="144" applyNumberFormat="0">
      <protection locked="0"/>
    </xf>
    <xf numFmtId="4" fontId="86" fillId="67" borderId="155" applyNumberFormat="0" applyProtection="0">
      <alignment horizontal="right" vertical="center"/>
    </xf>
    <xf numFmtId="4" fontId="86" fillId="54" borderId="86" applyNumberFormat="0" applyProtection="0">
      <alignment vertical="center"/>
    </xf>
    <xf numFmtId="4" fontId="25" fillId="83" borderId="86" applyNumberFormat="0" applyProtection="0">
      <alignment horizontal="left" vertical="center" indent="1"/>
    </xf>
    <xf numFmtId="0" fontId="25" fillId="70" borderId="119" applyNumberFormat="0">
      <protection locked="0"/>
    </xf>
    <xf numFmtId="0" fontId="25" fillId="70" borderId="119" applyNumberFormat="0">
      <protection locked="0"/>
    </xf>
    <xf numFmtId="0" fontId="25" fillId="70" borderId="119" applyNumberFormat="0">
      <protection locked="0"/>
    </xf>
    <xf numFmtId="0" fontId="25" fillId="70" borderId="119" applyNumberFormat="0">
      <protection locked="0"/>
    </xf>
    <xf numFmtId="4" fontId="86" fillId="67" borderId="86" applyNumberFormat="0" applyProtection="0">
      <alignment horizontal="right" vertical="center"/>
    </xf>
    <xf numFmtId="0" fontId="4" fillId="103" borderId="125" applyNumberFormat="0" applyProtection="0">
      <alignment horizontal="left" vertical="center" indent="1"/>
    </xf>
    <xf numFmtId="4" fontId="92" fillId="70" borderId="86" applyNumberFormat="0" applyProtection="0">
      <alignment horizontal="right" vertical="center"/>
    </xf>
    <xf numFmtId="0" fontId="60" fillId="79" borderId="86" applyNumberFormat="0" applyAlignment="0" applyProtection="0"/>
    <xf numFmtId="0" fontId="71" fillId="0" borderId="116" applyNumberFormat="0" applyFill="0" applyAlignment="0" applyProtection="0"/>
    <xf numFmtId="0" fontId="73" fillId="49" borderId="86" applyNumberFormat="0" applyAlignment="0" applyProtection="0"/>
    <xf numFmtId="0" fontId="84" fillId="0" borderId="117">
      <alignment horizontal="center"/>
    </xf>
    <xf numFmtId="0" fontId="4" fillId="55" borderId="168" applyNumberFormat="0" applyProtection="0">
      <alignment horizontal="left" vertical="center" indent="1"/>
    </xf>
    <xf numFmtId="4" fontId="25" fillId="95" borderId="197" applyNumberFormat="0" applyProtection="0">
      <alignment horizontal="right" vertical="center"/>
    </xf>
    <xf numFmtId="4" fontId="25" fillId="82" borderId="86" applyNumberFormat="0" applyProtection="0">
      <alignment vertical="center"/>
    </xf>
    <xf numFmtId="4" fontId="25" fillId="82" borderId="86" applyNumberFormat="0" applyProtection="0">
      <alignment vertical="center"/>
    </xf>
    <xf numFmtId="4" fontId="43" fillId="89" borderId="199" applyNumberFormat="0" applyProtection="0">
      <alignment horizontal="right" vertical="center"/>
    </xf>
    <xf numFmtId="4" fontId="25" fillId="54" borderId="86" applyNumberFormat="0" applyProtection="0">
      <alignment horizontal="left" vertical="center" indent="1"/>
    </xf>
    <xf numFmtId="4" fontId="25" fillId="54" borderId="86" applyNumberFormat="0" applyProtection="0">
      <alignment horizontal="left" vertical="center" indent="1"/>
    </xf>
    <xf numFmtId="4" fontId="85" fillId="101" borderId="126" applyNumberFormat="0" applyProtection="0">
      <alignment horizontal="right" vertical="center"/>
    </xf>
    <xf numFmtId="4" fontId="85" fillId="101" borderId="126" applyNumberFormat="0" applyProtection="0">
      <alignment horizontal="right" vertical="center"/>
    </xf>
    <xf numFmtId="4" fontId="43" fillId="72" borderId="126" applyNumberFormat="0" applyProtection="0">
      <alignment horizontal="left" vertical="center" indent="1"/>
    </xf>
    <xf numFmtId="4" fontId="85" fillId="72" borderId="126" applyNumberFormat="0" applyProtection="0">
      <alignment vertical="center"/>
    </xf>
    <xf numFmtId="4" fontId="85" fillId="72" borderId="126" applyNumberFormat="0" applyProtection="0">
      <alignment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4" fontId="25" fillId="85" borderId="86" applyNumberFormat="0" applyProtection="0">
      <alignment horizontal="right" vertical="center"/>
    </xf>
    <xf numFmtId="0" fontId="4" fillId="69" borderId="126" applyNumberFormat="0" applyProtection="0">
      <alignment horizontal="left" vertical="top" indent="1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4" fontId="25" fillId="86" borderId="86" applyNumberFormat="0" applyProtection="0">
      <alignment horizontal="right" vertical="center"/>
    </xf>
    <xf numFmtId="0" fontId="4" fillId="69" borderId="126" applyNumberFormat="0" applyProtection="0">
      <alignment horizontal="left" vertical="top" indent="1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4" fontId="25" fillId="89" borderId="86" applyNumberFormat="0" applyProtection="0">
      <alignment horizontal="right" vertical="center"/>
    </xf>
    <xf numFmtId="0" fontId="4" fillId="66" borderId="126" applyNumberFormat="0" applyProtection="0">
      <alignment horizontal="left" vertical="top" indent="1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4" fontId="25" fillId="90" borderId="86" applyNumberFormat="0" applyProtection="0">
      <alignment horizontal="right" vertical="center"/>
    </xf>
    <xf numFmtId="0" fontId="4" fillId="66" borderId="126" applyNumberFormat="0" applyProtection="0">
      <alignment horizontal="left" vertical="top" indent="1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4" fontId="25" fillId="92" borderId="86" applyNumberFormat="0" applyProtection="0">
      <alignment horizontal="right" vertical="center"/>
    </xf>
    <xf numFmtId="0" fontId="4" fillId="66" borderId="126" applyNumberFormat="0" applyProtection="0">
      <alignment horizontal="left" vertical="center" indent="1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4" fontId="25" fillId="94" borderId="86" applyNumberFormat="0" applyProtection="0">
      <alignment horizontal="right" vertical="center"/>
    </xf>
    <xf numFmtId="0" fontId="4" fillId="68" borderId="126" applyNumberFormat="0" applyProtection="0">
      <alignment horizontal="left" vertical="top" indent="1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4" fontId="25" fillId="95" borderId="86" applyNumberFormat="0" applyProtection="0">
      <alignment horizontal="right" vertical="center"/>
    </xf>
    <xf numFmtId="0" fontId="4" fillId="68" borderId="126" applyNumberFormat="0" applyProtection="0">
      <alignment horizontal="left" vertical="top" indent="1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4" fontId="25" fillId="96" borderId="86" applyNumberFormat="0" applyProtection="0">
      <alignment horizontal="right" vertical="center"/>
    </xf>
    <xf numFmtId="0" fontId="4" fillId="68" borderId="126" applyNumberFormat="0" applyProtection="0">
      <alignment horizontal="left" vertical="center" indent="1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4" fontId="25" fillId="102" borderId="86" applyNumberFormat="0" applyProtection="0">
      <alignment horizontal="right" vertical="center"/>
    </xf>
    <xf numFmtId="0" fontId="4" fillId="68" borderId="12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4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5" borderId="86" applyNumberFormat="0" applyProtection="0">
      <alignment horizontal="left" vertical="center" indent="1"/>
    </xf>
    <xf numFmtId="0" fontId="25" fillId="107" borderId="86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4" fontId="43" fillId="96" borderId="199" applyNumberFormat="0" applyProtection="0">
      <alignment horizontal="right" vertical="center"/>
    </xf>
    <xf numFmtId="0" fontId="25" fillId="101" borderId="86" applyNumberFormat="0" applyProtection="0">
      <alignment horizontal="left" vertical="center" indent="1"/>
    </xf>
    <xf numFmtId="4" fontId="43" fillId="102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0" fontId="4" fillId="55" borderId="199" applyNumberFormat="0" applyProtection="0">
      <alignment horizontal="left" vertical="center" indent="1"/>
    </xf>
    <xf numFmtId="0" fontId="4" fillId="84" borderId="125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4" fontId="86" fillId="67" borderId="123" applyNumberFormat="0" applyProtection="0">
      <alignment horizontal="right" vertical="center"/>
    </xf>
    <xf numFmtId="0" fontId="25" fillId="104" borderId="123" applyNumberFormat="0" applyProtection="0">
      <alignment horizontal="left" vertical="center" indent="1"/>
    </xf>
    <xf numFmtId="4" fontId="43" fillId="100" borderId="125" applyNumberFormat="0" applyProtection="0">
      <alignment horizontal="left" vertical="center" indent="1"/>
    </xf>
    <xf numFmtId="4" fontId="25" fillId="102" borderId="123" applyNumberFormat="0" applyProtection="0">
      <alignment horizontal="right" vertical="center"/>
    </xf>
    <xf numFmtId="4" fontId="4" fillId="71" borderId="127" applyNumberFormat="0" applyProtection="0">
      <alignment horizontal="left" vertical="center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55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143" fillId="104" borderId="198" applyNumberFormat="0" applyAlignment="0" applyProtection="0"/>
    <xf numFmtId="0" fontId="138" fillId="116" borderId="206" applyNumberFormat="0" applyAlignment="0" applyProtection="0"/>
    <xf numFmtId="0" fontId="60" fillId="79" borderId="123" applyNumberFormat="0" applyAlignment="0" applyProtection="0"/>
    <xf numFmtId="4" fontId="43" fillId="94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9" borderId="199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0" fontId="71" fillId="0" borderId="124" applyNumberFormat="0" applyFill="0" applyAlignment="0" applyProtection="0"/>
    <xf numFmtId="4" fontId="43" fillId="87" borderId="168" applyNumberFormat="0" applyProtection="0">
      <alignment horizontal="right" vertical="center"/>
    </xf>
    <xf numFmtId="0" fontId="73" fillId="49" borderId="123" applyNumberFormat="0" applyAlignment="0" applyProtection="0"/>
    <xf numFmtId="4" fontId="43" fillId="88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90" borderId="168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81" fillId="79" borderId="140" applyNumberFormat="0" applyAlignment="0" applyProtection="0"/>
    <xf numFmtId="4" fontId="25" fillId="92" borderId="156" applyNumberFormat="0" applyProtection="0">
      <alignment horizontal="right" vertical="center"/>
    </xf>
    <xf numFmtId="4" fontId="25" fillId="82" borderId="156" applyNumberFormat="0" applyProtection="0">
      <alignment vertical="center"/>
    </xf>
    <xf numFmtId="4" fontId="25" fillId="82" borderId="123" applyNumberFormat="0" applyProtection="0">
      <alignment vertical="center"/>
    </xf>
    <xf numFmtId="4" fontId="25" fillId="82" borderId="123" applyNumberFormat="0" applyProtection="0">
      <alignment vertical="center"/>
    </xf>
    <xf numFmtId="4" fontId="25" fillId="82" borderId="123" applyNumberFormat="0" applyProtection="0">
      <alignment vertical="center"/>
    </xf>
    <xf numFmtId="4" fontId="43" fillId="54" borderId="140" applyNumberFormat="0" applyProtection="0">
      <alignment vertical="center"/>
    </xf>
    <xf numFmtId="4" fontId="25" fillId="82" borderId="123" applyNumberFormat="0" applyProtection="0">
      <alignment vertical="center"/>
    </xf>
    <xf numFmtId="4" fontId="25" fillId="82" borderId="123" applyNumberFormat="0" applyProtection="0">
      <alignment vertical="center"/>
    </xf>
    <xf numFmtId="4" fontId="25" fillId="82" borderId="123" applyNumberFormat="0" applyProtection="0">
      <alignment vertical="center"/>
    </xf>
    <xf numFmtId="4" fontId="43" fillId="54" borderId="140" applyNumberFormat="0" applyProtection="0">
      <alignment horizontal="left" vertical="center" indent="1"/>
    </xf>
    <xf numFmtId="4" fontId="43" fillId="54" borderId="140" applyNumberFormat="0" applyProtection="0">
      <alignment horizontal="left" vertical="center" indent="1"/>
    </xf>
    <xf numFmtId="4" fontId="25" fillId="54" borderId="123" applyNumberFormat="0" applyProtection="0">
      <alignment horizontal="left" vertical="center" indent="1"/>
    </xf>
    <xf numFmtId="4" fontId="43" fillId="54" borderId="140" applyNumberFormat="0" applyProtection="0">
      <alignment horizontal="left" vertical="center" indent="1"/>
    </xf>
    <xf numFmtId="4" fontId="25" fillId="54" borderId="123" applyNumberFormat="0" applyProtection="0">
      <alignment horizontal="left" vertical="center" indent="1"/>
    </xf>
    <xf numFmtId="4" fontId="25" fillId="54" borderId="123" applyNumberFormat="0" applyProtection="0">
      <alignment horizontal="left" vertical="center" indent="1"/>
    </xf>
    <xf numFmtId="4" fontId="25" fillId="54" borderId="123" applyNumberFormat="0" applyProtection="0">
      <alignment horizontal="left" vertical="center" indent="1"/>
    </xf>
    <xf numFmtId="4" fontId="43" fillId="54" borderId="140" applyNumberFormat="0" applyProtection="0">
      <alignment horizontal="left" vertical="center" indent="1"/>
    </xf>
    <xf numFmtId="4" fontId="43" fillId="54" borderId="140" applyNumberFormat="0" applyProtection="0">
      <alignment horizontal="left" vertical="center" indent="1"/>
    </xf>
    <xf numFmtId="4" fontId="25" fillId="101" borderId="200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4" fontId="43" fillId="57" borderId="140" applyNumberFormat="0" applyProtection="0">
      <alignment horizontal="right" vertical="center"/>
    </xf>
    <xf numFmtId="4" fontId="25" fillId="85" borderId="123" applyNumberFormat="0" applyProtection="0">
      <alignment horizontal="right" vertical="center"/>
    </xf>
    <xf numFmtId="4" fontId="25" fillId="85" borderId="123" applyNumberFormat="0" applyProtection="0">
      <alignment horizontal="right" vertical="center"/>
    </xf>
    <xf numFmtId="4" fontId="25" fillId="85" borderId="123" applyNumberFormat="0" applyProtection="0">
      <alignment horizontal="right" vertical="center"/>
    </xf>
    <xf numFmtId="4" fontId="25" fillId="85" borderId="123" applyNumberFormat="0" applyProtection="0">
      <alignment horizontal="right" vertical="center"/>
    </xf>
    <xf numFmtId="4" fontId="43" fillId="58" borderId="140" applyNumberFormat="0" applyProtection="0">
      <alignment horizontal="right" vertical="center"/>
    </xf>
    <xf numFmtId="4" fontId="25" fillId="86" borderId="123" applyNumberFormat="0" applyProtection="0">
      <alignment horizontal="right" vertical="center"/>
    </xf>
    <xf numFmtId="4" fontId="25" fillId="86" borderId="123" applyNumberFormat="0" applyProtection="0">
      <alignment horizontal="right" vertical="center"/>
    </xf>
    <xf numFmtId="4" fontId="25" fillId="86" borderId="123" applyNumberFormat="0" applyProtection="0">
      <alignment horizontal="right" vertical="center"/>
    </xf>
    <xf numFmtId="4" fontId="25" fillId="86" borderId="123" applyNumberFormat="0" applyProtection="0">
      <alignment horizontal="right" vertical="center"/>
    </xf>
    <xf numFmtId="4" fontId="43" fillId="56" borderId="140" applyNumberFormat="0" applyProtection="0">
      <alignment horizontal="right" vertical="center"/>
    </xf>
    <xf numFmtId="4" fontId="25" fillId="88" borderId="142" applyNumberFormat="0" applyProtection="0">
      <alignment horizontal="right" vertical="center"/>
    </xf>
    <xf numFmtId="4" fontId="25" fillId="88" borderId="142" applyNumberFormat="0" applyProtection="0">
      <alignment horizontal="right" vertical="center"/>
    </xf>
    <xf numFmtId="4" fontId="25" fillId="88" borderId="142" applyNumberFormat="0" applyProtection="0">
      <alignment horizontal="right" vertical="center"/>
    </xf>
    <xf numFmtId="4" fontId="25" fillId="88" borderId="142" applyNumberFormat="0" applyProtection="0">
      <alignment horizontal="right" vertical="center"/>
    </xf>
    <xf numFmtId="4" fontId="43" fillId="61" borderId="140" applyNumberFormat="0" applyProtection="0">
      <alignment horizontal="right" vertical="center"/>
    </xf>
    <xf numFmtId="4" fontId="25" fillId="89" borderId="123" applyNumberFormat="0" applyProtection="0">
      <alignment horizontal="right" vertical="center"/>
    </xf>
    <xf numFmtId="4" fontId="25" fillId="89" borderId="123" applyNumberFormat="0" applyProtection="0">
      <alignment horizontal="right" vertical="center"/>
    </xf>
    <xf numFmtId="4" fontId="25" fillId="89" borderId="123" applyNumberFormat="0" applyProtection="0">
      <alignment horizontal="right" vertical="center"/>
    </xf>
    <xf numFmtId="4" fontId="25" fillId="89" borderId="123" applyNumberFormat="0" applyProtection="0">
      <alignment horizontal="right" vertical="center"/>
    </xf>
    <xf numFmtId="4" fontId="43" fillId="91" borderId="140" applyNumberFormat="0" applyProtection="0">
      <alignment horizontal="right" vertical="center"/>
    </xf>
    <xf numFmtId="4" fontId="25" fillId="90" borderId="123" applyNumberFormat="0" applyProtection="0">
      <alignment horizontal="right" vertical="center"/>
    </xf>
    <xf numFmtId="4" fontId="25" fillId="90" borderId="123" applyNumberFormat="0" applyProtection="0">
      <alignment horizontal="right" vertical="center"/>
    </xf>
    <xf numFmtId="4" fontId="25" fillId="90" borderId="123" applyNumberFormat="0" applyProtection="0">
      <alignment horizontal="right" vertical="center"/>
    </xf>
    <xf numFmtId="4" fontId="25" fillId="90" borderId="123" applyNumberFormat="0" applyProtection="0">
      <alignment horizontal="right" vertical="center"/>
    </xf>
    <xf numFmtId="4" fontId="43" fillId="93" borderId="140" applyNumberFormat="0" applyProtection="0">
      <alignment horizontal="right" vertical="center"/>
    </xf>
    <xf numFmtId="4" fontId="25" fillId="92" borderId="123" applyNumberFormat="0" applyProtection="0">
      <alignment horizontal="right" vertical="center"/>
    </xf>
    <xf numFmtId="4" fontId="25" fillId="92" borderId="123" applyNumberFormat="0" applyProtection="0">
      <alignment horizontal="right" vertical="center"/>
    </xf>
    <xf numFmtId="4" fontId="25" fillId="92" borderId="123" applyNumberFormat="0" applyProtection="0">
      <alignment horizontal="right" vertical="center"/>
    </xf>
    <xf numFmtId="4" fontId="25" fillId="92" borderId="123" applyNumberFormat="0" applyProtection="0">
      <alignment horizontal="right" vertical="center"/>
    </xf>
    <xf numFmtId="4" fontId="43" fillId="64" borderId="140" applyNumberFormat="0" applyProtection="0">
      <alignment horizontal="right" vertical="center"/>
    </xf>
    <xf numFmtId="4" fontId="25" fillId="94" borderId="123" applyNumberFormat="0" applyProtection="0">
      <alignment horizontal="right" vertical="center"/>
    </xf>
    <xf numFmtId="4" fontId="25" fillId="94" borderId="123" applyNumberFormat="0" applyProtection="0">
      <alignment horizontal="right" vertical="center"/>
    </xf>
    <xf numFmtId="4" fontId="25" fillId="94" borderId="123" applyNumberFormat="0" applyProtection="0">
      <alignment horizontal="right" vertical="center"/>
    </xf>
    <xf numFmtId="4" fontId="25" fillId="94" borderId="123" applyNumberFormat="0" applyProtection="0">
      <alignment horizontal="right" vertical="center"/>
    </xf>
    <xf numFmtId="4" fontId="43" fillId="63" borderId="140" applyNumberFormat="0" applyProtection="0">
      <alignment horizontal="right" vertical="center"/>
    </xf>
    <xf numFmtId="4" fontId="25" fillId="95" borderId="123" applyNumberFormat="0" applyProtection="0">
      <alignment horizontal="right" vertical="center"/>
    </xf>
    <xf numFmtId="4" fontId="25" fillId="95" borderId="123" applyNumberFormat="0" applyProtection="0">
      <alignment horizontal="right" vertical="center"/>
    </xf>
    <xf numFmtId="4" fontId="25" fillId="95" borderId="123" applyNumberFormat="0" applyProtection="0">
      <alignment horizontal="right" vertical="center"/>
    </xf>
    <xf numFmtId="4" fontId="25" fillId="95" borderId="123" applyNumberFormat="0" applyProtection="0">
      <alignment horizontal="right" vertical="center"/>
    </xf>
    <xf numFmtId="4" fontId="43" fillId="97" borderId="140" applyNumberFormat="0" applyProtection="0">
      <alignment horizontal="right" vertical="center"/>
    </xf>
    <xf numFmtId="4" fontId="25" fillId="96" borderId="123" applyNumberFormat="0" applyProtection="0">
      <alignment horizontal="right" vertical="center"/>
    </xf>
    <xf numFmtId="4" fontId="25" fillId="96" borderId="123" applyNumberFormat="0" applyProtection="0">
      <alignment horizontal="right" vertical="center"/>
    </xf>
    <xf numFmtId="4" fontId="25" fillId="96" borderId="123" applyNumberFormat="0" applyProtection="0">
      <alignment horizontal="right" vertical="center"/>
    </xf>
    <xf numFmtId="4" fontId="25" fillId="96" borderId="123" applyNumberFormat="0" applyProtection="0">
      <alignment horizontal="right" vertical="center"/>
    </xf>
    <xf numFmtId="4" fontId="39" fillId="98" borderId="154" applyNumberFormat="0" applyProtection="0">
      <alignment horizontal="left" vertical="center" indent="1"/>
    </xf>
    <xf numFmtId="4" fontId="25" fillId="98" borderId="142" applyNumberFormat="0" applyProtection="0">
      <alignment horizontal="left" vertical="center" indent="1"/>
    </xf>
    <xf numFmtId="4" fontId="25" fillId="98" borderId="142" applyNumberFormat="0" applyProtection="0">
      <alignment horizontal="left" vertical="center" indent="1"/>
    </xf>
    <xf numFmtId="4" fontId="25" fillId="98" borderId="142" applyNumberFormat="0" applyProtection="0">
      <alignment horizontal="left" vertical="center" indent="1"/>
    </xf>
    <xf numFmtId="4" fontId="25" fillId="98" borderId="142" applyNumberFormat="0" applyProtection="0">
      <alignment horizontal="left" vertical="center" indent="1"/>
    </xf>
    <xf numFmtId="4" fontId="43" fillId="100" borderId="143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4" fontId="43" fillId="100" borderId="143" applyNumberFormat="0" applyProtection="0">
      <alignment horizontal="left" vertical="center" indent="1"/>
    </xf>
    <xf numFmtId="4" fontId="4" fillId="71" borderId="142" applyNumberFormat="0" applyProtection="0">
      <alignment horizontal="left" vertical="center" indent="1"/>
    </xf>
    <xf numFmtId="4" fontId="43" fillId="102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" fillId="71" borderId="142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4" fontId="25" fillId="102" borderId="123" applyNumberFormat="0" applyProtection="0">
      <alignment horizontal="right" vertical="center"/>
    </xf>
    <xf numFmtId="4" fontId="25" fillId="102" borderId="123" applyNumberFormat="0" applyProtection="0">
      <alignment horizontal="right" vertical="center"/>
    </xf>
    <xf numFmtId="4" fontId="25" fillId="102" borderId="123" applyNumberFormat="0" applyProtection="0">
      <alignment horizontal="right" vertical="center"/>
    </xf>
    <xf numFmtId="4" fontId="25" fillId="102" borderId="123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100" borderId="140" applyNumberFormat="0" applyProtection="0">
      <alignment horizontal="left" vertical="center" indent="1"/>
    </xf>
    <xf numFmtId="4" fontId="43" fillId="100" borderId="140" applyNumberFormat="0" applyProtection="0">
      <alignment horizontal="left" vertical="center" indent="1"/>
    </xf>
    <xf numFmtId="4" fontId="43" fillId="100" borderId="140" applyNumberFormat="0" applyProtection="0">
      <alignment horizontal="left" vertical="center" indent="1"/>
    </xf>
    <xf numFmtId="4" fontId="25" fillId="101" borderId="142" applyNumberFormat="0" applyProtection="0">
      <alignment horizontal="left" vertical="center" indent="1"/>
    </xf>
    <xf numFmtId="4" fontId="25" fillId="101" borderId="142" applyNumberFormat="0" applyProtection="0">
      <alignment horizontal="left" vertical="center" indent="1"/>
    </xf>
    <xf numFmtId="4" fontId="25" fillId="101" borderId="142" applyNumberFormat="0" applyProtection="0">
      <alignment horizontal="left" vertical="center" indent="1"/>
    </xf>
    <xf numFmtId="4" fontId="25" fillId="101" borderId="142" applyNumberFormat="0" applyProtection="0">
      <alignment horizontal="left" vertical="center" indent="1"/>
    </xf>
    <xf numFmtId="0" fontId="60" fillId="79" borderId="156" applyNumberFormat="0" applyAlignment="0" applyProtection="0"/>
    <xf numFmtId="4" fontId="43" fillId="103" borderId="140" applyNumberFormat="0" applyProtection="0">
      <alignment horizontal="left" vertical="center" indent="1"/>
    </xf>
    <xf numFmtId="4" fontId="43" fillId="103" borderId="140" applyNumberFormat="0" applyProtection="0">
      <alignment horizontal="left" vertical="center" indent="1"/>
    </xf>
    <xf numFmtId="4" fontId="43" fillId="103" borderId="140" applyNumberFormat="0" applyProtection="0">
      <alignment horizontal="left" vertical="center" indent="1"/>
    </xf>
    <xf numFmtId="4" fontId="25" fillId="102" borderId="142" applyNumberFormat="0" applyProtection="0">
      <alignment horizontal="left" vertical="center" indent="1"/>
    </xf>
    <xf numFmtId="4" fontId="25" fillId="102" borderId="142" applyNumberFormat="0" applyProtection="0">
      <alignment horizontal="left" vertical="center" indent="1"/>
    </xf>
    <xf numFmtId="4" fontId="25" fillId="102" borderId="142" applyNumberFormat="0" applyProtection="0">
      <alignment horizontal="left" vertical="center" indent="1"/>
    </xf>
    <xf numFmtId="4" fontId="25" fillId="102" borderId="142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25" fillId="104" borderId="123" applyNumberFormat="0" applyProtection="0">
      <alignment horizontal="left" vertical="center" indent="1"/>
    </xf>
    <xf numFmtId="0" fontId="25" fillId="104" borderId="123" applyNumberFormat="0" applyProtection="0">
      <alignment horizontal="left" vertical="center" indent="1"/>
    </xf>
    <xf numFmtId="0" fontId="25" fillId="104" borderId="123" applyNumberFormat="0" applyProtection="0">
      <alignment horizontal="left" vertical="center" indent="1"/>
    </xf>
    <xf numFmtId="0" fontId="25" fillId="104" borderId="123" applyNumberFormat="0" applyProtection="0">
      <alignment horizontal="left" vertical="center" indent="1"/>
    </xf>
    <xf numFmtId="0" fontId="4" fillId="103" borderId="140" applyNumberFormat="0" applyProtection="0">
      <alignment horizontal="left" vertical="center" indent="1"/>
    </xf>
    <xf numFmtId="0" fontId="25" fillId="71" borderId="141" applyNumberFormat="0" applyProtection="0">
      <alignment horizontal="left" vertical="top" indent="1"/>
    </xf>
    <xf numFmtId="0" fontId="4" fillId="106" borderId="140" applyNumberFormat="0" applyProtection="0">
      <alignment horizontal="left" vertical="center" indent="1"/>
    </xf>
    <xf numFmtId="0" fontId="25" fillId="105" borderId="123" applyNumberFormat="0" applyProtection="0">
      <alignment horizontal="left" vertical="center" indent="1"/>
    </xf>
    <xf numFmtId="0" fontId="25" fillId="105" borderId="123" applyNumberFormat="0" applyProtection="0">
      <alignment horizontal="left" vertical="center" indent="1"/>
    </xf>
    <xf numFmtId="0" fontId="25" fillId="105" borderId="123" applyNumberFormat="0" applyProtection="0">
      <alignment horizontal="left" vertical="center" indent="1"/>
    </xf>
    <xf numFmtId="0" fontId="25" fillId="105" borderId="123" applyNumberFormat="0" applyProtection="0">
      <alignment horizontal="left" vertical="center" indent="1"/>
    </xf>
    <xf numFmtId="0" fontId="4" fillId="106" borderId="140" applyNumberFormat="0" applyProtection="0">
      <alignment horizontal="left" vertical="center" indent="1"/>
    </xf>
    <xf numFmtId="0" fontId="25" fillId="102" borderId="141" applyNumberFormat="0" applyProtection="0">
      <alignment horizontal="left" vertical="top" indent="1"/>
    </xf>
    <xf numFmtId="0" fontId="4" fillId="4" borderId="140" applyNumberFormat="0" applyProtection="0">
      <alignment horizontal="left" vertical="center" indent="1"/>
    </xf>
    <xf numFmtId="0" fontId="25" fillId="107" borderId="123" applyNumberFormat="0" applyProtection="0">
      <alignment horizontal="left" vertical="center" indent="1"/>
    </xf>
    <xf numFmtId="0" fontId="25" fillId="107" borderId="123" applyNumberFormat="0" applyProtection="0">
      <alignment horizontal="left" vertical="center" indent="1"/>
    </xf>
    <xf numFmtId="0" fontId="25" fillId="107" borderId="123" applyNumberFormat="0" applyProtection="0">
      <alignment horizontal="left" vertical="center" indent="1"/>
    </xf>
    <xf numFmtId="0" fontId="25" fillId="107" borderId="123" applyNumberFormat="0" applyProtection="0">
      <alignment horizontal="left" vertical="center" indent="1"/>
    </xf>
    <xf numFmtId="0" fontId="4" fillId="4" borderId="140" applyNumberFormat="0" applyProtection="0">
      <alignment horizontal="left" vertical="center" indent="1"/>
    </xf>
    <xf numFmtId="0" fontId="25" fillId="107" borderId="141" applyNumberFormat="0" applyProtection="0">
      <alignment horizontal="left" vertical="top" indent="1"/>
    </xf>
    <xf numFmtId="0" fontId="4" fillId="84" borderId="140" applyNumberFormat="0" applyProtection="0">
      <alignment horizontal="left" vertical="center" indent="1"/>
    </xf>
    <xf numFmtId="0" fontId="25" fillId="101" borderId="123" applyNumberFormat="0" applyProtection="0">
      <alignment horizontal="left" vertical="center" indent="1"/>
    </xf>
    <xf numFmtId="0" fontId="25" fillId="101" borderId="123" applyNumberFormat="0" applyProtection="0">
      <alignment horizontal="left" vertical="center" indent="1"/>
    </xf>
    <xf numFmtId="0" fontId="25" fillId="101" borderId="123" applyNumberFormat="0" applyProtection="0">
      <alignment horizontal="left" vertical="center" indent="1"/>
    </xf>
    <xf numFmtId="0" fontId="25" fillId="101" borderId="123" applyNumberFormat="0" applyProtection="0">
      <alignment horizontal="left" vertical="center" indent="1"/>
    </xf>
    <xf numFmtId="0" fontId="4" fillId="84" borderId="140" applyNumberFormat="0" applyProtection="0">
      <alignment horizontal="left" vertical="center" indent="1"/>
    </xf>
    <xf numFmtId="0" fontId="25" fillId="101" borderId="141" applyNumberFormat="0" applyProtection="0">
      <alignment horizontal="left" vertical="top" indent="1"/>
    </xf>
    <xf numFmtId="4" fontId="43" fillId="72" borderId="140" applyNumberFormat="0" applyProtection="0">
      <alignment vertical="center"/>
    </xf>
    <xf numFmtId="4" fontId="43" fillId="72" borderId="141" applyNumberFormat="0" applyProtection="0">
      <alignment vertical="center"/>
    </xf>
    <xf numFmtId="4" fontId="43" fillId="72" borderId="140" applyNumberFormat="0" applyProtection="0">
      <alignment vertical="center"/>
    </xf>
    <xf numFmtId="4" fontId="43" fillId="72" borderId="140" applyNumberFormat="0" applyProtection="0">
      <alignment horizontal="left" vertical="center" indent="1"/>
    </xf>
    <xf numFmtId="4" fontId="43" fillId="72" borderId="141" applyNumberFormat="0" applyProtection="0">
      <alignment horizontal="left" vertical="center" indent="1"/>
    </xf>
    <xf numFmtId="4" fontId="43" fillId="72" borderId="140" applyNumberFormat="0" applyProtection="0">
      <alignment horizontal="left" vertical="center" indent="1"/>
    </xf>
    <xf numFmtId="4" fontId="43" fillId="72" borderId="140" applyNumberFormat="0" applyProtection="0">
      <alignment horizontal="left" vertical="center" indent="1"/>
    </xf>
    <xf numFmtId="0" fontId="43" fillId="72" borderId="141" applyNumberFormat="0" applyProtection="0">
      <alignment horizontal="left" vertical="top" indent="1"/>
    </xf>
    <xf numFmtId="4" fontId="43" fillId="72" borderId="140" applyNumberFormat="0" applyProtection="0">
      <alignment horizontal="left" vertical="center" indent="1"/>
    </xf>
    <xf numFmtId="4" fontId="43" fillId="0" borderId="140" applyNumberFormat="0" applyProtection="0">
      <alignment horizontal="right" vertical="center"/>
    </xf>
    <xf numFmtId="4" fontId="43" fillId="0" borderId="140" applyNumberFormat="0" applyProtection="0">
      <alignment horizontal="right" vertical="center"/>
    </xf>
    <xf numFmtId="4" fontId="43" fillId="0" borderId="141" applyNumberFormat="0" applyProtection="0">
      <alignment horizontal="right" vertical="center"/>
    </xf>
    <xf numFmtId="4" fontId="43" fillId="0" borderId="141" applyNumberFormat="0" applyProtection="0">
      <alignment horizontal="right" vertical="center"/>
    </xf>
    <xf numFmtId="4" fontId="25" fillId="0" borderId="123" applyNumberFormat="0" applyProtection="0">
      <alignment horizontal="right" vertical="center"/>
    </xf>
    <xf numFmtId="4" fontId="43" fillId="0" borderId="140" applyNumberFormat="0" applyProtection="0">
      <alignment horizontal="right" vertical="center"/>
    </xf>
    <xf numFmtId="4" fontId="25" fillId="0" borderId="123" applyNumberFormat="0" applyProtection="0">
      <alignment horizontal="right" vertical="center"/>
    </xf>
    <xf numFmtId="4" fontId="25" fillId="0" borderId="123" applyNumberFormat="0" applyProtection="0">
      <alignment horizontal="right" vertical="center"/>
    </xf>
    <xf numFmtId="4" fontId="25" fillId="0" borderId="123" applyNumberFormat="0" applyProtection="0">
      <alignment horizontal="right" vertical="center"/>
    </xf>
    <xf numFmtId="0" fontId="4" fillId="0" borderId="140" applyNumberFormat="0" applyProtection="0">
      <alignment horizontal="left" vertical="center" indent="1"/>
    </xf>
    <xf numFmtId="0" fontId="4" fillId="0" borderId="140" applyNumberFormat="0" applyProtection="0">
      <alignment horizontal="left" vertical="center" indent="1"/>
    </xf>
    <xf numFmtId="4" fontId="43" fillId="0" borderId="141" applyNumberFormat="0" applyProtection="0">
      <alignment horizontal="left" vertical="center" indent="1"/>
    </xf>
    <xf numFmtId="4" fontId="43" fillId="0" borderId="141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0" fontId="4" fillId="0" borderId="140" applyNumberFormat="0" applyProtection="0">
      <alignment horizontal="left" vertical="center" indent="1"/>
    </xf>
    <xf numFmtId="0" fontId="4" fillId="0" borderId="140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4" fontId="25" fillId="83" borderId="123" applyNumberFormat="0" applyProtection="0">
      <alignment horizontal="left" vertical="center" indent="1"/>
    </xf>
    <xf numFmtId="0" fontId="43" fillId="68" borderId="141" applyNumberFormat="0" applyProtection="0">
      <alignment horizontal="left" vertical="top" indent="1"/>
    </xf>
    <xf numFmtId="0" fontId="4" fillId="84" borderId="140" applyNumberFormat="0" applyProtection="0">
      <alignment horizontal="left" vertical="center" indent="1"/>
    </xf>
    <xf numFmtId="0" fontId="25" fillId="73" borderId="146"/>
    <xf numFmtId="0" fontId="25" fillId="73" borderId="146"/>
    <xf numFmtId="0" fontId="25" fillId="73" borderId="146"/>
    <xf numFmtId="0" fontId="35" fillId="0" borderId="147" applyNumberFormat="0" applyFill="0" applyAlignment="0" applyProtection="0"/>
    <xf numFmtId="4" fontId="43" fillId="92" borderId="168" applyNumberFormat="0" applyProtection="0">
      <alignment horizontal="right" vertical="center"/>
    </xf>
    <xf numFmtId="0" fontId="4" fillId="106" borderId="167" applyNumberFormat="0" applyProtection="0">
      <alignment horizontal="left" vertical="center" indent="1"/>
    </xf>
    <xf numFmtId="0" fontId="25" fillId="48" borderId="155" applyNumberFormat="0" applyFont="0" applyAlignment="0" applyProtection="0"/>
    <xf numFmtId="0" fontId="25" fillId="48" borderId="155" applyNumberFormat="0" applyFont="0" applyAlignment="0" applyProtection="0"/>
    <xf numFmtId="0" fontId="25" fillId="48" borderId="155" applyNumberFormat="0" applyFont="0" applyAlignment="0" applyProtection="0"/>
    <xf numFmtId="4" fontId="86" fillId="54" borderId="155" applyNumberFormat="0" applyProtection="0">
      <alignment vertical="center"/>
    </xf>
    <xf numFmtId="4" fontId="25" fillId="83" borderId="155" applyNumberFormat="0" applyProtection="0">
      <alignment horizontal="left" vertical="center" indent="1"/>
    </xf>
    <xf numFmtId="0" fontId="25" fillId="70" borderId="144" applyNumberFormat="0">
      <protection locked="0"/>
    </xf>
    <xf numFmtId="0" fontId="25" fillId="70" borderId="144" applyNumberFormat="0">
      <protection locked="0"/>
    </xf>
    <xf numFmtId="0" fontId="25" fillId="70" borderId="144" applyNumberFormat="0">
      <protection locked="0"/>
    </xf>
    <xf numFmtId="0" fontId="25" fillId="70" borderId="144" applyNumberFormat="0">
      <protection locked="0"/>
    </xf>
    <xf numFmtId="4" fontId="86" fillId="67" borderId="155" applyNumberFormat="0" applyProtection="0">
      <alignment horizontal="right" vertical="center"/>
    </xf>
    <xf numFmtId="4" fontId="25" fillId="83" borderId="155" applyNumberFormat="0" applyProtection="0">
      <alignment horizontal="left" vertical="center" indent="1"/>
    </xf>
    <xf numFmtId="4" fontId="92" fillId="70" borderId="155" applyNumberFormat="0" applyProtection="0">
      <alignment horizontal="right" vertical="center"/>
    </xf>
    <xf numFmtId="0" fontId="60" fillId="79" borderId="155" applyNumberFormat="0" applyAlignment="0" applyProtection="0"/>
    <xf numFmtId="0" fontId="71" fillId="0" borderId="124" applyNumberFormat="0" applyFill="0" applyAlignment="0" applyProtection="0"/>
    <xf numFmtId="0" fontId="73" fillId="49" borderId="155" applyNumberFormat="0" applyAlignment="0" applyProtection="0"/>
    <xf numFmtId="0" fontId="84" fillId="0" borderId="139">
      <alignment horizontal="center"/>
    </xf>
    <xf numFmtId="4" fontId="25" fillId="82" borderId="155" applyNumberFormat="0" applyProtection="0">
      <alignment vertical="center"/>
    </xf>
    <xf numFmtId="4" fontId="25" fillId="82" borderId="155" applyNumberFormat="0" applyProtection="0">
      <alignment vertical="center"/>
    </xf>
    <xf numFmtId="4" fontId="25" fillId="82" borderId="155" applyNumberFormat="0" applyProtection="0">
      <alignment vertical="center"/>
    </xf>
    <xf numFmtId="4" fontId="25" fillId="82" borderId="155" applyNumberFormat="0" applyProtection="0">
      <alignment vertical="center"/>
    </xf>
    <xf numFmtId="4" fontId="25" fillId="82" borderId="155" applyNumberFormat="0" applyProtection="0">
      <alignment vertical="center"/>
    </xf>
    <xf numFmtId="4" fontId="25" fillId="82" borderId="155" applyNumberFormat="0" applyProtection="0">
      <alignment vertical="center"/>
    </xf>
    <xf numFmtId="4" fontId="25" fillId="54" borderId="155" applyNumberFormat="0" applyProtection="0">
      <alignment horizontal="left" vertical="center" indent="1"/>
    </xf>
    <xf numFmtId="4" fontId="25" fillId="54" borderId="155" applyNumberFormat="0" applyProtection="0">
      <alignment horizontal="left" vertical="center" indent="1"/>
    </xf>
    <xf numFmtId="4" fontId="25" fillId="54" borderId="155" applyNumberFormat="0" applyProtection="0">
      <alignment horizontal="left" vertical="center" indent="1"/>
    </xf>
    <xf numFmtId="4" fontId="25" fillId="54" borderId="155" applyNumberFormat="0" applyProtection="0">
      <alignment horizontal="left" vertical="center" indent="1"/>
    </xf>
    <xf numFmtId="4" fontId="25" fillId="83" borderId="155" applyNumberFormat="0" applyProtection="0">
      <alignment horizontal="left" vertical="center" indent="1"/>
    </xf>
    <xf numFmtId="4" fontId="25" fillId="83" borderId="155" applyNumberFormat="0" applyProtection="0">
      <alignment horizontal="left" vertical="center" indent="1"/>
    </xf>
    <xf numFmtId="4" fontId="25" fillId="83" borderId="155" applyNumberFormat="0" applyProtection="0">
      <alignment horizontal="left" vertical="center" indent="1"/>
    </xf>
    <xf numFmtId="4" fontId="25" fillId="83" borderId="155" applyNumberFormat="0" applyProtection="0">
      <alignment horizontal="left" vertical="center" indent="1"/>
    </xf>
    <xf numFmtId="4" fontId="25" fillId="85" borderId="155" applyNumberFormat="0" applyProtection="0">
      <alignment horizontal="right" vertical="center"/>
    </xf>
    <xf numFmtId="4" fontId="25" fillId="85" borderId="155" applyNumberFormat="0" applyProtection="0">
      <alignment horizontal="right" vertical="center"/>
    </xf>
    <xf numFmtId="4" fontId="25" fillId="85" borderId="155" applyNumberFormat="0" applyProtection="0">
      <alignment horizontal="right" vertical="center"/>
    </xf>
    <xf numFmtId="4" fontId="25" fillId="85" borderId="155" applyNumberFormat="0" applyProtection="0">
      <alignment horizontal="right" vertical="center"/>
    </xf>
    <xf numFmtId="4" fontId="25" fillId="86" borderId="155" applyNumberFormat="0" applyProtection="0">
      <alignment horizontal="right" vertical="center"/>
    </xf>
    <xf numFmtId="4" fontId="25" fillId="86" borderId="155" applyNumberFormat="0" applyProtection="0">
      <alignment horizontal="right" vertical="center"/>
    </xf>
    <xf numFmtId="4" fontId="25" fillId="86" borderId="155" applyNumberFormat="0" applyProtection="0">
      <alignment horizontal="right" vertical="center"/>
    </xf>
    <xf numFmtId="4" fontId="25" fillId="86" borderId="155" applyNumberFormat="0" applyProtection="0">
      <alignment horizontal="right" vertical="center"/>
    </xf>
    <xf numFmtId="4" fontId="25" fillId="89" borderId="155" applyNumberFormat="0" applyProtection="0">
      <alignment horizontal="right" vertical="center"/>
    </xf>
    <xf numFmtId="4" fontId="25" fillId="89" borderId="155" applyNumberFormat="0" applyProtection="0">
      <alignment horizontal="right" vertical="center"/>
    </xf>
    <xf numFmtId="4" fontId="25" fillId="89" borderId="155" applyNumberFormat="0" applyProtection="0">
      <alignment horizontal="right" vertical="center"/>
    </xf>
    <xf numFmtId="4" fontId="25" fillId="89" borderId="155" applyNumberFormat="0" applyProtection="0">
      <alignment horizontal="right" vertical="center"/>
    </xf>
    <xf numFmtId="4" fontId="25" fillId="90" borderId="155" applyNumberFormat="0" applyProtection="0">
      <alignment horizontal="right" vertical="center"/>
    </xf>
    <xf numFmtId="4" fontId="25" fillId="90" borderId="155" applyNumberFormat="0" applyProtection="0">
      <alignment horizontal="right" vertical="center"/>
    </xf>
    <xf numFmtId="4" fontId="25" fillId="90" borderId="155" applyNumberFormat="0" applyProtection="0">
      <alignment horizontal="right" vertical="center"/>
    </xf>
    <xf numFmtId="4" fontId="25" fillId="90" borderId="155" applyNumberFormat="0" applyProtection="0">
      <alignment horizontal="right" vertical="center"/>
    </xf>
    <xf numFmtId="4" fontId="25" fillId="92" borderId="155" applyNumberFormat="0" applyProtection="0">
      <alignment horizontal="right" vertical="center"/>
    </xf>
    <xf numFmtId="4" fontId="25" fillId="92" borderId="155" applyNumberFormat="0" applyProtection="0">
      <alignment horizontal="right" vertical="center"/>
    </xf>
    <xf numFmtId="4" fontId="25" fillId="92" borderId="155" applyNumberFormat="0" applyProtection="0">
      <alignment horizontal="right" vertical="center"/>
    </xf>
    <xf numFmtId="4" fontId="25" fillId="92" borderId="155" applyNumberFormat="0" applyProtection="0">
      <alignment horizontal="right" vertical="center"/>
    </xf>
    <xf numFmtId="4" fontId="25" fillId="94" borderId="155" applyNumberFormat="0" applyProtection="0">
      <alignment horizontal="right" vertical="center"/>
    </xf>
    <xf numFmtId="4" fontId="25" fillId="94" borderId="155" applyNumberFormat="0" applyProtection="0">
      <alignment horizontal="right" vertical="center"/>
    </xf>
    <xf numFmtId="4" fontId="25" fillId="94" borderId="155" applyNumberFormat="0" applyProtection="0">
      <alignment horizontal="right" vertical="center"/>
    </xf>
    <xf numFmtId="4" fontId="25" fillId="94" borderId="155" applyNumberFormat="0" applyProtection="0">
      <alignment horizontal="right" vertical="center"/>
    </xf>
    <xf numFmtId="4" fontId="25" fillId="95" borderId="155" applyNumberFormat="0" applyProtection="0">
      <alignment horizontal="right" vertical="center"/>
    </xf>
    <xf numFmtId="4" fontId="25" fillId="95" borderId="155" applyNumberFormat="0" applyProtection="0">
      <alignment horizontal="right" vertical="center"/>
    </xf>
    <xf numFmtId="4" fontId="25" fillId="95" borderId="155" applyNumberFormat="0" applyProtection="0">
      <alignment horizontal="right" vertical="center"/>
    </xf>
    <xf numFmtId="4" fontId="25" fillId="95" borderId="155" applyNumberFormat="0" applyProtection="0">
      <alignment horizontal="right" vertical="center"/>
    </xf>
    <xf numFmtId="4" fontId="25" fillId="96" borderId="155" applyNumberFormat="0" applyProtection="0">
      <alignment horizontal="right" vertical="center"/>
    </xf>
    <xf numFmtId="4" fontId="25" fillId="96" borderId="155" applyNumberFormat="0" applyProtection="0">
      <alignment horizontal="right" vertical="center"/>
    </xf>
    <xf numFmtId="4" fontId="25" fillId="96" borderId="155" applyNumberFormat="0" applyProtection="0">
      <alignment horizontal="right" vertical="center"/>
    </xf>
    <xf numFmtId="4" fontId="25" fillId="96" borderId="155" applyNumberFormat="0" applyProtection="0">
      <alignment horizontal="right" vertical="center"/>
    </xf>
    <xf numFmtId="4" fontId="25" fillId="102" borderId="155" applyNumberFormat="0" applyProtection="0">
      <alignment horizontal="right" vertical="center"/>
    </xf>
    <xf numFmtId="4" fontId="25" fillId="102" borderId="155" applyNumberFormat="0" applyProtection="0">
      <alignment horizontal="right" vertical="center"/>
    </xf>
    <xf numFmtId="4" fontId="25" fillId="102" borderId="155" applyNumberFormat="0" applyProtection="0">
      <alignment horizontal="right" vertical="center"/>
    </xf>
    <xf numFmtId="4" fontId="25" fillId="102" borderId="155" applyNumberFormat="0" applyProtection="0">
      <alignment horizontal="right" vertical="center"/>
    </xf>
    <xf numFmtId="0" fontId="25" fillId="104" borderId="155" applyNumberFormat="0" applyProtection="0">
      <alignment horizontal="left" vertical="center" indent="1"/>
    </xf>
    <xf numFmtId="0" fontId="25" fillId="104" borderId="155" applyNumberFormat="0" applyProtection="0">
      <alignment horizontal="left" vertical="center" indent="1"/>
    </xf>
    <xf numFmtId="0" fontId="25" fillId="104" borderId="155" applyNumberFormat="0" applyProtection="0">
      <alignment horizontal="left" vertical="center" indent="1"/>
    </xf>
    <xf numFmtId="0" fontId="25" fillId="104" borderId="155" applyNumberFormat="0" applyProtection="0">
      <alignment horizontal="left" vertical="center" indent="1"/>
    </xf>
    <xf numFmtId="0" fontId="25" fillId="105" borderId="155" applyNumberFormat="0" applyProtection="0">
      <alignment horizontal="left" vertical="center" indent="1"/>
    </xf>
    <xf numFmtId="0" fontId="25" fillId="105" borderId="155" applyNumberFormat="0" applyProtection="0">
      <alignment horizontal="left" vertical="center" indent="1"/>
    </xf>
    <xf numFmtId="0" fontId="25" fillId="105" borderId="155" applyNumberFormat="0" applyProtection="0">
      <alignment horizontal="left" vertical="center" indent="1"/>
    </xf>
    <xf numFmtId="0" fontId="25" fillId="105" borderId="155" applyNumberFormat="0" applyProtection="0">
      <alignment horizontal="left" vertical="center" indent="1"/>
    </xf>
    <xf numFmtId="0" fontId="25" fillId="107" borderId="155" applyNumberFormat="0" applyProtection="0">
      <alignment horizontal="left" vertical="center" indent="1"/>
    </xf>
    <xf numFmtId="0" fontId="25" fillId="107" borderId="155" applyNumberFormat="0" applyProtection="0">
      <alignment horizontal="left" vertical="center" indent="1"/>
    </xf>
    <xf numFmtId="0" fontId="25" fillId="107" borderId="155" applyNumberFormat="0" applyProtection="0">
      <alignment horizontal="left" vertical="center" indent="1"/>
    </xf>
    <xf numFmtId="0" fontId="25" fillId="107" borderId="155" applyNumberFormat="0" applyProtection="0">
      <alignment horizontal="left" vertical="center" indent="1"/>
    </xf>
    <xf numFmtId="0" fontId="25" fillId="101" borderId="155" applyNumberFormat="0" applyProtection="0">
      <alignment horizontal="left" vertical="center" indent="1"/>
    </xf>
    <xf numFmtId="0" fontId="25" fillId="101" borderId="155" applyNumberFormat="0" applyProtection="0">
      <alignment horizontal="left" vertical="center" indent="1"/>
    </xf>
    <xf numFmtId="0" fontId="25" fillId="101" borderId="155" applyNumberFormat="0" applyProtection="0">
      <alignment horizontal="left" vertical="center" indent="1"/>
    </xf>
    <xf numFmtId="0" fontId="25" fillId="101" borderId="155" applyNumberFormat="0" applyProtection="0">
      <alignment horizontal="left" vertical="center" indent="1"/>
    </xf>
    <xf numFmtId="4" fontId="25" fillId="0" borderId="155" applyNumberFormat="0" applyProtection="0">
      <alignment horizontal="right" vertical="center"/>
    </xf>
    <xf numFmtId="4" fontId="25" fillId="0" borderId="155" applyNumberFormat="0" applyProtection="0">
      <alignment horizontal="right" vertical="center"/>
    </xf>
    <xf numFmtId="4" fontId="25" fillId="0" borderId="155" applyNumberFormat="0" applyProtection="0">
      <alignment horizontal="right" vertical="center"/>
    </xf>
    <xf numFmtId="4" fontId="25" fillId="0" borderId="155" applyNumberFormat="0" applyProtection="0">
      <alignment horizontal="right" vertical="center"/>
    </xf>
    <xf numFmtId="4" fontId="25" fillId="83" borderId="155" applyNumberFormat="0" applyProtection="0">
      <alignment horizontal="left" vertical="center" indent="1"/>
    </xf>
    <xf numFmtId="4" fontId="25" fillId="83" borderId="155" applyNumberFormat="0" applyProtection="0">
      <alignment horizontal="left" vertical="center" indent="1"/>
    </xf>
    <xf numFmtId="4" fontId="25" fillId="83" borderId="155" applyNumberFormat="0" applyProtection="0">
      <alignment horizontal="left" vertical="center" indent="1"/>
    </xf>
    <xf numFmtId="4" fontId="25" fillId="83" borderId="155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38" fillId="69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44" fillId="69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63" borderId="167" applyNumberFormat="0" applyProtection="0">
      <alignment horizontal="right" vertical="center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44" fillId="69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49" fillId="69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6" fontId="4" fillId="0" borderId="0">
      <protection locked="0"/>
    </xf>
    <xf numFmtId="0" fontId="4" fillId="106" borderId="198" applyNumberFormat="0" applyProtection="0">
      <alignment horizontal="left" vertical="center" indent="1"/>
    </xf>
    <xf numFmtId="4" fontId="43" fillId="103" borderId="198" applyNumberFormat="0" applyProtection="0">
      <alignment horizontal="left" vertical="center" indent="1"/>
    </xf>
    <xf numFmtId="0" fontId="25" fillId="104" borderId="197" applyNumberFormat="0" applyProtection="0">
      <alignment horizontal="left" vertical="center" indent="1"/>
    </xf>
    <xf numFmtId="4" fontId="92" fillId="70" borderId="197" applyNumberFormat="0" applyProtection="0">
      <alignment horizontal="right" vertical="center"/>
    </xf>
    <xf numFmtId="0" fontId="4" fillId="4" borderId="198" applyNumberFormat="0" applyProtection="0">
      <alignment horizontal="left" vertical="center" indent="1"/>
    </xf>
    <xf numFmtId="4" fontId="43" fillId="89" borderId="199" applyNumberFormat="0" applyProtection="0">
      <alignment horizontal="right" vertical="center"/>
    </xf>
    <xf numFmtId="4" fontId="43" fillId="90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43" fillId="95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4" fontId="39" fillId="54" borderId="199" applyNumberFormat="0" applyProtection="0">
      <alignment horizontal="left" vertical="center" indent="1"/>
    </xf>
    <xf numFmtId="0" fontId="39" fillId="54" borderId="199" applyNumberFormat="0" applyProtection="0">
      <alignment horizontal="left" vertical="top" indent="1"/>
    </xf>
    <xf numFmtId="0" fontId="39" fillId="54" borderId="199" applyNumberFormat="0" applyProtection="0">
      <alignment horizontal="left" vertical="top" indent="1"/>
    </xf>
    <xf numFmtId="4" fontId="43" fillId="85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0" fontId="25" fillId="107" borderId="156" applyNumberFormat="0" applyProtection="0">
      <alignment horizontal="left" vertical="center" indent="1"/>
    </xf>
    <xf numFmtId="4" fontId="39" fillId="82" borderId="199" applyNumberFormat="0" applyProtection="0">
      <alignment vertical="center"/>
    </xf>
    <xf numFmtId="4" fontId="116" fillId="54" borderId="199" applyNumberFormat="0" applyProtection="0">
      <alignment vertical="center"/>
    </xf>
    <xf numFmtId="0" fontId="73" fillId="49" borderId="156" applyNumberFormat="0" applyAlignment="0" applyProtection="0"/>
    <xf numFmtId="4" fontId="116" fillId="54" borderId="199" applyNumberFormat="0" applyProtection="0">
      <alignment vertical="center"/>
    </xf>
    <xf numFmtId="4" fontId="116" fillId="54" borderId="199" applyNumberFormat="0" applyProtection="0">
      <alignment vertical="center"/>
    </xf>
    <xf numFmtId="0" fontId="87" fillId="82" borderId="157" applyNumberFormat="0" applyProtection="0">
      <alignment horizontal="left" vertical="top" indent="1"/>
    </xf>
    <xf numFmtId="4" fontId="116" fillId="54" borderId="199" applyNumberFormat="0" applyProtection="0">
      <alignment vertical="center"/>
    </xf>
    <xf numFmtId="4" fontId="116" fillId="54" borderId="199" applyNumberFormat="0" applyProtection="0">
      <alignment vertical="center"/>
    </xf>
    <xf numFmtId="4" fontId="116" fillId="54" borderId="199" applyNumberFormat="0" applyProtection="0">
      <alignment vertical="center"/>
    </xf>
    <xf numFmtId="4" fontId="4" fillId="71" borderId="200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25" fillId="88" borderId="158" applyNumberFormat="0" applyProtection="0">
      <alignment horizontal="right" vertical="center"/>
    </xf>
    <xf numFmtId="0" fontId="39" fillId="54" borderId="199" applyNumberFormat="0" applyProtection="0">
      <alignment horizontal="left" vertical="top" indent="1"/>
    </xf>
    <xf numFmtId="0" fontId="39" fillId="54" borderId="199" applyNumberFormat="0" applyProtection="0">
      <alignment horizontal="left" vertical="top" indent="1"/>
    </xf>
    <xf numFmtId="0" fontId="39" fillId="54" borderId="199" applyNumberFormat="0" applyProtection="0">
      <alignment horizontal="left" vertical="top" indent="1"/>
    </xf>
    <xf numFmtId="0" fontId="39" fillId="54" borderId="199" applyNumberFormat="0" applyProtection="0">
      <alignment horizontal="left" vertical="top" indent="1"/>
    </xf>
    <xf numFmtId="4" fontId="43" fillId="85" borderId="199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25" fillId="98" borderId="158" applyNumberFormat="0" applyProtection="0">
      <alignment horizontal="left" vertical="center" indent="1"/>
    </xf>
    <xf numFmtId="4" fontId="43" fillId="85" borderId="199" applyNumberFormat="0" applyProtection="0">
      <alignment horizontal="right" vertical="center"/>
    </xf>
    <xf numFmtId="4" fontId="4" fillId="71" borderId="158" applyNumberFormat="0" applyProtection="0">
      <alignment horizontal="left" vertical="center" indent="1"/>
    </xf>
    <xf numFmtId="0" fontId="60" fillId="79" borderId="156" applyNumberFormat="0" applyAlignment="0" applyProtection="0"/>
    <xf numFmtId="4" fontId="4" fillId="71" borderId="158" applyNumberFormat="0" applyProtection="0">
      <alignment horizontal="left" vertical="center" indent="1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38" fillId="5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25" fillId="101" borderId="158" applyNumberFormat="0" applyProtection="0">
      <alignment horizontal="left" vertical="center" indent="1"/>
    </xf>
    <xf numFmtId="4" fontId="43" fillId="8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25" fillId="102" borderId="158" applyNumberFormat="0" applyProtection="0">
      <alignment horizontal="left" vertical="center" indent="1"/>
    </xf>
    <xf numFmtId="4" fontId="43" fillId="88" borderId="199" applyNumberFormat="0" applyProtection="0">
      <alignment horizontal="right" vertical="center"/>
    </xf>
    <xf numFmtId="0" fontId="35" fillId="0" borderId="173" applyNumberFormat="0" applyFill="0" applyAlignment="0" applyProtection="0"/>
    <xf numFmtId="4" fontId="92" fillId="70" borderId="166" applyNumberFormat="0" applyProtection="0">
      <alignment horizontal="right" vertical="center"/>
    </xf>
    <xf numFmtId="4" fontId="90" fillId="109" borderId="169" applyNumberFormat="0" applyProtection="0">
      <alignment horizontal="left" vertical="center" indent="1"/>
    </xf>
    <xf numFmtId="0" fontId="25" fillId="71" borderId="157" applyNumberFormat="0" applyProtection="0">
      <alignment horizontal="left" vertical="top" indent="1"/>
    </xf>
    <xf numFmtId="0" fontId="88" fillId="102" borderId="168" applyNumberFormat="0" applyProtection="0">
      <alignment horizontal="left" vertical="top" indent="1"/>
    </xf>
    <xf numFmtId="0" fontId="4" fillId="84" borderId="167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4" fontId="85" fillId="100" borderId="167" applyNumberFormat="0" applyProtection="0">
      <alignment horizontal="right" vertical="center"/>
    </xf>
    <xf numFmtId="4" fontId="43" fillId="100" borderId="167" applyNumberFormat="0" applyProtection="0">
      <alignment horizontal="right" vertical="center"/>
    </xf>
    <xf numFmtId="4" fontId="88" fillId="104" borderId="168" applyNumberFormat="0" applyProtection="0">
      <alignment horizontal="left" vertical="center" indent="1"/>
    </xf>
    <xf numFmtId="4" fontId="85" fillId="72" borderId="167" applyNumberFormat="0" applyProtection="0">
      <alignment vertical="center"/>
    </xf>
    <xf numFmtId="0" fontId="25" fillId="102" borderId="157" applyNumberFormat="0" applyProtection="0">
      <alignment horizontal="left" vertical="top" indent="1"/>
    </xf>
    <xf numFmtId="0" fontId="15" fillId="71" borderId="171" applyBorder="0"/>
    <xf numFmtId="0" fontId="4" fillId="84" borderId="167" applyNumberFormat="0" applyProtection="0">
      <alignment horizontal="left" vertical="center" indent="1"/>
    </xf>
    <xf numFmtId="0" fontId="25" fillId="101" borderId="168" applyNumberFormat="0" applyProtection="0">
      <alignment horizontal="left" vertical="top" indent="1"/>
    </xf>
    <xf numFmtId="0" fontId="4" fillId="84" borderId="167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4" fillId="4" borderId="167" applyNumberFormat="0" applyProtection="0">
      <alignment horizontal="left" vertical="center" indent="1"/>
    </xf>
    <xf numFmtId="0" fontId="4" fillId="4" borderId="167" applyNumberFormat="0" applyProtection="0">
      <alignment horizontal="left" vertical="center" indent="1"/>
    </xf>
    <xf numFmtId="0" fontId="25" fillId="107" borderId="166" applyNumberFormat="0" applyProtection="0">
      <alignment horizontal="left" vertical="center" indent="1"/>
    </xf>
    <xf numFmtId="0" fontId="25" fillId="107" borderId="157" applyNumberFormat="0" applyProtection="0">
      <alignment horizontal="left" vertical="top" indent="1"/>
    </xf>
    <xf numFmtId="0" fontId="4" fillId="106" borderId="167" applyNumberFormat="0" applyProtection="0">
      <alignment horizontal="left" vertical="center" indent="1"/>
    </xf>
    <xf numFmtId="0" fontId="4" fillId="106" borderId="167" applyNumberFormat="0" applyProtection="0">
      <alignment horizontal="left" vertical="center" indent="1"/>
    </xf>
    <xf numFmtId="0" fontId="4" fillId="106" borderId="167" applyNumberFormat="0" applyProtection="0">
      <alignment horizontal="left" vertical="center" indent="1"/>
    </xf>
    <xf numFmtId="0" fontId="4" fillId="106" borderId="167" applyNumberFormat="0" applyProtection="0">
      <alignment horizontal="left" vertical="center" indent="1"/>
    </xf>
    <xf numFmtId="0" fontId="4" fillId="103" borderId="167" applyNumberFormat="0" applyProtection="0">
      <alignment horizontal="left" vertical="center" indent="1"/>
    </xf>
    <xf numFmtId="0" fontId="25" fillId="71" borderId="168" applyNumberFormat="0" applyProtection="0">
      <alignment horizontal="left" vertical="top" indent="1"/>
    </xf>
    <xf numFmtId="0" fontId="4" fillId="103" borderId="167" applyNumberFormat="0" applyProtection="0">
      <alignment horizontal="left" vertical="center" indent="1"/>
    </xf>
    <xf numFmtId="4" fontId="25" fillId="102" borderId="169" applyNumberFormat="0" applyProtection="0">
      <alignment horizontal="left" vertical="center" indent="1"/>
    </xf>
    <xf numFmtId="0" fontId="25" fillId="101" borderId="157" applyNumberFormat="0" applyProtection="0">
      <alignment horizontal="left" vertical="top" indent="1"/>
    </xf>
    <xf numFmtId="4" fontId="43" fillId="103" borderId="167" applyNumberFormat="0" applyProtection="0">
      <alignment horizontal="left" vertical="center" indent="1"/>
    </xf>
    <xf numFmtId="4" fontId="43" fillId="100" borderId="167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25" fillId="70" borderId="162" applyNumberFormat="0">
      <protection locked="0"/>
    </xf>
    <xf numFmtId="0" fontId="15" fillId="71" borderId="160" applyBorder="0"/>
    <xf numFmtId="4" fontId="25" fillId="102" borderId="166" applyNumberFormat="0" applyProtection="0">
      <alignment horizontal="right" vertical="center"/>
    </xf>
    <xf numFmtId="4" fontId="88" fillId="108" borderId="157" applyNumberFormat="0" applyProtection="0">
      <alignment vertical="center"/>
    </xf>
    <xf numFmtId="4" fontId="43" fillId="100" borderId="170" applyNumberFormat="0" applyProtection="0">
      <alignment horizontal="left" vertical="center" indent="1"/>
    </xf>
    <xf numFmtId="4" fontId="25" fillId="96" borderId="166" applyNumberFormat="0" applyProtection="0">
      <alignment horizontal="right" vertical="center"/>
    </xf>
    <xf numFmtId="4" fontId="25" fillId="94" borderId="166" applyNumberFormat="0" applyProtection="0">
      <alignment horizontal="right" vertical="center"/>
    </xf>
    <xf numFmtId="4" fontId="88" fillId="104" borderId="157" applyNumberFormat="0" applyProtection="0">
      <alignment horizontal="left" vertical="center" indent="1"/>
    </xf>
    <xf numFmtId="4" fontId="43" fillId="91" borderId="167" applyNumberFormat="0" applyProtection="0">
      <alignment horizontal="right" vertical="center"/>
    </xf>
    <xf numFmtId="0" fontId="88" fillId="108" borderId="157" applyNumberFormat="0" applyProtection="0">
      <alignment horizontal="left" vertical="top" indent="1"/>
    </xf>
    <xf numFmtId="4" fontId="25" fillId="86" borderId="166" applyNumberFormat="0" applyProtection="0">
      <alignment horizontal="right" vertical="center"/>
    </xf>
    <xf numFmtId="4" fontId="25" fillId="83" borderId="166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4" fontId="85" fillId="54" borderId="167" applyNumberFormat="0" applyProtection="0">
      <alignment vertical="center"/>
    </xf>
    <xf numFmtId="4" fontId="86" fillId="54" borderId="166" applyNumberFormat="0" applyProtection="0">
      <alignment vertical="center"/>
    </xf>
    <xf numFmtId="0" fontId="25" fillId="48" borderId="166" applyNumberFormat="0" applyFont="0" applyAlignment="0" applyProtection="0"/>
    <xf numFmtId="0" fontId="73" fillId="49" borderId="166" applyNumberFormat="0" applyAlignment="0" applyProtection="0"/>
    <xf numFmtId="0" fontId="88" fillId="102" borderId="157" applyNumberFormat="0" applyProtection="0">
      <alignment horizontal="left" vertical="top" indent="1"/>
    </xf>
    <xf numFmtId="4" fontId="90" fillId="109" borderId="158" applyNumberFormat="0" applyProtection="0">
      <alignment horizontal="left" vertical="center" indent="1"/>
    </xf>
    <xf numFmtId="0" fontId="35" fillId="0" borderId="131" applyNumberFormat="0" applyFill="0" applyAlignment="0" applyProtection="0"/>
    <xf numFmtId="0" fontId="4" fillId="55" borderId="168" applyNumberFormat="0" applyProtection="0">
      <alignment horizontal="left" vertical="top" indent="1"/>
    </xf>
    <xf numFmtId="4" fontId="92" fillId="70" borderId="156" applyNumberFormat="0" applyProtection="0">
      <alignment horizontal="right" vertical="center"/>
    </xf>
    <xf numFmtId="4" fontId="25" fillId="83" borderId="156" applyNumberFormat="0" applyProtection="0">
      <alignment horizontal="left" vertical="center" indent="1"/>
    </xf>
    <xf numFmtId="4" fontId="86" fillId="67" borderId="156" applyNumberFormat="0" applyProtection="0">
      <alignment horizontal="right" vertical="center"/>
    </xf>
    <xf numFmtId="4" fontId="25" fillId="0" borderId="156" applyNumberFormat="0" applyProtection="0">
      <alignment horizontal="right" vertical="center"/>
    </xf>
    <xf numFmtId="0" fontId="25" fillId="70" borderId="162" applyNumberFormat="0">
      <protection locked="0"/>
    </xf>
    <xf numFmtId="0" fontId="109" fillId="108" borderId="132" applyNumberFormat="0" applyFont="0" applyAlignment="0" applyProtection="0"/>
    <xf numFmtId="4" fontId="88" fillId="108" borderId="168" applyNumberFormat="0" applyProtection="0">
      <alignment vertical="center"/>
    </xf>
    <xf numFmtId="0" fontId="25" fillId="105" borderId="156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25" fillId="104" borderId="156" applyNumberFormat="0" applyProtection="0">
      <alignment horizontal="left" vertical="center" indent="1"/>
    </xf>
    <xf numFmtId="4" fontId="25" fillId="102" borderId="156" applyNumberFormat="0" applyProtection="0">
      <alignment horizontal="right" vertical="center"/>
    </xf>
    <xf numFmtId="4" fontId="25" fillId="94" borderId="156" applyNumberFormat="0" applyProtection="0">
      <alignment horizontal="right" vertical="center"/>
    </xf>
    <xf numFmtId="4" fontId="25" fillId="92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4" fontId="25" fillId="89" borderId="156" applyNumberFormat="0" applyProtection="0">
      <alignment horizontal="right" vertical="center"/>
    </xf>
    <xf numFmtId="4" fontId="25" fillId="83" borderId="156" applyNumberFormat="0" applyProtection="0">
      <alignment horizontal="left" vertical="center" indent="1"/>
    </xf>
    <xf numFmtId="4" fontId="43" fillId="100" borderId="198" applyNumberFormat="0" applyProtection="0">
      <alignment horizontal="left" vertical="center" indent="1"/>
    </xf>
    <xf numFmtId="0" fontId="123" fillId="0" borderId="134" applyFill="0" applyProtection="0">
      <alignment horizontal="right"/>
    </xf>
    <xf numFmtId="0" fontId="124" fillId="104" borderId="135" applyNumberFormat="0" applyAlignment="0" applyProtection="0"/>
    <xf numFmtId="8" fontId="4" fillId="0" borderId="161" applyFont="0" applyFill="0" applyBorder="0" applyProtection="0">
      <alignment horizontal="right"/>
    </xf>
    <xf numFmtId="0" fontId="109" fillId="108" borderId="174" applyNumberFormat="0" applyFont="0" applyAlignment="0" applyProtection="0"/>
    <xf numFmtId="0" fontId="138" fillId="116" borderId="135" applyNumberFormat="0" applyAlignment="0" applyProtection="0"/>
    <xf numFmtId="4" fontId="88" fillId="104" borderId="199" applyNumberFormat="0" applyProtection="0">
      <alignment horizontal="left" vertical="center" indent="1"/>
    </xf>
    <xf numFmtId="0" fontId="88" fillId="108" borderId="199" applyNumberFormat="0" applyProtection="0">
      <alignment horizontal="left" vertical="top" indent="1"/>
    </xf>
    <xf numFmtId="0" fontId="4" fillId="84" borderId="198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4" fontId="25" fillId="86" borderId="156" applyNumberFormat="0" applyProtection="0">
      <alignment horizontal="right" vertical="center"/>
    </xf>
    <xf numFmtId="4" fontId="25" fillId="85" borderId="156" applyNumberFormat="0" applyProtection="0">
      <alignment horizontal="right" vertical="center"/>
    </xf>
    <xf numFmtId="4" fontId="25" fillId="54" borderId="156" applyNumberFormat="0" applyProtection="0">
      <alignment horizontal="left" vertical="center" indent="1"/>
    </xf>
    <xf numFmtId="4" fontId="86" fillId="54" borderId="156" applyNumberFormat="0" applyProtection="0">
      <alignment vertical="center"/>
    </xf>
    <xf numFmtId="4" fontId="39" fillId="82" borderId="199" applyNumberFormat="0" applyProtection="0">
      <alignment vertical="center"/>
    </xf>
    <xf numFmtId="4" fontId="39" fillId="82" borderId="199" applyNumberFormat="0" applyProtection="0">
      <alignment vertical="center"/>
    </xf>
    <xf numFmtId="4" fontId="25" fillId="82" borderId="156" applyNumberFormat="0" applyProtection="0">
      <alignment vertical="center"/>
    </xf>
    <xf numFmtId="0" fontId="25" fillId="48" borderId="156" applyNumberFormat="0" applyFont="0" applyAlignment="0" applyProtection="0"/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39" fillId="82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37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116" fillId="54" borderId="157" applyNumberFormat="0" applyProtection="0">
      <alignment vertical="center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4" fontId="39" fillId="54" borderId="157" applyNumberFormat="0" applyProtection="0">
      <alignment horizontal="left" vertical="center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0" fontId="39" fillId="54" borderId="157" applyNumberFormat="0" applyProtection="0">
      <alignment horizontal="left" vertical="top" indent="1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38" fillId="56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5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38" fillId="5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7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38" fillId="5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8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38" fillId="60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89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38" fillId="61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0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38" fillId="59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2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38" fillId="63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4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38" fillId="64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5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38" fillId="62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96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38" fillId="66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4" fontId="43" fillId="102" borderId="157" applyNumberFormat="0" applyProtection="0">
      <alignment horizontal="right" vertical="center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center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55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center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8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center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6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center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0" fontId="4" fillId="69" borderId="157" applyNumberFormat="0" applyProtection="0">
      <alignment horizontal="left" vertical="top" indent="1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38" fillId="69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43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44" fillId="69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85" fillId="72" borderId="157" applyNumberFormat="0" applyProtection="0">
      <alignment vertical="center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36" fillId="66" borderId="13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4" fontId="43" fillId="72" borderId="157" applyNumberFormat="0" applyProtection="0">
      <alignment horizontal="left" vertical="center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0" fontId="43" fillId="72" borderId="157" applyNumberFormat="0" applyProtection="0">
      <alignment horizontal="left" vertical="top" indent="1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43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44" fillId="69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85" fillId="101" borderId="157" applyNumberFormat="0" applyProtection="0">
      <alignment horizontal="right" vertical="center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4" fontId="43" fillId="102" borderId="157" applyNumberFormat="0" applyProtection="0">
      <alignment horizontal="left" vertical="center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0" fontId="43" fillId="68" borderId="157" applyNumberFormat="0" applyProtection="0">
      <alignment horizontal="left" vertical="top" indent="1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49" fillId="69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4" fontId="91" fillId="101" borderId="157" applyNumberFormat="0" applyProtection="0">
      <alignment horizontal="right" vertical="center"/>
    </xf>
    <xf numFmtId="0" fontId="83" fillId="121" borderId="163" applyNumberFormat="0" applyFont="0" applyAlignment="0" applyProtection="0"/>
    <xf numFmtId="0" fontId="39" fillId="0" borderId="138" applyNumberFormat="0" applyFill="0" applyAlignment="0" applyProtection="0"/>
    <xf numFmtId="4" fontId="43" fillId="72" borderId="198" applyNumberFormat="0" applyProtection="0">
      <alignment vertical="center"/>
    </xf>
    <xf numFmtId="4" fontId="25" fillId="96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36" fillId="54" borderId="157" applyNumberFormat="0" applyProtection="0">
      <alignment vertical="center"/>
    </xf>
    <xf numFmtId="4" fontId="38" fillId="54" borderId="157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38" fillId="69" borderId="157" applyNumberFormat="0" applyProtection="0">
      <alignment horizontal="right" vertical="center"/>
    </xf>
    <xf numFmtId="4" fontId="36" fillId="66" borderId="157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25" fillId="48" borderId="156" applyNumberFormat="0" applyFont="0" applyAlignment="0" applyProtection="0"/>
    <xf numFmtId="0" fontId="25" fillId="48" borderId="156" applyNumberFormat="0" applyFont="0" applyAlignment="0" applyProtection="0"/>
    <xf numFmtId="0" fontId="25" fillId="48" borderId="156" applyNumberFormat="0" applyFont="0" applyAlignment="0" applyProtection="0"/>
    <xf numFmtId="4" fontId="39" fillId="82" borderId="199" applyNumberFormat="0" applyProtection="0">
      <alignment vertical="center"/>
    </xf>
    <xf numFmtId="4" fontId="116" fillId="54" borderId="199" applyNumberFormat="0" applyProtection="0">
      <alignment vertical="center"/>
    </xf>
    <xf numFmtId="4" fontId="86" fillId="54" borderId="156" applyNumberFormat="0" applyProtection="0">
      <alignment vertical="center"/>
    </xf>
    <xf numFmtId="4" fontId="116" fillId="54" borderId="199" applyNumberFormat="0" applyProtection="0">
      <alignment vertical="center"/>
    </xf>
    <xf numFmtId="4" fontId="116" fillId="54" borderId="199" applyNumberFormat="0" applyProtection="0">
      <alignment vertical="center"/>
    </xf>
    <xf numFmtId="0" fontId="87" fillId="82" borderId="157" applyNumberFormat="0" applyProtection="0">
      <alignment horizontal="left" vertical="top" indent="1"/>
    </xf>
    <xf numFmtId="4" fontId="25" fillId="83" borderId="156" applyNumberFormat="0" applyProtection="0">
      <alignment horizontal="left" vertical="center" indent="1"/>
    </xf>
    <xf numFmtId="4" fontId="116" fillId="54" borderId="199" applyNumberFormat="0" applyProtection="0">
      <alignment vertical="center"/>
    </xf>
    <xf numFmtId="4" fontId="39" fillId="54" borderId="199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0" fontId="39" fillId="54" borderId="199" applyNumberFormat="0" applyProtection="0">
      <alignment horizontal="left" vertical="top" indent="1"/>
    </xf>
    <xf numFmtId="0" fontId="39" fillId="54" borderId="199" applyNumberFormat="0" applyProtection="0">
      <alignment horizontal="left" vertical="top" indent="1"/>
    </xf>
    <xf numFmtId="0" fontId="39" fillId="54" borderId="199" applyNumberFormat="0" applyProtection="0">
      <alignment horizontal="left" vertical="top" indent="1"/>
    </xf>
    <xf numFmtId="0" fontId="39" fillId="54" borderId="199" applyNumberFormat="0" applyProtection="0">
      <alignment horizontal="left" vertical="top" indent="1"/>
    </xf>
    <xf numFmtId="4" fontId="43" fillId="85" borderId="199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4" fillId="71" borderId="158" applyNumberFormat="0" applyProtection="0">
      <alignment horizontal="left" vertical="center" indent="1"/>
    </xf>
    <xf numFmtId="4" fontId="43" fillId="85" borderId="199" applyNumberFormat="0" applyProtection="0">
      <alignment horizontal="right" vertical="center"/>
    </xf>
    <xf numFmtId="4" fontId="4" fillId="71" borderId="158" applyNumberFormat="0" applyProtection="0">
      <alignment horizontal="left" vertical="center" indent="1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25" fillId="101" borderId="158" applyNumberFormat="0" applyProtection="0">
      <alignment horizontal="left" vertical="center" indent="1"/>
    </xf>
    <xf numFmtId="4" fontId="43" fillId="87" borderId="199" applyNumberFormat="0" applyProtection="0">
      <alignment horizontal="right" vertical="center"/>
    </xf>
    <xf numFmtId="4" fontId="25" fillId="102" borderId="158" applyNumberFormat="0" applyProtection="0">
      <alignment horizontal="left" vertical="center" indent="1"/>
    </xf>
    <xf numFmtId="4" fontId="43" fillId="8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0" fontId="25" fillId="71" borderId="157" applyNumberFormat="0" applyProtection="0">
      <alignment horizontal="left" vertical="top" indent="1"/>
    </xf>
    <xf numFmtId="0" fontId="25" fillId="71" borderId="157" applyNumberFormat="0" applyProtection="0">
      <alignment horizontal="left" vertical="top" indent="1"/>
    </xf>
    <xf numFmtId="0" fontId="25" fillId="71" borderId="157" applyNumberFormat="0" applyProtection="0">
      <alignment horizontal="left" vertical="top" indent="1"/>
    </xf>
    <xf numFmtId="0" fontId="4" fillId="84" borderId="167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4" fontId="86" fillId="72" borderId="172" applyNumberFormat="0" applyProtection="0">
      <alignment vertical="center"/>
    </xf>
    <xf numFmtId="4" fontId="43" fillId="72" borderId="167" applyNumberFormat="0" applyProtection="0">
      <alignment horizontal="left" vertical="center" indent="1"/>
    </xf>
    <xf numFmtId="0" fontId="25" fillId="102" borderId="157" applyNumberFormat="0" applyProtection="0">
      <alignment horizontal="left" vertical="top" indent="1"/>
    </xf>
    <xf numFmtId="0" fontId="25" fillId="102" borderId="157" applyNumberFormat="0" applyProtection="0">
      <alignment horizontal="left" vertical="top" indent="1"/>
    </xf>
    <xf numFmtId="0" fontId="25" fillId="102" borderId="157" applyNumberFormat="0" applyProtection="0">
      <alignment horizontal="left" vertical="top" indent="1"/>
    </xf>
    <xf numFmtId="0" fontId="4" fillId="84" borderId="167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4" fillId="4" borderId="167" applyNumberFormat="0" applyProtection="0">
      <alignment horizontal="left" vertical="center" indent="1"/>
    </xf>
    <xf numFmtId="0" fontId="4" fillId="4" borderId="167" applyNumberFormat="0" applyProtection="0">
      <alignment horizontal="left" vertical="center" indent="1"/>
    </xf>
    <xf numFmtId="0" fontId="25" fillId="107" borderId="157" applyNumberFormat="0" applyProtection="0">
      <alignment horizontal="left" vertical="top" indent="1"/>
    </xf>
    <xf numFmtId="0" fontId="25" fillId="107" borderId="157" applyNumberFormat="0" applyProtection="0">
      <alignment horizontal="left" vertical="top" indent="1"/>
    </xf>
    <xf numFmtId="0" fontId="25" fillId="107" borderId="157" applyNumberFormat="0" applyProtection="0">
      <alignment horizontal="left" vertical="top" indent="1"/>
    </xf>
    <xf numFmtId="0" fontId="25" fillId="105" borderId="166" applyNumberFormat="0" applyProtection="0">
      <alignment horizontal="left" vertical="center" indent="1"/>
    </xf>
    <xf numFmtId="0" fontId="4" fillId="106" borderId="167" applyNumberFormat="0" applyProtection="0">
      <alignment horizontal="left" vertical="center" indent="1"/>
    </xf>
    <xf numFmtId="0" fontId="4" fillId="103" borderId="167" applyNumberFormat="0" applyProtection="0">
      <alignment horizontal="left" vertical="center" indent="1"/>
    </xf>
    <xf numFmtId="0" fontId="25" fillId="104" borderId="166" applyNumberFormat="0" applyProtection="0">
      <alignment horizontal="left" vertical="center" indent="1"/>
    </xf>
    <xf numFmtId="0" fontId="25" fillId="101" borderId="157" applyNumberFormat="0" applyProtection="0">
      <alignment horizontal="left" vertical="top" indent="1"/>
    </xf>
    <xf numFmtId="0" fontId="25" fillId="101" borderId="157" applyNumberFormat="0" applyProtection="0">
      <alignment horizontal="left" vertical="top" indent="1"/>
    </xf>
    <xf numFmtId="0" fontId="25" fillId="101" borderId="157" applyNumberFormat="0" applyProtection="0">
      <alignment horizontal="left" vertical="top" indent="1"/>
    </xf>
    <xf numFmtId="0" fontId="25" fillId="70" borderId="162" applyNumberFormat="0">
      <protection locked="0"/>
    </xf>
    <xf numFmtId="0" fontId="25" fillId="70" borderId="162" applyNumberFormat="0">
      <protection locked="0"/>
    </xf>
    <xf numFmtId="0" fontId="25" fillId="70" borderId="162" applyNumberFormat="0">
      <protection locked="0"/>
    </xf>
    <xf numFmtId="0" fontId="25" fillId="70" borderId="162" applyNumberFormat="0">
      <protection locked="0"/>
    </xf>
    <xf numFmtId="4" fontId="4" fillId="71" borderId="169" applyNumberFormat="0" applyProtection="0">
      <alignment horizontal="left" vertical="center" indent="1"/>
    </xf>
    <xf numFmtId="4" fontId="88" fillId="108" borderId="157" applyNumberFormat="0" applyProtection="0">
      <alignment vertical="center"/>
    </xf>
    <xf numFmtId="4" fontId="39" fillId="99" borderId="167" applyNumberFormat="0" applyProtection="0">
      <alignment horizontal="left" vertical="center" indent="1"/>
    </xf>
    <xf numFmtId="4" fontId="43" fillId="97" borderId="167" applyNumberFormat="0" applyProtection="0">
      <alignment horizontal="right" vertical="center"/>
    </xf>
    <xf numFmtId="4" fontId="25" fillId="92" borderId="166" applyNumberFormat="0" applyProtection="0">
      <alignment horizontal="right" vertical="center"/>
    </xf>
    <xf numFmtId="4" fontId="88" fillId="104" borderId="157" applyNumberFormat="0" applyProtection="0">
      <alignment horizontal="left" vertical="center" indent="1"/>
    </xf>
    <xf numFmtId="4" fontId="43" fillId="61" borderId="167" applyNumberFormat="0" applyProtection="0">
      <alignment horizontal="right" vertical="center"/>
    </xf>
    <xf numFmtId="0" fontId="88" fillId="108" borderId="157" applyNumberFormat="0" applyProtection="0">
      <alignment horizontal="left" vertical="top" indent="1"/>
    </xf>
    <xf numFmtId="4" fontId="43" fillId="58" borderId="167" applyNumberFormat="0" applyProtection="0">
      <alignment horizontal="right" vertical="center"/>
    </xf>
    <xf numFmtId="0" fontId="4" fillId="84" borderId="167" applyNumberFormat="0" applyProtection="0">
      <alignment horizontal="left" vertical="center" indent="1"/>
    </xf>
    <xf numFmtId="4" fontId="86" fillId="67" borderId="156" applyNumberFormat="0" applyProtection="0">
      <alignment horizontal="right" vertical="center"/>
    </xf>
    <xf numFmtId="4" fontId="25" fillId="83" borderId="156" applyNumberFormat="0" applyProtection="0">
      <alignment horizontal="left" vertical="center" indent="1"/>
    </xf>
    <xf numFmtId="4" fontId="43" fillId="54" borderId="167" applyNumberFormat="0" applyProtection="0">
      <alignment horizontal="left" vertical="center" indent="1"/>
    </xf>
    <xf numFmtId="4" fontId="25" fillId="54" borderId="166" applyNumberFormat="0" applyProtection="0">
      <alignment horizontal="left" vertical="center" indent="1"/>
    </xf>
    <xf numFmtId="4" fontId="92" fillId="70" borderId="156" applyNumberFormat="0" applyProtection="0">
      <alignment horizontal="right" vertical="center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0" fontId="4" fillId="55" borderId="168" applyNumberFormat="0" applyProtection="0">
      <alignment horizontal="left" vertical="center" indent="1"/>
    </xf>
    <xf numFmtId="4" fontId="43" fillId="102" borderId="168" applyNumberFormat="0" applyProtection="0">
      <alignment horizontal="right" vertical="center"/>
    </xf>
    <xf numFmtId="4" fontId="43" fillId="96" borderId="168" applyNumberFormat="0" applyProtection="0">
      <alignment horizontal="right" vertical="center"/>
    </xf>
    <xf numFmtId="4" fontId="43" fillId="95" borderId="168" applyNumberFormat="0" applyProtection="0">
      <alignment horizontal="right" vertical="center"/>
    </xf>
    <xf numFmtId="4" fontId="43" fillId="94" borderId="168" applyNumberFormat="0" applyProtection="0">
      <alignment horizontal="right" vertical="center"/>
    </xf>
    <xf numFmtId="4" fontId="43" fillId="92" borderId="168" applyNumberFormat="0" applyProtection="0">
      <alignment horizontal="right" vertical="center"/>
    </xf>
    <xf numFmtId="4" fontId="43" fillId="89" borderId="168" applyNumberFormat="0" applyProtection="0">
      <alignment horizontal="right" vertical="center"/>
    </xf>
    <xf numFmtId="4" fontId="43" fillId="88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7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38" fillId="56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4" fontId="43" fillId="85" borderId="168" applyNumberFormat="0" applyProtection="0">
      <alignment horizontal="right" vertical="center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0" fontId="39" fillId="54" borderId="168" applyNumberFormat="0" applyProtection="0">
      <alignment horizontal="left" vertical="top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39" fillId="54" borderId="168" applyNumberFormat="0" applyProtection="0">
      <alignment horizontal="left" vertical="center" indent="1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37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116" fillId="54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4" fontId="39" fillId="82" borderId="168" applyNumberFormat="0" applyProtection="0">
      <alignment vertical="center"/>
    </xf>
    <xf numFmtId="0" fontId="73" fillId="49" borderId="197" applyNumberFormat="0" applyAlignment="0" applyProtection="0"/>
    <xf numFmtId="0" fontId="25" fillId="48" borderId="197" applyNumberFormat="0" applyFont="0" applyAlignment="0" applyProtection="0"/>
    <xf numFmtId="0" fontId="81" fillId="79" borderId="198" applyNumberFormat="0" applyAlignment="0" applyProtection="0"/>
    <xf numFmtId="4" fontId="43" fillId="54" borderId="198" applyNumberFormat="0" applyProtection="0">
      <alignment horizontal="left" vertical="center" indent="1"/>
    </xf>
    <xf numFmtId="4" fontId="43" fillId="54" borderId="198" applyNumberFormat="0" applyProtection="0">
      <alignment horizontal="left" vertical="center" indent="1"/>
    </xf>
    <xf numFmtId="0" fontId="87" fillId="82" borderId="199" applyNumberFormat="0" applyProtection="0">
      <alignment horizontal="left" vertical="top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4" fontId="43" fillId="57" borderId="198" applyNumberFormat="0" applyProtection="0">
      <alignment horizontal="right" vertical="center"/>
    </xf>
    <xf numFmtId="4" fontId="25" fillId="85" borderId="197" applyNumberFormat="0" applyProtection="0">
      <alignment horizontal="right" vertical="center"/>
    </xf>
    <xf numFmtId="4" fontId="43" fillId="58" borderId="198" applyNumberFormat="0" applyProtection="0">
      <alignment horizontal="right" vertical="center"/>
    </xf>
    <xf numFmtId="4" fontId="43" fillId="61" borderId="198" applyNumberFormat="0" applyProtection="0">
      <alignment horizontal="right" vertical="center"/>
    </xf>
    <xf numFmtId="4" fontId="25" fillId="89" borderId="197" applyNumberFormat="0" applyProtection="0">
      <alignment horizontal="right" vertical="center"/>
    </xf>
    <xf numFmtId="4" fontId="43" fillId="91" borderId="198" applyNumberFormat="0" applyProtection="0">
      <alignment horizontal="right" vertical="center"/>
    </xf>
    <xf numFmtId="4" fontId="25" fillId="90" borderId="197" applyNumberFormat="0" applyProtection="0">
      <alignment horizontal="right" vertical="center"/>
    </xf>
    <xf numFmtId="4" fontId="43" fillId="93" borderId="198" applyNumberFormat="0" applyProtection="0">
      <alignment horizontal="right" vertical="center"/>
    </xf>
    <xf numFmtId="0" fontId="4" fillId="103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25" fillId="101" borderId="199" applyNumberFormat="0" applyProtection="0">
      <alignment horizontal="left" vertical="top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15" fillId="71" borderId="202" applyBorder="0"/>
    <xf numFmtId="0" fontId="143" fillId="104" borderId="167" applyNumberFormat="0" applyAlignment="0" applyProtection="0"/>
    <xf numFmtId="0" fontId="35" fillId="0" borderId="203" applyNumberFormat="0" applyFill="0" applyAlignment="0" applyProtection="0"/>
    <xf numFmtId="0" fontId="138" fillId="116" borderId="176" applyNumberFormat="0" applyAlignment="0" applyProtection="0"/>
    <xf numFmtId="10" fontId="25" fillId="72" borderId="172" applyNumberFormat="0" applyBorder="0" applyAlignment="0" applyProtection="0"/>
    <xf numFmtId="6" fontId="4" fillId="0" borderId="0">
      <protection locked="0"/>
    </xf>
    <xf numFmtId="0" fontId="124" fillId="104" borderId="176" applyNumberFormat="0" applyAlignment="0" applyProtection="0"/>
    <xf numFmtId="0" fontId="123" fillId="0" borderId="175" applyFill="0" applyProtection="0">
      <alignment horizontal="right"/>
    </xf>
    <xf numFmtId="0" fontId="60" fillId="79" borderId="156" applyNumberFormat="0" applyAlignment="0" applyProtection="0"/>
    <xf numFmtId="4" fontId="43" fillId="88" borderId="199" applyNumberFormat="0" applyProtection="0">
      <alignment horizontal="right" vertical="center"/>
    </xf>
    <xf numFmtId="4" fontId="43" fillId="92" borderId="199" applyNumberFormat="0" applyProtection="0">
      <alignment horizontal="right" vertical="center"/>
    </xf>
    <xf numFmtId="4" fontId="43" fillId="94" borderId="199" applyNumberFormat="0" applyProtection="0">
      <alignment horizontal="right" vertical="center"/>
    </xf>
    <xf numFmtId="4" fontId="43" fillId="102" borderId="199" applyNumberFormat="0" applyProtection="0">
      <alignment horizontal="right" vertical="center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4" fontId="25" fillId="86" borderId="197" applyNumberFormat="0" applyProtection="0">
      <alignment horizontal="right" vertical="center"/>
    </xf>
    <xf numFmtId="4" fontId="43" fillId="56" borderId="198" applyNumberFormat="0" applyProtection="0">
      <alignment horizontal="right" vertical="center"/>
    </xf>
    <xf numFmtId="4" fontId="25" fillId="96" borderId="197" applyNumberFormat="0" applyProtection="0">
      <alignment horizontal="right" vertical="center"/>
    </xf>
    <xf numFmtId="4" fontId="43" fillId="100" borderId="201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4" fontId="25" fillId="102" borderId="197" applyNumberFormat="0" applyProtection="0">
      <alignment horizontal="right" vertical="center"/>
    </xf>
    <xf numFmtId="0" fontId="73" fillId="49" borderId="156" applyNumberFormat="0" applyAlignment="0" applyProtection="0"/>
    <xf numFmtId="4" fontId="85" fillId="100" borderId="198" applyNumberFormat="0" applyProtection="0">
      <alignment horizontal="right" vertical="center"/>
    </xf>
    <xf numFmtId="4" fontId="91" fillId="100" borderId="198" applyNumberFormat="0" applyProtection="0">
      <alignment horizontal="right" vertical="center"/>
    </xf>
    <xf numFmtId="4" fontId="39" fillId="82" borderId="199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39" fillId="82" borderId="199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116" fillId="54" borderId="199" applyNumberFormat="0" applyProtection="0">
      <alignment vertical="center"/>
    </xf>
    <xf numFmtId="4" fontId="116" fillId="54" borderId="199" applyNumberFormat="0" applyProtection="0">
      <alignment vertical="center"/>
    </xf>
    <xf numFmtId="4" fontId="25" fillId="54" borderId="156" applyNumberFormat="0" applyProtection="0">
      <alignment horizontal="left" vertical="center" indent="1"/>
    </xf>
    <xf numFmtId="4" fontId="116" fillId="54" borderId="199" applyNumberFormat="0" applyProtection="0">
      <alignment vertical="center"/>
    </xf>
    <xf numFmtId="4" fontId="25" fillId="54" borderId="156" applyNumberFormat="0" applyProtection="0">
      <alignment horizontal="left" vertical="center" indent="1"/>
    </xf>
    <xf numFmtId="4" fontId="25" fillId="54" borderId="156" applyNumberFormat="0" applyProtection="0">
      <alignment horizontal="left" vertical="center" indent="1"/>
    </xf>
    <xf numFmtId="4" fontId="25" fillId="54" borderId="156" applyNumberFormat="0" applyProtection="0">
      <alignment horizontal="left" vertical="center" indent="1"/>
    </xf>
    <xf numFmtId="4" fontId="116" fillId="54" borderId="199" applyNumberFormat="0" applyProtection="0">
      <alignment vertical="center"/>
    </xf>
    <xf numFmtId="4" fontId="116" fillId="54" borderId="199" applyNumberFormat="0" applyProtection="0">
      <alignment vertical="center"/>
    </xf>
    <xf numFmtId="4" fontId="25" fillId="83" borderId="156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39" fillId="54" borderId="199" applyNumberFormat="0" applyProtection="0">
      <alignment horizontal="left" vertical="center" indent="1"/>
    </xf>
    <xf numFmtId="4" fontId="25" fillId="85" borderId="156" applyNumberFormat="0" applyProtection="0">
      <alignment horizontal="right" vertical="center"/>
    </xf>
    <xf numFmtId="4" fontId="25" fillId="85" borderId="156" applyNumberFormat="0" applyProtection="0">
      <alignment horizontal="right" vertical="center"/>
    </xf>
    <xf numFmtId="4" fontId="25" fillId="85" borderId="156" applyNumberFormat="0" applyProtection="0">
      <alignment horizontal="right" vertical="center"/>
    </xf>
    <xf numFmtId="4" fontId="25" fillId="85" borderId="156" applyNumberFormat="0" applyProtection="0">
      <alignment horizontal="right" vertical="center"/>
    </xf>
    <xf numFmtId="4" fontId="39" fillId="54" borderId="199" applyNumberFormat="0" applyProtection="0">
      <alignment horizontal="left" vertical="center" indent="1"/>
    </xf>
    <xf numFmtId="4" fontId="25" fillId="86" borderId="156" applyNumberFormat="0" applyProtection="0">
      <alignment horizontal="right" vertical="center"/>
    </xf>
    <xf numFmtId="4" fontId="25" fillId="86" borderId="156" applyNumberFormat="0" applyProtection="0">
      <alignment horizontal="right" vertical="center"/>
    </xf>
    <xf numFmtId="4" fontId="25" fillId="86" borderId="156" applyNumberFormat="0" applyProtection="0">
      <alignment horizontal="right" vertical="center"/>
    </xf>
    <xf numFmtId="4" fontId="25" fillId="86" borderId="156" applyNumberFormat="0" applyProtection="0">
      <alignment horizontal="right" vertical="center"/>
    </xf>
    <xf numFmtId="4" fontId="25" fillId="88" borderId="158" applyNumberFormat="0" applyProtection="0">
      <alignment horizontal="right" vertical="center"/>
    </xf>
    <xf numFmtId="4" fontId="25" fillId="88" borderId="158" applyNumberFormat="0" applyProtection="0">
      <alignment horizontal="right" vertical="center"/>
    </xf>
    <xf numFmtId="4" fontId="25" fillId="88" borderId="158" applyNumberFormat="0" applyProtection="0">
      <alignment horizontal="right" vertical="center"/>
    </xf>
    <xf numFmtId="4" fontId="25" fillId="88" borderId="158" applyNumberFormat="0" applyProtection="0">
      <alignment horizontal="right" vertical="center"/>
    </xf>
    <xf numFmtId="0" fontId="39" fillId="54" borderId="199" applyNumberFormat="0" applyProtection="0">
      <alignment horizontal="left" vertical="top" indent="1"/>
    </xf>
    <xf numFmtId="4" fontId="25" fillId="89" borderId="156" applyNumberFormat="0" applyProtection="0">
      <alignment horizontal="right" vertical="center"/>
    </xf>
    <xf numFmtId="4" fontId="25" fillId="89" borderId="156" applyNumberFormat="0" applyProtection="0">
      <alignment horizontal="right" vertical="center"/>
    </xf>
    <xf numFmtId="4" fontId="25" fillId="89" borderId="156" applyNumberFormat="0" applyProtection="0">
      <alignment horizontal="right" vertical="center"/>
    </xf>
    <xf numFmtId="4" fontId="25" fillId="89" borderId="156" applyNumberFormat="0" applyProtection="0">
      <alignment horizontal="right" vertical="center"/>
    </xf>
    <xf numFmtId="0" fontId="39" fillId="54" borderId="199" applyNumberFormat="0" applyProtection="0">
      <alignment horizontal="left" vertical="top" indent="1"/>
    </xf>
    <xf numFmtId="4" fontId="25" fillId="90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0" fontId="39" fillId="54" borderId="199" applyNumberFormat="0" applyProtection="0">
      <alignment horizontal="left" vertical="top" indent="1"/>
    </xf>
    <xf numFmtId="4" fontId="25" fillId="92" borderId="156" applyNumberFormat="0" applyProtection="0">
      <alignment horizontal="right" vertical="center"/>
    </xf>
    <xf numFmtId="4" fontId="25" fillId="92" borderId="156" applyNumberFormat="0" applyProtection="0">
      <alignment horizontal="right" vertical="center"/>
    </xf>
    <xf numFmtId="4" fontId="25" fillId="92" borderId="156" applyNumberFormat="0" applyProtection="0">
      <alignment horizontal="right" vertical="center"/>
    </xf>
    <xf numFmtId="4" fontId="25" fillId="92" borderId="156" applyNumberFormat="0" applyProtection="0">
      <alignment horizontal="right" vertical="center"/>
    </xf>
    <xf numFmtId="0" fontId="39" fillId="54" borderId="199" applyNumberFormat="0" applyProtection="0">
      <alignment horizontal="left" vertical="top" indent="1"/>
    </xf>
    <xf numFmtId="4" fontId="25" fillId="94" borderId="156" applyNumberFormat="0" applyProtection="0">
      <alignment horizontal="right" vertical="center"/>
    </xf>
    <xf numFmtId="4" fontId="25" fillId="94" borderId="156" applyNumberFormat="0" applyProtection="0">
      <alignment horizontal="right" vertical="center"/>
    </xf>
    <xf numFmtId="4" fontId="25" fillId="94" borderId="156" applyNumberFormat="0" applyProtection="0">
      <alignment horizontal="right" vertical="center"/>
    </xf>
    <xf numFmtId="4" fontId="25" fillId="94" borderId="156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39" fillId="98" borderId="164" applyNumberFormat="0" applyProtection="0">
      <alignment horizontal="left" vertical="center" indent="1"/>
    </xf>
    <xf numFmtId="4" fontId="25" fillId="98" borderId="158" applyNumberFormat="0" applyProtection="0">
      <alignment horizontal="left" vertical="center" indent="1"/>
    </xf>
    <xf numFmtId="4" fontId="25" fillId="98" borderId="158" applyNumberFormat="0" applyProtection="0">
      <alignment horizontal="left" vertical="center" indent="1"/>
    </xf>
    <xf numFmtId="4" fontId="25" fillId="98" borderId="158" applyNumberFormat="0" applyProtection="0">
      <alignment horizontal="left" vertical="center" indent="1"/>
    </xf>
    <xf numFmtId="4" fontId="25" fillId="98" borderId="158" applyNumberFormat="0" applyProtection="0">
      <alignment horizontal="left" vertical="center" indent="1"/>
    </xf>
    <xf numFmtId="4" fontId="43" fillId="85" borderId="199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4" fillId="71" borderId="158" applyNumberFormat="0" applyProtection="0">
      <alignment horizontal="left" vertical="center" indent="1"/>
    </xf>
    <xf numFmtId="4" fontId="43" fillId="85" borderId="199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4" fontId="4" fillId="71" borderId="158" applyNumberFormat="0" applyProtection="0">
      <alignment horizontal="left" vertical="center" indent="1"/>
    </xf>
    <xf numFmtId="4" fontId="43" fillId="87" borderId="199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43" fillId="87" borderId="199" applyNumberFormat="0" applyProtection="0">
      <alignment horizontal="right" vertical="center"/>
    </xf>
    <xf numFmtId="4" fontId="25" fillId="101" borderId="158" applyNumberFormat="0" applyProtection="0">
      <alignment horizontal="left" vertical="center" indent="1"/>
    </xf>
    <xf numFmtId="4" fontId="25" fillId="101" borderId="158" applyNumberFormat="0" applyProtection="0">
      <alignment horizontal="left" vertical="center" indent="1"/>
    </xf>
    <xf numFmtId="4" fontId="25" fillId="101" borderId="158" applyNumberFormat="0" applyProtection="0">
      <alignment horizontal="left" vertical="center" indent="1"/>
    </xf>
    <xf numFmtId="4" fontId="25" fillId="101" borderId="158" applyNumberFormat="0" applyProtection="0">
      <alignment horizontal="left" vertical="center" indent="1"/>
    </xf>
    <xf numFmtId="4" fontId="43" fillId="8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38" fillId="5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43" fillId="88" borderId="199" applyNumberFormat="0" applyProtection="0">
      <alignment horizontal="right" vertical="center"/>
    </xf>
    <xf numFmtId="4" fontId="25" fillId="102" borderId="158" applyNumberFormat="0" applyProtection="0">
      <alignment horizontal="left" vertical="center" indent="1"/>
    </xf>
    <xf numFmtId="4" fontId="25" fillId="102" borderId="158" applyNumberFormat="0" applyProtection="0">
      <alignment horizontal="left" vertical="center" indent="1"/>
    </xf>
    <xf numFmtId="4" fontId="25" fillId="102" borderId="158" applyNumberFormat="0" applyProtection="0">
      <alignment horizontal="left" vertical="center" indent="1"/>
    </xf>
    <xf numFmtId="4" fontId="25" fillId="102" borderId="158" applyNumberFormat="0" applyProtection="0">
      <alignment horizontal="left" vertical="center" indent="1"/>
    </xf>
    <xf numFmtId="4" fontId="91" fillId="100" borderId="167" applyNumberFormat="0" applyProtection="0">
      <alignment horizontal="right" vertical="center"/>
    </xf>
    <xf numFmtId="0" fontId="25" fillId="104" borderId="156" applyNumberFormat="0" applyProtection="0">
      <alignment horizontal="left" vertical="center" indent="1"/>
    </xf>
    <xf numFmtId="0" fontId="25" fillId="104" borderId="156" applyNumberFormat="0" applyProtection="0">
      <alignment horizontal="left" vertical="center" indent="1"/>
    </xf>
    <xf numFmtId="0" fontId="25" fillId="104" borderId="156" applyNumberFormat="0" applyProtection="0">
      <alignment horizontal="left" vertical="center" indent="1"/>
    </xf>
    <xf numFmtId="0" fontId="25" fillId="104" borderId="156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25" fillId="71" borderId="157" applyNumberFormat="0" applyProtection="0">
      <alignment horizontal="left" vertical="top" indent="1"/>
    </xf>
    <xf numFmtId="0" fontId="88" fillId="108" borderId="168" applyNumberFormat="0" applyProtection="0">
      <alignment horizontal="left" vertical="top" indent="1"/>
    </xf>
    <xf numFmtId="0" fontId="25" fillId="105" borderId="156" applyNumberFormat="0" applyProtection="0">
      <alignment horizontal="left" vertical="center" indent="1"/>
    </xf>
    <xf numFmtId="0" fontId="25" fillId="105" borderId="156" applyNumberFormat="0" applyProtection="0">
      <alignment horizontal="left" vertical="center" indent="1"/>
    </xf>
    <xf numFmtId="0" fontId="25" fillId="105" borderId="156" applyNumberFormat="0" applyProtection="0">
      <alignment horizontal="left" vertical="center" indent="1"/>
    </xf>
    <xf numFmtId="0" fontId="25" fillId="105" borderId="156" applyNumberFormat="0" applyProtection="0">
      <alignment horizontal="left" vertical="center" indent="1"/>
    </xf>
    <xf numFmtId="0" fontId="4" fillId="84" borderId="167" applyNumberFormat="0" applyProtection="0">
      <alignment horizontal="left" vertical="center" indent="1"/>
    </xf>
    <xf numFmtId="0" fontId="25" fillId="102" borderId="157" applyNumberFormat="0" applyProtection="0">
      <alignment horizontal="left" vertical="top" indent="1"/>
    </xf>
    <xf numFmtId="0" fontId="4" fillId="4" borderId="167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25" fillId="102" borderId="168" applyNumberFormat="0" applyProtection="0">
      <alignment horizontal="left" vertical="top" indent="1"/>
    </xf>
    <xf numFmtId="0" fontId="25" fillId="107" borderId="157" applyNumberFormat="0" applyProtection="0">
      <alignment horizontal="left" vertical="top" indent="1"/>
    </xf>
    <xf numFmtId="0" fontId="4" fillId="103" borderId="167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4" fontId="43" fillId="100" borderId="167" applyNumberFormat="0" applyProtection="0">
      <alignment horizontal="left" vertical="center" indent="1"/>
    </xf>
    <xf numFmtId="0" fontId="25" fillId="101" borderId="157" applyNumberFormat="0" applyProtection="0">
      <alignment horizontal="left" vertical="top" indent="1"/>
    </xf>
    <xf numFmtId="0" fontId="4" fillId="84" borderId="167" applyNumberFormat="0" applyProtection="0">
      <alignment horizontal="left" vertical="center" indent="1"/>
    </xf>
    <xf numFmtId="4" fontId="43" fillId="72" borderId="157" applyNumberFormat="0" applyProtection="0">
      <alignment vertical="center"/>
    </xf>
    <xf numFmtId="4" fontId="43" fillId="64" borderId="167" applyNumberFormat="0" applyProtection="0">
      <alignment horizontal="right" vertical="center"/>
    </xf>
    <xf numFmtId="4" fontId="43" fillId="72" borderId="157" applyNumberFormat="0" applyProtection="0">
      <alignment horizontal="left" vertical="center" indent="1"/>
    </xf>
    <xf numFmtId="4" fontId="43" fillId="93" borderId="167" applyNumberFormat="0" applyProtection="0">
      <alignment horizontal="right" vertical="center"/>
    </xf>
    <xf numFmtId="4" fontId="25" fillId="89" borderId="166" applyNumberFormat="0" applyProtection="0">
      <alignment horizontal="right" vertical="center"/>
    </xf>
    <xf numFmtId="0" fontId="43" fillId="72" borderId="157" applyNumberFormat="0" applyProtection="0">
      <alignment horizontal="left" vertical="top" indent="1"/>
    </xf>
    <xf numFmtId="4" fontId="25" fillId="88" borderId="169" applyNumberFormat="0" applyProtection="0">
      <alignment horizontal="right" vertical="center"/>
    </xf>
    <xf numFmtId="4" fontId="43" fillId="57" borderId="167" applyNumberFormat="0" applyProtection="0">
      <alignment horizontal="right" vertical="center"/>
    </xf>
    <xf numFmtId="4" fontId="25" fillId="85" borderId="166" applyNumberFormat="0" applyProtection="0">
      <alignment horizontal="right" vertical="center"/>
    </xf>
    <xf numFmtId="4" fontId="43" fillId="0" borderId="157" applyNumberFormat="0" applyProtection="0">
      <alignment horizontal="right" vertical="center"/>
    </xf>
    <xf numFmtId="4" fontId="43" fillId="0" borderId="157" applyNumberFormat="0" applyProtection="0">
      <alignment horizontal="right" vertical="center"/>
    </xf>
    <xf numFmtId="4" fontId="25" fillId="0" borderId="156" applyNumberFormat="0" applyProtection="0">
      <alignment horizontal="right" vertical="center"/>
    </xf>
    <xf numFmtId="0" fontId="4" fillId="84" borderId="167" applyNumberFormat="0" applyProtection="0">
      <alignment horizontal="left" vertical="center" indent="1"/>
    </xf>
    <xf numFmtId="4" fontId="25" fillId="0" borderId="156" applyNumberFormat="0" applyProtection="0">
      <alignment horizontal="right" vertical="center"/>
    </xf>
    <xf numFmtId="4" fontId="25" fillId="0" borderId="156" applyNumberFormat="0" applyProtection="0">
      <alignment horizontal="right" vertical="center"/>
    </xf>
    <xf numFmtId="4" fontId="25" fillId="0" borderId="156" applyNumberFormat="0" applyProtection="0">
      <alignment horizontal="right" vertical="center"/>
    </xf>
    <xf numFmtId="4" fontId="43" fillId="54" borderId="167" applyNumberFormat="0" applyProtection="0">
      <alignment vertical="center"/>
    </xf>
    <xf numFmtId="4" fontId="25" fillId="82" borderId="166" applyNumberFormat="0" applyProtection="0">
      <alignment vertical="center"/>
    </xf>
    <xf numFmtId="4" fontId="43" fillId="0" borderId="157" applyNumberFormat="0" applyProtection="0">
      <alignment horizontal="left" vertical="center" indent="1"/>
    </xf>
    <xf numFmtId="4" fontId="43" fillId="0" borderId="157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0" fontId="43" fillId="68" borderId="157" applyNumberFormat="0" applyProtection="0">
      <alignment horizontal="left" vertical="top" indent="1"/>
    </xf>
    <xf numFmtId="0" fontId="35" fillId="0" borderId="131" applyNumberFormat="0" applyFill="0" applyAlignment="0" applyProtection="0"/>
    <xf numFmtId="0" fontId="25" fillId="48" borderId="156" applyNumberFormat="0" applyFont="0" applyAlignment="0" applyProtection="0"/>
    <xf numFmtId="0" fontId="25" fillId="48" borderId="156" applyNumberFormat="0" applyFont="0" applyAlignment="0" applyProtection="0"/>
    <xf numFmtId="0" fontId="25" fillId="48" borderId="156" applyNumberFormat="0" applyFont="0" applyAlignment="0" applyProtection="0"/>
    <xf numFmtId="4" fontId="86" fillId="54" borderId="156" applyNumberFormat="0" applyProtection="0">
      <alignment vertical="center"/>
    </xf>
    <xf numFmtId="4" fontId="25" fillId="83" borderId="156" applyNumberFormat="0" applyProtection="0">
      <alignment horizontal="left" vertical="center" indent="1"/>
    </xf>
    <xf numFmtId="0" fontId="25" fillId="70" borderId="162" applyNumberFormat="0">
      <protection locked="0"/>
    </xf>
    <xf numFmtId="0" fontId="25" fillId="70" borderId="162" applyNumberFormat="0">
      <protection locked="0"/>
    </xf>
    <xf numFmtId="0" fontId="25" fillId="70" borderId="162" applyNumberFormat="0">
      <protection locked="0"/>
    </xf>
    <xf numFmtId="0" fontId="25" fillId="70" borderId="162" applyNumberFormat="0">
      <protection locked="0"/>
    </xf>
    <xf numFmtId="4" fontId="86" fillId="67" borderId="156" applyNumberFormat="0" applyProtection="0">
      <alignment horizontal="right" vertical="center"/>
    </xf>
    <xf numFmtId="4" fontId="25" fillId="83" borderId="156" applyNumberFormat="0" applyProtection="0">
      <alignment horizontal="left" vertical="center" indent="1"/>
    </xf>
    <xf numFmtId="4" fontId="92" fillId="70" borderId="156" applyNumberFormat="0" applyProtection="0">
      <alignment horizontal="right" vertical="center"/>
    </xf>
    <xf numFmtId="0" fontId="60" fillId="79" borderId="156" applyNumberFormat="0" applyAlignment="0" applyProtection="0"/>
    <xf numFmtId="4" fontId="43" fillId="100" borderId="198" applyNumberFormat="0" applyProtection="0">
      <alignment horizontal="left" vertical="center" indent="1"/>
    </xf>
    <xf numFmtId="0" fontId="73" fillId="49" borderId="156" applyNumberFormat="0" applyAlignment="0" applyProtection="0"/>
    <xf numFmtId="4" fontId="39" fillId="82" borderId="199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82" borderId="156" applyNumberFormat="0" applyProtection="0">
      <alignment vertical="center"/>
    </xf>
    <xf numFmtId="4" fontId="25" fillId="54" borderId="156" applyNumberFormat="0" applyProtection="0">
      <alignment horizontal="left" vertical="center" indent="1"/>
    </xf>
    <xf numFmtId="4" fontId="25" fillId="54" borderId="156" applyNumberFormat="0" applyProtection="0">
      <alignment horizontal="left" vertical="center" indent="1"/>
    </xf>
    <xf numFmtId="4" fontId="25" fillId="54" borderId="156" applyNumberFormat="0" applyProtection="0">
      <alignment horizontal="left" vertical="center" indent="1"/>
    </xf>
    <xf numFmtId="4" fontId="25" fillId="54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5" borderId="156" applyNumberFormat="0" applyProtection="0">
      <alignment horizontal="right" vertical="center"/>
    </xf>
    <xf numFmtId="4" fontId="25" fillId="85" borderId="156" applyNumberFormat="0" applyProtection="0">
      <alignment horizontal="right" vertical="center"/>
    </xf>
    <xf numFmtId="4" fontId="25" fillId="85" borderId="156" applyNumberFormat="0" applyProtection="0">
      <alignment horizontal="right" vertical="center"/>
    </xf>
    <xf numFmtId="4" fontId="25" fillId="85" borderId="156" applyNumberFormat="0" applyProtection="0">
      <alignment horizontal="right" vertical="center"/>
    </xf>
    <xf numFmtId="4" fontId="25" fillId="86" borderId="156" applyNumberFormat="0" applyProtection="0">
      <alignment horizontal="right" vertical="center"/>
    </xf>
    <xf numFmtId="4" fontId="25" fillId="86" borderId="156" applyNumberFormat="0" applyProtection="0">
      <alignment horizontal="right" vertical="center"/>
    </xf>
    <xf numFmtId="4" fontId="25" fillId="86" borderId="156" applyNumberFormat="0" applyProtection="0">
      <alignment horizontal="right" vertical="center"/>
    </xf>
    <xf numFmtId="4" fontId="25" fillId="86" borderId="156" applyNumberFormat="0" applyProtection="0">
      <alignment horizontal="right" vertical="center"/>
    </xf>
    <xf numFmtId="4" fontId="25" fillId="89" borderId="156" applyNumberFormat="0" applyProtection="0">
      <alignment horizontal="right" vertical="center"/>
    </xf>
    <xf numFmtId="4" fontId="25" fillId="89" borderId="156" applyNumberFormat="0" applyProtection="0">
      <alignment horizontal="right" vertical="center"/>
    </xf>
    <xf numFmtId="4" fontId="25" fillId="89" borderId="156" applyNumberFormat="0" applyProtection="0">
      <alignment horizontal="right" vertical="center"/>
    </xf>
    <xf numFmtId="4" fontId="25" fillId="89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4" fontId="25" fillId="90" borderId="156" applyNumberFormat="0" applyProtection="0">
      <alignment horizontal="right" vertical="center"/>
    </xf>
    <xf numFmtId="4" fontId="25" fillId="92" borderId="156" applyNumberFormat="0" applyProtection="0">
      <alignment horizontal="right" vertical="center"/>
    </xf>
    <xf numFmtId="4" fontId="25" fillId="92" borderId="156" applyNumberFormat="0" applyProtection="0">
      <alignment horizontal="right" vertical="center"/>
    </xf>
    <xf numFmtId="4" fontId="25" fillId="92" borderId="156" applyNumberFormat="0" applyProtection="0">
      <alignment horizontal="right" vertical="center"/>
    </xf>
    <xf numFmtId="4" fontId="25" fillId="92" borderId="156" applyNumberFormat="0" applyProtection="0">
      <alignment horizontal="right" vertical="center"/>
    </xf>
    <xf numFmtId="4" fontId="25" fillId="94" borderId="156" applyNumberFormat="0" applyProtection="0">
      <alignment horizontal="right" vertical="center"/>
    </xf>
    <xf numFmtId="4" fontId="25" fillId="94" borderId="156" applyNumberFormat="0" applyProtection="0">
      <alignment horizontal="right" vertical="center"/>
    </xf>
    <xf numFmtId="4" fontId="25" fillId="94" borderId="156" applyNumberFormat="0" applyProtection="0">
      <alignment horizontal="right" vertical="center"/>
    </xf>
    <xf numFmtId="4" fontId="25" fillId="94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25" fillId="95" borderId="156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25" fillId="96" borderId="156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4" fontId="25" fillId="102" borderId="156" applyNumberFormat="0" applyProtection="0">
      <alignment horizontal="right" vertical="center"/>
    </xf>
    <xf numFmtId="0" fontId="25" fillId="104" borderId="156" applyNumberFormat="0" applyProtection="0">
      <alignment horizontal="left" vertical="center" indent="1"/>
    </xf>
    <xf numFmtId="0" fontId="25" fillId="104" borderId="156" applyNumberFormat="0" applyProtection="0">
      <alignment horizontal="left" vertical="center" indent="1"/>
    </xf>
    <xf numFmtId="0" fontId="25" fillId="104" borderId="156" applyNumberFormat="0" applyProtection="0">
      <alignment horizontal="left" vertical="center" indent="1"/>
    </xf>
    <xf numFmtId="0" fontId="25" fillId="104" borderId="156" applyNumberFormat="0" applyProtection="0">
      <alignment horizontal="left" vertical="center" indent="1"/>
    </xf>
    <xf numFmtId="0" fontId="25" fillId="105" borderId="156" applyNumberFormat="0" applyProtection="0">
      <alignment horizontal="left" vertical="center" indent="1"/>
    </xf>
    <xf numFmtId="0" fontId="25" fillId="105" borderId="156" applyNumberFormat="0" applyProtection="0">
      <alignment horizontal="left" vertical="center" indent="1"/>
    </xf>
    <xf numFmtId="0" fontId="25" fillId="105" borderId="156" applyNumberFormat="0" applyProtection="0">
      <alignment horizontal="left" vertical="center" indent="1"/>
    </xf>
    <xf numFmtId="0" fontId="25" fillId="105" borderId="156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25" fillId="107" borderId="156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0" fontId="25" fillId="101" borderId="156" applyNumberFormat="0" applyProtection="0">
      <alignment horizontal="left" vertical="center" indent="1"/>
    </xf>
    <xf numFmtId="4" fontId="25" fillId="0" borderId="156" applyNumberFormat="0" applyProtection="0">
      <alignment horizontal="right" vertical="center"/>
    </xf>
    <xf numFmtId="4" fontId="25" fillId="0" borderId="156" applyNumberFormat="0" applyProtection="0">
      <alignment horizontal="right" vertical="center"/>
    </xf>
    <xf numFmtId="4" fontId="25" fillId="0" borderId="156" applyNumberFormat="0" applyProtection="0">
      <alignment horizontal="right" vertical="center"/>
    </xf>
    <xf numFmtId="4" fontId="25" fillId="0" borderId="156" applyNumberFormat="0" applyProtection="0">
      <alignment horizontal="right" vertical="center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4" fontId="25" fillId="83" borderId="156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center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8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center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6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center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0" fontId="4" fillId="69" borderId="168" applyNumberFormat="0" applyProtection="0">
      <alignment horizontal="left" vertical="top" indent="1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38" fillId="69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43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44" fillId="69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85" fillId="72" borderId="168" applyNumberFormat="0" applyProtection="0">
      <alignment vertical="center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36" fillId="66" borderId="177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4" fontId="43" fillId="72" borderId="168" applyNumberFormat="0" applyProtection="0">
      <alignment horizontal="left" vertical="center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0" fontId="43" fillId="72" borderId="168" applyNumberFormat="0" applyProtection="0">
      <alignment horizontal="left" vertical="top" indent="1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43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44" fillId="69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85" fillId="101" borderId="168" applyNumberFormat="0" applyProtection="0">
      <alignment horizontal="right" vertical="center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4" fontId="43" fillId="102" borderId="168" applyNumberFormat="0" applyProtection="0">
      <alignment horizontal="left" vertical="center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0" fontId="43" fillId="68" borderId="168" applyNumberFormat="0" applyProtection="0">
      <alignment horizontal="left" vertical="top" indent="1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49" fillId="69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4" fontId="91" fillId="101" borderId="168" applyNumberFormat="0" applyProtection="0">
      <alignment horizontal="right" vertical="center"/>
    </xf>
    <xf numFmtId="195" fontId="148" fillId="0" borderId="165" applyBorder="0" applyProtection="0">
      <alignment horizontal="right" vertical="center"/>
    </xf>
    <xf numFmtId="0" fontId="149" fillId="125" borderId="165" applyBorder="0" applyProtection="0">
      <alignment horizontal="centerContinuous" vertical="center"/>
    </xf>
    <xf numFmtId="0" fontId="39" fillId="0" borderId="178" applyNumberFormat="0" applyFill="0" applyAlignment="0" applyProtection="0"/>
    <xf numFmtId="0" fontId="25" fillId="101" borderId="197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4" fillId="84" borderId="198" applyNumberFormat="0" applyProtection="0">
      <alignment horizontal="left" vertical="center" indent="1"/>
    </xf>
    <xf numFmtId="0" fontId="25" fillId="107" borderId="194" applyNumberFormat="0" applyProtection="0">
      <alignment horizontal="left" vertical="center" indent="1"/>
    </xf>
    <xf numFmtId="0" fontId="81" fillId="79" borderId="179" applyNumberFormat="0" applyAlignment="0" applyProtection="0"/>
    <xf numFmtId="4" fontId="43" fillId="54" borderId="179" applyNumberFormat="0" applyProtection="0">
      <alignment vertical="center"/>
    </xf>
    <xf numFmtId="4" fontId="85" fillId="54" borderId="179" applyNumberFormat="0" applyProtection="0">
      <alignment vertical="center"/>
    </xf>
    <xf numFmtId="0" fontId="73" fillId="49" borderId="194" applyNumberFormat="0" applyAlignment="0" applyProtection="0"/>
    <xf numFmtId="4" fontId="43" fillId="54" borderId="179" applyNumberFormat="0" applyProtection="0">
      <alignment horizontal="left" vertical="center" indent="1"/>
    </xf>
    <xf numFmtId="4" fontId="43" fillId="54" borderId="179" applyNumberFormat="0" applyProtection="0">
      <alignment horizontal="left" vertical="center" indent="1"/>
    </xf>
    <xf numFmtId="0" fontId="87" fillId="82" borderId="180" applyNumberFormat="0" applyProtection="0">
      <alignment horizontal="left" vertical="top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4" fontId="43" fillId="57" borderId="179" applyNumberFormat="0" applyProtection="0">
      <alignment horizontal="right" vertical="center"/>
    </xf>
    <xf numFmtId="4" fontId="43" fillId="58" borderId="179" applyNumberFormat="0" applyProtection="0">
      <alignment horizontal="right" vertical="center"/>
    </xf>
    <xf numFmtId="4" fontId="43" fillId="56" borderId="179" applyNumberFormat="0" applyProtection="0">
      <alignment horizontal="right" vertical="center"/>
    </xf>
    <xf numFmtId="4" fontId="25" fillId="88" borderId="181" applyNumberFormat="0" applyProtection="0">
      <alignment horizontal="right" vertical="center"/>
    </xf>
    <xf numFmtId="4" fontId="43" fillId="61" borderId="179" applyNumberFormat="0" applyProtection="0">
      <alignment horizontal="right" vertical="center"/>
    </xf>
    <xf numFmtId="4" fontId="43" fillId="91" borderId="179" applyNumberFormat="0" applyProtection="0">
      <alignment horizontal="right" vertical="center"/>
    </xf>
    <xf numFmtId="4" fontId="43" fillId="93" borderId="179" applyNumberFormat="0" applyProtection="0">
      <alignment horizontal="right" vertical="center"/>
    </xf>
    <xf numFmtId="4" fontId="43" fillId="64" borderId="179" applyNumberFormat="0" applyProtection="0">
      <alignment horizontal="right" vertical="center"/>
    </xf>
    <xf numFmtId="4" fontId="43" fillId="63" borderId="179" applyNumberFormat="0" applyProtection="0">
      <alignment horizontal="right" vertical="center"/>
    </xf>
    <xf numFmtId="4" fontId="43" fillId="97" borderId="179" applyNumberFormat="0" applyProtection="0">
      <alignment horizontal="right" vertical="center"/>
    </xf>
    <xf numFmtId="4" fontId="39" fillId="99" borderId="179" applyNumberFormat="0" applyProtection="0">
      <alignment horizontal="left" vertical="center" indent="1"/>
    </xf>
    <xf numFmtId="4" fontId="25" fillId="98" borderId="181" applyNumberFormat="0" applyProtection="0">
      <alignment horizontal="left" vertical="center" indent="1"/>
    </xf>
    <xf numFmtId="4" fontId="43" fillId="100" borderId="182" applyNumberFormat="0" applyProtection="0">
      <alignment horizontal="left" vertical="center" indent="1"/>
    </xf>
    <xf numFmtId="4" fontId="4" fillId="71" borderId="181" applyNumberFormat="0" applyProtection="0">
      <alignment horizontal="left" vertical="center" indent="1"/>
    </xf>
    <xf numFmtId="0" fontId="60" fillId="79" borderId="194" applyNumberFormat="0" applyAlignment="0" applyProtection="0"/>
    <xf numFmtId="4" fontId="4" fillId="71" borderId="181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4" fontId="43" fillId="100" borderId="179" applyNumberFormat="0" applyProtection="0">
      <alignment horizontal="left" vertical="center" indent="1"/>
    </xf>
    <xf numFmtId="4" fontId="43" fillId="100" borderId="179" applyNumberFormat="0" applyProtection="0">
      <alignment horizontal="left" vertical="center" indent="1"/>
    </xf>
    <xf numFmtId="4" fontId="25" fillId="101" borderId="181" applyNumberFormat="0" applyProtection="0">
      <alignment horizontal="left" vertical="center" indent="1"/>
    </xf>
    <xf numFmtId="4" fontId="43" fillId="103" borderId="179" applyNumberFormat="0" applyProtection="0">
      <alignment horizontal="left" vertical="center" indent="1"/>
    </xf>
    <xf numFmtId="4" fontId="43" fillId="103" borderId="179" applyNumberFormat="0" applyProtection="0">
      <alignment horizontal="left" vertical="center" indent="1"/>
    </xf>
    <xf numFmtId="4" fontId="25" fillId="102" borderId="181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25" fillId="71" borderId="180" applyNumberFormat="0" applyProtection="0">
      <alignment horizontal="left" vertical="top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25" fillId="102" borderId="180" applyNumberFormat="0" applyProtection="0">
      <alignment horizontal="left" vertical="top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25" fillId="107" borderId="180" applyNumberFormat="0" applyProtection="0">
      <alignment horizontal="left" vertical="top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25" fillId="101" borderId="180" applyNumberFormat="0" applyProtection="0">
      <alignment horizontal="left" vertical="top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25" fillId="70" borderId="183" applyNumberFormat="0">
      <protection locked="0"/>
    </xf>
    <xf numFmtId="0" fontId="15" fillId="71" borderId="184" applyBorder="0"/>
    <xf numFmtId="4" fontId="43" fillId="72" borderId="179" applyNumberFormat="0" applyProtection="0">
      <alignment vertical="center"/>
    </xf>
    <xf numFmtId="4" fontId="88" fillId="108" borderId="180" applyNumberFormat="0" applyProtection="0">
      <alignment vertical="center"/>
    </xf>
    <xf numFmtId="4" fontId="85" fillId="72" borderId="179" applyNumberFormat="0" applyProtection="0">
      <alignment vertical="center"/>
    </xf>
    <xf numFmtId="4" fontId="86" fillId="72" borderId="185" applyNumberFormat="0" applyProtection="0">
      <alignment vertical="center"/>
    </xf>
    <xf numFmtId="4" fontId="43" fillId="72" borderId="179" applyNumberFormat="0" applyProtection="0">
      <alignment horizontal="left" vertical="center" indent="1"/>
    </xf>
    <xf numFmtId="4" fontId="88" fillId="104" borderId="180" applyNumberFormat="0" applyProtection="0">
      <alignment horizontal="left" vertical="center" indent="1"/>
    </xf>
    <xf numFmtId="4" fontId="43" fillId="72" borderId="179" applyNumberFormat="0" applyProtection="0">
      <alignment horizontal="left" vertical="center" indent="1"/>
    </xf>
    <xf numFmtId="0" fontId="88" fillId="108" borderId="180" applyNumberFormat="0" applyProtection="0">
      <alignment horizontal="left" vertical="top" indent="1"/>
    </xf>
    <xf numFmtId="4" fontId="43" fillId="100" borderId="179" applyNumberFormat="0" applyProtection="0">
      <alignment horizontal="right" vertical="center"/>
    </xf>
    <xf numFmtId="4" fontId="85" fillId="100" borderId="179" applyNumberFormat="0" applyProtection="0">
      <alignment horizontal="right" vertical="center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88" fillId="102" borderId="180" applyNumberFormat="0" applyProtection="0">
      <alignment horizontal="left" vertical="top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4" fontId="90" fillId="109" borderId="181" applyNumberFormat="0" applyProtection="0">
      <alignment horizontal="left" vertical="center" indent="1"/>
    </xf>
    <xf numFmtId="0" fontId="25" fillId="73" borderId="185"/>
    <xf numFmtId="4" fontId="91" fillId="100" borderId="179" applyNumberFormat="0" applyProtection="0">
      <alignment horizontal="right" vertical="center"/>
    </xf>
    <xf numFmtId="0" fontId="35" fillId="0" borderId="186" applyNumberFormat="0" applyFill="0" applyAlignment="0" applyProtection="0"/>
    <xf numFmtId="4" fontId="43" fillId="90" borderId="199" applyNumberFormat="0" applyProtection="0">
      <alignment horizontal="right" vertical="center"/>
    </xf>
    <xf numFmtId="4" fontId="92" fillId="70" borderId="194" applyNumberFormat="0" applyProtection="0">
      <alignment horizontal="right" vertical="center"/>
    </xf>
    <xf numFmtId="4" fontId="25" fillId="83" borderId="194" applyNumberFormat="0" applyProtection="0">
      <alignment horizontal="left" vertical="center" indent="1"/>
    </xf>
    <xf numFmtId="4" fontId="86" fillId="67" borderId="194" applyNumberFormat="0" applyProtection="0">
      <alignment horizontal="right" vertical="center"/>
    </xf>
    <xf numFmtId="4" fontId="25" fillId="0" borderId="194" applyNumberFormat="0" applyProtection="0">
      <alignment horizontal="right" vertical="center"/>
    </xf>
    <xf numFmtId="0" fontId="25" fillId="70" borderId="195" applyNumberFormat="0">
      <protection locked="0"/>
    </xf>
    <xf numFmtId="0" fontId="109" fillId="108" borderId="187" applyNumberFormat="0" applyFont="0" applyAlignment="0" applyProtection="0"/>
    <xf numFmtId="0" fontId="4" fillId="106" borderId="179" applyNumberFormat="0" applyProtection="0">
      <alignment horizontal="left" vertical="center" indent="1"/>
    </xf>
    <xf numFmtId="0" fontId="25" fillId="105" borderId="194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25" fillId="104" borderId="194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4" fontId="25" fillId="102" borderId="194" applyNumberFormat="0" applyProtection="0">
      <alignment horizontal="right" vertical="center"/>
    </xf>
    <xf numFmtId="4" fontId="25" fillId="94" borderId="194" applyNumberFormat="0" applyProtection="0">
      <alignment horizontal="right" vertical="center"/>
    </xf>
    <xf numFmtId="4" fontId="25" fillId="92" borderId="194" applyNumberFormat="0" applyProtection="0">
      <alignment horizontal="right" vertical="center"/>
    </xf>
    <xf numFmtId="4" fontId="25" fillId="90" borderId="194" applyNumberFormat="0" applyProtection="0">
      <alignment horizontal="right" vertical="center"/>
    </xf>
    <xf numFmtId="4" fontId="25" fillId="89" borderId="194" applyNumberFormat="0" applyProtection="0">
      <alignment horizontal="right" vertical="center"/>
    </xf>
    <xf numFmtId="4" fontId="25" fillId="83" borderId="194" applyNumberFormat="0" applyProtection="0">
      <alignment horizontal="left" vertical="center" indent="1"/>
    </xf>
    <xf numFmtId="0" fontId="123" fillId="0" borderId="188" applyFill="0" applyProtection="0">
      <alignment horizontal="right"/>
    </xf>
    <xf numFmtId="0" fontId="124" fillId="104" borderId="189" applyNumberFormat="0" applyAlignment="0" applyProtection="0"/>
    <xf numFmtId="10" fontId="25" fillId="72" borderId="185" applyNumberFormat="0" applyBorder="0" applyAlignment="0" applyProtection="0"/>
    <xf numFmtId="0" fontId="138" fillId="116" borderId="189" applyNumberFormat="0" applyAlignment="0" applyProtection="0"/>
    <xf numFmtId="0" fontId="143" fillId="104" borderId="179" applyNumberFormat="0" applyAlignment="0" applyProtection="0"/>
    <xf numFmtId="0" fontId="25" fillId="101" borderId="194" applyNumberFormat="0" applyProtection="0">
      <alignment horizontal="left" vertical="center" indent="1"/>
    </xf>
    <xf numFmtId="4" fontId="25" fillId="86" borderId="194" applyNumberFormat="0" applyProtection="0">
      <alignment horizontal="right" vertical="center"/>
    </xf>
    <xf numFmtId="4" fontId="25" fillId="85" borderId="194" applyNumberFormat="0" applyProtection="0">
      <alignment horizontal="right" vertical="center"/>
    </xf>
    <xf numFmtId="4" fontId="25" fillId="54" borderId="194" applyNumberFormat="0" applyProtection="0">
      <alignment horizontal="left" vertical="center" indent="1"/>
    </xf>
    <xf numFmtId="4" fontId="86" fillId="54" borderId="194" applyNumberFormat="0" applyProtection="0">
      <alignment vertical="center"/>
    </xf>
    <xf numFmtId="4" fontId="43" fillId="54" borderId="198" applyNumberFormat="0" applyProtection="0">
      <alignment vertical="center"/>
    </xf>
    <xf numFmtId="4" fontId="25" fillId="54" borderId="197" applyNumberFormat="0" applyProtection="0">
      <alignment horizontal="left" vertical="center" indent="1"/>
    </xf>
    <xf numFmtId="4" fontId="86" fillId="54" borderId="197" applyNumberFormat="0" applyProtection="0">
      <alignment vertical="center"/>
    </xf>
    <xf numFmtId="4" fontId="25" fillId="82" borderId="194" applyNumberFormat="0" applyProtection="0">
      <alignment vertical="center"/>
    </xf>
    <xf numFmtId="0" fontId="25" fillId="48" borderId="194" applyNumberFormat="0" applyFont="0" applyAlignment="0" applyProtection="0"/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39" fillId="82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37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116" fillId="54" borderId="180" applyNumberFormat="0" applyProtection="0">
      <alignment vertical="center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4" fontId="39" fillId="54" borderId="180" applyNumberFormat="0" applyProtection="0">
      <alignment horizontal="left" vertical="center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0" fontId="39" fillId="54" borderId="180" applyNumberFormat="0" applyProtection="0">
      <alignment horizontal="left" vertical="top" indent="1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38" fillId="56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5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38" fillId="5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7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38" fillId="5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8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38" fillId="60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89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38" fillId="61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0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38" fillId="59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2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38" fillId="63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4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38" fillId="64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5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38" fillId="62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96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38" fillId="66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4" fontId="43" fillId="102" borderId="180" applyNumberFormat="0" applyProtection="0">
      <alignment horizontal="right" vertical="center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center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55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center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8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center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6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center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0" fontId="4" fillId="69" borderId="180" applyNumberFormat="0" applyProtection="0">
      <alignment horizontal="left" vertical="top" indent="1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38" fillId="69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44" fillId="69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85" fillId="72" borderId="180" applyNumberFormat="0" applyProtection="0">
      <alignment vertical="center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36" fillId="66" borderId="19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0" fontId="43" fillId="72" borderId="180" applyNumberFormat="0" applyProtection="0">
      <alignment horizontal="left" vertical="top" indent="1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43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44" fillId="69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85" fillId="101" borderId="180" applyNumberFormat="0" applyProtection="0">
      <alignment horizontal="right" vertical="center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4" fontId="43" fillId="102" borderId="180" applyNumberFormat="0" applyProtection="0">
      <alignment horizontal="left" vertical="center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0" fontId="43" fillId="68" borderId="180" applyNumberFormat="0" applyProtection="0">
      <alignment horizontal="left" vertical="top" indent="1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49" fillId="69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4" fontId="91" fillId="101" borderId="180" applyNumberFormat="0" applyProtection="0">
      <alignment horizontal="right" vertical="center"/>
    </xf>
    <xf numFmtId="0" fontId="83" fillId="121" borderId="191" applyNumberFormat="0" applyFont="0" applyAlignment="0" applyProtection="0"/>
    <xf numFmtId="0" fontId="39" fillId="0" borderId="192" applyNumberFormat="0" applyFill="0" applyAlignment="0" applyProtection="0"/>
    <xf numFmtId="4" fontId="25" fillId="96" borderId="194" applyNumberFormat="0" applyProtection="0">
      <alignment horizontal="right" vertical="center"/>
    </xf>
    <xf numFmtId="4" fontId="25" fillId="95" borderId="194" applyNumberFormat="0" applyProtection="0">
      <alignment horizontal="right" vertical="center"/>
    </xf>
    <xf numFmtId="4" fontId="36" fillId="54" borderId="180" applyNumberFormat="0" applyProtection="0">
      <alignment vertical="center"/>
    </xf>
    <xf numFmtId="4" fontId="38" fillId="54" borderId="180" applyNumberFormat="0" applyProtection="0">
      <alignment horizontal="left" vertical="center" indent="1"/>
    </xf>
    <xf numFmtId="4" fontId="38" fillId="69" borderId="180" applyNumberFormat="0" applyProtection="0">
      <alignment horizontal="right" vertical="center"/>
    </xf>
    <xf numFmtId="4" fontId="36" fillId="66" borderId="180" applyNumberFormat="0" applyProtection="0">
      <alignment horizontal="left" vertical="center" indent="1"/>
    </xf>
    <xf numFmtId="0" fontId="25" fillId="48" borderId="166" applyNumberFormat="0" applyFont="0" applyAlignment="0" applyProtection="0"/>
    <xf numFmtId="0" fontId="25" fillId="48" borderId="166" applyNumberFormat="0" applyFont="0" applyAlignment="0" applyProtection="0"/>
    <xf numFmtId="0" fontId="25" fillId="48" borderId="166" applyNumberFormat="0" applyFont="0" applyAlignment="0" applyProtection="0"/>
    <xf numFmtId="4" fontId="25" fillId="102" borderId="200" applyNumberFormat="0" applyProtection="0">
      <alignment horizontal="left" vertical="center" indent="1"/>
    </xf>
    <xf numFmtId="4" fontId="43" fillId="54" borderId="179" applyNumberFormat="0" applyProtection="0">
      <alignment vertical="center"/>
    </xf>
    <xf numFmtId="4" fontId="85" fillId="54" borderId="179" applyNumberFormat="0" applyProtection="0">
      <alignment vertical="center"/>
    </xf>
    <xf numFmtId="4" fontId="86" fillId="54" borderId="166" applyNumberFormat="0" applyProtection="0">
      <alignment vertical="center"/>
    </xf>
    <xf numFmtId="4" fontId="43" fillId="54" borderId="179" applyNumberFormat="0" applyProtection="0">
      <alignment horizontal="left" vertical="center" indent="1"/>
    </xf>
    <xf numFmtId="4" fontId="43" fillId="54" borderId="179" applyNumberFormat="0" applyProtection="0">
      <alignment horizontal="left" vertical="center" indent="1"/>
    </xf>
    <xf numFmtId="0" fontId="87" fillId="82" borderId="180" applyNumberFormat="0" applyProtection="0">
      <alignment horizontal="left" vertical="top" indent="1"/>
    </xf>
    <xf numFmtId="4" fontId="25" fillId="83" borderId="166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4" fontId="43" fillId="57" borderId="179" applyNumberFormat="0" applyProtection="0">
      <alignment horizontal="right" vertical="center"/>
    </xf>
    <xf numFmtId="4" fontId="43" fillId="58" borderId="179" applyNumberFormat="0" applyProtection="0">
      <alignment horizontal="right" vertical="center"/>
    </xf>
    <xf numFmtId="4" fontId="43" fillId="56" borderId="179" applyNumberFormat="0" applyProtection="0">
      <alignment horizontal="right" vertical="center"/>
    </xf>
    <xf numFmtId="4" fontId="43" fillId="61" borderId="179" applyNumberFormat="0" applyProtection="0">
      <alignment horizontal="right" vertical="center"/>
    </xf>
    <xf numFmtId="4" fontId="43" fillId="91" borderId="179" applyNumberFormat="0" applyProtection="0">
      <alignment horizontal="right" vertical="center"/>
    </xf>
    <xf numFmtId="4" fontId="43" fillId="93" borderId="179" applyNumberFormat="0" applyProtection="0">
      <alignment horizontal="right" vertical="center"/>
    </xf>
    <xf numFmtId="4" fontId="43" fillId="64" borderId="179" applyNumberFormat="0" applyProtection="0">
      <alignment horizontal="right" vertical="center"/>
    </xf>
    <xf numFmtId="4" fontId="43" fillId="63" borderId="179" applyNumberFormat="0" applyProtection="0">
      <alignment horizontal="right" vertical="center"/>
    </xf>
    <xf numFmtId="4" fontId="43" fillId="97" borderId="179" applyNumberFormat="0" applyProtection="0">
      <alignment horizontal="right" vertical="center"/>
    </xf>
    <xf numFmtId="4" fontId="39" fillId="99" borderId="179" applyNumberFormat="0" applyProtection="0">
      <alignment horizontal="left" vertical="center" indent="1"/>
    </xf>
    <xf numFmtId="4" fontId="43" fillId="100" borderId="182" applyNumberFormat="0" applyProtection="0">
      <alignment horizontal="left" vertical="center" indent="1"/>
    </xf>
    <xf numFmtId="4" fontId="4" fillId="71" borderId="181" applyNumberFormat="0" applyProtection="0">
      <alignment horizontal="left" vertical="center" indent="1"/>
    </xf>
    <xf numFmtId="4" fontId="4" fillId="71" borderId="181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4" fontId="25" fillId="101" borderId="181" applyNumberFormat="0" applyProtection="0">
      <alignment horizontal="left" vertical="center" indent="1"/>
    </xf>
    <xf numFmtId="4" fontId="43" fillId="100" borderId="179" applyNumberFormat="0" applyProtection="0">
      <alignment horizontal="left" vertical="center" indent="1"/>
    </xf>
    <xf numFmtId="4" fontId="25" fillId="102" borderId="181" applyNumberFormat="0" applyProtection="0">
      <alignment horizontal="left" vertical="center" indent="1"/>
    </xf>
    <xf numFmtId="4" fontId="43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25" fillId="71" borderId="180" applyNumberFormat="0" applyProtection="0">
      <alignment horizontal="left" vertical="top" indent="1"/>
    </xf>
    <xf numFmtId="0" fontId="25" fillId="71" borderId="180" applyNumberFormat="0" applyProtection="0">
      <alignment horizontal="left" vertical="top" indent="1"/>
    </xf>
    <xf numFmtId="0" fontId="25" fillId="71" borderId="180" applyNumberFormat="0" applyProtection="0">
      <alignment horizontal="left" vertical="top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25" fillId="102" borderId="180" applyNumberFormat="0" applyProtection="0">
      <alignment horizontal="left" vertical="top" indent="1"/>
    </xf>
    <xf numFmtId="0" fontId="25" fillId="102" borderId="180" applyNumberFormat="0" applyProtection="0">
      <alignment horizontal="left" vertical="top" indent="1"/>
    </xf>
    <xf numFmtId="0" fontId="25" fillId="102" borderId="180" applyNumberFormat="0" applyProtection="0">
      <alignment horizontal="left" vertical="top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25" fillId="107" borderId="180" applyNumberFormat="0" applyProtection="0">
      <alignment horizontal="left" vertical="top" indent="1"/>
    </xf>
    <xf numFmtId="0" fontId="25" fillId="107" borderId="180" applyNumberFormat="0" applyProtection="0">
      <alignment horizontal="left" vertical="top" indent="1"/>
    </xf>
    <xf numFmtId="0" fontId="25" fillId="107" borderId="180" applyNumberFormat="0" applyProtection="0">
      <alignment horizontal="left" vertical="top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25" fillId="101" borderId="180" applyNumberFormat="0" applyProtection="0">
      <alignment horizontal="left" vertical="top" indent="1"/>
    </xf>
    <xf numFmtId="0" fontId="25" fillId="101" borderId="180" applyNumberFormat="0" applyProtection="0">
      <alignment horizontal="left" vertical="top" indent="1"/>
    </xf>
    <xf numFmtId="0" fontId="25" fillId="101" borderId="180" applyNumberFormat="0" applyProtection="0">
      <alignment horizontal="left" vertical="top" indent="1"/>
    </xf>
    <xf numFmtId="0" fontId="25" fillId="70" borderId="183" applyNumberFormat="0">
      <protection locked="0"/>
    </xf>
    <xf numFmtId="0" fontId="25" fillId="70" borderId="183" applyNumberFormat="0">
      <protection locked="0"/>
    </xf>
    <xf numFmtId="0" fontId="25" fillId="70" borderId="183" applyNumberFormat="0">
      <protection locked="0"/>
    </xf>
    <xf numFmtId="0" fontId="25" fillId="70" borderId="183" applyNumberFormat="0">
      <protection locked="0"/>
    </xf>
    <xf numFmtId="4" fontId="43" fillId="72" borderId="179" applyNumberFormat="0" applyProtection="0">
      <alignment vertical="center"/>
    </xf>
    <xf numFmtId="4" fontId="88" fillId="108" borderId="180" applyNumberFormat="0" applyProtection="0">
      <alignment vertical="center"/>
    </xf>
    <xf numFmtId="4" fontId="85" fillId="72" borderId="179" applyNumberFormat="0" applyProtection="0">
      <alignment vertical="center"/>
    </xf>
    <xf numFmtId="4" fontId="86" fillId="72" borderId="185" applyNumberFormat="0" applyProtection="0">
      <alignment vertical="center"/>
    </xf>
    <xf numFmtId="4" fontId="43" fillId="72" borderId="179" applyNumberFormat="0" applyProtection="0">
      <alignment horizontal="left" vertical="center" indent="1"/>
    </xf>
    <xf numFmtId="4" fontId="88" fillId="104" borderId="180" applyNumberFormat="0" applyProtection="0">
      <alignment horizontal="left" vertical="center" indent="1"/>
    </xf>
    <xf numFmtId="4" fontId="43" fillId="72" borderId="179" applyNumberFormat="0" applyProtection="0">
      <alignment horizontal="left" vertical="center" indent="1"/>
    </xf>
    <xf numFmtId="0" fontId="88" fillId="108" borderId="180" applyNumberFormat="0" applyProtection="0">
      <alignment horizontal="left" vertical="top" indent="1"/>
    </xf>
    <xf numFmtId="4" fontId="43" fillId="0" borderId="179" applyNumberFormat="0" applyProtection="0">
      <alignment horizontal="right" vertical="center"/>
    </xf>
    <xf numFmtId="4" fontId="85" fillId="100" borderId="179" applyNumberFormat="0" applyProtection="0">
      <alignment horizontal="right" vertical="center"/>
    </xf>
    <xf numFmtId="4" fontId="86" fillId="67" borderId="166" applyNumberFormat="0" applyProtection="0">
      <alignment horizontal="right" vertical="center"/>
    </xf>
    <xf numFmtId="4" fontId="25" fillId="83" borderId="166" applyNumberFormat="0" applyProtection="0">
      <alignment horizontal="left" vertical="center" indent="1"/>
    </xf>
    <xf numFmtId="0" fontId="4" fillId="0" borderId="179" applyNumberFormat="0" applyProtection="0">
      <alignment horizontal="left" vertical="center" indent="1"/>
    </xf>
    <xf numFmtId="0" fontId="4" fillId="0" borderId="179" applyNumberFormat="0" applyProtection="0">
      <alignment horizontal="left" vertical="center" indent="1"/>
    </xf>
    <xf numFmtId="0" fontId="25" fillId="73" borderId="185"/>
    <xf numFmtId="4" fontId="91" fillId="100" borderId="179" applyNumberFormat="0" applyProtection="0">
      <alignment horizontal="right" vertical="center"/>
    </xf>
    <xf numFmtId="4" fontId="92" fillId="70" borderId="166" applyNumberFormat="0" applyProtection="0">
      <alignment horizontal="right" vertical="center"/>
    </xf>
    <xf numFmtId="4" fontId="43" fillId="85" borderId="199" applyNumberFormat="0" applyProtection="0">
      <alignment horizontal="right" vertical="center"/>
    </xf>
    <xf numFmtId="0" fontId="39" fillId="54" borderId="199" applyNumberFormat="0" applyProtection="0">
      <alignment horizontal="left" vertical="top" indent="1"/>
    </xf>
    <xf numFmtId="4" fontId="39" fillId="54" borderId="199" applyNumberFormat="0" applyProtection="0">
      <alignment horizontal="left" vertical="center" indent="1"/>
    </xf>
    <xf numFmtId="4" fontId="37" fillId="54" borderId="199" applyNumberFormat="0" applyProtection="0">
      <alignment vertical="center"/>
    </xf>
    <xf numFmtId="4" fontId="39" fillId="82" borderId="199" applyNumberFormat="0" applyProtection="0">
      <alignment vertical="center"/>
    </xf>
    <xf numFmtId="8" fontId="4" fillId="0" borderId="207" applyFont="0" applyFill="0" applyBorder="0" applyProtection="0">
      <alignment horizontal="right"/>
    </xf>
    <xf numFmtId="0" fontId="124" fillId="104" borderId="206" applyNumberFormat="0" applyAlignment="0" applyProtection="0"/>
    <xf numFmtId="0" fontId="123" fillId="0" borderId="205" applyFill="0" applyProtection="0">
      <alignment horizontal="right"/>
    </xf>
    <xf numFmtId="0" fontId="109" fillId="108" borderId="204" applyNumberFormat="0" applyFont="0" applyAlignment="0" applyProtection="0"/>
    <xf numFmtId="0" fontId="60" fillId="79" borderId="166" applyNumberFormat="0" applyAlignment="0" applyProtection="0"/>
    <xf numFmtId="0" fontId="73" fillId="49" borderId="166" applyNumberFormat="0" applyAlignment="0" applyProtection="0"/>
    <xf numFmtId="0" fontId="81" fillId="79" borderId="179" applyNumberFormat="0" applyAlignment="0" applyProtection="0"/>
    <xf numFmtId="4" fontId="43" fillId="63" borderId="198" applyNumberFormat="0" applyProtection="0">
      <alignment horizontal="right" vertical="center"/>
    </xf>
    <xf numFmtId="4" fontId="85" fillId="54" borderId="198" applyNumberFormat="0" applyProtection="0">
      <alignment vertical="center"/>
    </xf>
    <xf numFmtId="4" fontId="25" fillId="82" borderId="166" applyNumberFormat="0" applyProtection="0">
      <alignment vertical="center"/>
    </xf>
    <xf numFmtId="4" fontId="25" fillId="82" borderId="166" applyNumberFormat="0" applyProtection="0">
      <alignment vertical="center"/>
    </xf>
    <xf numFmtId="4" fontId="25" fillId="82" borderId="166" applyNumberFormat="0" applyProtection="0">
      <alignment vertical="center"/>
    </xf>
    <xf numFmtId="4" fontId="43" fillId="54" borderId="179" applyNumberFormat="0" applyProtection="0">
      <alignment vertical="center"/>
    </xf>
    <xf numFmtId="4" fontId="25" fillId="82" borderId="166" applyNumberFormat="0" applyProtection="0">
      <alignment vertical="center"/>
    </xf>
    <xf numFmtId="4" fontId="25" fillId="82" borderId="166" applyNumberFormat="0" applyProtection="0">
      <alignment vertical="center"/>
    </xf>
    <xf numFmtId="4" fontId="25" fillId="82" borderId="166" applyNumberFormat="0" applyProtection="0">
      <alignment vertical="center"/>
    </xf>
    <xf numFmtId="4" fontId="43" fillId="54" borderId="179" applyNumberFormat="0" applyProtection="0">
      <alignment horizontal="left" vertical="center" indent="1"/>
    </xf>
    <xf numFmtId="4" fontId="43" fillId="54" borderId="179" applyNumberFormat="0" applyProtection="0">
      <alignment horizontal="left" vertical="center" indent="1"/>
    </xf>
    <xf numFmtId="4" fontId="25" fillId="54" borderId="166" applyNumberFormat="0" applyProtection="0">
      <alignment horizontal="left" vertical="center" indent="1"/>
    </xf>
    <xf numFmtId="4" fontId="43" fillId="54" borderId="179" applyNumberFormat="0" applyProtection="0">
      <alignment horizontal="left" vertical="center" indent="1"/>
    </xf>
    <xf numFmtId="4" fontId="25" fillId="54" borderId="166" applyNumberFormat="0" applyProtection="0">
      <alignment horizontal="left" vertical="center" indent="1"/>
    </xf>
    <xf numFmtId="4" fontId="25" fillId="54" borderId="166" applyNumberFormat="0" applyProtection="0">
      <alignment horizontal="left" vertical="center" indent="1"/>
    </xf>
    <xf numFmtId="4" fontId="25" fillId="54" borderId="166" applyNumberFormat="0" applyProtection="0">
      <alignment horizontal="left" vertical="center" indent="1"/>
    </xf>
    <xf numFmtId="4" fontId="43" fillId="54" borderId="179" applyNumberFormat="0" applyProtection="0">
      <alignment horizontal="left" vertical="center" indent="1"/>
    </xf>
    <xf numFmtId="4" fontId="43" fillId="54" borderId="179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4" fontId="43" fillId="57" borderId="179" applyNumberFormat="0" applyProtection="0">
      <alignment horizontal="right" vertical="center"/>
    </xf>
    <xf numFmtId="4" fontId="25" fillId="85" borderId="166" applyNumberFormat="0" applyProtection="0">
      <alignment horizontal="right" vertical="center"/>
    </xf>
    <xf numFmtId="4" fontId="25" fillId="85" borderId="166" applyNumberFormat="0" applyProtection="0">
      <alignment horizontal="right" vertical="center"/>
    </xf>
    <xf numFmtId="4" fontId="25" fillId="85" borderId="166" applyNumberFormat="0" applyProtection="0">
      <alignment horizontal="right" vertical="center"/>
    </xf>
    <xf numFmtId="4" fontId="25" fillId="85" borderId="166" applyNumberFormat="0" applyProtection="0">
      <alignment horizontal="right" vertical="center"/>
    </xf>
    <xf numFmtId="4" fontId="43" fillId="58" borderId="179" applyNumberFormat="0" applyProtection="0">
      <alignment horizontal="right" vertical="center"/>
    </xf>
    <xf numFmtId="4" fontId="25" fillId="86" borderId="166" applyNumberFormat="0" applyProtection="0">
      <alignment horizontal="right" vertical="center"/>
    </xf>
    <xf numFmtId="4" fontId="25" fillId="86" borderId="166" applyNumberFormat="0" applyProtection="0">
      <alignment horizontal="right" vertical="center"/>
    </xf>
    <xf numFmtId="4" fontId="25" fillId="86" borderId="166" applyNumberFormat="0" applyProtection="0">
      <alignment horizontal="right" vertical="center"/>
    </xf>
    <xf numFmtId="4" fontId="25" fillId="86" borderId="166" applyNumberFormat="0" applyProtection="0">
      <alignment horizontal="right" vertical="center"/>
    </xf>
    <xf numFmtId="4" fontId="43" fillId="56" borderId="179" applyNumberFormat="0" applyProtection="0">
      <alignment horizontal="right" vertical="center"/>
    </xf>
    <xf numFmtId="4" fontId="25" fillId="88" borderId="181" applyNumberFormat="0" applyProtection="0">
      <alignment horizontal="right" vertical="center"/>
    </xf>
    <xf numFmtId="4" fontId="25" fillId="88" borderId="181" applyNumberFormat="0" applyProtection="0">
      <alignment horizontal="right" vertical="center"/>
    </xf>
    <xf numFmtId="4" fontId="25" fillId="88" borderId="181" applyNumberFormat="0" applyProtection="0">
      <alignment horizontal="right" vertical="center"/>
    </xf>
    <xf numFmtId="4" fontId="25" fillId="88" borderId="181" applyNumberFormat="0" applyProtection="0">
      <alignment horizontal="right" vertical="center"/>
    </xf>
    <xf numFmtId="4" fontId="43" fillId="61" borderId="179" applyNumberFormat="0" applyProtection="0">
      <alignment horizontal="right" vertical="center"/>
    </xf>
    <xf numFmtId="4" fontId="25" fillId="89" borderId="166" applyNumberFormat="0" applyProtection="0">
      <alignment horizontal="right" vertical="center"/>
    </xf>
    <xf numFmtId="4" fontId="25" fillId="89" borderId="166" applyNumberFormat="0" applyProtection="0">
      <alignment horizontal="right" vertical="center"/>
    </xf>
    <xf numFmtId="4" fontId="25" fillId="89" borderId="166" applyNumberFormat="0" applyProtection="0">
      <alignment horizontal="right" vertical="center"/>
    </xf>
    <xf numFmtId="4" fontId="25" fillId="89" borderId="166" applyNumberFormat="0" applyProtection="0">
      <alignment horizontal="right" vertical="center"/>
    </xf>
    <xf numFmtId="4" fontId="43" fillId="91" borderId="179" applyNumberFormat="0" applyProtection="0">
      <alignment horizontal="right" vertical="center"/>
    </xf>
    <xf numFmtId="4" fontId="25" fillId="90" borderId="166" applyNumberFormat="0" applyProtection="0">
      <alignment horizontal="right" vertical="center"/>
    </xf>
    <xf numFmtId="4" fontId="25" fillId="90" borderId="166" applyNumberFormat="0" applyProtection="0">
      <alignment horizontal="right" vertical="center"/>
    </xf>
    <xf numFmtId="4" fontId="25" fillId="90" borderId="166" applyNumberFormat="0" applyProtection="0">
      <alignment horizontal="right" vertical="center"/>
    </xf>
    <xf numFmtId="4" fontId="25" fillId="90" borderId="166" applyNumberFormat="0" applyProtection="0">
      <alignment horizontal="right" vertical="center"/>
    </xf>
    <xf numFmtId="4" fontId="43" fillId="93" borderId="179" applyNumberFormat="0" applyProtection="0">
      <alignment horizontal="right" vertical="center"/>
    </xf>
    <xf numFmtId="4" fontId="25" fillId="92" borderId="166" applyNumberFormat="0" applyProtection="0">
      <alignment horizontal="right" vertical="center"/>
    </xf>
    <xf numFmtId="4" fontId="25" fillId="92" borderId="166" applyNumberFormat="0" applyProtection="0">
      <alignment horizontal="right" vertical="center"/>
    </xf>
    <xf numFmtId="4" fontId="25" fillId="92" borderId="166" applyNumberFormat="0" applyProtection="0">
      <alignment horizontal="right" vertical="center"/>
    </xf>
    <xf numFmtId="4" fontId="25" fillId="92" borderId="166" applyNumberFormat="0" applyProtection="0">
      <alignment horizontal="right" vertical="center"/>
    </xf>
    <xf numFmtId="4" fontId="43" fillId="64" borderId="179" applyNumberFormat="0" applyProtection="0">
      <alignment horizontal="right" vertical="center"/>
    </xf>
    <xf numFmtId="4" fontId="25" fillId="94" borderId="166" applyNumberFormat="0" applyProtection="0">
      <alignment horizontal="right" vertical="center"/>
    </xf>
    <xf numFmtId="4" fontId="25" fillId="94" borderId="166" applyNumberFormat="0" applyProtection="0">
      <alignment horizontal="right" vertical="center"/>
    </xf>
    <xf numFmtId="4" fontId="25" fillId="94" borderId="166" applyNumberFormat="0" applyProtection="0">
      <alignment horizontal="right" vertical="center"/>
    </xf>
    <xf numFmtId="4" fontId="25" fillId="94" borderId="166" applyNumberFormat="0" applyProtection="0">
      <alignment horizontal="right" vertical="center"/>
    </xf>
    <xf numFmtId="4" fontId="43" fillId="63" borderId="179" applyNumberFormat="0" applyProtection="0">
      <alignment horizontal="right" vertical="center"/>
    </xf>
    <xf numFmtId="4" fontId="25" fillId="95" borderId="166" applyNumberFormat="0" applyProtection="0">
      <alignment horizontal="right" vertical="center"/>
    </xf>
    <xf numFmtId="4" fontId="25" fillId="95" borderId="166" applyNumberFormat="0" applyProtection="0">
      <alignment horizontal="right" vertical="center"/>
    </xf>
    <xf numFmtId="4" fontId="25" fillId="95" borderId="166" applyNumberFormat="0" applyProtection="0">
      <alignment horizontal="right" vertical="center"/>
    </xf>
    <xf numFmtId="4" fontId="25" fillId="95" borderId="166" applyNumberFormat="0" applyProtection="0">
      <alignment horizontal="right" vertical="center"/>
    </xf>
    <xf numFmtId="4" fontId="43" fillId="97" borderId="179" applyNumberFormat="0" applyProtection="0">
      <alignment horizontal="right" vertical="center"/>
    </xf>
    <xf numFmtId="4" fontId="25" fillId="96" borderId="166" applyNumberFormat="0" applyProtection="0">
      <alignment horizontal="right" vertical="center"/>
    </xf>
    <xf numFmtId="4" fontId="25" fillId="96" borderId="166" applyNumberFormat="0" applyProtection="0">
      <alignment horizontal="right" vertical="center"/>
    </xf>
    <xf numFmtId="4" fontId="25" fillId="96" borderId="166" applyNumberFormat="0" applyProtection="0">
      <alignment horizontal="right" vertical="center"/>
    </xf>
    <xf numFmtId="4" fontId="25" fillId="96" borderId="166" applyNumberFormat="0" applyProtection="0">
      <alignment horizontal="right" vertical="center"/>
    </xf>
    <xf numFmtId="4" fontId="39" fillId="98" borderId="193" applyNumberFormat="0" applyProtection="0">
      <alignment horizontal="left" vertical="center" indent="1"/>
    </xf>
    <xf numFmtId="4" fontId="25" fillId="98" borderId="181" applyNumberFormat="0" applyProtection="0">
      <alignment horizontal="left" vertical="center" indent="1"/>
    </xf>
    <xf numFmtId="4" fontId="25" fillId="98" borderId="181" applyNumberFormat="0" applyProtection="0">
      <alignment horizontal="left" vertical="center" indent="1"/>
    </xf>
    <xf numFmtId="4" fontId="25" fillId="98" borderId="181" applyNumberFormat="0" applyProtection="0">
      <alignment horizontal="left" vertical="center" indent="1"/>
    </xf>
    <xf numFmtId="4" fontId="25" fillId="98" borderId="181" applyNumberFormat="0" applyProtection="0">
      <alignment horizontal="left" vertical="center" indent="1"/>
    </xf>
    <xf numFmtId="4" fontId="43" fillId="100" borderId="182" applyNumberFormat="0" applyProtection="0">
      <alignment horizontal="left" vertical="center" indent="1"/>
    </xf>
    <xf numFmtId="4" fontId="43" fillId="100" borderId="182" applyNumberFormat="0" applyProtection="0">
      <alignment horizontal="left" vertical="center" indent="1"/>
    </xf>
    <xf numFmtId="4" fontId="4" fillId="71" borderId="181" applyNumberFormat="0" applyProtection="0">
      <alignment horizontal="left" vertical="center" indent="1"/>
    </xf>
    <xf numFmtId="4" fontId="4" fillId="71" borderId="181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4" fontId="25" fillId="102" borderId="166" applyNumberFormat="0" applyProtection="0">
      <alignment horizontal="right" vertical="center"/>
    </xf>
    <xf numFmtId="4" fontId="25" fillId="102" borderId="166" applyNumberFormat="0" applyProtection="0">
      <alignment horizontal="right" vertical="center"/>
    </xf>
    <xf numFmtId="4" fontId="25" fillId="102" borderId="166" applyNumberFormat="0" applyProtection="0">
      <alignment horizontal="right" vertical="center"/>
    </xf>
    <xf numFmtId="4" fontId="25" fillId="102" borderId="166" applyNumberFormat="0" applyProtection="0">
      <alignment horizontal="right" vertical="center"/>
    </xf>
    <xf numFmtId="0" fontId="60" fillId="79" borderId="197" applyNumberFormat="0" applyAlignment="0" applyProtection="0"/>
    <xf numFmtId="4" fontId="43" fillId="100" borderId="179" applyNumberFormat="0" applyProtection="0">
      <alignment horizontal="left" vertical="center" indent="1"/>
    </xf>
    <xf numFmtId="4" fontId="43" fillId="100" borderId="179" applyNumberFormat="0" applyProtection="0">
      <alignment horizontal="left" vertical="center" indent="1"/>
    </xf>
    <xf numFmtId="4" fontId="43" fillId="100" borderId="179" applyNumberFormat="0" applyProtection="0">
      <alignment horizontal="left" vertical="center" indent="1"/>
    </xf>
    <xf numFmtId="4" fontId="25" fillId="101" borderId="181" applyNumberFormat="0" applyProtection="0">
      <alignment horizontal="left" vertical="center" indent="1"/>
    </xf>
    <xf numFmtId="4" fontId="25" fillId="101" borderId="181" applyNumberFormat="0" applyProtection="0">
      <alignment horizontal="left" vertical="center" indent="1"/>
    </xf>
    <xf numFmtId="4" fontId="25" fillId="101" borderId="181" applyNumberFormat="0" applyProtection="0">
      <alignment horizontal="left" vertical="center" indent="1"/>
    </xf>
    <xf numFmtId="4" fontId="25" fillId="101" borderId="181" applyNumberFormat="0" applyProtection="0">
      <alignment horizontal="left" vertical="center" indent="1"/>
    </xf>
    <xf numFmtId="4" fontId="43" fillId="103" borderId="179" applyNumberFormat="0" applyProtection="0">
      <alignment horizontal="left" vertical="center" indent="1"/>
    </xf>
    <xf numFmtId="4" fontId="43" fillId="103" borderId="179" applyNumberFormat="0" applyProtection="0">
      <alignment horizontal="left" vertical="center" indent="1"/>
    </xf>
    <xf numFmtId="4" fontId="43" fillId="103" borderId="179" applyNumberFormat="0" applyProtection="0">
      <alignment horizontal="left" vertical="center" indent="1"/>
    </xf>
    <xf numFmtId="4" fontId="25" fillId="102" borderId="181" applyNumberFormat="0" applyProtection="0">
      <alignment horizontal="left" vertical="center" indent="1"/>
    </xf>
    <xf numFmtId="4" fontId="25" fillId="102" borderId="181" applyNumberFormat="0" applyProtection="0">
      <alignment horizontal="left" vertical="center" indent="1"/>
    </xf>
    <xf numFmtId="4" fontId="25" fillId="102" borderId="181" applyNumberFormat="0" applyProtection="0">
      <alignment horizontal="left" vertical="center" indent="1"/>
    </xf>
    <xf numFmtId="4" fontId="25" fillId="102" borderId="181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25" fillId="104" borderId="166" applyNumberFormat="0" applyProtection="0">
      <alignment horizontal="left" vertical="center" indent="1"/>
    </xf>
    <xf numFmtId="0" fontId="25" fillId="104" borderId="166" applyNumberFormat="0" applyProtection="0">
      <alignment horizontal="left" vertical="center" indent="1"/>
    </xf>
    <xf numFmtId="0" fontId="25" fillId="104" borderId="166" applyNumberFormat="0" applyProtection="0">
      <alignment horizontal="left" vertical="center" indent="1"/>
    </xf>
    <xf numFmtId="0" fontId="25" fillId="104" borderId="166" applyNumberFormat="0" applyProtection="0">
      <alignment horizontal="left" vertical="center" indent="1"/>
    </xf>
    <xf numFmtId="0" fontId="4" fillId="103" borderId="179" applyNumberFormat="0" applyProtection="0">
      <alignment horizontal="left" vertical="center" indent="1"/>
    </xf>
    <xf numFmtId="0" fontId="25" fillId="71" borderId="180" applyNumberFormat="0" applyProtection="0">
      <alignment horizontal="left" vertical="top" indent="1"/>
    </xf>
    <xf numFmtId="0" fontId="4" fillId="106" borderId="179" applyNumberFormat="0" applyProtection="0">
      <alignment horizontal="left" vertical="center" indent="1"/>
    </xf>
    <xf numFmtId="0" fontId="25" fillId="105" borderId="166" applyNumberFormat="0" applyProtection="0">
      <alignment horizontal="left" vertical="center" indent="1"/>
    </xf>
    <xf numFmtId="0" fontId="25" fillId="105" borderId="166" applyNumberFormat="0" applyProtection="0">
      <alignment horizontal="left" vertical="center" indent="1"/>
    </xf>
    <xf numFmtId="0" fontId="25" fillId="105" borderId="166" applyNumberFormat="0" applyProtection="0">
      <alignment horizontal="left" vertical="center" indent="1"/>
    </xf>
    <xf numFmtId="0" fontId="25" fillId="105" borderId="166" applyNumberFormat="0" applyProtection="0">
      <alignment horizontal="left" vertical="center" indent="1"/>
    </xf>
    <xf numFmtId="0" fontId="4" fillId="106" borderId="179" applyNumberFormat="0" applyProtection="0">
      <alignment horizontal="left" vertical="center" indent="1"/>
    </xf>
    <xf numFmtId="0" fontId="25" fillId="102" borderId="180" applyNumberFormat="0" applyProtection="0">
      <alignment horizontal="left" vertical="top" indent="1"/>
    </xf>
    <xf numFmtId="0" fontId="4" fillId="4" borderId="179" applyNumberFormat="0" applyProtection="0">
      <alignment horizontal="left" vertical="center" indent="1"/>
    </xf>
    <xf numFmtId="0" fontId="25" fillId="107" borderId="166" applyNumberFormat="0" applyProtection="0">
      <alignment horizontal="left" vertical="center" indent="1"/>
    </xf>
    <xf numFmtId="0" fontId="25" fillId="107" borderId="166" applyNumberFormat="0" applyProtection="0">
      <alignment horizontal="left" vertical="center" indent="1"/>
    </xf>
    <xf numFmtId="0" fontId="25" fillId="107" borderId="166" applyNumberFormat="0" applyProtection="0">
      <alignment horizontal="left" vertical="center" indent="1"/>
    </xf>
    <xf numFmtId="0" fontId="25" fillId="107" borderId="166" applyNumberFormat="0" applyProtection="0">
      <alignment horizontal="left" vertical="center" indent="1"/>
    </xf>
    <xf numFmtId="0" fontId="4" fillId="4" borderId="179" applyNumberFormat="0" applyProtection="0">
      <alignment horizontal="left" vertical="center" indent="1"/>
    </xf>
    <xf numFmtId="0" fontId="25" fillId="107" borderId="180" applyNumberFormat="0" applyProtection="0">
      <alignment horizontal="left" vertical="top" indent="1"/>
    </xf>
    <xf numFmtId="0" fontId="4" fillId="84" borderId="179" applyNumberFormat="0" applyProtection="0">
      <alignment horizontal="left" vertical="center" indent="1"/>
    </xf>
    <xf numFmtId="0" fontId="25" fillId="101" borderId="166" applyNumberFormat="0" applyProtection="0">
      <alignment horizontal="left" vertical="center" indent="1"/>
    </xf>
    <xf numFmtId="0" fontId="25" fillId="101" borderId="166" applyNumberFormat="0" applyProtection="0">
      <alignment horizontal="left" vertical="center" indent="1"/>
    </xf>
    <xf numFmtId="0" fontId="25" fillId="101" borderId="166" applyNumberFormat="0" applyProtection="0">
      <alignment horizontal="left" vertical="center" indent="1"/>
    </xf>
    <xf numFmtId="0" fontId="25" fillId="101" borderId="166" applyNumberFormat="0" applyProtection="0">
      <alignment horizontal="left" vertical="center" indent="1"/>
    </xf>
    <xf numFmtId="0" fontId="4" fillId="84" borderId="179" applyNumberFormat="0" applyProtection="0">
      <alignment horizontal="left" vertical="center" indent="1"/>
    </xf>
    <xf numFmtId="0" fontId="25" fillId="101" borderId="180" applyNumberFormat="0" applyProtection="0">
      <alignment horizontal="left" vertical="top" indent="1"/>
    </xf>
    <xf numFmtId="4" fontId="43" fillId="72" borderId="179" applyNumberFormat="0" applyProtection="0">
      <alignment vertical="center"/>
    </xf>
    <xf numFmtId="4" fontId="43" fillId="72" borderId="180" applyNumberFormat="0" applyProtection="0">
      <alignment vertical="center"/>
    </xf>
    <xf numFmtId="4" fontId="43" fillId="72" borderId="179" applyNumberFormat="0" applyProtection="0">
      <alignment vertical="center"/>
    </xf>
    <xf numFmtId="4" fontId="43" fillId="72" borderId="179" applyNumberFormat="0" applyProtection="0">
      <alignment horizontal="left" vertical="center" indent="1"/>
    </xf>
    <xf numFmtId="4" fontId="43" fillId="72" borderId="180" applyNumberFormat="0" applyProtection="0">
      <alignment horizontal="left" vertical="center" indent="1"/>
    </xf>
    <xf numFmtId="4" fontId="43" fillId="72" borderId="179" applyNumberFormat="0" applyProtection="0">
      <alignment horizontal="left" vertical="center" indent="1"/>
    </xf>
    <xf numFmtId="4" fontId="43" fillId="72" borderId="179" applyNumberFormat="0" applyProtection="0">
      <alignment horizontal="left" vertical="center" indent="1"/>
    </xf>
    <xf numFmtId="0" fontId="43" fillId="72" borderId="180" applyNumberFormat="0" applyProtection="0">
      <alignment horizontal="left" vertical="top" indent="1"/>
    </xf>
    <xf numFmtId="4" fontId="43" fillId="72" borderId="179" applyNumberFormat="0" applyProtection="0">
      <alignment horizontal="left" vertical="center" indent="1"/>
    </xf>
    <xf numFmtId="4" fontId="43" fillId="0" borderId="179" applyNumberFormat="0" applyProtection="0">
      <alignment horizontal="right" vertical="center"/>
    </xf>
    <xf numFmtId="4" fontId="43" fillId="0" borderId="179" applyNumberFormat="0" applyProtection="0">
      <alignment horizontal="right" vertical="center"/>
    </xf>
    <xf numFmtId="4" fontId="43" fillId="0" borderId="180" applyNumberFormat="0" applyProtection="0">
      <alignment horizontal="right" vertical="center"/>
    </xf>
    <xf numFmtId="4" fontId="43" fillId="0" borderId="180" applyNumberFormat="0" applyProtection="0">
      <alignment horizontal="right" vertical="center"/>
    </xf>
    <xf numFmtId="4" fontId="25" fillId="0" borderId="166" applyNumberFormat="0" applyProtection="0">
      <alignment horizontal="right" vertical="center"/>
    </xf>
    <xf numFmtId="4" fontId="43" fillId="0" borderId="179" applyNumberFormat="0" applyProtection="0">
      <alignment horizontal="right" vertical="center"/>
    </xf>
    <xf numFmtId="4" fontId="25" fillId="0" borderId="166" applyNumberFormat="0" applyProtection="0">
      <alignment horizontal="right" vertical="center"/>
    </xf>
    <xf numFmtId="4" fontId="25" fillId="0" borderId="166" applyNumberFormat="0" applyProtection="0">
      <alignment horizontal="right" vertical="center"/>
    </xf>
    <xf numFmtId="4" fontId="25" fillId="0" borderId="166" applyNumberFormat="0" applyProtection="0">
      <alignment horizontal="right" vertical="center"/>
    </xf>
    <xf numFmtId="0" fontId="4" fillId="0" borderId="179" applyNumberFormat="0" applyProtection="0">
      <alignment horizontal="left" vertical="center" indent="1"/>
    </xf>
    <xf numFmtId="0" fontId="4" fillId="0" borderId="179" applyNumberFormat="0" applyProtection="0">
      <alignment horizontal="left" vertical="center" indent="1"/>
    </xf>
    <xf numFmtId="4" fontId="43" fillId="0" borderId="180" applyNumberFormat="0" applyProtection="0">
      <alignment horizontal="left" vertical="center" indent="1"/>
    </xf>
    <xf numFmtId="4" fontId="43" fillId="0" borderId="180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0" fontId="4" fillId="0" borderId="179" applyNumberFormat="0" applyProtection="0">
      <alignment horizontal="left" vertical="center" indent="1"/>
    </xf>
    <xf numFmtId="0" fontId="4" fillId="0" borderId="179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4" fontId="25" fillId="83" borderId="166" applyNumberFormat="0" applyProtection="0">
      <alignment horizontal="left" vertical="center" indent="1"/>
    </xf>
    <xf numFmtId="0" fontId="43" fillId="68" borderId="180" applyNumberFormat="0" applyProtection="0">
      <alignment horizontal="left" vertical="top" indent="1"/>
    </xf>
    <xf numFmtId="0" fontId="4" fillId="84" borderId="179" applyNumberFormat="0" applyProtection="0">
      <alignment horizontal="left" vertical="center" indent="1"/>
    </xf>
    <xf numFmtId="0" fontId="25" fillId="73" borderId="185"/>
    <xf numFmtId="0" fontId="25" fillId="73" borderId="185"/>
    <xf numFmtId="0" fontId="25" fillId="73" borderId="185"/>
    <xf numFmtId="0" fontId="35" fillId="0" borderId="186" applyNumberFormat="0" applyFill="0" applyAlignment="0" applyProtection="0"/>
    <xf numFmtId="0" fontId="4" fillId="84" borderId="198" applyNumberFormat="0" applyProtection="0">
      <alignment horizontal="left" vertical="center" indent="1"/>
    </xf>
    <xf numFmtId="0" fontId="25" fillId="48" borderId="194" applyNumberFormat="0" applyFont="0" applyAlignment="0" applyProtection="0"/>
    <xf numFmtId="0" fontId="25" fillId="48" borderId="194" applyNumberFormat="0" applyFont="0" applyAlignment="0" applyProtection="0"/>
    <xf numFmtId="0" fontId="25" fillId="48" borderId="194" applyNumberFormat="0" applyFont="0" applyAlignment="0" applyProtection="0"/>
    <xf numFmtId="4" fontId="86" fillId="54" borderId="194" applyNumberFormat="0" applyProtection="0">
      <alignment vertical="center"/>
    </xf>
    <xf numFmtId="4" fontId="25" fillId="83" borderId="194" applyNumberFormat="0" applyProtection="0">
      <alignment horizontal="left" vertical="center" indent="1"/>
    </xf>
    <xf numFmtId="0" fontId="25" fillId="70" borderId="195" applyNumberFormat="0">
      <protection locked="0"/>
    </xf>
    <xf numFmtId="0" fontId="25" fillId="70" borderId="195" applyNumberFormat="0">
      <protection locked="0"/>
    </xf>
    <xf numFmtId="0" fontId="25" fillId="70" borderId="195" applyNumberFormat="0">
      <protection locked="0"/>
    </xf>
    <xf numFmtId="0" fontId="25" fillId="70" borderId="195" applyNumberFormat="0">
      <protection locked="0"/>
    </xf>
    <xf numFmtId="4" fontId="86" fillId="67" borderId="194" applyNumberFormat="0" applyProtection="0">
      <alignment horizontal="right" vertical="center"/>
    </xf>
    <xf numFmtId="4" fontId="25" fillId="83" borderId="194" applyNumberFormat="0" applyProtection="0">
      <alignment horizontal="left" vertical="center" indent="1"/>
    </xf>
    <xf numFmtId="4" fontId="92" fillId="70" borderId="194" applyNumberFormat="0" applyProtection="0">
      <alignment horizontal="right" vertical="center"/>
    </xf>
    <xf numFmtId="0" fontId="60" fillId="79" borderId="194" applyNumberFormat="0" applyAlignment="0" applyProtection="0"/>
    <xf numFmtId="0" fontId="73" fillId="49" borderId="194" applyNumberFormat="0" applyAlignment="0" applyProtection="0"/>
    <xf numFmtId="4" fontId="25" fillId="82" borderId="197" applyNumberFormat="0" applyProtection="0">
      <alignment vertical="center"/>
    </xf>
    <xf numFmtId="4" fontId="25" fillId="82" borderId="194" applyNumberFormat="0" applyProtection="0">
      <alignment vertical="center"/>
    </xf>
    <xf numFmtId="4" fontId="25" fillId="82" borderId="194" applyNumberFormat="0" applyProtection="0">
      <alignment vertical="center"/>
    </xf>
    <xf numFmtId="4" fontId="25" fillId="82" borderId="194" applyNumberFormat="0" applyProtection="0">
      <alignment vertical="center"/>
    </xf>
    <xf numFmtId="4" fontId="25" fillId="82" borderId="194" applyNumberFormat="0" applyProtection="0">
      <alignment vertical="center"/>
    </xf>
    <xf numFmtId="4" fontId="25" fillId="82" borderId="194" applyNumberFormat="0" applyProtection="0">
      <alignment vertical="center"/>
    </xf>
    <xf numFmtId="4" fontId="25" fillId="82" borderId="194" applyNumberFormat="0" applyProtection="0">
      <alignment vertical="center"/>
    </xf>
    <xf numFmtId="4" fontId="25" fillId="54" borderId="194" applyNumberFormat="0" applyProtection="0">
      <alignment horizontal="left" vertical="center" indent="1"/>
    </xf>
    <xf numFmtId="4" fontId="25" fillId="54" borderId="194" applyNumberFormat="0" applyProtection="0">
      <alignment horizontal="left" vertical="center" indent="1"/>
    </xf>
    <xf numFmtId="4" fontId="25" fillId="54" borderId="194" applyNumberFormat="0" applyProtection="0">
      <alignment horizontal="left" vertical="center" indent="1"/>
    </xf>
    <xf numFmtId="4" fontId="25" fillId="54" borderId="194" applyNumberFormat="0" applyProtection="0">
      <alignment horizontal="left" vertical="center" indent="1"/>
    </xf>
    <xf numFmtId="4" fontId="25" fillId="83" borderId="194" applyNumberFormat="0" applyProtection="0">
      <alignment horizontal="left" vertical="center" indent="1"/>
    </xf>
    <xf numFmtId="4" fontId="25" fillId="83" borderId="194" applyNumberFormat="0" applyProtection="0">
      <alignment horizontal="left" vertical="center" indent="1"/>
    </xf>
    <xf numFmtId="4" fontId="25" fillId="83" borderId="194" applyNumberFormat="0" applyProtection="0">
      <alignment horizontal="left" vertical="center" indent="1"/>
    </xf>
    <xf numFmtId="4" fontId="25" fillId="83" borderId="194" applyNumberFormat="0" applyProtection="0">
      <alignment horizontal="left" vertical="center" indent="1"/>
    </xf>
    <xf numFmtId="4" fontId="25" fillId="85" borderId="194" applyNumberFormat="0" applyProtection="0">
      <alignment horizontal="right" vertical="center"/>
    </xf>
    <xf numFmtId="4" fontId="25" fillId="85" borderId="194" applyNumberFormat="0" applyProtection="0">
      <alignment horizontal="right" vertical="center"/>
    </xf>
    <xf numFmtId="4" fontId="25" fillId="85" borderId="194" applyNumberFormat="0" applyProtection="0">
      <alignment horizontal="right" vertical="center"/>
    </xf>
    <xf numFmtId="4" fontId="25" fillId="85" borderId="194" applyNumberFormat="0" applyProtection="0">
      <alignment horizontal="right" vertical="center"/>
    </xf>
    <xf numFmtId="4" fontId="25" fillId="86" borderId="194" applyNumberFormat="0" applyProtection="0">
      <alignment horizontal="right" vertical="center"/>
    </xf>
    <xf numFmtId="4" fontId="25" fillId="86" borderId="194" applyNumberFormat="0" applyProtection="0">
      <alignment horizontal="right" vertical="center"/>
    </xf>
    <xf numFmtId="4" fontId="25" fillId="86" borderId="194" applyNumberFormat="0" applyProtection="0">
      <alignment horizontal="right" vertical="center"/>
    </xf>
    <xf numFmtId="4" fontId="25" fillId="86" borderId="194" applyNumberFormat="0" applyProtection="0">
      <alignment horizontal="right" vertical="center"/>
    </xf>
    <xf numFmtId="4" fontId="25" fillId="89" borderId="194" applyNumberFormat="0" applyProtection="0">
      <alignment horizontal="right" vertical="center"/>
    </xf>
    <xf numFmtId="4" fontId="25" fillId="89" borderId="194" applyNumberFormat="0" applyProtection="0">
      <alignment horizontal="right" vertical="center"/>
    </xf>
    <xf numFmtId="4" fontId="25" fillId="89" borderId="194" applyNumberFormat="0" applyProtection="0">
      <alignment horizontal="right" vertical="center"/>
    </xf>
    <xf numFmtId="4" fontId="25" fillId="89" borderId="194" applyNumberFormat="0" applyProtection="0">
      <alignment horizontal="right" vertical="center"/>
    </xf>
    <xf numFmtId="4" fontId="25" fillId="90" borderId="194" applyNumberFormat="0" applyProtection="0">
      <alignment horizontal="right" vertical="center"/>
    </xf>
    <xf numFmtId="4" fontId="25" fillId="90" borderId="194" applyNumberFormat="0" applyProtection="0">
      <alignment horizontal="right" vertical="center"/>
    </xf>
    <xf numFmtId="4" fontId="25" fillId="90" borderId="194" applyNumberFormat="0" applyProtection="0">
      <alignment horizontal="right" vertical="center"/>
    </xf>
    <xf numFmtId="4" fontId="25" fillId="90" borderId="194" applyNumberFormat="0" applyProtection="0">
      <alignment horizontal="right" vertical="center"/>
    </xf>
    <xf numFmtId="4" fontId="25" fillId="92" borderId="194" applyNumberFormat="0" applyProtection="0">
      <alignment horizontal="right" vertical="center"/>
    </xf>
    <xf numFmtId="4" fontId="25" fillId="92" borderId="194" applyNumberFormat="0" applyProtection="0">
      <alignment horizontal="right" vertical="center"/>
    </xf>
    <xf numFmtId="4" fontId="25" fillId="92" borderId="194" applyNumberFormat="0" applyProtection="0">
      <alignment horizontal="right" vertical="center"/>
    </xf>
    <xf numFmtId="4" fontId="25" fillId="92" borderId="194" applyNumberFormat="0" applyProtection="0">
      <alignment horizontal="right" vertical="center"/>
    </xf>
    <xf numFmtId="4" fontId="25" fillId="94" borderId="194" applyNumberFormat="0" applyProtection="0">
      <alignment horizontal="right" vertical="center"/>
    </xf>
    <xf numFmtId="4" fontId="25" fillId="94" borderId="194" applyNumberFormat="0" applyProtection="0">
      <alignment horizontal="right" vertical="center"/>
    </xf>
    <xf numFmtId="4" fontId="25" fillId="94" borderId="194" applyNumberFormat="0" applyProtection="0">
      <alignment horizontal="right" vertical="center"/>
    </xf>
    <xf numFmtId="4" fontId="25" fillId="94" borderId="194" applyNumberFormat="0" applyProtection="0">
      <alignment horizontal="right" vertical="center"/>
    </xf>
    <xf numFmtId="4" fontId="25" fillId="95" borderId="194" applyNumberFormat="0" applyProtection="0">
      <alignment horizontal="right" vertical="center"/>
    </xf>
    <xf numFmtId="4" fontId="25" fillId="95" borderId="194" applyNumberFormat="0" applyProtection="0">
      <alignment horizontal="right" vertical="center"/>
    </xf>
    <xf numFmtId="4" fontId="25" fillId="95" borderId="194" applyNumberFormat="0" applyProtection="0">
      <alignment horizontal="right" vertical="center"/>
    </xf>
    <xf numFmtId="4" fontId="25" fillId="95" borderId="194" applyNumberFormat="0" applyProtection="0">
      <alignment horizontal="right" vertical="center"/>
    </xf>
    <xf numFmtId="4" fontId="25" fillId="96" borderId="194" applyNumberFormat="0" applyProtection="0">
      <alignment horizontal="right" vertical="center"/>
    </xf>
    <xf numFmtId="4" fontId="25" fillId="96" borderId="194" applyNumberFormat="0" applyProtection="0">
      <alignment horizontal="right" vertical="center"/>
    </xf>
    <xf numFmtId="4" fontId="25" fillId="96" borderId="194" applyNumberFormat="0" applyProtection="0">
      <alignment horizontal="right" vertical="center"/>
    </xf>
    <xf numFmtId="4" fontId="25" fillId="96" borderId="194" applyNumberFormat="0" applyProtection="0">
      <alignment horizontal="right" vertical="center"/>
    </xf>
    <xf numFmtId="4" fontId="25" fillId="102" borderId="194" applyNumberFormat="0" applyProtection="0">
      <alignment horizontal="right" vertical="center"/>
    </xf>
    <xf numFmtId="4" fontId="25" fillId="102" borderId="194" applyNumberFormat="0" applyProtection="0">
      <alignment horizontal="right" vertical="center"/>
    </xf>
    <xf numFmtId="4" fontId="25" fillId="102" borderId="194" applyNumberFormat="0" applyProtection="0">
      <alignment horizontal="right" vertical="center"/>
    </xf>
    <xf numFmtId="4" fontId="25" fillId="102" borderId="194" applyNumberFormat="0" applyProtection="0">
      <alignment horizontal="right" vertical="center"/>
    </xf>
    <xf numFmtId="0" fontId="25" fillId="104" borderId="194" applyNumberFormat="0" applyProtection="0">
      <alignment horizontal="left" vertical="center" indent="1"/>
    </xf>
    <xf numFmtId="0" fontId="25" fillId="104" borderId="194" applyNumberFormat="0" applyProtection="0">
      <alignment horizontal="left" vertical="center" indent="1"/>
    </xf>
    <xf numFmtId="0" fontId="25" fillId="104" borderId="194" applyNumberFormat="0" applyProtection="0">
      <alignment horizontal="left" vertical="center" indent="1"/>
    </xf>
    <xf numFmtId="0" fontId="25" fillId="104" borderId="194" applyNumberFormat="0" applyProtection="0">
      <alignment horizontal="left" vertical="center" indent="1"/>
    </xf>
    <xf numFmtId="0" fontId="25" fillId="105" borderId="194" applyNumberFormat="0" applyProtection="0">
      <alignment horizontal="left" vertical="center" indent="1"/>
    </xf>
    <xf numFmtId="0" fontId="25" fillId="105" borderId="194" applyNumberFormat="0" applyProtection="0">
      <alignment horizontal="left" vertical="center" indent="1"/>
    </xf>
    <xf numFmtId="0" fontId="25" fillId="105" borderId="194" applyNumberFormat="0" applyProtection="0">
      <alignment horizontal="left" vertical="center" indent="1"/>
    </xf>
    <xf numFmtId="0" fontId="25" fillId="105" borderId="194" applyNumberFormat="0" applyProtection="0">
      <alignment horizontal="left" vertical="center" indent="1"/>
    </xf>
    <xf numFmtId="0" fontId="25" fillId="107" borderId="194" applyNumberFormat="0" applyProtection="0">
      <alignment horizontal="left" vertical="center" indent="1"/>
    </xf>
    <xf numFmtId="0" fontId="25" fillId="107" borderId="194" applyNumberFormat="0" applyProtection="0">
      <alignment horizontal="left" vertical="center" indent="1"/>
    </xf>
    <xf numFmtId="0" fontId="25" fillId="107" borderId="194" applyNumberFormat="0" applyProtection="0">
      <alignment horizontal="left" vertical="center" indent="1"/>
    </xf>
    <xf numFmtId="0" fontId="25" fillId="107" borderId="194" applyNumberFormat="0" applyProtection="0">
      <alignment horizontal="left" vertical="center" indent="1"/>
    </xf>
    <xf numFmtId="0" fontId="25" fillId="101" borderId="194" applyNumberFormat="0" applyProtection="0">
      <alignment horizontal="left" vertical="center" indent="1"/>
    </xf>
    <xf numFmtId="0" fontId="25" fillId="101" borderId="194" applyNumberFormat="0" applyProtection="0">
      <alignment horizontal="left" vertical="center" indent="1"/>
    </xf>
    <xf numFmtId="0" fontId="25" fillId="101" borderId="194" applyNumberFormat="0" applyProtection="0">
      <alignment horizontal="left" vertical="center" indent="1"/>
    </xf>
    <xf numFmtId="0" fontId="25" fillId="101" borderId="194" applyNumberFormat="0" applyProtection="0">
      <alignment horizontal="left" vertical="center" indent="1"/>
    </xf>
    <xf numFmtId="4" fontId="25" fillId="0" borderId="194" applyNumberFormat="0" applyProtection="0">
      <alignment horizontal="right" vertical="center"/>
    </xf>
    <xf numFmtId="4" fontId="25" fillId="0" borderId="194" applyNumberFormat="0" applyProtection="0">
      <alignment horizontal="right" vertical="center"/>
    </xf>
    <xf numFmtId="4" fontId="25" fillId="0" borderId="194" applyNumberFormat="0" applyProtection="0">
      <alignment horizontal="right" vertical="center"/>
    </xf>
    <xf numFmtId="4" fontId="25" fillId="0" borderId="194" applyNumberFormat="0" applyProtection="0">
      <alignment horizontal="right" vertical="center"/>
    </xf>
    <xf numFmtId="4" fontId="25" fillId="83" borderId="194" applyNumberFormat="0" applyProtection="0">
      <alignment horizontal="left" vertical="center" indent="1"/>
    </xf>
    <xf numFmtId="4" fontId="25" fillId="83" borderId="194" applyNumberFormat="0" applyProtection="0">
      <alignment horizontal="left" vertical="center" indent="1"/>
    </xf>
    <xf numFmtId="4" fontId="25" fillId="83" borderId="194" applyNumberFormat="0" applyProtection="0">
      <alignment horizontal="left" vertical="center" indent="1"/>
    </xf>
    <xf numFmtId="4" fontId="25" fillId="83" borderId="194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center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55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center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8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center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6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center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0" fontId="4" fillId="69" borderId="199" applyNumberFormat="0" applyProtection="0">
      <alignment horizontal="left" vertical="top" indent="1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38" fillId="69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43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44" fillId="69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85" fillId="72" borderId="199" applyNumberFormat="0" applyProtection="0">
      <alignment vertical="center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36" fillId="66" borderId="208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4" fontId="43" fillId="72" borderId="199" applyNumberFormat="0" applyProtection="0">
      <alignment horizontal="left" vertical="center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0" fontId="43" fillId="72" borderId="199" applyNumberFormat="0" applyProtection="0">
      <alignment horizontal="left" vertical="top" indent="1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43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44" fillId="69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85" fillId="101" borderId="199" applyNumberFormat="0" applyProtection="0">
      <alignment horizontal="right" vertical="center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4" fontId="43" fillId="102" borderId="199" applyNumberFormat="0" applyProtection="0">
      <alignment horizontal="left" vertical="center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0" fontId="43" fillId="68" borderId="199" applyNumberFormat="0" applyProtection="0">
      <alignment horizontal="left" vertical="top" indent="1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49" fillId="69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4" fontId="91" fillId="101" borderId="199" applyNumberFormat="0" applyProtection="0">
      <alignment horizontal="right" vertical="center"/>
    </xf>
    <xf numFmtId="0" fontId="39" fillId="0" borderId="209" applyNumberFormat="0" applyFill="0" applyAlignment="0" applyProtection="0"/>
    <xf numFmtId="3" fontId="127" fillId="0" borderId="196"/>
    <xf numFmtId="0" fontId="25" fillId="107" borderId="223" applyNumberFormat="0" applyProtection="0">
      <alignment horizontal="left" vertical="center" indent="1"/>
    </xf>
    <xf numFmtId="0" fontId="81" fillId="79" borderId="210" applyNumberFormat="0" applyAlignment="0" applyProtection="0"/>
    <xf numFmtId="4" fontId="43" fillId="54" borderId="210" applyNumberFormat="0" applyProtection="0">
      <alignment vertical="center"/>
    </xf>
    <xf numFmtId="4" fontId="85" fillId="54" borderId="210" applyNumberFormat="0" applyProtection="0">
      <alignment vertical="center"/>
    </xf>
    <xf numFmtId="0" fontId="73" fillId="49" borderId="223" applyNumberFormat="0" applyAlignment="0" applyProtection="0"/>
    <xf numFmtId="4" fontId="43" fillId="54" borderId="210" applyNumberFormat="0" applyProtection="0">
      <alignment horizontal="left" vertical="center" indent="1"/>
    </xf>
    <xf numFmtId="4" fontId="43" fillId="54" borderId="210" applyNumberFormat="0" applyProtection="0">
      <alignment horizontal="left" vertical="center" indent="1"/>
    </xf>
    <xf numFmtId="0" fontId="87" fillId="82" borderId="211" applyNumberFormat="0" applyProtection="0">
      <alignment horizontal="left" vertical="top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4" fontId="43" fillId="57" borderId="210" applyNumberFormat="0" applyProtection="0">
      <alignment horizontal="right" vertical="center"/>
    </xf>
    <xf numFmtId="4" fontId="43" fillId="58" borderId="210" applyNumberFormat="0" applyProtection="0">
      <alignment horizontal="right" vertical="center"/>
    </xf>
    <xf numFmtId="4" fontId="43" fillId="56" borderId="210" applyNumberFormat="0" applyProtection="0">
      <alignment horizontal="right" vertical="center"/>
    </xf>
    <xf numFmtId="4" fontId="25" fillId="88" borderId="212" applyNumberFormat="0" applyProtection="0">
      <alignment horizontal="right" vertical="center"/>
    </xf>
    <xf numFmtId="4" fontId="43" fillId="61" borderId="210" applyNumberFormat="0" applyProtection="0">
      <alignment horizontal="right" vertical="center"/>
    </xf>
    <xf numFmtId="4" fontId="43" fillId="91" borderId="210" applyNumberFormat="0" applyProtection="0">
      <alignment horizontal="right" vertical="center"/>
    </xf>
    <xf numFmtId="4" fontId="43" fillId="93" borderId="210" applyNumberFormat="0" applyProtection="0">
      <alignment horizontal="right" vertical="center"/>
    </xf>
    <xf numFmtId="4" fontId="43" fillId="64" borderId="210" applyNumberFormat="0" applyProtection="0">
      <alignment horizontal="right" vertical="center"/>
    </xf>
    <xf numFmtId="4" fontId="43" fillId="63" borderId="210" applyNumberFormat="0" applyProtection="0">
      <alignment horizontal="right" vertical="center"/>
    </xf>
    <xf numFmtId="4" fontId="43" fillId="97" borderId="210" applyNumberFormat="0" applyProtection="0">
      <alignment horizontal="right" vertical="center"/>
    </xf>
    <xf numFmtId="4" fontId="39" fillId="99" borderId="210" applyNumberFormat="0" applyProtection="0">
      <alignment horizontal="left" vertical="center" indent="1"/>
    </xf>
    <xf numFmtId="4" fontId="25" fillId="98" borderId="212" applyNumberFormat="0" applyProtection="0">
      <alignment horizontal="left" vertical="center" indent="1"/>
    </xf>
    <xf numFmtId="4" fontId="43" fillId="100" borderId="213" applyNumberFormat="0" applyProtection="0">
      <alignment horizontal="left" vertical="center" indent="1"/>
    </xf>
    <xf numFmtId="4" fontId="4" fillId="71" borderId="212" applyNumberFormat="0" applyProtection="0">
      <alignment horizontal="left" vertical="center" indent="1"/>
    </xf>
    <xf numFmtId="0" fontId="60" fillId="79" borderId="223" applyNumberFormat="0" applyAlignment="0" applyProtection="0"/>
    <xf numFmtId="4" fontId="4" fillId="71" borderId="212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4" fontId="43" fillId="100" borderId="210" applyNumberFormat="0" applyProtection="0">
      <alignment horizontal="left" vertical="center" indent="1"/>
    </xf>
    <xf numFmtId="4" fontId="43" fillId="100" borderId="210" applyNumberFormat="0" applyProtection="0">
      <alignment horizontal="left" vertical="center" indent="1"/>
    </xf>
    <xf numFmtId="4" fontId="25" fillId="101" borderId="212" applyNumberFormat="0" applyProtection="0">
      <alignment horizontal="left" vertical="center" indent="1"/>
    </xf>
    <xf numFmtId="4" fontId="43" fillId="103" borderId="210" applyNumberFormat="0" applyProtection="0">
      <alignment horizontal="left" vertical="center" indent="1"/>
    </xf>
    <xf numFmtId="4" fontId="43" fillId="103" borderId="210" applyNumberFormat="0" applyProtection="0">
      <alignment horizontal="left" vertical="center" indent="1"/>
    </xf>
    <xf numFmtId="4" fontId="25" fillId="102" borderId="212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25" fillId="71" borderId="211" applyNumberFormat="0" applyProtection="0">
      <alignment horizontal="left" vertical="top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25" fillId="102" borderId="211" applyNumberFormat="0" applyProtection="0">
      <alignment horizontal="left" vertical="top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25" fillId="107" borderId="211" applyNumberFormat="0" applyProtection="0">
      <alignment horizontal="left" vertical="top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25" fillId="101" borderId="211" applyNumberFormat="0" applyProtection="0">
      <alignment horizontal="left" vertical="top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25" fillId="70" borderId="214" applyNumberFormat="0">
      <protection locked="0"/>
    </xf>
    <xf numFmtId="0" fontId="15" fillId="71" borderId="215" applyBorder="0"/>
    <xf numFmtId="4" fontId="43" fillId="72" borderId="210" applyNumberFormat="0" applyProtection="0">
      <alignment vertical="center"/>
    </xf>
    <xf numFmtId="4" fontId="88" fillId="108" borderId="211" applyNumberFormat="0" applyProtection="0">
      <alignment vertical="center"/>
    </xf>
    <xf numFmtId="4" fontId="85" fillId="72" borderId="210" applyNumberFormat="0" applyProtection="0">
      <alignment vertical="center"/>
    </xf>
    <xf numFmtId="4" fontId="86" fillId="72" borderId="216" applyNumberFormat="0" applyProtection="0">
      <alignment vertical="center"/>
    </xf>
    <xf numFmtId="4" fontId="43" fillId="72" borderId="210" applyNumberFormat="0" applyProtection="0">
      <alignment horizontal="left" vertical="center" indent="1"/>
    </xf>
    <xf numFmtId="4" fontId="88" fillId="104" borderId="211" applyNumberFormat="0" applyProtection="0">
      <alignment horizontal="left" vertical="center" indent="1"/>
    </xf>
    <xf numFmtId="4" fontId="43" fillId="72" borderId="210" applyNumberFormat="0" applyProtection="0">
      <alignment horizontal="left" vertical="center" indent="1"/>
    </xf>
    <xf numFmtId="0" fontId="88" fillId="108" borderId="211" applyNumberFormat="0" applyProtection="0">
      <alignment horizontal="left" vertical="top" indent="1"/>
    </xf>
    <xf numFmtId="4" fontId="43" fillId="100" borderId="210" applyNumberFormat="0" applyProtection="0">
      <alignment horizontal="right" vertical="center"/>
    </xf>
    <xf numFmtId="4" fontId="85" fillId="100" borderId="210" applyNumberFormat="0" applyProtection="0">
      <alignment horizontal="right" vertical="center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88" fillId="102" borderId="211" applyNumberFormat="0" applyProtection="0">
      <alignment horizontal="left" vertical="top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4" fontId="90" fillId="109" borderId="212" applyNumberFormat="0" applyProtection="0">
      <alignment horizontal="left" vertical="center" indent="1"/>
    </xf>
    <xf numFmtId="0" fontId="25" fillId="73" borderId="216"/>
    <xf numFmtId="4" fontId="91" fillId="100" borderId="210" applyNumberFormat="0" applyProtection="0">
      <alignment horizontal="right" vertical="center"/>
    </xf>
    <xf numFmtId="0" fontId="35" fillId="0" borderId="217" applyNumberFormat="0" applyFill="0" applyAlignment="0" applyProtection="0"/>
    <xf numFmtId="4" fontId="92" fillId="70" borderId="223" applyNumberFormat="0" applyProtection="0">
      <alignment horizontal="right" vertical="center"/>
    </xf>
    <xf numFmtId="4" fontId="25" fillId="83" borderId="223" applyNumberFormat="0" applyProtection="0">
      <alignment horizontal="left" vertical="center" indent="1"/>
    </xf>
    <xf numFmtId="4" fontId="86" fillId="67" borderId="223" applyNumberFormat="0" applyProtection="0">
      <alignment horizontal="right" vertical="center"/>
    </xf>
    <xf numFmtId="4" fontId="25" fillId="0" borderId="223" applyNumberFormat="0" applyProtection="0">
      <alignment horizontal="right" vertical="center"/>
    </xf>
    <xf numFmtId="0" fontId="109" fillId="108" borderId="218" applyNumberFormat="0" applyFont="0" applyAlignment="0" applyProtection="0"/>
    <xf numFmtId="0" fontId="4" fillId="106" borderId="210" applyNumberFormat="0" applyProtection="0">
      <alignment horizontal="left" vertical="center" indent="1"/>
    </xf>
    <xf numFmtId="0" fontId="25" fillId="105" borderId="223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25" fillId="104" borderId="223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4" fontId="25" fillId="102" borderId="223" applyNumberFormat="0" applyProtection="0">
      <alignment horizontal="right" vertical="center"/>
    </xf>
    <xf numFmtId="4" fontId="25" fillId="94" borderId="223" applyNumberFormat="0" applyProtection="0">
      <alignment horizontal="right" vertical="center"/>
    </xf>
    <xf numFmtId="4" fontId="25" fillId="92" borderId="223" applyNumberFormat="0" applyProtection="0">
      <alignment horizontal="right" vertical="center"/>
    </xf>
    <xf numFmtId="4" fontId="25" fillId="90" borderId="223" applyNumberFormat="0" applyProtection="0">
      <alignment horizontal="right" vertical="center"/>
    </xf>
    <xf numFmtId="4" fontId="25" fillId="89" borderId="223" applyNumberFormat="0" applyProtection="0">
      <alignment horizontal="right" vertical="center"/>
    </xf>
    <xf numFmtId="4" fontId="25" fillId="83" borderId="223" applyNumberFormat="0" applyProtection="0">
      <alignment horizontal="left" vertical="center" indent="1"/>
    </xf>
    <xf numFmtId="0" fontId="123" fillId="0" borderId="219" applyFill="0" applyProtection="0">
      <alignment horizontal="right"/>
    </xf>
    <xf numFmtId="0" fontId="124" fillId="104" borderId="220" applyNumberFormat="0" applyAlignment="0" applyProtection="0"/>
    <xf numFmtId="8" fontId="4" fillId="0" borderId="207" applyFont="0" applyFill="0" applyBorder="0" applyProtection="0">
      <alignment horizontal="right"/>
    </xf>
    <xf numFmtId="10" fontId="25" fillId="72" borderId="216" applyNumberFormat="0" applyBorder="0" applyAlignment="0" applyProtection="0"/>
    <xf numFmtId="0" fontId="138" fillId="116" borderId="220" applyNumberFormat="0" applyAlignment="0" applyProtection="0"/>
    <xf numFmtId="0" fontId="143" fillId="104" borderId="210" applyNumberFormat="0" applyAlignment="0" applyProtection="0"/>
    <xf numFmtId="0" fontId="25" fillId="101" borderId="223" applyNumberFormat="0" applyProtection="0">
      <alignment horizontal="left" vertical="center" indent="1"/>
    </xf>
    <xf numFmtId="4" fontId="25" fillId="86" borderId="223" applyNumberFormat="0" applyProtection="0">
      <alignment horizontal="right" vertical="center"/>
    </xf>
    <xf numFmtId="4" fontId="25" fillId="85" borderId="223" applyNumberFormat="0" applyProtection="0">
      <alignment horizontal="right" vertical="center"/>
    </xf>
    <xf numFmtId="4" fontId="25" fillId="54" borderId="223" applyNumberFormat="0" applyProtection="0">
      <alignment horizontal="left" vertical="center" indent="1"/>
    </xf>
    <xf numFmtId="4" fontId="86" fillId="54" borderId="223" applyNumberFormat="0" applyProtection="0">
      <alignment vertical="center"/>
    </xf>
    <xf numFmtId="4" fontId="25" fillId="82" borderId="223" applyNumberFormat="0" applyProtection="0">
      <alignment vertical="center"/>
    </xf>
    <xf numFmtId="0" fontId="25" fillId="48" borderId="223" applyNumberFormat="0" applyFont="0" applyAlignment="0" applyProtection="0"/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39" fillId="82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37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116" fillId="54" borderId="211" applyNumberFormat="0" applyProtection="0">
      <alignment vertical="center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4" fontId="39" fillId="54" borderId="211" applyNumberFormat="0" applyProtection="0">
      <alignment horizontal="left" vertical="center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0" fontId="39" fillId="54" borderId="211" applyNumberFormat="0" applyProtection="0">
      <alignment horizontal="left" vertical="top" indent="1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38" fillId="56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5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38" fillId="5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7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38" fillId="5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8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38" fillId="60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89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38" fillId="61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0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38" fillId="59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2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38" fillId="63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4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38" fillId="64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5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38" fillId="62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96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38" fillId="66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4" fontId="43" fillId="102" borderId="211" applyNumberFormat="0" applyProtection="0">
      <alignment horizontal="right" vertical="center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center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55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center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8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center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6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center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0" fontId="4" fillId="69" borderId="211" applyNumberFormat="0" applyProtection="0">
      <alignment horizontal="left" vertical="top" indent="1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38" fillId="69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44" fillId="69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85" fillId="72" borderId="211" applyNumberFormat="0" applyProtection="0">
      <alignment vertical="center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36" fillId="66" borderId="22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0" fontId="43" fillId="72" borderId="211" applyNumberFormat="0" applyProtection="0">
      <alignment horizontal="left" vertical="top" indent="1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43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44" fillId="69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85" fillId="101" borderId="211" applyNumberFormat="0" applyProtection="0">
      <alignment horizontal="right" vertical="center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4" fontId="43" fillId="102" borderId="211" applyNumberFormat="0" applyProtection="0">
      <alignment horizontal="left" vertical="center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0" fontId="43" fillId="68" borderId="211" applyNumberFormat="0" applyProtection="0">
      <alignment horizontal="left" vertical="top" indent="1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49" fillId="69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4" fontId="91" fillId="101" borderId="211" applyNumberFormat="0" applyProtection="0">
      <alignment horizontal="right" vertical="center"/>
    </xf>
    <xf numFmtId="0" fontId="39" fillId="0" borderId="222" applyNumberFormat="0" applyFill="0" applyAlignment="0" applyProtection="0"/>
    <xf numFmtId="4" fontId="25" fillId="96" borderId="223" applyNumberFormat="0" applyProtection="0">
      <alignment horizontal="right" vertical="center"/>
    </xf>
    <xf numFmtId="4" fontId="25" fillId="95" borderId="223" applyNumberFormat="0" applyProtection="0">
      <alignment horizontal="right" vertical="center"/>
    </xf>
    <xf numFmtId="4" fontId="36" fillId="54" borderId="211" applyNumberFormat="0" applyProtection="0">
      <alignment vertical="center"/>
    </xf>
    <xf numFmtId="4" fontId="38" fillId="54" borderId="211" applyNumberFormat="0" applyProtection="0">
      <alignment horizontal="left" vertical="center" indent="1"/>
    </xf>
    <xf numFmtId="4" fontId="38" fillId="69" borderId="211" applyNumberFormat="0" applyProtection="0">
      <alignment horizontal="right" vertical="center"/>
    </xf>
    <xf numFmtId="4" fontId="36" fillId="66" borderId="211" applyNumberFormat="0" applyProtection="0">
      <alignment horizontal="left" vertical="center" indent="1"/>
    </xf>
    <xf numFmtId="0" fontId="25" fillId="48" borderId="197" applyNumberFormat="0" applyFont="0" applyAlignment="0" applyProtection="0"/>
    <xf numFmtId="0" fontId="25" fillId="48" borderId="197" applyNumberFormat="0" applyFont="0" applyAlignment="0" applyProtection="0"/>
    <xf numFmtId="0" fontId="25" fillId="48" borderId="197" applyNumberFormat="0" applyFont="0" applyAlignment="0" applyProtection="0"/>
    <xf numFmtId="4" fontId="43" fillId="54" borderId="210" applyNumberFormat="0" applyProtection="0">
      <alignment vertical="center"/>
    </xf>
    <xf numFmtId="4" fontId="85" fillId="54" borderId="210" applyNumberFormat="0" applyProtection="0">
      <alignment vertical="center"/>
    </xf>
    <xf numFmtId="4" fontId="86" fillId="54" borderId="197" applyNumberFormat="0" applyProtection="0">
      <alignment vertical="center"/>
    </xf>
    <xf numFmtId="4" fontId="43" fillId="54" borderId="210" applyNumberFormat="0" applyProtection="0">
      <alignment horizontal="left" vertical="center" indent="1"/>
    </xf>
    <xf numFmtId="4" fontId="43" fillId="54" borderId="210" applyNumberFormat="0" applyProtection="0">
      <alignment horizontal="left" vertical="center" indent="1"/>
    </xf>
    <xf numFmtId="0" fontId="87" fillId="82" borderId="211" applyNumberFormat="0" applyProtection="0">
      <alignment horizontal="left" vertical="top" indent="1"/>
    </xf>
    <xf numFmtId="4" fontId="25" fillId="83" borderId="197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4" fontId="43" fillId="57" borderId="210" applyNumberFormat="0" applyProtection="0">
      <alignment horizontal="right" vertical="center"/>
    </xf>
    <xf numFmtId="4" fontId="43" fillId="58" borderId="210" applyNumberFormat="0" applyProtection="0">
      <alignment horizontal="right" vertical="center"/>
    </xf>
    <xf numFmtId="4" fontId="43" fillId="56" borderId="210" applyNumberFormat="0" applyProtection="0">
      <alignment horizontal="right" vertical="center"/>
    </xf>
    <xf numFmtId="4" fontId="43" fillId="61" borderId="210" applyNumberFormat="0" applyProtection="0">
      <alignment horizontal="right" vertical="center"/>
    </xf>
    <xf numFmtId="4" fontId="43" fillId="91" borderId="210" applyNumberFormat="0" applyProtection="0">
      <alignment horizontal="right" vertical="center"/>
    </xf>
    <xf numFmtId="4" fontId="43" fillId="93" borderId="210" applyNumberFormat="0" applyProtection="0">
      <alignment horizontal="right" vertical="center"/>
    </xf>
    <xf numFmtId="4" fontId="43" fillId="64" borderId="210" applyNumberFormat="0" applyProtection="0">
      <alignment horizontal="right" vertical="center"/>
    </xf>
    <xf numFmtId="4" fontId="43" fillId="63" borderId="210" applyNumberFormat="0" applyProtection="0">
      <alignment horizontal="right" vertical="center"/>
    </xf>
    <xf numFmtId="4" fontId="43" fillId="97" borderId="210" applyNumberFormat="0" applyProtection="0">
      <alignment horizontal="right" vertical="center"/>
    </xf>
    <xf numFmtId="4" fontId="39" fillId="99" borderId="210" applyNumberFormat="0" applyProtection="0">
      <alignment horizontal="left" vertical="center" indent="1"/>
    </xf>
    <xf numFmtId="4" fontId="43" fillId="100" borderId="213" applyNumberFormat="0" applyProtection="0">
      <alignment horizontal="left" vertical="center" indent="1"/>
    </xf>
    <xf numFmtId="4" fontId="4" fillId="71" borderId="212" applyNumberFormat="0" applyProtection="0">
      <alignment horizontal="left" vertical="center" indent="1"/>
    </xf>
    <xf numFmtId="4" fontId="4" fillId="71" borderId="212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4" fontId="25" fillId="101" borderId="212" applyNumberFormat="0" applyProtection="0">
      <alignment horizontal="left" vertical="center" indent="1"/>
    </xf>
    <xf numFmtId="4" fontId="43" fillId="100" borderId="210" applyNumberFormat="0" applyProtection="0">
      <alignment horizontal="left" vertical="center" indent="1"/>
    </xf>
    <xf numFmtId="4" fontId="25" fillId="102" borderId="212" applyNumberFormat="0" applyProtection="0">
      <alignment horizontal="left" vertical="center" indent="1"/>
    </xf>
    <xf numFmtId="4" fontId="43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25" fillId="71" borderId="211" applyNumberFormat="0" applyProtection="0">
      <alignment horizontal="left" vertical="top" indent="1"/>
    </xf>
    <xf numFmtId="0" fontId="25" fillId="71" borderId="211" applyNumberFormat="0" applyProtection="0">
      <alignment horizontal="left" vertical="top" indent="1"/>
    </xf>
    <xf numFmtId="0" fontId="25" fillId="71" borderId="211" applyNumberFormat="0" applyProtection="0">
      <alignment horizontal="left" vertical="top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25" fillId="102" borderId="211" applyNumberFormat="0" applyProtection="0">
      <alignment horizontal="left" vertical="top" indent="1"/>
    </xf>
    <xf numFmtId="0" fontId="25" fillId="102" borderId="211" applyNumberFormat="0" applyProtection="0">
      <alignment horizontal="left" vertical="top" indent="1"/>
    </xf>
    <xf numFmtId="0" fontId="25" fillId="102" borderId="211" applyNumberFormat="0" applyProtection="0">
      <alignment horizontal="left" vertical="top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25" fillId="107" borderId="211" applyNumberFormat="0" applyProtection="0">
      <alignment horizontal="left" vertical="top" indent="1"/>
    </xf>
    <xf numFmtId="0" fontId="25" fillId="107" borderId="211" applyNumberFormat="0" applyProtection="0">
      <alignment horizontal="left" vertical="top" indent="1"/>
    </xf>
    <xf numFmtId="0" fontId="25" fillId="107" borderId="211" applyNumberFormat="0" applyProtection="0">
      <alignment horizontal="left" vertical="top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25" fillId="101" borderId="211" applyNumberFormat="0" applyProtection="0">
      <alignment horizontal="left" vertical="top" indent="1"/>
    </xf>
    <xf numFmtId="0" fontId="25" fillId="101" borderId="211" applyNumberFormat="0" applyProtection="0">
      <alignment horizontal="left" vertical="top" indent="1"/>
    </xf>
    <xf numFmtId="0" fontId="25" fillId="101" borderId="211" applyNumberFormat="0" applyProtection="0">
      <alignment horizontal="left" vertical="top" indent="1"/>
    </xf>
    <xf numFmtId="0" fontId="25" fillId="70" borderId="214" applyNumberFormat="0">
      <protection locked="0"/>
    </xf>
    <xf numFmtId="0" fontId="25" fillId="70" borderId="214" applyNumberFormat="0">
      <protection locked="0"/>
    </xf>
    <xf numFmtId="0" fontId="25" fillId="70" borderId="214" applyNumberFormat="0">
      <protection locked="0"/>
    </xf>
    <xf numFmtId="0" fontId="25" fillId="70" borderId="214" applyNumberFormat="0">
      <protection locked="0"/>
    </xf>
    <xf numFmtId="4" fontId="43" fillId="72" borderId="210" applyNumberFormat="0" applyProtection="0">
      <alignment vertical="center"/>
    </xf>
    <xf numFmtId="4" fontId="88" fillId="108" borderId="211" applyNumberFormat="0" applyProtection="0">
      <alignment vertical="center"/>
    </xf>
    <xf numFmtId="4" fontId="85" fillId="72" borderId="210" applyNumberFormat="0" applyProtection="0">
      <alignment vertical="center"/>
    </xf>
    <xf numFmtId="4" fontId="86" fillId="72" borderId="216" applyNumberFormat="0" applyProtection="0">
      <alignment vertical="center"/>
    </xf>
    <xf numFmtId="4" fontId="43" fillId="72" borderId="210" applyNumberFormat="0" applyProtection="0">
      <alignment horizontal="left" vertical="center" indent="1"/>
    </xf>
    <xf numFmtId="4" fontId="88" fillId="104" borderId="211" applyNumberFormat="0" applyProtection="0">
      <alignment horizontal="left" vertical="center" indent="1"/>
    </xf>
    <xf numFmtId="4" fontId="43" fillId="72" borderId="210" applyNumberFormat="0" applyProtection="0">
      <alignment horizontal="left" vertical="center" indent="1"/>
    </xf>
    <xf numFmtId="0" fontId="88" fillId="108" borderId="211" applyNumberFormat="0" applyProtection="0">
      <alignment horizontal="left" vertical="top" indent="1"/>
    </xf>
    <xf numFmtId="4" fontId="43" fillId="0" borderId="210" applyNumberFormat="0" applyProtection="0">
      <alignment horizontal="right" vertical="center"/>
    </xf>
    <xf numFmtId="4" fontId="85" fillId="100" borderId="210" applyNumberFormat="0" applyProtection="0">
      <alignment horizontal="right" vertical="center"/>
    </xf>
    <xf numFmtId="4" fontId="86" fillId="67" borderId="197" applyNumberFormat="0" applyProtection="0">
      <alignment horizontal="right" vertical="center"/>
    </xf>
    <xf numFmtId="4" fontId="25" fillId="83" borderId="197" applyNumberFormat="0" applyProtection="0">
      <alignment horizontal="left" vertical="center" indent="1"/>
    </xf>
    <xf numFmtId="0" fontId="4" fillId="0" borderId="210" applyNumberFormat="0" applyProtection="0">
      <alignment horizontal="left" vertical="center" indent="1"/>
    </xf>
    <xf numFmtId="0" fontId="4" fillId="0" borderId="210" applyNumberFormat="0" applyProtection="0">
      <alignment horizontal="left" vertical="center" indent="1"/>
    </xf>
    <xf numFmtId="0" fontId="25" fillId="73" borderId="216"/>
    <xf numFmtId="4" fontId="91" fillId="100" borderId="210" applyNumberFormat="0" applyProtection="0">
      <alignment horizontal="right" vertical="center"/>
    </xf>
    <xf numFmtId="4" fontId="92" fillId="70" borderId="197" applyNumberFormat="0" applyProtection="0">
      <alignment horizontal="right" vertical="center"/>
    </xf>
    <xf numFmtId="0" fontId="60" fillId="79" borderId="197" applyNumberFormat="0" applyAlignment="0" applyProtection="0"/>
    <xf numFmtId="0" fontId="73" fillId="49" borderId="197" applyNumberFormat="0" applyAlignment="0" applyProtection="0"/>
    <xf numFmtId="0" fontId="81" fillId="79" borderId="210" applyNumberFormat="0" applyAlignment="0" applyProtection="0"/>
    <xf numFmtId="4" fontId="25" fillId="82" borderId="197" applyNumberFormat="0" applyProtection="0">
      <alignment vertical="center"/>
    </xf>
    <xf numFmtId="4" fontId="25" fillId="82" borderId="197" applyNumberFormat="0" applyProtection="0">
      <alignment vertical="center"/>
    </xf>
    <xf numFmtId="4" fontId="25" fillId="82" borderId="197" applyNumberFormat="0" applyProtection="0">
      <alignment vertical="center"/>
    </xf>
    <xf numFmtId="4" fontId="43" fillId="54" borderId="210" applyNumberFormat="0" applyProtection="0">
      <alignment vertical="center"/>
    </xf>
    <xf numFmtId="4" fontId="25" fillId="82" borderId="197" applyNumberFormat="0" applyProtection="0">
      <alignment vertical="center"/>
    </xf>
    <xf numFmtId="4" fontId="25" fillId="82" borderId="197" applyNumberFormat="0" applyProtection="0">
      <alignment vertical="center"/>
    </xf>
    <xf numFmtId="4" fontId="25" fillId="82" borderId="197" applyNumberFormat="0" applyProtection="0">
      <alignment vertical="center"/>
    </xf>
    <xf numFmtId="4" fontId="43" fillId="54" borderId="210" applyNumberFormat="0" applyProtection="0">
      <alignment horizontal="left" vertical="center" indent="1"/>
    </xf>
    <xf numFmtId="4" fontId="43" fillId="54" borderId="210" applyNumberFormat="0" applyProtection="0">
      <alignment horizontal="left" vertical="center" indent="1"/>
    </xf>
    <xf numFmtId="4" fontId="25" fillId="54" borderId="197" applyNumberFormat="0" applyProtection="0">
      <alignment horizontal="left" vertical="center" indent="1"/>
    </xf>
    <xf numFmtId="4" fontId="43" fillId="54" borderId="210" applyNumberFormat="0" applyProtection="0">
      <alignment horizontal="left" vertical="center" indent="1"/>
    </xf>
    <xf numFmtId="4" fontId="25" fillId="54" borderId="197" applyNumberFormat="0" applyProtection="0">
      <alignment horizontal="left" vertical="center" indent="1"/>
    </xf>
    <xf numFmtId="4" fontId="25" fillId="54" borderId="197" applyNumberFormat="0" applyProtection="0">
      <alignment horizontal="left" vertical="center" indent="1"/>
    </xf>
    <xf numFmtId="4" fontId="25" fillId="54" borderId="197" applyNumberFormat="0" applyProtection="0">
      <alignment horizontal="left" vertical="center" indent="1"/>
    </xf>
    <xf numFmtId="4" fontId="43" fillId="54" borderId="210" applyNumberFormat="0" applyProtection="0">
      <alignment horizontal="left" vertical="center" indent="1"/>
    </xf>
    <xf numFmtId="4" fontId="43" fillId="54" borderId="210" applyNumberFormat="0" applyProtection="0">
      <alignment horizontal="left" vertical="center" indent="1"/>
    </xf>
    <xf numFmtId="4" fontId="25" fillId="83" borderId="197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4" fontId="25" fillId="83" borderId="197" applyNumberFormat="0" applyProtection="0">
      <alignment horizontal="left" vertical="center" indent="1"/>
    </xf>
    <xf numFmtId="4" fontId="25" fillId="83" borderId="197" applyNumberFormat="0" applyProtection="0">
      <alignment horizontal="left" vertical="center" indent="1"/>
    </xf>
    <xf numFmtId="4" fontId="25" fillId="83" borderId="197" applyNumberFormat="0" applyProtection="0">
      <alignment horizontal="left" vertical="center" indent="1"/>
    </xf>
    <xf numFmtId="4" fontId="43" fillId="57" borderId="210" applyNumberFormat="0" applyProtection="0">
      <alignment horizontal="right" vertical="center"/>
    </xf>
    <xf numFmtId="4" fontId="25" fillId="85" borderId="197" applyNumberFormat="0" applyProtection="0">
      <alignment horizontal="right" vertical="center"/>
    </xf>
    <xf numFmtId="4" fontId="25" fillId="85" borderId="197" applyNumberFormat="0" applyProtection="0">
      <alignment horizontal="right" vertical="center"/>
    </xf>
    <xf numFmtId="4" fontId="25" fillId="85" borderId="197" applyNumberFormat="0" applyProtection="0">
      <alignment horizontal="right" vertical="center"/>
    </xf>
    <xf numFmtId="4" fontId="25" fillId="85" borderId="197" applyNumberFormat="0" applyProtection="0">
      <alignment horizontal="right" vertical="center"/>
    </xf>
    <xf numFmtId="4" fontId="43" fillId="58" borderId="210" applyNumberFormat="0" applyProtection="0">
      <alignment horizontal="right" vertical="center"/>
    </xf>
    <xf numFmtId="4" fontId="25" fillId="86" borderId="197" applyNumberFormat="0" applyProtection="0">
      <alignment horizontal="right" vertical="center"/>
    </xf>
    <xf numFmtId="4" fontId="25" fillId="86" borderId="197" applyNumberFormat="0" applyProtection="0">
      <alignment horizontal="right" vertical="center"/>
    </xf>
    <xf numFmtId="4" fontId="25" fillId="86" borderId="197" applyNumberFormat="0" applyProtection="0">
      <alignment horizontal="right" vertical="center"/>
    </xf>
    <xf numFmtId="4" fontId="25" fillId="86" borderId="197" applyNumberFormat="0" applyProtection="0">
      <alignment horizontal="right" vertical="center"/>
    </xf>
    <xf numFmtId="4" fontId="43" fillId="56" borderId="210" applyNumberFormat="0" applyProtection="0">
      <alignment horizontal="right" vertical="center"/>
    </xf>
    <xf numFmtId="4" fontId="25" fillId="88" borderId="212" applyNumberFormat="0" applyProtection="0">
      <alignment horizontal="right" vertical="center"/>
    </xf>
    <xf numFmtId="4" fontId="25" fillId="88" borderId="212" applyNumberFormat="0" applyProtection="0">
      <alignment horizontal="right" vertical="center"/>
    </xf>
    <xf numFmtId="4" fontId="25" fillId="88" borderId="212" applyNumberFormat="0" applyProtection="0">
      <alignment horizontal="right" vertical="center"/>
    </xf>
    <xf numFmtId="4" fontId="25" fillId="88" borderId="212" applyNumberFormat="0" applyProtection="0">
      <alignment horizontal="right" vertical="center"/>
    </xf>
    <xf numFmtId="4" fontId="43" fillId="61" borderId="210" applyNumberFormat="0" applyProtection="0">
      <alignment horizontal="right" vertical="center"/>
    </xf>
    <xf numFmtId="4" fontId="25" fillId="89" borderId="197" applyNumberFormat="0" applyProtection="0">
      <alignment horizontal="right" vertical="center"/>
    </xf>
    <xf numFmtId="4" fontId="25" fillId="89" borderId="197" applyNumberFormat="0" applyProtection="0">
      <alignment horizontal="right" vertical="center"/>
    </xf>
    <xf numFmtId="4" fontId="25" fillId="89" borderId="197" applyNumberFormat="0" applyProtection="0">
      <alignment horizontal="right" vertical="center"/>
    </xf>
    <xf numFmtId="4" fontId="25" fillId="89" borderId="197" applyNumberFormat="0" applyProtection="0">
      <alignment horizontal="right" vertical="center"/>
    </xf>
    <xf numFmtId="4" fontId="43" fillId="91" borderId="210" applyNumberFormat="0" applyProtection="0">
      <alignment horizontal="right" vertical="center"/>
    </xf>
    <xf numFmtId="4" fontId="25" fillId="90" borderId="197" applyNumberFormat="0" applyProtection="0">
      <alignment horizontal="right" vertical="center"/>
    </xf>
    <xf numFmtId="4" fontId="25" fillId="90" borderId="197" applyNumberFormat="0" applyProtection="0">
      <alignment horizontal="right" vertical="center"/>
    </xf>
    <xf numFmtId="4" fontId="25" fillId="90" borderId="197" applyNumberFormat="0" applyProtection="0">
      <alignment horizontal="right" vertical="center"/>
    </xf>
    <xf numFmtId="4" fontId="25" fillId="90" borderId="197" applyNumberFormat="0" applyProtection="0">
      <alignment horizontal="right" vertical="center"/>
    </xf>
    <xf numFmtId="4" fontId="43" fillId="93" borderId="210" applyNumberFormat="0" applyProtection="0">
      <alignment horizontal="right" vertical="center"/>
    </xf>
    <xf numFmtId="4" fontId="25" fillId="92" borderId="197" applyNumberFormat="0" applyProtection="0">
      <alignment horizontal="right" vertical="center"/>
    </xf>
    <xf numFmtId="4" fontId="25" fillId="92" borderId="197" applyNumberFormat="0" applyProtection="0">
      <alignment horizontal="right" vertical="center"/>
    </xf>
    <xf numFmtId="4" fontId="25" fillId="92" borderId="197" applyNumberFormat="0" applyProtection="0">
      <alignment horizontal="right" vertical="center"/>
    </xf>
    <xf numFmtId="4" fontId="25" fillId="92" borderId="197" applyNumberFormat="0" applyProtection="0">
      <alignment horizontal="right" vertical="center"/>
    </xf>
    <xf numFmtId="4" fontId="43" fillId="64" borderId="210" applyNumberFormat="0" applyProtection="0">
      <alignment horizontal="right" vertical="center"/>
    </xf>
    <xf numFmtId="4" fontId="25" fillId="94" borderId="197" applyNumberFormat="0" applyProtection="0">
      <alignment horizontal="right" vertical="center"/>
    </xf>
    <xf numFmtId="4" fontId="25" fillId="94" borderId="197" applyNumberFormat="0" applyProtection="0">
      <alignment horizontal="right" vertical="center"/>
    </xf>
    <xf numFmtId="4" fontId="25" fillId="94" borderId="197" applyNumberFormat="0" applyProtection="0">
      <alignment horizontal="right" vertical="center"/>
    </xf>
    <xf numFmtId="4" fontId="25" fillId="94" borderId="197" applyNumberFormat="0" applyProtection="0">
      <alignment horizontal="right" vertical="center"/>
    </xf>
    <xf numFmtId="4" fontId="43" fillId="63" borderId="210" applyNumberFormat="0" applyProtection="0">
      <alignment horizontal="right" vertical="center"/>
    </xf>
    <xf numFmtId="4" fontId="25" fillId="95" borderId="197" applyNumberFormat="0" applyProtection="0">
      <alignment horizontal="right" vertical="center"/>
    </xf>
    <xf numFmtId="4" fontId="25" fillId="95" borderId="197" applyNumberFormat="0" applyProtection="0">
      <alignment horizontal="right" vertical="center"/>
    </xf>
    <xf numFmtId="4" fontId="25" fillId="95" borderId="197" applyNumberFormat="0" applyProtection="0">
      <alignment horizontal="right" vertical="center"/>
    </xf>
    <xf numFmtId="4" fontId="25" fillId="95" borderId="197" applyNumberFormat="0" applyProtection="0">
      <alignment horizontal="right" vertical="center"/>
    </xf>
    <xf numFmtId="4" fontId="43" fillId="97" borderId="210" applyNumberFormat="0" applyProtection="0">
      <alignment horizontal="right" vertical="center"/>
    </xf>
    <xf numFmtId="4" fontId="25" fillId="96" borderId="197" applyNumberFormat="0" applyProtection="0">
      <alignment horizontal="right" vertical="center"/>
    </xf>
    <xf numFmtId="4" fontId="25" fillId="96" borderId="197" applyNumberFormat="0" applyProtection="0">
      <alignment horizontal="right" vertical="center"/>
    </xf>
    <xf numFmtId="4" fontId="25" fillId="96" borderId="197" applyNumberFormat="0" applyProtection="0">
      <alignment horizontal="right" vertical="center"/>
    </xf>
    <xf numFmtId="4" fontId="25" fillId="96" borderId="197" applyNumberFormat="0" applyProtection="0">
      <alignment horizontal="right" vertical="center"/>
    </xf>
    <xf numFmtId="4" fontId="25" fillId="98" borderId="212" applyNumberFormat="0" applyProtection="0">
      <alignment horizontal="left" vertical="center" indent="1"/>
    </xf>
    <xf numFmtId="4" fontId="25" fillId="98" borderId="212" applyNumberFormat="0" applyProtection="0">
      <alignment horizontal="left" vertical="center" indent="1"/>
    </xf>
    <xf numFmtId="4" fontId="25" fillId="98" borderId="212" applyNumberFormat="0" applyProtection="0">
      <alignment horizontal="left" vertical="center" indent="1"/>
    </xf>
    <xf numFmtId="4" fontId="25" fillId="98" borderId="212" applyNumberFormat="0" applyProtection="0">
      <alignment horizontal="left" vertical="center" indent="1"/>
    </xf>
    <xf numFmtId="4" fontId="43" fillId="100" borderId="213" applyNumberFormat="0" applyProtection="0">
      <alignment horizontal="left" vertical="center" indent="1"/>
    </xf>
    <xf numFmtId="4" fontId="43" fillId="100" borderId="213" applyNumberFormat="0" applyProtection="0">
      <alignment horizontal="left" vertical="center" indent="1"/>
    </xf>
    <xf numFmtId="4" fontId="4" fillId="71" borderId="212" applyNumberFormat="0" applyProtection="0">
      <alignment horizontal="left" vertical="center" indent="1"/>
    </xf>
    <xf numFmtId="4" fontId="4" fillId="71" borderId="212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4" fontId="25" fillId="102" borderId="197" applyNumberFormat="0" applyProtection="0">
      <alignment horizontal="right" vertical="center"/>
    </xf>
    <xf numFmtId="4" fontId="25" fillId="102" borderId="197" applyNumberFormat="0" applyProtection="0">
      <alignment horizontal="right" vertical="center"/>
    </xf>
    <xf numFmtId="4" fontId="25" fillId="102" borderId="197" applyNumberFormat="0" applyProtection="0">
      <alignment horizontal="right" vertical="center"/>
    </xf>
    <xf numFmtId="4" fontId="25" fillId="102" borderId="197" applyNumberFormat="0" applyProtection="0">
      <alignment horizontal="right" vertical="center"/>
    </xf>
    <xf numFmtId="4" fontId="43" fillId="100" borderId="210" applyNumberFormat="0" applyProtection="0">
      <alignment horizontal="left" vertical="center" indent="1"/>
    </xf>
    <xf numFmtId="4" fontId="43" fillId="100" borderId="210" applyNumberFormat="0" applyProtection="0">
      <alignment horizontal="left" vertical="center" indent="1"/>
    </xf>
    <xf numFmtId="4" fontId="43" fillId="100" borderId="210" applyNumberFormat="0" applyProtection="0">
      <alignment horizontal="left" vertical="center" indent="1"/>
    </xf>
    <xf numFmtId="4" fontId="25" fillId="101" borderId="212" applyNumberFormat="0" applyProtection="0">
      <alignment horizontal="left" vertical="center" indent="1"/>
    </xf>
    <xf numFmtId="4" fontId="25" fillId="101" borderId="212" applyNumberFormat="0" applyProtection="0">
      <alignment horizontal="left" vertical="center" indent="1"/>
    </xf>
    <xf numFmtId="4" fontId="25" fillId="101" borderId="212" applyNumberFormat="0" applyProtection="0">
      <alignment horizontal="left" vertical="center" indent="1"/>
    </xf>
    <xf numFmtId="4" fontId="25" fillId="101" borderId="212" applyNumberFormat="0" applyProtection="0">
      <alignment horizontal="left" vertical="center" indent="1"/>
    </xf>
    <xf numFmtId="4" fontId="43" fillId="103" borderId="210" applyNumberFormat="0" applyProtection="0">
      <alignment horizontal="left" vertical="center" indent="1"/>
    </xf>
    <xf numFmtId="4" fontId="43" fillId="103" borderId="210" applyNumberFormat="0" applyProtection="0">
      <alignment horizontal="left" vertical="center" indent="1"/>
    </xf>
    <xf numFmtId="4" fontId="43" fillId="103" borderId="210" applyNumberFormat="0" applyProtection="0">
      <alignment horizontal="left" vertical="center" indent="1"/>
    </xf>
    <xf numFmtId="4" fontId="25" fillId="102" borderId="212" applyNumberFormat="0" applyProtection="0">
      <alignment horizontal="left" vertical="center" indent="1"/>
    </xf>
    <xf numFmtId="4" fontId="25" fillId="102" borderId="212" applyNumberFormat="0" applyProtection="0">
      <alignment horizontal="left" vertical="center" indent="1"/>
    </xf>
    <xf numFmtId="4" fontId="25" fillId="102" borderId="212" applyNumberFormat="0" applyProtection="0">
      <alignment horizontal="left" vertical="center" indent="1"/>
    </xf>
    <xf numFmtId="4" fontId="25" fillId="102" borderId="212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25" fillId="104" borderId="197" applyNumberFormat="0" applyProtection="0">
      <alignment horizontal="left" vertical="center" indent="1"/>
    </xf>
    <xf numFmtId="0" fontId="25" fillId="104" borderId="197" applyNumberFormat="0" applyProtection="0">
      <alignment horizontal="left" vertical="center" indent="1"/>
    </xf>
    <xf numFmtId="0" fontId="25" fillId="104" borderId="197" applyNumberFormat="0" applyProtection="0">
      <alignment horizontal="left" vertical="center" indent="1"/>
    </xf>
    <xf numFmtId="0" fontId="25" fillId="104" borderId="197" applyNumberFormat="0" applyProtection="0">
      <alignment horizontal="left" vertical="center" indent="1"/>
    </xf>
    <xf numFmtId="0" fontId="4" fillId="103" borderId="210" applyNumberFormat="0" applyProtection="0">
      <alignment horizontal="left" vertical="center" indent="1"/>
    </xf>
    <xf numFmtId="0" fontId="25" fillId="71" borderId="211" applyNumberFormat="0" applyProtection="0">
      <alignment horizontal="left" vertical="top" indent="1"/>
    </xf>
    <xf numFmtId="0" fontId="4" fillId="106" borderId="210" applyNumberFormat="0" applyProtection="0">
      <alignment horizontal="left" vertical="center" indent="1"/>
    </xf>
    <xf numFmtId="0" fontId="25" fillId="105" borderId="197" applyNumberFormat="0" applyProtection="0">
      <alignment horizontal="left" vertical="center" indent="1"/>
    </xf>
    <xf numFmtId="0" fontId="25" fillId="105" borderId="197" applyNumberFormat="0" applyProtection="0">
      <alignment horizontal="left" vertical="center" indent="1"/>
    </xf>
    <xf numFmtId="0" fontId="25" fillId="105" borderId="197" applyNumberFormat="0" applyProtection="0">
      <alignment horizontal="left" vertical="center" indent="1"/>
    </xf>
    <xf numFmtId="0" fontId="25" fillId="105" borderId="197" applyNumberFormat="0" applyProtection="0">
      <alignment horizontal="left" vertical="center" indent="1"/>
    </xf>
    <xf numFmtId="0" fontId="4" fillId="106" borderId="210" applyNumberFormat="0" applyProtection="0">
      <alignment horizontal="left" vertical="center" indent="1"/>
    </xf>
    <xf numFmtId="0" fontId="25" fillId="102" borderId="211" applyNumberFormat="0" applyProtection="0">
      <alignment horizontal="left" vertical="top" indent="1"/>
    </xf>
    <xf numFmtId="0" fontId="4" fillId="4" borderId="210" applyNumberFormat="0" applyProtection="0">
      <alignment horizontal="left" vertical="center" indent="1"/>
    </xf>
    <xf numFmtId="0" fontId="25" fillId="107" borderId="197" applyNumberFormat="0" applyProtection="0">
      <alignment horizontal="left" vertical="center" indent="1"/>
    </xf>
    <xf numFmtId="0" fontId="25" fillId="107" borderId="197" applyNumberFormat="0" applyProtection="0">
      <alignment horizontal="left" vertical="center" indent="1"/>
    </xf>
    <xf numFmtId="0" fontId="25" fillId="107" borderId="197" applyNumberFormat="0" applyProtection="0">
      <alignment horizontal="left" vertical="center" indent="1"/>
    </xf>
    <xf numFmtId="0" fontId="25" fillId="107" borderId="197" applyNumberFormat="0" applyProtection="0">
      <alignment horizontal="left" vertical="center" indent="1"/>
    </xf>
    <xf numFmtId="0" fontId="4" fillId="4" borderId="210" applyNumberFormat="0" applyProtection="0">
      <alignment horizontal="left" vertical="center" indent="1"/>
    </xf>
    <xf numFmtId="0" fontId="25" fillId="107" borderId="211" applyNumberFormat="0" applyProtection="0">
      <alignment horizontal="left" vertical="top" indent="1"/>
    </xf>
    <xf numFmtId="0" fontId="4" fillId="84" borderId="210" applyNumberFormat="0" applyProtection="0">
      <alignment horizontal="left" vertical="center" indent="1"/>
    </xf>
    <xf numFmtId="0" fontId="25" fillId="101" borderId="197" applyNumberFormat="0" applyProtection="0">
      <alignment horizontal="left" vertical="center" indent="1"/>
    </xf>
    <xf numFmtId="0" fontId="25" fillId="101" borderId="197" applyNumberFormat="0" applyProtection="0">
      <alignment horizontal="left" vertical="center" indent="1"/>
    </xf>
    <xf numFmtId="0" fontId="25" fillId="101" borderId="197" applyNumberFormat="0" applyProtection="0">
      <alignment horizontal="left" vertical="center" indent="1"/>
    </xf>
    <xf numFmtId="0" fontId="25" fillId="101" borderId="197" applyNumberFormat="0" applyProtection="0">
      <alignment horizontal="left" vertical="center" indent="1"/>
    </xf>
    <xf numFmtId="0" fontId="4" fillId="84" borderId="210" applyNumberFormat="0" applyProtection="0">
      <alignment horizontal="left" vertical="center" indent="1"/>
    </xf>
    <xf numFmtId="0" fontId="25" fillId="101" borderId="211" applyNumberFormat="0" applyProtection="0">
      <alignment horizontal="left" vertical="top" indent="1"/>
    </xf>
    <xf numFmtId="4" fontId="43" fillId="72" borderId="210" applyNumberFormat="0" applyProtection="0">
      <alignment vertical="center"/>
    </xf>
    <xf numFmtId="4" fontId="43" fillId="72" borderId="211" applyNumberFormat="0" applyProtection="0">
      <alignment vertical="center"/>
    </xf>
    <xf numFmtId="4" fontId="43" fillId="72" borderId="210" applyNumberFormat="0" applyProtection="0">
      <alignment vertical="center"/>
    </xf>
    <xf numFmtId="4" fontId="43" fillId="72" borderId="210" applyNumberFormat="0" applyProtection="0">
      <alignment horizontal="left" vertical="center" indent="1"/>
    </xf>
    <xf numFmtId="4" fontId="43" fillId="72" borderId="211" applyNumberFormat="0" applyProtection="0">
      <alignment horizontal="left" vertical="center" indent="1"/>
    </xf>
    <xf numFmtId="4" fontId="43" fillId="72" borderId="210" applyNumberFormat="0" applyProtection="0">
      <alignment horizontal="left" vertical="center" indent="1"/>
    </xf>
    <xf numFmtId="4" fontId="43" fillId="72" borderId="210" applyNumberFormat="0" applyProtection="0">
      <alignment horizontal="left" vertical="center" indent="1"/>
    </xf>
    <xf numFmtId="0" fontId="43" fillId="72" borderId="211" applyNumberFormat="0" applyProtection="0">
      <alignment horizontal="left" vertical="top" indent="1"/>
    </xf>
    <xf numFmtId="4" fontId="43" fillId="72" borderId="210" applyNumberFormat="0" applyProtection="0">
      <alignment horizontal="left" vertical="center" indent="1"/>
    </xf>
    <xf numFmtId="4" fontId="43" fillId="0" borderId="210" applyNumberFormat="0" applyProtection="0">
      <alignment horizontal="right" vertical="center"/>
    </xf>
    <xf numFmtId="4" fontId="43" fillId="0" borderId="210" applyNumberFormat="0" applyProtection="0">
      <alignment horizontal="right" vertical="center"/>
    </xf>
    <xf numFmtId="4" fontId="43" fillId="0" borderId="211" applyNumberFormat="0" applyProtection="0">
      <alignment horizontal="right" vertical="center"/>
    </xf>
    <xf numFmtId="4" fontId="43" fillId="0" borderId="211" applyNumberFormat="0" applyProtection="0">
      <alignment horizontal="right" vertical="center"/>
    </xf>
    <xf numFmtId="4" fontId="25" fillId="0" borderId="197" applyNumberFormat="0" applyProtection="0">
      <alignment horizontal="right" vertical="center"/>
    </xf>
    <xf numFmtId="4" fontId="43" fillId="0" borderId="210" applyNumberFormat="0" applyProtection="0">
      <alignment horizontal="right" vertical="center"/>
    </xf>
    <xf numFmtId="4" fontId="25" fillId="0" borderId="197" applyNumberFormat="0" applyProtection="0">
      <alignment horizontal="right" vertical="center"/>
    </xf>
    <xf numFmtId="4" fontId="25" fillId="0" borderId="197" applyNumberFormat="0" applyProtection="0">
      <alignment horizontal="right" vertical="center"/>
    </xf>
    <xf numFmtId="4" fontId="25" fillId="0" borderId="197" applyNumberFormat="0" applyProtection="0">
      <alignment horizontal="right" vertical="center"/>
    </xf>
    <xf numFmtId="0" fontId="4" fillId="0" borderId="210" applyNumberFormat="0" applyProtection="0">
      <alignment horizontal="left" vertical="center" indent="1"/>
    </xf>
    <xf numFmtId="0" fontId="4" fillId="0" borderId="210" applyNumberFormat="0" applyProtection="0">
      <alignment horizontal="left" vertical="center" indent="1"/>
    </xf>
    <xf numFmtId="4" fontId="43" fillId="0" borderId="211" applyNumberFormat="0" applyProtection="0">
      <alignment horizontal="left" vertical="center" indent="1"/>
    </xf>
    <xf numFmtId="4" fontId="43" fillId="0" borderId="211" applyNumberFormat="0" applyProtection="0">
      <alignment horizontal="left" vertical="center" indent="1"/>
    </xf>
    <xf numFmtId="4" fontId="25" fillId="83" borderId="197" applyNumberFormat="0" applyProtection="0">
      <alignment horizontal="left" vertical="center" indent="1"/>
    </xf>
    <xf numFmtId="0" fontId="4" fillId="0" borderId="210" applyNumberFormat="0" applyProtection="0">
      <alignment horizontal="left" vertical="center" indent="1"/>
    </xf>
    <xf numFmtId="0" fontId="4" fillId="0" borderId="210" applyNumberFormat="0" applyProtection="0">
      <alignment horizontal="left" vertical="center" indent="1"/>
    </xf>
    <xf numFmtId="4" fontId="25" fillId="83" borderId="197" applyNumberFormat="0" applyProtection="0">
      <alignment horizontal="left" vertical="center" indent="1"/>
    </xf>
    <xf numFmtId="4" fontId="25" fillId="83" borderId="197" applyNumberFormat="0" applyProtection="0">
      <alignment horizontal="left" vertical="center" indent="1"/>
    </xf>
    <xf numFmtId="4" fontId="25" fillId="83" borderId="197" applyNumberFormat="0" applyProtection="0">
      <alignment horizontal="left" vertical="center" indent="1"/>
    </xf>
    <xf numFmtId="0" fontId="43" fillId="68" borderId="211" applyNumberFormat="0" applyProtection="0">
      <alignment horizontal="left" vertical="top" indent="1"/>
    </xf>
    <xf numFmtId="0" fontId="4" fillId="84" borderId="210" applyNumberFormat="0" applyProtection="0">
      <alignment horizontal="left" vertical="center" indent="1"/>
    </xf>
    <xf numFmtId="0" fontId="25" fillId="73" borderId="216"/>
    <xf numFmtId="0" fontId="25" fillId="73" borderId="216"/>
    <xf numFmtId="0" fontId="25" fillId="73" borderId="216"/>
    <xf numFmtId="0" fontId="35" fillId="0" borderId="217" applyNumberFormat="0" applyFill="0" applyAlignment="0" applyProtection="0"/>
    <xf numFmtId="0" fontId="25" fillId="48" borderId="223" applyNumberFormat="0" applyFont="0" applyAlignment="0" applyProtection="0"/>
    <xf numFmtId="0" fontId="25" fillId="48" borderId="223" applyNumberFormat="0" applyFont="0" applyAlignment="0" applyProtection="0"/>
    <xf numFmtId="0" fontId="25" fillId="48" borderId="223" applyNumberFormat="0" applyFont="0" applyAlignment="0" applyProtection="0"/>
    <xf numFmtId="4" fontId="86" fillId="54" borderId="223" applyNumberFormat="0" applyProtection="0">
      <alignment vertical="center"/>
    </xf>
    <xf numFmtId="4" fontId="25" fillId="83" borderId="223" applyNumberFormat="0" applyProtection="0">
      <alignment horizontal="left" vertical="center" indent="1"/>
    </xf>
    <xf numFmtId="4" fontId="86" fillId="67" borderId="223" applyNumberFormat="0" applyProtection="0">
      <alignment horizontal="right" vertical="center"/>
    </xf>
    <xf numFmtId="4" fontId="25" fillId="83" borderId="223" applyNumberFormat="0" applyProtection="0">
      <alignment horizontal="left" vertical="center" indent="1"/>
    </xf>
    <xf numFmtId="4" fontId="92" fillId="70" borderId="223" applyNumberFormat="0" applyProtection="0">
      <alignment horizontal="right" vertical="center"/>
    </xf>
    <xf numFmtId="0" fontId="60" fillId="79" borderId="223" applyNumberFormat="0" applyAlignment="0" applyProtection="0"/>
    <xf numFmtId="0" fontId="73" fillId="49" borderId="223" applyNumberFormat="0" applyAlignment="0" applyProtection="0"/>
    <xf numFmtId="4" fontId="25" fillId="82" borderId="223" applyNumberFormat="0" applyProtection="0">
      <alignment vertical="center"/>
    </xf>
    <xf numFmtId="4" fontId="25" fillId="82" borderId="223" applyNumberFormat="0" applyProtection="0">
      <alignment vertical="center"/>
    </xf>
    <xf numFmtId="4" fontId="25" fillId="82" borderId="223" applyNumberFormat="0" applyProtection="0">
      <alignment vertical="center"/>
    </xf>
    <xf numFmtId="4" fontId="25" fillId="82" borderId="223" applyNumberFormat="0" applyProtection="0">
      <alignment vertical="center"/>
    </xf>
    <xf numFmtId="4" fontId="25" fillId="82" borderId="223" applyNumberFormat="0" applyProtection="0">
      <alignment vertical="center"/>
    </xf>
    <xf numFmtId="4" fontId="25" fillId="82" borderId="223" applyNumberFormat="0" applyProtection="0">
      <alignment vertical="center"/>
    </xf>
    <xf numFmtId="4" fontId="25" fillId="54" borderId="223" applyNumberFormat="0" applyProtection="0">
      <alignment horizontal="left" vertical="center" indent="1"/>
    </xf>
    <xf numFmtId="4" fontId="25" fillId="54" borderId="223" applyNumberFormat="0" applyProtection="0">
      <alignment horizontal="left" vertical="center" indent="1"/>
    </xf>
    <xf numFmtId="4" fontId="25" fillId="54" borderId="223" applyNumberFormat="0" applyProtection="0">
      <alignment horizontal="left" vertical="center" indent="1"/>
    </xf>
    <xf numFmtId="4" fontId="25" fillId="54" borderId="223" applyNumberFormat="0" applyProtection="0">
      <alignment horizontal="left" vertical="center" indent="1"/>
    </xf>
    <xf numFmtId="4" fontId="25" fillId="83" borderId="223" applyNumberFormat="0" applyProtection="0">
      <alignment horizontal="left" vertical="center" indent="1"/>
    </xf>
    <xf numFmtId="4" fontId="25" fillId="83" borderId="223" applyNumberFormat="0" applyProtection="0">
      <alignment horizontal="left" vertical="center" indent="1"/>
    </xf>
    <xf numFmtId="4" fontId="25" fillId="83" borderId="223" applyNumberFormat="0" applyProtection="0">
      <alignment horizontal="left" vertical="center" indent="1"/>
    </xf>
    <xf numFmtId="4" fontId="25" fillId="83" borderId="223" applyNumberFormat="0" applyProtection="0">
      <alignment horizontal="left" vertical="center" indent="1"/>
    </xf>
    <xf numFmtId="4" fontId="25" fillId="85" borderId="223" applyNumberFormat="0" applyProtection="0">
      <alignment horizontal="right" vertical="center"/>
    </xf>
    <xf numFmtId="4" fontId="25" fillId="85" borderId="223" applyNumberFormat="0" applyProtection="0">
      <alignment horizontal="right" vertical="center"/>
    </xf>
    <xf numFmtId="4" fontId="25" fillId="85" borderId="223" applyNumberFormat="0" applyProtection="0">
      <alignment horizontal="right" vertical="center"/>
    </xf>
    <xf numFmtId="4" fontId="25" fillId="85" borderId="223" applyNumberFormat="0" applyProtection="0">
      <alignment horizontal="right" vertical="center"/>
    </xf>
    <xf numFmtId="4" fontId="25" fillId="86" borderId="223" applyNumberFormat="0" applyProtection="0">
      <alignment horizontal="right" vertical="center"/>
    </xf>
    <xf numFmtId="4" fontId="25" fillId="86" borderId="223" applyNumberFormat="0" applyProtection="0">
      <alignment horizontal="right" vertical="center"/>
    </xf>
    <xf numFmtId="4" fontId="25" fillId="86" borderId="223" applyNumberFormat="0" applyProtection="0">
      <alignment horizontal="right" vertical="center"/>
    </xf>
    <xf numFmtId="4" fontId="25" fillId="86" borderId="223" applyNumberFormat="0" applyProtection="0">
      <alignment horizontal="right" vertical="center"/>
    </xf>
    <xf numFmtId="4" fontId="25" fillId="89" borderId="223" applyNumberFormat="0" applyProtection="0">
      <alignment horizontal="right" vertical="center"/>
    </xf>
    <xf numFmtId="4" fontId="25" fillId="89" borderId="223" applyNumberFormat="0" applyProtection="0">
      <alignment horizontal="right" vertical="center"/>
    </xf>
    <xf numFmtId="4" fontId="25" fillId="89" borderId="223" applyNumberFormat="0" applyProtection="0">
      <alignment horizontal="right" vertical="center"/>
    </xf>
    <xf numFmtId="4" fontId="25" fillId="89" borderId="223" applyNumberFormat="0" applyProtection="0">
      <alignment horizontal="right" vertical="center"/>
    </xf>
    <xf numFmtId="4" fontId="25" fillId="90" borderId="223" applyNumberFormat="0" applyProtection="0">
      <alignment horizontal="right" vertical="center"/>
    </xf>
    <xf numFmtId="4" fontId="25" fillId="90" borderId="223" applyNumberFormat="0" applyProtection="0">
      <alignment horizontal="right" vertical="center"/>
    </xf>
    <xf numFmtId="4" fontId="25" fillId="90" borderId="223" applyNumberFormat="0" applyProtection="0">
      <alignment horizontal="right" vertical="center"/>
    </xf>
    <xf numFmtId="4" fontId="25" fillId="90" borderId="223" applyNumberFormat="0" applyProtection="0">
      <alignment horizontal="right" vertical="center"/>
    </xf>
    <xf numFmtId="4" fontId="25" fillId="92" borderId="223" applyNumberFormat="0" applyProtection="0">
      <alignment horizontal="right" vertical="center"/>
    </xf>
    <xf numFmtId="4" fontId="25" fillId="92" borderId="223" applyNumberFormat="0" applyProtection="0">
      <alignment horizontal="right" vertical="center"/>
    </xf>
    <xf numFmtId="4" fontId="25" fillId="92" borderId="223" applyNumberFormat="0" applyProtection="0">
      <alignment horizontal="right" vertical="center"/>
    </xf>
    <xf numFmtId="4" fontId="25" fillId="92" borderId="223" applyNumberFormat="0" applyProtection="0">
      <alignment horizontal="right" vertical="center"/>
    </xf>
    <xf numFmtId="4" fontId="25" fillId="94" borderId="223" applyNumberFormat="0" applyProtection="0">
      <alignment horizontal="right" vertical="center"/>
    </xf>
    <xf numFmtId="4" fontId="25" fillId="94" borderId="223" applyNumberFormat="0" applyProtection="0">
      <alignment horizontal="right" vertical="center"/>
    </xf>
    <xf numFmtId="4" fontId="25" fillId="94" borderId="223" applyNumberFormat="0" applyProtection="0">
      <alignment horizontal="right" vertical="center"/>
    </xf>
    <xf numFmtId="4" fontId="25" fillId="94" borderId="223" applyNumberFormat="0" applyProtection="0">
      <alignment horizontal="right" vertical="center"/>
    </xf>
    <xf numFmtId="4" fontId="25" fillId="95" borderId="223" applyNumberFormat="0" applyProtection="0">
      <alignment horizontal="right" vertical="center"/>
    </xf>
    <xf numFmtId="4" fontId="25" fillId="95" borderId="223" applyNumberFormat="0" applyProtection="0">
      <alignment horizontal="right" vertical="center"/>
    </xf>
    <xf numFmtId="4" fontId="25" fillId="95" borderId="223" applyNumberFormat="0" applyProtection="0">
      <alignment horizontal="right" vertical="center"/>
    </xf>
    <xf numFmtId="4" fontId="25" fillId="95" borderId="223" applyNumberFormat="0" applyProtection="0">
      <alignment horizontal="right" vertical="center"/>
    </xf>
    <xf numFmtId="4" fontId="25" fillId="96" borderId="223" applyNumberFormat="0" applyProtection="0">
      <alignment horizontal="right" vertical="center"/>
    </xf>
    <xf numFmtId="4" fontId="25" fillId="96" borderId="223" applyNumberFormat="0" applyProtection="0">
      <alignment horizontal="right" vertical="center"/>
    </xf>
    <xf numFmtId="4" fontId="25" fillId="96" borderId="223" applyNumberFormat="0" applyProtection="0">
      <alignment horizontal="right" vertical="center"/>
    </xf>
    <xf numFmtId="4" fontId="25" fillId="96" borderId="223" applyNumberFormat="0" applyProtection="0">
      <alignment horizontal="right" vertical="center"/>
    </xf>
    <xf numFmtId="4" fontId="25" fillId="102" borderId="223" applyNumberFormat="0" applyProtection="0">
      <alignment horizontal="right" vertical="center"/>
    </xf>
    <xf numFmtId="4" fontId="25" fillId="102" borderId="223" applyNumberFormat="0" applyProtection="0">
      <alignment horizontal="right" vertical="center"/>
    </xf>
    <xf numFmtId="4" fontId="25" fillId="102" borderId="223" applyNumberFormat="0" applyProtection="0">
      <alignment horizontal="right" vertical="center"/>
    </xf>
    <xf numFmtId="4" fontId="25" fillId="102" borderId="223" applyNumberFormat="0" applyProtection="0">
      <alignment horizontal="right" vertical="center"/>
    </xf>
    <xf numFmtId="0" fontId="25" fillId="104" borderId="223" applyNumberFormat="0" applyProtection="0">
      <alignment horizontal="left" vertical="center" indent="1"/>
    </xf>
    <xf numFmtId="0" fontId="25" fillId="104" borderId="223" applyNumberFormat="0" applyProtection="0">
      <alignment horizontal="left" vertical="center" indent="1"/>
    </xf>
    <xf numFmtId="0" fontId="25" fillId="104" borderId="223" applyNumberFormat="0" applyProtection="0">
      <alignment horizontal="left" vertical="center" indent="1"/>
    </xf>
    <xf numFmtId="0" fontId="25" fillId="104" borderId="223" applyNumberFormat="0" applyProtection="0">
      <alignment horizontal="left" vertical="center" indent="1"/>
    </xf>
    <xf numFmtId="0" fontId="25" fillId="105" borderId="223" applyNumberFormat="0" applyProtection="0">
      <alignment horizontal="left" vertical="center" indent="1"/>
    </xf>
    <xf numFmtId="0" fontId="25" fillId="105" borderId="223" applyNumberFormat="0" applyProtection="0">
      <alignment horizontal="left" vertical="center" indent="1"/>
    </xf>
    <xf numFmtId="0" fontId="25" fillId="105" borderId="223" applyNumberFormat="0" applyProtection="0">
      <alignment horizontal="left" vertical="center" indent="1"/>
    </xf>
    <xf numFmtId="0" fontId="25" fillId="105" borderId="223" applyNumberFormat="0" applyProtection="0">
      <alignment horizontal="left" vertical="center" indent="1"/>
    </xf>
    <xf numFmtId="0" fontId="25" fillId="107" borderId="223" applyNumberFormat="0" applyProtection="0">
      <alignment horizontal="left" vertical="center" indent="1"/>
    </xf>
    <xf numFmtId="0" fontId="25" fillId="107" borderId="223" applyNumberFormat="0" applyProtection="0">
      <alignment horizontal="left" vertical="center" indent="1"/>
    </xf>
    <xf numFmtId="0" fontId="25" fillId="107" borderId="223" applyNumberFormat="0" applyProtection="0">
      <alignment horizontal="left" vertical="center" indent="1"/>
    </xf>
    <xf numFmtId="0" fontId="25" fillId="107" borderId="223" applyNumberFormat="0" applyProtection="0">
      <alignment horizontal="left" vertical="center" indent="1"/>
    </xf>
    <xf numFmtId="0" fontId="25" fillId="101" borderId="223" applyNumberFormat="0" applyProtection="0">
      <alignment horizontal="left" vertical="center" indent="1"/>
    </xf>
    <xf numFmtId="0" fontId="25" fillId="101" borderId="223" applyNumberFormat="0" applyProtection="0">
      <alignment horizontal="left" vertical="center" indent="1"/>
    </xf>
    <xf numFmtId="0" fontId="25" fillId="101" borderId="223" applyNumberFormat="0" applyProtection="0">
      <alignment horizontal="left" vertical="center" indent="1"/>
    </xf>
    <xf numFmtId="0" fontId="25" fillId="101" borderId="223" applyNumberFormat="0" applyProtection="0">
      <alignment horizontal="left" vertical="center" indent="1"/>
    </xf>
    <xf numFmtId="4" fontId="25" fillId="0" borderId="223" applyNumberFormat="0" applyProtection="0">
      <alignment horizontal="right" vertical="center"/>
    </xf>
    <xf numFmtId="4" fontId="25" fillId="0" borderId="223" applyNumberFormat="0" applyProtection="0">
      <alignment horizontal="right" vertical="center"/>
    </xf>
    <xf numFmtId="4" fontId="25" fillId="0" borderId="223" applyNumberFormat="0" applyProtection="0">
      <alignment horizontal="right" vertical="center"/>
    </xf>
    <xf numFmtId="4" fontId="25" fillId="0" borderId="223" applyNumberFormat="0" applyProtection="0">
      <alignment horizontal="right" vertical="center"/>
    </xf>
    <xf numFmtId="4" fontId="25" fillId="83" borderId="223" applyNumberFormat="0" applyProtection="0">
      <alignment horizontal="left" vertical="center" indent="1"/>
    </xf>
    <xf numFmtId="4" fontId="25" fillId="83" borderId="223" applyNumberFormat="0" applyProtection="0">
      <alignment horizontal="left" vertical="center" indent="1"/>
    </xf>
    <xf numFmtId="4" fontId="25" fillId="83" borderId="223" applyNumberFormat="0" applyProtection="0">
      <alignment horizontal="left" vertical="center" indent="1"/>
    </xf>
    <xf numFmtId="4" fontId="25" fillId="83" borderId="223" applyNumberFormat="0" applyProtection="0">
      <alignment horizontal="left" vertical="center" indent="1"/>
    </xf>
  </cellStyleXfs>
  <cellXfs count="1378">
    <xf numFmtId="0" fontId="0" fillId="0" borderId="0" xfId="0"/>
    <xf numFmtId="0" fontId="11" fillId="0" borderId="0" xfId="4" applyFont="1" applyAlignment="1">
      <alignment horizontal="center"/>
    </xf>
    <xf numFmtId="0" fontId="11" fillId="0" borderId="0" xfId="4" quotePrefix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6" fontId="5" fillId="0" borderId="0" xfId="1" applyNumberFormat="1" applyFont="1" applyFill="1" applyBorder="1"/>
    <xf numFmtId="172" fontId="5" fillId="0" borderId="0" xfId="1" applyNumberFormat="1" applyFont="1" applyFill="1" applyBorder="1"/>
    <xf numFmtId="172" fontId="5" fillId="0" borderId="0" xfId="0" applyNumberFormat="1" applyFont="1"/>
    <xf numFmtId="165" fontId="5" fillId="0" borderId="0" xfId="2" applyNumberFormat="1" applyFont="1" applyFill="1" applyBorder="1"/>
    <xf numFmtId="166" fontId="5" fillId="0" borderId="0" xfId="1" applyNumberFormat="1" applyFont="1" applyBorder="1"/>
    <xf numFmtId="0" fontId="27" fillId="0" borderId="0" xfId="0" applyFont="1"/>
    <xf numFmtId="165" fontId="5" fillId="0" borderId="0" xfId="2011" applyNumberFormat="1" applyFont="1"/>
    <xf numFmtId="0" fontId="13" fillId="0" borderId="0" xfId="1965" applyFont="1"/>
    <xf numFmtId="0" fontId="5" fillId="0" borderId="0" xfId="4" applyFont="1"/>
    <xf numFmtId="0" fontId="5" fillId="0" borderId="0" xfId="4" applyFont="1" applyAlignment="1">
      <alignment horizontal="left"/>
    </xf>
    <xf numFmtId="0" fontId="5" fillId="0" borderId="0" xfId="4" applyFont="1" applyAlignment="1">
      <alignment horizontal="left" vertical="center"/>
    </xf>
    <xf numFmtId="0" fontId="10" fillId="0" borderId="0" xfId="4" applyFont="1"/>
    <xf numFmtId="0" fontId="10" fillId="0" borderId="0" xfId="4" applyFont="1" applyAlignment="1">
      <alignment horizontal="left"/>
    </xf>
    <xf numFmtId="0" fontId="5" fillId="0" borderId="0" xfId="1965" applyFont="1" applyAlignment="1">
      <alignment horizontal="center"/>
    </xf>
    <xf numFmtId="172" fontId="5" fillId="0" borderId="0" xfId="1963" applyNumberFormat="1" applyFont="1"/>
    <xf numFmtId="165" fontId="6" fillId="0" borderId="0" xfId="1963" applyNumberFormat="1" applyFont="1"/>
    <xf numFmtId="166" fontId="6" fillId="0" borderId="48" xfId="22" applyNumberFormat="1" applyFont="1" applyBorder="1"/>
    <xf numFmtId="181" fontId="5" fillId="0" borderId="4" xfId="4" applyNumberFormat="1" applyFont="1" applyBorder="1" applyAlignment="1">
      <alignment horizontal="right"/>
    </xf>
    <xf numFmtId="0" fontId="5" fillId="0" borderId="0" xfId="2012" applyFont="1" applyAlignment="1">
      <alignment horizontal="center"/>
    </xf>
    <xf numFmtId="0" fontId="6" fillId="0" borderId="0" xfId="2012" applyFont="1" applyAlignment="1">
      <alignment horizontal="center"/>
    </xf>
    <xf numFmtId="0" fontId="6" fillId="0" borderId="0" xfId="2012" applyFont="1"/>
    <xf numFmtId="0" fontId="6" fillId="0" borderId="0" xfId="2012" applyFont="1" applyAlignment="1">
      <alignment horizontal="left"/>
    </xf>
    <xf numFmtId="0" fontId="13" fillId="0" borderId="0" xfId="2012" applyFont="1"/>
    <xf numFmtId="183" fontId="5" fillId="0" borderId="0" xfId="2012" applyNumberFormat="1" applyFont="1" applyAlignment="1">
      <alignment horizontal="right"/>
    </xf>
    <xf numFmtId="0" fontId="5" fillId="0" borderId="0" xfId="2012" applyFont="1"/>
    <xf numFmtId="183" fontId="5" fillId="0" borderId="0" xfId="2012" quotePrefix="1" applyNumberFormat="1" applyFont="1" applyAlignment="1">
      <alignment horizontal="right"/>
    </xf>
    <xf numFmtId="182" fontId="5" fillId="0" borderId="0" xfId="2012" applyNumberFormat="1" applyFont="1" applyAlignment="1">
      <alignment horizontal="left"/>
    </xf>
    <xf numFmtId="0" fontId="13" fillId="0" borderId="0" xfId="2012" applyFont="1" applyAlignment="1">
      <alignment horizontal="center"/>
    </xf>
    <xf numFmtId="165" fontId="5" fillId="0" borderId="0" xfId="21" applyNumberFormat="1" applyFont="1" applyFill="1" applyBorder="1" applyProtection="1">
      <protection locked="0"/>
    </xf>
    <xf numFmtId="165" fontId="5" fillId="0" borderId="0" xfId="2012" applyNumberFormat="1" applyFont="1" applyAlignment="1" applyProtection="1">
      <alignment horizontal="right"/>
      <protection locked="0"/>
    </xf>
    <xf numFmtId="10" fontId="6" fillId="0" borderId="0" xfId="61" applyNumberFormat="1" applyFont="1" applyBorder="1"/>
    <xf numFmtId="10" fontId="6" fillId="0" borderId="0" xfId="1043" applyNumberFormat="1" applyFont="1" applyAlignment="1" applyProtection="1">
      <alignment horizontal="right"/>
    </xf>
    <xf numFmtId="165" fontId="6" fillId="0" borderId="0" xfId="2012" applyNumberFormat="1" applyFont="1" applyAlignment="1" applyProtection="1">
      <alignment horizontal="right"/>
      <protection locked="0"/>
    </xf>
    <xf numFmtId="10" fontId="6" fillId="0" borderId="0" xfId="61" applyNumberFormat="1" applyFont="1"/>
    <xf numFmtId="183" fontId="6" fillId="0" borderId="0" xfId="2012" quotePrefix="1" applyNumberFormat="1" applyFont="1" applyAlignment="1">
      <alignment horizontal="right"/>
    </xf>
    <xf numFmtId="183" fontId="5" fillId="0" borderId="0" xfId="2012" applyNumberFormat="1" applyFont="1" applyAlignment="1" applyProtection="1">
      <alignment horizontal="right"/>
      <protection locked="0"/>
    </xf>
    <xf numFmtId="0" fontId="6" fillId="0" borderId="0" xfId="1965" applyFont="1"/>
    <xf numFmtId="167" fontId="5" fillId="0" borderId="0" xfId="1043" applyNumberFormat="1" applyFont="1" applyAlignment="1">
      <alignment horizontal="right"/>
    </xf>
    <xf numFmtId="165" fontId="5" fillId="0" borderId="0" xfId="2039" applyNumberFormat="1" applyFont="1" applyFill="1"/>
    <xf numFmtId="165" fontId="5" fillId="0" borderId="0" xfId="2039" applyNumberFormat="1" applyFont="1" applyAlignment="1">
      <alignment horizontal="right"/>
    </xf>
    <xf numFmtId="0" fontId="6" fillId="0" borderId="0" xfId="1965" applyFont="1" applyAlignment="1">
      <alignment horizontal="center"/>
    </xf>
    <xf numFmtId="175" fontId="6" fillId="0" borderId="0" xfId="1965" applyNumberFormat="1" applyFont="1"/>
    <xf numFmtId="0" fontId="5" fillId="0" borderId="0" xfId="1965" applyFont="1" applyAlignment="1">
      <alignment horizontal="left"/>
    </xf>
    <xf numFmtId="165" fontId="6" fillId="0" borderId="0" xfId="1965" applyNumberFormat="1" applyFont="1"/>
    <xf numFmtId="44" fontId="6" fillId="0" borderId="0" xfId="1965" applyNumberFormat="1" applyFont="1"/>
    <xf numFmtId="165" fontId="5" fillId="0" borderId="0" xfId="21" applyNumberFormat="1" applyFont="1" applyFill="1" applyBorder="1" applyAlignment="1" applyProtection="1">
      <alignment horizontal="right"/>
      <protection locked="0"/>
    </xf>
    <xf numFmtId="0" fontId="6" fillId="0" borderId="4" xfId="4" applyFont="1" applyBorder="1"/>
    <xf numFmtId="0" fontId="6" fillId="0" borderId="4" xfId="4" applyFont="1" applyBorder="1" applyAlignment="1">
      <alignment horizontal="center"/>
    </xf>
    <xf numFmtId="10" fontId="6" fillId="0" borderId="4" xfId="61" applyNumberFormat="1" applyFont="1" applyBorder="1" applyAlignment="1">
      <alignment horizontal="center"/>
    </xf>
    <xf numFmtId="0" fontId="6" fillId="0" borderId="0" xfId="4" applyFont="1" applyAlignment="1">
      <alignment horizontal="left"/>
    </xf>
    <xf numFmtId="10" fontId="6" fillId="0" borderId="0" xfId="1043" applyNumberFormat="1" applyFont="1" applyBorder="1" applyAlignment="1">
      <alignment horizontal="right"/>
    </xf>
    <xf numFmtId="0" fontId="5" fillId="0" borderId="0" xfId="1965" applyFont="1"/>
    <xf numFmtId="165" fontId="5" fillId="0" borderId="0" xfId="2069" applyNumberFormat="1" applyFont="1" applyFill="1" applyBorder="1" applyProtection="1">
      <protection locked="0"/>
    </xf>
    <xf numFmtId="0" fontId="5" fillId="0" borderId="85" xfId="4" applyFont="1" applyBorder="1"/>
    <xf numFmtId="0" fontId="6" fillId="0" borderId="0" xfId="4" applyFont="1"/>
    <xf numFmtId="0" fontId="5" fillId="0" borderId="0" xfId="2001" applyFont="1"/>
    <xf numFmtId="0" fontId="5" fillId="0" borderId="0" xfId="2001" applyFont="1" applyAlignment="1">
      <alignment horizontal="center"/>
    </xf>
    <xf numFmtId="165" fontId="5" fillId="0" borderId="0" xfId="23" applyNumberFormat="1" applyFont="1" applyAlignment="1">
      <alignment horizontal="center"/>
    </xf>
    <xf numFmtId="0" fontId="17" fillId="0" borderId="0" xfId="0" applyFont="1" applyAlignment="1">
      <alignment horizontal="center"/>
    </xf>
    <xf numFmtId="165" fontId="6" fillId="0" borderId="0" xfId="21" quotePrefix="1" applyNumberFormat="1" applyFont="1" applyFill="1" applyBorder="1" applyAlignment="1">
      <alignment horizontal="right"/>
    </xf>
    <xf numFmtId="173" fontId="6" fillId="0" borderId="0" xfId="4" applyNumberFormat="1" applyFont="1" applyAlignment="1">
      <alignment horizontal="center"/>
    </xf>
    <xf numFmtId="0" fontId="5" fillId="0" borderId="0" xfId="4" applyFont="1" applyAlignment="1">
      <alignment horizontal="center"/>
    </xf>
    <xf numFmtId="0" fontId="13" fillId="0" borderId="0" xfId="4" applyFont="1" applyAlignment="1">
      <alignment horizontal="left"/>
    </xf>
    <xf numFmtId="0" fontId="6" fillId="0" borderId="0" xfId="4" applyFont="1" applyAlignment="1" applyProtection="1">
      <alignment horizontal="center"/>
      <protection locked="0"/>
    </xf>
    <xf numFmtId="166" fontId="6" fillId="0" borderId="0" xfId="2408" applyNumberFormat="1" applyFont="1" applyFill="1" applyAlignment="1" applyProtection="1">
      <alignment horizontal="center"/>
    </xf>
    <xf numFmtId="166" fontId="6" fillId="0" borderId="0" xfId="2408" applyNumberFormat="1" applyFont="1" applyFill="1" applyAlignment="1" applyProtection="1">
      <alignment horizontal="right"/>
    </xf>
    <xf numFmtId="166" fontId="6" fillId="0" borderId="0" xfId="2408" applyNumberFormat="1" applyFont="1" applyFill="1" applyBorder="1" applyAlignment="1" applyProtection="1">
      <alignment horizontal="center"/>
    </xf>
    <xf numFmtId="165" fontId="6" fillId="0" borderId="0" xfId="21" applyNumberFormat="1" applyFont="1" applyFill="1" applyBorder="1" applyAlignment="1" applyProtection="1">
      <alignment horizontal="right"/>
    </xf>
    <xf numFmtId="0" fontId="6" fillId="0" borderId="0" xfId="4" applyFont="1" applyAlignment="1">
      <alignment horizontal="center"/>
    </xf>
    <xf numFmtId="165" fontId="5" fillId="0" borderId="0" xfId="21" applyNumberFormat="1" applyFont="1" applyFill="1" applyAlignment="1" applyProtection="1">
      <alignment horizontal="right"/>
    </xf>
    <xf numFmtId="166" fontId="5" fillId="0" borderId="0" xfId="2408" applyNumberFormat="1" applyFont="1" applyFill="1" applyAlignment="1" applyProtection="1">
      <alignment horizontal="right"/>
    </xf>
    <xf numFmtId="0" fontId="29" fillId="0" borderId="0" xfId="1962" applyFont="1"/>
    <xf numFmtId="41" fontId="29" fillId="0" borderId="0" xfId="1962" applyNumberFormat="1" applyFont="1"/>
    <xf numFmtId="209" fontId="29" fillId="0" borderId="0" xfId="1962" applyNumberFormat="1" applyFont="1"/>
    <xf numFmtId="0" fontId="29" fillId="0" borderId="85" xfId="1962" applyFont="1" applyBorder="1"/>
    <xf numFmtId="0" fontId="6" fillId="0" borderId="4" xfId="4" applyFont="1" applyBorder="1" applyAlignment="1">
      <alignment horizontal="left"/>
    </xf>
    <xf numFmtId="41" fontId="5" fillId="0" borderId="0" xfId="21" applyNumberFormat="1" applyFont="1" applyFill="1" applyBorder="1" applyAlignment="1">
      <alignment horizontal="center"/>
    </xf>
    <xf numFmtId="0" fontId="6" fillId="0" borderId="94" xfId="4" applyFont="1" applyBorder="1"/>
    <xf numFmtId="0" fontId="6" fillId="0" borderId="94" xfId="4" applyFont="1" applyBorder="1" applyAlignment="1">
      <alignment horizontal="center"/>
    </xf>
    <xf numFmtId="0" fontId="5" fillId="0" borderId="0" xfId="37037" applyFont="1" applyAlignment="1">
      <alignment horizontal="center"/>
    </xf>
    <xf numFmtId="0" fontId="5" fillId="0" borderId="0" xfId="37037" applyFont="1"/>
    <xf numFmtId="0" fontId="27" fillId="0" borderId="0" xfId="0" applyFont="1" applyAlignment="1">
      <alignment horizontal="center" vertical="center"/>
    </xf>
    <xf numFmtId="6" fontId="6" fillId="0" borderId="0" xfId="4" applyNumberFormat="1" applyFont="1"/>
    <xf numFmtId="0" fontId="5" fillId="0" borderId="0" xfId="37925" applyFont="1"/>
    <xf numFmtId="10" fontId="6" fillId="0" borderId="0" xfId="3853" applyNumberFormat="1" applyFont="1"/>
    <xf numFmtId="165" fontId="6" fillId="0" borderId="0" xfId="2" applyNumberFormat="1" applyFont="1" applyFill="1" applyBorder="1"/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Continuous" vertical="center"/>
    </xf>
    <xf numFmtId="166" fontId="6" fillId="0" borderId="0" xfId="2408" applyNumberFormat="1" applyFont="1" applyAlignment="1">
      <alignment horizontal="centerContinuous" vertical="center"/>
    </xf>
    <xf numFmtId="0" fontId="6" fillId="0" borderId="0" xfId="2408" applyNumberFormat="1" applyFont="1" applyAlignment="1">
      <alignment horizontal="centerContinuous" vertical="center"/>
    </xf>
    <xf numFmtId="166" fontId="6" fillId="0" borderId="0" xfId="2408" applyNumberFormat="1" applyFont="1" applyAlignment="1">
      <alignment vertical="center"/>
    </xf>
    <xf numFmtId="0" fontId="6" fillId="0" borderId="0" xfId="2408" applyNumberFormat="1" applyFont="1" applyAlignment="1">
      <alignment vertical="center"/>
    </xf>
    <xf numFmtId="0" fontId="6" fillId="0" borderId="85" xfId="4" applyFont="1" applyBorder="1" applyAlignment="1">
      <alignment horizontal="center" vertical="center"/>
    </xf>
    <xf numFmtId="0" fontId="6" fillId="0" borderId="4" xfId="4" quotePrefix="1" applyFont="1" applyBorder="1" applyAlignment="1">
      <alignment horizontal="center" vertical="center"/>
    </xf>
    <xf numFmtId="0" fontId="6" fillId="0" borderId="85" xfId="4" applyFont="1" applyBorder="1" applyAlignment="1">
      <alignment horizontal="centerContinuous" vertical="center"/>
    </xf>
    <xf numFmtId="0" fontId="5" fillId="0" borderId="0" xfId="4" applyFont="1" applyAlignment="1">
      <alignment horizontal="center" vertical="center"/>
    </xf>
    <xf numFmtId="0" fontId="6" fillId="0" borderId="85" xfId="4" applyFont="1" applyBorder="1" applyAlignment="1">
      <alignment horizontal="left" vertical="center"/>
    </xf>
    <xf numFmtId="0" fontId="6" fillId="0" borderId="4" xfId="4" applyFont="1" applyBorder="1" applyAlignment="1">
      <alignment horizontal="center" vertical="center"/>
    </xf>
    <xf numFmtId="17" fontId="5" fillId="0" borderId="85" xfId="4" applyNumberFormat="1" applyFont="1" applyBorder="1" applyAlignment="1">
      <alignment horizontal="left" vertical="center"/>
    </xf>
    <xf numFmtId="165" fontId="5" fillId="0" borderId="4" xfId="21" applyNumberFormat="1" applyFont="1" applyBorder="1" applyAlignment="1">
      <alignment vertical="center"/>
    </xf>
    <xf numFmtId="0" fontId="5" fillId="0" borderId="85" xfId="4" applyFont="1" applyBorder="1" applyAlignment="1">
      <alignment horizontal="centerContinuous" vertical="center"/>
    </xf>
    <xf numFmtId="165" fontId="5" fillId="0" borderId="4" xfId="21" applyNumberFormat="1" applyFont="1" applyBorder="1" applyAlignment="1">
      <alignment horizontal="center" vertical="center"/>
    </xf>
    <xf numFmtId="0" fontId="8" fillId="0" borderId="0" xfId="4" applyFont="1" applyAlignment="1">
      <alignment vertical="center"/>
    </xf>
    <xf numFmtId="166" fontId="5" fillId="0" borderId="4" xfId="4" applyNumberFormat="1" applyFont="1" applyBorder="1" applyAlignment="1">
      <alignment vertical="center"/>
    </xf>
    <xf numFmtId="0" fontId="157" fillId="0" borderId="85" xfId="4" applyFont="1" applyBorder="1" applyAlignment="1">
      <alignment horizontal="centerContinuous" vertical="center"/>
    </xf>
    <xf numFmtId="166" fontId="5" fillId="0" borderId="4" xfId="2408" applyNumberFormat="1" applyFont="1" applyBorder="1" applyAlignment="1">
      <alignment horizontal="center" vertical="center"/>
    </xf>
    <xf numFmtId="0" fontId="6" fillId="0" borderId="85" xfId="4" applyFont="1" applyBorder="1" applyAlignment="1">
      <alignment vertical="center"/>
    </xf>
    <xf numFmtId="0" fontId="6" fillId="0" borderId="4" xfId="4" applyFont="1" applyBorder="1" applyAlignment="1">
      <alignment vertical="center"/>
    </xf>
    <xf numFmtId="165" fontId="6" fillId="0" borderId="4" xfId="21" applyNumberFormat="1" applyFont="1" applyBorder="1" applyAlignment="1">
      <alignment vertical="center"/>
    </xf>
    <xf numFmtId="0" fontId="5" fillId="0" borderId="85" xfId="4" applyFont="1" applyBorder="1" applyAlignment="1">
      <alignment vertical="center"/>
    </xf>
    <xf numFmtId="37" fontId="6" fillId="0" borderId="0" xfId="4" applyNumberFormat="1" applyFont="1" applyAlignment="1">
      <alignment vertical="center"/>
    </xf>
    <xf numFmtId="0" fontId="11" fillId="0" borderId="0" xfId="4" applyFont="1" applyAlignment="1">
      <alignment horizontal="center" vertical="center"/>
    </xf>
    <xf numFmtId="0" fontId="5" fillId="0" borderId="0" xfId="4" applyFont="1" applyAlignment="1">
      <alignment vertical="center"/>
    </xf>
    <xf numFmtId="37" fontId="6" fillId="0" borderId="0" xfId="2408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8" fontId="6" fillId="0" borderId="0" xfId="4" applyNumberFormat="1" applyFont="1" applyAlignment="1">
      <alignment vertical="center"/>
    </xf>
    <xf numFmtId="165" fontId="5" fillId="0" borderId="4" xfId="2" applyNumberFormat="1" applyFont="1" applyBorder="1" applyAlignment="1">
      <alignment vertical="center"/>
    </xf>
    <xf numFmtId="166" fontId="5" fillId="0" borderId="4" xfId="1" applyNumberFormat="1" applyFont="1" applyBorder="1" applyAlignment="1">
      <alignment vertical="center"/>
    </xf>
    <xf numFmtId="166" fontId="6" fillId="0" borderId="4" xfId="4" applyNumberFormat="1" applyFont="1" applyBorder="1" applyAlignment="1">
      <alignment vertical="center"/>
    </xf>
    <xf numFmtId="165" fontId="6" fillId="0" borderId="4" xfId="2" applyNumberFormat="1" applyFont="1" applyBorder="1" applyAlignment="1">
      <alignment vertical="center"/>
    </xf>
    <xf numFmtId="166" fontId="5" fillId="0" borderId="0" xfId="4" applyNumberFormat="1" applyFont="1" applyAlignment="1">
      <alignment vertical="center"/>
    </xf>
    <xf numFmtId="168" fontId="5" fillId="0" borderId="0" xfId="4" applyNumberFormat="1" applyFont="1" applyAlignment="1">
      <alignment vertical="center"/>
    </xf>
    <xf numFmtId="168" fontId="6" fillId="0" borderId="0" xfId="2408" applyNumberFormat="1" applyFont="1" applyAlignment="1">
      <alignment vertical="center"/>
    </xf>
    <xf numFmtId="166" fontId="6" fillId="0" borderId="85" xfId="4" applyNumberFormat="1" applyFont="1" applyBorder="1" applyAlignment="1">
      <alignment vertical="center"/>
    </xf>
    <xf numFmtId="166" fontId="5" fillId="0" borderId="85" xfId="4" applyNumberFormat="1" applyFont="1" applyBorder="1" applyAlignment="1">
      <alignment vertical="center"/>
    </xf>
    <xf numFmtId="168" fontId="6" fillId="0" borderId="85" xfId="4" applyNumberFormat="1" applyFont="1" applyBorder="1" applyAlignment="1">
      <alignment vertical="center"/>
    </xf>
    <xf numFmtId="165" fontId="6" fillId="0" borderId="4" xfId="2" applyNumberFormat="1" applyFont="1" applyFill="1" applyBorder="1" applyAlignment="1">
      <alignment vertical="center"/>
    </xf>
    <xf numFmtId="0" fontId="6" fillId="0" borderId="0" xfId="2408" applyNumberFormat="1" applyFont="1" applyFill="1" applyAlignment="1">
      <alignment horizontal="centerContinuous" vertical="center"/>
    </xf>
    <xf numFmtId="0" fontId="6" fillId="0" borderId="0" xfId="2408" applyNumberFormat="1" applyFont="1" applyFill="1" applyAlignment="1">
      <alignment vertical="center"/>
    </xf>
    <xf numFmtId="44" fontId="3" fillId="0" borderId="0" xfId="2" applyFont="1" applyAlignment="1">
      <alignment vertical="center"/>
    </xf>
    <xf numFmtId="166" fontId="6" fillId="0" borderId="0" xfId="4" applyNumberFormat="1" applyFont="1" applyAlignment="1">
      <alignment vertical="center"/>
    </xf>
    <xf numFmtId="0" fontId="6" fillId="0" borderId="85" xfId="4" applyFont="1" applyBorder="1" applyAlignment="1">
      <alignment horizontal="right" vertical="center"/>
    </xf>
    <xf numFmtId="3" fontId="5" fillId="0" borderId="85" xfId="4" applyNumberFormat="1" applyFont="1" applyBorder="1" applyAlignment="1">
      <alignment horizontal="centerContinuous" vertical="center"/>
    </xf>
    <xf numFmtId="0" fontId="5" fillId="0" borderId="85" xfId="4" applyFont="1" applyBorder="1" applyAlignment="1">
      <alignment horizontal="center" vertical="center"/>
    </xf>
    <xf numFmtId="37" fontId="5" fillId="0" borderId="0" xfId="4" applyNumberFormat="1" applyFont="1" applyAlignment="1">
      <alignment vertical="center"/>
    </xf>
    <xf numFmtId="3" fontId="157" fillId="0" borderId="85" xfId="4" applyNumberFormat="1" applyFont="1" applyBorder="1" applyAlignment="1">
      <alignment horizontal="centerContinuous" vertical="center"/>
    </xf>
    <xf numFmtId="0" fontId="5" fillId="0" borderId="0" xfId="4" quotePrefix="1" applyFont="1" applyAlignment="1">
      <alignment horizontal="left" vertical="center"/>
    </xf>
    <xf numFmtId="165" fontId="5" fillId="0" borderId="0" xfId="4" applyNumberFormat="1" applyFont="1" applyAlignment="1">
      <alignment vertical="center"/>
    </xf>
    <xf numFmtId="43" fontId="5" fillId="0" borderId="0" xfId="1" applyFont="1" applyAlignment="1">
      <alignment vertical="center"/>
    </xf>
    <xf numFmtId="166" fontId="5" fillId="0" borderId="0" xfId="1" applyNumberFormat="1" applyFont="1" applyAlignment="1">
      <alignment vertical="center"/>
    </xf>
    <xf numFmtId="166" fontId="5" fillId="0" borderId="0" xfId="2408" applyNumberFormat="1" applyFont="1" applyAlignment="1">
      <alignment horizontal="centerContinuous" vertical="center"/>
    </xf>
    <xf numFmtId="0" fontId="6" fillId="0" borderId="85" xfId="4" quotePrefix="1" applyFont="1" applyBorder="1" applyAlignment="1">
      <alignment horizontal="center" vertical="center"/>
    </xf>
    <xf numFmtId="166" fontId="6" fillId="0" borderId="85" xfId="2408" applyNumberFormat="1" applyFont="1" applyFill="1" applyBorder="1" applyAlignment="1">
      <alignment horizontal="center" vertical="center"/>
    </xf>
    <xf numFmtId="166" fontId="6" fillId="0" borderId="85" xfId="2408" applyNumberFormat="1" applyFont="1" applyBorder="1" applyAlignment="1">
      <alignment horizontal="center" vertical="center"/>
    </xf>
    <xf numFmtId="166" fontId="6" fillId="0" borderId="4" xfId="2408" applyNumberFormat="1" applyFont="1" applyFill="1" applyBorder="1" applyAlignment="1">
      <alignment horizontal="center" vertical="center"/>
    </xf>
    <xf numFmtId="166" fontId="6" fillId="0" borderId="0" xfId="2408" applyNumberFormat="1" applyFont="1" applyAlignment="1">
      <alignment horizontal="center" vertical="center"/>
    </xf>
    <xf numFmtId="0" fontId="5" fillId="0" borderId="4" xfId="4" applyFont="1" applyBorder="1" applyAlignment="1">
      <alignment vertical="center"/>
    </xf>
    <xf numFmtId="169" fontId="5" fillId="0" borderId="85" xfId="4" applyNumberFormat="1" applyFont="1" applyBorder="1" applyAlignment="1">
      <alignment horizontal="center" vertical="center"/>
    </xf>
    <xf numFmtId="166" fontId="5" fillId="0" borderId="4" xfId="2408" applyNumberFormat="1" applyFont="1" applyBorder="1" applyAlignment="1">
      <alignment vertical="center"/>
    </xf>
    <xf numFmtId="166" fontId="5" fillId="0" borderId="0" xfId="2408" applyNumberFormat="1" applyFont="1" applyBorder="1" applyAlignment="1">
      <alignment vertical="center"/>
    </xf>
    <xf numFmtId="165" fontId="27" fillId="0" borderId="85" xfId="2" applyNumberFormat="1" applyFont="1" applyFill="1" applyBorder="1" applyAlignment="1">
      <alignment vertical="center"/>
    </xf>
    <xf numFmtId="165" fontId="5" fillId="0" borderId="4" xfId="2" applyNumberFormat="1" applyFont="1" applyFill="1" applyBorder="1" applyAlignment="1">
      <alignment vertical="center"/>
    </xf>
    <xf numFmtId="166" fontId="27" fillId="0" borderId="85" xfId="1453" applyNumberFormat="1" applyFont="1" applyFill="1" applyBorder="1" applyAlignment="1">
      <alignment vertical="center"/>
    </xf>
    <xf numFmtId="166" fontId="5" fillId="0" borderId="4" xfId="2408" applyNumberFormat="1" applyFont="1" applyFill="1" applyBorder="1" applyAlignment="1">
      <alignment vertical="center"/>
    </xf>
    <xf numFmtId="166" fontId="5" fillId="0" borderId="0" xfId="2408" applyNumberFormat="1" applyFont="1" applyFill="1" applyBorder="1" applyAlignment="1">
      <alignment vertical="center"/>
    </xf>
    <xf numFmtId="166" fontId="5" fillId="0" borderId="0" xfId="2408" applyNumberFormat="1" applyFont="1" applyAlignment="1">
      <alignment vertical="center"/>
    </xf>
    <xf numFmtId="169" fontId="5" fillId="0" borderId="85" xfId="4" applyNumberFormat="1" applyFont="1" applyBorder="1" applyAlignment="1">
      <alignment horizontal="center"/>
    </xf>
    <xf numFmtId="0" fontId="5" fillId="0" borderId="85" xfId="4" applyFont="1" applyBorder="1" applyAlignment="1">
      <alignment horizontal="center"/>
    </xf>
    <xf numFmtId="0" fontId="5" fillId="0" borderId="85" xfId="4" quotePrefix="1" applyFont="1" applyBorder="1" applyAlignment="1">
      <alignment horizontal="left"/>
    </xf>
    <xf numFmtId="0" fontId="9" fillId="0" borderId="0" xfId="4" applyFont="1" applyAlignment="1">
      <alignment vertical="center"/>
    </xf>
    <xf numFmtId="0" fontId="6" fillId="0" borderId="4" xfId="4" applyFont="1" applyBorder="1" applyAlignment="1">
      <alignment horizontal="centerContinuous" vertical="center"/>
    </xf>
    <xf numFmtId="3" fontId="6" fillId="0" borderId="85" xfId="4" applyNumberFormat="1" applyFont="1" applyBorder="1" applyAlignment="1">
      <alignment horizontal="right" vertical="center"/>
    </xf>
    <xf numFmtId="3" fontId="6" fillId="0" borderId="4" xfId="4" applyNumberFormat="1" applyFont="1" applyBorder="1" applyAlignment="1">
      <alignment vertical="center"/>
    </xf>
    <xf numFmtId="3" fontId="5" fillId="0" borderId="4" xfId="4" applyNumberFormat="1" applyFont="1" applyBorder="1" applyAlignment="1">
      <alignment vertical="center"/>
    </xf>
    <xf numFmtId="165" fontId="6" fillId="0" borderId="85" xfId="21" applyNumberFormat="1" applyFont="1" applyBorder="1" applyAlignment="1">
      <alignment vertical="center"/>
    </xf>
    <xf numFmtId="3" fontId="5" fillId="0" borderId="4" xfId="4" applyNumberFormat="1" applyFont="1" applyBorder="1" applyAlignment="1">
      <alignment horizontal="center" vertical="center"/>
    </xf>
    <xf numFmtId="0" fontId="5" fillId="0" borderId="0" xfId="4" applyFont="1" applyAlignment="1">
      <alignment horizontal="right" vertical="center"/>
    </xf>
    <xf numFmtId="3" fontId="6" fillId="0" borderId="85" xfId="4" applyNumberFormat="1" applyFont="1" applyBorder="1" applyAlignment="1">
      <alignment vertical="center"/>
    </xf>
    <xf numFmtId="165" fontId="6" fillId="0" borderId="85" xfId="21" applyNumberFormat="1" applyFont="1" applyFill="1" applyBorder="1" applyAlignment="1">
      <alignment vertical="center"/>
    </xf>
    <xf numFmtId="3" fontId="5" fillId="0" borderId="85" xfId="4" applyNumberFormat="1" applyFont="1" applyBorder="1" applyAlignment="1">
      <alignment horizontal="center" vertical="center"/>
    </xf>
    <xf numFmtId="166" fontId="5" fillId="0" borderId="85" xfId="2408" applyNumberFormat="1" applyFont="1" applyBorder="1" applyAlignment="1">
      <alignment horizontal="center" vertical="center"/>
    </xf>
    <xf numFmtId="165" fontId="5" fillId="0" borderId="4" xfId="21" applyNumberFormat="1" applyFont="1" applyFill="1" applyBorder="1" applyAlignment="1">
      <alignment vertical="center"/>
    </xf>
    <xf numFmtId="166" fontId="5" fillId="0" borderId="4" xfId="2408" applyNumberFormat="1" applyFont="1" applyFill="1" applyBorder="1" applyAlignment="1">
      <alignment horizontal="center" vertical="center"/>
    </xf>
    <xf numFmtId="44" fontId="0" fillId="0" borderId="0" xfId="2" applyFont="1" applyAlignment="1">
      <alignment vertical="center"/>
    </xf>
    <xf numFmtId="165" fontId="6" fillId="0" borderId="4" xfId="21" applyNumberFormat="1" applyFont="1" applyFill="1" applyBorder="1" applyAlignment="1">
      <alignment vertical="center"/>
    </xf>
    <xf numFmtId="37" fontId="6" fillId="0" borderId="4" xfId="4" applyNumberFormat="1" applyFont="1" applyBorder="1" applyAlignment="1">
      <alignment vertical="center"/>
    </xf>
    <xf numFmtId="37" fontId="5" fillId="0" borderId="85" xfId="4" applyNumberFormat="1" applyFont="1" applyBorder="1" applyAlignment="1">
      <alignment vertical="center"/>
    </xf>
    <xf numFmtId="0" fontId="6" fillId="0" borderId="85" xfId="4" quotePrefix="1" applyFont="1" applyBorder="1" applyAlignment="1">
      <alignment vertical="center"/>
    </xf>
    <xf numFmtId="166" fontId="6" fillId="0" borderId="4" xfId="2408" applyNumberFormat="1" applyFont="1" applyBorder="1" applyAlignment="1">
      <alignment horizontal="center" vertical="center"/>
    </xf>
    <xf numFmtId="166" fontId="6" fillId="0" borderId="0" xfId="2408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0" fontId="5" fillId="0" borderId="4" xfId="4" applyNumberFormat="1" applyFont="1" applyBorder="1" applyAlignment="1">
      <alignment vertical="center"/>
    </xf>
    <xf numFmtId="169" fontId="5" fillId="0" borderId="85" xfId="4" applyNumberFormat="1" applyFont="1" applyBorder="1" applyAlignment="1">
      <alignment vertical="center"/>
    </xf>
    <xf numFmtId="170" fontId="5" fillId="0" borderId="0" xfId="2408" applyNumberFormat="1" applyFont="1" applyAlignment="1">
      <alignment vertical="center"/>
    </xf>
    <xf numFmtId="171" fontId="5" fillId="0" borderId="0" xfId="4" applyNumberFormat="1" applyFont="1" applyAlignment="1">
      <alignment horizontal="left" vertical="center"/>
    </xf>
    <xf numFmtId="41" fontId="5" fillId="0" borderId="0" xfId="4" applyNumberFormat="1" applyFont="1" applyAlignment="1">
      <alignment vertical="center"/>
    </xf>
    <xf numFmtId="165" fontId="5" fillId="0" borderId="85" xfId="2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4" applyFont="1" applyAlignment="1">
      <alignment horizontal="left" vertical="center"/>
    </xf>
    <xf numFmtId="3" fontId="6" fillId="0" borderId="0" xfId="4" applyNumberFormat="1" applyFont="1" applyAlignment="1">
      <alignment horizontal="right" vertical="center"/>
    </xf>
    <xf numFmtId="3" fontId="6" fillId="0" borderId="0" xfId="4" applyNumberFormat="1" applyFont="1" applyAlignment="1">
      <alignment vertical="center"/>
    </xf>
    <xf numFmtId="17" fontId="8" fillId="0" borderId="0" xfId="4" applyNumberFormat="1" applyFont="1" applyAlignment="1">
      <alignment horizontal="left" vertical="center"/>
    </xf>
    <xf numFmtId="17" fontId="6" fillId="0" borderId="0" xfId="4" applyNumberFormat="1" applyFont="1" applyAlignment="1">
      <alignment horizontal="left" vertical="center"/>
    </xf>
    <xf numFmtId="165" fontId="8" fillId="0" borderId="0" xfId="21" applyNumberFormat="1" applyFont="1" applyFill="1" applyBorder="1" applyAlignment="1">
      <alignment vertical="center"/>
    </xf>
    <xf numFmtId="3" fontId="6" fillId="0" borderId="0" xfId="4" applyNumberFormat="1" applyFont="1" applyAlignment="1">
      <alignment horizontal="centerContinuous" vertical="center"/>
    </xf>
    <xf numFmtId="15" fontId="6" fillId="0" borderId="0" xfId="4" applyNumberFormat="1" applyFont="1" applyAlignment="1">
      <alignment vertical="center"/>
    </xf>
    <xf numFmtId="166" fontId="8" fillId="0" borderId="0" xfId="22" applyNumberFormat="1" applyFont="1" applyFill="1" applyBorder="1" applyAlignment="1">
      <alignment vertical="center"/>
    </xf>
    <xf numFmtId="165" fontId="6" fillId="0" borderId="0" xfId="21" applyNumberFormat="1" applyFont="1" applyFill="1" applyBorder="1" applyAlignment="1">
      <alignment vertical="center"/>
    </xf>
    <xf numFmtId="165" fontId="6" fillId="0" borderId="85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/>
    </xf>
    <xf numFmtId="165" fontId="5" fillId="0" borderId="48" xfId="2" applyNumberFormat="1" applyFont="1" applyFill="1" applyBorder="1" applyAlignment="1">
      <alignment vertical="center"/>
    </xf>
    <xf numFmtId="172" fontId="5" fillId="0" borderId="85" xfId="1" applyNumberFormat="1" applyFont="1" applyFill="1" applyBorder="1" applyAlignment="1">
      <alignment vertical="center"/>
    </xf>
    <xf numFmtId="172" fontId="5" fillId="0" borderId="0" xfId="1" applyNumberFormat="1" applyFont="1" applyFill="1" applyBorder="1" applyAlignment="1">
      <alignment vertical="center"/>
    </xf>
    <xf numFmtId="165" fontId="6" fillId="0" borderId="47" xfId="2" applyNumberFormat="1" applyFont="1" applyFill="1" applyBorder="1" applyAlignment="1">
      <alignment vertical="center"/>
    </xf>
    <xf numFmtId="172" fontId="5" fillId="0" borderId="48" xfId="1" applyNumberFormat="1" applyFont="1" applyFill="1" applyBorder="1" applyAlignment="1">
      <alignment vertical="center"/>
    </xf>
    <xf numFmtId="0" fontId="5" fillId="0" borderId="10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65" fontId="6" fillId="0" borderId="85" xfId="2" applyNumberFormat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7" fontId="5" fillId="0" borderId="0" xfId="0" applyNumberFormat="1" applyFont="1" applyAlignment="1">
      <alignment vertical="center"/>
    </xf>
    <xf numFmtId="37" fontId="6" fillId="0" borderId="0" xfId="0" applyNumberFormat="1" applyFont="1" applyAlignment="1">
      <alignment horizontal="center" vertical="center"/>
    </xf>
    <xf numFmtId="37" fontId="6" fillId="0" borderId="104" xfId="0" applyNumberFormat="1" applyFont="1" applyBorder="1" applyAlignment="1">
      <alignment vertical="center"/>
    </xf>
    <xf numFmtId="37" fontId="6" fillId="0" borderId="104" xfId="0" quotePrefix="1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105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vertical="center"/>
    </xf>
    <xf numFmtId="37" fontId="6" fillId="0" borderId="85" xfId="12" applyNumberFormat="1" applyFont="1" applyBorder="1" applyAlignment="1">
      <alignment horizontal="center" vertical="center"/>
    </xf>
    <xf numFmtId="37" fontId="6" fillId="0" borderId="7" xfId="0" quotePrefix="1" applyNumberFormat="1" applyFont="1" applyBorder="1" applyAlignment="1">
      <alignment horizontal="center" vertical="center"/>
    </xf>
    <xf numFmtId="37" fontId="6" fillId="0" borderId="106" xfId="0" applyNumberFormat="1" applyFont="1" applyBorder="1" applyAlignment="1">
      <alignment horizontal="center" vertical="center"/>
    </xf>
    <xf numFmtId="37" fontId="6" fillId="0" borderId="48" xfId="12" applyNumberFormat="1" applyFont="1" applyBorder="1" applyAlignment="1">
      <alignment horizontal="center" vertical="center"/>
    </xf>
    <xf numFmtId="37" fontId="6" fillId="0" borderId="103" xfId="0" applyNumberFormat="1" applyFont="1" applyBorder="1" applyAlignment="1">
      <alignment horizontal="center" vertical="center"/>
    </xf>
    <xf numFmtId="37" fontId="5" fillId="0" borderId="105" xfId="0" applyNumberFormat="1" applyFont="1" applyBorder="1" applyAlignment="1">
      <alignment horizontal="center" vertical="center"/>
    </xf>
    <xf numFmtId="37" fontId="19" fillId="0" borderId="0" xfId="0" applyNumberFormat="1" applyFont="1" applyAlignment="1">
      <alignment vertical="center"/>
    </xf>
    <xf numFmtId="37" fontId="5" fillId="0" borderId="85" xfId="12" applyNumberFormat="1" applyFont="1" applyBorder="1" applyAlignment="1">
      <alignment horizontal="center" vertical="center"/>
    </xf>
    <xf numFmtId="37" fontId="5" fillId="0" borderId="7" xfId="12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left" vertical="center"/>
    </xf>
    <xf numFmtId="39" fontId="5" fillId="0" borderId="0" xfId="0" applyNumberFormat="1" applyFont="1" applyAlignment="1">
      <alignment vertical="center"/>
    </xf>
    <xf numFmtId="43" fontId="5" fillId="0" borderId="0" xfId="1" applyFont="1" applyFill="1" applyAlignment="1">
      <alignment vertical="center"/>
    </xf>
    <xf numFmtId="173" fontId="5" fillId="0" borderId="105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37" fontId="5" fillId="0" borderId="85" xfId="0" applyNumberFormat="1" applyFont="1" applyBorder="1" applyAlignment="1">
      <alignment vertical="center"/>
    </xf>
    <xf numFmtId="37" fontId="5" fillId="0" borderId="7" xfId="0" applyNumberFormat="1" applyFont="1" applyBorder="1" applyAlignment="1">
      <alignment vertical="center"/>
    </xf>
    <xf numFmtId="165" fontId="6" fillId="0" borderId="47" xfId="2" applyNumberFormat="1" applyFont="1" applyBorder="1" applyAlignment="1">
      <alignment vertical="center"/>
    </xf>
    <xf numFmtId="37" fontId="5" fillId="0" borderId="7" xfId="0" applyNumberFormat="1" applyFont="1" applyBorder="1" applyAlignment="1">
      <alignment horizontal="center" vertical="center"/>
    </xf>
    <xf numFmtId="37" fontId="5" fillId="0" borderId="106" xfId="0" applyNumberFormat="1" applyFont="1" applyBorder="1" applyAlignment="1">
      <alignment vertical="center"/>
    </xf>
    <xf numFmtId="37" fontId="5" fillId="0" borderId="48" xfId="1" applyNumberFormat="1" applyFont="1" applyBorder="1" applyAlignment="1">
      <alignment vertical="center"/>
    </xf>
    <xf numFmtId="0" fontId="6" fillId="0" borderId="95" xfId="0" applyFont="1" applyBorder="1" applyAlignment="1">
      <alignment horizontal="center" vertical="center"/>
    </xf>
    <xf numFmtId="37" fontId="5" fillId="0" borderId="103" xfId="0" applyNumberFormat="1" applyFont="1" applyBorder="1" applyAlignment="1">
      <alignment vertical="center"/>
    </xf>
    <xf numFmtId="37" fontId="5" fillId="0" borderId="6" xfId="0" applyNumberFormat="1" applyFont="1" applyBorder="1" applyAlignment="1">
      <alignment vertical="center"/>
    </xf>
    <xf numFmtId="37" fontId="5" fillId="0" borderId="0" xfId="1" applyNumberFormat="1" applyFont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37" fontId="13" fillId="0" borderId="6" xfId="0" applyNumberFormat="1" applyFont="1" applyBorder="1" applyAlignment="1">
      <alignment horizontal="left" vertical="center"/>
    </xf>
    <xf numFmtId="165" fontId="6" fillId="0" borderId="1" xfId="2" applyNumberFormat="1" applyFont="1" applyBorder="1" applyAlignment="1">
      <alignment vertical="center"/>
    </xf>
    <xf numFmtId="165" fontId="6" fillId="0" borderId="0" xfId="2" applyNumberFormat="1" applyFont="1" applyBorder="1" applyAlignment="1">
      <alignment vertical="center"/>
    </xf>
    <xf numFmtId="37" fontId="5" fillId="0" borderId="49" xfId="0" applyNumberFormat="1" applyFont="1" applyBorder="1" applyAlignment="1">
      <alignment vertical="center"/>
    </xf>
    <xf numFmtId="173" fontId="5" fillId="0" borderId="0" xfId="0" applyNumberFormat="1" applyFont="1" applyAlignment="1">
      <alignment vertical="center"/>
    </xf>
    <xf numFmtId="37" fontId="11" fillId="0" borderId="0" xfId="0" applyNumberFormat="1" applyFont="1" applyAlignment="1">
      <alignment horizontal="center" vertical="center"/>
    </xf>
    <xf numFmtId="37" fontId="6" fillId="0" borderId="0" xfId="56" applyNumberFormat="1" applyFont="1" applyAlignment="1" applyProtection="1">
      <alignment horizontal="center" vertical="center"/>
      <protection locked="0"/>
    </xf>
    <xf numFmtId="37" fontId="6" fillId="0" borderId="0" xfId="56" applyNumberFormat="1" applyFont="1" applyAlignment="1">
      <alignment vertical="center"/>
    </xf>
    <xf numFmtId="37" fontId="5" fillId="0" borderId="6" xfId="0" applyNumberFormat="1" applyFont="1" applyBorder="1" applyAlignment="1">
      <alignment horizontal="center" vertical="center"/>
    </xf>
    <xf numFmtId="165" fontId="6" fillId="0" borderId="1" xfId="2" applyNumberFormat="1" applyFont="1" applyFill="1" applyBorder="1"/>
    <xf numFmtId="15" fontId="5" fillId="0" borderId="85" xfId="4" quotePrefix="1" applyNumberFormat="1" applyFont="1" applyBorder="1" applyAlignment="1">
      <alignment horizontal="left" vertical="center"/>
    </xf>
    <xf numFmtId="10" fontId="5" fillId="0" borderId="0" xfId="3853" applyNumberFormat="1" applyFont="1" applyAlignment="1">
      <alignment horizontal="center" vertical="center"/>
    </xf>
    <xf numFmtId="6" fontId="6" fillId="0" borderId="0" xfId="4" quotePrefix="1" applyNumberFormat="1" applyFont="1" applyAlignment="1">
      <alignment horizontal="centerContinuous" vertical="center"/>
    </xf>
    <xf numFmtId="210" fontId="5" fillId="0" borderId="0" xfId="4" applyNumberFormat="1" applyFont="1" applyAlignment="1">
      <alignment horizontal="center" vertical="center"/>
    </xf>
    <xf numFmtId="1" fontId="5" fillId="0" borderId="0" xfId="4" applyNumberFormat="1" applyFont="1" applyAlignment="1">
      <alignment vertical="center"/>
    </xf>
    <xf numFmtId="166" fontId="5" fillId="0" borderId="85" xfId="4" applyNumberFormat="1" applyFont="1" applyBorder="1" applyAlignment="1">
      <alignment horizontal="center" vertical="center"/>
    </xf>
    <xf numFmtId="166" fontId="6" fillId="0" borderId="0" xfId="2408" applyNumberFormat="1" applyFont="1" applyBorder="1" applyAlignment="1">
      <alignment vertical="center"/>
    </xf>
    <xf numFmtId="174" fontId="5" fillId="0" borderId="0" xfId="4" applyNumberFormat="1" applyFont="1" applyAlignment="1">
      <alignment vertical="center"/>
    </xf>
    <xf numFmtId="166" fontId="27" fillId="0" borderId="85" xfId="1" applyNumberFormat="1" applyFont="1" applyBorder="1" applyAlignment="1">
      <alignment vertical="center"/>
    </xf>
    <xf numFmtId="166" fontId="5" fillId="0" borderId="0" xfId="2408" applyNumberFormat="1" applyFont="1" applyAlignment="1">
      <alignment horizontal="center" vertical="center"/>
    </xf>
    <xf numFmtId="5" fontId="5" fillId="0" borderId="0" xfId="4" applyNumberFormat="1" applyFont="1" applyAlignment="1" applyProtection="1">
      <alignment vertical="center"/>
      <protection locked="0"/>
    </xf>
    <xf numFmtId="0" fontId="158" fillId="0" borderId="0" xfId="4" applyFont="1" applyAlignment="1">
      <alignment horizontal="center" vertical="center"/>
    </xf>
    <xf numFmtId="165" fontId="5" fillId="3" borderId="0" xfId="2" applyNumberFormat="1" applyFont="1" applyFill="1" applyAlignment="1">
      <alignment vertical="center"/>
    </xf>
    <xf numFmtId="166" fontId="5" fillId="3" borderId="0" xfId="1" applyNumberFormat="1" applyFont="1" applyFill="1" applyBorder="1" applyAlignment="1" applyProtection="1">
      <alignment vertical="center"/>
      <protection locked="0"/>
    </xf>
    <xf numFmtId="165" fontId="5" fillId="0" borderId="0" xfId="2" applyNumberFormat="1" applyFont="1" applyFill="1" applyAlignment="1">
      <alignment horizontal="center" vertical="center"/>
    </xf>
    <xf numFmtId="165" fontId="5" fillId="0" borderId="0" xfId="21" applyNumberFormat="1" applyFont="1" applyAlignment="1">
      <alignment horizontal="center" vertical="center"/>
    </xf>
    <xf numFmtId="165" fontId="5" fillId="0" borderId="1" xfId="21" applyNumberFormat="1" applyFont="1" applyBorder="1" applyAlignment="1">
      <alignment vertical="center"/>
    </xf>
    <xf numFmtId="165" fontId="5" fillId="0" borderId="0" xfId="21" applyNumberFormat="1" applyFont="1" applyBorder="1" applyAlignment="1">
      <alignment vertical="center"/>
    </xf>
    <xf numFmtId="0" fontId="9" fillId="0" borderId="0" xfId="4" applyFont="1" applyAlignment="1">
      <alignment horizontal="center" vertical="center"/>
    </xf>
    <xf numFmtId="165" fontId="5" fillId="0" borderId="0" xfId="21" applyNumberFormat="1" applyFont="1" applyBorder="1" applyAlignment="1" applyProtection="1">
      <alignment vertical="center"/>
      <protection locked="0"/>
    </xf>
    <xf numFmtId="5" fontId="6" fillId="0" borderId="0" xfId="4" applyNumberFormat="1" applyFont="1" applyAlignment="1" applyProtection="1">
      <alignment horizontal="center" vertical="center"/>
      <protection locked="0"/>
    </xf>
    <xf numFmtId="165" fontId="5" fillId="3" borderId="0" xfId="21" applyNumberFormat="1" applyFont="1" applyFill="1" applyAlignment="1" applyProtection="1">
      <alignment vertical="center"/>
      <protection locked="0"/>
    </xf>
    <xf numFmtId="5" fontId="5" fillId="0" borderId="0" xfId="4" applyNumberFormat="1" applyFont="1" applyAlignment="1">
      <alignment horizontal="center" vertical="center"/>
    </xf>
    <xf numFmtId="5" fontId="5" fillId="0" borderId="0" xfId="4" applyNumberFormat="1" applyFont="1" applyAlignment="1" applyProtection="1">
      <alignment horizontal="center" vertical="center"/>
      <protection locked="0"/>
    </xf>
    <xf numFmtId="10" fontId="5" fillId="0" borderId="0" xfId="4" applyNumberFormat="1" applyFont="1" applyAlignment="1" applyProtection="1">
      <alignment vertical="center"/>
      <protection locked="0"/>
    </xf>
    <xf numFmtId="10" fontId="5" fillId="0" borderId="0" xfId="4" applyNumberFormat="1" applyFont="1" applyAlignment="1" applyProtection="1">
      <alignment horizontal="center" vertical="center"/>
      <protection locked="0"/>
    </xf>
    <xf numFmtId="165" fontId="5" fillId="0" borderId="0" xfId="21" applyNumberFormat="1" applyFont="1" applyBorder="1" applyAlignment="1" applyProtection="1">
      <alignment horizontal="right" vertical="center"/>
      <protection locked="0"/>
    </xf>
    <xf numFmtId="165" fontId="5" fillId="0" borderId="1" xfId="21" applyNumberFormat="1" applyFont="1" applyBorder="1" applyAlignment="1" applyProtection="1">
      <alignment horizontal="right" vertical="center"/>
      <protection locked="0"/>
    </xf>
    <xf numFmtId="166" fontId="5" fillId="0" borderId="0" xfId="2408" applyNumberFormat="1" applyFont="1" applyBorder="1" applyAlignment="1" applyProtection="1">
      <alignment vertical="center"/>
      <protection locked="0"/>
    </xf>
    <xf numFmtId="166" fontId="5" fillId="0" borderId="0" xfId="2408" applyNumberFormat="1" applyFont="1" applyAlignment="1" applyProtection="1">
      <alignment vertical="center"/>
      <protection locked="0"/>
    </xf>
    <xf numFmtId="0" fontId="10" fillId="0" borderId="0" xfId="4" applyFont="1" applyAlignment="1">
      <alignment vertical="center"/>
    </xf>
    <xf numFmtId="165" fontId="5" fillId="2" borderId="0" xfId="21" applyNumberFormat="1" applyFont="1" applyFill="1" applyAlignment="1" applyProtection="1">
      <alignment vertical="center"/>
      <protection locked="0"/>
    </xf>
    <xf numFmtId="165" fontId="5" fillId="0" borderId="0" xfId="21" applyNumberFormat="1" applyFont="1" applyFill="1" applyBorder="1" applyAlignment="1" applyProtection="1">
      <alignment vertical="center"/>
      <protection locked="0"/>
    </xf>
    <xf numFmtId="166" fontId="5" fillId="2" borderId="0" xfId="2408" applyNumberFormat="1" applyFont="1" applyFill="1" applyBorder="1" applyAlignment="1" applyProtection="1">
      <alignment horizontal="right" vertical="center"/>
      <protection locked="0"/>
    </xf>
    <xf numFmtId="166" fontId="5" fillId="0" borderId="0" xfId="2408" applyNumberFormat="1" applyFont="1" applyFill="1" applyBorder="1" applyAlignment="1" applyProtection="1">
      <alignment vertical="center"/>
      <protection locked="0"/>
    </xf>
    <xf numFmtId="165" fontId="5" fillId="0" borderId="0" xfId="21" applyNumberFormat="1" applyFont="1" applyAlignment="1">
      <alignment horizontal="right" vertical="center"/>
    </xf>
    <xf numFmtId="10" fontId="5" fillId="0" borderId="0" xfId="3853" applyNumberFormat="1" applyFont="1" applyBorder="1" applyAlignment="1">
      <alignment vertical="center"/>
    </xf>
    <xf numFmtId="165" fontId="5" fillId="0" borderId="0" xfId="2" applyNumberFormat="1" applyFont="1" applyFill="1" applyAlignment="1" applyProtection="1">
      <alignment vertical="center"/>
      <protection locked="0"/>
    </xf>
    <xf numFmtId="165" fontId="5" fillId="0" borderId="0" xfId="2" applyNumberFormat="1" applyFont="1" applyBorder="1" applyAlignment="1">
      <alignment vertical="center"/>
    </xf>
    <xf numFmtId="0" fontId="5" fillId="0" borderId="0" xfId="2606" applyFont="1" applyAlignment="1">
      <alignment vertical="center"/>
    </xf>
    <xf numFmtId="0" fontId="11" fillId="0" borderId="0" xfId="4" quotePrefix="1" applyFont="1" applyAlignment="1">
      <alignment horizontal="center" vertical="center"/>
    </xf>
    <xf numFmtId="165" fontId="5" fillId="0" borderId="0" xfId="21" applyNumberFormat="1" applyFont="1" applyFill="1" applyAlignment="1" applyProtection="1">
      <alignment vertical="center"/>
      <protection locked="0"/>
    </xf>
    <xf numFmtId="5" fontId="157" fillId="0" borderId="0" xfId="4" applyNumberFormat="1" applyFont="1" applyAlignment="1">
      <alignment horizontal="center" vertical="center"/>
    </xf>
    <xf numFmtId="166" fontId="5" fillId="0" borderId="0" xfId="2408" applyNumberFormat="1" applyFont="1" applyFill="1" applyAlignment="1" applyProtection="1">
      <alignment vertical="center"/>
      <protection locked="0"/>
    </xf>
    <xf numFmtId="165" fontId="5" fillId="0" borderId="0" xfId="2" applyNumberFormat="1" applyFont="1" applyAlignment="1">
      <alignment vertical="center"/>
    </xf>
    <xf numFmtId="211" fontId="5" fillId="0" borderId="0" xfId="4" applyNumberFormat="1" applyFont="1" applyAlignment="1">
      <alignment vertical="center"/>
    </xf>
    <xf numFmtId="0" fontId="8" fillId="0" borderId="0" xfId="4" applyFont="1" applyAlignment="1">
      <alignment horizontal="center" vertical="center"/>
    </xf>
    <xf numFmtId="5" fontId="5" fillId="0" borderId="0" xfId="4" applyNumberFormat="1" applyFont="1" applyAlignment="1" applyProtection="1">
      <alignment horizontal="right" vertical="center"/>
      <protection locked="0"/>
    </xf>
    <xf numFmtId="165" fontId="5" fillId="0" borderId="0" xfId="21" applyNumberFormat="1" applyFont="1" applyBorder="1" applyAlignment="1">
      <alignment horizontal="right" vertical="center"/>
    </xf>
    <xf numFmtId="0" fontId="5" fillId="0" borderId="0" xfId="6107" applyFont="1"/>
    <xf numFmtId="165" fontId="5" fillId="0" borderId="0" xfId="21" applyNumberFormat="1" applyFont="1" applyFill="1" applyProtection="1">
      <protection locked="0"/>
    </xf>
    <xf numFmtId="0" fontId="5" fillId="0" borderId="0" xfId="4" quotePrefix="1" applyFont="1" applyAlignment="1">
      <alignment horizontal="center" vertical="center"/>
    </xf>
    <xf numFmtId="166" fontId="6" fillId="0" borderId="0" xfId="2408" applyNumberFormat="1" applyFont="1" applyAlignment="1" applyProtection="1">
      <alignment vertical="center"/>
      <protection locked="0"/>
    </xf>
    <xf numFmtId="166" fontId="5" fillId="3" borderId="0" xfId="2408" applyNumberFormat="1" applyFont="1" applyFill="1" applyBorder="1" applyAlignment="1" applyProtection="1">
      <alignment vertical="center"/>
      <protection locked="0"/>
    </xf>
    <xf numFmtId="166" fontId="5" fillId="3" borderId="0" xfId="2408" applyNumberFormat="1" applyFont="1" applyFill="1" applyAlignment="1" applyProtection="1">
      <alignment vertical="center"/>
      <protection locked="0"/>
    </xf>
    <xf numFmtId="166" fontId="5" fillId="0" borderId="0" xfId="2408" applyNumberFormat="1" applyFont="1" applyAlignment="1" applyProtection="1">
      <alignment horizontal="right" vertical="center"/>
      <protection locked="0"/>
    </xf>
    <xf numFmtId="5" fontId="9" fillId="0" borderId="0" xfId="4" applyNumberFormat="1" applyFont="1" applyAlignment="1" applyProtection="1">
      <alignment horizontal="center" vertical="center"/>
      <protection locked="0"/>
    </xf>
    <xf numFmtId="5" fontId="5" fillId="0" borderId="0" xfId="0" applyNumberFormat="1" applyFont="1" applyAlignment="1">
      <alignment horizontal="center" vertical="center"/>
    </xf>
    <xf numFmtId="165" fontId="5" fillId="3" borderId="0" xfId="2" applyNumberFormat="1" applyFont="1" applyFill="1" applyAlignment="1" applyProtection="1">
      <alignment vertical="center"/>
      <protection locked="0"/>
    </xf>
    <xf numFmtId="5" fontId="5" fillId="0" borderId="0" xfId="0" applyNumberFormat="1" applyFont="1" applyAlignment="1" applyProtection="1">
      <alignment horizontal="center" vertical="center"/>
      <protection locked="0"/>
    </xf>
    <xf numFmtId="5" fontId="5" fillId="0" borderId="0" xfId="0" applyNumberFormat="1" applyFont="1" applyAlignment="1" applyProtection="1">
      <alignment vertical="center"/>
      <protection locked="0"/>
    </xf>
    <xf numFmtId="166" fontId="5" fillId="3" borderId="0" xfId="1" applyNumberFormat="1" applyFont="1" applyFill="1" applyAlignment="1" applyProtection="1">
      <alignment vertical="center"/>
      <protection locked="0"/>
    </xf>
    <xf numFmtId="166" fontId="5" fillId="0" borderId="0" xfId="1" applyNumberFormat="1" applyFont="1" applyAlignment="1" applyProtection="1">
      <alignment vertical="center"/>
      <protection locked="0"/>
    </xf>
    <xf numFmtId="166" fontId="5" fillId="0" borderId="0" xfId="1" applyNumberFormat="1" applyFont="1" applyFill="1" applyBorder="1" applyAlignment="1" applyProtection="1">
      <alignment vertical="center"/>
      <protection locked="0"/>
    </xf>
    <xf numFmtId="165" fontId="5" fillId="0" borderId="0" xfId="2" applyNumberFormat="1" applyFont="1" applyBorder="1" applyAlignment="1" applyProtection="1">
      <alignment vertical="center"/>
      <protection locked="0"/>
    </xf>
    <xf numFmtId="165" fontId="5" fillId="0" borderId="0" xfId="2" applyNumberFormat="1" applyFont="1" applyAlignment="1">
      <alignment horizontal="center" vertical="center"/>
    </xf>
    <xf numFmtId="10" fontId="5" fillId="0" borderId="0" xfId="3" applyNumberFormat="1" applyFont="1" applyBorder="1" applyAlignment="1" applyProtection="1">
      <alignment horizontal="center" vertical="center"/>
      <protection locked="0"/>
    </xf>
    <xf numFmtId="10" fontId="5" fillId="0" borderId="0" xfId="3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horizontal="center"/>
    </xf>
    <xf numFmtId="0" fontId="5" fillId="0" borderId="6" xfId="37887" quotePrefix="1" applyNumberFormat="1" applyFont="1" applyFill="1" applyBorder="1" applyAlignment="1">
      <alignment vertical="center"/>
    </xf>
    <xf numFmtId="0" fontId="27" fillId="0" borderId="6" xfId="1962" applyFont="1" applyBorder="1"/>
    <xf numFmtId="0" fontId="29" fillId="0" borderId="6" xfId="1962" applyFont="1" applyBorder="1"/>
    <xf numFmtId="0" fontId="29" fillId="0" borderId="49" xfId="1962" applyFont="1" applyBorder="1"/>
    <xf numFmtId="0" fontId="29" fillId="0" borderId="4" xfId="1962" applyFont="1" applyBorder="1"/>
    <xf numFmtId="0" fontId="29" fillId="0" borderId="109" xfId="1962" applyFont="1" applyBorder="1"/>
    <xf numFmtId="0" fontId="5" fillId="0" borderId="0" xfId="0" quotePrefix="1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5" fillId="0" borderId="1" xfId="2" applyNumberFormat="1" applyFont="1" applyFill="1" applyBorder="1" applyAlignment="1">
      <alignment vertical="center"/>
    </xf>
    <xf numFmtId="165" fontId="11" fillId="0" borderId="0" xfId="2" applyNumberFormat="1" applyFont="1" applyFill="1" applyAlignment="1">
      <alignment horizontal="center" vertical="center"/>
    </xf>
    <xf numFmtId="165" fontId="5" fillId="3" borderId="0" xfId="2" applyNumberFormat="1" applyFont="1" applyFill="1" applyBorder="1" applyAlignment="1">
      <alignment vertical="center"/>
    </xf>
    <xf numFmtId="166" fontId="6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vertical="center"/>
    </xf>
    <xf numFmtId="166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85" xfId="37039" applyNumberFormat="1" applyFont="1" applyBorder="1" applyAlignment="1">
      <alignment horizontal="center"/>
    </xf>
    <xf numFmtId="41" fontId="5" fillId="0" borderId="85" xfId="3857" applyFont="1" applyBorder="1" applyAlignment="1">
      <alignment horizontal="center"/>
    </xf>
    <xf numFmtId="165" fontId="5" fillId="0" borderId="85" xfId="37039" applyNumberFormat="1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165" fontId="5" fillId="0" borderId="0" xfId="21" applyNumberFormat="1" applyFont="1" applyBorder="1" applyAlignment="1" applyProtection="1">
      <alignment horizontal="center" vertical="center"/>
      <protection locked="0"/>
    </xf>
    <xf numFmtId="166" fontId="5" fillId="0" borderId="0" xfId="2408" applyNumberFormat="1" applyFont="1" applyBorder="1" applyAlignment="1" applyProtection="1">
      <alignment horizontal="center" vertical="center"/>
      <protection locked="0"/>
    </xf>
    <xf numFmtId="165" fontId="5" fillId="3" borderId="0" xfId="21" applyNumberFormat="1" applyFont="1" applyFill="1" applyBorder="1" applyAlignment="1" applyProtection="1">
      <alignment vertical="center"/>
      <protection locked="0"/>
    </xf>
    <xf numFmtId="5" fontId="9" fillId="0" borderId="0" xfId="4" applyNumberFormat="1" applyFont="1" applyAlignment="1">
      <alignment horizontal="center" vertical="center"/>
    </xf>
    <xf numFmtId="165" fontId="5" fillId="3" borderId="0" xfId="2" applyNumberFormat="1" applyFont="1" applyFill="1" applyBorder="1" applyAlignment="1" applyProtection="1">
      <alignment vertical="center"/>
      <protection locked="0"/>
    </xf>
    <xf numFmtId="165" fontId="5" fillId="0" borderId="0" xfId="2" applyNumberFormat="1" applyFont="1" applyBorder="1" applyAlignment="1" applyProtection="1">
      <alignment horizontal="center" vertical="center"/>
      <protection locked="0"/>
    </xf>
    <xf numFmtId="166" fontId="5" fillId="0" borderId="0" xfId="2408" applyNumberFormat="1" applyFont="1" applyAlignment="1" applyProtection="1">
      <alignment horizontal="center" vertical="center"/>
      <protection locked="0"/>
    </xf>
    <xf numFmtId="165" fontId="5" fillId="0" borderId="0" xfId="2" applyNumberFormat="1" applyFont="1" applyBorder="1" applyAlignment="1" applyProtection="1">
      <alignment horizontal="right" vertical="center"/>
      <protection locked="0"/>
    </xf>
    <xf numFmtId="165" fontId="5" fillId="0" borderId="0" xfId="21" applyNumberFormat="1" applyFont="1" applyAlignment="1" applyProtection="1">
      <alignment horizontal="right" vertical="center"/>
      <protection locked="0"/>
    </xf>
    <xf numFmtId="166" fontId="5" fillId="0" borderId="0" xfId="2408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vertical="center" wrapText="1"/>
    </xf>
    <xf numFmtId="0" fontId="10" fillId="0" borderId="0" xfId="4" applyFont="1" applyAlignment="1">
      <alignment horizontal="center" vertical="center"/>
    </xf>
    <xf numFmtId="0" fontId="5" fillId="0" borderId="0" xfId="21" applyNumberFormat="1" applyFont="1" applyAlignment="1">
      <alignment horizontal="center" vertical="center"/>
    </xf>
    <xf numFmtId="0" fontId="5" fillId="0" borderId="0" xfId="21" applyNumberFormat="1" applyFont="1" applyFill="1" applyAlignment="1">
      <alignment horizontal="center" vertical="center"/>
    </xf>
    <xf numFmtId="0" fontId="5" fillId="0" borderId="0" xfId="21" applyNumberFormat="1" applyFont="1" applyFill="1" applyBorder="1" applyAlignment="1">
      <alignment horizontal="center" vertical="center"/>
    </xf>
    <xf numFmtId="0" fontId="5" fillId="0" borderId="0" xfId="21" applyNumberFormat="1" applyFont="1" applyFill="1" applyAlignment="1">
      <alignment horizontal="center" vertical="center" wrapText="1"/>
    </xf>
    <xf numFmtId="165" fontId="6" fillId="0" borderId="0" xfId="21" applyNumberFormat="1" applyFont="1" applyBorder="1" applyAlignment="1">
      <alignment vertical="center"/>
    </xf>
    <xf numFmtId="165" fontId="9" fillId="0" borderId="0" xfId="21" applyNumberFormat="1" applyFont="1" applyAlignment="1">
      <alignment horizontal="left" vertical="center"/>
    </xf>
    <xf numFmtId="5" fontId="5" fillId="0" borderId="0" xfId="4" applyNumberFormat="1" applyFont="1" applyAlignment="1">
      <alignment vertical="center"/>
    </xf>
    <xf numFmtId="10" fontId="5" fillId="0" borderId="0" xfId="4" applyNumberFormat="1" applyFont="1" applyAlignment="1">
      <alignment vertical="center"/>
    </xf>
    <xf numFmtId="166" fontId="5" fillId="0" borderId="0" xfId="2408" applyNumberFormat="1" applyFont="1" applyBorder="1" applyAlignment="1">
      <alignment horizontal="center" vertical="center"/>
    </xf>
    <xf numFmtId="0" fontId="5" fillId="0" borderId="0" xfId="21" applyNumberFormat="1" applyFont="1" applyBorder="1" applyAlignment="1">
      <alignment horizontal="center" vertical="center"/>
    </xf>
    <xf numFmtId="5" fontId="5" fillId="0" borderId="0" xfId="4" applyNumberFormat="1" applyFont="1" applyAlignment="1">
      <alignment horizontal="right" vertical="center"/>
    </xf>
    <xf numFmtId="166" fontId="5" fillId="0" borderId="0" xfId="2408" applyNumberFormat="1" applyFont="1" applyAlignment="1">
      <alignment horizontal="right" vertical="center"/>
    </xf>
    <xf numFmtId="166" fontId="5" fillId="0" borderId="0" xfId="2408" applyNumberFormat="1" applyFont="1" applyAlignment="1" applyProtection="1">
      <alignment vertical="center"/>
    </xf>
    <xf numFmtId="166" fontId="5" fillId="0" borderId="0" xfId="2408" applyNumberFormat="1" applyFont="1" applyAlignment="1" applyProtection="1">
      <alignment horizontal="right" vertical="center"/>
    </xf>
    <xf numFmtId="10" fontId="5" fillId="0" borderId="0" xfId="3853" applyNumberFormat="1" applyFont="1" applyAlignment="1" applyProtection="1">
      <alignment horizontal="center" vertical="center"/>
    </xf>
    <xf numFmtId="165" fontId="5" fillId="0" borderId="1" xfId="21" applyNumberFormat="1" applyFont="1" applyBorder="1" applyAlignment="1" applyProtection="1">
      <alignment horizontal="right" vertical="center"/>
    </xf>
    <xf numFmtId="5" fontId="5" fillId="0" borderId="0" xfId="3853" applyNumberFormat="1" applyFont="1" applyAlignment="1" applyProtection="1">
      <alignment vertical="center"/>
    </xf>
    <xf numFmtId="5" fontId="5" fillId="0" borderId="0" xfId="3853" applyNumberFormat="1" applyFont="1" applyAlignment="1" applyProtection="1">
      <alignment horizontal="right" vertical="center"/>
    </xf>
    <xf numFmtId="10" fontId="5" fillId="0" borderId="0" xfId="3853" applyNumberFormat="1" applyFont="1" applyAlignment="1" applyProtection="1">
      <alignment vertical="center"/>
    </xf>
    <xf numFmtId="10" fontId="5" fillId="0" borderId="1" xfId="21" applyNumberFormat="1" applyFont="1" applyBorder="1" applyAlignment="1" applyProtection="1">
      <alignment horizontal="right" vertical="center"/>
    </xf>
    <xf numFmtId="165" fontId="5" fillId="0" borderId="0" xfId="21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2" applyNumberFormat="1" applyFont="1" applyAlignment="1">
      <alignment horizontal="center" vertical="center"/>
    </xf>
    <xf numFmtId="166" fontId="5" fillId="0" borderId="0" xfId="1" applyNumberFormat="1" applyFont="1" applyBorder="1" applyAlignment="1" applyProtection="1">
      <alignment vertical="center"/>
      <protection locked="0"/>
    </xf>
    <xf numFmtId="166" fontId="5" fillId="0" borderId="0" xfId="0" applyNumberFormat="1" applyFont="1" applyAlignment="1">
      <alignment vertical="center"/>
    </xf>
    <xf numFmtId="165" fontId="5" fillId="0" borderId="0" xfId="2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5" fontId="5" fillId="0" borderId="0" xfId="2" applyNumberFormat="1" applyFont="1" applyBorder="1" applyAlignment="1">
      <alignment horizontal="right" vertical="center"/>
    </xf>
    <xf numFmtId="5" fontId="5" fillId="0" borderId="0" xfId="0" applyNumberFormat="1" applyFont="1" applyAlignment="1">
      <alignment horizontal="right" vertical="center"/>
    </xf>
    <xf numFmtId="165" fontId="5" fillId="2" borderId="0" xfId="2" applyNumberFormat="1" applyFont="1" applyFill="1" applyAlignment="1">
      <alignment horizontal="right" vertical="center"/>
    </xf>
    <xf numFmtId="166" fontId="5" fillId="111" borderId="0" xfId="1" applyNumberFormat="1" applyFont="1" applyFill="1" applyAlignment="1">
      <alignment horizontal="right" vertical="center"/>
    </xf>
    <xf numFmtId="166" fontId="5" fillId="2" borderId="0" xfId="1" applyNumberFormat="1" applyFont="1" applyFill="1" applyAlignment="1">
      <alignment horizontal="right" vertical="center"/>
    </xf>
    <xf numFmtId="0" fontId="5" fillId="0" borderId="0" xfId="2" applyNumberFormat="1" applyFont="1" applyFill="1" applyAlignment="1">
      <alignment horizontal="center" vertical="center"/>
    </xf>
    <xf numFmtId="165" fontId="5" fillId="0" borderId="0" xfId="2" applyNumberFormat="1" applyFont="1" applyFill="1" applyAlignment="1">
      <alignment vertical="center"/>
    </xf>
    <xf numFmtId="166" fontId="5" fillId="2" borderId="0" xfId="1" applyNumberFormat="1" applyFont="1" applyFill="1" applyAlignment="1">
      <alignment vertical="center"/>
    </xf>
    <xf numFmtId="10" fontId="5" fillId="0" borderId="1" xfId="2" applyNumberFormat="1" applyFont="1" applyBorder="1" applyAlignment="1">
      <alignment horizontal="right" vertical="center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165" fontId="5" fillId="0" borderId="1" xfId="2" applyNumberFormat="1" applyFont="1" applyFill="1" applyBorder="1" applyAlignment="1">
      <alignment horizontal="right" vertical="center"/>
    </xf>
    <xf numFmtId="0" fontId="6" fillId="0" borderId="0" xfId="2083" applyFont="1" applyAlignment="1">
      <alignment horizontal="left" vertical="center"/>
    </xf>
    <xf numFmtId="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7" fillId="0" borderId="0" xfId="0" applyFont="1" applyAlignment="1">
      <alignment horizontal="center" vertical="center" wrapText="1"/>
    </xf>
    <xf numFmtId="10" fontId="5" fillId="0" borderId="0" xfId="3" applyNumberFormat="1" applyFont="1" applyBorder="1" applyAlignment="1">
      <alignment horizontal="right" vertical="center"/>
    </xf>
    <xf numFmtId="166" fontId="5" fillId="0" borderId="0" xfId="1" applyNumberFormat="1" applyFont="1" applyFill="1" applyAlignment="1" applyProtection="1">
      <alignment vertical="center"/>
      <protection locked="0"/>
    </xf>
    <xf numFmtId="165" fontId="5" fillId="0" borderId="0" xfId="2" applyNumberFormat="1" applyFont="1" applyBorder="1" applyAlignment="1" applyProtection="1">
      <alignment vertical="center"/>
    </xf>
    <xf numFmtId="10" fontId="5" fillId="0" borderId="0" xfId="3" applyNumberFormat="1" applyFont="1" applyFill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10" fontId="5" fillId="0" borderId="0" xfId="3" applyNumberFormat="1" applyFont="1" applyAlignment="1">
      <alignment horizontal="right" vertical="center"/>
    </xf>
    <xf numFmtId="166" fontId="5" fillId="0" borderId="0" xfId="1" applyNumberFormat="1" applyFont="1" applyFill="1" applyAlignment="1">
      <alignment vertical="center"/>
    </xf>
    <xf numFmtId="10" fontId="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75" fontId="5" fillId="0" borderId="0" xfId="0" applyNumberFormat="1" applyFont="1" applyAlignment="1">
      <alignment horizontal="center" vertical="center" wrapText="1"/>
    </xf>
    <xf numFmtId="10" fontId="5" fillId="2" borderId="0" xfId="3" applyNumberFormat="1" applyFont="1" applyFill="1" applyAlignment="1">
      <alignment horizontal="right" vertical="center"/>
    </xf>
    <xf numFmtId="165" fontId="5" fillId="2" borderId="0" xfId="2" applyNumberFormat="1" applyFont="1" applyFill="1" applyAlignment="1">
      <alignment horizontal="center" vertical="center"/>
    </xf>
    <xf numFmtId="165" fontId="5" fillId="3" borderId="0" xfId="2" applyNumberFormat="1" applyFont="1" applyFill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0" fontId="5" fillId="0" borderId="0" xfId="3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67" fontId="5" fillId="0" borderId="0" xfId="3" applyNumberFormat="1" applyFont="1" applyAlignment="1">
      <alignment horizontal="right" vertical="center"/>
    </xf>
    <xf numFmtId="167" fontId="6" fillId="0" borderId="0" xfId="3" applyNumberFormat="1" applyFont="1" applyAlignment="1">
      <alignment vertical="center"/>
    </xf>
    <xf numFmtId="0" fontId="5" fillId="0" borderId="0" xfId="0" quotePrefix="1" applyFont="1" applyAlignment="1">
      <alignment vertical="center"/>
    </xf>
    <xf numFmtId="175" fontId="5" fillId="0" borderId="0" xfId="0" applyNumberFormat="1" applyFont="1" applyAlignment="1">
      <alignment horizontal="center" vertical="center"/>
    </xf>
    <xf numFmtId="175" fontId="6" fillId="0" borderId="0" xfId="0" applyNumberFormat="1" applyFont="1" applyAlignment="1">
      <alignment horizontal="center" vertical="center" wrapText="1"/>
    </xf>
    <xf numFmtId="17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5" fillId="0" borderId="0" xfId="2" applyNumberFormat="1" applyFont="1" applyFill="1" applyAlignment="1">
      <alignment horizontal="right" vertical="center"/>
    </xf>
    <xf numFmtId="167" fontId="5" fillId="0" borderId="0" xfId="3" applyNumberFormat="1" applyFont="1" applyFill="1" applyAlignment="1">
      <alignment horizontal="right" vertical="center"/>
    </xf>
    <xf numFmtId="9" fontId="5" fillId="0" borderId="0" xfId="3" applyFont="1" applyAlignment="1">
      <alignment horizontal="right" vertical="center"/>
    </xf>
    <xf numFmtId="167" fontId="5" fillId="0" borderId="0" xfId="3" applyNumberFormat="1" applyFont="1" applyBorder="1" applyAlignment="1">
      <alignment horizontal="right" vertical="center"/>
    </xf>
    <xf numFmtId="167" fontId="6" fillId="0" borderId="0" xfId="3" applyNumberFormat="1" applyFont="1" applyAlignment="1">
      <alignment horizontal="center" vertical="center"/>
    </xf>
    <xf numFmtId="167" fontId="6" fillId="0" borderId="0" xfId="0" applyNumberFormat="1" applyFont="1" applyAlignment="1">
      <alignment horizontal="right" vertical="center"/>
    </xf>
    <xf numFmtId="5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right" vertical="center"/>
    </xf>
    <xf numFmtId="5" fontId="5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right" vertical="center" wrapText="1"/>
    </xf>
    <xf numFmtId="10" fontId="5" fillId="0" borderId="0" xfId="3" quotePrefix="1" applyNumberFormat="1" applyFont="1" applyBorder="1" applyAlignment="1">
      <alignment horizontal="right"/>
    </xf>
    <xf numFmtId="168" fontId="5" fillId="0" borderId="85" xfId="4" applyNumberFormat="1" applyFont="1" applyBorder="1" applyAlignment="1">
      <alignment horizontal="center" vertical="center"/>
    </xf>
    <xf numFmtId="166" fontId="5" fillId="0" borderId="85" xfId="1" applyNumberFormat="1" applyFont="1" applyBorder="1" applyAlignment="1">
      <alignment horizontal="center" vertical="center"/>
    </xf>
    <xf numFmtId="165" fontId="5" fillId="0" borderId="0" xfId="1963" applyNumberFormat="1" applyFont="1" applyBorder="1" applyAlignment="1">
      <alignment horizontal="right"/>
    </xf>
    <xf numFmtId="166" fontId="5" fillId="0" borderId="0" xfId="1" applyNumberFormat="1" applyFont="1" applyFill="1"/>
    <xf numFmtId="0" fontId="6" fillId="0" borderId="111" xfId="4" applyFont="1" applyBorder="1" applyAlignment="1">
      <alignment horizontal="left" vertical="center"/>
    </xf>
    <xf numFmtId="0" fontId="6" fillId="0" borderId="111" xfId="4" applyFont="1" applyBorder="1" applyAlignment="1">
      <alignment horizontal="center" vertical="center"/>
    </xf>
    <xf numFmtId="0" fontId="6" fillId="0" borderId="111" xfId="4" applyFont="1" applyBorder="1" applyAlignment="1">
      <alignment vertical="center"/>
    </xf>
    <xf numFmtId="165" fontId="5" fillId="0" borderId="85" xfId="21" applyNumberFormat="1" applyFont="1" applyFill="1" applyBorder="1" applyAlignment="1">
      <alignment horizontal="center" vertical="center"/>
    </xf>
    <xf numFmtId="0" fontId="29" fillId="0" borderId="0" xfId="4" applyFont="1" applyAlignment="1">
      <alignment vertical="center"/>
    </xf>
    <xf numFmtId="0" fontId="29" fillId="0" borderId="0" xfId="4" applyFont="1" applyAlignment="1">
      <alignment horizontal="centerContinuous" vertical="center"/>
    </xf>
    <xf numFmtId="165" fontId="6" fillId="0" borderId="85" xfId="21" applyNumberFormat="1" applyFont="1" applyFill="1" applyBorder="1" applyAlignment="1">
      <alignment horizontal="center" vertical="center"/>
    </xf>
    <xf numFmtId="165" fontId="5" fillId="3" borderId="1" xfId="2" applyNumberFormat="1" applyFont="1" applyFill="1" applyBorder="1" applyAlignment="1">
      <alignment vertical="center"/>
    </xf>
    <xf numFmtId="37" fontId="6" fillId="0" borderId="0" xfId="1604" applyNumberFormat="1" applyFont="1"/>
    <xf numFmtId="3" fontId="5" fillId="0" borderId="4" xfId="4" applyNumberFormat="1" applyFont="1" applyBorder="1" applyAlignment="1">
      <alignment horizontal="centerContinuous" vertical="center"/>
    </xf>
    <xf numFmtId="10" fontId="5" fillId="0" borderId="85" xfId="3" applyNumberFormat="1" applyFont="1" applyFill="1" applyBorder="1" applyAlignment="1">
      <alignment horizontal="center" vertical="center"/>
    </xf>
    <xf numFmtId="166" fontId="5" fillId="0" borderId="0" xfId="1" applyNumberFormat="1" applyFont="1" applyBorder="1" applyAlignment="1">
      <alignment horizontal="right"/>
    </xf>
    <xf numFmtId="165" fontId="6" fillId="0" borderId="0" xfId="2" applyNumberFormat="1" applyFont="1" applyBorder="1"/>
    <xf numFmtId="10" fontId="5" fillId="0" borderId="0" xfId="2012" applyNumberFormat="1" applyFont="1" applyAlignment="1">
      <alignment horizontal="right"/>
    </xf>
    <xf numFmtId="183" fontId="5" fillId="0" borderId="0" xfId="2012" applyNumberFormat="1" applyFont="1"/>
    <xf numFmtId="166" fontId="5" fillId="0" borderId="0" xfId="2408" applyNumberFormat="1" applyFont="1" applyFill="1" applyBorder="1" applyAlignment="1" applyProtection="1">
      <alignment horizontal="right"/>
      <protection locked="0"/>
    </xf>
    <xf numFmtId="165" fontId="5" fillId="0" borderId="0" xfId="2039" applyNumberFormat="1" applyFont="1"/>
    <xf numFmtId="165" fontId="6" fillId="0" borderId="0" xfId="1963" applyNumberFormat="1" applyFont="1" applyBorder="1" applyAlignment="1">
      <alignment horizontal="right"/>
    </xf>
    <xf numFmtId="10" fontId="6" fillId="0" borderId="0" xfId="2012" quotePrefix="1" applyNumberFormat="1" applyFont="1" applyAlignment="1">
      <alignment horizontal="right"/>
    </xf>
    <xf numFmtId="10" fontId="13" fillId="0" borderId="0" xfId="2012" applyNumberFormat="1" applyFont="1" applyAlignment="1">
      <alignment horizontal="right"/>
    </xf>
    <xf numFmtId="165" fontId="6" fillId="0" borderId="0" xfId="2" applyNumberFormat="1" applyFont="1" applyBorder="1" applyAlignment="1">
      <alignment horizontal="right"/>
    </xf>
    <xf numFmtId="165" fontId="6" fillId="0" borderId="0" xfId="1965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107" xfId="0" applyFont="1" applyBorder="1" applyAlignment="1">
      <alignment horizontal="center" wrapText="1"/>
    </xf>
    <xf numFmtId="5" fontId="5" fillId="0" borderId="6" xfId="0" applyNumberFormat="1" applyFont="1" applyBorder="1"/>
    <xf numFmtId="165" fontId="6" fillId="0" borderId="0" xfId="21" applyNumberFormat="1" applyFont="1" applyFill="1" applyBorder="1" applyAlignment="1" applyProtection="1">
      <alignment horizontal="center"/>
    </xf>
    <xf numFmtId="166" fontId="5" fillId="0" borderId="0" xfId="2408" applyNumberFormat="1" applyFont="1" applyFill="1" applyBorder="1" applyAlignment="1" applyProtection="1">
      <alignment horizontal="right"/>
    </xf>
    <xf numFmtId="6" fontId="5" fillId="0" borderId="0" xfId="4" applyNumberFormat="1" applyFont="1"/>
    <xf numFmtId="41" fontId="5" fillId="3" borderId="0" xfId="0" applyNumberFormat="1" applyFont="1" applyFill="1" applyAlignment="1">
      <alignment vertical="center"/>
    </xf>
    <xf numFmtId="41" fontId="5" fillId="0" borderId="0" xfId="0" applyNumberFormat="1" applyFont="1" applyAlignment="1">
      <alignment vertical="center"/>
    </xf>
    <xf numFmtId="0" fontId="5" fillId="0" borderId="0" xfId="1965" applyFont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6" fillId="0" borderId="0" xfId="1965" applyFont="1" applyAlignment="1">
      <alignment horizontal="center" vertical="center"/>
    </xf>
    <xf numFmtId="0" fontId="6" fillId="0" borderId="0" xfId="1965" applyFont="1" applyAlignment="1">
      <alignment horizontal="center" vertical="center" wrapText="1"/>
    </xf>
    <xf numFmtId="0" fontId="6" fillId="0" borderId="0" xfId="1965" quotePrefix="1" applyFont="1" applyAlignment="1">
      <alignment horizontal="center" vertical="center"/>
    </xf>
    <xf numFmtId="0" fontId="6" fillId="0" borderId="0" xfId="2012" applyFont="1" applyAlignment="1">
      <alignment horizontal="center" vertical="center"/>
    </xf>
    <xf numFmtId="0" fontId="5" fillId="0" borderId="0" xfId="1965" applyFont="1" applyAlignment="1">
      <alignment vertical="center"/>
    </xf>
    <xf numFmtId="0" fontId="5" fillId="0" borderId="0" xfId="2012" applyFont="1" applyAlignment="1">
      <alignment horizontal="center" vertical="center"/>
    </xf>
    <xf numFmtId="0" fontId="6" fillId="0" borderId="0" xfId="2012" applyFont="1" applyAlignment="1">
      <alignment horizontal="left" vertical="center"/>
    </xf>
    <xf numFmtId="0" fontId="6" fillId="0" borderId="0" xfId="2012" applyFont="1" applyAlignment="1">
      <alignment vertical="center"/>
    </xf>
    <xf numFmtId="49" fontId="6" fillId="0" borderId="0" xfId="4" applyNumberFormat="1" applyFont="1" applyAlignment="1">
      <alignment horizontal="center" vertical="center"/>
    </xf>
    <xf numFmtId="0" fontId="6" fillId="0" borderId="0" xfId="2012" applyFont="1" applyAlignment="1" applyProtection="1">
      <alignment vertical="center"/>
      <protection locked="0"/>
    </xf>
    <xf numFmtId="168" fontId="6" fillId="0" borderId="0" xfId="4" applyNumberFormat="1" applyFont="1" applyAlignment="1">
      <alignment horizontal="center" vertical="center"/>
    </xf>
    <xf numFmtId="44" fontId="3" fillId="0" borderId="0" xfId="2" applyFont="1" applyAlignment="1">
      <alignment horizontal="center" vertical="center"/>
    </xf>
    <xf numFmtId="0" fontId="11" fillId="0" borderId="0" xfId="2001" applyFont="1" applyAlignment="1">
      <alignment horizontal="center" vertical="center"/>
    </xf>
    <xf numFmtId="0" fontId="5" fillId="0" borderId="0" xfId="37037" applyFont="1" applyAlignment="1">
      <alignment horizontal="center" vertical="center"/>
    </xf>
    <xf numFmtId="0" fontId="11" fillId="0" borderId="0" xfId="37037" applyFont="1" applyAlignment="1">
      <alignment horizontal="center" vertical="center"/>
    </xf>
    <xf numFmtId="37" fontId="6" fillId="0" borderId="0" xfId="1604" applyNumberFormat="1" applyFont="1" applyAlignment="1">
      <alignment vertical="center"/>
    </xf>
    <xf numFmtId="37" fontId="6" fillId="0" borderId="0" xfId="1604" applyNumberFormat="1" applyFont="1" applyAlignment="1">
      <alignment horizontal="center" vertical="center"/>
    </xf>
    <xf numFmtId="0" fontId="27" fillId="0" borderId="0" xfId="1962" applyFont="1" applyAlignment="1">
      <alignment horizontal="center" vertical="center"/>
    </xf>
    <xf numFmtId="0" fontId="27" fillId="0" borderId="0" xfId="4" applyFont="1" applyAlignment="1">
      <alignment horizontal="center" vertical="center"/>
    </xf>
    <xf numFmtId="165" fontId="5" fillId="0" borderId="0" xfId="2" applyNumberFormat="1" applyFont="1" applyFill="1" applyBorder="1" applyAlignment="1">
      <alignment vertical="center"/>
    </xf>
    <xf numFmtId="10" fontId="5" fillId="0" borderId="0" xfId="1043" applyNumberFormat="1" applyFont="1" applyBorder="1" applyAlignment="1">
      <alignment horizontal="right"/>
    </xf>
    <xf numFmtId="0" fontId="5" fillId="0" borderId="0" xfId="2012" applyFont="1" applyAlignment="1">
      <alignment horizontal="left"/>
    </xf>
    <xf numFmtId="0" fontId="10" fillId="0" borderId="0" xfId="2012" applyFont="1"/>
    <xf numFmtId="165" fontId="5" fillId="0" borderId="0" xfId="2" applyNumberFormat="1" applyFont="1" applyBorder="1" applyAlignment="1">
      <alignment horizontal="right"/>
    </xf>
    <xf numFmtId="165" fontId="5" fillId="2" borderId="4" xfId="48" applyNumberFormat="1" applyFont="1" applyFill="1" applyBorder="1" applyAlignment="1">
      <alignment horizontal="right" vertical="center"/>
    </xf>
    <xf numFmtId="165" fontId="5" fillId="0" borderId="4" xfId="4" applyNumberFormat="1" applyFont="1" applyBorder="1" applyAlignment="1">
      <alignment horizontal="right" vertical="center"/>
    </xf>
    <xf numFmtId="166" fontId="5" fillId="2" borderId="4" xfId="1" applyNumberFormat="1" applyFont="1" applyFill="1" applyBorder="1" applyAlignment="1">
      <alignment horizontal="right" vertical="center"/>
    </xf>
    <xf numFmtId="165" fontId="6" fillId="0" borderId="47" xfId="48" applyNumberFormat="1" applyFont="1" applyBorder="1" applyAlignment="1">
      <alignment horizontal="right" vertical="center"/>
    </xf>
    <xf numFmtId="165" fontId="5" fillId="2" borderId="0" xfId="2011" applyNumberFormat="1" applyFont="1" applyFill="1" applyAlignment="1">
      <alignment vertical="center"/>
    </xf>
    <xf numFmtId="165" fontId="5" fillId="0" borderId="0" xfId="2011" applyNumberFormat="1" applyFont="1" applyAlignment="1">
      <alignment vertical="center"/>
    </xf>
    <xf numFmtId="165" fontId="5" fillId="0" borderId="0" xfId="1963" applyNumberFormat="1" applyFont="1" applyBorder="1" applyAlignment="1">
      <alignment horizontal="right" vertical="center"/>
    </xf>
    <xf numFmtId="172" fontId="5" fillId="0" borderId="0" xfId="1963" applyNumberFormat="1" applyFont="1" applyAlignment="1">
      <alignment vertical="center"/>
    </xf>
    <xf numFmtId="165" fontId="6" fillId="0" borderId="0" xfId="1963" applyNumberFormat="1" applyFont="1" applyAlignment="1">
      <alignment vertical="center"/>
    </xf>
    <xf numFmtId="167" fontId="5" fillId="3" borderId="0" xfId="3" applyNumberFormat="1" applyFont="1" applyFill="1" applyBorder="1" applyAlignment="1">
      <alignment horizontal="right" vertical="center"/>
    </xf>
    <xf numFmtId="0" fontId="5" fillId="0" borderId="0" xfId="2012" applyFont="1" applyAlignment="1">
      <alignment vertical="center"/>
    </xf>
    <xf numFmtId="10" fontId="5" fillId="2" borderId="0" xfId="2012" applyNumberFormat="1" applyFont="1" applyFill="1" applyAlignment="1">
      <alignment horizontal="right" vertical="center"/>
    </xf>
    <xf numFmtId="183" fontId="5" fillId="0" borderId="0" xfId="2012" applyNumberFormat="1" applyFont="1" applyAlignment="1">
      <alignment horizontal="right" vertical="center"/>
    </xf>
    <xf numFmtId="183" fontId="5" fillId="0" borderId="0" xfId="2012" applyNumberFormat="1" applyFont="1" applyAlignment="1">
      <alignment vertical="center"/>
    </xf>
    <xf numFmtId="10" fontId="5" fillId="0" borderId="0" xfId="2012" applyNumberFormat="1" applyFont="1" applyAlignment="1">
      <alignment horizontal="right" vertical="center"/>
    </xf>
    <xf numFmtId="183" fontId="5" fillId="0" borderId="0" xfId="2012" quotePrefix="1" applyNumberFormat="1" applyFont="1" applyAlignment="1">
      <alignment horizontal="right" vertical="center"/>
    </xf>
    <xf numFmtId="167" fontId="5" fillId="3" borderId="0" xfId="2012" applyNumberFormat="1" applyFont="1" applyFill="1" applyAlignment="1">
      <alignment horizontal="right" vertical="center"/>
    </xf>
    <xf numFmtId="10" fontId="5" fillId="0" borderId="1" xfId="2012" quotePrefix="1" applyNumberFormat="1" applyFont="1" applyBorder="1" applyAlignment="1">
      <alignment horizontal="right" vertical="center"/>
    </xf>
    <xf numFmtId="0" fontId="13" fillId="0" borderId="0" xfId="2012" applyFont="1" applyAlignment="1">
      <alignment vertical="center"/>
    </xf>
    <xf numFmtId="165" fontId="5" fillId="0" borderId="1" xfId="2" applyNumberFormat="1" applyFont="1" applyBorder="1" applyAlignment="1">
      <alignment horizontal="right" vertical="center"/>
    </xf>
    <xf numFmtId="0" fontId="13" fillId="0" borderId="0" xfId="2012" applyFont="1" applyAlignment="1">
      <alignment horizontal="center" vertical="center"/>
    </xf>
    <xf numFmtId="10" fontId="5" fillId="0" borderId="0" xfId="1043" applyNumberFormat="1" applyFont="1" applyBorder="1" applyAlignment="1">
      <alignment horizontal="right" vertical="center"/>
    </xf>
    <xf numFmtId="10" fontId="6" fillId="0" borderId="0" xfId="61" applyNumberFormat="1" applyFont="1" applyBorder="1" applyAlignment="1">
      <alignment vertical="center"/>
    </xf>
    <xf numFmtId="10" fontId="6" fillId="0" borderId="0" xfId="1043" applyNumberFormat="1" applyFont="1" applyAlignment="1" applyProtection="1">
      <alignment horizontal="right" vertical="center"/>
    </xf>
    <xf numFmtId="165" fontId="5" fillId="2" borderId="0" xfId="2012" applyNumberFormat="1" applyFont="1" applyFill="1" applyAlignment="1" applyProtection="1">
      <alignment horizontal="right" vertical="center"/>
      <protection locked="0"/>
    </xf>
    <xf numFmtId="166" fontId="5" fillId="2" borderId="0" xfId="1" applyNumberFormat="1" applyFont="1" applyFill="1" applyBorder="1" applyAlignment="1" applyProtection="1">
      <alignment horizontal="right" vertical="center"/>
      <protection locked="0"/>
    </xf>
    <xf numFmtId="165" fontId="5" fillId="0" borderId="51" xfId="2012" applyNumberFormat="1" applyFont="1" applyBorder="1" applyAlignment="1" applyProtection="1">
      <alignment horizontal="right" vertical="center"/>
      <protection locked="0"/>
    </xf>
    <xf numFmtId="165" fontId="6" fillId="0" borderId="0" xfId="2012" applyNumberFormat="1" applyFont="1" applyAlignment="1" applyProtection="1">
      <alignment horizontal="right" vertical="center"/>
      <protection locked="0"/>
    </xf>
    <xf numFmtId="167" fontId="5" fillId="2" borderId="0" xfId="61" applyNumberFormat="1" applyFont="1" applyFill="1" applyBorder="1" applyAlignment="1">
      <alignment horizontal="right" vertical="center"/>
    </xf>
    <xf numFmtId="165" fontId="5" fillId="0" borderId="50" xfId="2012" applyNumberFormat="1" applyFont="1" applyBorder="1" applyAlignment="1" applyProtection="1">
      <alignment horizontal="right" vertical="center"/>
      <protection locked="0"/>
    </xf>
    <xf numFmtId="165" fontId="5" fillId="0" borderId="0" xfId="2039" applyNumberFormat="1" applyFont="1" applyAlignment="1">
      <alignment horizontal="right" vertical="center"/>
    </xf>
    <xf numFmtId="165" fontId="5" fillId="0" borderId="0" xfId="2039" applyNumberFormat="1" applyFont="1" applyFill="1" applyAlignment="1">
      <alignment vertical="center"/>
    </xf>
    <xf numFmtId="166" fontId="5" fillId="0" borderId="0" xfId="2038" applyNumberFormat="1" applyFont="1" applyAlignment="1">
      <alignment vertical="center"/>
    </xf>
    <xf numFmtId="166" fontId="5" fillId="0" borderId="0" xfId="2038" applyNumberFormat="1" applyFont="1" applyFill="1" applyAlignment="1">
      <alignment vertical="center"/>
    </xf>
    <xf numFmtId="165" fontId="5" fillId="0" borderId="0" xfId="1965" applyNumberFormat="1" applyFont="1" applyAlignment="1">
      <alignment vertical="center"/>
    </xf>
    <xf numFmtId="167" fontId="5" fillId="3" borderId="0" xfId="3" applyNumberFormat="1" applyFont="1" applyFill="1" applyAlignment="1">
      <alignment horizontal="right" vertical="center"/>
    </xf>
    <xf numFmtId="165" fontId="6" fillId="0" borderId="0" xfId="1965" applyNumberFormat="1" applyFont="1" applyAlignment="1">
      <alignment vertical="center"/>
    </xf>
    <xf numFmtId="165" fontId="5" fillId="2" borderId="0" xfId="21" applyNumberFormat="1" applyFont="1" applyFill="1" applyBorder="1" applyAlignment="1" applyProtection="1">
      <alignment horizontal="right" vertical="center"/>
      <protection locked="0"/>
    </xf>
    <xf numFmtId="41" fontId="5" fillId="0" borderId="85" xfId="3857" applyFont="1" applyBorder="1" applyAlignment="1">
      <alignment vertical="center"/>
    </xf>
    <xf numFmtId="41" fontId="5" fillId="0" borderId="0" xfId="3857" applyFont="1" applyAlignment="1">
      <alignment vertical="center"/>
    </xf>
    <xf numFmtId="165" fontId="5" fillId="0" borderId="47" xfId="37039" applyNumberFormat="1" applyFont="1" applyBorder="1" applyAlignment="1">
      <alignment vertical="center"/>
    </xf>
    <xf numFmtId="166" fontId="5" fillId="0" borderId="85" xfId="1442" applyNumberFormat="1" applyFont="1" applyBorder="1" applyAlignment="1">
      <alignment vertical="center"/>
    </xf>
    <xf numFmtId="165" fontId="5" fillId="0" borderId="0" xfId="37039" applyNumberFormat="1" applyFont="1" applyFill="1" applyAlignment="1">
      <alignment vertical="center"/>
    </xf>
    <xf numFmtId="166" fontId="5" fillId="0" borderId="85" xfId="1962" applyNumberFormat="1" applyFont="1" applyBorder="1" applyAlignment="1">
      <alignment vertical="center"/>
    </xf>
    <xf numFmtId="165" fontId="29" fillId="0" borderId="108" xfId="38093" applyNumberFormat="1" applyFont="1" applyBorder="1" applyAlignment="1">
      <alignment vertical="center"/>
    </xf>
    <xf numFmtId="42" fontId="29" fillId="0" borderId="108" xfId="1045" applyFont="1" applyBorder="1" applyAlignment="1">
      <alignment vertical="center"/>
    </xf>
    <xf numFmtId="0" fontId="29" fillId="0" borderId="107" xfId="1962" applyFont="1" applyBorder="1" applyAlignment="1">
      <alignment vertical="center"/>
    </xf>
    <xf numFmtId="166" fontId="6" fillId="0" borderId="0" xfId="2408" applyNumberFormat="1" applyFont="1" applyFill="1" applyAlignment="1" applyProtection="1">
      <alignment horizontal="center" vertical="center"/>
    </xf>
    <xf numFmtId="165" fontId="5" fillId="2" borderId="0" xfId="21" applyNumberFormat="1" applyFont="1" applyFill="1" applyBorder="1" applyAlignment="1" applyProtection="1">
      <alignment horizontal="center" vertical="center"/>
    </xf>
    <xf numFmtId="165" fontId="6" fillId="0" borderId="0" xfId="21" quotePrefix="1" applyNumberFormat="1" applyFont="1" applyFill="1" applyBorder="1" applyAlignment="1">
      <alignment horizontal="right" vertical="center"/>
    </xf>
    <xf numFmtId="165" fontId="5" fillId="2" borderId="0" xfId="21" applyNumberFormat="1" applyFont="1" applyFill="1" applyBorder="1" applyAlignment="1" applyProtection="1">
      <alignment horizontal="right" vertical="center"/>
    </xf>
    <xf numFmtId="43" fontId="5" fillId="2" borderId="0" xfId="2408" applyFont="1" applyFill="1" applyBorder="1" applyAlignment="1" applyProtection="1">
      <alignment horizontal="right" vertical="center"/>
    </xf>
    <xf numFmtId="166" fontId="6" fillId="0" borderId="0" xfId="2408" applyNumberFormat="1" applyFont="1" applyFill="1" applyAlignment="1" applyProtection="1">
      <alignment horizontal="right" vertical="center"/>
    </xf>
    <xf numFmtId="166" fontId="6" fillId="0" borderId="0" xfId="2408" applyNumberFormat="1" applyFont="1" applyFill="1" applyBorder="1" applyAlignment="1" applyProtection="1">
      <alignment horizontal="center" vertical="center"/>
    </xf>
    <xf numFmtId="165" fontId="6" fillId="0" borderId="0" xfId="21" applyNumberFormat="1" applyFont="1" applyFill="1" applyBorder="1" applyAlignment="1" applyProtection="1">
      <alignment horizontal="right" vertical="center"/>
    </xf>
    <xf numFmtId="165" fontId="5" fillId="2" borderId="0" xfId="21" applyNumberFormat="1" applyFont="1" applyFill="1" applyAlignment="1" applyProtection="1">
      <alignment horizontal="right" vertical="center"/>
    </xf>
    <xf numFmtId="166" fontId="5" fillId="2" borderId="0" xfId="2408" applyNumberFormat="1" applyFont="1" applyFill="1" applyAlignment="1" applyProtection="1">
      <alignment horizontal="right" vertical="center"/>
    </xf>
    <xf numFmtId="173" fontId="6" fillId="0" borderId="0" xfId="4" applyNumberFormat="1" applyFont="1" applyAlignment="1">
      <alignment horizontal="center" vertical="center"/>
    </xf>
    <xf numFmtId="165" fontId="5" fillId="0" borderId="0" xfId="21" applyNumberFormat="1" applyFont="1" applyFill="1" applyAlignment="1" applyProtection="1">
      <alignment horizontal="right" vertical="center"/>
    </xf>
    <xf numFmtId="166" fontId="5" fillId="0" borderId="0" xfId="2408" applyNumberFormat="1" applyFont="1" applyFill="1" applyAlignment="1" applyProtection="1">
      <alignment horizontal="right" vertical="center"/>
    </xf>
    <xf numFmtId="41" fontId="5" fillId="0" borderId="0" xfId="21" applyNumberFormat="1" applyFont="1" applyBorder="1" applyAlignment="1">
      <alignment horizontal="center"/>
    </xf>
    <xf numFmtId="44" fontId="5" fillId="0" borderId="0" xfId="0" applyNumberFormat="1" applyFont="1" applyAlignment="1">
      <alignment vertical="center"/>
    </xf>
    <xf numFmtId="166" fontId="5" fillId="2" borderId="85" xfId="1" applyNumberFormat="1" applyFont="1" applyFill="1" applyBorder="1" applyAlignment="1">
      <alignment horizontal="right" vertical="center"/>
    </xf>
    <xf numFmtId="166" fontId="5" fillId="3" borderId="0" xfId="2038" applyNumberFormat="1" applyFont="1" applyFill="1" applyAlignment="1">
      <alignment vertical="center"/>
    </xf>
    <xf numFmtId="166" fontId="5" fillId="3" borderId="0" xfId="2038" applyNumberFormat="1" applyFont="1" applyFill="1" applyBorder="1" applyAlignment="1">
      <alignment vertical="center"/>
    </xf>
    <xf numFmtId="166" fontId="5" fillId="0" borderId="107" xfId="1" applyNumberFormat="1" applyFont="1" applyFill="1" applyBorder="1" applyAlignment="1">
      <alignment vertical="center"/>
    </xf>
    <xf numFmtId="165" fontId="27" fillId="0" borderId="0" xfId="2" applyNumberFormat="1" applyFont="1" applyFill="1" applyAlignment="1">
      <alignment vertical="center"/>
    </xf>
    <xf numFmtId="166" fontId="27" fillId="0" borderId="0" xfId="1" applyNumberFormat="1" applyFont="1" applyFill="1" applyAlignment="1">
      <alignment vertical="center"/>
    </xf>
    <xf numFmtId="0" fontId="13" fillId="0" borderId="0" xfId="0" quotePrefix="1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17" fillId="0" borderId="0" xfId="0" applyFont="1" applyAlignment="1">
      <alignment horizontal="center" vertical="center"/>
    </xf>
    <xf numFmtId="1" fontId="5" fillId="0" borderId="0" xfId="4" applyNumberFormat="1" applyFont="1" applyAlignment="1">
      <alignment horizontal="center" vertical="center"/>
    </xf>
    <xf numFmtId="165" fontId="5" fillId="0" borderId="0" xfId="2" applyNumberFormat="1" applyFont="1" applyFill="1" applyBorder="1" applyAlignment="1">
      <alignment horizontal="right" vertical="center"/>
    </xf>
    <xf numFmtId="166" fontId="27" fillId="0" borderId="0" xfId="1" applyNumberFormat="1" applyFont="1" applyFill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/>
    </xf>
    <xf numFmtId="10" fontId="27" fillId="0" borderId="0" xfId="3" applyNumberFormat="1" applyFont="1" applyAlignment="1">
      <alignment vertical="center"/>
    </xf>
    <xf numFmtId="214" fontId="27" fillId="0" borderId="0" xfId="0" applyNumberFormat="1" applyFont="1" applyAlignment="1">
      <alignment vertical="center"/>
    </xf>
    <xf numFmtId="0" fontId="11" fillId="0" borderId="0" xfId="3840" quotePrefix="1" applyFont="1" applyAlignment="1">
      <alignment horizontal="center" vertical="center"/>
    </xf>
    <xf numFmtId="184" fontId="5" fillId="0" borderId="0" xfId="0" applyNumberFormat="1" applyFont="1" applyAlignment="1">
      <alignment horizontal="right" vertical="center"/>
    </xf>
    <xf numFmtId="10" fontId="27" fillId="0" borderId="0" xfId="0" applyNumberFormat="1" applyFont="1" applyAlignment="1">
      <alignment vertical="center"/>
    </xf>
    <xf numFmtId="184" fontId="27" fillId="0" borderId="0" xfId="0" quotePrefix="1" applyNumberFormat="1" applyFont="1" applyAlignment="1">
      <alignment horizontal="center" vertical="center"/>
    </xf>
    <xf numFmtId="184" fontId="27" fillId="0" borderId="0" xfId="0" applyNumberFormat="1" applyFont="1" applyAlignment="1">
      <alignment vertical="center"/>
    </xf>
    <xf numFmtId="184" fontId="27" fillId="0" borderId="0" xfId="0" applyNumberFormat="1" applyFont="1" applyAlignment="1">
      <alignment horizontal="right" vertical="center"/>
    </xf>
    <xf numFmtId="1" fontId="6" fillId="0" borderId="0" xfId="4" applyNumberFormat="1" applyFont="1" applyAlignment="1">
      <alignment horizontal="center" vertical="center"/>
    </xf>
    <xf numFmtId="184" fontId="29" fillId="0" borderId="0" xfId="0" quotePrefix="1" applyNumberFormat="1" applyFont="1" applyAlignment="1">
      <alignment horizontal="center" vertical="center"/>
    </xf>
    <xf numFmtId="184" fontId="6" fillId="0" borderId="0" xfId="0" applyNumberFormat="1" applyFont="1" applyAlignment="1">
      <alignment horizontal="right" vertical="center"/>
    </xf>
    <xf numFmtId="184" fontId="29" fillId="0" borderId="0" xfId="0" applyNumberFormat="1" applyFont="1" applyAlignment="1">
      <alignment vertical="center"/>
    </xf>
    <xf numFmtId="10" fontId="29" fillId="0" borderId="0" xfId="0" applyNumberFormat="1" applyFont="1" applyAlignment="1">
      <alignment vertical="center"/>
    </xf>
    <xf numFmtId="184" fontId="29" fillId="0" borderId="0" xfId="0" applyNumberFormat="1" applyFont="1" applyAlignment="1">
      <alignment horizontal="right" vertical="center"/>
    </xf>
    <xf numFmtId="184" fontId="29" fillId="0" borderId="0" xfId="0" applyNumberFormat="1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184" fontId="117" fillId="0" borderId="0" xfId="0" applyNumberFormat="1" applyFont="1" applyAlignment="1">
      <alignment horizontal="center" vertical="center"/>
    </xf>
    <xf numFmtId="1" fontId="5" fillId="0" borderId="0" xfId="55" applyNumberFormat="1" applyFont="1" applyAlignment="1">
      <alignment horizontal="center" vertical="center"/>
    </xf>
    <xf numFmtId="10" fontId="27" fillId="2" borderId="0" xfId="0" applyNumberFormat="1" applyFont="1" applyFill="1" applyAlignment="1">
      <alignment vertical="center"/>
    </xf>
    <xf numFmtId="165" fontId="27" fillId="2" borderId="0" xfId="2" applyNumberFormat="1" applyFont="1" applyFill="1" applyAlignment="1">
      <alignment horizontal="right" vertical="center"/>
    </xf>
    <xf numFmtId="165" fontId="5" fillId="0" borderId="0" xfId="2" quotePrefix="1" applyNumberFormat="1" applyFont="1" applyAlignment="1">
      <alignment horizontal="center" vertical="center"/>
    </xf>
    <xf numFmtId="166" fontId="5" fillId="0" borderId="0" xfId="1" quotePrefix="1" applyNumberFormat="1" applyFont="1" applyAlignment="1">
      <alignment horizontal="center" vertical="center"/>
    </xf>
    <xf numFmtId="8" fontId="27" fillId="0" borderId="0" xfId="0" applyNumberFormat="1" applyFont="1" applyAlignment="1">
      <alignment vertical="center"/>
    </xf>
    <xf numFmtId="212" fontId="27" fillId="0" borderId="0" xfId="3" applyNumberFormat="1" applyFont="1" applyAlignment="1">
      <alignment vertical="center"/>
    </xf>
    <xf numFmtId="214" fontId="27" fillId="0" borderId="0" xfId="0" quotePrefix="1" applyNumberFormat="1" applyFont="1" applyAlignment="1">
      <alignment horizontal="center" vertical="center"/>
    </xf>
    <xf numFmtId="215" fontId="5" fillId="3" borderId="0" xfId="2038" applyNumberFormat="1" applyFont="1" applyFill="1" applyAlignment="1">
      <alignment vertical="center"/>
    </xf>
    <xf numFmtId="165" fontId="5" fillId="0" borderId="0" xfId="0" applyNumberFormat="1" applyFont="1"/>
    <xf numFmtId="166" fontId="5" fillId="0" borderId="0" xfId="0" applyNumberFormat="1" applyFont="1"/>
    <xf numFmtId="9" fontId="5" fillId="0" borderId="0" xfId="3" applyFont="1"/>
    <xf numFmtId="0" fontId="5" fillId="0" borderId="4" xfId="4" applyFont="1" applyBorder="1"/>
    <xf numFmtId="0" fontId="6" fillId="0" borderId="0" xfId="2012" applyFont="1" applyProtection="1">
      <protection locked="0"/>
    </xf>
    <xf numFmtId="165" fontId="5" fillId="2" borderId="0" xfId="2" applyNumberFormat="1" applyFont="1" applyFill="1" applyBorder="1" applyAlignment="1" applyProtection="1">
      <alignment horizontal="right" vertical="center"/>
      <protection locked="0"/>
    </xf>
    <xf numFmtId="10" fontId="5" fillId="0" borderId="0" xfId="3" applyNumberFormat="1" applyFont="1"/>
    <xf numFmtId="5" fontId="5" fillId="0" borderId="0" xfId="2012" applyNumberFormat="1" applyFont="1" applyAlignment="1" applyProtection="1">
      <alignment horizontal="right" vertical="center"/>
      <protection locked="0"/>
    </xf>
    <xf numFmtId="5" fontId="5" fillId="0" borderId="0" xfId="2012" applyNumberFormat="1" applyFont="1" applyAlignment="1" applyProtection="1">
      <alignment horizontal="right"/>
      <protection locked="0"/>
    </xf>
    <xf numFmtId="5" fontId="6" fillId="0" borderId="0" xfId="2012" applyNumberFormat="1" applyFont="1" applyAlignment="1" applyProtection="1">
      <alignment horizontal="right" vertical="center"/>
      <protection locked="0"/>
    </xf>
    <xf numFmtId="5" fontId="6" fillId="0" borderId="0" xfId="2012" applyNumberFormat="1" applyFont="1" applyAlignment="1" applyProtection="1">
      <alignment horizontal="right"/>
      <protection locked="0"/>
    </xf>
    <xf numFmtId="184" fontId="5" fillId="0" borderId="0" xfId="0" applyNumberFormat="1" applyFont="1" applyAlignment="1">
      <alignment vertical="center"/>
    </xf>
    <xf numFmtId="10" fontId="5" fillId="3" borderId="0" xfId="3" applyNumberFormat="1" applyFont="1" applyFill="1" applyAlignment="1">
      <alignment horizontal="center" vertical="center"/>
    </xf>
    <xf numFmtId="165" fontId="5" fillId="0" borderId="0" xfId="2" applyNumberFormat="1" applyFont="1" applyAlignment="1">
      <alignment horizontal="right" vertical="center"/>
    </xf>
    <xf numFmtId="166" fontId="5" fillId="0" borderId="0" xfId="1" applyNumberFormat="1" applyFont="1" applyFill="1" applyAlignment="1">
      <alignment horizontal="right" vertical="center"/>
    </xf>
    <xf numFmtId="166" fontId="5" fillId="0" borderId="0" xfId="1" applyNumberFormat="1" applyFont="1" applyAlignment="1">
      <alignment horizontal="center" vertical="center"/>
    </xf>
    <xf numFmtId="166" fontId="5" fillId="0" borderId="0" xfId="1" applyNumberFormat="1" applyFont="1" applyAlignment="1">
      <alignment horizontal="right" vertical="center"/>
    </xf>
    <xf numFmtId="207" fontId="5" fillId="0" borderId="0" xfId="3" applyNumberFormat="1" applyFont="1" applyAlignment="1">
      <alignment vertical="center"/>
    </xf>
    <xf numFmtId="213" fontId="5" fillId="0" borderId="0" xfId="2" applyNumberFormat="1" applyFont="1" applyAlignment="1">
      <alignment vertical="center"/>
    </xf>
    <xf numFmtId="214" fontId="5" fillId="0" borderId="0" xfId="0" applyNumberFormat="1" applyFont="1" applyAlignment="1">
      <alignment vertical="center"/>
    </xf>
    <xf numFmtId="0" fontId="160" fillId="0" borderId="0" xfId="0" applyFont="1" applyAlignment="1">
      <alignment vertical="center"/>
    </xf>
    <xf numFmtId="8" fontId="5" fillId="0" borderId="0" xfId="0" applyNumberFormat="1" applyFont="1" applyAlignment="1">
      <alignment vertical="center"/>
    </xf>
    <xf numFmtId="165" fontId="5" fillId="0" borderId="7" xfId="21" applyNumberFormat="1" applyFont="1" applyFill="1" applyBorder="1" applyAlignment="1">
      <alignment horizontal="center"/>
    </xf>
    <xf numFmtId="10" fontId="5" fillId="2" borderId="0" xfId="0" applyNumberFormat="1" applyFont="1" applyFill="1" applyAlignment="1">
      <alignment vertical="center"/>
    </xf>
    <xf numFmtId="214" fontId="5" fillId="0" borderId="0" xfId="0" applyNumberFormat="1" applyFont="1" applyAlignment="1">
      <alignment horizontal="right" vertical="center"/>
    </xf>
    <xf numFmtId="184" fontId="5" fillId="0" borderId="0" xfId="0" quotePrefix="1" applyNumberFormat="1" applyFont="1" applyAlignment="1">
      <alignment horizontal="center" vertical="center"/>
    </xf>
    <xf numFmtId="184" fontId="5" fillId="0" borderId="0" xfId="0" applyNumberFormat="1" applyFont="1" applyAlignment="1">
      <alignment horizontal="center" vertical="center"/>
    </xf>
    <xf numFmtId="0" fontId="5" fillId="0" borderId="4" xfId="3856" applyFont="1" applyBorder="1" applyAlignment="1">
      <alignment horizontal="center" vertical="center"/>
    </xf>
    <xf numFmtId="0" fontId="5" fillId="0" borderId="4" xfId="3856" applyFont="1" applyBorder="1"/>
    <xf numFmtId="0" fontId="6" fillId="0" borderId="0" xfId="3856" applyFont="1" applyAlignment="1">
      <alignment horizontal="center"/>
    </xf>
    <xf numFmtId="0" fontId="6" fillId="0" borderId="85" xfId="3856" applyFont="1" applyBorder="1" applyAlignment="1">
      <alignment horizontal="center"/>
    </xf>
    <xf numFmtId="0" fontId="5" fillId="0" borderId="0" xfId="3856" applyFont="1"/>
    <xf numFmtId="44" fontId="5" fillId="0" borderId="0" xfId="0" applyNumberFormat="1" applyFont="1"/>
    <xf numFmtId="0" fontId="5" fillId="0" borderId="0" xfId="3856" applyFont="1" applyAlignment="1">
      <alignment horizontal="center" vertical="center"/>
    </xf>
    <xf numFmtId="0" fontId="11" fillId="0" borderId="0" xfId="3856" applyFont="1" applyAlignment="1">
      <alignment horizontal="center" vertical="center"/>
    </xf>
    <xf numFmtId="41" fontId="5" fillId="0" borderId="0" xfId="3857" applyFont="1"/>
    <xf numFmtId="5" fontId="5" fillId="0" borderId="0" xfId="0" applyNumberFormat="1" applyFont="1" applyAlignment="1">
      <alignment horizontal="left" vertical="center"/>
    </xf>
    <xf numFmtId="0" fontId="6" fillId="0" borderId="0" xfId="1042" applyFont="1" applyAlignment="1">
      <alignment vertical="center"/>
    </xf>
    <xf numFmtId="0" fontId="6" fillId="0" borderId="0" xfId="1042" applyFont="1"/>
    <xf numFmtId="0" fontId="5" fillId="0" borderId="0" xfId="1042" applyFont="1" applyAlignment="1">
      <alignment horizontal="center" vertical="center"/>
    </xf>
    <xf numFmtId="0" fontId="5" fillId="0" borderId="6" xfId="1042" applyFont="1" applyBorder="1" applyAlignment="1">
      <alignment horizontal="left"/>
    </xf>
    <xf numFmtId="0" fontId="5" fillId="0" borderId="85" xfId="1042" applyFont="1" applyBorder="1"/>
    <xf numFmtId="0" fontId="5" fillId="0" borderId="6" xfId="1042" applyFont="1" applyBorder="1"/>
    <xf numFmtId="0" fontId="5" fillId="0" borderId="4" xfId="1042" applyFont="1" applyBorder="1"/>
    <xf numFmtId="0" fontId="6" fillId="0" borderId="6" xfId="1042" applyFont="1" applyBorder="1"/>
    <xf numFmtId="0" fontId="6" fillId="0" borderId="85" xfId="1042" applyFont="1" applyBorder="1"/>
    <xf numFmtId="165" fontId="6" fillId="0" borderId="108" xfId="38092" applyNumberFormat="1" applyFont="1" applyBorder="1" applyAlignment="1">
      <alignment vertical="center"/>
    </xf>
    <xf numFmtId="0" fontId="6" fillId="0" borderId="49" xfId="1042" applyFont="1" applyBorder="1" applyAlignment="1">
      <alignment horizontal="right"/>
    </xf>
    <xf numFmtId="0" fontId="6" fillId="0" borderId="109" xfId="1042" applyFont="1" applyBorder="1" applyAlignment="1">
      <alignment horizontal="right"/>
    </xf>
    <xf numFmtId="43" fontId="5" fillId="0" borderId="107" xfId="1042" applyNumberFormat="1" applyFont="1" applyBorder="1"/>
    <xf numFmtId="0" fontId="6" fillId="0" borderId="0" xfId="1042" applyFont="1" applyAlignment="1">
      <alignment horizontal="center" vertical="center"/>
    </xf>
    <xf numFmtId="43" fontId="6" fillId="0" borderId="0" xfId="1042" applyNumberFormat="1" applyFont="1"/>
    <xf numFmtId="0" fontId="11" fillId="0" borderId="0" xfId="1042" applyFont="1" applyAlignment="1">
      <alignment horizontal="center" vertical="center"/>
    </xf>
    <xf numFmtId="0" fontId="5" fillId="0" borderId="0" xfId="1042" applyFont="1"/>
    <xf numFmtId="37" fontId="6" fillId="0" borderId="85" xfId="12" applyNumberFormat="1" applyFont="1" applyBorder="1" applyAlignment="1">
      <alignment horizontal="left" vertical="center"/>
    </xf>
    <xf numFmtId="0" fontId="5" fillId="0" borderId="48" xfId="0" applyFont="1" applyBorder="1" applyAlignment="1">
      <alignment vertical="center"/>
    </xf>
    <xf numFmtId="0" fontId="5" fillId="0" borderId="0" xfId="1962" applyFont="1" applyAlignment="1">
      <alignment horizontal="center" vertical="center"/>
    </xf>
    <xf numFmtId="0" fontId="6" fillId="0" borderId="0" xfId="1962" applyFont="1"/>
    <xf numFmtId="0" fontId="11" fillId="0" borderId="0" xfId="1962" applyFont="1" applyAlignment="1">
      <alignment horizontal="center" vertical="center"/>
    </xf>
    <xf numFmtId="0" fontId="5" fillId="0" borderId="0" xfId="1962" applyFont="1"/>
    <xf numFmtId="0" fontId="17" fillId="0" borderId="0" xfId="0" applyFont="1" applyAlignment="1">
      <alignment horizontal="center" vertical="center"/>
    </xf>
    <xf numFmtId="0" fontId="157" fillId="0" borderId="0" xfId="4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6" fillId="0" borderId="108" xfId="2" applyNumberFormat="1" applyFont="1" applyBorder="1"/>
    <xf numFmtId="0" fontId="5" fillId="0" borderId="107" xfId="0" applyFont="1" applyBorder="1"/>
    <xf numFmtId="0" fontId="6" fillId="0" borderId="4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0" fontId="5" fillId="0" borderId="85" xfId="0" applyNumberFormat="1" applyFont="1" applyBorder="1" applyAlignment="1">
      <alignment vertical="center"/>
    </xf>
    <xf numFmtId="6" fontId="5" fillId="0" borderId="85" xfId="0" applyNumberFormat="1" applyFont="1" applyBorder="1" applyAlignment="1">
      <alignment vertical="center"/>
    </xf>
    <xf numFmtId="10" fontId="5" fillId="0" borderId="85" xfId="3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110" xfId="0" applyFont="1" applyBorder="1" applyAlignment="1">
      <alignment vertical="center"/>
    </xf>
    <xf numFmtId="0" fontId="5" fillId="0" borderId="85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8" fillId="0" borderId="0" xfId="4" applyFont="1" applyAlignment="1">
      <alignment horizontal="left"/>
    </xf>
    <xf numFmtId="41" fontId="6" fillId="0" borderId="0" xfId="21" applyNumberFormat="1" applyFont="1" applyFill="1" applyBorder="1" applyAlignment="1">
      <alignment horizontal="center"/>
    </xf>
    <xf numFmtId="166" fontId="5" fillId="0" borderId="4" xfId="1" applyNumberFormat="1" applyFont="1" applyFill="1" applyBorder="1" applyAlignment="1">
      <alignment horizontal="right"/>
    </xf>
    <xf numFmtId="166" fontId="5" fillId="0" borderId="4" xfId="1" applyNumberFormat="1" applyFont="1" applyBorder="1" applyAlignment="1">
      <alignment horizontal="right"/>
    </xf>
    <xf numFmtId="166" fontId="5" fillId="0" borderId="85" xfId="1" applyNumberFormat="1" applyFont="1" applyBorder="1"/>
    <xf numFmtId="0" fontId="9" fillId="0" borderId="0" xfId="2012" applyFont="1" applyAlignment="1">
      <alignment horizontal="center"/>
    </xf>
    <xf numFmtId="0" fontId="9" fillId="0" borderId="0" xfId="1965" applyFont="1"/>
    <xf numFmtId="0" fontId="9" fillId="0" borderId="0" xfId="2012" applyFont="1"/>
    <xf numFmtId="0" fontId="8" fillId="0" borderId="0" xfId="2012" applyFont="1"/>
    <xf numFmtId="0" fontId="9" fillId="0" borderId="0" xfId="4" applyFont="1" applyAlignment="1">
      <alignment horizontal="left"/>
    </xf>
    <xf numFmtId="0" fontId="162" fillId="0" borderId="0" xfId="0" applyFont="1" applyAlignment="1">
      <alignment vertical="center"/>
    </xf>
    <xf numFmtId="168" fontId="5" fillId="0" borderId="0" xfId="4" applyNumberFormat="1" applyFont="1" applyAlignment="1">
      <alignment vertical="center" wrapText="1"/>
    </xf>
    <xf numFmtId="0" fontId="9" fillId="0" borderId="0" xfId="0" applyFont="1"/>
    <xf numFmtId="0" fontId="163" fillId="0" borderId="0" xfId="4" applyFont="1" applyAlignment="1">
      <alignment vertical="center"/>
    </xf>
    <xf numFmtId="0" fontId="5" fillId="0" borderId="0" xfId="6107" applyFont="1" applyAlignment="1">
      <alignment vertical="center"/>
    </xf>
    <xf numFmtId="165" fontId="8" fillId="0" borderId="0" xfId="48" applyNumberFormat="1" applyFont="1"/>
    <xf numFmtId="166" fontId="164" fillId="0" borderId="0" xfId="22" applyNumberFormat="1" applyFont="1" applyBorder="1"/>
    <xf numFmtId="10" fontId="161" fillId="0" borderId="0" xfId="61" applyNumberFormat="1" applyFont="1" applyBorder="1" applyAlignment="1" applyProtection="1">
      <alignment vertical="center"/>
    </xf>
    <xf numFmtId="10" fontId="161" fillId="0" borderId="0" xfId="61" applyNumberFormat="1" applyFont="1" applyBorder="1" applyProtection="1"/>
    <xf numFmtId="165" fontId="9" fillId="0" borderId="0" xfId="48" applyNumberFormat="1" applyFont="1" applyBorder="1" applyAlignment="1">
      <alignment horizontal="right" vertical="center"/>
    </xf>
    <xf numFmtId="165" fontId="8" fillId="0" borderId="0" xfId="48" applyNumberFormat="1" applyFont="1" applyBorder="1" applyAlignment="1">
      <alignment horizontal="right"/>
    </xf>
    <xf numFmtId="10" fontId="8" fillId="0" borderId="0" xfId="1043" applyNumberFormat="1" applyFont="1" applyBorder="1" applyAlignment="1">
      <alignment horizontal="right"/>
    </xf>
    <xf numFmtId="0" fontId="5" fillId="0" borderId="0" xfId="6107" applyFont="1" applyAlignment="1">
      <alignment vertical="top"/>
    </xf>
    <xf numFmtId="167" fontId="5" fillId="0" borderId="0" xfId="2012" applyNumberFormat="1" applyFont="1" applyAlignment="1">
      <alignment horizontal="right"/>
    </xf>
    <xf numFmtId="165" fontId="5" fillId="0" borderId="0" xfId="2039" applyNumberFormat="1" applyFont="1" applyBorder="1" applyAlignment="1">
      <alignment horizontal="right" vertical="center"/>
    </xf>
    <xf numFmtId="43" fontId="6" fillId="0" borderId="0" xfId="6107" applyNumberFormat="1" applyFont="1" applyAlignment="1">
      <alignment vertical="center"/>
    </xf>
    <xf numFmtId="1" fontId="6" fillId="0" borderId="0" xfId="6107" applyNumberFormat="1" applyFont="1" applyAlignment="1">
      <alignment vertical="center"/>
    </xf>
    <xf numFmtId="0" fontId="5" fillId="0" borderId="0" xfId="6107" applyFont="1" applyAlignment="1">
      <alignment horizontal="center" vertical="top" wrapText="1"/>
    </xf>
    <xf numFmtId="165" fontId="5" fillId="0" borderId="85" xfId="4" applyNumberFormat="1" applyFont="1" applyBorder="1" applyAlignment="1">
      <alignment horizontal="right" vertical="center"/>
    </xf>
    <xf numFmtId="165" fontId="5" fillId="0" borderId="85" xfId="4" applyNumberFormat="1" applyFont="1" applyBorder="1" applyAlignment="1">
      <alignment vertical="center"/>
    </xf>
    <xf numFmtId="0" fontId="6" fillId="0" borderId="4" xfId="4" applyFont="1" applyBorder="1" applyAlignment="1">
      <alignment horizontal="left" indent="2"/>
    </xf>
    <xf numFmtId="165" fontId="5" fillId="0" borderId="1" xfId="1965" applyNumberFormat="1" applyFont="1" applyBorder="1" applyAlignment="1">
      <alignment horizontal="right" vertical="center"/>
    </xf>
    <xf numFmtId="0" fontId="8" fillId="0" borderId="0" xfId="2012" applyFont="1" applyAlignment="1">
      <alignment vertical="center"/>
    </xf>
    <xf numFmtId="0" fontId="13" fillId="0" borderId="0" xfId="6107" applyFont="1"/>
    <xf numFmtId="41" fontId="6" fillId="0" borderId="0" xfId="21" applyNumberFormat="1" applyFont="1" applyBorder="1" applyAlignment="1">
      <alignment horizontal="left"/>
    </xf>
    <xf numFmtId="164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216" fontId="5" fillId="0" borderId="0" xfId="2" applyNumberFormat="1" applyFont="1" applyFill="1" applyAlignment="1">
      <alignment vertical="center"/>
    </xf>
    <xf numFmtId="165" fontId="5" fillId="0" borderId="0" xfId="2" applyNumberFormat="1" applyFont="1" applyBorder="1" applyAlignment="1">
      <alignment horizontal="center" vertical="center"/>
    </xf>
    <xf numFmtId="41" fontId="5" fillId="0" borderId="0" xfId="38096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quotePrefix="1" applyFont="1" applyAlignment="1">
      <alignment horizontal="centerContinuous" vertical="center"/>
    </xf>
    <xf numFmtId="43" fontId="5" fillId="2" borderId="0" xfId="2408" applyFont="1" applyFill="1" applyBorder="1" applyAlignment="1" applyProtection="1">
      <alignment horizontal="center" vertical="center"/>
    </xf>
    <xf numFmtId="165" fontId="5" fillId="3" borderId="0" xfId="2039" applyNumberFormat="1" applyFont="1" applyFill="1" applyAlignment="1">
      <alignment vertical="center"/>
    </xf>
    <xf numFmtId="181" fontId="5" fillId="0" borderId="4" xfId="48" applyNumberFormat="1" applyFont="1" applyFill="1" applyBorder="1" applyAlignment="1">
      <alignment horizontal="right"/>
    </xf>
    <xf numFmtId="170" fontId="5" fillId="0" borderId="4" xfId="1" applyNumberFormat="1" applyFont="1" applyFill="1" applyBorder="1" applyAlignment="1">
      <alignment horizontal="right"/>
    </xf>
    <xf numFmtId="0" fontId="5" fillId="0" borderId="4" xfId="4" applyFont="1" applyBorder="1" applyAlignment="1">
      <alignment horizontal="left"/>
    </xf>
    <xf numFmtId="181" fontId="6" fillId="0" borderId="47" xfId="2" applyNumberFormat="1" applyFont="1" applyFill="1" applyBorder="1"/>
    <xf numFmtId="165" fontId="5" fillId="0" borderId="0" xfId="48" applyNumberFormat="1" applyFont="1" applyBorder="1" applyAlignment="1">
      <alignment horizontal="right" vertical="center"/>
    </xf>
    <xf numFmtId="10" fontId="5" fillId="0" borderId="1" xfId="1043" applyNumberFormat="1" applyFont="1" applyBorder="1" applyAlignment="1">
      <alignment horizontal="right" vertical="center"/>
    </xf>
    <xf numFmtId="165" fontId="5" fillId="2" borderId="85" xfId="48" applyNumberFormat="1" applyFont="1" applyFill="1" applyBorder="1" applyAlignment="1">
      <alignment horizontal="right" vertical="center"/>
    </xf>
    <xf numFmtId="0" fontId="6" fillId="0" borderId="113" xfId="4" quotePrefix="1" applyFont="1" applyBorder="1" applyAlignment="1">
      <alignment horizontal="center" vertical="center"/>
    </xf>
    <xf numFmtId="165" fontId="5" fillId="0" borderId="4" xfId="2" applyNumberFormat="1" applyFont="1" applyBorder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/>
    </xf>
    <xf numFmtId="166" fontId="6" fillId="0" borderId="113" xfId="4" applyNumberFormat="1" applyFont="1" applyBorder="1" applyAlignment="1">
      <alignment vertical="center"/>
    </xf>
    <xf numFmtId="168" fontId="5" fillId="0" borderId="85" xfId="4" applyNumberFormat="1" applyFont="1" applyBorder="1" applyAlignment="1">
      <alignment vertical="center"/>
    </xf>
    <xf numFmtId="168" fontId="5" fillId="0" borderId="0" xfId="4" applyNumberFormat="1" applyFont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165" fontId="5" fillId="0" borderId="1" xfId="2" applyNumberFormat="1" applyFont="1" applyBorder="1" applyAlignment="1">
      <alignment vertical="center"/>
    </xf>
    <xf numFmtId="165" fontId="5" fillId="0" borderId="85" xfId="37039" applyNumberFormat="1" applyFont="1" applyFill="1" applyBorder="1" applyAlignment="1">
      <alignment vertical="center"/>
    </xf>
    <xf numFmtId="166" fontId="5" fillId="0" borderId="85" xfId="1442" applyNumberFormat="1" applyFont="1" applyFill="1" applyBorder="1" applyAlignment="1">
      <alignment vertical="center"/>
    </xf>
    <xf numFmtId="41" fontId="5" fillId="0" borderId="85" xfId="3857" applyFont="1" applyFill="1" applyBorder="1" applyAlignment="1">
      <alignment vertical="center"/>
    </xf>
    <xf numFmtId="165" fontId="5" fillId="0" borderId="0" xfId="21" applyNumberFormat="1" applyFont="1" applyFill="1" applyBorder="1" applyAlignment="1" applyProtection="1">
      <alignment horizontal="right"/>
    </xf>
    <xf numFmtId="165" fontId="5" fillId="111" borderId="0" xfId="21" applyNumberFormat="1" applyFont="1" applyFill="1" applyBorder="1" applyAlignment="1" applyProtection="1">
      <alignment horizontal="right" vertical="center"/>
    </xf>
    <xf numFmtId="165" fontId="5" fillId="0" borderId="0" xfId="21" applyNumberFormat="1" applyFont="1" applyFill="1" applyBorder="1" applyAlignment="1">
      <alignment vertical="center"/>
    </xf>
    <xf numFmtId="165" fontId="5" fillId="111" borderId="0" xfId="2" applyNumberFormat="1" applyFont="1" applyFill="1" applyAlignment="1">
      <alignment horizontal="right" vertical="center"/>
    </xf>
    <xf numFmtId="10" fontId="5" fillId="0" borderId="0" xfId="3" applyNumberFormat="1" applyFont="1" applyFill="1" applyBorder="1" applyAlignment="1">
      <alignment horizontal="right" vertical="center"/>
    </xf>
    <xf numFmtId="165" fontId="5" fillId="111" borderId="1" xfId="2" applyNumberFormat="1" applyFont="1" applyFill="1" applyBorder="1" applyAlignment="1" applyProtection="1">
      <alignment vertical="center"/>
      <protection locked="0"/>
    </xf>
    <xf numFmtId="165" fontId="5" fillId="111" borderId="0" xfId="2" applyNumberFormat="1" applyFont="1" applyFill="1" applyBorder="1" applyAlignment="1">
      <alignment vertical="center"/>
    </xf>
    <xf numFmtId="166" fontId="5" fillId="3" borderId="0" xfId="2408" applyNumberFormat="1" applyFont="1" applyFill="1" applyAlignment="1">
      <alignment vertical="center"/>
    </xf>
    <xf numFmtId="10" fontId="5" fillId="0" borderId="0" xfId="4" applyNumberFormat="1" applyFont="1" applyAlignment="1" applyProtection="1">
      <alignment horizontal="right" vertical="center"/>
      <protection locked="0"/>
    </xf>
    <xf numFmtId="165" fontId="5" fillId="111" borderId="0" xfId="21" applyNumberFormat="1" applyFont="1" applyFill="1" applyBorder="1" applyAlignment="1">
      <alignment horizontal="center" vertical="center"/>
    </xf>
    <xf numFmtId="166" fontId="5" fillId="111" borderId="0" xfId="2408" applyNumberFormat="1" applyFont="1" applyFill="1" applyBorder="1" applyAlignment="1" applyProtection="1">
      <alignment vertical="center"/>
      <protection locked="0"/>
    </xf>
    <xf numFmtId="165" fontId="5" fillId="111" borderId="0" xfId="2" applyNumberFormat="1" applyFont="1" applyFill="1" applyAlignment="1">
      <alignment vertical="center"/>
    </xf>
    <xf numFmtId="166" fontId="5" fillId="111" borderId="0" xfId="1" applyNumberFormat="1" applyFont="1" applyFill="1" applyAlignment="1">
      <alignment vertical="center"/>
    </xf>
    <xf numFmtId="10" fontId="5" fillId="111" borderId="0" xfId="3" applyNumberFormat="1" applyFont="1" applyFill="1" applyAlignment="1">
      <alignment horizontal="right" vertical="center"/>
    </xf>
    <xf numFmtId="10" fontId="5" fillId="111" borderId="0" xfId="0" applyNumberFormat="1" applyFont="1" applyFill="1" applyAlignment="1">
      <alignment horizontal="right" vertical="center"/>
    </xf>
    <xf numFmtId="10" fontId="5" fillId="111" borderId="0" xfId="0" applyNumberFormat="1" applyFont="1" applyFill="1" applyAlignment="1">
      <alignment vertical="center"/>
    </xf>
    <xf numFmtId="165" fontId="5" fillId="111" borderId="0" xfId="2" applyNumberFormat="1" applyFont="1" applyFill="1" applyAlignment="1">
      <alignment horizontal="center" vertical="center"/>
    </xf>
    <xf numFmtId="166" fontId="5" fillId="111" borderId="0" xfId="2408" applyNumberFormat="1" applyFont="1" applyFill="1" applyBorder="1" applyAlignment="1" applyProtection="1">
      <alignment horizontal="right" vertical="center"/>
    </xf>
    <xf numFmtId="166" fontId="27" fillId="0" borderId="0" xfId="1" applyNumberFormat="1" applyFont="1" applyFill="1" applyBorder="1" applyAlignment="1">
      <alignment horizontal="right" vertical="center"/>
    </xf>
    <xf numFmtId="166" fontId="27" fillId="0" borderId="0" xfId="1" applyNumberFormat="1" applyFont="1" applyFill="1" applyBorder="1" applyAlignment="1">
      <alignment vertical="center"/>
    </xf>
    <xf numFmtId="166" fontId="5" fillId="0" borderId="0" xfId="1" quotePrefix="1" applyNumberFormat="1" applyFont="1" applyBorder="1" applyAlignment="1">
      <alignment horizontal="center" vertical="center"/>
    </xf>
    <xf numFmtId="181" fontId="5" fillId="0" borderId="4" xfId="2" applyNumberFormat="1" applyFont="1" applyFill="1" applyBorder="1" applyAlignment="1">
      <alignment horizontal="right"/>
    </xf>
    <xf numFmtId="165" fontId="5" fillId="2" borderId="0" xfId="2039" applyNumberFormat="1" applyFont="1" applyFill="1" applyBorder="1" applyAlignment="1">
      <alignment vertical="center"/>
    </xf>
    <xf numFmtId="0" fontId="5" fillId="0" borderId="0" xfId="37887" quotePrefix="1" applyNumberFormat="1" applyFont="1" applyFill="1" applyBorder="1" applyAlignment="1">
      <alignment vertical="center"/>
    </xf>
    <xf numFmtId="0" fontId="27" fillId="0" borderId="0" xfId="1962" applyFont="1"/>
    <xf numFmtId="166" fontId="5" fillId="0" borderId="114" xfId="1" applyNumberFormat="1" applyFont="1" applyFill="1" applyBorder="1" applyAlignment="1">
      <alignment vertical="center"/>
    </xf>
    <xf numFmtId="165" fontId="5" fillId="0" borderId="0" xfId="0" applyNumberFormat="1" applyFont="1" applyAlignment="1">
      <alignment vertical="center"/>
    </xf>
    <xf numFmtId="0" fontId="166" fillId="0" borderId="0" xfId="1965" quotePrefix="1" applyFont="1" applyAlignment="1">
      <alignment horizontal="center" vertical="center"/>
    </xf>
    <xf numFmtId="0" fontId="158" fillId="0" borderId="0" xfId="1965" applyFont="1"/>
    <xf numFmtId="0" fontId="158" fillId="0" borderId="0" xfId="0" applyFont="1" applyAlignment="1">
      <alignment horizontal="center" vertical="center"/>
    </xf>
    <xf numFmtId="0" fontId="158" fillId="0" borderId="0" xfId="3856" applyFont="1"/>
    <xf numFmtId="0" fontId="9" fillId="0" borderId="0" xfId="1965" applyFont="1" applyAlignment="1">
      <alignment horizontal="right"/>
    </xf>
    <xf numFmtId="166" fontId="5" fillId="2" borderId="50" xfId="1" applyNumberFormat="1" applyFont="1" applyFill="1" applyBorder="1" applyAlignment="1">
      <alignment horizontal="right" vertical="center"/>
    </xf>
    <xf numFmtId="166" fontId="164" fillId="0" borderId="0" xfId="22" applyNumberFormat="1" applyFont="1" applyBorder="1" applyAlignment="1">
      <alignment horizontal="right" vertical="center"/>
    </xf>
    <xf numFmtId="165" fontId="5" fillId="0" borderId="0" xfId="48" applyNumberFormat="1" applyFont="1" applyAlignment="1">
      <alignment horizontal="right" vertical="center"/>
    </xf>
    <xf numFmtId="165" fontId="9" fillId="0" borderId="0" xfId="48" applyNumberFormat="1" applyFont="1" applyAlignment="1">
      <alignment horizontal="right" vertical="center"/>
    </xf>
    <xf numFmtId="0" fontId="6" fillId="0" borderId="113" xfId="4" applyFont="1" applyBorder="1" applyAlignment="1">
      <alignment vertical="center"/>
    </xf>
    <xf numFmtId="37" fontId="5" fillId="0" borderId="0" xfId="0" applyNumberFormat="1" applyFont="1"/>
    <xf numFmtId="37" fontId="5" fillId="0" borderId="0" xfId="0" applyNumberFormat="1" applyFont="1" applyAlignment="1">
      <alignment vertical="top"/>
    </xf>
    <xf numFmtId="44" fontId="5" fillId="0" borderId="0" xfId="2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5" fillId="0" borderId="114" xfId="1962" applyNumberFormat="1" applyFont="1" applyBorder="1" applyAlignment="1">
      <alignment vertical="center"/>
    </xf>
    <xf numFmtId="44" fontId="27" fillId="0" borderId="0" xfId="0" applyNumberFormat="1" applyFont="1"/>
    <xf numFmtId="165" fontId="5" fillId="0" borderId="85" xfId="2" applyNumberFormat="1" applyFont="1" applyFill="1" applyBorder="1" applyAlignment="1">
      <alignment horizontal="center" vertical="center"/>
    </xf>
    <xf numFmtId="166" fontId="5" fillId="0" borderId="85" xfId="2408" applyNumberFormat="1" applyFont="1" applyBorder="1" applyAlignment="1">
      <alignment vertical="center"/>
    </xf>
    <xf numFmtId="3" fontId="5" fillId="0" borderId="85" xfId="4" applyNumberFormat="1" applyFont="1" applyBorder="1" applyAlignment="1">
      <alignment vertical="center"/>
    </xf>
    <xf numFmtId="165" fontId="5" fillId="0" borderId="85" xfId="2" applyNumberFormat="1" applyFont="1" applyFill="1" applyBorder="1" applyAlignment="1">
      <alignment vertical="center"/>
    </xf>
    <xf numFmtId="165" fontId="5" fillId="0" borderId="85" xfId="2" applyNumberFormat="1" applyFont="1" applyBorder="1" applyAlignment="1">
      <alignment vertical="center"/>
    </xf>
    <xf numFmtId="166" fontId="5" fillId="0" borderId="85" xfId="1" applyNumberFormat="1" applyFont="1" applyFill="1" applyBorder="1" applyAlignment="1">
      <alignment vertical="center"/>
    </xf>
    <xf numFmtId="166" fontId="5" fillId="0" borderId="85" xfId="1" applyNumberFormat="1" applyFont="1" applyBorder="1" applyAlignment="1">
      <alignment vertical="center"/>
    </xf>
    <xf numFmtId="166" fontId="5" fillId="0" borderId="85" xfId="2408" applyNumberFormat="1" applyFont="1" applyFill="1" applyBorder="1" applyAlignment="1">
      <alignment vertical="center"/>
    </xf>
    <xf numFmtId="165" fontId="5" fillId="0" borderId="85" xfId="21" applyNumberFormat="1" applyFont="1" applyFill="1" applyBorder="1" applyAlignment="1">
      <alignment vertical="center"/>
    </xf>
    <xf numFmtId="165" fontId="5" fillId="0" borderId="85" xfId="21" applyNumberFormat="1" applyFont="1" applyBorder="1" applyAlignment="1">
      <alignment horizontal="center" vertical="center"/>
    </xf>
    <xf numFmtId="166" fontId="5" fillId="0" borderId="0" xfId="1" applyNumberFormat="1" applyFont="1" applyBorder="1" applyAlignment="1">
      <alignment horizontal="right" vertical="center"/>
    </xf>
    <xf numFmtId="43" fontId="5" fillId="0" borderId="0" xfId="4" applyNumberFormat="1" applyFont="1" applyAlignment="1">
      <alignment vertical="center"/>
    </xf>
    <xf numFmtId="165" fontId="5" fillId="2" borderId="0" xfId="2" applyNumberFormat="1" applyFont="1" applyFill="1" applyAlignment="1">
      <alignment vertical="center"/>
    </xf>
    <xf numFmtId="166" fontId="5" fillId="0" borderId="0" xfId="1" applyNumberFormat="1" applyFont="1" applyFill="1" applyBorder="1" applyAlignment="1" applyProtection="1">
      <alignment horizontal="right" vertical="center"/>
      <protection locked="0"/>
    </xf>
    <xf numFmtId="166" fontId="5" fillId="0" borderId="0" xfId="1" applyNumberFormat="1" applyFont="1" applyBorder="1" applyAlignment="1" applyProtection="1">
      <alignment horizontal="right" vertical="center"/>
      <protection locked="0"/>
    </xf>
    <xf numFmtId="166" fontId="5" fillId="0" borderId="0" xfId="1" applyNumberFormat="1" applyFont="1" applyAlignment="1" applyProtection="1">
      <alignment horizontal="right" vertical="center"/>
      <protection locked="0"/>
    </xf>
    <xf numFmtId="0" fontId="6" fillId="0" borderId="224" xfId="4" applyFont="1" applyBorder="1" applyAlignment="1">
      <alignment horizontal="center"/>
    </xf>
    <xf numFmtId="0" fontId="6" fillId="0" borderId="225" xfId="4" applyFont="1" applyBorder="1" applyAlignment="1">
      <alignment horizontal="center"/>
    </xf>
    <xf numFmtId="0" fontId="6" fillId="0" borderId="226" xfId="4" applyFont="1" applyBorder="1" applyAlignment="1">
      <alignment horizontal="center"/>
    </xf>
    <xf numFmtId="0" fontId="6" fillId="0" borderId="113" xfId="4" applyFont="1" applyBorder="1"/>
    <xf numFmtId="181" fontId="6" fillId="0" borderId="85" xfId="4" applyNumberFormat="1" applyFont="1" applyBorder="1" applyAlignment="1">
      <alignment vertical="center"/>
    </xf>
    <xf numFmtId="0" fontId="6" fillId="0" borderId="109" xfId="4" applyFont="1" applyBorder="1"/>
    <xf numFmtId="181" fontId="6" fillId="0" borderId="85" xfId="22" applyNumberFormat="1" applyFont="1" applyBorder="1"/>
    <xf numFmtId="0" fontId="6" fillId="0" borderId="139" xfId="4" applyFont="1" applyBorder="1"/>
    <xf numFmtId="165" fontId="5" fillId="3" borderId="0" xfId="1" applyNumberFormat="1" applyFont="1" applyFill="1" applyAlignment="1">
      <alignment vertical="center"/>
    </xf>
    <xf numFmtId="165" fontId="5" fillId="0" borderId="0" xfId="1" applyNumberFormat="1" applyFont="1" applyFill="1" applyAlignment="1">
      <alignment vertical="center"/>
    </xf>
    <xf numFmtId="165" fontId="6" fillId="0" borderId="0" xfId="1" applyNumberFormat="1" applyFont="1" applyFill="1" applyAlignment="1">
      <alignment vertical="center"/>
    </xf>
    <xf numFmtId="0" fontId="5" fillId="0" borderId="139" xfId="1965" applyFont="1" applyBorder="1"/>
    <xf numFmtId="44" fontId="6" fillId="0" borderId="139" xfId="4" applyNumberFormat="1" applyFont="1" applyBorder="1"/>
    <xf numFmtId="165" fontId="5" fillId="0" borderId="1" xfId="1963" applyNumberFormat="1" applyFont="1" applyBorder="1" applyAlignment="1">
      <alignment horizontal="right" vertical="center"/>
    </xf>
    <xf numFmtId="10" fontId="5" fillId="0" borderId="227" xfId="3" quotePrefix="1" applyNumberFormat="1" applyFont="1" applyBorder="1" applyAlignment="1">
      <alignment horizontal="right" vertical="center"/>
    </xf>
    <xf numFmtId="165" fontId="5" fillId="2" borderId="227" xfId="21" applyNumberFormat="1" applyFont="1" applyFill="1" applyBorder="1" applyAlignment="1" applyProtection="1">
      <alignment vertical="center"/>
      <protection locked="0"/>
    </xf>
    <xf numFmtId="165" fontId="5" fillId="2" borderId="227" xfId="2012" applyNumberFormat="1" applyFont="1" applyFill="1" applyBorder="1" applyAlignment="1" applyProtection="1">
      <alignment horizontal="right" vertical="center"/>
      <protection locked="0"/>
    </xf>
    <xf numFmtId="167" fontId="5" fillId="0" borderId="227" xfId="3" applyNumberFormat="1" applyFont="1" applyFill="1" applyBorder="1" applyAlignment="1">
      <alignment horizontal="right" vertical="center"/>
    </xf>
    <xf numFmtId="165" fontId="5" fillId="2" borderId="227" xfId="2" applyNumberFormat="1" applyFont="1" applyFill="1" applyBorder="1" applyAlignment="1">
      <alignment horizontal="right" vertical="center"/>
    </xf>
    <xf numFmtId="0" fontId="5" fillId="0" borderId="227" xfId="1965" applyFont="1" applyBorder="1" applyAlignment="1">
      <alignment horizontal="center"/>
    </xf>
    <xf numFmtId="167" fontId="5" fillId="2" borderId="227" xfId="1043" applyNumberFormat="1" applyFont="1" applyFill="1" applyBorder="1" applyAlignment="1">
      <alignment horizontal="right" vertical="center"/>
    </xf>
    <xf numFmtId="165" fontId="5" fillId="3" borderId="227" xfId="1" applyNumberFormat="1" applyFont="1" applyFill="1" applyBorder="1" applyAlignment="1">
      <alignment vertical="center"/>
    </xf>
    <xf numFmtId="166" fontId="5" fillId="0" borderId="227" xfId="1" applyNumberFormat="1" applyFont="1" applyFill="1" applyBorder="1" applyAlignment="1">
      <alignment vertical="center"/>
    </xf>
    <xf numFmtId="166" fontId="5" fillId="0" borderId="227" xfId="1" applyNumberFormat="1" applyFont="1" applyBorder="1" applyAlignment="1">
      <alignment vertical="center"/>
    </xf>
    <xf numFmtId="0" fontId="5" fillId="0" borderId="227" xfId="4" applyFont="1" applyBorder="1" applyAlignment="1">
      <alignment horizontal="left" vertical="center"/>
    </xf>
    <xf numFmtId="1" fontId="5" fillId="0" borderId="227" xfId="4" applyNumberFormat="1" applyFont="1" applyBorder="1" applyAlignment="1">
      <alignment horizontal="center" vertical="center"/>
    </xf>
    <xf numFmtId="166" fontId="5" fillId="0" borderId="227" xfId="1" applyNumberFormat="1" applyFont="1" applyFill="1" applyBorder="1" applyAlignment="1">
      <alignment horizontal="right" vertical="center"/>
    </xf>
    <xf numFmtId="166" fontId="5" fillId="0" borderId="227" xfId="1" applyNumberFormat="1" applyFont="1" applyBorder="1" applyAlignment="1">
      <alignment horizontal="center" vertical="center"/>
    </xf>
    <xf numFmtId="166" fontId="5" fillId="0" borderId="227" xfId="1" applyNumberFormat="1" applyFont="1" applyBorder="1" applyAlignment="1">
      <alignment horizontal="right" vertical="center"/>
    </xf>
    <xf numFmtId="184" fontId="5" fillId="0" borderId="227" xfId="0" applyNumberFormat="1" applyFont="1" applyBorder="1" applyAlignment="1">
      <alignment horizontal="right" vertical="center"/>
    </xf>
    <xf numFmtId="10" fontId="5" fillId="2" borderId="227" xfId="0" applyNumberFormat="1" applyFont="1" applyFill="1" applyBorder="1" applyAlignment="1">
      <alignment vertical="center"/>
    </xf>
    <xf numFmtId="1" fontId="5" fillId="0" borderId="227" xfId="55" applyNumberFormat="1" applyFont="1" applyBorder="1" applyAlignment="1">
      <alignment horizontal="center" vertical="center"/>
    </xf>
    <xf numFmtId="10" fontId="27" fillId="0" borderId="227" xfId="0" applyNumberFormat="1" applyFont="1" applyBorder="1" applyAlignment="1">
      <alignment vertical="center"/>
    </xf>
    <xf numFmtId="166" fontId="27" fillId="0" borderId="227" xfId="1" applyNumberFormat="1" applyFont="1" applyFill="1" applyBorder="1" applyAlignment="1">
      <alignment horizontal="right" vertical="center"/>
    </xf>
    <xf numFmtId="166" fontId="27" fillId="0" borderId="227" xfId="1" applyNumberFormat="1" applyFont="1" applyFill="1" applyBorder="1" applyAlignment="1">
      <alignment vertical="center"/>
    </xf>
    <xf numFmtId="166" fontId="5" fillId="0" borderId="227" xfId="1" quotePrefix="1" applyNumberFormat="1" applyFont="1" applyBorder="1" applyAlignment="1">
      <alignment horizontal="center" vertical="center"/>
    </xf>
    <xf numFmtId="0" fontId="5" fillId="0" borderId="227" xfId="0" applyFont="1" applyBorder="1" applyAlignment="1">
      <alignment horizontal="center" vertical="center"/>
    </xf>
    <xf numFmtId="164" fontId="5" fillId="3" borderId="227" xfId="4" applyNumberFormat="1" applyFont="1" applyFill="1" applyBorder="1" applyAlignment="1">
      <alignment horizontal="center" vertical="center"/>
    </xf>
    <xf numFmtId="15" fontId="5" fillId="3" borderId="227" xfId="4" applyNumberFormat="1" applyFont="1" applyFill="1" applyBorder="1" applyAlignment="1">
      <alignment horizontal="center" vertical="center"/>
    </xf>
    <xf numFmtId="15" fontId="5" fillId="0" borderId="227" xfId="4" applyNumberFormat="1" applyFont="1" applyBorder="1" applyAlignment="1">
      <alignment horizontal="center" vertical="center"/>
    </xf>
    <xf numFmtId="0" fontId="5" fillId="0" borderId="227" xfId="4" applyFont="1" applyBorder="1" applyAlignment="1">
      <alignment horizontal="center" vertical="center"/>
    </xf>
    <xf numFmtId="166" fontId="5" fillId="0" borderId="227" xfId="2408" applyNumberFormat="1" applyFont="1" applyBorder="1" applyAlignment="1" applyProtection="1">
      <alignment vertical="center"/>
      <protection locked="0"/>
    </xf>
    <xf numFmtId="10" fontId="5" fillId="2" borderId="227" xfId="4" applyNumberFormat="1" applyFont="1" applyFill="1" applyBorder="1" applyAlignment="1">
      <alignment horizontal="right" vertical="center"/>
    </xf>
    <xf numFmtId="0" fontId="6" fillId="0" borderId="227" xfId="4" applyFont="1" applyBorder="1" applyAlignment="1">
      <alignment horizontal="center" vertical="center"/>
    </xf>
    <xf numFmtId="0" fontId="6" fillId="0" borderId="113" xfId="4" applyFont="1" applyBorder="1" applyAlignment="1">
      <alignment horizontal="center" vertical="center"/>
    </xf>
    <xf numFmtId="165" fontId="5" fillId="0" borderId="227" xfId="2" applyNumberFormat="1" applyFont="1" applyFill="1" applyBorder="1" applyAlignment="1">
      <alignment vertical="center"/>
    </xf>
    <xf numFmtId="166" fontId="6" fillId="0" borderId="227" xfId="2408" applyNumberFormat="1" applyFont="1" applyBorder="1" applyAlignment="1">
      <alignment horizontal="center" vertical="center"/>
    </xf>
    <xf numFmtId="0" fontId="6" fillId="0" borderId="113" xfId="4" quotePrefix="1" applyFont="1" applyBorder="1" applyAlignment="1">
      <alignment vertical="center"/>
    </xf>
    <xf numFmtId="0" fontId="6" fillId="0" borderId="227" xfId="4" applyFont="1" applyBorder="1" applyAlignment="1">
      <alignment vertical="center"/>
    </xf>
    <xf numFmtId="15" fontId="5" fillId="2" borderId="227" xfId="4" applyNumberFormat="1" applyFont="1" applyFill="1" applyBorder="1" applyAlignment="1">
      <alignment horizontal="center" vertical="center"/>
    </xf>
    <xf numFmtId="10" fontId="5" fillId="2" borderId="227" xfId="4" applyNumberFormat="1" applyFont="1" applyFill="1" applyBorder="1" applyAlignment="1" applyProtection="1">
      <alignment horizontal="right" vertical="center"/>
      <protection locked="0"/>
    </xf>
    <xf numFmtId="166" fontId="5" fillId="0" borderId="227" xfId="2408" applyNumberFormat="1" applyFont="1" applyBorder="1" applyAlignment="1" applyProtection="1">
      <alignment horizontal="right" vertical="center"/>
      <protection locked="0"/>
    </xf>
    <xf numFmtId="166" fontId="6" fillId="0" borderId="113" xfId="2408" quotePrefix="1" applyNumberFormat="1" applyFont="1" applyBorder="1" applyAlignment="1">
      <alignment horizontal="center" vertical="center"/>
    </xf>
    <xf numFmtId="15" fontId="5" fillId="0" borderId="227" xfId="0" applyNumberFormat="1" applyFont="1" applyBorder="1" applyAlignment="1">
      <alignment horizontal="center" vertical="center"/>
    </xf>
    <xf numFmtId="166" fontId="5" fillId="3" borderId="227" xfId="1" applyNumberFormat="1" applyFont="1" applyFill="1" applyBorder="1" applyAlignment="1">
      <alignment vertical="center"/>
    </xf>
    <xf numFmtId="41" fontId="5" fillId="0" borderId="227" xfId="0" applyNumberFormat="1" applyFont="1" applyBorder="1" applyAlignment="1">
      <alignment vertical="center"/>
    </xf>
    <xf numFmtId="0" fontId="6" fillId="0" borderId="227" xfId="0" applyFont="1" applyBorder="1" applyAlignment="1">
      <alignment horizontal="center" vertical="center"/>
    </xf>
    <xf numFmtId="164" fontId="6" fillId="0" borderId="227" xfId="0" applyNumberFormat="1" applyFont="1" applyBorder="1" applyAlignment="1">
      <alignment horizontal="center" vertical="center"/>
    </xf>
    <xf numFmtId="0" fontId="5" fillId="0" borderId="139" xfId="0" applyFont="1" applyBorder="1" applyAlignment="1">
      <alignment vertical="center"/>
    </xf>
    <xf numFmtId="0" fontId="6" fillId="0" borderId="139" xfId="0" applyFont="1" applyBorder="1" applyAlignment="1">
      <alignment horizontal="left" vertical="center"/>
    </xf>
    <xf numFmtId="165" fontId="6" fillId="0" borderId="139" xfId="2" applyNumberFormat="1" applyFont="1" applyBorder="1" applyAlignment="1">
      <alignment vertical="center"/>
    </xf>
    <xf numFmtId="166" fontId="5" fillId="0" borderId="139" xfId="1" applyNumberFormat="1" applyFont="1" applyBorder="1" applyAlignment="1">
      <alignment vertical="center"/>
    </xf>
    <xf numFmtId="165" fontId="5" fillId="0" borderId="139" xfId="2" applyNumberFormat="1" applyFont="1" applyBorder="1" applyAlignment="1">
      <alignment horizontal="center" vertical="center"/>
    </xf>
    <xf numFmtId="0" fontId="5" fillId="0" borderId="113" xfId="3856" applyFont="1" applyBorder="1"/>
    <xf numFmtId="0" fontId="6" fillId="0" borderId="227" xfId="3856" applyFont="1" applyBorder="1" applyAlignment="1">
      <alignment horizontal="center"/>
    </xf>
    <xf numFmtId="0" fontId="5" fillId="0" borderId="227" xfId="3856" applyFont="1" applyBorder="1"/>
    <xf numFmtId="166" fontId="5" fillId="3" borderId="227" xfId="1" applyNumberFormat="1" applyFont="1" applyFill="1" applyBorder="1" applyAlignment="1" applyProtection="1">
      <alignment vertical="center"/>
      <protection locked="0"/>
    </xf>
    <xf numFmtId="10" fontId="5" fillId="2" borderId="227" xfId="0" applyNumberFormat="1" applyFont="1" applyFill="1" applyBorder="1" applyAlignment="1">
      <alignment horizontal="right" vertical="center"/>
    </xf>
    <xf numFmtId="166" fontId="5" fillId="0" borderId="227" xfId="1" applyNumberFormat="1" applyFont="1" applyFill="1" applyBorder="1" applyAlignment="1" applyProtection="1">
      <alignment horizontal="right" vertical="center"/>
      <protection locked="0"/>
    </xf>
    <xf numFmtId="166" fontId="5" fillId="2" borderId="227" xfId="1" applyNumberFormat="1" applyFont="1" applyFill="1" applyBorder="1" applyAlignment="1" applyProtection="1">
      <alignment horizontal="right" vertical="center"/>
    </xf>
    <xf numFmtId="166" fontId="5" fillId="2" borderId="227" xfId="1" applyNumberFormat="1" applyFont="1" applyFill="1" applyBorder="1" applyAlignment="1">
      <alignment vertical="center"/>
    </xf>
    <xf numFmtId="0" fontId="6" fillId="0" borderId="228" xfId="1042" applyFont="1" applyBorder="1" applyAlignment="1">
      <alignment horizontal="center"/>
    </xf>
    <xf numFmtId="0" fontId="6" fillId="0" borderId="229" xfId="1042" applyFont="1" applyBorder="1"/>
    <xf numFmtId="0" fontId="6" fillId="0" borderId="226" xfId="1042" applyFont="1" applyBorder="1" applyAlignment="1">
      <alignment horizontal="center"/>
    </xf>
    <xf numFmtId="0" fontId="6" fillId="0" borderId="227" xfId="1042" applyFont="1" applyBorder="1" applyAlignment="1">
      <alignment horizontal="center"/>
    </xf>
    <xf numFmtId="165" fontId="5" fillId="0" borderId="114" xfId="2" applyNumberFormat="1" applyFont="1" applyFill="1" applyBorder="1" applyAlignment="1">
      <alignment vertical="center"/>
    </xf>
    <xf numFmtId="166" fontId="5" fillId="0" borderId="114" xfId="2406" applyNumberFormat="1" applyFont="1" applyFill="1" applyBorder="1" applyAlignment="1">
      <alignment vertical="center"/>
    </xf>
    <xf numFmtId="0" fontId="6" fillId="0" borderId="229" xfId="0" quotePrefix="1" applyFont="1" applyBorder="1" applyAlignment="1">
      <alignment horizontal="center" vertical="center"/>
    </xf>
    <xf numFmtId="37" fontId="5" fillId="0" borderId="139" xfId="0" applyNumberFormat="1" applyFont="1" applyBorder="1" applyAlignment="1">
      <alignment vertical="center"/>
    </xf>
    <xf numFmtId="37" fontId="6" fillId="0" borderId="224" xfId="0" applyNumberFormat="1" applyFont="1" applyBorder="1" applyAlignment="1">
      <alignment horizontal="center" vertical="center"/>
    </xf>
    <xf numFmtId="37" fontId="6" fillId="0" borderId="229" xfId="0" quotePrefix="1" applyNumberFormat="1" applyFont="1" applyBorder="1" applyAlignment="1">
      <alignment horizontal="center" vertical="center"/>
    </xf>
    <xf numFmtId="37" fontId="6" fillId="0" borderId="230" xfId="0" quotePrefix="1" applyNumberFormat="1" applyFont="1" applyBorder="1" applyAlignment="1">
      <alignment horizontal="center" vertical="center"/>
    </xf>
    <xf numFmtId="37" fontId="6" fillId="0" borderId="139" xfId="0" applyNumberFormat="1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37" fontId="5" fillId="0" borderId="139" xfId="0" applyNumberFormat="1" applyFont="1" applyBorder="1" applyAlignment="1">
      <alignment horizontal="left" vertical="center"/>
    </xf>
    <xf numFmtId="0" fontId="5" fillId="0" borderId="114" xfId="1962" applyFont="1" applyBorder="1" applyAlignment="1">
      <alignment vertical="center"/>
    </xf>
    <xf numFmtId="43" fontId="5" fillId="0" borderId="114" xfId="1962" applyNumberFormat="1" applyFont="1" applyBorder="1" applyAlignment="1">
      <alignment vertical="center"/>
    </xf>
    <xf numFmtId="165" fontId="5" fillId="0" borderId="114" xfId="38092" applyNumberFormat="1" applyFont="1" applyFill="1" applyBorder="1" applyAlignment="1">
      <alignment vertical="center"/>
    </xf>
    <xf numFmtId="0" fontId="29" fillId="0" borderId="114" xfId="1962" applyFont="1" applyBorder="1" applyAlignment="1">
      <alignment vertical="center"/>
    </xf>
    <xf numFmtId="0" fontId="29" fillId="0" borderId="139" xfId="1962" applyFont="1" applyBorder="1" applyAlignment="1">
      <alignment vertical="center"/>
    </xf>
    <xf numFmtId="0" fontId="5" fillId="0" borderId="139" xfId="6107" applyFont="1" applyBorder="1"/>
    <xf numFmtId="0" fontId="5" fillId="0" borderId="139" xfId="4" applyFont="1" applyBorder="1" applyAlignment="1">
      <alignment horizontal="right" vertical="center"/>
    </xf>
    <xf numFmtId="0" fontId="5" fillId="0" borderId="139" xfId="4" applyFont="1" applyBorder="1" applyAlignment="1">
      <alignment vertical="center"/>
    </xf>
    <xf numFmtId="0" fontId="6" fillId="0" borderId="139" xfId="4" applyFont="1" applyBorder="1" applyAlignment="1">
      <alignment horizontal="center" vertical="center"/>
    </xf>
    <xf numFmtId="0" fontId="5" fillId="0" borderId="139" xfId="4" applyFont="1" applyBorder="1" applyAlignment="1">
      <alignment horizontal="center" vertical="center"/>
    </xf>
    <xf numFmtId="0" fontId="5" fillId="0" borderId="139" xfId="0" applyFont="1" applyBorder="1" applyAlignment="1">
      <alignment horizontal="center" vertical="center"/>
    </xf>
    <xf numFmtId="0" fontId="5" fillId="0" borderId="139" xfId="0" applyFont="1" applyBorder="1" applyAlignment="1">
      <alignment horizontal="center" vertical="center" wrapText="1"/>
    </xf>
    <xf numFmtId="0" fontId="10" fillId="0" borderId="139" xfId="0" applyFont="1" applyBorder="1" applyAlignment="1">
      <alignment vertical="center"/>
    </xf>
    <xf numFmtId="176" fontId="5" fillId="0" borderId="139" xfId="3" applyNumberFormat="1" applyFont="1" applyBorder="1" applyAlignment="1">
      <alignment horizontal="right" vertical="center"/>
    </xf>
    <xf numFmtId="5" fontId="6" fillId="0" borderId="228" xfId="0" applyNumberFormat="1" applyFont="1" applyBorder="1" applyAlignment="1">
      <alignment horizontal="center" vertical="justify"/>
    </xf>
    <xf numFmtId="5" fontId="6" fillId="0" borderId="226" xfId="0" applyNumberFormat="1" applyFont="1" applyBorder="1" applyAlignment="1">
      <alignment horizontal="center" vertical="justify"/>
    </xf>
    <xf numFmtId="5" fontId="6" fillId="0" borderId="114" xfId="0" applyNumberFormat="1" applyFont="1" applyBorder="1" applyAlignment="1">
      <alignment horizontal="center"/>
    </xf>
    <xf numFmtId="0" fontId="6" fillId="0" borderId="139" xfId="0" applyFont="1" applyBorder="1" applyAlignment="1">
      <alignment horizontal="center" wrapText="1"/>
    </xf>
    <xf numFmtId="0" fontId="6" fillId="0" borderId="224" xfId="0" applyFont="1" applyBorder="1" applyAlignment="1">
      <alignment horizontal="center" wrapText="1"/>
    </xf>
    <xf numFmtId="0" fontId="6" fillId="0" borderId="226" xfId="1567" applyFont="1" applyBorder="1" applyAlignment="1">
      <alignment horizontal="center" wrapText="1"/>
    </xf>
    <xf numFmtId="43" fontId="5" fillId="0" borderId="114" xfId="1442" applyFont="1" applyFill="1" applyBorder="1"/>
    <xf numFmtId="166" fontId="5" fillId="0" borderId="114" xfId="1442" applyNumberFormat="1" applyFont="1" applyFill="1" applyBorder="1"/>
    <xf numFmtId="0" fontId="5" fillId="0" borderId="139" xfId="0" applyFont="1" applyBorder="1" applyAlignment="1">
      <alignment horizontal="left"/>
    </xf>
    <xf numFmtId="0" fontId="5" fillId="0" borderId="104" xfId="0" applyFont="1" applyBorder="1" applyAlignment="1">
      <alignment horizontal="left"/>
    </xf>
    <xf numFmtId="166" fontId="5" fillId="0" borderId="226" xfId="1" applyNumberFormat="1" applyFont="1" applyFill="1" applyBorder="1" applyAlignment="1">
      <alignment vertical="center"/>
    </xf>
    <xf numFmtId="166" fontId="5" fillId="0" borderId="114" xfId="1" applyNumberFormat="1" applyFont="1" applyBorder="1"/>
    <xf numFmtId="165" fontId="6" fillId="0" borderId="114" xfId="2" applyNumberFormat="1" applyFont="1" applyBorder="1"/>
    <xf numFmtId="0" fontId="5" fillId="0" borderId="228" xfId="0" applyFont="1" applyBorder="1" applyAlignment="1">
      <alignment vertical="center"/>
    </xf>
    <xf numFmtId="0" fontId="6" fillId="0" borderId="229" xfId="0" applyFont="1" applyBorder="1" applyAlignment="1">
      <alignment horizontal="center" vertical="center"/>
    </xf>
    <xf numFmtId="0" fontId="5" fillId="0" borderId="226" xfId="0" applyFont="1" applyBorder="1" applyAlignment="1">
      <alignment vertical="center"/>
    </xf>
    <xf numFmtId="0" fontId="6" fillId="0" borderId="114" xfId="0" applyFont="1" applyBorder="1" applyAlignment="1">
      <alignment vertical="center"/>
    </xf>
    <xf numFmtId="10" fontId="6" fillId="0" borderId="84" xfId="61" applyNumberFormat="1" applyFont="1" applyBorder="1" applyAlignment="1">
      <alignment horizontal="center"/>
    </xf>
    <xf numFmtId="41" fontId="5" fillId="0" borderId="84" xfId="21" applyNumberFormat="1" applyFont="1" applyBorder="1" applyAlignment="1">
      <alignment horizontal="center"/>
    </xf>
    <xf numFmtId="0" fontId="6" fillId="0" borderId="84" xfId="4" applyFont="1" applyBorder="1" applyAlignment="1">
      <alignment horizontal="center"/>
    </xf>
    <xf numFmtId="43" fontId="6" fillId="0" borderId="84" xfId="4" applyNumberFormat="1" applyFont="1" applyBorder="1" applyAlignment="1">
      <alignment horizontal="center"/>
    </xf>
    <xf numFmtId="41" fontId="6" fillId="0" borderId="84" xfId="21" applyNumberFormat="1" applyFont="1" applyBorder="1" applyAlignment="1">
      <alignment horizontal="left"/>
    </xf>
    <xf numFmtId="41" fontId="6" fillId="0" borderId="84" xfId="21" applyNumberFormat="1" applyFont="1" applyFill="1" applyBorder="1" applyAlignment="1">
      <alignment horizontal="left"/>
    </xf>
    <xf numFmtId="41" fontId="5" fillId="0" borderId="84" xfId="21" applyNumberFormat="1" applyFont="1" applyFill="1" applyBorder="1" applyAlignment="1">
      <alignment horizontal="center"/>
    </xf>
    <xf numFmtId="0" fontId="5" fillId="0" borderId="84" xfId="4" applyFont="1" applyBorder="1" applyAlignment="1">
      <alignment horizontal="center"/>
    </xf>
    <xf numFmtId="43" fontId="5" fillId="0" borderId="84" xfId="4" applyNumberFormat="1" applyFont="1" applyBorder="1" applyAlignment="1">
      <alignment horizontal="center"/>
    </xf>
    <xf numFmtId="41" fontId="6" fillId="0" borderId="84" xfId="21" applyNumberFormat="1" applyFont="1" applyBorder="1" applyAlignment="1">
      <alignment horizontal="center"/>
    </xf>
    <xf numFmtId="41" fontId="6" fillId="0" borderId="84" xfId="21" applyNumberFormat="1" applyFont="1" applyFill="1" applyBorder="1" applyAlignment="1">
      <alignment horizontal="center"/>
    </xf>
    <xf numFmtId="41" fontId="6" fillId="0" borderId="84" xfId="21" applyNumberFormat="1" applyFont="1" applyFill="1" applyBorder="1"/>
    <xf numFmtId="166" fontId="6" fillId="0" borderId="84" xfId="22" applyNumberFormat="1" applyFont="1" applyFill="1" applyBorder="1"/>
    <xf numFmtId="10" fontId="5" fillId="3" borderId="227" xfId="1043" applyNumberFormat="1" applyFont="1" applyFill="1" applyBorder="1" applyAlignment="1">
      <alignment vertical="center"/>
    </xf>
    <xf numFmtId="1" fontId="5" fillId="0" borderId="227" xfId="1963" applyNumberFormat="1" applyFont="1" applyBorder="1" applyAlignment="1">
      <alignment horizontal="right" vertical="center"/>
    </xf>
    <xf numFmtId="0" fontId="6" fillId="0" borderId="231" xfId="4" applyFont="1" applyBorder="1" applyAlignment="1">
      <alignment vertical="center"/>
    </xf>
    <xf numFmtId="0" fontId="6" fillId="0" borderId="231" xfId="4" quotePrefix="1" applyFont="1" applyBorder="1" applyAlignment="1">
      <alignment horizontal="center" vertical="center"/>
    </xf>
    <xf numFmtId="168" fontId="6" fillId="0" borderId="231" xfId="4" applyNumberFormat="1" applyFont="1" applyBorder="1" applyAlignment="1">
      <alignment vertical="center"/>
    </xf>
    <xf numFmtId="0" fontId="5" fillId="0" borderId="231" xfId="4" applyFont="1" applyBorder="1" applyAlignment="1">
      <alignment vertical="center"/>
    </xf>
    <xf numFmtId="0" fontId="6" fillId="0" borderId="231" xfId="4" applyFont="1" applyBorder="1" applyAlignment="1">
      <alignment horizontal="center" vertical="center"/>
    </xf>
    <xf numFmtId="166" fontId="6" fillId="0" borderId="231" xfId="2408" quotePrefix="1" applyNumberFormat="1" applyFont="1" applyFill="1" applyBorder="1" applyAlignment="1">
      <alignment horizontal="center" vertical="center"/>
    </xf>
    <xf numFmtId="166" fontId="6" fillId="0" borderId="231" xfId="2408" quotePrefix="1" applyNumberFormat="1" applyFont="1" applyBorder="1" applyAlignment="1">
      <alignment horizontal="center" vertical="center"/>
    </xf>
    <xf numFmtId="166" fontId="6" fillId="0" borderId="84" xfId="2408" applyNumberFormat="1" applyFont="1" applyBorder="1" applyAlignment="1">
      <alignment horizontal="center" vertical="center"/>
    </xf>
    <xf numFmtId="0" fontId="5" fillId="0" borderId="84" xfId="4" applyFont="1" applyBorder="1" applyAlignment="1">
      <alignment horizontal="center" vertical="center"/>
    </xf>
    <xf numFmtId="0" fontId="6" fillId="0" borderId="84" xfId="4" applyFont="1" applyBorder="1" applyAlignment="1">
      <alignment horizontal="center" vertical="center"/>
    </xf>
    <xf numFmtId="0" fontId="6" fillId="0" borderId="231" xfId="4" applyFont="1" applyBorder="1" applyAlignment="1">
      <alignment horizontal="centerContinuous" vertical="center"/>
    </xf>
    <xf numFmtId="0" fontId="6" fillId="0" borderId="84" xfId="4" applyFont="1" applyBorder="1" applyAlignment="1">
      <alignment horizontal="left" vertical="center"/>
    </xf>
    <xf numFmtId="17" fontId="5" fillId="0" borderId="84" xfId="4" applyNumberFormat="1" applyFont="1" applyBorder="1" applyAlignment="1">
      <alignment horizontal="left" vertical="center"/>
    </xf>
    <xf numFmtId="15" fontId="5" fillId="0" borderId="84" xfId="4" applyNumberFormat="1" applyFont="1" applyBorder="1" applyAlignment="1">
      <alignment vertical="center"/>
    </xf>
    <xf numFmtId="0" fontId="6" fillId="0" borderId="84" xfId="4" applyFont="1" applyBorder="1" applyAlignment="1">
      <alignment vertical="center"/>
    </xf>
    <xf numFmtId="0" fontId="6" fillId="0" borderId="231" xfId="4" quotePrefix="1" applyFont="1" applyBorder="1" applyAlignment="1">
      <alignment vertical="center"/>
    </xf>
    <xf numFmtId="0" fontId="5" fillId="0" borderId="84" xfId="4" applyFont="1" applyBorder="1" applyAlignment="1">
      <alignment horizontal="right" vertical="center"/>
    </xf>
    <xf numFmtId="0" fontId="5" fillId="0" borderId="231" xfId="4" applyFont="1" applyBorder="1" applyAlignment="1">
      <alignment horizontal="center" vertical="center"/>
    </xf>
    <xf numFmtId="0" fontId="5" fillId="0" borderId="84" xfId="4" applyFont="1" applyBorder="1" applyAlignment="1">
      <alignment vertical="center"/>
    </xf>
    <xf numFmtId="0" fontId="6" fillId="0" borderId="231" xfId="4" quotePrefix="1" applyFont="1" applyBorder="1" applyAlignment="1">
      <alignment horizontal="centerContinuous" vertical="center"/>
    </xf>
    <xf numFmtId="165" fontId="5" fillId="0" borderId="84" xfId="2" applyNumberFormat="1" applyFont="1" applyFill="1" applyBorder="1" applyAlignment="1">
      <alignment horizontal="left" vertical="center"/>
    </xf>
    <xf numFmtId="0" fontId="6" fillId="0" borderId="231" xfId="3856" applyFont="1" applyBorder="1" applyAlignment="1">
      <alignment horizontal="center"/>
    </xf>
    <xf numFmtId="0" fontId="5" fillId="0" borderId="84" xfId="3856" applyFont="1" applyBorder="1" applyAlignment="1">
      <alignment horizontal="center" vertical="center"/>
    </xf>
    <xf numFmtId="0" fontId="6" fillId="0" borderId="231" xfId="3856" applyFont="1" applyBorder="1"/>
    <xf numFmtId="37" fontId="6" fillId="0" borderId="231" xfId="4" applyNumberFormat="1" applyFont="1" applyBorder="1" applyAlignment="1">
      <alignment horizontal="center" vertical="center"/>
    </xf>
    <xf numFmtId="165" fontId="6" fillId="0" borderId="231" xfId="21" applyNumberFormat="1" applyFont="1" applyBorder="1" applyAlignment="1">
      <alignment vertical="center"/>
    </xf>
    <xf numFmtId="165" fontId="5" fillId="0" borderId="231" xfId="21" applyNumberFormat="1" applyFont="1" applyBorder="1" applyAlignment="1">
      <alignment vertical="center"/>
    </xf>
    <xf numFmtId="17" fontId="5" fillId="0" borderId="231" xfId="4" applyNumberFormat="1" applyFont="1" applyBorder="1" applyAlignment="1">
      <alignment horizontal="left" vertical="center"/>
    </xf>
    <xf numFmtId="165" fontId="5" fillId="0" borderId="231" xfId="2" applyNumberFormat="1" applyFont="1" applyFill="1" applyBorder="1" applyAlignment="1">
      <alignment vertical="center"/>
    </xf>
    <xf numFmtId="165" fontId="5" fillId="0" borderId="231" xfId="2" applyNumberFormat="1" applyFont="1" applyBorder="1" applyAlignment="1">
      <alignment vertical="center"/>
    </xf>
    <xf numFmtId="165" fontId="5" fillId="0" borderId="231" xfId="21" applyNumberFormat="1" applyFont="1" applyFill="1" applyBorder="1" applyAlignment="1">
      <alignment horizontal="center" vertical="center"/>
    </xf>
    <xf numFmtId="0" fontId="6" fillId="0" borderId="232" xfId="1042" applyFont="1" applyBorder="1" applyAlignment="1">
      <alignment horizontal="center"/>
    </xf>
    <xf numFmtId="0" fontId="6" fillId="0" borderId="233" xfId="1042" applyFont="1" applyBorder="1" applyAlignment="1">
      <alignment horizontal="center"/>
    </xf>
    <xf numFmtId="166" fontId="5" fillId="0" borderId="233" xfId="1" applyNumberFormat="1" applyFont="1" applyFill="1" applyBorder="1" applyAlignment="1">
      <alignment vertical="center"/>
    </xf>
    <xf numFmtId="166" fontId="5" fillId="0" borderId="235" xfId="1" applyNumberFormat="1" applyFont="1" applyFill="1" applyBorder="1" applyAlignment="1">
      <alignment vertical="center"/>
    </xf>
    <xf numFmtId="166" fontId="5" fillId="0" borderId="231" xfId="1" applyNumberFormat="1" applyFont="1" applyFill="1" applyBorder="1" applyAlignment="1">
      <alignment vertical="center"/>
    </xf>
    <xf numFmtId="165" fontId="6" fillId="0" borderId="231" xfId="2" applyNumberFormat="1" applyFont="1" applyFill="1" applyBorder="1" applyAlignment="1">
      <alignment vertical="center"/>
    </xf>
    <xf numFmtId="166" fontId="5" fillId="0" borderId="236" xfId="1" applyNumberFormat="1" applyFont="1" applyFill="1" applyBorder="1" applyAlignment="1">
      <alignment vertical="center"/>
    </xf>
    <xf numFmtId="165" fontId="5" fillId="0" borderId="1" xfId="2" applyNumberFormat="1" applyFont="1" applyBorder="1" applyAlignment="1" applyProtection="1">
      <alignment vertical="center"/>
      <protection locked="0"/>
    </xf>
    <xf numFmtId="10" fontId="5" fillId="0" borderId="1" xfId="3" applyNumberFormat="1" applyFont="1" applyBorder="1" applyAlignment="1" applyProtection="1">
      <alignment horizontal="right"/>
      <protection locked="0"/>
    </xf>
    <xf numFmtId="0" fontId="6" fillId="0" borderId="235" xfId="37811" quotePrefix="1" applyNumberFormat="1" applyFont="1" applyFill="1" applyBorder="1" applyAlignment="1">
      <alignment horizontal="center" vertical="center"/>
    </xf>
    <xf numFmtId="0" fontId="29" fillId="0" borderId="235" xfId="1962" applyFont="1" applyBorder="1" applyAlignment="1">
      <alignment horizontal="center"/>
    </xf>
    <xf numFmtId="166" fontId="5" fillId="0" borderId="235" xfId="1962" applyNumberFormat="1" applyFont="1" applyBorder="1" applyAlignment="1">
      <alignment vertical="center"/>
    </xf>
    <xf numFmtId="165" fontId="29" fillId="0" borderId="1" xfId="1962" applyNumberFormat="1" applyFont="1" applyBorder="1" applyAlignment="1">
      <alignment vertical="center"/>
    </xf>
    <xf numFmtId="165" fontId="5" fillId="0" borderId="1" xfId="21" applyNumberFormat="1" applyFont="1" applyFill="1" applyBorder="1" applyAlignment="1" applyProtection="1">
      <alignment horizontal="right" vertical="center"/>
      <protection locked="0"/>
    </xf>
    <xf numFmtId="165" fontId="5" fillId="3" borderId="1" xfId="2" applyNumberFormat="1" applyFont="1" applyFill="1" applyBorder="1" applyAlignment="1" applyProtection="1">
      <alignment vertical="center"/>
      <protection locked="0"/>
    </xf>
    <xf numFmtId="0" fontId="6" fillId="0" borderId="235" xfId="4" applyFont="1" applyBorder="1" applyAlignment="1">
      <alignment horizontal="center" vertical="center"/>
    </xf>
    <xf numFmtId="0" fontId="6" fillId="0" borderId="235" xfId="4" applyFont="1" applyBorder="1" applyAlignment="1">
      <alignment vertical="center"/>
    </xf>
    <xf numFmtId="166" fontId="6" fillId="0" borderId="235" xfId="4" applyNumberFormat="1" applyFont="1" applyBorder="1" applyAlignment="1">
      <alignment vertical="center"/>
    </xf>
    <xf numFmtId="0" fontId="6" fillId="0" borderId="237" xfId="4" applyFont="1" applyBorder="1" applyAlignment="1">
      <alignment horizontal="center" vertical="center"/>
    </xf>
    <xf numFmtId="10" fontId="5" fillId="0" borderId="235" xfId="3" applyNumberFormat="1" applyFont="1" applyFill="1" applyBorder="1" applyAlignment="1">
      <alignment horizontal="right" vertical="center"/>
    </xf>
    <xf numFmtId="17" fontId="5" fillId="0" borderId="237" xfId="4" applyNumberFormat="1" applyFont="1" applyBorder="1" applyAlignment="1">
      <alignment horizontal="left" vertical="center"/>
    </xf>
    <xf numFmtId="3" fontId="5" fillId="0" borderId="235" xfId="4" applyNumberFormat="1" applyFont="1" applyBorder="1" applyAlignment="1">
      <alignment horizontal="centerContinuous" vertical="center"/>
    </xf>
    <xf numFmtId="165" fontId="5" fillId="0" borderId="1" xfId="21" applyNumberFormat="1" applyFont="1" applyFill="1" applyBorder="1" applyAlignment="1" applyProtection="1">
      <alignment vertical="center"/>
      <protection locked="0"/>
    </xf>
    <xf numFmtId="165" fontId="5" fillId="0" borderId="1" xfId="2069" applyNumberFormat="1" applyFont="1" applyBorder="1" applyProtection="1">
      <protection locked="0"/>
    </xf>
    <xf numFmtId="165" fontId="5" fillId="0" borderId="1" xfId="21" applyNumberFormat="1" applyFont="1" applyBorder="1" applyAlignment="1">
      <alignment horizontal="right" vertical="center"/>
    </xf>
    <xf numFmtId="165" fontId="27" fillId="0" borderId="231" xfId="21" applyNumberFormat="1" applyFont="1" applyBorder="1" applyAlignment="1">
      <alignment vertical="center"/>
    </xf>
    <xf numFmtId="17" fontId="5" fillId="0" borderId="235" xfId="4" applyNumberFormat="1" applyFont="1" applyBorder="1" applyAlignment="1">
      <alignment horizontal="left" vertical="center"/>
    </xf>
    <xf numFmtId="166" fontId="5" fillId="0" borderId="235" xfId="2408" applyNumberFormat="1" applyFont="1" applyBorder="1" applyAlignment="1">
      <alignment vertical="center"/>
    </xf>
    <xf numFmtId="166" fontId="5" fillId="0" borderId="235" xfId="4" applyNumberFormat="1" applyFont="1" applyBorder="1" applyAlignment="1">
      <alignment horizontal="center" vertical="center"/>
    </xf>
    <xf numFmtId="17" fontId="6" fillId="0" borderId="231" xfId="4" applyNumberFormat="1" applyFont="1" applyBorder="1" applyAlignment="1">
      <alignment horizontal="left" vertical="center"/>
    </xf>
    <xf numFmtId="166" fontId="159" fillId="0" borderId="231" xfId="2408" applyNumberFormat="1" applyFont="1" applyBorder="1" applyAlignment="1">
      <alignment vertical="center"/>
    </xf>
    <xf numFmtId="166" fontId="6" fillId="0" borderId="231" xfId="4" applyNumberFormat="1" applyFont="1" applyBorder="1" applyAlignment="1">
      <alignment horizontal="center" vertical="center"/>
    </xf>
    <xf numFmtId="166" fontId="6" fillId="0" borderId="235" xfId="2408" applyNumberFormat="1" applyFont="1" applyBorder="1" applyAlignment="1">
      <alignment vertical="center"/>
    </xf>
    <xf numFmtId="166" fontId="6" fillId="0" borderId="231" xfId="2408" applyNumberFormat="1" applyFont="1" applyBorder="1" applyAlignment="1">
      <alignment vertical="center"/>
    </xf>
    <xf numFmtId="166" fontId="5" fillId="0" borderId="231" xfId="4" applyNumberFormat="1" applyFont="1" applyBorder="1" applyAlignment="1">
      <alignment horizontal="center" vertical="center"/>
    </xf>
    <xf numFmtId="165" fontId="6" fillId="0" borderId="235" xfId="21" applyNumberFormat="1" applyFont="1" applyBorder="1" applyAlignment="1">
      <alignment vertical="center"/>
    </xf>
    <xf numFmtId="165" fontId="5" fillId="0" borderId="235" xfId="21" applyNumberFormat="1" applyFont="1" applyBorder="1" applyAlignment="1">
      <alignment horizontal="center" vertical="center"/>
    </xf>
    <xf numFmtId="0" fontId="6" fillId="0" borderId="231" xfId="4" applyFont="1" applyBorder="1" applyAlignment="1">
      <alignment horizontal="left" vertical="center"/>
    </xf>
    <xf numFmtId="166" fontId="27" fillId="0" borderId="235" xfId="1" applyNumberFormat="1" applyFont="1" applyBorder="1" applyAlignment="1">
      <alignment vertical="center"/>
    </xf>
    <xf numFmtId="166" fontId="6" fillId="0" borderId="231" xfId="1" applyNumberFormat="1" applyFont="1" applyBorder="1" applyAlignment="1">
      <alignment vertical="center"/>
    </xf>
    <xf numFmtId="166" fontId="6" fillId="0" borderId="235" xfId="4" applyNumberFormat="1" applyFont="1" applyBorder="1" applyAlignment="1">
      <alignment horizontal="center" vertical="center"/>
    </xf>
    <xf numFmtId="10" fontId="5" fillId="0" borderId="1" xfId="3" applyNumberFormat="1" applyFont="1" applyBorder="1" applyAlignment="1">
      <alignment horizontal="right" vertical="center"/>
    </xf>
    <xf numFmtId="10" fontId="5" fillId="3" borderId="1" xfId="3" applyNumberFormat="1" applyFont="1" applyFill="1" applyBorder="1" applyAlignment="1">
      <alignment vertical="center"/>
    </xf>
    <xf numFmtId="10" fontId="5" fillId="0" borderId="1" xfId="3" applyNumberFormat="1" applyFont="1" applyFill="1" applyBorder="1" applyAlignment="1">
      <alignment horizontal="right" vertical="center"/>
    </xf>
    <xf numFmtId="10" fontId="5" fillId="111" borderId="1" xfId="3" applyNumberFormat="1" applyFont="1" applyFill="1" applyBorder="1" applyAlignment="1">
      <alignment vertical="center"/>
    </xf>
    <xf numFmtId="167" fontId="5" fillId="0" borderId="1" xfId="3" applyNumberFormat="1" applyFont="1" applyBorder="1" applyAlignment="1">
      <alignment horizontal="right" vertical="center"/>
    </xf>
    <xf numFmtId="167" fontId="5" fillId="0" borderId="1" xfId="0" applyNumberFormat="1" applyFont="1" applyBorder="1" applyAlignment="1">
      <alignment horizontal="right" vertical="center"/>
    </xf>
    <xf numFmtId="10" fontId="5" fillId="0" borderId="235" xfId="0" applyNumberFormat="1" applyFont="1" applyBorder="1" applyAlignment="1">
      <alignment vertical="center"/>
    </xf>
    <xf numFmtId="10" fontId="5" fillId="0" borderId="235" xfId="3" applyNumberFormat="1" applyFont="1" applyBorder="1" applyAlignment="1">
      <alignment vertical="center"/>
    </xf>
    <xf numFmtId="165" fontId="5" fillId="0" borderId="1" xfId="21" applyNumberFormat="1" applyFont="1" applyFill="1" applyBorder="1" applyAlignment="1" applyProtection="1">
      <alignment horizontal="right" vertical="center"/>
    </xf>
    <xf numFmtId="165" fontId="5" fillId="111" borderId="1" xfId="21" applyNumberFormat="1" applyFont="1" applyFill="1" applyBorder="1" applyAlignment="1" applyProtection="1">
      <alignment horizontal="right" vertical="center"/>
    </xf>
    <xf numFmtId="165" fontId="5" fillId="3" borderId="1" xfId="21" applyNumberFormat="1" applyFont="1" applyFill="1" applyBorder="1" applyAlignment="1">
      <alignment vertical="center"/>
    </xf>
    <xf numFmtId="0" fontId="6" fillId="0" borderId="236" xfId="4" applyFont="1" applyBorder="1" applyAlignment="1">
      <alignment horizontal="center"/>
    </xf>
    <xf numFmtId="0" fontId="6" fillId="0" borderId="237" xfId="4" applyFont="1" applyBorder="1" applyAlignment="1">
      <alignment horizontal="center"/>
    </xf>
    <xf numFmtId="166" fontId="5" fillId="2" borderId="235" xfId="1" applyNumberFormat="1" applyFont="1" applyFill="1" applyBorder="1" applyAlignment="1">
      <alignment horizontal="right" vertical="center"/>
    </xf>
    <xf numFmtId="166" fontId="5" fillId="3" borderId="235" xfId="1" applyNumberFormat="1" applyFont="1" applyFill="1" applyBorder="1" applyAlignment="1">
      <alignment vertical="center"/>
    </xf>
    <xf numFmtId="170" fontId="5" fillId="0" borderId="235" xfId="1" applyNumberFormat="1" applyFont="1" applyFill="1" applyBorder="1" applyAlignment="1">
      <alignment horizontal="right"/>
    </xf>
    <xf numFmtId="166" fontId="5" fillId="3" borderId="235" xfId="2030" applyNumberFormat="1" applyFont="1" applyFill="1" applyBorder="1"/>
    <xf numFmtId="0" fontId="5" fillId="0" borderId="238" xfId="2012" applyFont="1" applyBorder="1" applyAlignment="1">
      <alignment horizontal="center"/>
    </xf>
    <xf numFmtId="165" fontId="5" fillId="0" borderId="239" xfId="2" applyNumberFormat="1" applyFont="1" applyFill="1" applyBorder="1" applyAlignment="1">
      <alignment vertical="center"/>
    </xf>
    <xf numFmtId="0" fontId="6" fillId="0" borderId="236" xfId="4" applyFont="1" applyBorder="1" applyAlignment="1">
      <alignment horizontal="center" vertical="center"/>
    </xf>
    <xf numFmtId="166" fontId="5" fillId="0" borderId="236" xfId="4" applyNumberFormat="1" applyFont="1" applyBorder="1" applyAlignment="1">
      <alignment vertical="center"/>
    </xf>
    <xf numFmtId="165" fontId="6" fillId="0" borderId="236" xfId="21" applyNumberFormat="1" applyFont="1" applyBorder="1" applyAlignment="1">
      <alignment vertical="center"/>
    </xf>
    <xf numFmtId="37" fontId="6" fillId="0" borderId="236" xfId="4" applyNumberFormat="1" applyFont="1" applyBorder="1" applyAlignment="1">
      <alignment vertical="center"/>
    </xf>
    <xf numFmtId="0" fontId="5" fillId="0" borderId="235" xfId="4" applyFont="1" applyBorder="1" applyAlignment="1">
      <alignment horizontal="centerContinuous" vertical="center"/>
    </xf>
    <xf numFmtId="166" fontId="5" fillId="0" borderId="235" xfId="1" applyNumberFormat="1" applyFont="1" applyBorder="1" applyAlignment="1">
      <alignment vertical="center"/>
    </xf>
    <xf numFmtId="166" fontId="6" fillId="0" borderId="236" xfId="4" applyNumberFormat="1" applyFont="1" applyBorder="1" applyAlignment="1">
      <alignment vertical="center"/>
    </xf>
    <xf numFmtId="166" fontId="5" fillId="0" borderId="235" xfId="4" applyNumberFormat="1" applyFont="1" applyBorder="1" applyAlignment="1">
      <alignment vertical="center"/>
    </xf>
    <xf numFmtId="168" fontId="6" fillId="0" borderId="235" xfId="4" applyNumberFormat="1" applyFont="1" applyBorder="1" applyAlignment="1">
      <alignment vertical="center"/>
    </xf>
    <xf numFmtId="0" fontId="5" fillId="0" borderId="235" xfId="4" applyFont="1" applyBorder="1" applyAlignment="1">
      <alignment vertical="center"/>
    </xf>
    <xf numFmtId="17" fontId="6" fillId="0" borderId="235" xfId="4" applyNumberFormat="1" applyFont="1" applyBorder="1" applyAlignment="1">
      <alignment horizontal="left" vertical="center"/>
    </xf>
    <xf numFmtId="3" fontId="6" fillId="0" borderId="235" xfId="4" applyNumberFormat="1" applyFont="1" applyBorder="1" applyAlignment="1">
      <alignment horizontal="centerContinuous" vertical="center"/>
    </xf>
    <xf numFmtId="3" fontId="6" fillId="0" borderId="235" xfId="4" applyNumberFormat="1" applyFont="1" applyBorder="1" applyAlignment="1">
      <alignment vertical="center"/>
    </xf>
    <xf numFmtId="166" fontId="5" fillId="0" borderId="235" xfId="2408" applyNumberFormat="1" applyFont="1" applyBorder="1" applyAlignment="1">
      <alignment horizontal="center" vertical="center"/>
    </xf>
    <xf numFmtId="3" fontId="5" fillId="0" borderId="235" xfId="4" applyNumberFormat="1" applyFont="1" applyBorder="1" applyAlignment="1">
      <alignment vertical="center"/>
    </xf>
    <xf numFmtId="37" fontId="6" fillId="0" borderId="235" xfId="4" applyNumberFormat="1" applyFont="1" applyBorder="1" applyAlignment="1">
      <alignment vertical="center"/>
    </xf>
    <xf numFmtId="166" fontId="6" fillId="0" borderId="235" xfId="2408" applyNumberFormat="1" applyFont="1" applyFill="1" applyBorder="1" applyAlignment="1">
      <alignment horizontal="center" vertical="center"/>
    </xf>
    <xf numFmtId="166" fontId="6" fillId="0" borderId="235" xfId="2408" applyNumberFormat="1" applyFont="1" applyBorder="1" applyAlignment="1">
      <alignment horizontal="center" vertical="center"/>
    </xf>
    <xf numFmtId="166" fontId="5" fillId="0" borderId="236" xfId="2408" applyNumberFormat="1" applyFont="1" applyFill="1" applyBorder="1" applyAlignment="1">
      <alignment vertical="center"/>
    </xf>
    <xf numFmtId="166" fontId="5" fillId="0" borderId="235" xfId="1" applyNumberFormat="1" applyFont="1" applyBorder="1" applyAlignment="1">
      <alignment horizontal="center" vertical="center"/>
    </xf>
    <xf numFmtId="168" fontId="5" fillId="0" borderId="235" xfId="4" applyNumberFormat="1" applyFont="1" applyBorder="1" applyAlignment="1">
      <alignment vertical="center"/>
    </xf>
    <xf numFmtId="3" fontId="6" fillId="0" borderId="236" xfId="4" applyNumberFormat="1" applyFont="1" applyBorder="1" applyAlignment="1">
      <alignment vertical="center"/>
    </xf>
    <xf numFmtId="0" fontId="6" fillId="0" borderId="237" xfId="4" applyFont="1" applyBorder="1" applyAlignment="1">
      <alignment vertical="center"/>
    </xf>
    <xf numFmtId="166" fontId="5" fillId="0" borderId="235" xfId="2408" applyNumberFormat="1" applyFont="1" applyFill="1" applyBorder="1" applyAlignment="1">
      <alignment horizontal="center" vertical="center"/>
    </xf>
    <xf numFmtId="166" fontId="6" fillId="0" borderId="236" xfId="2408" applyNumberFormat="1" applyFont="1" applyFill="1" applyBorder="1" applyAlignment="1">
      <alignment horizontal="center" vertical="center"/>
    </xf>
    <xf numFmtId="166" fontId="5" fillId="0" borderId="236" xfId="2408" applyNumberFormat="1" applyFont="1" applyBorder="1" applyAlignment="1">
      <alignment vertical="center"/>
    </xf>
    <xf numFmtId="165" fontId="5" fillId="0" borderId="235" xfId="21" applyNumberFormat="1" applyFont="1" applyFill="1" applyBorder="1" applyAlignment="1">
      <alignment horizontal="center" vertical="center"/>
    </xf>
    <xf numFmtId="165" fontId="6" fillId="0" borderId="239" xfId="2" applyNumberFormat="1" applyFont="1" applyBorder="1" applyAlignment="1">
      <alignment vertical="center"/>
    </xf>
    <xf numFmtId="0" fontId="6" fillId="0" borderId="236" xfId="3856" applyFont="1" applyBorder="1" applyAlignment="1">
      <alignment horizontal="center"/>
    </xf>
    <xf numFmtId="0" fontId="6" fillId="0" borderId="235" xfId="3856" applyFont="1" applyBorder="1" applyAlignment="1">
      <alignment horizontal="center"/>
    </xf>
    <xf numFmtId="166" fontId="5" fillId="0" borderId="235" xfId="37038" applyNumberFormat="1" applyFont="1" applyFill="1" applyBorder="1" applyAlignment="1">
      <alignment vertical="center"/>
    </xf>
    <xf numFmtId="0" fontId="5" fillId="0" borderId="235" xfId="3856" applyFont="1" applyBorder="1"/>
    <xf numFmtId="0" fontId="5" fillId="0" borderId="235" xfId="3856" applyFont="1" applyBorder="1" applyAlignment="1">
      <alignment horizontal="center"/>
    </xf>
    <xf numFmtId="0" fontId="6" fillId="0" borderId="235" xfId="4" applyFont="1" applyBorder="1" applyAlignment="1">
      <alignment horizontal="centerContinuous" vertical="center"/>
    </xf>
    <xf numFmtId="166" fontId="6" fillId="0" borderId="235" xfId="1" applyNumberFormat="1" applyFont="1" applyBorder="1" applyAlignment="1">
      <alignment vertical="center"/>
    </xf>
    <xf numFmtId="165" fontId="5" fillId="0" borderId="239" xfId="2" applyNumberFormat="1" applyFont="1" applyBorder="1" applyAlignment="1">
      <alignment horizontal="right" vertical="center"/>
    </xf>
    <xf numFmtId="165" fontId="5" fillId="0" borderId="239" xfId="2" applyNumberFormat="1" applyFont="1" applyBorder="1" applyAlignment="1">
      <alignment vertical="center"/>
    </xf>
    <xf numFmtId="166" fontId="5" fillId="3" borderId="227" xfId="1" applyNumberFormat="1" applyFont="1" applyFill="1" applyBorder="1" applyProtection="1">
      <protection locked="0"/>
    </xf>
    <xf numFmtId="0" fontId="6" fillId="0" borderId="240" xfId="37811" quotePrefix="1" applyNumberFormat="1" applyFont="1" applyFill="1" applyBorder="1" applyAlignment="1">
      <alignment horizontal="center" vertical="center"/>
    </xf>
    <xf numFmtId="10" fontId="5" fillId="2" borderId="227" xfId="4" applyNumberFormat="1" applyFont="1" applyFill="1" applyBorder="1" applyAlignment="1">
      <alignment vertical="center"/>
    </xf>
    <xf numFmtId="165" fontId="5" fillId="3" borderId="227" xfId="21" applyNumberFormat="1" applyFont="1" applyFill="1" applyBorder="1" applyAlignment="1" applyProtection="1">
      <alignment horizontal="center" vertical="center"/>
      <protection locked="0"/>
    </xf>
    <xf numFmtId="166" fontId="5" fillId="2" borderId="227" xfId="1" applyNumberFormat="1" applyFont="1" applyFill="1" applyBorder="1" applyAlignment="1" applyProtection="1">
      <alignment vertical="center"/>
      <protection locked="0"/>
    </xf>
    <xf numFmtId="10" fontId="5" fillId="3" borderId="227" xfId="3853" applyNumberFormat="1" applyFont="1" applyFill="1" applyBorder="1" applyAlignment="1">
      <alignment vertical="center"/>
    </xf>
    <xf numFmtId="0" fontId="5" fillId="0" borderId="227" xfId="4" applyFont="1" applyBorder="1" applyAlignment="1">
      <alignment vertical="center"/>
    </xf>
    <xf numFmtId="166" fontId="6" fillId="0" borderId="227" xfId="2408" applyNumberFormat="1" applyFont="1" applyBorder="1" applyAlignment="1">
      <alignment vertical="center"/>
    </xf>
    <xf numFmtId="0" fontId="6" fillId="0" borderId="227" xfId="4" applyFont="1" applyBorder="1" applyAlignment="1">
      <alignment horizontal="centerContinuous" vertical="center"/>
    </xf>
    <xf numFmtId="165" fontId="6" fillId="0" borderId="239" xfId="0" applyNumberFormat="1" applyFont="1" applyBorder="1" applyAlignment="1">
      <alignment vertical="center"/>
    </xf>
    <xf numFmtId="44" fontId="6" fillId="0" borderId="239" xfId="0" applyNumberFormat="1" applyFont="1" applyBorder="1" applyAlignment="1">
      <alignment vertical="center"/>
    </xf>
    <xf numFmtId="0" fontId="5" fillId="0" borderId="227" xfId="0" applyFont="1" applyBorder="1" applyAlignment="1">
      <alignment horizontal="center" vertical="center" wrapText="1"/>
    </xf>
    <xf numFmtId="165" fontId="5" fillId="3" borderId="227" xfId="2" applyNumberFormat="1" applyFont="1" applyFill="1" applyBorder="1" applyAlignment="1" applyProtection="1">
      <alignment vertical="center"/>
      <protection locked="0"/>
    </xf>
    <xf numFmtId="165" fontId="5" fillId="0" borderId="239" xfId="2" applyNumberFormat="1" applyFont="1" applyBorder="1" applyAlignment="1" applyProtection="1">
      <alignment vertical="center"/>
    </xf>
    <xf numFmtId="10" fontId="5" fillId="0" borderId="227" xfId="3" applyNumberFormat="1" applyFont="1" applyFill="1" applyBorder="1" applyAlignment="1">
      <alignment horizontal="right" vertical="center"/>
    </xf>
    <xf numFmtId="10" fontId="5" fillId="0" borderId="227" xfId="3" applyNumberFormat="1" applyFont="1" applyBorder="1" applyAlignment="1">
      <alignment horizontal="right" vertical="center"/>
    </xf>
    <xf numFmtId="165" fontId="5" fillId="0" borderId="239" xfId="0" applyNumberFormat="1" applyFont="1" applyBorder="1" applyAlignment="1">
      <alignment vertical="center"/>
    </xf>
    <xf numFmtId="10" fontId="5" fillId="111" borderId="227" xfId="3" applyNumberFormat="1" applyFont="1" applyFill="1" applyBorder="1" applyAlignment="1">
      <alignment horizontal="right" vertical="center"/>
    </xf>
    <xf numFmtId="9" fontId="5" fillId="3" borderId="227" xfId="3" applyFont="1" applyFill="1" applyBorder="1" applyAlignment="1">
      <alignment horizontal="right" vertical="center"/>
    </xf>
    <xf numFmtId="10" fontId="5" fillId="3" borderId="227" xfId="3" applyNumberFormat="1" applyFont="1" applyFill="1" applyBorder="1" applyAlignment="1">
      <alignment horizontal="right" vertical="center"/>
    </xf>
    <xf numFmtId="167" fontId="5" fillId="0" borderId="227" xfId="3" applyNumberFormat="1" applyFont="1" applyBorder="1" applyAlignment="1">
      <alignment horizontal="right" vertical="center"/>
    </xf>
    <xf numFmtId="167" fontId="5" fillId="2" borderId="227" xfId="3" applyNumberFormat="1" applyFont="1" applyFill="1" applyBorder="1" applyAlignment="1">
      <alignment horizontal="right" vertical="center"/>
    </xf>
    <xf numFmtId="9" fontId="5" fillId="2" borderId="227" xfId="3" applyFont="1" applyFill="1" applyBorder="1" applyAlignment="1">
      <alignment horizontal="right" vertical="center"/>
    </xf>
    <xf numFmtId="10" fontId="5" fillId="2" borderId="227" xfId="3" applyNumberFormat="1" applyFont="1" applyFill="1" applyBorder="1" applyAlignment="1">
      <alignment horizontal="right" vertical="center"/>
    </xf>
    <xf numFmtId="167" fontId="5" fillId="2" borderId="227" xfId="0" applyNumberFormat="1" applyFont="1" applyFill="1" applyBorder="1" applyAlignment="1">
      <alignment horizontal="right" vertical="center"/>
    </xf>
    <xf numFmtId="166" fontId="5" fillId="0" borderId="233" xfId="1442" applyNumberFormat="1" applyFont="1" applyBorder="1"/>
    <xf numFmtId="5" fontId="5" fillId="0" borderId="227" xfId="4" applyNumberFormat="1" applyFont="1" applyBorder="1" applyAlignment="1">
      <alignment horizontal="center"/>
    </xf>
    <xf numFmtId="0" fontId="5" fillId="0" borderId="227" xfId="4" applyFont="1" applyBorder="1" applyAlignment="1">
      <alignment horizontal="center"/>
    </xf>
    <xf numFmtId="166" fontId="5" fillId="2" borderId="227" xfId="2408" applyNumberFormat="1" applyFont="1" applyFill="1" applyBorder="1" applyAlignment="1" applyProtection="1">
      <alignment horizontal="right" vertical="center"/>
      <protection locked="0"/>
    </xf>
    <xf numFmtId="166" fontId="6" fillId="2" borderId="227" xfId="2408" applyNumberFormat="1" applyFont="1" applyFill="1" applyBorder="1" applyAlignment="1" applyProtection="1">
      <alignment horizontal="center" vertical="center"/>
    </xf>
    <xf numFmtId="166" fontId="5" fillId="111" borderId="227" xfId="2408" applyNumberFormat="1" applyFont="1" applyFill="1" applyBorder="1" applyAlignment="1" applyProtection="1">
      <alignment horizontal="right" vertical="center"/>
    </xf>
    <xf numFmtId="166" fontId="5" fillId="2" borderId="227" xfId="2408" applyNumberFormat="1" applyFont="1" applyFill="1" applyBorder="1" applyAlignment="1" applyProtection="1">
      <alignment horizontal="right" vertical="center"/>
    </xf>
    <xf numFmtId="166" fontId="5" fillId="0" borderId="227" xfId="2408" applyNumberFormat="1" applyFont="1" applyFill="1" applyBorder="1" applyAlignment="1" applyProtection="1">
      <alignment horizontal="right" vertical="center"/>
    </xf>
    <xf numFmtId="165" fontId="5" fillId="0" borderId="239" xfId="21" applyNumberFormat="1" applyFont="1" applyFill="1" applyBorder="1" applyAlignment="1" applyProtection="1">
      <alignment horizontal="right" vertical="center"/>
    </xf>
    <xf numFmtId="0" fontId="6" fillId="0" borderId="0" xfId="1965" quotePrefix="1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6" fillId="0" borderId="0" xfId="4" quotePrefix="1" applyFont="1" applyAlignment="1">
      <alignment horizontal="center" vertical="center"/>
    </xf>
    <xf numFmtId="0" fontId="29" fillId="0" borderId="0" xfId="4" applyFont="1" applyAlignment="1">
      <alignment horizontal="center" vertical="center"/>
    </xf>
    <xf numFmtId="6" fontId="6" fillId="0" borderId="0" xfId="4" quotePrefix="1" applyNumberFormat="1" applyFont="1" applyAlignment="1">
      <alignment horizontal="center" vertical="center"/>
    </xf>
    <xf numFmtId="5" fontId="6" fillId="0" borderId="0" xfId="0" applyNumberFormat="1" applyFont="1" applyAlignment="1">
      <alignment horizontal="center" vertical="justify"/>
    </xf>
    <xf numFmtId="0" fontId="6" fillId="0" borderId="0" xfId="4" quotePrefix="1" applyFont="1" applyAlignment="1">
      <alignment horizontal="center"/>
    </xf>
    <xf numFmtId="183" fontId="5" fillId="0" borderId="196" xfId="2012" applyNumberFormat="1" applyFont="1" applyBorder="1" applyAlignment="1" applyProtection="1">
      <alignment horizontal="right" vertical="center"/>
      <protection locked="0"/>
    </xf>
    <xf numFmtId="183" fontId="6" fillId="0" borderId="196" xfId="2012" quotePrefix="1" applyNumberFormat="1" applyFont="1" applyBorder="1" applyAlignment="1">
      <alignment horizontal="right" vertical="center"/>
    </xf>
    <xf numFmtId="10" fontId="13" fillId="0" borderId="196" xfId="2012" applyNumberFormat="1" applyFont="1" applyBorder="1" applyAlignment="1">
      <alignment horizontal="right" vertical="center"/>
    </xf>
    <xf numFmtId="0" fontId="6" fillId="0" borderId="241" xfId="4" applyFont="1" applyBorder="1" applyAlignment="1">
      <alignment horizontal="center" vertical="center"/>
    </xf>
    <xf numFmtId="0" fontId="6" fillId="0" borderId="241" xfId="4" applyFont="1" applyBorder="1" applyAlignment="1">
      <alignment vertical="center"/>
    </xf>
    <xf numFmtId="165" fontId="6" fillId="0" borderId="241" xfId="2" applyNumberFormat="1" applyFont="1" applyFill="1" applyBorder="1" applyAlignment="1">
      <alignment vertical="center"/>
    </xf>
    <xf numFmtId="165" fontId="6" fillId="0" borderId="242" xfId="2" applyNumberFormat="1" applyFont="1" applyFill="1" applyBorder="1" applyAlignment="1">
      <alignment vertical="center"/>
    </xf>
    <xf numFmtId="0" fontId="5" fillId="0" borderId="241" xfId="4" applyFont="1" applyBorder="1" applyAlignment="1">
      <alignment horizontal="center" vertical="center"/>
    </xf>
    <xf numFmtId="169" fontId="6" fillId="0" borderId="241" xfId="4" applyNumberFormat="1" applyFont="1" applyBorder="1" applyAlignment="1">
      <alignment horizontal="center" vertical="center"/>
    </xf>
    <xf numFmtId="169" fontId="5" fillId="0" borderId="241" xfId="4" applyNumberFormat="1" applyFont="1" applyBorder="1" applyAlignment="1">
      <alignment horizontal="center" vertical="center"/>
    </xf>
    <xf numFmtId="0" fontId="5" fillId="0" borderId="242" xfId="4" applyFont="1" applyBorder="1" applyAlignment="1">
      <alignment horizontal="center" vertical="center"/>
    </xf>
    <xf numFmtId="0" fontId="6" fillId="0" borderId="243" xfId="4" applyFont="1" applyBorder="1" applyAlignment="1">
      <alignment horizontal="left" vertical="center"/>
    </xf>
    <xf numFmtId="0" fontId="6" fillId="0" borderId="244" xfId="4" applyFont="1" applyBorder="1" applyAlignment="1">
      <alignment horizontal="center" vertical="center"/>
    </xf>
    <xf numFmtId="165" fontId="6" fillId="0" borderId="241" xfId="21" applyNumberFormat="1" applyFont="1" applyFill="1" applyBorder="1" applyAlignment="1">
      <alignment horizontal="center" vertical="center"/>
    </xf>
    <xf numFmtId="165" fontId="6" fillId="0" borderId="241" xfId="2" applyNumberFormat="1" applyFont="1" applyFill="1" applyBorder="1" applyAlignment="1">
      <alignment horizontal="center" vertical="center"/>
    </xf>
    <xf numFmtId="165" fontId="6" fillId="0" borderId="242" xfId="21" applyNumberFormat="1" applyFont="1" applyFill="1" applyBorder="1" applyAlignment="1">
      <alignment horizontal="center" vertical="center"/>
    </xf>
    <xf numFmtId="0" fontId="6" fillId="0" borderId="243" xfId="4" applyFont="1" applyBorder="1" applyAlignment="1">
      <alignment vertical="center"/>
    </xf>
    <xf numFmtId="14" fontId="6" fillId="0" borderId="241" xfId="3856" applyNumberFormat="1" applyFont="1" applyBorder="1" applyAlignment="1">
      <alignment horizontal="center"/>
    </xf>
    <xf numFmtId="0" fontId="6" fillId="0" borderId="242" xfId="3856" applyFont="1" applyBorder="1"/>
    <xf numFmtId="0" fontId="6" fillId="0" borderId="196" xfId="4" applyFont="1" applyBorder="1" applyAlignment="1">
      <alignment horizontal="center" vertical="center"/>
    </xf>
    <xf numFmtId="165" fontId="5" fillId="0" borderId="196" xfId="2" applyNumberFormat="1" applyFont="1" applyBorder="1" applyAlignment="1">
      <alignment vertical="center"/>
    </xf>
    <xf numFmtId="165" fontId="5" fillId="0" borderId="196" xfId="2" applyNumberFormat="1" applyFont="1" applyBorder="1" applyAlignment="1">
      <alignment horizontal="right" vertical="center"/>
    </xf>
    <xf numFmtId="0" fontId="5" fillId="0" borderId="196" xfId="0" applyFont="1" applyBorder="1" applyAlignment="1">
      <alignment horizontal="center" vertical="center"/>
    </xf>
    <xf numFmtId="166" fontId="5" fillId="0" borderId="196" xfId="2408" applyNumberFormat="1" applyFont="1" applyFill="1" applyBorder="1" applyAlignment="1" applyProtection="1">
      <alignment vertical="center"/>
      <protection locked="0"/>
    </xf>
    <xf numFmtId="165" fontId="5" fillId="0" borderId="244" xfId="2" applyNumberFormat="1" applyFont="1" applyBorder="1" applyAlignment="1" applyProtection="1">
      <alignment vertical="center"/>
      <protection locked="0"/>
    </xf>
    <xf numFmtId="165" fontId="5" fillId="0" borderId="244" xfId="21" applyNumberFormat="1" applyFont="1" applyFill="1" applyBorder="1" applyAlignment="1" applyProtection="1">
      <alignment horizontal="right" vertical="center"/>
    </xf>
    <xf numFmtId="165" fontId="5" fillId="0" borderId="244" xfId="21" applyNumberFormat="1" applyFont="1" applyFill="1" applyBorder="1" applyAlignment="1" applyProtection="1">
      <alignment horizontal="center" vertical="center"/>
    </xf>
    <xf numFmtId="165" fontId="6" fillId="0" borderId="244" xfId="21" applyNumberFormat="1" applyFont="1" applyFill="1" applyBorder="1" applyAlignment="1" applyProtection="1">
      <alignment horizontal="right" vertical="center"/>
    </xf>
    <xf numFmtId="37" fontId="6" fillId="0" borderId="229" xfId="12" applyNumberFormat="1" applyFont="1" applyBorder="1" applyAlignment="1">
      <alignment horizontal="left" vertical="center"/>
    </xf>
    <xf numFmtId="0" fontId="29" fillId="0" borderId="7" xfId="1962" applyFont="1" applyBorder="1" applyAlignment="1">
      <alignment horizontal="center"/>
    </xf>
    <xf numFmtId="166" fontId="5" fillId="3" borderId="0" xfId="1" applyNumberFormat="1" applyFont="1" applyFill="1" applyBorder="1" applyAlignment="1">
      <alignment vertical="center"/>
    </xf>
    <xf numFmtId="173" fontId="5" fillId="0" borderId="6" xfId="4" applyNumberFormat="1" applyFont="1" applyBorder="1" applyAlignment="1">
      <alignment horizontal="center" wrapText="1"/>
    </xf>
    <xf numFmtId="166" fontId="6" fillId="0" borderId="0" xfId="1" applyNumberFormat="1" applyFont="1" applyFill="1" applyAlignment="1">
      <alignment vertical="center"/>
    </xf>
    <xf numFmtId="165" fontId="8" fillId="0" borderId="0" xfId="4" applyNumberFormat="1" applyFont="1" applyAlignment="1">
      <alignment vertical="center"/>
    </xf>
    <xf numFmtId="165" fontId="6" fillId="0" borderId="0" xfId="4" applyNumberFormat="1" applyFont="1" applyAlignment="1">
      <alignment vertical="center"/>
    </xf>
    <xf numFmtId="43" fontId="5" fillId="0" borderId="235" xfId="1" applyFont="1" applyFill="1" applyBorder="1" applyAlignment="1">
      <alignment vertical="center"/>
    </xf>
    <xf numFmtId="10" fontId="5" fillId="0" borderId="235" xfId="3" applyNumberFormat="1" applyFont="1" applyFill="1" applyBorder="1" applyAlignment="1">
      <alignment vertical="center"/>
    </xf>
    <xf numFmtId="170" fontId="5" fillId="0" borderId="0" xfId="0" applyNumberFormat="1" applyFont="1"/>
    <xf numFmtId="0" fontId="5" fillId="0" borderId="0" xfId="4" quotePrefix="1" applyFont="1" applyAlignment="1">
      <alignment vertical="center"/>
    </xf>
    <xf numFmtId="3" fontId="5" fillId="0" borderId="0" xfId="4" applyNumberFormat="1" applyFont="1" applyAlignment="1">
      <alignment horizontal="left" vertical="center"/>
    </xf>
    <xf numFmtId="166" fontId="5" fillId="0" borderId="245" xfId="1" applyNumberFormat="1" applyFont="1" applyFill="1" applyBorder="1" applyAlignment="1">
      <alignment horizontal="right" vertical="center"/>
    </xf>
    <xf numFmtId="165" fontId="6" fillId="0" borderId="47" xfId="2" applyNumberFormat="1" applyFont="1" applyBorder="1" applyAlignment="1">
      <alignment horizontal="right"/>
    </xf>
    <xf numFmtId="165" fontId="27" fillId="0" borderId="231" xfId="2" applyNumberFormat="1" applyFont="1" applyBorder="1" applyAlignment="1">
      <alignment horizontal="center"/>
    </xf>
    <xf numFmtId="166" fontId="5" fillId="0" borderId="233" xfId="1" applyNumberFormat="1" applyFont="1" applyBorder="1"/>
    <xf numFmtId="0" fontId="5" fillId="0" borderId="0" xfId="6107" applyFont="1" applyAlignment="1">
      <alignment horizontal="center" vertical="center"/>
    </xf>
    <xf numFmtId="0" fontId="6" fillId="0" borderId="246" xfId="4" applyFont="1" applyBorder="1" applyAlignment="1">
      <alignment horizontal="center"/>
    </xf>
    <xf numFmtId="0" fontId="6" fillId="0" borderId="247" xfId="4" applyFont="1" applyBorder="1" applyAlignment="1">
      <alignment horizontal="center"/>
    </xf>
    <xf numFmtId="0" fontId="5" fillId="0" borderId="0" xfId="6107" applyFont="1" applyAlignment="1">
      <alignment horizontal="center"/>
    </xf>
    <xf numFmtId="217" fontId="27" fillId="0" borderId="0" xfId="0" applyNumberFormat="1" applyFont="1" applyAlignment="1">
      <alignment vertical="center"/>
    </xf>
    <xf numFmtId="44" fontId="5" fillId="0" borderId="4" xfId="4" applyNumberFormat="1" applyFont="1" applyBorder="1" applyAlignment="1">
      <alignment horizontal="right" vertical="center"/>
    </xf>
    <xf numFmtId="44" fontId="5" fillId="0" borderId="85" xfId="1" applyNumberFormat="1" applyFont="1" applyFill="1" applyBorder="1" applyAlignment="1">
      <alignment horizontal="right" vertical="center"/>
    </xf>
    <xf numFmtId="181" fontId="5" fillId="0" borderId="0" xfId="0" applyNumberFormat="1" applyFont="1"/>
    <xf numFmtId="165" fontId="5" fillId="0" borderId="85" xfId="1" applyNumberFormat="1" applyFont="1" applyFill="1" applyBorder="1" applyAlignment="1">
      <alignment vertical="center"/>
    </xf>
    <xf numFmtId="165" fontId="6" fillId="0" borderId="85" xfId="4" applyNumberFormat="1" applyFont="1" applyBorder="1" applyAlignment="1">
      <alignment vertical="center"/>
    </xf>
    <xf numFmtId="166" fontId="5" fillId="0" borderId="4" xfId="1" applyNumberFormat="1" applyFont="1" applyBorder="1" applyAlignment="1">
      <alignment horizontal="right" vertical="center"/>
    </xf>
    <xf numFmtId="44" fontId="27" fillId="0" borderId="0" xfId="0" applyNumberFormat="1" applyFont="1" applyAlignment="1">
      <alignment vertical="center"/>
    </xf>
    <xf numFmtId="43" fontId="27" fillId="0" borderId="0" xfId="0" applyNumberFormat="1" applyFont="1" applyAlignment="1">
      <alignment vertical="center"/>
    </xf>
    <xf numFmtId="165" fontId="5" fillId="0" borderId="85" xfId="2" applyNumberFormat="1" applyFont="1" applyFill="1" applyBorder="1" applyAlignment="1">
      <alignment horizontal="right" vertical="center"/>
    </xf>
    <xf numFmtId="165" fontId="27" fillId="0" borderId="239" xfId="2" applyNumberFormat="1" applyFont="1" applyFill="1" applyBorder="1" applyAlignment="1">
      <alignment vertical="center"/>
    </xf>
    <xf numFmtId="165" fontId="9" fillId="0" borderId="0" xfId="0" applyNumberFormat="1" applyFont="1"/>
    <xf numFmtId="166" fontId="9" fillId="0" borderId="0" xfId="0" applyNumberFormat="1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6" fontId="9" fillId="0" borderId="0" xfId="1" applyNumberFormat="1" applyFont="1" applyAlignment="1">
      <alignment vertical="center"/>
    </xf>
    <xf numFmtId="0" fontId="8" fillId="0" borderId="0" xfId="4" applyFont="1"/>
    <xf numFmtId="0" fontId="8" fillId="0" borderId="0" xfId="1042" applyFont="1"/>
    <xf numFmtId="0" fontId="8" fillId="0" borderId="0" xfId="0" applyFont="1" applyAlignment="1">
      <alignment vertical="center"/>
    </xf>
    <xf numFmtId="37" fontId="9" fillId="0" borderId="0" xfId="0" applyNumberFormat="1" applyFont="1" applyAlignment="1">
      <alignment vertical="center"/>
    </xf>
    <xf numFmtId="37" fontId="5" fillId="0" borderId="0" xfId="0" applyNumberFormat="1" applyFont="1" applyAlignment="1">
      <alignment horizontal="right" vertical="center"/>
    </xf>
    <xf numFmtId="37" fontId="5" fillId="0" borderId="6" xfId="0" applyNumberFormat="1" applyFont="1" applyBorder="1" applyAlignment="1">
      <alignment horizontal="center"/>
    </xf>
    <xf numFmtId="173" fontId="5" fillId="0" borderId="6" xfId="0" applyNumberFormat="1" applyFont="1" applyBorder="1" applyAlignment="1">
      <alignment horizontal="center" wrapText="1"/>
    </xf>
    <xf numFmtId="37" fontId="5" fillId="0" borderId="0" xfId="0" applyNumberFormat="1" applyFont="1" applyAlignment="1">
      <alignment vertical="center" wrapText="1"/>
    </xf>
    <xf numFmtId="43" fontId="8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left" vertical="center"/>
    </xf>
    <xf numFmtId="37" fontId="8" fillId="0" borderId="0" xfId="0" applyNumberFormat="1" applyFont="1" applyAlignment="1">
      <alignment horizontal="right" vertical="center"/>
    </xf>
    <xf numFmtId="165" fontId="6" fillId="0" borderId="1" xfId="0" applyNumberFormat="1" applyFont="1" applyBorder="1" applyAlignment="1">
      <alignment vertical="center"/>
    </xf>
    <xf numFmtId="43" fontId="9" fillId="0" borderId="0" xfId="1" applyFont="1" applyFill="1" applyAlignment="1">
      <alignment vertical="center"/>
    </xf>
    <xf numFmtId="166" fontId="9" fillId="0" borderId="0" xfId="2408" applyNumberFormat="1" applyFont="1" applyAlignment="1">
      <alignment vertical="center"/>
    </xf>
    <xf numFmtId="37" fontId="8" fillId="0" borderId="0" xfId="0" applyNumberFormat="1" applyFont="1" applyAlignment="1">
      <alignment vertical="center"/>
    </xf>
    <xf numFmtId="166" fontId="5" fillId="3" borderId="245" xfId="1" applyNumberFormat="1" applyFont="1" applyFill="1" applyBorder="1" applyAlignment="1" applyProtection="1">
      <alignment vertical="center"/>
      <protection locked="0"/>
    </xf>
    <xf numFmtId="181" fontId="9" fillId="0" borderId="0" xfId="0" applyNumberFormat="1" applyFont="1"/>
    <xf numFmtId="165" fontId="5" fillId="3" borderId="0" xfId="2" applyNumberFormat="1" applyFont="1" applyFill="1" applyAlignment="1">
      <alignment horizontal="right" vertical="center"/>
    </xf>
    <xf numFmtId="218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5" fillId="0" borderId="85" xfId="2" applyNumberFormat="1" applyFont="1" applyBorder="1" applyAlignment="1">
      <alignment horizontal="center" vertical="center"/>
    </xf>
    <xf numFmtId="165" fontId="27" fillId="0" borderId="231" xfId="0" applyNumberFormat="1" applyFont="1" applyBorder="1" applyAlignment="1">
      <alignment vertical="center"/>
    </xf>
    <xf numFmtId="166" fontId="5" fillId="0" borderId="85" xfId="0" applyNumberFormat="1" applyFont="1" applyBorder="1" applyAlignment="1">
      <alignment vertical="center"/>
    </xf>
    <xf numFmtId="166" fontId="5" fillId="0" borderId="235" xfId="0" applyNumberFormat="1" applyFont="1" applyBorder="1" applyAlignment="1">
      <alignment vertical="center"/>
    </xf>
    <xf numFmtId="165" fontId="27" fillId="0" borderId="85" xfId="2" quotePrefix="1" applyNumberFormat="1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85" xfId="0" applyNumberFormat="1" applyFont="1" applyBorder="1" applyAlignment="1">
      <alignment horizontal="center" vertical="center"/>
    </xf>
    <xf numFmtId="3" fontId="5" fillId="0" borderId="0" xfId="4" applyNumberFormat="1" applyFont="1" applyAlignment="1">
      <alignment horizontal="centerContinuous" vertical="center"/>
    </xf>
    <xf numFmtId="37" fontId="5" fillId="0" borderId="245" xfId="0" applyNumberFormat="1" applyFont="1" applyBorder="1" applyAlignment="1">
      <alignment horizontal="right" vertical="center"/>
    </xf>
    <xf numFmtId="166" fontId="5" fillId="0" borderId="0" xfId="1" applyNumberFormat="1" applyFont="1" applyFill="1" applyBorder="1" applyAlignment="1">
      <alignment horizontal="center" vertical="center"/>
    </xf>
    <xf numFmtId="166" fontId="5" fillId="0" borderId="245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0" fontId="171" fillId="0" borderId="0" xfId="0" applyFont="1" applyAlignment="1">
      <alignment horizontal="center"/>
    </xf>
    <xf numFmtId="0" fontId="6" fillId="0" borderId="245" xfId="0" applyFont="1" applyBorder="1" applyAlignment="1">
      <alignment horizontal="center" vertical="center"/>
    </xf>
    <xf numFmtId="0" fontId="6" fillId="0" borderId="0" xfId="0" applyFont="1"/>
    <xf numFmtId="165" fontId="9" fillId="0" borderId="0" xfId="4" applyNumberFormat="1" applyFont="1" applyAlignment="1">
      <alignment vertical="center"/>
    </xf>
    <xf numFmtId="0" fontId="5" fillId="0" borderId="0" xfId="1042" applyFont="1" applyAlignment="1">
      <alignment horizontal="left"/>
    </xf>
    <xf numFmtId="0" fontId="5" fillId="0" borderId="248" xfId="1042" applyFont="1" applyBorder="1" applyAlignment="1">
      <alignment horizontal="left"/>
    </xf>
    <xf numFmtId="165" fontId="5" fillId="0" borderId="114" xfId="2" applyNumberFormat="1" applyFont="1" applyBorder="1" applyAlignment="1">
      <alignment horizontal="right"/>
    </xf>
    <xf numFmtId="44" fontId="5" fillId="0" borderId="0" xfId="2" applyFont="1" applyFill="1" applyAlignment="1">
      <alignment horizontal="right" vertical="center"/>
    </xf>
    <xf numFmtId="43" fontId="5" fillId="0" borderId="0" xfId="1" applyFont="1" applyFill="1" applyAlignment="1">
      <alignment horizontal="right" vertical="center"/>
    </xf>
    <xf numFmtId="44" fontId="5" fillId="0" borderId="239" xfId="2" applyFont="1" applyFill="1" applyBorder="1" applyAlignment="1">
      <alignment horizontal="right" vertical="center"/>
    </xf>
    <xf numFmtId="43" fontId="5" fillId="0" borderId="0" xfId="0" applyNumberFormat="1" applyFont="1"/>
    <xf numFmtId="0" fontId="5" fillId="0" borderId="105" xfId="0" applyFont="1" applyBorder="1" applyAlignment="1">
      <alignment horizontal="center" vertical="center"/>
    </xf>
    <xf numFmtId="165" fontId="5" fillId="0" borderId="114" xfId="2" applyNumberFormat="1" applyFont="1" applyBorder="1" applyAlignment="1">
      <alignment vertical="center"/>
    </xf>
    <xf numFmtId="0" fontId="29" fillId="0" borderId="249" xfId="1962" applyFont="1" applyBorder="1" applyAlignment="1">
      <alignment horizontal="center"/>
    </xf>
    <xf numFmtId="0" fontId="117" fillId="0" borderId="250" xfId="1962" applyFont="1" applyBorder="1" applyAlignment="1">
      <alignment horizontal="center"/>
    </xf>
    <xf numFmtId="0" fontId="117" fillId="0" borderId="251" xfId="1962" applyFont="1" applyBorder="1" applyAlignment="1">
      <alignment horizontal="center"/>
    </xf>
    <xf numFmtId="0" fontId="29" fillId="0" borderId="252" xfId="1962" applyFont="1" applyBorder="1" applyAlignment="1">
      <alignment horizontal="center"/>
    </xf>
    <xf numFmtId="0" fontId="29" fillId="0" borderId="253" xfId="1962" applyFont="1" applyBorder="1" applyAlignment="1">
      <alignment horizontal="center"/>
    </xf>
    <xf numFmtId="0" fontId="27" fillId="0" borderId="7" xfId="0" applyFont="1" applyBorder="1"/>
    <xf numFmtId="166" fontId="5" fillId="0" borderId="7" xfId="1962" applyNumberFormat="1" applyFont="1" applyBorder="1" applyAlignment="1">
      <alignment vertical="center"/>
    </xf>
    <xf numFmtId="166" fontId="5" fillId="0" borderId="253" xfId="1962" applyNumberFormat="1" applyFont="1" applyBorder="1" applyAlignment="1">
      <alignment vertical="center"/>
    </xf>
    <xf numFmtId="0" fontId="29" fillId="0" borderId="0" xfId="1962" applyFont="1" applyAlignment="1">
      <alignment vertical="center"/>
    </xf>
    <xf numFmtId="43" fontId="29" fillId="0" borderId="0" xfId="1962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centerContinuous" vertical="center"/>
    </xf>
    <xf numFmtId="49" fontId="5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166" fontId="5" fillId="0" borderId="0" xfId="1" quotePrefix="1" applyNumberFormat="1" applyFont="1" applyFill="1" applyBorder="1" applyAlignment="1">
      <alignment horizontal="centerContinuous" vertical="center"/>
    </xf>
    <xf numFmtId="49" fontId="6" fillId="0" borderId="224" xfId="0" applyNumberFormat="1" applyFont="1" applyBorder="1" applyAlignment="1">
      <alignment vertical="center"/>
    </xf>
    <xf numFmtId="0" fontId="6" fillId="0" borderId="104" xfId="0" applyFont="1" applyBorder="1" applyAlignment="1">
      <alignment vertical="center"/>
    </xf>
    <xf numFmtId="166" fontId="6" fillId="0" borderId="229" xfId="1" quotePrefix="1" applyNumberFormat="1" applyFont="1" applyFill="1" applyBorder="1" applyAlignment="1">
      <alignment horizontal="center" vertical="center"/>
    </xf>
    <xf numFmtId="0" fontId="6" fillId="0" borderId="230" xfId="0" applyFont="1" applyBorder="1" applyAlignment="1">
      <alignment vertical="center"/>
    </xf>
    <xf numFmtId="49" fontId="6" fillId="0" borderId="105" xfId="0" applyNumberFormat="1" applyFont="1" applyBorder="1" applyAlignment="1">
      <alignment horizontal="center" vertical="center"/>
    </xf>
    <xf numFmtId="49" fontId="6" fillId="0" borderId="232" xfId="0" applyNumberFormat="1" applyFont="1" applyBorder="1" applyAlignment="1">
      <alignment horizontal="center" vertical="center"/>
    </xf>
    <xf numFmtId="0" fontId="6" fillId="0" borderId="235" xfId="0" applyFont="1" applyBorder="1" applyAlignment="1">
      <alignment horizontal="center" vertical="center"/>
    </xf>
    <xf numFmtId="0" fontId="6" fillId="0" borderId="234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38" fontId="6" fillId="0" borderId="85" xfId="1" applyNumberFormat="1" applyFont="1" applyFill="1" applyBorder="1" applyAlignment="1">
      <alignment vertical="center"/>
    </xf>
    <xf numFmtId="38" fontId="6" fillId="0" borderId="7" xfId="1" applyNumberFormat="1" applyFont="1" applyFill="1" applyBorder="1" applyAlignment="1">
      <alignment vertical="center"/>
    </xf>
    <xf numFmtId="38" fontId="5" fillId="0" borderId="7" xfId="1" applyNumberFormat="1" applyFont="1" applyFill="1" applyBorder="1" applyAlignment="1">
      <alignment horizontal="center" vertical="center"/>
    </xf>
    <xf numFmtId="38" fontId="5" fillId="0" borderId="114" xfId="1" applyNumberFormat="1" applyFont="1" applyFill="1" applyBorder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49" fontId="5" fillId="0" borderId="106" xfId="0" applyNumberFormat="1" applyFont="1" applyBorder="1" applyAlignment="1">
      <alignment vertical="center"/>
    </xf>
    <xf numFmtId="0" fontId="20" fillId="0" borderId="139" xfId="0" applyFont="1" applyBorder="1" applyAlignment="1">
      <alignment vertical="center"/>
    </xf>
    <xf numFmtId="38" fontId="5" fillId="0" borderId="103" xfId="1" applyNumberFormat="1" applyFont="1" applyFill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49" fontId="5" fillId="0" borderId="106" xfId="0" applyNumberFormat="1" applyFont="1" applyBorder="1" applyAlignment="1">
      <alignment horizontal="center" vertical="center"/>
    </xf>
    <xf numFmtId="172" fontId="5" fillId="0" borderId="48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172" fontId="5" fillId="0" borderId="0" xfId="0" applyNumberFormat="1" applyFont="1" applyAlignment="1">
      <alignment vertical="center"/>
    </xf>
    <xf numFmtId="49" fontId="13" fillId="0" borderId="6" xfId="0" applyNumberFormat="1" applyFont="1" applyBorder="1"/>
    <xf numFmtId="0" fontId="5" fillId="0" borderId="7" xfId="0" applyFont="1" applyBorder="1"/>
    <xf numFmtId="166" fontId="5" fillId="0" borderId="0" xfId="0" applyNumberFormat="1" applyFont="1" applyAlignment="1">
      <alignment horizontal="left" vertical="center"/>
    </xf>
    <xf numFmtId="0" fontId="5" fillId="0" borderId="0" xfId="1604" applyFont="1"/>
    <xf numFmtId="0" fontId="5" fillId="0" borderId="0" xfId="1604" applyFont="1" applyAlignment="1">
      <alignment wrapText="1"/>
    </xf>
    <xf numFmtId="0" fontId="6" fillId="0" borderId="6" xfId="0" applyFont="1" applyBorder="1" applyAlignment="1">
      <alignment horizontal="left"/>
    </xf>
    <xf numFmtId="0" fontId="5" fillId="0" borderId="196" xfId="0" applyFont="1" applyBorder="1"/>
    <xf numFmtId="0" fontId="6" fillId="0" borderId="6" xfId="1604" applyFont="1" applyBorder="1" applyAlignment="1">
      <alignment horizontal="left"/>
    </xf>
    <xf numFmtId="0" fontId="6" fillId="0" borderId="0" xfId="1604" applyFont="1"/>
    <xf numFmtId="0" fontId="11" fillId="0" borderId="6" xfId="1604" applyFont="1" applyBorder="1" applyAlignment="1">
      <alignment horizontal="center"/>
    </xf>
    <xf numFmtId="49" fontId="5" fillId="0" borderId="49" xfId="0" applyNumberFormat="1" applyFont="1" applyBorder="1" applyAlignment="1">
      <alignment horizontal="center" vertical="center"/>
    </xf>
    <xf numFmtId="166" fontId="5" fillId="0" borderId="139" xfId="1" applyNumberFormat="1" applyFont="1" applyFill="1" applyBorder="1" applyAlignment="1">
      <alignment vertical="center"/>
    </xf>
    <xf numFmtId="49" fontId="5" fillId="0" borderId="0" xfId="0" applyNumberFormat="1" applyFont="1" applyAlignment="1">
      <alignment horizontal="center" vertical="center"/>
    </xf>
    <xf numFmtId="166" fontId="5" fillId="0" borderId="245" xfId="0" applyNumberFormat="1" applyFont="1" applyBorder="1" applyAlignment="1">
      <alignment vertical="center"/>
    </xf>
    <xf numFmtId="213" fontId="5" fillId="0" borderId="0" xfId="2" applyNumberFormat="1" applyFont="1" applyBorder="1" applyAlignment="1">
      <alignment vertical="center"/>
    </xf>
    <xf numFmtId="10" fontId="5" fillId="3" borderId="245" xfId="3" applyNumberFormat="1" applyFont="1" applyFill="1" applyBorder="1" applyAlignment="1">
      <alignment horizontal="center" vertical="center"/>
    </xf>
    <xf numFmtId="0" fontId="27" fillId="0" borderId="6" xfId="0" applyFont="1" applyBorder="1" applyAlignment="1">
      <alignment horizontal="left"/>
    </xf>
    <xf numFmtId="166" fontId="5" fillId="0" borderId="114" xfId="4" applyNumberFormat="1" applyFont="1" applyBorder="1"/>
    <xf numFmtId="166" fontId="5" fillId="0" borderId="114" xfId="1442" applyNumberFormat="1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49" xfId="0" applyFont="1" applyBorder="1"/>
    <xf numFmtId="165" fontId="6" fillId="0" borderId="47" xfId="48" applyNumberFormat="1" applyFont="1" applyBorder="1" applyAlignment="1">
      <alignment horizontal="right"/>
    </xf>
    <xf numFmtId="0" fontId="6" fillId="0" borderId="247" xfId="4" applyFont="1" applyBorder="1" applyAlignment="1">
      <alignment horizontal="center" vertical="center"/>
    </xf>
    <xf numFmtId="0" fontId="6" fillId="0" borderId="246" xfId="4" applyFont="1" applyBorder="1" applyAlignment="1">
      <alignment horizontal="center" vertical="center"/>
    </xf>
    <xf numFmtId="0" fontId="6" fillId="0" borderId="111" xfId="4" quotePrefix="1" applyFont="1" applyBorder="1" applyAlignment="1">
      <alignment horizontal="center" vertical="center"/>
    </xf>
    <xf numFmtId="3" fontId="6" fillId="0" borderId="84" xfId="4" applyNumberFormat="1" applyFont="1" applyBorder="1" applyAlignment="1">
      <alignment horizontal="right" vertical="center"/>
    </xf>
    <xf numFmtId="165" fontId="5" fillId="0" borderId="84" xfId="21" applyNumberFormat="1" applyFont="1" applyFill="1" applyBorder="1" applyAlignment="1">
      <alignment vertical="center"/>
    </xf>
    <xf numFmtId="3" fontId="5" fillId="0" borderId="84" xfId="4" applyNumberFormat="1" applyFont="1" applyBorder="1" applyAlignment="1">
      <alignment vertical="center"/>
    </xf>
    <xf numFmtId="166" fontId="5" fillId="0" borderId="84" xfId="2408" applyNumberFormat="1" applyFont="1" applyFill="1" applyBorder="1" applyAlignment="1">
      <alignment vertical="center"/>
    </xf>
    <xf numFmtId="3" fontId="6" fillId="0" borderId="247" xfId="4" applyNumberFormat="1" applyFont="1" applyBorder="1" applyAlignment="1">
      <alignment horizontal="right" vertical="center"/>
    </xf>
    <xf numFmtId="165" fontId="6" fillId="0" borderId="84" xfId="21" applyNumberFormat="1" applyFont="1" applyBorder="1" applyAlignment="1">
      <alignment vertical="center"/>
    </xf>
    <xf numFmtId="165" fontId="6" fillId="0" borderId="247" xfId="21" applyNumberFormat="1" applyFont="1" applyBorder="1" applyAlignment="1">
      <alignment vertical="center"/>
    </xf>
    <xf numFmtId="3" fontId="6" fillId="0" borderId="4" xfId="4" applyNumberFormat="1" applyFont="1" applyBorder="1" applyAlignment="1">
      <alignment horizontal="right" vertical="center"/>
    </xf>
    <xf numFmtId="3" fontId="6" fillId="0" borderId="246" xfId="4" applyNumberFormat="1" applyFont="1" applyBorder="1" applyAlignment="1">
      <alignment horizontal="right" vertical="center"/>
    </xf>
    <xf numFmtId="165" fontId="6" fillId="0" borderId="246" xfId="21" applyNumberFormat="1" applyFont="1" applyBorder="1" applyAlignment="1">
      <alignment vertical="center"/>
    </xf>
    <xf numFmtId="3" fontId="5" fillId="0" borderId="247" xfId="4" applyNumberFormat="1" applyFont="1" applyBorder="1" applyAlignment="1">
      <alignment vertical="center"/>
    </xf>
    <xf numFmtId="3" fontId="5" fillId="0" borderId="246" xfId="4" applyNumberFormat="1" applyFont="1" applyBorder="1" applyAlignment="1">
      <alignment vertical="center"/>
    </xf>
    <xf numFmtId="0" fontId="6" fillId="0" borderId="245" xfId="4" applyFont="1" applyBorder="1" applyAlignment="1">
      <alignment horizontal="center" vertical="center"/>
    </xf>
    <xf numFmtId="165" fontId="6" fillId="0" borderId="246" xfId="21" applyNumberFormat="1" applyFont="1" applyFill="1" applyBorder="1" applyAlignment="1">
      <alignment vertical="center"/>
    </xf>
    <xf numFmtId="37" fontId="6" fillId="0" borderId="246" xfId="4" applyNumberFormat="1" applyFont="1" applyBorder="1" applyAlignment="1">
      <alignment vertical="center"/>
    </xf>
    <xf numFmtId="0" fontId="6" fillId="0" borderId="196" xfId="4" quotePrefix="1" applyFont="1" applyBorder="1" applyAlignment="1">
      <alignment horizontal="center" vertical="center"/>
    </xf>
    <xf numFmtId="166" fontId="5" fillId="0" borderId="84" xfId="4" applyNumberFormat="1" applyFont="1" applyBorder="1" applyAlignment="1">
      <alignment vertical="center"/>
    </xf>
    <xf numFmtId="166" fontId="5" fillId="0" borderId="247" xfId="4" applyNumberFormat="1" applyFont="1" applyBorder="1" applyAlignment="1">
      <alignment vertical="center"/>
    </xf>
    <xf numFmtId="166" fontId="6" fillId="0" borderId="196" xfId="4" applyNumberFormat="1" applyFont="1" applyBorder="1" applyAlignment="1">
      <alignment vertical="center"/>
    </xf>
    <xf numFmtId="165" fontId="6" fillId="0" borderId="245" xfId="21" applyNumberFormat="1" applyFont="1" applyFill="1" applyBorder="1" applyAlignment="1">
      <alignment vertical="center"/>
    </xf>
    <xf numFmtId="37" fontId="6" fillId="0" borderId="245" xfId="4" applyNumberFormat="1" applyFont="1" applyBorder="1" applyAlignment="1">
      <alignment vertical="center"/>
    </xf>
    <xf numFmtId="166" fontId="5" fillId="0" borderId="246" xfId="4" applyNumberFormat="1" applyFont="1" applyBorder="1" applyAlignment="1">
      <alignment vertical="center"/>
    </xf>
    <xf numFmtId="166" fontId="5" fillId="0" borderId="0" xfId="2408" applyNumberFormat="1" applyFont="1" applyFill="1" applyBorder="1" applyAlignment="1">
      <alignment horizontal="center" vertical="center"/>
    </xf>
    <xf numFmtId="166" fontId="5" fillId="0" borderId="247" xfId="2408" applyNumberFormat="1" applyFont="1" applyFill="1" applyBorder="1" applyAlignment="1">
      <alignment horizontal="center" vertical="center"/>
    </xf>
    <xf numFmtId="165" fontId="6" fillId="0" borderId="245" xfId="21" applyNumberFormat="1" applyFont="1" applyBorder="1" applyAlignment="1">
      <alignment vertical="center"/>
    </xf>
    <xf numFmtId="166" fontId="5" fillId="0" borderId="246" xfId="2408" applyNumberFormat="1" applyFont="1" applyFill="1" applyBorder="1" applyAlignment="1">
      <alignment horizontal="center" vertical="center"/>
    </xf>
    <xf numFmtId="3" fontId="6" fillId="0" borderId="247" xfId="4" applyNumberFormat="1" applyFont="1" applyBorder="1" applyAlignment="1">
      <alignment vertical="center"/>
    </xf>
    <xf numFmtId="165" fontId="6" fillId="0" borderId="84" xfId="21" applyNumberFormat="1" applyFont="1" applyFill="1" applyBorder="1" applyAlignment="1">
      <alignment vertical="center"/>
    </xf>
    <xf numFmtId="165" fontId="6" fillId="0" borderId="247" xfId="21" applyNumberFormat="1" applyFont="1" applyFill="1" applyBorder="1" applyAlignment="1">
      <alignment vertical="center"/>
    </xf>
    <xf numFmtId="3" fontId="6" fillId="0" borderId="246" xfId="4" applyNumberFormat="1" applyFont="1" applyBorder="1" applyAlignment="1">
      <alignment vertical="center"/>
    </xf>
    <xf numFmtId="0" fontId="6" fillId="0" borderId="113" xfId="4" applyFont="1" applyBorder="1" applyAlignment="1">
      <alignment horizontal="centerContinuous" vertical="center"/>
    </xf>
    <xf numFmtId="166" fontId="5" fillId="0" borderId="247" xfId="2408" applyNumberFormat="1" applyFont="1" applyBorder="1" applyAlignment="1">
      <alignment horizontal="center" vertical="center"/>
    </xf>
    <xf numFmtId="166" fontId="5" fillId="0" borderId="246" xfId="2408" applyNumberFormat="1" applyFont="1" applyBorder="1" applyAlignment="1">
      <alignment horizontal="center" vertical="center"/>
    </xf>
    <xf numFmtId="166" fontId="6" fillId="0" borderId="246" xfId="4" applyNumberFormat="1" applyFont="1" applyBorder="1" applyAlignment="1">
      <alignment vertical="center"/>
    </xf>
    <xf numFmtId="166" fontId="6" fillId="0" borderId="245" xfId="4" applyNumberFormat="1" applyFont="1" applyBorder="1" applyAlignment="1">
      <alignment vertical="center"/>
    </xf>
    <xf numFmtId="166" fontId="5" fillId="0" borderId="245" xfId="4" applyNumberFormat="1" applyFont="1" applyBorder="1" applyAlignment="1">
      <alignment vertical="center"/>
    </xf>
    <xf numFmtId="0" fontId="6" fillId="0" borderId="196" xfId="4" applyFont="1" applyBorder="1" applyAlignment="1">
      <alignment vertical="center"/>
    </xf>
    <xf numFmtId="0" fontId="5" fillId="0" borderId="4" xfId="37811" quotePrefix="1" applyNumberFormat="1" applyFont="1" applyFill="1" applyBorder="1" applyAlignment="1">
      <alignment horizontal="left" vertical="center"/>
    </xf>
    <xf numFmtId="0" fontId="5" fillId="0" borderId="4" xfId="37887" quotePrefix="1" applyNumberFormat="1" applyFont="1" applyFill="1" applyBorder="1" applyAlignment="1">
      <alignment vertical="center"/>
    </xf>
    <xf numFmtId="0" fontId="5" fillId="0" borderId="254" xfId="37811" quotePrefix="1" applyNumberFormat="1" applyFont="1" applyFill="1" applyBorder="1" applyAlignment="1">
      <alignment horizontal="left" vertical="center"/>
    </xf>
    <xf numFmtId="37" fontId="27" fillId="0" borderId="0" xfId="0" applyNumberFormat="1" applyFont="1" applyAlignment="1">
      <alignment vertical="top"/>
    </xf>
    <xf numFmtId="0" fontId="11" fillId="0" borderId="6" xfId="1604" applyFont="1" applyBorder="1" applyAlignment="1">
      <alignment horizontal="center" vertical="top"/>
    </xf>
    <xf numFmtId="0" fontId="5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27" fillId="0" borderId="0" xfId="0" applyFont="1" applyAlignment="1">
      <alignment vertical="top" wrapText="1"/>
    </xf>
    <xf numFmtId="0" fontId="6" fillId="3" borderId="0" xfId="4" applyFont="1" applyFill="1" applyAlignment="1">
      <alignment horizontal="center"/>
    </xf>
    <xf numFmtId="0" fontId="6" fillId="0" borderId="0" xfId="4" applyFont="1" applyAlignment="1">
      <alignment horizontal="center"/>
    </xf>
    <xf numFmtId="6" fontId="6" fillId="0" borderId="0" xfId="4" quotePrefix="1" applyNumberFormat="1" applyFont="1" applyAlignment="1">
      <alignment horizontal="center"/>
    </xf>
    <xf numFmtId="0" fontId="6" fillId="0" borderId="0" xfId="1965" applyFont="1" applyAlignment="1">
      <alignment horizontal="center" wrapText="1"/>
    </xf>
    <xf numFmtId="0" fontId="6" fillId="0" borderId="0" xfId="1965" applyFont="1" applyAlignment="1">
      <alignment horizontal="center"/>
    </xf>
    <xf numFmtId="0" fontId="6" fillId="3" borderId="0" xfId="1965" applyFont="1" applyFill="1" applyAlignment="1">
      <alignment horizontal="center"/>
    </xf>
    <xf numFmtId="0" fontId="6" fillId="0" borderId="0" xfId="1965" quotePrefix="1" applyFont="1" applyAlignment="1">
      <alignment horizontal="center"/>
    </xf>
    <xf numFmtId="0" fontId="6" fillId="0" borderId="0" xfId="2012" applyFont="1" applyAlignment="1">
      <alignment horizontal="center"/>
    </xf>
    <xf numFmtId="2" fontId="6" fillId="2" borderId="0" xfId="2012" applyNumberFormat="1" applyFont="1" applyFill="1" applyAlignment="1">
      <alignment horizontal="center"/>
    </xf>
    <xf numFmtId="49" fontId="6" fillId="0" borderId="0" xfId="4" applyNumberFormat="1" applyFont="1" applyAlignment="1">
      <alignment horizontal="center"/>
    </xf>
    <xf numFmtId="0" fontId="6" fillId="0" borderId="0" xfId="2012" applyFont="1" applyAlignment="1" applyProtection="1">
      <alignment horizontal="center"/>
      <protection locked="0"/>
    </xf>
    <xf numFmtId="2" fontId="6" fillId="2" borderId="0" xfId="1965" applyNumberFormat="1" applyFont="1" applyFill="1" applyAlignment="1">
      <alignment horizontal="center"/>
    </xf>
    <xf numFmtId="0" fontId="6" fillId="0" borderId="0" xfId="0" quotePrefix="1" applyFont="1" applyAlignment="1">
      <alignment horizontal="center" vertical="center"/>
    </xf>
    <xf numFmtId="0" fontId="6" fillId="3" borderId="0" xfId="1604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9" fillId="0" borderId="0" xfId="0" quotePrefix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5" fillId="0" borderId="0" xfId="4" applyFont="1" applyAlignment="1">
      <alignment horizontal="left" vertical="top" wrapText="1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vertical="center"/>
    </xf>
    <xf numFmtId="0" fontId="6" fillId="0" borderId="0" xfId="4" quotePrefix="1" applyFont="1" applyAlignment="1">
      <alignment horizontal="center" vertical="center"/>
    </xf>
    <xf numFmtId="0" fontId="5" fillId="0" borderId="0" xfId="4" applyFont="1" applyAlignment="1">
      <alignment vertical="center"/>
    </xf>
    <xf numFmtId="0" fontId="27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0" xfId="3856" applyFont="1" applyAlignment="1">
      <alignment horizontal="center"/>
    </xf>
    <xf numFmtId="0" fontId="6" fillId="0" borderId="0" xfId="4" quotePrefix="1" applyFont="1" applyAlignment="1">
      <alignment horizontal="center" vertical="justify"/>
    </xf>
    <xf numFmtId="37" fontId="6" fillId="0" borderId="0" xfId="160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0" fontId="5" fillId="0" borderId="0" xfId="1604" applyFont="1" applyAlignment="1">
      <alignment horizontal="left" vertical="top" wrapText="1"/>
    </xf>
    <xf numFmtId="0" fontId="5" fillId="0" borderId="7" xfId="1604" applyFont="1" applyBorder="1" applyAlignment="1">
      <alignment horizontal="left" vertical="top" wrapText="1"/>
    </xf>
    <xf numFmtId="37" fontId="6" fillId="0" borderId="0" xfId="0" applyNumberFormat="1" applyFont="1" applyAlignment="1">
      <alignment horizontal="center" vertical="center"/>
    </xf>
    <xf numFmtId="37" fontId="6" fillId="0" borderId="0" xfId="0" quotePrefix="1" applyNumberFormat="1" applyFont="1" applyAlignment="1">
      <alignment horizontal="center" vertical="center"/>
    </xf>
    <xf numFmtId="5" fontId="6" fillId="0" borderId="0" xfId="4" quotePrefix="1" applyNumberFormat="1" applyFont="1" applyAlignment="1">
      <alignment horizontal="center" vertical="center"/>
    </xf>
    <xf numFmtId="0" fontId="29" fillId="0" borderId="0" xfId="4" applyFont="1" applyAlignment="1">
      <alignment horizontal="center" vertical="center"/>
    </xf>
    <xf numFmtId="0" fontId="29" fillId="0" borderId="0" xfId="4" quotePrefix="1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6" fontId="6" fillId="0" borderId="0" xfId="4" quotePrefix="1" applyNumberFormat="1" applyFont="1" applyAlignment="1">
      <alignment horizontal="center" vertical="center"/>
    </xf>
    <xf numFmtId="5" fontId="6" fillId="0" borderId="0" xfId="0" applyNumberFormat="1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5" fontId="6" fillId="0" borderId="0" xfId="0" applyNumberFormat="1" applyFont="1" applyAlignment="1">
      <alignment horizontal="center" vertical="center"/>
    </xf>
    <xf numFmtId="0" fontId="6" fillId="0" borderId="0" xfId="4" applyFont="1"/>
    <xf numFmtId="0" fontId="6" fillId="2" borderId="0" xfId="4" applyFont="1" applyFill="1" applyAlignment="1">
      <alignment horizontal="center"/>
    </xf>
    <xf numFmtId="0" fontId="6" fillId="2" borderId="0" xfId="4" applyFont="1" applyFill="1"/>
    <xf numFmtId="0" fontId="5" fillId="0" borderId="0" xfId="0" applyFont="1" applyAlignment="1">
      <alignment vertical="center"/>
    </xf>
  </cellXfs>
  <cellStyles count="49315">
    <cellStyle name="_x000d__x000a_JournalTemplate=C:\COMFO\CTALK\JOURSTD.TPL_x000d__x000a_LbStateAddress=3 3 0 251 1 89 2 311_x000d__x000a_LbStateJou" xfId="116" xr:uid="{00000000-0005-0000-0000-000000000000}"/>
    <cellStyle name="_ANP.FUNDING.I-R1-11-3-00-E" xfId="2153" xr:uid="{00000000-0005-0000-0000-000001000000}"/>
    <cellStyle name="_ANP.FUNDING.I-R1-11-3-00-E 2" xfId="2154" xr:uid="{00000000-0005-0000-0000-000002000000}"/>
    <cellStyle name="_ANP.FUNDING.I-R1-11-3-00-E 3" xfId="2155" xr:uid="{00000000-0005-0000-0000-000003000000}"/>
    <cellStyle name="_ANP.FUNDING.I-R1-11-3-00-E 4" xfId="2156" xr:uid="{00000000-0005-0000-0000-000004000000}"/>
    <cellStyle name="_ANP.FUNDING.I-R1-11-3-00-E 5" xfId="2157" xr:uid="{00000000-0005-0000-0000-000005000000}"/>
    <cellStyle name="_ANP.FUNDING.I-R1-11-3-00-E 6" xfId="2158" xr:uid="{00000000-0005-0000-0000-000006000000}"/>
    <cellStyle name="_ANP.FUNDING.I-R1-11-3-00-E 6 2" xfId="2159" xr:uid="{00000000-0005-0000-0000-000007000000}"/>
    <cellStyle name="_ANP.FUNDING.I-R1-11-3-00-E 6_48MW CMSI CAPEX Budget rev 11Jun10-rev16b (Updated Forecast cash flow)" xfId="2160" xr:uid="{00000000-0005-0000-0000-000008000000}"/>
    <cellStyle name="_ANP.FUNDING.I-R1-11-3-00-E_Corporate Financials v3" xfId="2161" xr:uid="{00000000-0005-0000-0000-000009000000}"/>
    <cellStyle name="_ANP.FUNDING.I-R1-11-3-00-E_Corporate Financials v3_Generation Presentation Inserts V1" xfId="2162" xr:uid="{00000000-0005-0000-0000-00000A000000}"/>
    <cellStyle name="_ANP.FUNDING.I-R1-11-3-00-E_Corporate Financials v3_Generation Presentation Inserts V2" xfId="2163" xr:uid="{00000000-0005-0000-0000-00000B000000}"/>
    <cellStyle name="_ANP.FUNDING.I-R1-11-3-00-E_Corporate Financials v3_Generation Presentation Inserts V6" xfId="2164" xr:uid="{00000000-0005-0000-0000-00000C000000}"/>
    <cellStyle name="_ANP.FUNDING.I-R1-11-3-00-E_Corporate Financials v3_SGEN Final to MC Reconcilation" xfId="2165" xr:uid="{00000000-0005-0000-0000-00000D000000}"/>
    <cellStyle name="_ANP.FUNDING.I-R1-11-3-00-E_Corporate Financials v3_Updated SGEN 2010- 2014 Plan V6 01122010" xfId="2166" xr:uid="{00000000-0005-0000-0000-00000E000000}"/>
    <cellStyle name="_ANP.FUNDING.I-R1-11-3-00-E_EBITDA Recon" xfId="2167" xr:uid="{00000000-0005-0000-0000-00000F000000}"/>
    <cellStyle name="_ANP.FUNDING.I-R1-11-3-00-E_EBITDA Recon_Generation Presentation Inserts V1" xfId="2168" xr:uid="{00000000-0005-0000-0000-000010000000}"/>
    <cellStyle name="_ANP.FUNDING.I-R1-11-3-00-E_EBITDA Recon_Generation Presentation Inserts V2" xfId="2169" xr:uid="{00000000-0005-0000-0000-000011000000}"/>
    <cellStyle name="_ANP.FUNDING.I-R1-11-3-00-E_EBITDA Recon_Generation Presentation Inserts V6" xfId="2170" xr:uid="{00000000-0005-0000-0000-000012000000}"/>
    <cellStyle name="_ANP.FUNDING.I-R1-11-3-00-E_EBITDA Recon_SGEN Final to MC Reconcilation" xfId="2171" xr:uid="{00000000-0005-0000-0000-000013000000}"/>
    <cellStyle name="_ANP.FUNDING.I-R1-11-3-00-E_EBITDA Recon_Updated SGEN 2010- 2014 Plan V6 01122010" xfId="2172" xr:uid="{00000000-0005-0000-0000-000014000000}"/>
    <cellStyle name="_ANP.FUNDING.I-R1-11-3-00-E_Generation Presentation Inserts - BOD Meeting - 2008-02-08" xfId="2173" xr:uid="{00000000-0005-0000-0000-000015000000}"/>
    <cellStyle name="_ANP.FUNDING.I-R1-11-3-00-E_Margin Planning Model 10-31-08 Prices for Chris" xfId="2174" xr:uid="{00000000-0005-0000-0000-000016000000}"/>
    <cellStyle name="_ANP.FUNDING.I-R1-11-3-00-E_Margin Planning Model 10-31-08 Prices for Chris_Generation Presentation Inserts V1" xfId="2175" xr:uid="{00000000-0005-0000-0000-000017000000}"/>
    <cellStyle name="_ANP.FUNDING.I-R1-11-3-00-E_Margin Planning Model 10-31-08 Prices for Chris_Generation Presentation Inserts V2" xfId="2176" xr:uid="{00000000-0005-0000-0000-000018000000}"/>
    <cellStyle name="_ANP.FUNDING.I-R1-11-3-00-E_Margin Planning Model 10-31-08 Prices for Chris_Generation Presentation Inserts V6" xfId="2177" xr:uid="{00000000-0005-0000-0000-000019000000}"/>
    <cellStyle name="_ANP.FUNDING.I-R1-11-3-00-E_Margin Planning Model 10-31-08 Prices for Chris_SGEN Final to MC Reconcilation" xfId="2178" xr:uid="{00000000-0005-0000-0000-00001A000000}"/>
    <cellStyle name="_ANP.FUNDING.I-R1-11-3-00-E_Margin Planning Model 10-31-08 Prices for Chris_Updated SGEN 2010- 2014 Plan V6 01122010" xfId="2179" xr:uid="{00000000-0005-0000-0000-00001B000000}"/>
    <cellStyle name="_ANP.FUNDING.I-R1-11-3-00-E_Mesquite Solar 277 MW v1" xfId="2180" xr:uid="{00000000-0005-0000-0000-00001C000000}"/>
    <cellStyle name="_Book1" xfId="2181" xr:uid="{00000000-0005-0000-0000-00001D000000}"/>
    <cellStyle name="_Book1 2" xfId="2182" xr:uid="{00000000-0005-0000-0000-00001E000000}"/>
    <cellStyle name="_Book1 3" xfId="2183" xr:uid="{00000000-0005-0000-0000-00001F000000}"/>
    <cellStyle name="_Book1 4" xfId="2184" xr:uid="{00000000-0005-0000-0000-000020000000}"/>
    <cellStyle name="_Book1 5" xfId="2185" xr:uid="{00000000-0005-0000-0000-000021000000}"/>
    <cellStyle name="_Book1 6" xfId="2186" xr:uid="{00000000-0005-0000-0000-000022000000}"/>
    <cellStyle name="_Book1 6 2" xfId="2187" xr:uid="{00000000-0005-0000-0000-000023000000}"/>
    <cellStyle name="_Book1 6_48MW CMSI CAPEX Budget rev 11Jun10-rev16b (Updated Forecast cash flow)" xfId="2188" xr:uid="{00000000-0005-0000-0000-000024000000}"/>
    <cellStyle name="_Book1_Corporate Financials v3" xfId="2189" xr:uid="{00000000-0005-0000-0000-000025000000}"/>
    <cellStyle name="_Book1_Corporate Financials v3_Generation Presentation Inserts V1" xfId="2190" xr:uid="{00000000-0005-0000-0000-000026000000}"/>
    <cellStyle name="_Book1_Corporate Financials v3_Generation Presentation Inserts V2" xfId="2191" xr:uid="{00000000-0005-0000-0000-000027000000}"/>
    <cellStyle name="_Book1_Corporate Financials v3_Generation Presentation Inserts V6" xfId="2192" xr:uid="{00000000-0005-0000-0000-000028000000}"/>
    <cellStyle name="_Book1_Corporate Financials v3_SGEN Final to MC Reconcilation" xfId="2193" xr:uid="{00000000-0005-0000-0000-000029000000}"/>
    <cellStyle name="_Book1_Corporate Financials v3_Updated SGEN 2010- 2014 Plan V6 01122010" xfId="2194" xr:uid="{00000000-0005-0000-0000-00002A000000}"/>
    <cellStyle name="_Book1_EBITDA Recon" xfId="2195" xr:uid="{00000000-0005-0000-0000-00002B000000}"/>
    <cellStyle name="_Book1_EBITDA Recon_Generation Presentation Inserts V1" xfId="2196" xr:uid="{00000000-0005-0000-0000-00002C000000}"/>
    <cellStyle name="_Book1_EBITDA Recon_Generation Presentation Inserts V2" xfId="2197" xr:uid="{00000000-0005-0000-0000-00002D000000}"/>
    <cellStyle name="_Book1_EBITDA Recon_Generation Presentation Inserts V6" xfId="2198" xr:uid="{00000000-0005-0000-0000-00002E000000}"/>
    <cellStyle name="_Book1_EBITDA Recon_SGEN Final to MC Reconcilation" xfId="2199" xr:uid="{00000000-0005-0000-0000-00002F000000}"/>
    <cellStyle name="_Book1_EBITDA Recon_Updated SGEN 2010- 2014 Plan V6 01122010" xfId="2200" xr:uid="{00000000-0005-0000-0000-000030000000}"/>
    <cellStyle name="_Book1_Generation Presentation Inserts - BOD Meeting - 2008-02-08" xfId="2201" xr:uid="{00000000-0005-0000-0000-000031000000}"/>
    <cellStyle name="_Book1_Margin Planning Model 10-31-08 Prices for Chris" xfId="2202" xr:uid="{00000000-0005-0000-0000-000032000000}"/>
    <cellStyle name="_Book1_Margin Planning Model 10-31-08 Prices for Chris_Generation Presentation Inserts V1" xfId="2203" xr:uid="{00000000-0005-0000-0000-000033000000}"/>
    <cellStyle name="_Book1_Margin Planning Model 10-31-08 Prices for Chris_Generation Presentation Inserts V2" xfId="2204" xr:uid="{00000000-0005-0000-0000-000034000000}"/>
    <cellStyle name="_Book1_Margin Planning Model 10-31-08 Prices for Chris_Generation Presentation Inserts V6" xfId="2205" xr:uid="{00000000-0005-0000-0000-000035000000}"/>
    <cellStyle name="_Book1_Margin Planning Model 10-31-08 Prices for Chris_SGEN Final to MC Reconcilation" xfId="2206" xr:uid="{00000000-0005-0000-0000-000036000000}"/>
    <cellStyle name="_Book1_Margin Planning Model 10-31-08 Prices for Chris_Updated SGEN 2010- 2014 Plan V6 01122010" xfId="2207" xr:uid="{00000000-0005-0000-0000-000037000000}"/>
    <cellStyle name="_Book1_Mesquite Solar 277 MW v1" xfId="2208" xr:uid="{00000000-0005-0000-0000-000038000000}"/>
    <cellStyle name="_Combined Assets-E" xfId="2209" xr:uid="{00000000-0005-0000-0000-000039000000}"/>
    <cellStyle name="_Combined Assets-E 2" xfId="2210" xr:uid="{00000000-0005-0000-0000-00003A000000}"/>
    <cellStyle name="_Combined Assets-E 3" xfId="2211" xr:uid="{00000000-0005-0000-0000-00003B000000}"/>
    <cellStyle name="_Combined Assets-E 4" xfId="2212" xr:uid="{00000000-0005-0000-0000-00003C000000}"/>
    <cellStyle name="_Combined Assets-E 5" xfId="2213" xr:uid="{00000000-0005-0000-0000-00003D000000}"/>
    <cellStyle name="_Combined Assets-E 6" xfId="2214" xr:uid="{00000000-0005-0000-0000-00003E000000}"/>
    <cellStyle name="_Combined Assets-E 6 2" xfId="2215" xr:uid="{00000000-0005-0000-0000-00003F000000}"/>
    <cellStyle name="_Combined Assets-E 6_48MW CMSI CAPEX Budget rev 11Jun10-rev16b (Updated Forecast cash flow)" xfId="2216" xr:uid="{00000000-0005-0000-0000-000040000000}"/>
    <cellStyle name="_Combined Assets-E_Corporate Financials v3" xfId="2217" xr:uid="{00000000-0005-0000-0000-000041000000}"/>
    <cellStyle name="_Combined Assets-E_Corporate Financials v3_Generation Presentation Inserts V1" xfId="2218" xr:uid="{00000000-0005-0000-0000-000042000000}"/>
    <cellStyle name="_Combined Assets-E_Corporate Financials v3_Generation Presentation Inserts V2" xfId="2219" xr:uid="{00000000-0005-0000-0000-000043000000}"/>
    <cellStyle name="_Combined Assets-E_Corporate Financials v3_Generation Presentation Inserts V6" xfId="2220" xr:uid="{00000000-0005-0000-0000-000044000000}"/>
    <cellStyle name="_Combined Assets-E_Corporate Financials v3_SGEN Final to MC Reconcilation" xfId="2221" xr:uid="{00000000-0005-0000-0000-000045000000}"/>
    <cellStyle name="_Combined Assets-E_Corporate Financials v3_Updated SGEN 2010- 2014 Plan V6 01122010" xfId="2222" xr:uid="{00000000-0005-0000-0000-000046000000}"/>
    <cellStyle name="_Combined Assets-E_EBITDA Recon" xfId="2223" xr:uid="{00000000-0005-0000-0000-000047000000}"/>
    <cellStyle name="_Combined Assets-E_EBITDA Recon_Generation Presentation Inserts V1" xfId="2224" xr:uid="{00000000-0005-0000-0000-000048000000}"/>
    <cellStyle name="_Combined Assets-E_EBITDA Recon_Generation Presentation Inserts V2" xfId="2225" xr:uid="{00000000-0005-0000-0000-000049000000}"/>
    <cellStyle name="_Combined Assets-E_EBITDA Recon_Generation Presentation Inserts V6" xfId="2226" xr:uid="{00000000-0005-0000-0000-00004A000000}"/>
    <cellStyle name="_Combined Assets-E_EBITDA Recon_SGEN Final to MC Reconcilation" xfId="2227" xr:uid="{00000000-0005-0000-0000-00004B000000}"/>
    <cellStyle name="_Combined Assets-E_EBITDA Recon_Updated SGEN 2010- 2014 Plan V6 01122010" xfId="2228" xr:uid="{00000000-0005-0000-0000-00004C000000}"/>
    <cellStyle name="_Combined Assets-E_Generation Presentation Inserts - BOD Meeting - 2008-02-08" xfId="2229" xr:uid="{00000000-0005-0000-0000-00004D000000}"/>
    <cellStyle name="_Combined Assets-E_Margin Planning Model 10-31-08 Prices for Chris" xfId="2230" xr:uid="{00000000-0005-0000-0000-00004E000000}"/>
    <cellStyle name="_Combined Assets-E_Margin Planning Model 10-31-08 Prices for Chris_Generation Presentation Inserts V1" xfId="2231" xr:uid="{00000000-0005-0000-0000-00004F000000}"/>
    <cellStyle name="_Combined Assets-E_Margin Planning Model 10-31-08 Prices for Chris_Generation Presentation Inserts V2" xfId="2232" xr:uid="{00000000-0005-0000-0000-000050000000}"/>
    <cellStyle name="_Combined Assets-E_Margin Planning Model 10-31-08 Prices for Chris_Generation Presentation Inserts V6" xfId="2233" xr:uid="{00000000-0005-0000-0000-000051000000}"/>
    <cellStyle name="_Combined Assets-E_Margin Planning Model 10-31-08 Prices for Chris_SGEN Final to MC Reconcilation" xfId="2234" xr:uid="{00000000-0005-0000-0000-000052000000}"/>
    <cellStyle name="_Combined Assets-E_Margin Planning Model 10-31-08 Prices for Chris_Updated SGEN 2010- 2014 Plan V6 01122010" xfId="2235" xr:uid="{00000000-0005-0000-0000-000053000000}"/>
    <cellStyle name="_Combined Assets-E_Mesquite Solar 277 MW v1" xfId="2236" xr:uid="{00000000-0005-0000-0000-000054000000}"/>
    <cellStyle name="_Harris-El Paso-Edinburg-05-07-01" xfId="2237" xr:uid="{00000000-0005-0000-0000-000055000000}"/>
    <cellStyle name="_Harris-El Paso-Edinburg-05-07-01 2" xfId="2238" xr:uid="{00000000-0005-0000-0000-000056000000}"/>
    <cellStyle name="_Harris-El Paso-Edinburg-05-07-01 3" xfId="2239" xr:uid="{00000000-0005-0000-0000-000057000000}"/>
    <cellStyle name="_Harris-El Paso-Edinburg-05-07-01 4" xfId="2240" xr:uid="{00000000-0005-0000-0000-000058000000}"/>
    <cellStyle name="_Harris-El Paso-Edinburg-05-07-01 5" xfId="2241" xr:uid="{00000000-0005-0000-0000-000059000000}"/>
    <cellStyle name="_Harris-El Paso-Edinburg-05-07-01 6" xfId="2242" xr:uid="{00000000-0005-0000-0000-00005A000000}"/>
    <cellStyle name="_Harris-El Paso-Edinburg-05-07-01 6 2" xfId="2243" xr:uid="{00000000-0005-0000-0000-00005B000000}"/>
    <cellStyle name="_Harris-El Paso-Edinburg-05-07-01 6_48MW CMSI CAPEX Budget rev 11Jun10-rev16b (Updated Forecast cash flow)" xfId="2244" xr:uid="{00000000-0005-0000-0000-00005C000000}"/>
    <cellStyle name="_Harris-El Paso-Edinburg-05-07-01_Corporate Financials v3" xfId="2245" xr:uid="{00000000-0005-0000-0000-00005D000000}"/>
    <cellStyle name="_Harris-El Paso-Edinburg-05-07-01_Corporate Financials v3_Generation Presentation Inserts V1" xfId="2246" xr:uid="{00000000-0005-0000-0000-00005E000000}"/>
    <cellStyle name="_Harris-El Paso-Edinburg-05-07-01_Corporate Financials v3_Generation Presentation Inserts V2" xfId="2247" xr:uid="{00000000-0005-0000-0000-00005F000000}"/>
    <cellStyle name="_Harris-El Paso-Edinburg-05-07-01_Corporate Financials v3_Generation Presentation Inserts V6" xfId="2248" xr:uid="{00000000-0005-0000-0000-000060000000}"/>
    <cellStyle name="_Harris-El Paso-Edinburg-05-07-01_Corporate Financials v3_SGEN Final to MC Reconcilation" xfId="2249" xr:uid="{00000000-0005-0000-0000-000061000000}"/>
    <cellStyle name="_Harris-El Paso-Edinburg-05-07-01_Corporate Financials v3_Updated SGEN 2010- 2014 Plan V6 01122010" xfId="2250" xr:uid="{00000000-0005-0000-0000-000062000000}"/>
    <cellStyle name="_Harris-El Paso-Edinburg-05-07-01_EBITDA Recon" xfId="2251" xr:uid="{00000000-0005-0000-0000-000063000000}"/>
    <cellStyle name="_Harris-El Paso-Edinburg-05-07-01_EBITDA Recon_Generation Presentation Inserts V1" xfId="2252" xr:uid="{00000000-0005-0000-0000-000064000000}"/>
    <cellStyle name="_Harris-El Paso-Edinburg-05-07-01_EBITDA Recon_Generation Presentation Inserts V2" xfId="2253" xr:uid="{00000000-0005-0000-0000-000065000000}"/>
    <cellStyle name="_Harris-El Paso-Edinburg-05-07-01_EBITDA Recon_Generation Presentation Inserts V6" xfId="2254" xr:uid="{00000000-0005-0000-0000-000066000000}"/>
    <cellStyle name="_Harris-El Paso-Edinburg-05-07-01_EBITDA Recon_SGEN Final to MC Reconcilation" xfId="2255" xr:uid="{00000000-0005-0000-0000-000067000000}"/>
    <cellStyle name="_Harris-El Paso-Edinburg-05-07-01_EBITDA Recon_Updated SGEN 2010- 2014 Plan V6 01122010" xfId="2256" xr:uid="{00000000-0005-0000-0000-000068000000}"/>
    <cellStyle name="_Harris-El Paso-Edinburg-05-07-01_Generation Presentation Inserts - BOD Meeting - 2008-02-08" xfId="2257" xr:uid="{00000000-0005-0000-0000-000069000000}"/>
    <cellStyle name="_Harris-El Paso-Edinburg-05-07-01_Margin Planning Model 10-31-08 Prices for Chris" xfId="2258" xr:uid="{00000000-0005-0000-0000-00006A000000}"/>
    <cellStyle name="_Harris-El Paso-Edinburg-05-07-01_Margin Planning Model 10-31-08 Prices for Chris_Generation Presentation Inserts V1" xfId="2259" xr:uid="{00000000-0005-0000-0000-00006B000000}"/>
    <cellStyle name="_Harris-El Paso-Edinburg-05-07-01_Margin Planning Model 10-31-08 Prices for Chris_Generation Presentation Inserts V2" xfId="2260" xr:uid="{00000000-0005-0000-0000-00006C000000}"/>
    <cellStyle name="_Harris-El Paso-Edinburg-05-07-01_Margin Planning Model 10-31-08 Prices for Chris_Generation Presentation Inserts V6" xfId="2261" xr:uid="{00000000-0005-0000-0000-00006D000000}"/>
    <cellStyle name="_Harris-El Paso-Edinburg-05-07-01_Margin Planning Model 10-31-08 Prices for Chris_SGEN Final to MC Reconcilation" xfId="2262" xr:uid="{00000000-0005-0000-0000-00006E000000}"/>
    <cellStyle name="_Harris-El Paso-Edinburg-05-07-01_Margin Planning Model 10-31-08 Prices for Chris_Updated SGEN 2010- 2014 Plan V6 01122010" xfId="2263" xr:uid="{00000000-0005-0000-0000-00006F000000}"/>
    <cellStyle name="_Harris-El Paso-Edinburg-05-07-01_Mesquite Solar 277 MW v1" xfId="2264" xr:uid="{00000000-0005-0000-0000-000070000000}"/>
    <cellStyle name="_Harris-El Paso-Edinburg-06-18-01" xfId="2265" xr:uid="{00000000-0005-0000-0000-000071000000}"/>
    <cellStyle name="_Harris-El Paso-Edinburg-06-18-01 2" xfId="2266" xr:uid="{00000000-0005-0000-0000-000072000000}"/>
    <cellStyle name="_Harris-El Paso-Edinburg-06-18-01 3" xfId="2267" xr:uid="{00000000-0005-0000-0000-000073000000}"/>
    <cellStyle name="_Harris-El Paso-Edinburg-06-18-01 4" xfId="2268" xr:uid="{00000000-0005-0000-0000-000074000000}"/>
    <cellStyle name="_Harris-El Paso-Edinburg-06-18-01 5" xfId="2269" xr:uid="{00000000-0005-0000-0000-000075000000}"/>
    <cellStyle name="_Harris-El Paso-Edinburg-06-18-01 6" xfId="2270" xr:uid="{00000000-0005-0000-0000-000076000000}"/>
    <cellStyle name="_Harris-El Paso-Edinburg-06-18-01 6 2" xfId="2271" xr:uid="{00000000-0005-0000-0000-000077000000}"/>
    <cellStyle name="_Harris-El Paso-Edinburg-06-18-01 6_48MW CMSI CAPEX Budget rev 11Jun10-rev16b (Updated Forecast cash flow)" xfId="2272" xr:uid="{00000000-0005-0000-0000-000078000000}"/>
    <cellStyle name="_Harris-El Paso-Edinburg-06-18-01_Corporate Financials v3" xfId="2273" xr:uid="{00000000-0005-0000-0000-000079000000}"/>
    <cellStyle name="_Harris-El Paso-Edinburg-06-18-01_Corporate Financials v3_Generation Presentation Inserts V1" xfId="2274" xr:uid="{00000000-0005-0000-0000-00007A000000}"/>
    <cellStyle name="_Harris-El Paso-Edinburg-06-18-01_Corporate Financials v3_Generation Presentation Inserts V2" xfId="2275" xr:uid="{00000000-0005-0000-0000-00007B000000}"/>
    <cellStyle name="_Harris-El Paso-Edinburg-06-18-01_Corporate Financials v3_Generation Presentation Inserts V6" xfId="2276" xr:uid="{00000000-0005-0000-0000-00007C000000}"/>
    <cellStyle name="_Harris-El Paso-Edinburg-06-18-01_Corporate Financials v3_SGEN Final to MC Reconcilation" xfId="2277" xr:uid="{00000000-0005-0000-0000-00007D000000}"/>
    <cellStyle name="_Harris-El Paso-Edinburg-06-18-01_Corporate Financials v3_Updated SGEN 2010- 2014 Plan V6 01122010" xfId="2278" xr:uid="{00000000-0005-0000-0000-00007E000000}"/>
    <cellStyle name="_Harris-El Paso-Edinburg-06-18-01_EBITDA Recon" xfId="2279" xr:uid="{00000000-0005-0000-0000-00007F000000}"/>
    <cellStyle name="_Harris-El Paso-Edinburg-06-18-01_EBITDA Recon_Generation Presentation Inserts V1" xfId="2280" xr:uid="{00000000-0005-0000-0000-000080000000}"/>
    <cellStyle name="_Harris-El Paso-Edinburg-06-18-01_EBITDA Recon_Generation Presentation Inserts V2" xfId="2281" xr:uid="{00000000-0005-0000-0000-000081000000}"/>
    <cellStyle name="_Harris-El Paso-Edinburg-06-18-01_EBITDA Recon_Generation Presentation Inserts V6" xfId="2282" xr:uid="{00000000-0005-0000-0000-000082000000}"/>
    <cellStyle name="_Harris-El Paso-Edinburg-06-18-01_EBITDA Recon_SGEN Final to MC Reconcilation" xfId="2283" xr:uid="{00000000-0005-0000-0000-000083000000}"/>
    <cellStyle name="_Harris-El Paso-Edinburg-06-18-01_EBITDA Recon_Updated SGEN 2010- 2014 Plan V6 01122010" xfId="2284" xr:uid="{00000000-0005-0000-0000-000084000000}"/>
    <cellStyle name="_Harris-El Paso-Edinburg-06-18-01_Generation Presentation Inserts - BOD Meeting - 2008-02-08" xfId="2285" xr:uid="{00000000-0005-0000-0000-000085000000}"/>
    <cellStyle name="_Harris-El Paso-Edinburg-06-18-01_Margin Planning Model 10-31-08 Prices for Chris" xfId="2286" xr:uid="{00000000-0005-0000-0000-000086000000}"/>
    <cellStyle name="_Harris-El Paso-Edinburg-06-18-01_Margin Planning Model 10-31-08 Prices for Chris_Generation Presentation Inserts V1" xfId="2287" xr:uid="{00000000-0005-0000-0000-000087000000}"/>
    <cellStyle name="_Harris-El Paso-Edinburg-06-18-01_Margin Planning Model 10-31-08 Prices for Chris_Generation Presentation Inserts V2" xfId="2288" xr:uid="{00000000-0005-0000-0000-000088000000}"/>
    <cellStyle name="_Harris-El Paso-Edinburg-06-18-01_Margin Planning Model 10-31-08 Prices for Chris_Generation Presentation Inserts V6" xfId="2289" xr:uid="{00000000-0005-0000-0000-000089000000}"/>
    <cellStyle name="_Harris-El Paso-Edinburg-06-18-01_Margin Planning Model 10-31-08 Prices for Chris_SGEN Final to MC Reconcilation" xfId="2290" xr:uid="{00000000-0005-0000-0000-00008A000000}"/>
    <cellStyle name="_Harris-El Paso-Edinburg-06-18-01_Margin Planning Model 10-31-08 Prices for Chris_Updated SGEN 2010- 2014 Plan V6 01122010" xfId="2291" xr:uid="{00000000-0005-0000-0000-00008B000000}"/>
    <cellStyle name="_Harris-El Paso-Edinburg-06-18-01_Mesquite Solar 277 MW v1" xfId="2292" xr:uid="{00000000-0005-0000-0000-00008C000000}"/>
    <cellStyle name="_TableHead" xfId="117" xr:uid="{00000000-0005-0000-0000-00008D000000}"/>
    <cellStyle name="_TableHead 2" xfId="2293" xr:uid="{00000000-0005-0000-0000-00008E000000}"/>
    <cellStyle name="_TableHead 2 2" xfId="15763" xr:uid="{00000000-0005-0000-0000-00008F000000}"/>
    <cellStyle name="_TableHead 2 3" xfId="40403" xr:uid="{3A81C0CF-7355-4A6E-A60B-7778C238AB39}"/>
    <cellStyle name="_TableHead 2 4" xfId="39262" xr:uid="{68914BE9-CC89-46AC-AB97-B7FB40287221}"/>
    <cellStyle name="_TableHead 3" xfId="13749" xr:uid="{00000000-0005-0000-0000-000090000000}"/>
    <cellStyle name="_TableHead 4" xfId="38103" xr:uid="{50FF995D-17C4-4E59-BE7D-F8AF5C9C181B}"/>
    <cellStyle name="_TableHead 5" xfId="41059" xr:uid="{1A68A895-557F-427C-B661-DE3EF7070FE7}"/>
    <cellStyle name="_TableSuperHead" xfId="118" xr:uid="{00000000-0005-0000-0000-000091000000}"/>
    <cellStyle name="=C:\WINNT\SYSTEM32\COMMAND.COM" xfId="2295" xr:uid="{00000000-0005-0000-0000-000092000000}"/>
    <cellStyle name="0" xfId="2296" xr:uid="{00000000-0005-0000-0000-000093000000}"/>
    <cellStyle name="0_Corporate Financials v1" xfId="2297" xr:uid="{00000000-0005-0000-0000-000094000000}"/>
    <cellStyle name="0_Corporate Financials v1_Generation Presentation Inserts V1" xfId="2298" xr:uid="{00000000-0005-0000-0000-000095000000}"/>
    <cellStyle name="0_Corporate Financials v1_Generation Presentation Inserts V2" xfId="2299" xr:uid="{00000000-0005-0000-0000-000096000000}"/>
    <cellStyle name="0_Corporate Financials v1_Generation Presentation Inserts V6" xfId="2300" xr:uid="{00000000-0005-0000-0000-000097000000}"/>
    <cellStyle name="0_Corporate Financials v1_SGEN Final to MC Reconcilation" xfId="2301" xr:uid="{00000000-0005-0000-0000-000098000000}"/>
    <cellStyle name="0_Corporate Financials v1_Updated SGEN 2010- 2014 Plan V6 01122010" xfId="2302" xr:uid="{00000000-0005-0000-0000-000099000000}"/>
    <cellStyle name="0_Corporate Financials v2" xfId="2303" xr:uid="{00000000-0005-0000-0000-00009A000000}"/>
    <cellStyle name="0_Corporate Financials v2_Generation Presentation Inserts V1" xfId="2304" xr:uid="{00000000-0005-0000-0000-00009B000000}"/>
    <cellStyle name="0_Corporate Financials v2_Generation Presentation Inserts V2" xfId="2305" xr:uid="{00000000-0005-0000-0000-00009C000000}"/>
    <cellStyle name="0_Corporate Financials v2_Generation Presentation Inserts V6" xfId="2306" xr:uid="{00000000-0005-0000-0000-00009D000000}"/>
    <cellStyle name="0_Corporate Financials v2_SGEN Final to MC Reconcilation" xfId="2307" xr:uid="{00000000-0005-0000-0000-00009E000000}"/>
    <cellStyle name="0_Corporate Financials v2_Updated SGEN 2010- 2014 Plan V6 01122010" xfId="2308" xr:uid="{00000000-0005-0000-0000-00009F000000}"/>
    <cellStyle name="0_Corporate Financials v3" xfId="2309" xr:uid="{00000000-0005-0000-0000-0000A0000000}"/>
    <cellStyle name="0_Corporate Financials v3_Generation Presentation Inserts V1" xfId="2310" xr:uid="{00000000-0005-0000-0000-0000A1000000}"/>
    <cellStyle name="0_Corporate Financials v3_Generation Presentation Inserts V2" xfId="2311" xr:uid="{00000000-0005-0000-0000-0000A2000000}"/>
    <cellStyle name="0_Corporate Financials v3_Generation Presentation Inserts V6" xfId="2312" xr:uid="{00000000-0005-0000-0000-0000A3000000}"/>
    <cellStyle name="0_Corporate Financials v3_SGEN Final to MC Reconcilation" xfId="2313" xr:uid="{00000000-0005-0000-0000-0000A4000000}"/>
    <cellStyle name="0_Corporate Financials v3_Updated SGEN 2010- 2014 Plan V6 01122010" xfId="2314" xr:uid="{00000000-0005-0000-0000-0000A5000000}"/>
    <cellStyle name="0_EBITDA Recon" xfId="2315" xr:uid="{00000000-0005-0000-0000-0000A6000000}"/>
    <cellStyle name="0_EBITDA Recon_Generation Presentation Inserts V1" xfId="2316" xr:uid="{00000000-0005-0000-0000-0000A7000000}"/>
    <cellStyle name="0_EBITDA Recon_Generation Presentation Inserts V2" xfId="2317" xr:uid="{00000000-0005-0000-0000-0000A8000000}"/>
    <cellStyle name="0_EBITDA Recon_Generation Presentation Inserts V6" xfId="2318" xr:uid="{00000000-0005-0000-0000-0000A9000000}"/>
    <cellStyle name="0_EBITDA Recon_SGEN Final to MC Reconcilation" xfId="2319" xr:uid="{00000000-0005-0000-0000-0000AA000000}"/>
    <cellStyle name="0_EBITDA Recon_Updated SGEN 2010- 2014 Plan V6 01122010" xfId="2320" xr:uid="{00000000-0005-0000-0000-0000AB000000}"/>
    <cellStyle name="0_Generation Presentation Inserts - BOD Meeting - 2008-02-08" xfId="2321" xr:uid="{00000000-0005-0000-0000-0000AC000000}"/>
    <cellStyle name="0_Margin Planning Model 10-31-08 Prices for Chris" xfId="2322" xr:uid="{00000000-0005-0000-0000-0000AD000000}"/>
    <cellStyle name="0_Margin Planning Model 10-31-08 Prices for Chris_Generation Presentation Inserts V1" xfId="2323" xr:uid="{00000000-0005-0000-0000-0000AE000000}"/>
    <cellStyle name="0_Margin Planning Model 10-31-08 Prices for Chris_Generation Presentation Inserts V2" xfId="2324" xr:uid="{00000000-0005-0000-0000-0000AF000000}"/>
    <cellStyle name="0_Margin Planning Model 10-31-08 Prices for Chris_Generation Presentation Inserts V6" xfId="2325" xr:uid="{00000000-0005-0000-0000-0000B0000000}"/>
    <cellStyle name="0_Margin Planning Model 10-31-08 Prices for Chris_SGEN Final to MC Reconcilation" xfId="2326" xr:uid="{00000000-0005-0000-0000-0000B1000000}"/>
    <cellStyle name="0_Margin Planning Model 10-31-08 Prices for Chris_Updated SGEN 2010- 2014 Plan V6 01122010" xfId="2327" xr:uid="{00000000-0005-0000-0000-0000B2000000}"/>
    <cellStyle name="0_MH recon V1" xfId="2328" xr:uid="{00000000-0005-0000-0000-0000B3000000}"/>
    <cellStyle name="0_MH recon V1_Generation Presentation Inserts V1" xfId="2329" xr:uid="{00000000-0005-0000-0000-0000B4000000}"/>
    <cellStyle name="0_MH recon V1_Generation Presentation Inserts V2" xfId="2330" xr:uid="{00000000-0005-0000-0000-0000B5000000}"/>
    <cellStyle name="0_MH recon V1_Generation Presentation Inserts V6" xfId="2331" xr:uid="{00000000-0005-0000-0000-0000B6000000}"/>
    <cellStyle name="0_MH recon V1_SGEN Final to MC Reconcilation" xfId="2332" xr:uid="{00000000-0005-0000-0000-0000B7000000}"/>
    <cellStyle name="0_MH recon V1_Updated SGEN 2010- 2014 Plan V6 01122010" xfId="2333" xr:uid="{00000000-0005-0000-0000-0000B8000000}"/>
    <cellStyle name="000" xfId="119" xr:uid="{00000000-0005-0000-0000-0000B9000000}"/>
    <cellStyle name="0000" xfId="120" xr:uid="{00000000-0005-0000-0000-0000BA000000}"/>
    <cellStyle name="20% - Accent1 10" xfId="1048" xr:uid="{00000000-0005-0000-0000-0000BB000000}"/>
    <cellStyle name="20% - Accent1 2" xfId="121" xr:uid="{00000000-0005-0000-0000-0000BC000000}"/>
    <cellStyle name="20% - Accent1 2 2" xfId="1049" xr:uid="{00000000-0005-0000-0000-0000BD000000}"/>
    <cellStyle name="20% - Accent1 2 2 2" xfId="1050" xr:uid="{00000000-0005-0000-0000-0000BE000000}"/>
    <cellStyle name="20% - Accent1 2 2 2 2" xfId="37248" xr:uid="{00000000-0005-0000-0000-0000BF000000}"/>
    <cellStyle name="20% - Accent1 2 2 3" xfId="37247" xr:uid="{00000000-0005-0000-0000-0000C0000000}"/>
    <cellStyle name="20% - Accent1 2 3" xfId="1051" xr:uid="{00000000-0005-0000-0000-0000C1000000}"/>
    <cellStyle name="20% - Accent1 2 3 2" xfId="1052" xr:uid="{00000000-0005-0000-0000-0000C2000000}"/>
    <cellStyle name="20% - Accent1 2 3 2 2" xfId="37250" xr:uid="{00000000-0005-0000-0000-0000C3000000}"/>
    <cellStyle name="20% - Accent1 2 3 3" xfId="37249" xr:uid="{00000000-0005-0000-0000-0000C4000000}"/>
    <cellStyle name="20% - Accent1 2 4" xfId="1053" xr:uid="{00000000-0005-0000-0000-0000C5000000}"/>
    <cellStyle name="20% - Accent1 2 4 2" xfId="1054" xr:uid="{00000000-0005-0000-0000-0000C6000000}"/>
    <cellStyle name="20% - Accent1 2 4 2 2" xfId="37252" xr:uid="{00000000-0005-0000-0000-0000C7000000}"/>
    <cellStyle name="20% - Accent1 2 4 3" xfId="37251" xr:uid="{00000000-0005-0000-0000-0000C8000000}"/>
    <cellStyle name="20% - Accent1 2 5" xfId="1055" xr:uid="{00000000-0005-0000-0000-0000C9000000}"/>
    <cellStyle name="20% - Accent1 2 5 2" xfId="1056" xr:uid="{00000000-0005-0000-0000-0000CA000000}"/>
    <cellStyle name="20% - Accent1 2 5 2 2" xfId="37254" xr:uid="{00000000-0005-0000-0000-0000CB000000}"/>
    <cellStyle name="20% - Accent1 2 5 3" xfId="37253" xr:uid="{00000000-0005-0000-0000-0000CC000000}"/>
    <cellStyle name="20% - Accent1 2 6" xfId="1057" xr:uid="{00000000-0005-0000-0000-0000CD000000}"/>
    <cellStyle name="20% - Accent1 2 6 2" xfId="1058" xr:uid="{00000000-0005-0000-0000-0000CE000000}"/>
    <cellStyle name="20% - Accent1 2 6 2 2" xfId="37256" xr:uid="{00000000-0005-0000-0000-0000CF000000}"/>
    <cellStyle name="20% - Accent1 2 6 3" xfId="37255" xr:uid="{00000000-0005-0000-0000-0000D0000000}"/>
    <cellStyle name="20% - Accent1 2 7" xfId="1059" xr:uid="{00000000-0005-0000-0000-0000D1000000}"/>
    <cellStyle name="20% - Accent1 2 7 2" xfId="37257" xr:uid="{00000000-0005-0000-0000-0000D2000000}"/>
    <cellStyle name="20% - Accent1 2 8" xfId="1060" xr:uid="{00000000-0005-0000-0000-0000D3000000}"/>
    <cellStyle name="20% - Accent1 2 8 2" xfId="37258" xr:uid="{00000000-0005-0000-0000-0000D4000000}"/>
    <cellStyle name="20% - Accent1 2 9" xfId="2336" xr:uid="{00000000-0005-0000-0000-0000D5000000}"/>
    <cellStyle name="20% - Accent1 2 9 2" xfId="41456" xr:uid="{8BF55DDA-B84A-439D-8D33-76849BFE7D2F}"/>
    <cellStyle name="20% - Accent1 3" xfId="1061" xr:uid="{00000000-0005-0000-0000-0000D6000000}"/>
    <cellStyle name="20% - Accent1 3 2" xfId="1062" xr:uid="{00000000-0005-0000-0000-0000D7000000}"/>
    <cellStyle name="20% - Accent1 3 2 2" xfId="1063" xr:uid="{00000000-0005-0000-0000-0000D8000000}"/>
    <cellStyle name="20% - Accent1 3 2 2 2" xfId="37261" xr:uid="{00000000-0005-0000-0000-0000D9000000}"/>
    <cellStyle name="20% - Accent1 3 2 3" xfId="37260" xr:uid="{00000000-0005-0000-0000-0000DA000000}"/>
    <cellStyle name="20% - Accent1 3 3" xfId="1064" xr:uid="{00000000-0005-0000-0000-0000DB000000}"/>
    <cellStyle name="20% - Accent1 3 3 2" xfId="37262" xr:uid="{00000000-0005-0000-0000-0000DC000000}"/>
    <cellStyle name="20% - Accent1 3 4" xfId="2337" xr:uid="{00000000-0005-0000-0000-0000DD000000}"/>
    <cellStyle name="20% - Accent1 3 5" xfId="37259" xr:uid="{00000000-0005-0000-0000-0000DE000000}"/>
    <cellStyle name="20% - Accent1 4" xfId="1065" xr:uid="{00000000-0005-0000-0000-0000DF000000}"/>
    <cellStyle name="20% - Accent1 4 2" xfId="1066" xr:uid="{00000000-0005-0000-0000-0000E0000000}"/>
    <cellStyle name="20% - Accent1 4 2 2" xfId="37264" xr:uid="{00000000-0005-0000-0000-0000E1000000}"/>
    <cellStyle name="20% - Accent1 4 3" xfId="37263" xr:uid="{00000000-0005-0000-0000-0000E2000000}"/>
    <cellStyle name="20% - Accent1 5" xfId="1067" xr:uid="{00000000-0005-0000-0000-0000E3000000}"/>
    <cellStyle name="20% - Accent1 5 2" xfId="1068" xr:uid="{00000000-0005-0000-0000-0000E4000000}"/>
    <cellStyle name="20% - Accent1 5 2 2" xfId="37266" xr:uid="{00000000-0005-0000-0000-0000E5000000}"/>
    <cellStyle name="20% - Accent1 5 3" xfId="37265" xr:uid="{00000000-0005-0000-0000-0000E6000000}"/>
    <cellStyle name="20% - Accent1 6" xfId="1069" xr:uid="{00000000-0005-0000-0000-0000E7000000}"/>
    <cellStyle name="20% - Accent1 6 2" xfId="1070" xr:uid="{00000000-0005-0000-0000-0000E8000000}"/>
    <cellStyle name="20% - Accent1 6 2 2" xfId="37268" xr:uid="{00000000-0005-0000-0000-0000E9000000}"/>
    <cellStyle name="20% - Accent1 6 3" xfId="37267" xr:uid="{00000000-0005-0000-0000-0000EA000000}"/>
    <cellStyle name="20% - Accent1 7" xfId="1071" xr:uid="{00000000-0005-0000-0000-0000EB000000}"/>
    <cellStyle name="20% - Accent1 7 2" xfId="37269" xr:uid="{00000000-0005-0000-0000-0000EC000000}"/>
    <cellStyle name="20% - Accent1 8" xfId="1072" xr:uid="{00000000-0005-0000-0000-0000ED000000}"/>
    <cellStyle name="20% - Accent1 9" xfId="1073" xr:uid="{00000000-0005-0000-0000-0000EE000000}"/>
    <cellStyle name="20% - Accent2 10" xfId="1074" xr:uid="{00000000-0005-0000-0000-0000EF000000}"/>
    <cellStyle name="20% - Accent2 2" xfId="122" xr:uid="{00000000-0005-0000-0000-0000F0000000}"/>
    <cellStyle name="20% - Accent2 2 2" xfId="1075" xr:uid="{00000000-0005-0000-0000-0000F1000000}"/>
    <cellStyle name="20% - Accent2 2 2 2" xfId="1076" xr:uid="{00000000-0005-0000-0000-0000F2000000}"/>
    <cellStyle name="20% - Accent2 2 2 2 2" xfId="37271" xr:uid="{00000000-0005-0000-0000-0000F3000000}"/>
    <cellStyle name="20% - Accent2 2 2 3" xfId="37270" xr:uid="{00000000-0005-0000-0000-0000F4000000}"/>
    <cellStyle name="20% - Accent2 2 3" xfId="1077" xr:uid="{00000000-0005-0000-0000-0000F5000000}"/>
    <cellStyle name="20% - Accent2 2 3 2" xfId="1078" xr:uid="{00000000-0005-0000-0000-0000F6000000}"/>
    <cellStyle name="20% - Accent2 2 3 2 2" xfId="37273" xr:uid="{00000000-0005-0000-0000-0000F7000000}"/>
    <cellStyle name="20% - Accent2 2 3 3" xfId="37272" xr:uid="{00000000-0005-0000-0000-0000F8000000}"/>
    <cellStyle name="20% - Accent2 2 4" xfId="1079" xr:uid="{00000000-0005-0000-0000-0000F9000000}"/>
    <cellStyle name="20% - Accent2 2 4 2" xfId="1080" xr:uid="{00000000-0005-0000-0000-0000FA000000}"/>
    <cellStyle name="20% - Accent2 2 4 2 2" xfId="37275" xr:uid="{00000000-0005-0000-0000-0000FB000000}"/>
    <cellStyle name="20% - Accent2 2 4 3" xfId="37274" xr:uid="{00000000-0005-0000-0000-0000FC000000}"/>
    <cellStyle name="20% - Accent2 2 5" xfId="1081" xr:uid="{00000000-0005-0000-0000-0000FD000000}"/>
    <cellStyle name="20% - Accent2 2 5 2" xfId="1082" xr:uid="{00000000-0005-0000-0000-0000FE000000}"/>
    <cellStyle name="20% - Accent2 2 5 2 2" xfId="37277" xr:uid="{00000000-0005-0000-0000-0000FF000000}"/>
    <cellStyle name="20% - Accent2 2 5 3" xfId="37276" xr:uid="{00000000-0005-0000-0000-000000010000}"/>
    <cellStyle name="20% - Accent2 2 6" xfId="1083" xr:uid="{00000000-0005-0000-0000-000001010000}"/>
    <cellStyle name="20% - Accent2 2 6 2" xfId="1084" xr:uid="{00000000-0005-0000-0000-000002010000}"/>
    <cellStyle name="20% - Accent2 2 6 2 2" xfId="37279" xr:uid="{00000000-0005-0000-0000-000003010000}"/>
    <cellStyle name="20% - Accent2 2 6 3" xfId="37278" xr:uid="{00000000-0005-0000-0000-000004010000}"/>
    <cellStyle name="20% - Accent2 2 7" xfId="1085" xr:uid="{00000000-0005-0000-0000-000005010000}"/>
    <cellStyle name="20% - Accent2 2 7 2" xfId="37280" xr:uid="{00000000-0005-0000-0000-000006010000}"/>
    <cellStyle name="20% - Accent2 2 8" xfId="1086" xr:uid="{00000000-0005-0000-0000-000007010000}"/>
    <cellStyle name="20% - Accent2 2 8 2" xfId="37281" xr:uid="{00000000-0005-0000-0000-000008010000}"/>
    <cellStyle name="20% - Accent2 2 9" xfId="2338" xr:uid="{00000000-0005-0000-0000-000009010000}"/>
    <cellStyle name="20% - Accent2 2 9 2" xfId="41457" xr:uid="{940C1EAC-DBA5-4B1B-9919-61D5500602E8}"/>
    <cellStyle name="20% - Accent2 3" xfId="1087" xr:uid="{00000000-0005-0000-0000-00000A010000}"/>
    <cellStyle name="20% - Accent2 3 2" xfId="1088" xr:uid="{00000000-0005-0000-0000-00000B010000}"/>
    <cellStyle name="20% - Accent2 3 2 2" xfId="1089" xr:uid="{00000000-0005-0000-0000-00000C010000}"/>
    <cellStyle name="20% - Accent2 3 2 2 2" xfId="37284" xr:uid="{00000000-0005-0000-0000-00000D010000}"/>
    <cellStyle name="20% - Accent2 3 2 3" xfId="37283" xr:uid="{00000000-0005-0000-0000-00000E010000}"/>
    <cellStyle name="20% - Accent2 3 3" xfId="1090" xr:uid="{00000000-0005-0000-0000-00000F010000}"/>
    <cellStyle name="20% - Accent2 3 3 2" xfId="37285" xr:uid="{00000000-0005-0000-0000-000010010000}"/>
    <cellStyle name="20% - Accent2 3 4" xfId="2339" xr:uid="{00000000-0005-0000-0000-000011010000}"/>
    <cellStyle name="20% - Accent2 3 5" xfId="37282" xr:uid="{00000000-0005-0000-0000-000012010000}"/>
    <cellStyle name="20% - Accent2 4" xfId="1091" xr:uid="{00000000-0005-0000-0000-000013010000}"/>
    <cellStyle name="20% - Accent2 4 2" xfId="1092" xr:uid="{00000000-0005-0000-0000-000014010000}"/>
    <cellStyle name="20% - Accent2 4 2 2" xfId="37287" xr:uid="{00000000-0005-0000-0000-000015010000}"/>
    <cellStyle name="20% - Accent2 4 3" xfId="37286" xr:uid="{00000000-0005-0000-0000-000016010000}"/>
    <cellStyle name="20% - Accent2 5" xfId="1093" xr:uid="{00000000-0005-0000-0000-000017010000}"/>
    <cellStyle name="20% - Accent2 5 2" xfId="1094" xr:uid="{00000000-0005-0000-0000-000018010000}"/>
    <cellStyle name="20% - Accent2 5 2 2" xfId="37289" xr:uid="{00000000-0005-0000-0000-000019010000}"/>
    <cellStyle name="20% - Accent2 5 3" xfId="37288" xr:uid="{00000000-0005-0000-0000-00001A010000}"/>
    <cellStyle name="20% - Accent2 6" xfId="1095" xr:uid="{00000000-0005-0000-0000-00001B010000}"/>
    <cellStyle name="20% - Accent2 6 2" xfId="1096" xr:uid="{00000000-0005-0000-0000-00001C010000}"/>
    <cellStyle name="20% - Accent2 6 2 2" xfId="37291" xr:uid="{00000000-0005-0000-0000-00001D010000}"/>
    <cellStyle name="20% - Accent2 6 3" xfId="37290" xr:uid="{00000000-0005-0000-0000-00001E010000}"/>
    <cellStyle name="20% - Accent2 7" xfId="1097" xr:uid="{00000000-0005-0000-0000-00001F010000}"/>
    <cellStyle name="20% - Accent2 7 2" xfId="37292" xr:uid="{00000000-0005-0000-0000-000020010000}"/>
    <cellStyle name="20% - Accent2 8" xfId="1098" xr:uid="{00000000-0005-0000-0000-000021010000}"/>
    <cellStyle name="20% - Accent2 9" xfId="1099" xr:uid="{00000000-0005-0000-0000-000022010000}"/>
    <cellStyle name="20% - Accent3 10" xfId="1100" xr:uid="{00000000-0005-0000-0000-000023010000}"/>
    <cellStyle name="20% - Accent3 2" xfId="123" xr:uid="{00000000-0005-0000-0000-000024010000}"/>
    <cellStyle name="20% - Accent3 2 2" xfId="1101" xr:uid="{00000000-0005-0000-0000-000025010000}"/>
    <cellStyle name="20% - Accent3 2 2 2" xfId="1102" xr:uid="{00000000-0005-0000-0000-000026010000}"/>
    <cellStyle name="20% - Accent3 2 2 2 2" xfId="37294" xr:uid="{00000000-0005-0000-0000-000027010000}"/>
    <cellStyle name="20% - Accent3 2 2 3" xfId="37293" xr:uid="{00000000-0005-0000-0000-000028010000}"/>
    <cellStyle name="20% - Accent3 2 3" xfId="1103" xr:uid="{00000000-0005-0000-0000-000029010000}"/>
    <cellStyle name="20% - Accent3 2 3 2" xfId="1104" xr:uid="{00000000-0005-0000-0000-00002A010000}"/>
    <cellStyle name="20% - Accent3 2 3 2 2" xfId="37296" xr:uid="{00000000-0005-0000-0000-00002B010000}"/>
    <cellStyle name="20% - Accent3 2 3 3" xfId="37295" xr:uid="{00000000-0005-0000-0000-00002C010000}"/>
    <cellStyle name="20% - Accent3 2 4" xfId="1105" xr:uid="{00000000-0005-0000-0000-00002D010000}"/>
    <cellStyle name="20% - Accent3 2 4 2" xfId="1106" xr:uid="{00000000-0005-0000-0000-00002E010000}"/>
    <cellStyle name="20% - Accent3 2 4 2 2" xfId="37298" xr:uid="{00000000-0005-0000-0000-00002F010000}"/>
    <cellStyle name="20% - Accent3 2 4 3" xfId="37297" xr:uid="{00000000-0005-0000-0000-000030010000}"/>
    <cellStyle name="20% - Accent3 2 5" xfId="1107" xr:uid="{00000000-0005-0000-0000-000031010000}"/>
    <cellStyle name="20% - Accent3 2 5 2" xfId="1108" xr:uid="{00000000-0005-0000-0000-000032010000}"/>
    <cellStyle name="20% - Accent3 2 5 2 2" xfId="37300" xr:uid="{00000000-0005-0000-0000-000033010000}"/>
    <cellStyle name="20% - Accent3 2 5 3" xfId="37299" xr:uid="{00000000-0005-0000-0000-000034010000}"/>
    <cellStyle name="20% - Accent3 2 6" xfId="1109" xr:uid="{00000000-0005-0000-0000-000035010000}"/>
    <cellStyle name="20% - Accent3 2 6 2" xfId="1110" xr:uid="{00000000-0005-0000-0000-000036010000}"/>
    <cellStyle name="20% - Accent3 2 6 2 2" xfId="37302" xr:uid="{00000000-0005-0000-0000-000037010000}"/>
    <cellStyle name="20% - Accent3 2 6 3" xfId="37301" xr:uid="{00000000-0005-0000-0000-000038010000}"/>
    <cellStyle name="20% - Accent3 2 7" xfId="1111" xr:uid="{00000000-0005-0000-0000-000039010000}"/>
    <cellStyle name="20% - Accent3 2 7 2" xfId="37303" xr:uid="{00000000-0005-0000-0000-00003A010000}"/>
    <cellStyle name="20% - Accent3 2 8" xfId="1112" xr:uid="{00000000-0005-0000-0000-00003B010000}"/>
    <cellStyle name="20% - Accent3 2 8 2" xfId="37304" xr:uid="{00000000-0005-0000-0000-00003C010000}"/>
    <cellStyle name="20% - Accent3 2 9" xfId="2340" xr:uid="{00000000-0005-0000-0000-00003D010000}"/>
    <cellStyle name="20% - Accent3 2 9 2" xfId="41458" xr:uid="{B2C4E1E1-E647-4E7E-8DD4-DC5D8A1984CA}"/>
    <cellStyle name="20% - Accent3 3" xfId="1113" xr:uid="{00000000-0005-0000-0000-00003E010000}"/>
    <cellStyle name="20% - Accent3 3 2" xfId="1114" xr:uid="{00000000-0005-0000-0000-00003F010000}"/>
    <cellStyle name="20% - Accent3 3 2 2" xfId="1115" xr:uid="{00000000-0005-0000-0000-000040010000}"/>
    <cellStyle name="20% - Accent3 3 2 2 2" xfId="37307" xr:uid="{00000000-0005-0000-0000-000041010000}"/>
    <cellStyle name="20% - Accent3 3 2 3" xfId="37306" xr:uid="{00000000-0005-0000-0000-000042010000}"/>
    <cellStyle name="20% - Accent3 3 3" xfId="1116" xr:uid="{00000000-0005-0000-0000-000043010000}"/>
    <cellStyle name="20% - Accent3 3 3 2" xfId="37308" xr:uid="{00000000-0005-0000-0000-000044010000}"/>
    <cellStyle name="20% - Accent3 3 4" xfId="2341" xr:uid="{00000000-0005-0000-0000-000045010000}"/>
    <cellStyle name="20% - Accent3 3 5" xfId="37305" xr:uid="{00000000-0005-0000-0000-000046010000}"/>
    <cellStyle name="20% - Accent3 4" xfId="1117" xr:uid="{00000000-0005-0000-0000-000047010000}"/>
    <cellStyle name="20% - Accent3 4 2" xfId="1118" xr:uid="{00000000-0005-0000-0000-000048010000}"/>
    <cellStyle name="20% - Accent3 4 2 2" xfId="37310" xr:uid="{00000000-0005-0000-0000-000049010000}"/>
    <cellStyle name="20% - Accent3 4 3" xfId="37309" xr:uid="{00000000-0005-0000-0000-00004A010000}"/>
    <cellStyle name="20% - Accent3 5" xfId="1119" xr:uid="{00000000-0005-0000-0000-00004B010000}"/>
    <cellStyle name="20% - Accent3 5 2" xfId="1120" xr:uid="{00000000-0005-0000-0000-00004C010000}"/>
    <cellStyle name="20% - Accent3 5 2 2" xfId="37312" xr:uid="{00000000-0005-0000-0000-00004D010000}"/>
    <cellStyle name="20% - Accent3 5 3" xfId="37311" xr:uid="{00000000-0005-0000-0000-00004E010000}"/>
    <cellStyle name="20% - Accent3 6" xfId="1121" xr:uid="{00000000-0005-0000-0000-00004F010000}"/>
    <cellStyle name="20% - Accent3 6 2" xfId="1122" xr:uid="{00000000-0005-0000-0000-000050010000}"/>
    <cellStyle name="20% - Accent3 6 2 2" xfId="37314" xr:uid="{00000000-0005-0000-0000-000051010000}"/>
    <cellStyle name="20% - Accent3 6 3" xfId="37313" xr:uid="{00000000-0005-0000-0000-000052010000}"/>
    <cellStyle name="20% - Accent3 7" xfId="1123" xr:uid="{00000000-0005-0000-0000-000053010000}"/>
    <cellStyle name="20% - Accent3 7 2" xfId="37315" xr:uid="{00000000-0005-0000-0000-000054010000}"/>
    <cellStyle name="20% - Accent3 8" xfId="1124" xr:uid="{00000000-0005-0000-0000-000055010000}"/>
    <cellStyle name="20% - Accent3 9" xfId="1125" xr:uid="{00000000-0005-0000-0000-000056010000}"/>
    <cellStyle name="20% - Accent4 10" xfId="1126" xr:uid="{00000000-0005-0000-0000-000057010000}"/>
    <cellStyle name="20% - Accent4 2" xfId="124" xr:uid="{00000000-0005-0000-0000-000058010000}"/>
    <cellStyle name="20% - Accent4 2 2" xfId="1127" xr:uid="{00000000-0005-0000-0000-000059010000}"/>
    <cellStyle name="20% - Accent4 2 2 2" xfId="1128" xr:uid="{00000000-0005-0000-0000-00005A010000}"/>
    <cellStyle name="20% - Accent4 2 2 2 2" xfId="37317" xr:uid="{00000000-0005-0000-0000-00005B010000}"/>
    <cellStyle name="20% - Accent4 2 2 3" xfId="37316" xr:uid="{00000000-0005-0000-0000-00005C010000}"/>
    <cellStyle name="20% - Accent4 2 3" xfId="1129" xr:uid="{00000000-0005-0000-0000-00005D010000}"/>
    <cellStyle name="20% - Accent4 2 3 2" xfId="1130" xr:uid="{00000000-0005-0000-0000-00005E010000}"/>
    <cellStyle name="20% - Accent4 2 3 2 2" xfId="37319" xr:uid="{00000000-0005-0000-0000-00005F010000}"/>
    <cellStyle name="20% - Accent4 2 3 3" xfId="37318" xr:uid="{00000000-0005-0000-0000-000060010000}"/>
    <cellStyle name="20% - Accent4 2 4" xfId="1131" xr:uid="{00000000-0005-0000-0000-000061010000}"/>
    <cellStyle name="20% - Accent4 2 4 2" xfId="1132" xr:uid="{00000000-0005-0000-0000-000062010000}"/>
    <cellStyle name="20% - Accent4 2 4 2 2" xfId="37321" xr:uid="{00000000-0005-0000-0000-000063010000}"/>
    <cellStyle name="20% - Accent4 2 4 3" xfId="37320" xr:uid="{00000000-0005-0000-0000-000064010000}"/>
    <cellStyle name="20% - Accent4 2 5" xfId="1133" xr:uid="{00000000-0005-0000-0000-000065010000}"/>
    <cellStyle name="20% - Accent4 2 5 2" xfId="1134" xr:uid="{00000000-0005-0000-0000-000066010000}"/>
    <cellStyle name="20% - Accent4 2 5 2 2" xfId="37323" xr:uid="{00000000-0005-0000-0000-000067010000}"/>
    <cellStyle name="20% - Accent4 2 5 3" xfId="37322" xr:uid="{00000000-0005-0000-0000-000068010000}"/>
    <cellStyle name="20% - Accent4 2 6" xfId="1135" xr:uid="{00000000-0005-0000-0000-000069010000}"/>
    <cellStyle name="20% - Accent4 2 6 2" xfId="1136" xr:uid="{00000000-0005-0000-0000-00006A010000}"/>
    <cellStyle name="20% - Accent4 2 6 2 2" xfId="37325" xr:uid="{00000000-0005-0000-0000-00006B010000}"/>
    <cellStyle name="20% - Accent4 2 6 3" xfId="37324" xr:uid="{00000000-0005-0000-0000-00006C010000}"/>
    <cellStyle name="20% - Accent4 2 7" xfId="1137" xr:uid="{00000000-0005-0000-0000-00006D010000}"/>
    <cellStyle name="20% - Accent4 2 7 2" xfId="37326" xr:uid="{00000000-0005-0000-0000-00006E010000}"/>
    <cellStyle name="20% - Accent4 2 8" xfId="1138" xr:uid="{00000000-0005-0000-0000-00006F010000}"/>
    <cellStyle name="20% - Accent4 2 8 2" xfId="37327" xr:uid="{00000000-0005-0000-0000-000070010000}"/>
    <cellStyle name="20% - Accent4 2 9" xfId="2342" xr:uid="{00000000-0005-0000-0000-000071010000}"/>
    <cellStyle name="20% - Accent4 2 9 2" xfId="41459" xr:uid="{2CFB6472-2526-4416-9F72-1008C32D5D19}"/>
    <cellStyle name="20% - Accent4 3" xfId="1139" xr:uid="{00000000-0005-0000-0000-000072010000}"/>
    <cellStyle name="20% - Accent4 3 2" xfId="1140" xr:uid="{00000000-0005-0000-0000-000073010000}"/>
    <cellStyle name="20% - Accent4 3 2 2" xfId="1141" xr:uid="{00000000-0005-0000-0000-000074010000}"/>
    <cellStyle name="20% - Accent4 3 2 2 2" xfId="37330" xr:uid="{00000000-0005-0000-0000-000075010000}"/>
    <cellStyle name="20% - Accent4 3 2 3" xfId="37329" xr:uid="{00000000-0005-0000-0000-000076010000}"/>
    <cellStyle name="20% - Accent4 3 3" xfId="1142" xr:uid="{00000000-0005-0000-0000-000077010000}"/>
    <cellStyle name="20% - Accent4 3 3 2" xfId="37331" xr:uid="{00000000-0005-0000-0000-000078010000}"/>
    <cellStyle name="20% - Accent4 3 4" xfId="2343" xr:uid="{00000000-0005-0000-0000-000079010000}"/>
    <cellStyle name="20% - Accent4 3 5" xfId="37328" xr:uid="{00000000-0005-0000-0000-00007A010000}"/>
    <cellStyle name="20% - Accent4 4" xfId="1143" xr:uid="{00000000-0005-0000-0000-00007B010000}"/>
    <cellStyle name="20% - Accent4 4 2" xfId="1144" xr:uid="{00000000-0005-0000-0000-00007C010000}"/>
    <cellStyle name="20% - Accent4 4 2 2" xfId="37333" xr:uid="{00000000-0005-0000-0000-00007D010000}"/>
    <cellStyle name="20% - Accent4 4 3" xfId="37332" xr:uid="{00000000-0005-0000-0000-00007E010000}"/>
    <cellStyle name="20% - Accent4 5" xfId="1145" xr:uid="{00000000-0005-0000-0000-00007F010000}"/>
    <cellStyle name="20% - Accent4 5 2" xfId="1146" xr:uid="{00000000-0005-0000-0000-000080010000}"/>
    <cellStyle name="20% - Accent4 5 2 2" xfId="37335" xr:uid="{00000000-0005-0000-0000-000081010000}"/>
    <cellStyle name="20% - Accent4 5 3" xfId="37334" xr:uid="{00000000-0005-0000-0000-000082010000}"/>
    <cellStyle name="20% - Accent4 6" xfId="1147" xr:uid="{00000000-0005-0000-0000-000083010000}"/>
    <cellStyle name="20% - Accent4 6 2" xfId="1148" xr:uid="{00000000-0005-0000-0000-000084010000}"/>
    <cellStyle name="20% - Accent4 6 2 2" xfId="37337" xr:uid="{00000000-0005-0000-0000-000085010000}"/>
    <cellStyle name="20% - Accent4 6 3" xfId="37336" xr:uid="{00000000-0005-0000-0000-000086010000}"/>
    <cellStyle name="20% - Accent4 7" xfId="1149" xr:uid="{00000000-0005-0000-0000-000087010000}"/>
    <cellStyle name="20% - Accent4 7 2" xfId="37338" xr:uid="{00000000-0005-0000-0000-000088010000}"/>
    <cellStyle name="20% - Accent4 8" xfId="1150" xr:uid="{00000000-0005-0000-0000-000089010000}"/>
    <cellStyle name="20% - Accent4 9" xfId="1151" xr:uid="{00000000-0005-0000-0000-00008A010000}"/>
    <cellStyle name="20% - Accent5 10" xfId="1152" xr:uid="{00000000-0005-0000-0000-00008B010000}"/>
    <cellStyle name="20% - Accent5 2" xfId="125" xr:uid="{00000000-0005-0000-0000-00008C010000}"/>
    <cellStyle name="20% - Accent5 2 2" xfId="1153" xr:uid="{00000000-0005-0000-0000-00008D010000}"/>
    <cellStyle name="20% - Accent5 2 2 2" xfId="1154" xr:uid="{00000000-0005-0000-0000-00008E010000}"/>
    <cellStyle name="20% - Accent5 2 2 2 2" xfId="37340" xr:uid="{00000000-0005-0000-0000-00008F010000}"/>
    <cellStyle name="20% - Accent5 2 2 3" xfId="37339" xr:uid="{00000000-0005-0000-0000-000090010000}"/>
    <cellStyle name="20% - Accent5 2 3" xfId="1155" xr:uid="{00000000-0005-0000-0000-000091010000}"/>
    <cellStyle name="20% - Accent5 2 3 2" xfId="1156" xr:uid="{00000000-0005-0000-0000-000092010000}"/>
    <cellStyle name="20% - Accent5 2 3 2 2" xfId="37342" xr:uid="{00000000-0005-0000-0000-000093010000}"/>
    <cellStyle name="20% - Accent5 2 3 3" xfId="37341" xr:uid="{00000000-0005-0000-0000-000094010000}"/>
    <cellStyle name="20% - Accent5 2 4" xfId="1157" xr:uid="{00000000-0005-0000-0000-000095010000}"/>
    <cellStyle name="20% - Accent5 2 4 2" xfId="1158" xr:uid="{00000000-0005-0000-0000-000096010000}"/>
    <cellStyle name="20% - Accent5 2 4 2 2" xfId="37344" xr:uid="{00000000-0005-0000-0000-000097010000}"/>
    <cellStyle name="20% - Accent5 2 4 3" xfId="37343" xr:uid="{00000000-0005-0000-0000-000098010000}"/>
    <cellStyle name="20% - Accent5 2 5" xfId="1159" xr:uid="{00000000-0005-0000-0000-000099010000}"/>
    <cellStyle name="20% - Accent5 2 5 2" xfId="1160" xr:uid="{00000000-0005-0000-0000-00009A010000}"/>
    <cellStyle name="20% - Accent5 2 5 2 2" xfId="37346" xr:uid="{00000000-0005-0000-0000-00009B010000}"/>
    <cellStyle name="20% - Accent5 2 5 3" xfId="37345" xr:uid="{00000000-0005-0000-0000-00009C010000}"/>
    <cellStyle name="20% - Accent5 2 6" xfId="1161" xr:uid="{00000000-0005-0000-0000-00009D010000}"/>
    <cellStyle name="20% - Accent5 2 6 2" xfId="1162" xr:uid="{00000000-0005-0000-0000-00009E010000}"/>
    <cellStyle name="20% - Accent5 2 6 2 2" xfId="37348" xr:uid="{00000000-0005-0000-0000-00009F010000}"/>
    <cellStyle name="20% - Accent5 2 6 3" xfId="37347" xr:uid="{00000000-0005-0000-0000-0000A0010000}"/>
    <cellStyle name="20% - Accent5 2 7" xfId="1163" xr:uid="{00000000-0005-0000-0000-0000A1010000}"/>
    <cellStyle name="20% - Accent5 2 7 2" xfId="37349" xr:uid="{00000000-0005-0000-0000-0000A2010000}"/>
    <cellStyle name="20% - Accent5 2 8" xfId="1164" xr:uid="{00000000-0005-0000-0000-0000A3010000}"/>
    <cellStyle name="20% - Accent5 2 8 2" xfId="37350" xr:uid="{00000000-0005-0000-0000-0000A4010000}"/>
    <cellStyle name="20% - Accent5 2 9" xfId="2344" xr:uid="{00000000-0005-0000-0000-0000A5010000}"/>
    <cellStyle name="20% - Accent5 2 9 2" xfId="41460" xr:uid="{B08032D7-9A04-4B99-AFC0-D4F6F683F049}"/>
    <cellStyle name="20% - Accent5 3" xfId="1165" xr:uid="{00000000-0005-0000-0000-0000A6010000}"/>
    <cellStyle name="20% - Accent5 3 2" xfId="1166" xr:uid="{00000000-0005-0000-0000-0000A7010000}"/>
    <cellStyle name="20% - Accent5 3 2 2" xfId="1167" xr:uid="{00000000-0005-0000-0000-0000A8010000}"/>
    <cellStyle name="20% - Accent5 3 2 2 2" xfId="37353" xr:uid="{00000000-0005-0000-0000-0000A9010000}"/>
    <cellStyle name="20% - Accent5 3 2 3" xfId="37352" xr:uid="{00000000-0005-0000-0000-0000AA010000}"/>
    <cellStyle name="20% - Accent5 3 3" xfId="1168" xr:uid="{00000000-0005-0000-0000-0000AB010000}"/>
    <cellStyle name="20% - Accent5 3 3 2" xfId="37354" xr:uid="{00000000-0005-0000-0000-0000AC010000}"/>
    <cellStyle name="20% - Accent5 3 4" xfId="2345" xr:uid="{00000000-0005-0000-0000-0000AD010000}"/>
    <cellStyle name="20% - Accent5 3 5" xfId="37351" xr:uid="{00000000-0005-0000-0000-0000AE010000}"/>
    <cellStyle name="20% - Accent5 4" xfId="1169" xr:uid="{00000000-0005-0000-0000-0000AF010000}"/>
    <cellStyle name="20% - Accent5 4 2" xfId="1170" xr:uid="{00000000-0005-0000-0000-0000B0010000}"/>
    <cellStyle name="20% - Accent5 4 2 2" xfId="37356" xr:uid="{00000000-0005-0000-0000-0000B1010000}"/>
    <cellStyle name="20% - Accent5 4 3" xfId="37355" xr:uid="{00000000-0005-0000-0000-0000B2010000}"/>
    <cellStyle name="20% - Accent5 5" xfId="1171" xr:uid="{00000000-0005-0000-0000-0000B3010000}"/>
    <cellStyle name="20% - Accent5 5 2" xfId="1172" xr:uid="{00000000-0005-0000-0000-0000B4010000}"/>
    <cellStyle name="20% - Accent5 5 2 2" xfId="37358" xr:uid="{00000000-0005-0000-0000-0000B5010000}"/>
    <cellStyle name="20% - Accent5 5 3" xfId="37357" xr:uid="{00000000-0005-0000-0000-0000B6010000}"/>
    <cellStyle name="20% - Accent5 6" xfId="1173" xr:uid="{00000000-0005-0000-0000-0000B7010000}"/>
    <cellStyle name="20% - Accent5 6 2" xfId="1174" xr:uid="{00000000-0005-0000-0000-0000B8010000}"/>
    <cellStyle name="20% - Accent5 6 2 2" xfId="37360" xr:uid="{00000000-0005-0000-0000-0000B9010000}"/>
    <cellStyle name="20% - Accent5 6 3" xfId="37359" xr:uid="{00000000-0005-0000-0000-0000BA010000}"/>
    <cellStyle name="20% - Accent5 7" xfId="1175" xr:uid="{00000000-0005-0000-0000-0000BB010000}"/>
    <cellStyle name="20% - Accent5 7 2" xfId="37361" xr:uid="{00000000-0005-0000-0000-0000BC010000}"/>
    <cellStyle name="20% - Accent5 8" xfId="1176" xr:uid="{00000000-0005-0000-0000-0000BD010000}"/>
    <cellStyle name="20% - Accent5 9" xfId="1177" xr:uid="{00000000-0005-0000-0000-0000BE010000}"/>
    <cellStyle name="20% - Accent6 10" xfId="1178" xr:uid="{00000000-0005-0000-0000-0000BF010000}"/>
    <cellStyle name="20% - Accent6 2" xfId="126" xr:uid="{00000000-0005-0000-0000-0000C0010000}"/>
    <cellStyle name="20% - Accent6 2 2" xfId="1179" xr:uid="{00000000-0005-0000-0000-0000C1010000}"/>
    <cellStyle name="20% - Accent6 2 2 2" xfId="1180" xr:uid="{00000000-0005-0000-0000-0000C2010000}"/>
    <cellStyle name="20% - Accent6 2 2 2 2" xfId="37363" xr:uid="{00000000-0005-0000-0000-0000C3010000}"/>
    <cellStyle name="20% - Accent6 2 2 3" xfId="37362" xr:uid="{00000000-0005-0000-0000-0000C4010000}"/>
    <cellStyle name="20% - Accent6 2 3" xfId="1181" xr:uid="{00000000-0005-0000-0000-0000C5010000}"/>
    <cellStyle name="20% - Accent6 2 3 2" xfId="1182" xr:uid="{00000000-0005-0000-0000-0000C6010000}"/>
    <cellStyle name="20% - Accent6 2 3 2 2" xfId="37365" xr:uid="{00000000-0005-0000-0000-0000C7010000}"/>
    <cellStyle name="20% - Accent6 2 3 3" xfId="37364" xr:uid="{00000000-0005-0000-0000-0000C8010000}"/>
    <cellStyle name="20% - Accent6 2 4" xfId="1183" xr:uid="{00000000-0005-0000-0000-0000C9010000}"/>
    <cellStyle name="20% - Accent6 2 4 2" xfId="1184" xr:uid="{00000000-0005-0000-0000-0000CA010000}"/>
    <cellStyle name="20% - Accent6 2 4 2 2" xfId="37367" xr:uid="{00000000-0005-0000-0000-0000CB010000}"/>
    <cellStyle name="20% - Accent6 2 4 3" xfId="37366" xr:uid="{00000000-0005-0000-0000-0000CC010000}"/>
    <cellStyle name="20% - Accent6 2 5" xfId="1185" xr:uid="{00000000-0005-0000-0000-0000CD010000}"/>
    <cellStyle name="20% - Accent6 2 5 2" xfId="1186" xr:uid="{00000000-0005-0000-0000-0000CE010000}"/>
    <cellStyle name="20% - Accent6 2 5 2 2" xfId="37369" xr:uid="{00000000-0005-0000-0000-0000CF010000}"/>
    <cellStyle name="20% - Accent6 2 5 3" xfId="37368" xr:uid="{00000000-0005-0000-0000-0000D0010000}"/>
    <cellStyle name="20% - Accent6 2 6" xfId="1187" xr:uid="{00000000-0005-0000-0000-0000D1010000}"/>
    <cellStyle name="20% - Accent6 2 6 2" xfId="1188" xr:uid="{00000000-0005-0000-0000-0000D2010000}"/>
    <cellStyle name="20% - Accent6 2 6 2 2" xfId="37371" xr:uid="{00000000-0005-0000-0000-0000D3010000}"/>
    <cellStyle name="20% - Accent6 2 6 3" xfId="37370" xr:uid="{00000000-0005-0000-0000-0000D4010000}"/>
    <cellStyle name="20% - Accent6 2 7" xfId="1189" xr:uid="{00000000-0005-0000-0000-0000D5010000}"/>
    <cellStyle name="20% - Accent6 2 7 2" xfId="37372" xr:uid="{00000000-0005-0000-0000-0000D6010000}"/>
    <cellStyle name="20% - Accent6 2 8" xfId="1190" xr:uid="{00000000-0005-0000-0000-0000D7010000}"/>
    <cellStyle name="20% - Accent6 2 8 2" xfId="37373" xr:uid="{00000000-0005-0000-0000-0000D8010000}"/>
    <cellStyle name="20% - Accent6 2 9" xfId="2346" xr:uid="{00000000-0005-0000-0000-0000D9010000}"/>
    <cellStyle name="20% - Accent6 2 9 2" xfId="41461" xr:uid="{997C6086-24ED-40B3-B2EE-1ECA0F037059}"/>
    <cellStyle name="20% - Accent6 3" xfId="1191" xr:uid="{00000000-0005-0000-0000-0000DA010000}"/>
    <cellStyle name="20% - Accent6 3 2" xfId="1192" xr:uid="{00000000-0005-0000-0000-0000DB010000}"/>
    <cellStyle name="20% - Accent6 3 2 2" xfId="1193" xr:uid="{00000000-0005-0000-0000-0000DC010000}"/>
    <cellStyle name="20% - Accent6 3 2 2 2" xfId="37376" xr:uid="{00000000-0005-0000-0000-0000DD010000}"/>
    <cellStyle name="20% - Accent6 3 2 3" xfId="37375" xr:uid="{00000000-0005-0000-0000-0000DE010000}"/>
    <cellStyle name="20% - Accent6 3 3" xfId="1194" xr:uid="{00000000-0005-0000-0000-0000DF010000}"/>
    <cellStyle name="20% - Accent6 3 3 2" xfId="37377" xr:uid="{00000000-0005-0000-0000-0000E0010000}"/>
    <cellStyle name="20% - Accent6 3 4" xfId="2347" xr:uid="{00000000-0005-0000-0000-0000E1010000}"/>
    <cellStyle name="20% - Accent6 3 5" xfId="37374" xr:uid="{00000000-0005-0000-0000-0000E2010000}"/>
    <cellStyle name="20% - Accent6 4" xfId="1195" xr:uid="{00000000-0005-0000-0000-0000E3010000}"/>
    <cellStyle name="20% - Accent6 4 2" xfId="1196" xr:uid="{00000000-0005-0000-0000-0000E4010000}"/>
    <cellStyle name="20% - Accent6 4 2 2" xfId="37379" xr:uid="{00000000-0005-0000-0000-0000E5010000}"/>
    <cellStyle name="20% - Accent6 4 3" xfId="37378" xr:uid="{00000000-0005-0000-0000-0000E6010000}"/>
    <cellStyle name="20% - Accent6 5" xfId="1197" xr:uid="{00000000-0005-0000-0000-0000E7010000}"/>
    <cellStyle name="20% - Accent6 5 2" xfId="1198" xr:uid="{00000000-0005-0000-0000-0000E8010000}"/>
    <cellStyle name="20% - Accent6 5 2 2" xfId="37381" xr:uid="{00000000-0005-0000-0000-0000E9010000}"/>
    <cellStyle name="20% - Accent6 5 3" xfId="37380" xr:uid="{00000000-0005-0000-0000-0000EA010000}"/>
    <cellStyle name="20% - Accent6 6" xfId="1199" xr:uid="{00000000-0005-0000-0000-0000EB010000}"/>
    <cellStyle name="20% - Accent6 6 2" xfId="1200" xr:uid="{00000000-0005-0000-0000-0000EC010000}"/>
    <cellStyle name="20% - Accent6 6 2 2" xfId="37383" xr:uid="{00000000-0005-0000-0000-0000ED010000}"/>
    <cellStyle name="20% - Accent6 6 3" xfId="37382" xr:uid="{00000000-0005-0000-0000-0000EE010000}"/>
    <cellStyle name="20% - Accent6 7" xfId="1201" xr:uid="{00000000-0005-0000-0000-0000EF010000}"/>
    <cellStyle name="20% - Accent6 7 2" xfId="37384" xr:uid="{00000000-0005-0000-0000-0000F0010000}"/>
    <cellStyle name="20% - Accent6 8" xfId="1202" xr:uid="{00000000-0005-0000-0000-0000F1010000}"/>
    <cellStyle name="20% - Accent6 9" xfId="1203" xr:uid="{00000000-0005-0000-0000-0000F2010000}"/>
    <cellStyle name="40% - Accent1 10" xfId="1204" xr:uid="{00000000-0005-0000-0000-0000F3010000}"/>
    <cellStyle name="40% - Accent1 2" xfId="127" xr:uid="{00000000-0005-0000-0000-0000F4010000}"/>
    <cellStyle name="40% - Accent1 2 2" xfId="1205" xr:uid="{00000000-0005-0000-0000-0000F5010000}"/>
    <cellStyle name="40% - Accent1 2 2 2" xfId="1206" xr:uid="{00000000-0005-0000-0000-0000F6010000}"/>
    <cellStyle name="40% - Accent1 2 2 2 2" xfId="37386" xr:uid="{00000000-0005-0000-0000-0000F7010000}"/>
    <cellStyle name="40% - Accent1 2 2 3" xfId="37385" xr:uid="{00000000-0005-0000-0000-0000F8010000}"/>
    <cellStyle name="40% - Accent1 2 3" xfId="1207" xr:uid="{00000000-0005-0000-0000-0000F9010000}"/>
    <cellStyle name="40% - Accent1 2 3 2" xfId="1208" xr:uid="{00000000-0005-0000-0000-0000FA010000}"/>
    <cellStyle name="40% - Accent1 2 3 2 2" xfId="37388" xr:uid="{00000000-0005-0000-0000-0000FB010000}"/>
    <cellStyle name="40% - Accent1 2 3 3" xfId="37387" xr:uid="{00000000-0005-0000-0000-0000FC010000}"/>
    <cellStyle name="40% - Accent1 2 4" xfId="1209" xr:uid="{00000000-0005-0000-0000-0000FD010000}"/>
    <cellStyle name="40% - Accent1 2 4 2" xfId="1210" xr:uid="{00000000-0005-0000-0000-0000FE010000}"/>
    <cellStyle name="40% - Accent1 2 4 2 2" xfId="37390" xr:uid="{00000000-0005-0000-0000-0000FF010000}"/>
    <cellStyle name="40% - Accent1 2 4 3" xfId="37389" xr:uid="{00000000-0005-0000-0000-000000020000}"/>
    <cellStyle name="40% - Accent1 2 5" xfId="1211" xr:uid="{00000000-0005-0000-0000-000001020000}"/>
    <cellStyle name="40% - Accent1 2 5 2" xfId="1212" xr:uid="{00000000-0005-0000-0000-000002020000}"/>
    <cellStyle name="40% - Accent1 2 5 2 2" xfId="37392" xr:uid="{00000000-0005-0000-0000-000003020000}"/>
    <cellStyle name="40% - Accent1 2 5 3" xfId="37391" xr:uid="{00000000-0005-0000-0000-000004020000}"/>
    <cellStyle name="40% - Accent1 2 6" xfId="1213" xr:uid="{00000000-0005-0000-0000-000005020000}"/>
    <cellStyle name="40% - Accent1 2 6 2" xfId="1214" xr:uid="{00000000-0005-0000-0000-000006020000}"/>
    <cellStyle name="40% - Accent1 2 6 2 2" xfId="37394" xr:uid="{00000000-0005-0000-0000-000007020000}"/>
    <cellStyle name="40% - Accent1 2 6 3" xfId="37393" xr:uid="{00000000-0005-0000-0000-000008020000}"/>
    <cellStyle name="40% - Accent1 2 7" xfId="1215" xr:uid="{00000000-0005-0000-0000-000009020000}"/>
    <cellStyle name="40% - Accent1 2 7 2" xfId="37395" xr:uid="{00000000-0005-0000-0000-00000A020000}"/>
    <cellStyle name="40% - Accent1 2 8" xfId="1216" xr:uid="{00000000-0005-0000-0000-00000B020000}"/>
    <cellStyle name="40% - Accent1 2 8 2" xfId="37396" xr:uid="{00000000-0005-0000-0000-00000C020000}"/>
    <cellStyle name="40% - Accent1 2 9" xfId="2348" xr:uid="{00000000-0005-0000-0000-00000D020000}"/>
    <cellStyle name="40% - Accent1 2 9 2" xfId="41462" xr:uid="{97589A3C-3066-485A-B8D4-D520EE19F657}"/>
    <cellStyle name="40% - Accent1 3" xfId="1217" xr:uid="{00000000-0005-0000-0000-00000E020000}"/>
    <cellStyle name="40% - Accent1 3 2" xfId="1218" xr:uid="{00000000-0005-0000-0000-00000F020000}"/>
    <cellStyle name="40% - Accent1 3 2 2" xfId="1219" xr:uid="{00000000-0005-0000-0000-000010020000}"/>
    <cellStyle name="40% - Accent1 3 2 2 2" xfId="37399" xr:uid="{00000000-0005-0000-0000-000011020000}"/>
    <cellStyle name="40% - Accent1 3 2 3" xfId="37398" xr:uid="{00000000-0005-0000-0000-000012020000}"/>
    <cellStyle name="40% - Accent1 3 3" xfId="1220" xr:uid="{00000000-0005-0000-0000-000013020000}"/>
    <cellStyle name="40% - Accent1 3 3 2" xfId="37400" xr:uid="{00000000-0005-0000-0000-000014020000}"/>
    <cellStyle name="40% - Accent1 3 4" xfId="2349" xr:uid="{00000000-0005-0000-0000-000015020000}"/>
    <cellStyle name="40% - Accent1 3 5" xfId="37397" xr:uid="{00000000-0005-0000-0000-000016020000}"/>
    <cellStyle name="40% - Accent1 4" xfId="1221" xr:uid="{00000000-0005-0000-0000-000017020000}"/>
    <cellStyle name="40% - Accent1 4 2" xfId="1222" xr:uid="{00000000-0005-0000-0000-000018020000}"/>
    <cellStyle name="40% - Accent1 4 2 2" xfId="37402" xr:uid="{00000000-0005-0000-0000-000019020000}"/>
    <cellStyle name="40% - Accent1 4 3" xfId="37401" xr:uid="{00000000-0005-0000-0000-00001A020000}"/>
    <cellStyle name="40% - Accent1 5" xfId="1223" xr:uid="{00000000-0005-0000-0000-00001B020000}"/>
    <cellStyle name="40% - Accent1 5 2" xfId="1224" xr:uid="{00000000-0005-0000-0000-00001C020000}"/>
    <cellStyle name="40% - Accent1 5 2 2" xfId="37404" xr:uid="{00000000-0005-0000-0000-00001D020000}"/>
    <cellStyle name="40% - Accent1 5 3" xfId="37403" xr:uid="{00000000-0005-0000-0000-00001E020000}"/>
    <cellStyle name="40% - Accent1 6" xfId="1225" xr:uid="{00000000-0005-0000-0000-00001F020000}"/>
    <cellStyle name="40% - Accent1 6 2" xfId="1226" xr:uid="{00000000-0005-0000-0000-000020020000}"/>
    <cellStyle name="40% - Accent1 6 2 2" xfId="37406" xr:uid="{00000000-0005-0000-0000-000021020000}"/>
    <cellStyle name="40% - Accent1 6 3" xfId="37405" xr:uid="{00000000-0005-0000-0000-000022020000}"/>
    <cellStyle name="40% - Accent1 7" xfId="1227" xr:uid="{00000000-0005-0000-0000-000023020000}"/>
    <cellStyle name="40% - Accent1 7 2" xfId="37407" xr:uid="{00000000-0005-0000-0000-000024020000}"/>
    <cellStyle name="40% - Accent1 8" xfId="1228" xr:uid="{00000000-0005-0000-0000-000025020000}"/>
    <cellStyle name="40% - Accent1 9" xfId="1229" xr:uid="{00000000-0005-0000-0000-000026020000}"/>
    <cellStyle name="40% - Accent2 10" xfId="1230" xr:uid="{00000000-0005-0000-0000-000027020000}"/>
    <cellStyle name="40% - Accent2 2" xfId="128" xr:uid="{00000000-0005-0000-0000-000028020000}"/>
    <cellStyle name="40% - Accent2 2 2" xfId="1231" xr:uid="{00000000-0005-0000-0000-000029020000}"/>
    <cellStyle name="40% - Accent2 2 2 2" xfId="1232" xr:uid="{00000000-0005-0000-0000-00002A020000}"/>
    <cellStyle name="40% - Accent2 2 2 2 2" xfId="37409" xr:uid="{00000000-0005-0000-0000-00002B020000}"/>
    <cellStyle name="40% - Accent2 2 2 3" xfId="37408" xr:uid="{00000000-0005-0000-0000-00002C020000}"/>
    <cellStyle name="40% - Accent2 2 3" xfId="1233" xr:uid="{00000000-0005-0000-0000-00002D020000}"/>
    <cellStyle name="40% - Accent2 2 3 2" xfId="1234" xr:uid="{00000000-0005-0000-0000-00002E020000}"/>
    <cellStyle name="40% - Accent2 2 3 2 2" xfId="37411" xr:uid="{00000000-0005-0000-0000-00002F020000}"/>
    <cellStyle name="40% - Accent2 2 3 3" xfId="37410" xr:uid="{00000000-0005-0000-0000-000030020000}"/>
    <cellStyle name="40% - Accent2 2 4" xfId="1235" xr:uid="{00000000-0005-0000-0000-000031020000}"/>
    <cellStyle name="40% - Accent2 2 4 2" xfId="1236" xr:uid="{00000000-0005-0000-0000-000032020000}"/>
    <cellStyle name="40% - Accent2 2 4 2 2" xfId="37413" xr:uid="{00000000-0005-0000-0000-000033020000}"/>
    <cellStyle name="40% - Accent2 2 4 3" xfId="37412" xr:uid="{00000000-0005-0000-0000-000034020000}"/>
    <cellStyle name="40% - Accent2 2 5" xfId="1237" xr:uid="{00000000-0005-0000-0000-000035020000}"/>
    <cellStyle name="40% - Accent2 2 5 2" xfId="1238" xr:uid="{00000000-0005-0000-0000-000036020000}"/>
    <cellStyle name="40% - Accent2 2 5 2 2" xfId="37415" xr:uid="{00000000-0005-0000-0000-000037020000}"/>
    <cellStyle name="40% - Accent2 2 5 3" xfId="37414" xr:uid="{00000000-0005-0000-0000-000038020000}"/>
    <cellStyle name="40% - Accent2 2 6" xfId="1239" xr:uid="{00000000-0005-0000-0000-000039020000}"/>
    <cellStyle name="40% - Accent2 2 6 2" xfId="1240" xr:uid="{00000000-0005-0000-0000-00003A020000}"/>
    <cellStyle name="40% - Accent2 2 6 2 2" xfId="37417" xr:uid="{00000000-0005-0000-0000-00003B020000}"/>
    <cellStyle name="40% - Accent2 2 6 3" xfId="37416" xr:uid="{00000000-0005-0000-0000-00003C020000}"/>
    <cellStyle name="40% - Accent2 2 7" xfId="1241" xr:uid="{00000000-0005-0000-0000-00003D020000}"/>
    <cellStyle name="40% - Accent2 2 7 2" xfId="37418" xr:uid="{00000000-0005-0000-0000-00003E020000}"/>
    <cellStyle name="40% - Accent2 2 8" xfId="1242" xr:uid="{00000000-0005-0000-0000-00003F020000}"/>
    <cellStyle name="40% - Accent2 2 8 2" xfId="37419" xr:uid="{00000000-0005-0000-0000-000040020000}"/>
    <cellStyle name="40% - Accent2 2 9" xfId="2350" xr:uid="{00000000-0005-0000-0000-000041020000}"/>
    <cellStyle name="40% - Accent2 2 9 2" xfId="41463" xr:uid="{D58A2950-E1D3-4C0B-8E8E-555E82A12742}"/>
    <cellStyle name="40% - Accent2 3" xfId="1243" xr:uid="{00000000-0005-0000-0000-000042020000}"/>
    <cellStyle name="40% - Accent2 3 2" xfId="1244" xr:uid="{00000000-0005-0000-0000-000043020000}"/>
    <cellStyle name="40% - Accent2 3 2 2" xfId="1245" xr:uid="{00000000-0005-0000-0000-000044020000}"/>
    <cellStyle name="40% - Accent2 3 2 2 2" xfId="37422" xr:uid="{00000000-0005-0000-0000-000045020000}"/>
    <cellStyle name="40% - Accent2 3 2 3" xfId="37421" xr:uid="{00000000-0005-0000-0000-000046020000}"/>
    <cellStyle name="40% - Accent2 3 3" xfId="1246" xr:uid="{00000000-0005-0000-0000-000047020000}"/>
    <cellStyle name="40% - Accent2 3 3 2" xfId="37423" xr:uid="{00000000-0005-0000-0000-000048020000}"/>
    <cellStyle name="40% - Accent2 3 4" xfId="2351" xr:uid="{00000000-0005-0000-0000-000049020000}"/>
    <cellStyle name="40% - Accent2 3 5" xfId="37420" xr:uid="{00000000-0005-0000-0000-00004A020000}"/>
    <cellStyle name="40% - Accent2 4" xfId="1247" xr:uid="{00000000-0005-0000-0000-00004B020000}"/>
    <cellStyle name="40% - Accent2 4 2" xfId="1248" xr:uid="{00000000-0005-0000-0000-00004C020000}"/>
    <cellStyle name="40% - Accent2 4 2 2" xfId="37425" xr:uid="{00000000-0005-0000-0000-00004D020000}"/>
    <cellStyle name="40% - Accent2 4 3" xfId="37424" xr:uid="{00000000-0005-0000-0000-00004E020000}"/>
    <cellStyle name="40% - Accent2 5" xfId="1249" xr:uid="{00000000-0005-0000-0000-00004F020000}"/>
    <cellStyle name="40% - Accent2 5 2" xfId="1250" xr:uid="{00000000-0005-0000-0000-000050020000}"/>
    <cellStyle name="40% - Accent2 5 2 2" xfId="37427" xr:uid="{00000000-0005-0000-0000-000051020000}"/>
    <cellStyle name="40% - Accent2 5 3" xfId="37426" xr:uid="{00000000-0005-0000-0000-000052020000}"/>
    <cellStyle name="40% - Accent2 6" xfId="1251" xr:uid="{00000000-0005-0000-0000-000053020000}"/>
    <cellStyle name="40% - Accent2 6 2" xfId="1252" xr:uid="{00000000-0005-0000-0000-000054020000}"/>
    <cellStyle name="40% - Accent2 6 2 2" xfId="37429" xr:uid="{00000000-0005-0000-0000-000055020000}"/>
    <cellStyle name="40% - Accent2 6 3" xfId="37428" xr:uid="{00000000-0005-0000-0000-000056020000}"/>
    <cellStyle name="40% - Accent2 7" xfId="1253" xr:uid="{00000000-0005-0000-0000-000057020000}"/>
    <cellStyle name="40% - Accent2 7 2" xfId="37430" xr:uid="{00000000-0005-0000-0000-000058020000}"/>
    <cellStyle name="40% - Accent2 8" xfId="1254" xr:uid="{00000000-0005-0000-0000-000059020000}"/>
    <cellStyle name="40% - Accent2 9" xfId="1255" xr:uid="{00000000-0005-0000-0000-00005A020000}"/>
    <cellStyle name="40% - Accent3 10" xfId="1256" xr:uid="{00000000-0005-0000-0000-00005B020000}"/>
    <cellStyle name="40% - Accent3 2" xfId="129" xr:uid="{00000000-0005-0000-0000-00005C020000}"/>
    <cellStyle name="40% - Accent3 2 2" xfId="1257" xr:uid="{00000000-0005-0000-0000-00005D020000}"/>
    <cellStyle name="40% - Accent3 2 2 2" xfId="1258" xr:uid="{00000000-0005-0000-0000-00005E020000}"/>
    <cellStyle name="40% - Accent3 2 2 2 2" xfId="37432" xr:uid="{00000000-0005-0000-0000-00005F020000}"/>
    <cellStyle name="40% - Accent3 2 2 3" xfId="37431" xr:uid="{00000000-0005-0000-0000-000060020000}"/>
    <cellStyle name="40% - Accent3 2 3" xfId="1259" xr:uid="{00000000-0005-0000-0000-000061020000}"/>
    <cellStyle name="40% - Accent3 2 3 2" xfId="1260" xr:uid="{00000000-0005-0000-0000-000062020000}"/>
    <cellStyle name="40% - Accent3 2 3 2 2" xfId="37434" xr:uid="{00000000-0005-0000-0000-000063020000}"/>
    <cellStyle name="40% - Accent3 2 3 3" xfId="37433" xr:uid="{00000000-0005-0000-0000-000064020000}"/>
    <cellStyle name="40% - Accent3 2 4" xfId="1261" xr:uid="{00000000-0005-0000-0000-000065020000}"/>
    <cellStyle name="40% - Accent3 2 4 2" xfId="1262" xr:uid="{00000000-0005-0000-0000-000066020000}"/>
    <cellStyle name="40% - Accent3 2 4 2 2" xfId="37436" xr:uid="{00000000-0005-0000-0000-000067020000}"/>
    <cellStyle name="40% - Accent3 2 4 3" xfId="37435" xr:uid="{00000000-0005-0000-0000-000068020000}"/>
    <cellStyle name="40% - Accent3 2 5" xfId="1263" xr:uid="{00000000-0005-0000-0000-000069020000}"/>
    <cellStyle name="40% - Accent3 2 5 2" xfId="1264" xr:uid="{00000000-0005-0000-0000-00006A020000}"/>
    <cellStyle name="40% - Accent3 2 5 2 2" xfId="37438" xr:uid="{00000000-0005-0000-0000-00006B020000}"/>
    <cellStyle name="40% - Accent3 2 5 3" xfId="37437" xr:uid="{00000000-0005-0000-0000-00006C020000}"/>
    <cellStyle name="40% - Accent3 2 6" xfId="1265" xr:uid="{00000000-0005-0000-0000-00006D020000}"/>
    <cellStyle name="40% - Accent3 2 6 2" xfId="1266" xr:uid="{00000000-0005-0000-0000-00006E020000}"/>
    <cellStyle name="40% - Accent3 2 6 2 2" xfId="37440" xr:uid="{00000000-0005-0000-0000-00006F020000}"/>
    <cellStyle name="40% - Accent3 2 6 3" xfId="37439" xr:uid="{00000000-0005-0000-0000-000070020000}"/>
    <cellStyle name="40% - Accent3 2 7" xfId="1267" xr:uid="{00000000-0005-0000-0000-000071020000}"/>
    <cellStyle name="40% - Accent3 2 7 2" xfId="37441" xr:uid="{00000000-0005-0000-0000-000072020000}"/>
    <cellStyle name="40% - Accent3 2 8" xfId="1268" xr:uid="{00000000-0005-0000-0000-000073020000}"/>
    <cellStyle name="40% - Accent3 2 8 2" xfId="37442" xr:uid="{00000000-0005-0000-0000-000074020000}"/>
    <cellStyle name="40% - Accent3 2 9" xfId="2352" xr:uid="{00000000-0005-0000-0000-000075020000}"/>
    <cellStyle name="40% - Accent3 2 9 2" xfId="41464" xr:uid="{4C75C77F-6A8B-47F6-BFA6-287371253608}"/>
    <cellStyle name="40% - Accent3 3" xfId="1269" xr:uid="{00000000-0005-0000-0000-000076020000}"/>
    <cellStyle name="40% - Accent3 3 2" xfId="1270" xr:uid="{00000000-0005-0000-0000-000077020000}"/>
    <cellStyle name="40% - Accent3 3 2 2" xfId="1271" xr:uid="{00000000-0005-0000-0000-000078020000}"/>
    <cellStyle name="40% - Accent3 3 2 2 2" xfId="37445" xr:uid="{00000000-0005-0000-0000-000079020000}"/>
    <cellStyle name="40% - Accent3 3 2 3" xfId="37444" xr:uid="{00000000-0005-0000-0000-00007A020000}"/>
    <cellStyle name="40% - Accent3 3 3" xfId="1272" xr:uid="{00000000-0005-0000-0000-00007B020000}"/>
    <cellStyle name="40% - Accent3 3 3 2" xfId="37446" xr:uid="{00000000-0005-0000-0000-00007C020000}"/>
    <cellStyle name="40% - Accent3 3 4" xfId="2353" xr:uid="{00000000-0005-0000-0000-00007D020000}"/>
    <cellStyle name="40% - Accent3 3 5" xfId="37443" xr:uid="{00000000-0005-0000-0000-00007E020000}"/>
    <cellStyle name="40% - Accent3 4" xfId="1273" xr:uid="{00000000-0005-0000-0000-00007F020000}"/>
    <cellStyle name="40% - Accent3 4 2" xfId="1274" xr:uid="{00000000-0005-0000-0000-000080020000}"/>
    <cellStyle name="40% - Accent3 4 2 2" xfId="37448" xr:uid="{00000000-0005-0000-0000-000081020000}"/>
    <cellStyle name="40% - Accent3 4 3" xfId="37447" xr:uid="{00000000-0005-0000-0000-000082020000}"/>
    <cellStyle name="40% - Accent3 5" xfId="1275" xr:uid="{00000000-0005-0000-0000-000083020000}"/>
    <cellStyle name="40% - Accent3 5 2" xfId="1276" xr:uid="{00000000-0005-0000-0000-000084020000}"/>
    <cellStyle name="40% - Accent3 5 2 2" xfId="37450" xr:uid="{00000000-0005-0000-0000-000085020000}"/>
    <cellStyle name="40% - Accent3 5 3" xfId="37449" xr:uid="{00000000-0005-0000-0000-000086020000}"/>
    <cellStyle name="40% - Accent3 6" xfId="1277" xr:uid="{00000000-0005-0000-0000-000087020000}"/>
    <cellStyle name="40% - Accent3 6 2" xfId="1278" xr:uid="{00000000-0005-0000-0000-000088020000}"/>
    <cellStyle name="40% - Accent3 6 2 2" xfId="37452" xr:uid="{00000000-0005-0000-0000-000089020000}"/>
    <cellStyle name="40% - Accent3 6 3" xfId="37451" xr:uid="{00000000-0005-0000-0000-00008A020000}"/>
    <cellStyle name="40% - Accent3 7" xfId="1279" xr:uid="{00000000-0005-0000-0000-00008B020000}"/>
    <cellStyle name="40% - Accent3 7 2" xfId="37453" xr:uid="{00000000-0005-0000-0000-00008C020000}"/>
    <cellStyle name="40% - Accent3 8" xfId="1280" xr:uid="{00000000-0005-0000-0000-00008D020000}"/>
    <cellStyle name="40% - Accent3 9" xfId="1281" xr:uid="{00000000-0005-0000-0000-00008E020000}"/>
    <cellStyle name="40% - Accent4 10" xfId="1282" xr:uid="{00000000-0005-0000-0000-00008F020000}"/>
    <cellStyle name="40% - Accent4 2" xfId="130" xr:uid="{00000000-0005-0000-0000-000090020000}"/>
    <cellStyle name="40% - Accent4 2 2" xfId="1283" xr:uid="{00000000-0005-0000-0000-000091020000}"/>
    <cellStyle name="40% - Accent4 2 2 2" xfId="1284" xr:uid="{00000000-0005-0000-0000-000092020000}"/>
    <cellStyle name="40% - Accent4 2 2 2 2" xfId="37455" xr:uid="{00000000-0005-0000-0000-000093020000}"/>
    <cellStyle name="40% - Accent4 2 2 3" xfId="37454" xr:uid="{00000000-0005-0000-0000-000094020000}"/>
    <cellStyle name="40% - Accent4 2 3" xfId="1285" xr:uid="{00000000-0005-0000-0000-000095020000}"/>
    <cellStyle name="40% - Accent4 2 3 2" xfId="1286" xr:uid="{00000000-0005-0000-0000-000096020000}"/>
    <cellStyle name="40% - Accent4 2 3 2 2" xfId="37457" xr:uid="{00000000-0005-0000-0000-000097020000}"/>
    <cellStyle name="40% - Accent4 2 3 3" xfId="37456" xr:uid="{00000000-0005-0000-0000-000098020000}"/>
    <cellStyle name="40% - Accent4 2 4" xfId="1287" xr:uid="{00000000-0005-0000-0000-000099020000}"/>
    <cellStyle name="40% - Accent4 2 4 2" xfId="1288" xr:uid="{00000000-0005-0000-0000-00009A020000}"/>
    <cellStyle name="40% - Accent4 2 4 2 2" xfId="37459" xr:uid="{00000000-0005-0000-0000-00009B020000}"/>
    <cellStyle name="40% - Accent4 2 4 3" xfId="37458" xr:uid="{00000000-0005-0000-0000-00009C020000}"/>
    <cellStyle name="40% - Accent4 2 5" xfId="1289" xr:uid="{00000000-0005-0000-0000-00009D020000}"/>
    <cellStyle name="40% - Accent4 2 5 2" xfId="1290" xr:uid="{00000000-0005-0000-0000-00009E020000}"/>
    <cellStyle name="40% - Accent4 2 5 2 2" xfId="37461" xr:uid="{00000000-0005-0000-0000-00009F020000}"/>
    <cellStyle name="40% - Accent4 2 5 3" xfId="37460" xr:uid="{00000000-0005-0000-0000-0000A0020000}"/>
    <cellStyle name="40% - Accent4 2 6" xfId="1291" xr:uid="{00000000-0005-0000-0000-0000A1020000}"/>
    <cellStyle name="40% - Accent4 2 6 2" xfId="1292" xr:uid="{00000000-0005-0000-0000-0000A2020000}"/>
    <cellStyle name="40% - Accent4 2 6 2 2" xfId="37463" xr:uid="{00000000-0005-0000-0000-0000A3020000}"/>
    <cellStyle name="40% - Accent4 2 6 3" xfId="37462" xr:uid="{00000000-0005-0000-0000-0000A4020000}"/>
    <cellStyle name="40% - Accent4 2 7" xfId="1293" xr:uid="{00000000-0005-0000-0000-0000A5020000}"/>
    <cellStyle name="40% - Accent4 2 7 2" xfId="37464" xr:uid="{00000000-0005-0000-0000-0000A6020000}"/>
    <cellStyle name="40% - Accent4 2 8" xfId="1294" xr:uid="{00000000-0005-0000-0000-0000A7020000}"/>
    <cellStyle name="40% - Accent4 2 8 2" xfId="37465" xr:uid="{00000000-0005-0000-0000-0000A8020000}"/>
    <cellStyle name="40% - Accent4 2 9" xfId="2354" xr:uid="{00000000-0005-0000-0000-0000A9020000}"/>
    <cellStyle name="40% - Accent4 2 9 2" xfId="41465" xr:uid="{A53DFE85-24AB-47AB-9648-470B8A5BBC03}"/>
    <cellStyle name="40% - Accent4 3" xfId="1295" xr:uid="{00000000-0005-0000-0000-0000AA020000}"/>
    <cellStyle name="40% - Accent4 3 2" xfId="1296" xr:uid="{00000000-0005-0000-0000-0000AB020000}"/>
    <cellStyle name="40% - Accent4 3 2 2" xfId="1297" xr:uid="{00000000-0005-0000-0000-0000AC020000}"/>
    <cellStyle name="40% - Accent4 3 2 2 2" xfId="37468" xr:uid="{00000000-0005-0000-0000-0000AD020000}"/>
    <cellStyle name="40% - Accent4 3 2 3" xfId="37467" xr:uid="{00000000-0005-0000-0000-0000AE020000}"/>
    <cellStyle name="40% - Accent4 3 3" xfId="1298" xr:uid="{00000000-0005-0000-0000-0000AF020000}"/>
    <cellStyle name="40% - Accent4 3 3 2" xfId="37469" xr:uid="{00000000-0005-0000-0000-0000B0020000}"/>
    <cellStyle name="40% - Accent4 3 4" xfId="2355" xr:uid="{00000000-0005-0000-0000-0000B1020000}"/>
    <cellStyle name="40% - Accent4 3 5" xfId="37466" xr:uid="{00000000-0005-0000-0000-0000B2020000}"/>
    <cellStyle name="40% - Accent4 4" xfId="1299" xr:uid="{00000000-0005-0000-0000-0000B3020000}"/>
    <cellStyle name="40% - Accent4 4 2" xfId="1300" xr:uid="{00000000-0005-0000-0000-0000B4020000}"/>
    <cellStyle name="40% - Accent4 4 2 2" xfId="37471" xr:uid="{00000000-0005-0000-0000-0000B5020000}"/>
    <cellStyle name="40% - Accent4 4 3" xfId="37470" xr:uid="{00000000-0005-0000-0000-0000B6020000}"/>
    <cellStyle name="40% - Accent4 5" xfId="1301" xr:uid="{00000000-0005-0000-0000-0000B7020000}"/>
    <cellStyle name="40% - Accent4 5 2" xfId="1302" xr:uid="{00000000-0005-0000-0000-0000B8020000}"/>
    <cellStyle name="40% - Accent4 5 2 2" xfId="37473" xr:uid="{00000000-0005-0000-0000-0000B9020000}"/>
    <cellStyle name="40% - Accent4 5 3" xfId="37472" xr:uid="{00000000-0005-0000-0000-0000BA020000}"/>
    <cellStyle name="40% - Accent4 6" xfId="1303" xr:uid="{00000000-0005-0000-0000-0000BB020000}"/>
    <cellStyle name="40% - Accent4 6 2" xfId="1304" xr:uid="{00000000-0005-0000-0000-0000BC020000}"/>
    <cellStyle name="40% - Accent4 6 2 2" xfId="37475" xr:uid="{00000000-0005-0000-0000-0000BD020000}"/>
    <cellStyle name="40% - Accent4 6 3" xfId="37474" xr:uid="{00000000-0005-0000-0000-0000BE020000}"/>
    <cellStyle name="40% - Accent4 7" xfId="1305" xr:uid="{00000000-0005-0000-0000-0000BF020000}"/>
    <cellStyle name="40% - Accent4 7 2" xfId="37476" xr:uid="{00000000-0005-0000-0000-0000C0020000}"/>
    <cellStyle name="40% - Accent4 8" xfId="1306" xr:uid="{00000000-0005-0000-0000-0000C1020000}"/>
    <cellStyle name="40% - Accent4 9" xfId="1307" xr:uid="{00000000-0005-0000-0000-0000C2020000}"/>
    <cellStyle name="40% - Accent5 10" xfId="1308" xr:uid="{00000000-0005-0000-0000-0000C3020000}"/>
    <cellStyle name="40% - Accent5 2" xfId="131" xr:uid="{00000000-0005-0000-0000-0000C4020000}"/>
    <cellStyle name="40% - Accent5 2 2" xfId="1309" xr:uid="{00000000-0005-0000-0000-0000C5020000}"/>
    <cellStyle name="40% - Accent5 2 2 2" xfId="1310" xr:uid="{00000000-0005-0000-0000-0000C6020000}"/>
    <cellStyle name="40% - Accent5 2 2 2 2" xfId="37478" xr:uid="{00000000-0005-0000-0000-0000C7020000}"/>
    <cellStyle name="40% - Accent5 2 2 3" xfId="37477" xr:uid="{00000000-0005-0000-0000-0000C8020000}"/>
    <cellStyle name="40% - Accent5 2 3" xfId="1311" xr:uid="{00000000-0005-0000-0000-0000C9020000}"/>
    <cellStyle name="40% - Accent5 2 3 2" xfId="1312" xr:uid="{00000000-0005-0000-0000-0000CA020000}"/>
    <cellStyle name="40% - Accent5 2 3 2 2" xfId="37480" xr:uid="{00000000-0005-0000-0000-0000CB020000}"/>
    <cellStyle name="40% - Accent5 2 3 3" xfId="37479" xr:uid="{00000000-0005-0000-0000-0000CC020000}"/>
    <cellStyle name="40% - Accent5 2 4" xfId="1313" xr:uid="{00000000-0005-0000-0000-0000CD020000}"/>
    <cellStyle name="40% - Accent5 2 4 2" xfId="1314" xr:uid="{00000000-0005-0000-0000-0000CE020000}"/>
    <cellStyle name="40% - Accent5 2 4 2 2" xfId="37482" xr:uid="{00000000-0005-0000-0000-0000CF020000}"/>
    <cellStyle name="40% - Accent5 2 4 3" xfId="37481" xr:uid="{00000000-0005-0000-0000-0000D0020000}"/>
    <cellStyle name="40% - Accent5 2 5" xfId="1315" xr:uid="{00000000-0005-0000-0000-0000D1020000}"/>
    <cellStyle name="40% - Accent5 2 5 2" xfId="1316" xr:uid="{00000000-0005-0000-0000-0000D2020000}"/>
    <cellStyle name="40% - Accent5 2 5 2 2" xfId="37484" xr:uid="{00000000-0005-0000-0000-0000D3020000}"/>
    <cellStyle name="40% - Accent5 2 5 3" xfId="37483" xr:uid="{00000000-0005-0000-0000-0000D4020000}"/>
    <cellStyle name="40% - Accent5 2 6" xfId="1317" xr:uid="{00000000-0005-0000-0000-0000D5020000}"/>
    <cellStyle name="40% - Accent5 2 6 2" xfId="1318" xr:uid="{00000000-0005-0000-0000-0000D6020000}"/>
    <cellStyle name="40% - Accent5 2 6 2 2" xfId="37486" xr:uid="{00000000-0005-0000-0000-0000D7020000}"/>
    <cellStyle name="40% - Accent5 2 6 3" xfId="37485" xr:uid="{00000000-0005-0000-0000-0000D8020000}"/>
    <cellStyle name="40% - Accent5 2 7" xfId="1319" xr:uid="{00000000-0005-0000-0000-0000D9020000}"/>
    <cellStyle name="40% - Accent5 2 7 2" xfId="37487" xr:uid="{00000000-0005-0000-0000-0000DA020000}"/>
    <cellStyle name="40% - Accent5 2 8" xfId="1320" xr:uid="{00000000-0005-0000-0000-0000DB020000}"/>
    <cellStyle name="40% - Accent5 2 8 2" xfId="37488" xr:uid="{00000000-0005-0000-0000-0000DC020000}"/>
    <cellStyle name="40% - Accent5 2 9" xfId="2356" xr:uid="{00000000-0005-0000-0000-0000DD020000}"/>
    <cellStyle name="40% - Accent5 2 9 2" xfId="41466" xr:uid="{264CB885-BBA0-4379-BF94-D5C6FE855345}"/>
    <cellStyle name="40% - Accent5 3" xfId="1321" xr:uid="{00000000-0005-0000-0000-0000DE020000}"/>
    <cellStyle name="40% - Accent5 3 2" xfId="1322" xr:uid="{00000000-0005-0000-0000-0000DF020000}"/>
    <cellStyle name="40% - Accent5 3 2 2" xfId="1323" xr:uid="{00000000-0005-0000-0000-0000E0020000}"/>
    <cellStyle name="40% - Accent5 3 2 2 2" xfId="37491" xr:uid="{00000000-0005-0000-0000-0000E1020000}"/>
    <cellStyle name="40% - Accent5 3 2 3" xfId="37490" xr:uid="{00000000-0005-0000-0000-0000E2020000}"/>
    <cellStyle name="40% - Accent5 3 3" xfId="1324" xr:uid="{00000000-0005-0000-0000-0000E3020000}"/>
    <cellStyle name="40% - Accent5 3 3 2" xfId="37492" xr:uid="{00000000-0005-0000-0000-0000E4020000}"/>
    <cellStyle name="40% - Accent5 3 4" xfId="2357" xr:uid="{00000000-0005-0000-0000-0000E5020000}"/>
    <cellStyle name="40% - Accent5 3 5" xfId="37489" xr:uid="{00000000-0005-0000-0000-0000E6020000}"/>
    <cellStyle name="40% - Accent5 4" xfId="1325" xr:uid="{00000000-0005-0000-0000-0000E7020000}"/>
    <cellStyle name="40% - Accent5 4 2" xfId="1326" xr:uid="{00000000-0005-0000-0000-0000E8020000}"/>
    <cellStyle name="40% - Accent5 4 2 2" xfId="37494" xr:uid="{00000000-0005-0000-0000-0000E9020000}"/>
    <cellStyle name="40% - Accent5 4 3" xfId="37493" xr:uid="{00000000-0005-0000-0000-0000EA020000}"/>
    <cellStyle name="40% - Accent5 5" xfId="1327" xr:uid="{00000000-0005-0000-0000-0000EB020000}"/>
    <cellStyle name="40% - Accent5 5 2" xfId="1328" xr:uid="{00000000-0005-0000-0000-0000EC020000}"/>
    <cellStyle name="40% - Accent5 5 2 2" xfId="37496" xr:uid="{00000000-0005-0000-0000-0000ED020000}"/>
    <cellStyle name="40% - Accent5 5 3" xfId="37495" xr:uid="{00000000-0005-0000-0000-0000EE020000}"/>
    <cellStyle name="40% - Accent5 6" xfId="1329" xr:uid="{00000000-0005-0000-0000-0000EF020000}"/>
    <cellStyle name="40% - Accent5 6 2" xfId="1330" xr:uid="{00000000-0005-0000-0000-0000F0020000}"/>
    <cellStyle name="40% - Accent5 6 2 2" xfId="37498" xr:uid="{00000000-0005-0000-0000-0000F1020000}"/>
    <cellStyle name="40% - Accent5 6 3" xfId="37497" xr:uid="{00000000-0005-0000-0000-0000F2020000}"/>
    <cellStyle name="40% - Accent5 7" xfId="1331" xr:uid="{00000000-0005-0000-0000-0000F3020000}"/>
    <cellStyle name="40% - Accent5 7 2" xfId="37499" xr:uid="{00000000-0005-0000-0000-0000F4020000}"/>
    <cellStyle name="40% - Accent5 8" xfId="1332" xr:uid="{00000000-0005-0000-0000-0000F5020000}"/>
    <cellStyle name="40% - Accent5 9" xfId="1333" xr:uid="{00000000-0005-0000-0000-0000F6020000}"/>
    <cellStyle name="40% - Accent6 10" xfId="1334" xr:uid="{00000000-0005-0000-0000-0000F7020000}"/>
    <cellStyle name="40% - Accent6 2" xfId="132" xr:uid="{00000000-0005-0000-0000-0000F8020000}"/>
    <cellStyle name="40% - Accent6 2 2" xfId="1335" xr:uid="{00000000-0005-0000-0000-0000F9020000}"/>
    <cellStyle name="40% - Accent6 2 2 2" xfId="1336" xr:uid="{00000000-0005-0000-0000-0000FA020000}"/>
    <cellStyle name="40% - Accent6 2 2 2 2" xfId="37501" xr:uid="{00000000-0005-0000-0000-0000FB020000}"/>
    <cellStyle name="40% - Accent6 2 2 3" xfId="37500" xr:uid="{00000000-0005-0000-0000-0000FC020000}"/>
    <cellStyle name="40% - Accent6 2 3" xfId="1337" xr:uid="{00000000-0005-0000-0000-0000FD020000}"/>
    <cellStyle name="40% - Accent6 2 3 2" xfId="1338" xr:uid="{00000000-0005-0000-0000-0000FE020000}"/>
    <cellStyle name="40% - Accent6 2 3 2 2" xfId="37503" xr:uid="{00000000-0005-0000-0000-0000FF020000}"/>
    <cellStyle name="40% - Accent6 2 3 3" xfId="37502" xr:uid="{00000000-0005-0000-0000-000000030000}"/>
    <cellStyle name="40% - Accent6 2 4" xfId="1339" xr:uid="{00000000-0005-0000-0000-000001030000}"/>
    <cellStyle name="40% - Accent6 2 4 2" xfId="1340" xr:uid="{00000000-0005-0000-0000-000002030000}"/>
    <cellStyle name="40% - Accent6 2 4 2 2" xfId="37505" xr:uid="{00000000-0005-0000-0000-000003030000}"/>
    <cellStyle name="40% - Accent6 2 4 3" xfId="37504" xr:uid="{00000000-0005-0000-0000-000004030000}"/>
    <cellStyle name="40% - Accent6 2 5" xfId="1341" xr:uid="{00000000-0005-0000-0000-000005030000}"/>
    <cellStyle name="40% - Accent6 2 5 2" xfId="1342" xr:uid="{00000000-0005-0000-0000-000006030000}"/>
    <cellStyle name="40% - Accent6 2 5 2 2" xfId="37507" xr:uid="{00000000-0005-0000-0000-000007030000}"/>
    <cellStyle name="40% - Accent6 2 5 3" xfId="37506" xr:uid="{00000000-0005-0000-0000-000008030000}"/>
    <cellStyle name="40% - Accent6 2 6" xfId="1343" xr:uid="{00000000-0005-0000-0000-000009030000}"/>
    <cellStyle name="40% - Accent6 2 6 2" xfId="1344" xr:uid="{00000000-0005-0000-0000-00000A030000}"/>
    <cellStyle name="40% - Accent6 2 6 2 2" xfId="37509" xr:uid="{00000000-0005-0000-0000-00000B030000}"/>
    <cellStyle name="40% - Accent6 2 6 3" xfId="37508" xr:uid="{00000000-0005-0000-0000-00000C030000}"/>
    <cellStyle name="40% - Accent6 2 7" xfId="1345" xr:uid="{00000000-0005-0000-0000-00000D030000}"/>
    <cellStyle name="40% - Accent6 2 7 2" xfId="37510" xr:uid="{00000000-0005-0000-0000-00000E030000}"/>
    <cellStyle name="40% - Accent6 2 8" xfId="1346" xr:uid="{00000000-0005-0000-0000-00000F030000}"/>
    <cellStyle name="40% - Accent6 2 8 2" xfId="37511" xr:uid="{00000000-0005-0000-0000-000010030000}"/>
    <cellStyle name="40% - Accent6 2 9" xfId="2358" xr:uid="{00000000-0005-0000-0000-000011030000}"/>
    <cellStyle name="40% - Accent6 2 9 2" xfId="41467" xr:uid="{590DC30E-82C4-432A-82F9-7058F1908F16}"/>
    <cellStyle name="40% - Accent6 3" xfId="1347" xr:uid="{00000000-0005-0000-0000-000012030000}"/>
    <cellStyle name="40% - Accent6 3 2" xfId="1348" xr:uid="{00000000-0005-0000-0000-000013030000}"/>
    <cellStyle name="40% - Accent6 3 2 2" xfId="1349" xr:uid="{00000000-0005-0000-0000-000014030000}"/>
    <cellStyle name="40% - Accent6 3 2 2 2" xfId="37514" xr:uid="{00000000-0005-0000-0000-000015030000}"/>
    <cellStyle name="40% - Accent6 3 2 3" xfId="37513" xr:uid="{00000000-0005-0000-0000-000016030000}"/>
    <cellStyle name="40% - Accent6 3 3" xfId="1350" xr:uid="{00000000-0005-0000-0000-000017030000}"/>
    <cellStyle name="40% - Accent6 3 3 2" xfId="37515" xr:uid="{00000000-0005-0000-0000-000018030000}"/>
    <cellStyle name="40% - Accent6 3 4" xfId="2359" xr:uid="{00000000-0005-0000-0000-000019030000}"/>
    <cellStyle name="40% - Accent6 3 5" xfId="37512" xr:uid="{00000000-0005-0000-0000-00001A030000}"/>
    <cellStyle name="40% - Accent6 4" xfId="1351" xr:uid="{00000000-0005-0000-0000-00001B030000}"/>
    <cellStyle name="40% - Accent6 4 2" xfId="1352" xr:uid="{00000000-0005-0000-0000-00001C030000}"/>
    <cellStyle name="40% - Accent6 4 2 2" xfId="37517" xr:uid="{00000000-0005-0000-0000-00001D030000}"/>
    <cellStyle name="40% - Accent6 4 3" xfId="37516" xr:uid="{00000000-0005-0000-0000-00001E030000}"/>
    <cellStyle name="40% - Accent6 5" xfId="1353" xr:uid="{00000000-0005-0000-0000-00001F030000}"/>
    <cellStyle name="40% - Accent6 5 2" xfId="1354" xr:uid="{00000000-0005-0000-0000-000020030000}"/>
    <cellStyle name="40% - Accent6 5 2 2" xfId="37519" xr:uid="{00000000-0005-0000-0000-000021030000}"/>
    <cellStyle name="40% - Accent6 5 3" xfId="37518" xr:uid="{00000000-0005-0000-0000-000022030000}"/>
    <cellStyle name="40% - Accent6 6" xfId="1355" xr:uid="{00000000-0005-0000-0000-000023030000}"/>
    <cellStyle name="40% - Accent6 6 2" xfId="1356" xr:uid="{00000000-0005-0000-0000-000024030000}"/>
    <cellStyle name="40% - Accent6 6 2 2" xfId="37521" xr:uid="{00000000-0005-0000-0000-000025030000}"/>
    <cellStyle name="40% - Accent6 6 3" xfId="37520" xr:uid="{00000000-0005-0000-0000-000026030000}"/>
    <cellStyle name="40% - Accent6 7" xfId="1357" xr:uid="{00000000-0005-0000-0000-000027030000}"/>
    <cellStyle name="40% - Accent6 7 2" xfId="37522" xr:uid="{00000000-0005-0000-0000-000028030000}"/>
    <cellStyle name="40% - Accent6 8" xfId="1358" xr:uid="{00000000-0005-0000-0000-000029030000}"/>
    <cellStyle name="40% - Accent6 9" xfId="1359" xr:uid="{00000000-0005-0000-0000-00002A030000}"/>
    <cellStyle name="60% - Accent1 2" xfId="133" xr:uid="{00000000-0005-0000-0000-00002B030000}"/>
    <cellStyle name="60% - Accent1 2 2" xfId="2360" xr:uid="{00000000-0005-0000-0000-00002C030000}"/>
    <cellStyle name="60% - Accent1 2 2 2" xfId="41468" xr:uid="{5B0C6568-35D9-4D12-9E90-ED88DA00CD72}"/>
    <cellStyle name="60% - Accent1 2 3" xfId="38605" xr:uid="{6ED2CE9F-B744-4082-9ACE-D9D4B01818BB}"/>
    <cellStyle name="60% - Accent1 3" xfId="2361" xr:uid="{00000000-0005-0000-0000-00002D030000}"/>
    <cellStyle name="60% - Accent2 2" xfId="134" xr:uid="{00000000-0005-0000-0000-00002E030000}"/>
    <cellStyle name="60% - Accent2 2 2" xfId="2362" xr:uid="{00000000-0005-0000-0000-00002F030000}"/>
    <cellStyle name="60% - Accent2 2 2 2" xfId="41469" xr:uid="{19C29344-EC8B-4DC5-BFEB-BD68A1EF08DD}"/>
    <cellStyle name="60% - Accent2 2 3" xfId="38606" xr:uid="{CCE407C2-4602-452B-A442-778FD3F27E4D}"/>
    <cellStyle name="60% - Accent2 3" xfId="2363" xr:uid="{00000000-0005-0000-0000-000030030000}"/>
    <cellStyle name="60% - Accent3 2" xfId="135" xr:uid="{00000000-0005-0000-0000-000031030000}"/>
    <cellStyle name="60% - Accent3 2 2" xfId="2364" xr:uid="{00000000-0005-0000-0000-000032030000}"/>
    <cellStyle name="60% - Accent3 2 2 2" xfId="41470" xr:uid="{872C05AC-A225-4106-8CDE-1C1464480C2F}"/>
    <cellStyle name="60% - Accent3 2 3" xfId="38607" xr:uid="{F12AEE0C-ACEC-4EFC-93C5-61F3188C3325}"/>
    <cellStyle name="60% - Accent3 3" xfId="2365" xr:uid="{00000000-0005-0000-0000-000033030000}"/>
    <cellStyle name="60% - Accent4 2" xfId="136" xr:uid="{00000000-0005-0000-0000-000034030000}"/>
    <cellStyle name="60% - Accent4 2 2" xfId="2366" xr:uid="{00000000-0005-0000-0000-000035030000}"/>
    <cellStyle name="60% - Accent4 2 2 2" xfId="41471" xr:uid="{B3D8516F-FE4F-4678-A94B-9BFAF4B2D534}"/>
    <cellStyle name="60% - Accent4 2 3" xfId="38608" xr:uid="{FE8B06ED-DB70-42C8-B3AF-C8D193748B2B}"/>
    <cellStyle name="60% - Accent4 3" xfId="2367" xr:uid="{00000000-0005-0000-0000-000036030000}"/>
    <cellStyle name="60% - Accent5 2" xfId="137" xr:uid="{00000000-0005-0000-0000-000037030000}"/>
    <cellStyle name="60% - Accent5 2 2" xfId="2368" xr:uid="{00000000-0005-0000-0000-000038030000}"/>
    <cellStyle name="60% - Accent5 2 2 2" xfId="41472" xr:uid="{B156A9F6-D651-4EA5-86B3-AFC114CCDB0D}"/>
    <cellStyle name="60% - Accent5 2 3" xfId="38609" xr:uid="{BCD75A37-DFEF-47CD-815F-E403AD35E1F0}"/>
    <cellStyle name="60% - Accent5 3" xfId="2369" xr:uid="{00000000-0005-0000-0000-000039030000}"/>
    <cellStyle name="60% - Accent6 2" xfId="138" xr:uid="{00000000-0005-0000-0000-00003A030000}"/>
    <cellStyle name="60% - Accent6 2 2" xfId="2370" xr:uid="{00000000-0005-0000-0000-00003B030000}"/>
    <cellStyle name="60% - Accent6 2 2 2" xfId="41473" xr:uid="{073BEA6E-B30A-4239-BC78-0F2EC2B98F67}"/>
    <cellStyle name="60% - Accent6 2 3" xfId="38610" xr:uid="{C0C65CD7-7E93-4BDD-971E-6E482EDAE082}"/>
    <cellStyle name="60% - Accent6 3" xfId="2371" xr:uid="{00000000-0005-0000-0000-00003C030000}"/>
    <cellStyle name="Accent1 - 20%" xfId="24" xr:uid="{00000000-0005-0000-0000-00003D030000}"/>
    <cellStyle name="Accent1 - 40%" xfId="25" xr:uid="{00000000-0005-0000-0000-00003E030000}"/>
    <cellStyle name="Accent1 - 60%" xfId="26" xr:uid="{00000000-0005-0000-0000-00003F030000}"/>
    <cellStyle name="Accent1 10" xfId="139" xr:uid="{00000000-0005-0000-0000-000040030000}"/>
    <cellStyle name="Accent1 11" xfId="140" xr:uid="{00000000-0005-0000-0000-000041030000}"/>
    <cellStyle name="Accent1 11 2" xfId="1360" xr:uid="{00000000-0005-0000-0000-000042030000}"/>
    <cellStyle name="Accent1 11 3" xfId="1361" xr:uid="{00000000-0005-0000-0000-000043030000}"/>
    <cellStyle name="Accent1 12" xfId="141" xr:uid="{00000000-0005-0000-0000-000044030000}"/>
    <cellStyle name="Accent1 12 2" xfId="1362" xr:uid="{00000000-0005-0000-0000-000045030000}"/>
    <cellStyle name="Accent1 12 3" xfId="1363" xr:uid="{00000000-0005-0000-0000-000046030000}"/>
    <cellStyle name="Accent1 13" xfId="142" xr:uid="{00000000-0005-0000-0000-000047030000}"/>
    <cellStyle name="Accent1 13 2" xfId="1364" xr:uid="{00000000-0005-0000-0000-000048030000}"/>
    <cellStyle name="Accent1 13 3" xfId="1365" xr:uid="{00000000-0005-0000-0000-000049030000}"/>
    <cellStyle name="Accent1 14" xfId="143" xr:uid="{00000000-0005-0000-0000-00004A030000}"/>
    <cellStyle name="Accent1 15" xfId="144" xr:uid="{00000000-0005-0000-0000-00004B030000}"/>
    <cellStyle name="Accent1 16" xfId="145" xr:uid="{00000000-0005-0000-0000-00004C030000}"/>
    <cellStyle name="Accent1 17" xfId="146" xr:uid="{00000000-0005-0000-0000-00004D030000}"/>
    <cellStyle name="Accent1 18" xfId="147" xr:uid="{00000000-0005-0000-0000-00004E030000}"/>
    <cellStyle name="Accent1 19" xfId="148" xr:uid="{00000000-0005-0000-0000-00004F030000}"/>
    <cellStyle name="Accent1 2" xfId="149" xr:uid="{00000000-0005-0000-0000-000050030000}"/>
    <cellStyle name="Accent1 2 2" xfId="1366" xr:uid="{00000000-0005-0000-0000-000051030000}"/>
    <cellStyle name="Accent1 2 3" xfId="1367" xr:uid="{00000000-0005-0000-0000-000052030000}"/>
    <cellStyle name="Accent1 2 4" xfId="2372" xr:uid="{00000000-0005-0000-0000-000053030000}"/>
    <cellStyle name="Accent1 2 5" xfId="37068" xr:uid="{00000000-0005-0000-0000-000054030000}"/>
    <cellStyle name="Accent1 20" xfId="150" xr:uid="{00000000-0005-0000-0000-000055030000}"/>
    <cellStyle name="Accent1 21" xfId="151" xr:uid="{00000000-0005-0000-0000-000056030000}"/>
    <cellStyle name="Accent1 22" xfId="152" xr:uid="{00000000-0005-0000-0000-000057030000}"/>
    <cellStyle name="Accent1 23" xfId="153" xr:uid="{00000000-0005-0000-0000-000058030000}"/>
    <cellStyle name="Accent1 24" xfId="154" xr:uid="{00000000-0005-0000-0000-000059030000}"/>
    <cellStyle name="Accent1 25" xfId="155" xr:uid="{00000000-0005-0000-0000-00005A030000}"/>
    <cellStyle name="Accent1 26" xfId="156" xr:uid="{00000000-0005-0000-0000-00005B030000}"/>
    <cellStyle name="Accent1 27" xfId="157" xr:uid="{00000000-0005-0000-0000-00005C030000}"/>
    <cellStyle name="Accent1 28" xfId="158" xr:uid="{00000000-0005-0000-0000-00005D030000}"/>
    <cellStyle name="Accent1 29" xfId="159" xr:uid="{00000000-0005-0000-0000-00005E030000}"/>
    <cellStyle name="Accent1 3" xfId="160" xr:uid="{00000000-0005-0000-0000-00005F030000}"/>
    <cellStyle name="Accent1 3 2" xfId="2373" xr:uid="{00000000-0005-0000-0000-000060030000}"/>
    <cellStyle name="Accent1 3 2 2" xfId="22232" xr:uid="{00000000-0005-0000-0000-000061030000}"/>
    <cellStyle name="Accent1 3 3" xfId="22254" xr:uid="{00000000-0005-0000-0000-000062030000}"/>
    <cellStyle name="Accent1 30" xfId="161" xr:uid="{00000000-0005-0000-0000-000063030000}"/>
    <cellStyle name="Accent1 31" xfId="162" xr:uid="{00000000-0005-0000-0000-000064030000}"/>
    <cellStyle name="Accent1 32" xfId="163" xr:uid="{00000000-0005-0000-0000-000065030000}"/>
    <cellStyle name="Accent1 33" xfId="164" xr:uid="{00000000-0005-0000-0000-000066030000}"/>
    <cellStyle name="Accent1 34" xfId="165" xr:uid="{00000000-0005-0000-0000-000067030000}"/>
    <cellStyle name="Accent1 35" xfId="166" xr:uid="{00000000-0005-0000-0000-000068030000}"/>
    <cellStyle name="Accent1 36" xfId="167" xr:uid="{00000000-0005-0000-0000-000069030000}"/>
    <cellStyle name="Accent1 37" xfId="168" xr:uid="{00000000-0005-0000-0000-00006A030000}"/>
    <cellStyle name="Accent1 38" xfId="169" xr:uid="{00000000-0005-0000-0000-00006B030000}"/>
    <cellStyle name="Accent1 39" xfId="170" xr:uid="{00000000-0005-0000-0000-00006C030000}"/>
    <cellStyle name="Accent1 4" xfId="171" xr:uid="{00000000-0005-0000-0000-00006D030000}"/>
    <cellStyle name="Accent1 4 2" xfId="22162" xr:uid="{00000000-0005-0000-0000-00006E030000}"/>
    <cellStyle name="Accent1 4 3" xfId="22193" xr:uid="{00000000-0005-0000-0000-00006F030000}"/>
    <cellStyle name="Accent1 40" xfId="172" xr:uid="{00000000-0005-0000-0000-000070030000}"/>
    <cellStyle name="Accent1 41" xfId="173" xr:uid="{00000000-0005-0000-0000-000071030000}"/>
    <cellStyle name="Accent1 42" xfId="174" xr:uid="{00000000-0005-0000-0000-000072030000}"/>
    <cellStyle name="Accent1 43" xfId="175" xr:uid="{00000000-0005-0000-0000-000073030000}"/>
    <cellStyle name="Accent1 44" xfId="176" xr:uid="{00000000-0005-0000-0000-000074030000}"/>
    <cellStyle name="Accent1 45" xfId="177" xr:uid="{00000000-0005-0000-0000-000075030000}"/>
    <cellStyle name="Accent1 46" xfId="178" xr:uid="{00000000-0005-0000-0000-000076030000}"/>
    <cellStyle name="Accent1 47" xfId="179" xr:uid="{00000000-0005-0000-0000-000077030000}"/>
    <cellStyle name="Accent1 48" xfId="180" xr:uid="{00000000-0005-0000-0000-000078030000}"/>
    <cellStyle name="Accent1 49" xfId="181" xr:uid="{00000000-0005-0000-0000-000079030000}"/>
    <cellStyle name="Accent1 5" xfId="182" xr:uid="{00000000-0005-0000-0000-00007A030000}"/>
    <cellStyle name="Accent1 50" xfId="183" xr:uid="{00000000-0005-0000-0000-00007B030000}"/>
    <cellStyle name="Accent1 51" xfId="184" xr:uid="{00000000-0005-0000-0000-00007C030000}"/>
    <cellStyle name="Accent1 51 2" xfId="1368" xr:uid="{00000000-0005-0000-0000-00007D030000}"/>
    <cellStyle name="Accent1 52" xfId="185" xr:uid="{00000000-0005-0000-0000-00007E030000}"/>
    <cellStyle name="Accent1 53" xfId="1369" xr:uid="{00000000-0005-0000-0000-00007F030000}"/>
    <cellStyle name="Accent1 54" xfId="1370" xr:uid="{00000000-0005-0000-0000-000080030000}"/>
    <cellStyle name="Accent1 55" xfId="1371" xr:uid="{00000000-0005-0000-0000-000081030000}"/>
    <cellStyle name="Accent1 6" xfId="186" xr:uid="{00000000-0005-0000-0000-000082030000}"/>
    <cellStyle name="Accent1 7" xfId="187" xr:uid="{00000000-0005-0000-0000-000083030000}"/>
    <cellStyle name="Accent1 8" xfId="188" xr:uid="{00000000-0005-0000-0000-000084030000}"/>
    <cellStyle name="Accent1 9" xfId="189" xr:uid="{00000000-0005-0000-0000-000085030000}"/>
    <cellStyle name="Accent2 - 20%" xfId="27" xr:uid="{00000000-0005-0000-0000-000086030000}"/>
    <cellStyle name="Accent2 - 40%" xfId="28" xr:uid="{00000000-0005-0000-0000-000087030000}"/>
    <cellStyle name="Accent2 - 60%" xfId="29" xr:uid="{00000000-0005-0000-0000-000088030000}"/>
    <cellStyle name="Accent2 10" xfId="190" xr:uid="{00000000-0005-0000-0000-000089030000}"/>
    <cellStyle name="Accent2 11" xfId="191" xr:uid="{00000000-0005-0000-0000-00008A030000}"/>
    <cellStyle name="Accent2 11 2" xfId="1372" xr:uid="{00000000-0005-0000-0000-00008B030000}"/>
    <cellStyle name="Accent2 11 3" xfId="1373" xr:uid="{00000000-0005-0000-0000-00008C030000}"/>
    <cellStyle name="Accent2 12" xfId="192" xr:uid="{00000000-0005-0000-0000-00008D030000}"/>
    <cellStyle name="Accent2 12 2" xfId="1374" xr:uid="{00000000-0005-0000-0000-00008E030000}"/>
    <cellStyle name="Accent2 12 3" xfId="1375" xr:uid="{00000000-0005-0000-0000-00008F030000}"/>
    <cellStyle name="Accent2 13" xfId="193" xr:uid="{00000000-0005-0000-0000-000090030000}"/>
    <cellStyle name="Accent2 13 2" xfId="1376" xr:uid="{00000000-0005-0000-0000-000091030000}"/>
    <cellStyle name="Accent2 13 3" xfId="1377" xr:uid="{00000000-0005-0000-0000-000092030000}"/>
    <cellStyle name="Accent2 14" xfId="194" xr:uid="{00000000-0005-0000-0000-000093030000}"/>
    <cellStyle name="Accent2 15" xfId="195" xr:uid="{00000000-0005-0000-0000-000094030000}"/>
    <cellStyle name="Accent2 16" xfId="196" xr:uid="{00000000-0005-0000-0000-000095030000}"/>
    <cellStyle name="Accent2 17" xfId="197" xr:uid="{00000000-0005-0000-0000-000096030000}"/>
    <cellStyle name="Accent2 18" xfId="198" xr:uid="{00000000-0005-0000-0000-000097030000}"/>
    <cellStyle name="Accent2 19" xfId="199" xr:uid="{00000000-0005-0000-0000-000098030000}"/>
    <cellStyle name="Accent2 2" xfId="200" xr:uid="{00000000-0005-0000-0000-000099030000}"/>
    <cellStyle name="Accent2 2 2" xfId="1378" xr:uid="{00000000-0005-0000-0000-00009A030000}"/>
    <cellStyle name="Accent2 2 3" xfId="1379" xr:uid="{00000000-0005-0000-0000-00009B030000}"/>
    <cellStyle name="Accent2 2 4" xfId="2374" xr:uid="{00000000-0005-0000-0000-00009C030000}"/>
    <cellStyle name="Accent2 2 5" xfId="37069" xr:uid="{00000000-0005-0000-0000-00009D030000}"/>
    <cellStyle name="Accent2 20" xfId="201" xr:uid="{00000000-0005-0000-0000-00009E030000}"/>
    <cellStyle name="Accent2 21" xfId="202" xr:uid="{00000000-0005-0000-0000-00009F030000}"/>
    <cellStyle name="Accent2 22" xfId="203" xr:uid="{00000000-0005-0000-0000-0000A0030000}"/>
    <cellStyle name="Accent2 23" xfId="204" xr:uid="{00000000-0005-0000-0000-0000A1030000}"/>
    <cellStyle name="Accent2 24" xfId="205" xr:uid="{00000000-0005-0000-0000-0000A2030000}"/>
    <cellStyle name="Accent2 25" xfId="206" xr:uid="{00000000-0005-0000-0000-0000A3030000}"/>
    <cellStyle name="Accent2 26" xfId="207" xr:uid="{00000000-0005-0000-0000-0000A4030000}"/>
    <cellStyle name="Accent2 27" xfId="208" xr:uid="{00000000-0005-0000-0000-0000A5030000}"/>
    <cellStyle name="Accent2 28" xfId="209" xr:uid="{00000000-0005-0000-0000-0000A6030000}"/>
    <cellStyle name="Accent2 29" xfId="210" xr:uid="{00000000-0005-0000-0000-0000A7030000}"/>
    <cellStyle name="Accent2 3" xfId="211" xr:uid="{00000000-0005-0000-0000-0000A8030000}"/>
    <cellStyle name="Accent2 3 2" xfId="2375" xr:uid="{00000000-0005-0000-0000-0000A9030000}"/>
    <cellStyle name="Accent2 3 2 2" xfId="22203" xr:uid="{00000000-0005-0000-0000-0000AA030000}"/>
    <cellStyle name="Accent2 3 3" xfId="22183" xr:uid="{00000000-0005-0000-0000-0000AB030000}"/>
    <cellStyle name="Accent2 30" xfId="212" xr:uid="{00000000-0005-0000-0000-0000AC030000}"/>
    <cellStyle name="Accent2 31" xfId="213" xr:uid="{00000000-0005-0000-0000-0000AD030000}"/>
    <cellStyle name="Accent2 32" xfId="214" xr:uid="{00000000-0005-0000-0000-0000AE030000}"/>
    <cellStyle name="Accent2 33" xfId="215" xr:uid="{00000000-0005-0000-0000-0000AF030000}"/>
    <cellStyle name="Accent2 34" xfId="216" xr:uid="{00000000-0005-0000-0000-0000B0030000}"/>
    <cellStyle name="Accent2 35" xfId="217" xr:uid="{00000000-0005-0000-0000-0000B1030000}"/>
    <cellStyle name="Accent2 36" xfId="218" xr:uid="{00000000-0005-0000-0000-0000B2030000}"/>
    <cellStyle name="Accent2 37" xfId="219" xr:uid="{00000000-0005-0000-0000-0000B3030000}"/>
    <cellStyle name="Accent2 38" xfId="220" xr:uid="{00000000-0005-0000-0000-0000B4030000}"/>
    <cellStyle name="Accent2 39" xfId="221" xr:uid="{00000000-0005-0000-0000-0000B5030000}"/>
    <cellStyle name="Accent2 4" xfId="222" xr:uid="{00000000-0005-0000-0000-0000B6030000}"/>
    <cellStyle name="Accent2 4 2" xfId="22178" xr:uid="{00000000-0005-0000-0000-0000B7030000}"/>
    <cellStyle name="Accent2 4 3" xfId="22231" xr:uid="{00000000-0005-0000-0000-0000B8030000}"/>
    <cellStyle name="Accent2 40" xfId="223" xr:uid="{00000000-0005-0000-0000-0000B9030000}"/>
    <cellStyle name="Accent2 41" xfId="224" xr:uid="{00000000-0005-0000-0000-0000BA030000}"/>
    <cellStyle name="Accent2 42" xfId="225" xr:uid="{00000000-0005-0000-0000-0000BB030000}"/>
    <cellStyle name="Accent2 43" xfId="226" xr:uid="{00000000-0005-0000-0000-0000BC030000}"/>
    <cellStyle name="Accent2 44" xfId="227" xr:uid="{00000000-0005-0000-0000-0000BD030000}"/>
    <cellStyle name="Accent2 45" xfId="228" xr:uid="{00000000-0005-0000-0000-0000BE030000}"/>
    <cellStyle name="Accent2 46" xfId="229" xr:uid="{00000000-0005-0000-0000-0000BF030000}"/>
    <cellStyle name="Accent2 47" xfId="230" xr:uid="{00000000-0005-0000-0000-0000C0030000}"/>
    <cellStyle name="Accent2 48" xfId="231" xr:uid="{00000000-0005-0000-0000-0000C1030000}"/>
    <cellStyle name="Accent2 49" xfId="232" xr:uid="{00000000-0005-0000-0000-0000C2030000}"/>
    <cellStyle name="Accent2 5" xfId="233" xr:uid="{00000000-0005-0000-0000-0000C3030000}"/>
    <cellStyle name="Accent2 50" xfId="234" xr:uid="{00000000-0005-0000-0000-0000C4030000}"/>
    <cellStyle name="Accent2 51" xfId="235" xr:uid="{00000000-0005-0000-0000-0000C5030000}"/>
    <cellStyle name="Accent2 51 2" xfId="1380" xr:uid="{00000000-0005-0000-0000-0000C6030000}"/>
    <cellStyle name="Accent2 52" xfId="236" xr:uid="{00000000-0005-0000-0000-0000C7030000}"/>
    <cellStyle name="Accent2 53" xfId="1381" xr:uid="{00000000-0005-0000-0000-0000C8030000}"/>
    <cellStyle name="Accent2 54" xfId="1382" xr:uid="{00000000-0005-0000-0000-0000C9030000}"/>
    <cellStyle name="Accent2 55" xfId="1383" xr:uid="{00000000-0005-0000-0000-0000CA030000}"/>
    <cellStyle name="Accent2 6" xfId="237" xr:uid="{00000000-0005-0000-0000-0000CB030000}"/>
    <cellStyle name="Accent2 7" xfId="238" xr:uid="{00000000-0005-0000-0000-0000CC030000}"/>
    <cellStyle name="Accent2 8" xfId="239" xr:uid="{00000000-0005-0000-0000-0000CD030000}"/>
    <cellStyle name="Accent2 9" xfId="240" xr:uid="{00000000-0005-0000-0000-0000CE030000}"/>
    <cellStyle name="Accent3 - 20%" xfId="30" xr:uid="{00000000-0005-0000-0000-0000CF030000}"/>
    <cellStyle name="Accent3 - 40%" xfId="31" xr:uid="{00000000-0005-0000-0000-0000D0030000}"/>
    <cellStyle name="Accent3 - 60%" xfId="32" xr:uid="{00000000-0005-0000-0000-0000D1030000}"/>
    <cellStyle name="Accent3 10" xfId="241" xr:uid="{00000000-0005-0000-0000-0000D2030000}"/>
    <cellStyle name="Accent3 11" xfId="242" xr:uid="{00000000-0005-0000-0000-0000D3030000}"/>
    <cellStyle name="Accent3 11 2" xfId="1384" xr:uid="{00000000-0005-0000-0000-0000D4030000}"/>
    <cellStyle name="Accent3 11 3" xfId="1385" xr:uid="{00000000-0005-0000-0000-0000D5030000}"/>
    <cellStyle name="Accent3 12" xfId="243" xr:uid="{00000000-0005-0000-0000-0000D6030000}"/>
    <cellStyle name="Accent3 12 2" xfId="1386" xr:uid="{00000000-0005-0000-0000-0000D7030000}"/>
    <cellStyle name="Accent3 12 3" xfId="1387" xr:uid="{00000000-0005-0000-0000-0000D8030000}"/>
    <cellStyle name="Accent3 13" xfId="244" xr:uid="{00000000-0005-0000-0000-0000D9030000}"/>
    <cellStyle name="Accent3 13 2" xfId="1388" xr:uid="{00000000-0005-0000-0000-0000DA030000}"/>
    <cellStyle name="Accent3 13 3" xfId="1389" xr:uid="{00000000-0005-0000-0000-0000DB030000}"/>
    <cellStyle name="Accent3 14" xfId="245" xr:uid="{00000000-0005-0000-0000-0000DC030000}"/>
    <cellStyle name="Accent3 15" xfId="246" xr:uid="{00000000-0005-0000-0000-0000DD030000}"/>
    <cellStyle name="Accent3 16" xfId="247" xr:uid="{00000000-0005-0000-0000-0000DE030000}"/>
    <cellStyle name="Accent3 17" xfId="248" xr:uid="{00000000-0005-0000-0000-0000DF030000}"/>
    <cellStyle name="Accent3 18" xfId="249" xr:uid="{00000000-0005-0000-0000-0000E0030000}"/>
    <cellStyle name="Accent3 19" xfId="250" xr:uid="{00000000-0005-0000-0000-0000E1030000}"/>
    <cellStyle name="Accent3 2" xfId="251" xr:uid="{00000000-0005-0000-0000-0000E2030000}"/>
    <cellStyle name="Accent3 2 2" xfId="1390" xr:uid="{00000000-0005-0000-0000-0000E3030000}"/>
    <cellStyle name="Accent3 2 3" xfId="1391" xr:uid="{00000000-0005-0000-0000-0000E4030000}"/>
    <cellStyle name="Accent3 2 4" xfId="2376" xr:uid="{00000000-0005-0000-0000-0000E5030000}"/>
    <cellStyle name="Accent3 2 5" xfId="37070" xr:uid="{00000000-0005-0000-0000-0000E6030000}"/>
    <cellStyle name="Accent3 20" xfId="252" xr:uid="{00000000-0005-0000-0000-0000E7030000}"/>
    <cellStyle name="Accent3 21" xfId="253" xr:uid="{00000000-0005-0000-0000-0000E8030000}"/>
    <cellStyle name="Accent3 22" xfId="254" xr:uid="{00000000-0005-0000-0000-0000E9030000}"/>
    <cellStyle name="Accent3 23" xfId="255" xr:uid="{00000000-0005-0000-0000-0000EA030000}"/>
    <cellStyle name="Accent3 24" xfId="256" xr:uid="{00000000-0005-0000-0000-0000EB030000}"/>
    <cellStyle name="Accent3 25" xfId="257" xr:uid="{00000000-0005-0000-0000-0000EC030000}"/>
    <cellStyle name="Accent3 26" xfId="258" xr:uid="{00000000-0005-0000-0000-0000ED030000}"/>
    <cellStyle name="Accent3 27" xfId="259" xr:uid="{00000000-0005-0000-0000-0000EE030000}"/>
    <cellStyle name="Accent3 28" xfId="260" xr:uid="{00000000-0005-0000-0000-0000EF030000}"/>
    <cellStyle name="Accent3 29" xfId="261" xr:uid="{00000000-0005-0000-0000-0000F0030000}"/>
    <cellStyle name="Accent3 3" xfId="262" xr:uid="{00000000-0005-0000-0000-0000F1030000}"/>
    <cellStyle name="Accent3 3 2" xfId="2377" xr:uid="{00000000-0005-0000-0000-0000F2030000}"/>
    <cellStyle name="Accent3 3 2 2" xfId="22158" xr:uid="{00000000-0005-0000-0000-0000F3030000}"/>
    <cellStyle name="Accent3 3 3" xfId="22155" xr:uid="{00000000-0005-0000-0000-0000F4030000}"/>
    <cellStyle name="Accent3 30" xfId="263" xr:uid="{00000000-0005-0000-0000-0000F5030000}"/>
    <cellStyle name="Accent3 31" xfId="264" xr:uid="{00000000-0005-0000-0000-0000F6030000}"/>
    <cellStyle name="Accent3 32" xfId="265" xr:uid="{00000000-0005-0000-0000-0000F7030000}"/>
    <cellStyle name="Accent3 33" xfId="266" xr:uid="{00000000-0005-0000-0000-0000F8030000}"/>
    <cellStyle name="Accent3 34" xfId="267" xr:uid="{00000000-0005-0000-0000-0000F9030000}"/>
    <cellStyle name="Accent3 35" xfId="268" xr:uid="{00000000-0005-0000-0000-0000FA030000}"/>
    <cellStyle name="Accent3 36" xfId="269" xr:uid="{00000000-0005-0000-0000-0000FB030000}"/>
    <cellStyle name="Accent3 37" xfId="270" xr:uid="{00000000-0005-0000-0000-0000FC030000}"/>
    <cellStyle name="Accent3 38" xfId="271" xr:uid="{00000000-0005-0000-0000-0000FD030000}"/>
    <cellStyle name="Accent3 39" xfId="272" xr:uid="{00000000-0005-0000-0000-0000FE030000}"/>
    <cellStyle name="Accent3 4" xfId="273" xr:uid="{00000000-0005-0000-0000-0000FF030000}"/>
    <cellStyle name="Accent3 4 2" xfId="22211" xr:uid="{00000000-0005-0000-0000-000000040000}"/>
    <cellStyle name="Accent3 4 3" xfId="22237" xr:uid="{00000000-0005-0000-0000-000001040000}"/>
    <cellStyle name="Accent3 40" xfId="274" xr:uid="{00000000-0005-0000-0000-000002040000}"/>
    <cellStyle name="Accent3 41" xfId="275" xr:uid="{00000000-0005-0000-0000-000003040000}"/>
    <cellStyle name="Accent3 42" xfId="276" xr:uid="{00000000-0005-0000-0000-000004040000}"/>
    <cellStyle name="Accent3 43" xfId="277" xr:uid="{00000000-0005-0000-0000-000005040000}"/>
    <cellStyle name="Accent3 44" xfId="278" xr:uid="{00000000-0005-0000-0000-000006040000}"/>
    <cellStyle name="Accent3 45" xfId="279" xr:uid="{00000000-0005-0000-0000-000007040000}"/>
    <cellStyle name="Accent3 46" xfId="280" xr:uid="{00000000-0005-0000-0000-000008040000}"/>
    <cellStyle name="Accent3 47" xfId="281" xr:uid="{00000000-0005-0000-0000-000009040000}"/>
    <cellStyle name="Accent3 48" xfId="282" xr:uid="{00000000-0005-0000-0000-00000A040000}"/>
    <cellStyle name="Accent3 49" xfId="283" xr:uid="{00000000-0005-0000-0000-00000B040000}"/>
    <cellStyle name="Accent3 5" xfId="284" xr:uid="{00000000-0005-0000-0000-00000C040000}"/>
    <cellStyle name="Accent3 50" xfId="285" xr:uid="{00000000-0005-0000-0000-00000D040000}"/>
    <cellStyle name="Accent3 51" xfId="286" xr:uid="{00000000-0005-0000-0000-00000E040000}"/>
    <cellStyle name="Accent3 51 2" xfId="1392" xr:uid="{00000000-0005-0000-0000-00000F040000}"/>
    <cellStyle name="Accent3 52" xfId="287" xr:uid="{00000000-0005-0000-0000-000010040000}"/>
    <cellStyle name="Accent3 53" xfId="1393" xr:uid="{00000000-0005-0000-0000-000011040000}"/>
    <cellStyle name="Accent3 54" xfId="1394" xr:uid="{00000000-0005-0000-0000-000012040000}"/>
    <cellStyle name="Accent3 55" xfId="1395" xr:uid="{00000000-0005-0000-0000-000013040000}"/>
    <cellStyle name="Accent3 6" xfId="288" xr:uid="{00000000-0005-0000-0000-000014040000}"/>
    <cellStyle name="Accent3 7" xfId="289" xr:uid="{00000000-0005-0000-0000-000015040000}"/>
    <cellStyle name="Accent3 8" xfId="290" xr:uid="{00000000-0005-0000-0000-000016040000}"/>
    <cellStyle name="Accent3 9" xfId="291" xr:uid="{00000000-0005-0000-0000-000017040000}"/>
    <cellStyle name="Accent4 - 20%" xfId="33" xr:uid="{00000000-0005-0000-0000-000018040000}"/>
    <cellStyle name="Accent4 - 40%" xfId="34" xr:uid="{00000000-0005-0000-0000-000019040000}"/>
    <cellStyle name="Accent4 - 60%" xfId="35" xr:uid="{00000000-0005-0000-0000-00001A040000}"/>
    <cellStyle name="Accent4 10" xfId="292" xr:uid="{00000000-0005-0000-0000-00001B040000}"/>
    <cellStyle name="Accent4 11" xfId="293" xr:uid="{00000000-0005-0000-0000-00001C040000}"/>
    <cellStyle name="Accent4 11 2" xfId="1396" xr:uid="{00000000-0005-0000-0000-00001D040000}"/>
    <cellStyle name="Accent4 11 3" xfId="1397" xr:uid="{00000000-0005-0000-0000-00001E040000}"/>
    <cellStyle name="Accent4 12" xfId="294" xr:uid="{00000000-0005-0000-0000-00001F040000}"/>
    <cellStyle name="Accent4 12 2" xfId="1398" xr:uid="{00000000-0005-0000-0000-000020040000}"/>
    <cellStyle name="Accent4 12 3" xfId="1399" xr:uid="{00000000-0005-0000-0000-000021040000}"/>
    <cellStyle name="Accent4 13" xfId="295" xr:uid="{00000000-0005-0000-0000-000022040000}"/>
    <cellStyle name="Accent4 13 2" xfId="1400" xr:uid="{00000000-0005-0000-0000-000023040000}"/>
    <cellStyle name="Accent4 13 3" xfId="1401" xr:uid="{00000000-0005-0000-0000-000024040000}"/>
    <cellStyle name="Accent4 14" xfId="296" xr:uid="{00000000-0005-0000-0000-000025040000}"/>
    <cellStyle name="Accent4 15" xfId="297" xr:uid="{00000000-0005-0000-0000-000026040000}"/>
    <cellStyle name="Accent4 16" xfId="298" xr:uid="{00000000-0005-0000-0000-000027040000}"/>
    <cellStyle name="Accent4 17" xfId="299" xr:uid="{00000000-0005-0000-0000-000028040000}"/>
    <cellStyle name="Accent4 18" xfId="300" xr:uid="{00000000-0005-0000-0000-000029040000}"/>
    <cellStyle name="Accent4 19" xfId="301" xr:uid="{00000000-0005-0000-0000-00002A040000}"/>
    <cellStyle name="Accent4 2" xfId="302" xr:uid="{00000000-0005-0000-0000-00002B040000}"/>
    <cellStyle name="Accent4 2 2" xfId="1402" xr:uid="{00000000-0005-0000-0000-00002C040000}"/>
    <cellStyle name="Accent4 2 3" xfId="1403" xr:uid="{00000000-0005-0000-0000-00002D040000}"/>
    <cellStyle name="Accent4 2 4" xfId="2378" xr:uid="{00000000-0005-0000-0000-00002E040000}"/>
    <cellStyle name="Accent4 2 5" xfId="37071" xr:uid="{00000000-0005-0000-0000-00002F040000}"/>
    <cellStyle name="Accent4 20" xfId="303" xr:uid="{00000000-0005-0000-0000-000030040000}"/>
    <cellStyle name="Accent4 21" xfId="304" xr:uid="{00000000-0005-0000-0000-000031040000}"/>
    <cellStyle name="Accent4 22" xfId="305" xr:uid="{00000000-0005-0000-0000-000032040000}"/>
    <cellStyle name="Accent4 23" xfId="306" xr:uid="{00000000-0005-0000-0000-000033040000}"/>
    <cellStyle name="Accent4 24" xfId="307" xr:uid="{00000000-0005-0000-0000-000034040000}"/>
    <cellStyle name="Accent4 25" xfId="308" xr:uid="{00000000-0005-0000-0000-000035040000}"/>
    <cellStyle name="Accent4 26" xfId="309" xr:uid="{00000000-0005-0000-0000-000036040000}"/>
    <cellStyle name="Accent4 27" xfId="310" xr:uid="{00000000-0005-0000-0000-000037040000}"/>
    <cellStyle name="Accent4 28" xfId="311" xr:uid="{00000000-0005-0000-0000-000038040000}"/>
    <cellStyle name="Accent4 29" xfId="312" xr:uid="{00000000-0005-0000-0000-000039040000}"/>
    <cellStyle name="Accent4 3" xfId="313" xr:uid="{00000000-0005-0000-0000-00003A040000}"/>
    <cellStyle name="Accent4 3 2" xfId="2379" xr:uid="{00000000-0005-0000-0000-00003B040000}"/>
    <cellStyle name="Accent4 3 2 2" xfId="22160" xr:uid="{00000000-0005-0000-0000-00003C040000}"/>
    <cellStyle name="Accent4 3 3" xfId="22220" xr:uid="{00000000-0005-0000-0000-00003D040000}"/>
    <cellStyle name="Accent4 30" xfId="314" xr:uid="{00000000-0005-0000-0000-00003E040000}"/>
    <cellStyle name="Accent4 31" xfId="315" xr:uid="{00000000-0005-0000-0000-00003F040000}"/>
    <cellStyle name="Accent4 32" xfId="316" xr:uid="{00000000-0005-0000-0000-000040040000}"/>
    <cellStyle name="Accent4 33" xfId="317" xr:uid="{00000000-0005-0000-0000-000041040000}"/>
    <cellStyle name="Accent4 34" xfId="318" xr:uid="{00000000-0005-0000-0000-000042040000}"/>
    <cellStyle name="Accent4 35" xfId="319" xr:uid="{00000000-0005-0000-0000-000043040000}"/>
    <cellStyle name="Accent4 36" xfId="320" xr:uid="{00000000-0005-0000-0000-000044040000}"/>
    <cellStyle name="Accent4 37" xfId="321" xr:uid="{00000000-0005-0000-0000-000045040000}"/>
    <cellStyle name="Accent4 38" xfId="322" xr:uid="{00000000-0005-0000-0000-000046040000}"/>
    <cellStyle name="Accent4 39" xfId="323" xr:uid="{00000000-0005-0000-0000-000047040000}"/>
    <cellStyle name="Accent4 4" xfId="324" xr:uid="{00000000-0005-0000-0000-000048040000}"/>
    <cellStyle name="Accent4 4 2" xfId="22244" xr:uid="{00000000-0005-0000-0000-000049040000}"/>
    <cellStyle name="Accent4 4 3" xfId="22135" xr:uid="{00000000-0005-0000-0000-00004A040000}"/>
    <cellStyle name="Accent4 40" xfId="325" xr:uid="{00000000-0005-0000-0000-00004B040000}"/>
    <cellStyle name="Accent4 41" xfId="326" xr:uid="{00000000-0005-0000-0000-00004C040000}"/>
    <cellStyle name="Accent4 42" xfId="327" xr:uid="{00000000-0005-0000-0000-00004D040000}"/>
    <cellStyle name="Accent4 43" xfId="328" xr:uid="{00000000-0005-0000-0000-00004E040000}"/>
    <cellStyle name="Accent4 44" xfId="329" xr:uid="{00000000-0005-0000-0000-00004F040000}"/>
    <cellStyle name="Accent4 45" xfId="330" xr:uid="{00000000-0005-0000-0000-000050040000}"/>
    <cellStyle name="Accent4 46" xfId="331" xr:uid="{00000000-0005-0000-0000-000051040000}"/>
    <cellStyle name="Accent4 47" xfId="332" xr:uid="{00000000-0005-0000-0000-000052040000}"/>
    <cellStyle name="Accent4 48" xfId="333" xr:uid="{00000000-0005-0000-0000-000053040000}"/>
    <cellStyle name="Accent4 49" xfId="334" xr:uid="{00000000-0005-0000-0000-000054040000}"/>
    <cellStyle name="Accent4 5" xfId="335" xr:uid="{00000000-0005-0000-0000-000055040000}"/>
    <cellStyle name="Accent4 50" xfId="336" xr:uid="{00000000-0005-0000-0000-000056040000}"/>
    <cellStyle name="Accent4 51" xfId="337" xr:uid="{00000000-0005-0000-0000-000057040000}"/>
    <cellStyle name="Accent4 51 2" xfId="1404" xr:uid="{00000000-0005-0000-0000-000058040000}"/>
    <cellStyle name="Accent4 52" xfId="338" xr:uid="{00000000-0005-0000-0000-000059040000}"/>
    <cellStyle name="Accent4 53" xfId="1405" xr:uid="{00000000-0005-0000-0000-00005A040000}"/>
    <cellStyle name="Accent4 54" xfId="1406" xr:uid="{00000000-0005-0000-0000-00005B040000}"/>
    <cellStyle name="Accent4 55" xfId="1407" xr:uid="{00000000-0005-0000-0000-00005C040000}"/>
    <cellStyle name="Accent4 6" xfId="339" xr:uid="{00000000-0005-0000-0000-00005D040000}"/>
    <cellStyle name="Accent4 7" xfId="340" xr:uid="{00000000-0005-0000-0000-00005E040000}"/>
    <cellStyle name="Accent4 8" xfId="341" xr:uid="{00000000-0005-0000-0000-00005F040000}"/>
    <cellStyle name="Accent4 9" xfId="342" xr:uid="{00000000-0005-0000-0000-000060040000}"/>
    <cellStyle name="Accent5 - 20%" xfId="36" xr:uid="{00000000-0005-0000-0000-000061040000}"/>
    <cellStyle name="Accent5 - 40%" xfId="37" xr:uid="{00000000-0005-0000-0000-000062040000}"/>
    <cellStyle name="Accent5 - 60%" xfId="38" xr:uid="{00000000-0005-0000-0000-000063040000}"/>
    <cellStyle name="Accent5 10" xfId="343" xr:uid="{00000000-0005-0000-0000-000064040000}"/>
    <cellStyle name="Accent5 11" xfId="344" xr:uid="{00000000-0005-0000-0000-000065040000}"/>
    <cellStyle name="Accent5 11 2" xfId="1408" xr:uid="{00000000-0005-0000-0000-000066040000}"/>
    <cellStyle name="Accent5 11 3" xfId="1409" xr:uid="{00000000-0005-0000-0000-000067040000}"/>
    <cellStyle name="Accent5 12" xfId="345" xr:uid="{00000000-0005-0000-0000-000068040000}"/>
    <cellStyle name="Accent5 12 2" xfId="1410" xr:uid="{00000000-0005-0000-0000-000069040000}"/>
    <cellStyle name="Accent5 12 3" xfId="1411" xr:uid="{00000000-0005-0000-0000-00006A040000}"/>
    <cellStyle name="Accent5 13" xfId="346" xr:uid="{00000000-0005-0000-0000-00006B040000}"/>
    <cellStyle name="Accent5 13 2" xfId="1412" xr:uid="{00000000-0005-0000-0000-00006C040000}"/>
    <cellStyle name="Accent5 13 3" xfId="1413" xr:uid="{00000000-0005-0000-0000-00006D040000}"/>
    <cellStyle name="Accent5 14" xfId="347" xr:uid="{00000000-0005-0000-0000-00006E040000}"/>
    <cellStyle name="Accent5 15" xfId="348" xr:uid="{00000000-0005-0000-0000-00006F040000}"/>
    <cellStyle name="Accent5 16" xfId="349" xr:uid="{00000000-0005-0000-0000-000070040000}"/>
    <cellStyle name="Accent5 17" xfId="350" xr:uid="{00000000-0005-0000-0000-000071040000}"/>
    <cellStyle name="Accent5 18" xfId="351" xr:uid="{00000000-0005-0000-0000-000072040000}"/>
    <cellStyle name="Accent5 19" xfId="352" xr:uid="{00000000-0005-0000-0000-000073040000}"/>
    <cellStyle name="Accent5 2" xfId="353" xr:uid="{00000000-0005-0000-0000-000074040000}"/>
    <cellStyle name="Accent5 2 2" xfId="1414" xr:uid="{00000000-0005-0000-0000-000075040000}"/>
    <cellStyle name="Accent5 2 3" xfId="1415" xr:uid="{00000000-0005-0000-0000-000076040000}"/>
    <cellStyle name="Accent5 2 4" xfId="2380" xr:uid="{00000000-0005-0000-0000-000077040000}"/>
    <cellStyle name="Accent5 2 5" xfId="37076" xr:uid="{00000000-0005-0000-0000-000078040000}"/>
    <cellStyle name="Accent5 20" xfId="354" xr:uid="{00000000-0005-0000-0000-000079040000}"/>
    <cellStyle name="Accent5 21" xfId="355" xr:uid="{00000000-0005-0000-0000-00007A040000}"/>
    <cellStyle name="Accent5 22" xfId="356" xr:uid="{00000000-0005-0000-0000-00007B040000}"/>
    <cellStyle name="Accent5 23" xfId="357" xr:uid="{00000000-0005-0000-0000-00007C040000}"/>
    <cellStyle name="Accent5 24" xfId="358" xr:uid="{00000000-0005-0000-0000-00007D040000}"/>
    <cellStyle name="Accent5 25" xfId="359" xr:uid="{00000000-0005-0000-0000-00007E040000}"/>
    <cellStyle name="Accent5 26" xfId="360" xr:uid="{00000000-0005-0000-0000-00007F040000}"/>
    <cellStyle name="Accent5 27" xfId="361" xr:uid="{00000000-0005-0000-0000-000080040000}"/>
    <cellStyle name="Accent5 28" xfId="362" xr:uid="{00000000-0005-0000-0000-000081040000}"/>
    <cellStyle name="Accent5 29" xfId="363" xr:uid="{00000000-0005-0000-0000-000082040000}"/>
    <cellStyle name="Accent5 3" xfId="364" xr:uid="{00000000-0005-0000-0000-000083040000}"/>
    <cellStyle name="Accent5 3 2" xfId="2381" xr:uid="{00000000-0005-0000-0000-000084040000}"/>
    <cellStyle name="Accent5 3 2 2" xfId="6404" xr:uid="{00000000-0005-0000-0000-000085040000}"/>
    <cellStyle name="Accent5 3 3" xfId="22255" xr:uid="{00000000-0005-0000-0000-000086040000}"/>
    <cellStyle name="Accent5 30" xfId="365" xr:uid="{00000000-0005-0000-0000-000087040000}"/>
    <cellStyle name="Accent5 31" xfId="366" xr:uid="{00000000-0005-0000-0000-000088040000}"/>
    <cellStyle name="Accent5 32" xfId="367" xr:uid="{00000000-0005-0000-0000-000089040000}"/>
    <cellStyle name="Accent5 33" xfId="368" xr:uid="{00000000-0005-0000-0000-00008A040000}"/>
    <cellStyle name="Accent5 34" xfId="369" xr:uid="{00000000-0005-0000-0000-00008B040000}"/>
    <cellStyle name="Accent5 35" xfId="370" xr:uid="{00000000-0005-0000-0000-00008C040000}"/>
    <cellStyle name="Accent5 36" xfId="371" xr:uid="{00000000-0005-0000-0000-00008D040000}"/>
    <cellStyle name="Accent5 37" xfId="372" xr:uid="{00000000-0005-0000-0000-00008E040000}"/>
    <cellStyle name="Accent5 38" xfId="373" xr:uid="{00000000-0005-0000-0000-00008F040000}"/>
    <cellStyle name="Accent5 39" xfId="374" xr:uid="{00000000-0005-0000-0000-000090040000}"/>
    <cellStyle name="Accent5 4" xfId="375" xr:uid="{00000000-0005-0000-0000-000091040000}"/>
    <cellStyle name="Accent5 4 2" xfId="22204" xr:uid="{00000000-0005-0000-0000-000092040000}"/>
    <cellStyle name="Accent5 4 3" xfId="22209" xr:uid="{00000000-0005-0000-0000-000093040000}"/>
    <cellStyle name="Accent5 40" xfId="376" xr:uid="{00000000-0005-0000-0000-000094040000}"/>
    <cellStyle name="Accent5 41" xfId="377" xr:uid="{00000000-0005-0000-0000-000095040000}"/>
    <cellStyle name="Accent5 42" xfId="378" xr:uid="{00000000-0005-0000-0000-000096040000}"/>
    <cellStyle name="Accent5 43" xfId="379" xr:uid="{00000000-0005-0000-0000-000097040000}"/>
    <cellStyle name="Accent5 44" xfId="380" xr:uid="{00000000-0005-0000-0000-000098040000}"/>
    <cellStyle name="Accent5 45" xfId="381" xr:uid="{00000000-0005-0000-0000-000099040000}"/>
    <cellStyle name="Accent5 46" xfId="382" xr:uid="{00000000-0005-0000-0000-00009A040000}"/>
    <cellStyle name="Accent5 47" xfId="383" xr:uid="{00000000-0005-0000-0000-00009B040000}"/>
    <cellStyle name="Accent5 48" xfId="384" xr:uid="{00000000-0005-0000-0000-00009C040000}"/>
    <cellStyle name="Accent5 49" xfId="385" xr:uid="{00000000-0005-0000-0000-00009D040000}"/>
    <cellStyle name="Accent5 5" xfId="386" xr:uid="{00000000-0005-0000-0000-00009E040000}"/>
    <cellStyle name="Accent5 50" xfId="387" xr:uid="{00000000-0005-0000-0000-00009F040000}"/>
    <cellStyle name="Accent5 51" xfId="388" xr:uid="{00000000-0005-0000-0000-0000A0040000}"/>
    <cellStyle name="Accent5 51 2" xfId="1416" xr:uid="{00000000-0005-0000-0000-0000A1040000}"/>
    <cellStyle name="Accent5 52" xfId="389" xr:uid="{00000000-0005-0000-0000-0000A2040000}"/>
    <cellStyle name="Accent5 53" xfId="1417" xr:uid="{00000000-0005-0000-0000-0000A3040000}"/>
    <cellStyle name="Accent5 54" xfId="1418" xr:uid="{00000000-0005-0000-0000-0000A4040000}"/>
    <cellStyle name="Accent5 55" xfId="1419" xr:uid="{00000000-0005-0000-0000-0000A5040000}"/>
    <cellStyle name="Accent5 6" xfId="390" xr:uid="{00000000-0005-0000-0000-0000A6040000}"/>
    <cellStyle name="Accent5 7" xfId="391" xr:uid="{00000000-0005-0000-0000-0000A7040000}"/>
    <cellStyle name="Accent5 8" xfId="392" xr:uid="{00000000-0005-0000-0000-0000A8040000}"/>
    <cellStyle name="Accent5 9" xfId="393" xr:uid="{00000000-0005-0000-0000-0000A9040000}"/>
    <cellStyle name="Accent6 - 20%" xfId="39" xr:uid="{00000000-0005-0000-0000-0000AA040000}"/>
    <cellStyle name="Accent6 - 40%" xfId="40" xr:uid="{00000000-0005-0000-0000-0000AB040000}"/>
    <cellStyle name="Accent6 - 60%" xfId="41" xr:uid="{00000000-0005-0000-0000-0000AC040000}"/>
    <cellStyle name="Accent6 10" xfId="394" xr:uid="{00000000-0005-0000-0000-0000AD040000}"/>
    <cellStyle name="Accent6 11" xfId="395" xr:uid="{00000000-0005-0000-0000-0000AE040000}"/>
    <cellStyle name="Accent6 11 2" xfId="1420" xr:uid="{00000000-0005-0000-0000-0000AF040000}"/>
    <cellStyle name="Accent6 11 3" xfId="1421" xr:uid="{00000000-0005-0000-0000-0000B0040000}"/>
    <cellStyle name="Accent6 12" xfId="396" xr:uid="{00000000-0005-0000-0000-0000B1040000}"/>
    <cellStyle name="Accent6 12 2" xfId="1422" xr:uid="{00000000-0005-0000-0000-0000B2040000}"/>
    <cellStyle name="Accent6 12 3" xfId="1423" xr:uid="{00000000-0005-0000-0000-0000B3040000}"/>
    <cellStyle name="Accent6 13" xfId="397" xr:uid="{00000000-0005-0000-0000-0000B4040000}"/>
    <cellStyle name="Accent6 13 2" xfId="1424" xr:uid="{00000000-0005-0000-0000-0000B5040000}"/>
    <cellStyle name="Accent6 13 3" xfId="1425" xr:uid="{00000000-0005-0000-0000-0000B6040000}"/>
    <cellStyle name="Accent6 14" xfId="398" xr:uid="{00000000-0005-0000-0000-0000B7040000}"/>
    <cellStyle name="Accent6 15" xfId="399" xr:uid="{00000000-0005-0000-0000-0000B8040000}"/>
    <cellStyle name="Accent6 16" xfId="400" xr:uid="{00000000-0005-0000-0000-0000B9040000}"/>
    <cellStyle name="Accent6 17" xfId="401" xr:uid="{00000000-0005-0000-0000-0000BA040000}"/>
    <cellStyle name="Accent6 18" xfId="402" xr:uid="{00000000-0005-0000-0000-0000BB040000}"/>
    <cellStyle name="Accent6 19" xfId="403" xr:uid="{00000000-0005-0000-0000-0000BC040000}"/>
    <cellStyle name="Accent6 2" xfId="404" xr:uid="{00000000-0005-0000-0000-0000BD040000}"/>
    <cellStyle name="Accent6 2 2" xfId="1426" xr:uid="{00000000-0005-0000-0000-0000BE040000}"/>
    <cellStyle name="Accent6 2 3" xfId="1427" xr:uid="{00000000-0005-0000-0000-0000BF040000}"/>
    <cellStyle name="Accent6 2 4" xfId="2382" xr:uid="{00000000-0005-0000-0000-0000C0040000}"/>
    <cellStyle name="Accent6 2 5" xfId="37099" xr:uid="{00000000-0005-0000-0000-0000C1040000}"/>
    <cellStyle name="Accent6 20" xfId="405" xr:uid="{00000000-0005-0000-0000-0000C2040000}"/>
    <cellStyle name="Accent6 21" xfId="406" xr:uid="{00000000-0005-0000-0000-0000C3040000}"/>
    <cellStyle name="Accent6 22" xfId="407" xr:uid="{00000000-0005-0000-0000-0000C4040000}"/>
    <cellStyle name="Accent6 23" xfId="408" xr:uid="{00000000-0005-0000-0000-0000C5040000}"/>
    <cellStyle name="Accent6 24" xfId="409" xr:uid="{00000000-0005-0000-0000-0000C6040000}"/>
    <cellStyle name="Accent6 25" xfId="410" xr:uid="{00000000-0005-0000-0000-0000C7040000}"/>
    <cellStyle name="Accent6 26" xfId="411" xr:uid="{00000000-0005-0000-0000-0000C8040000}"/>
    <cellStyle name="Accent6 27" xfId="412" xr:uid="{00000000-0005-0000-0000-0000C9040000}"/>
    <cellStyle name="Accent6 28" xfId="413" xr:uid="{00000000-0005-0000-0000-0000CA040000}"/>
    <cellStyle name="Accent6 29" xfId="414" xr:uid="{00000000-0005-0000-0000-0000CB040000}"/>
    <cellStyle name="Accent6 3" xfId="415" xr:uid="{00000000-0005-0000-0000-0000CC040000}"/>
    <cellStyle name="Accent6 3 2" xfId="2383" xr:uid="{00000000-0005-0000-0000-0000CD040000}"/>
    <cellStyle name="Accent6 3 2 2" xfId="22134" xr:uid="{00000000-0005-0000-0000-0000CE040000}"/>
    <cellStyle name="Accent6 3 3" xfId="22129" xr:uid="{00000000-0005-0000-0000-0000CF040000}"/>
    <cellStyle name="Accent6 30" xfId="416" xr:uid="{00000000-0005-0000-0000-0000D0040000}"/>
    <cellStyle name="Accent6 31" xfId="417" xr:uid="{00000000-0005-0000-0000-0000D1040000}"/>
    <cellStyle name="Accent6 32" xfId="418" xr:uid="{00000000-0005-0000-0000-0000D2040000}"/>
    <cellStyle name="Accent6 33" xfId="419" xr:uid="{00000000-0005-0000-0000-0000D3040000}"/>
    <cellStyle name="Accent6 34" xfId="420" xr:uid="{00000000-0005-0000-0000-0000D4040000}"/>
    <cellStyle name="Accent6 35" xfId="421" xr:uid="{00000000-0005-0000-0000-0000D5040000}"/>
    <cellStyle name="Accent6 36" xfId="422" xr:uid="{00000000-0005-0000-0000-0000D6040000}"/>
    <cellStyle name="Accent6 37" xfId="423" xr:uid="{00000000-0005-0000-0000-0000D7040000}"/>
    <cellStyle name="Accent6 38" xfId="424" xr:uid="{00000000-0005-0000-0000-0000D8040000}"/>
    <cellStyle name="Accent6 39" xfId="425" xr:uid="{00000000-0005-0000-0000-0000D9040000}"/>
    <cellStyle name="Accent6 4" xfId="426" xr:uid="{00000000-0005-0000-0000-0000DA040000}"/>
    <cellStyle name="Accent6 4 2" xfId="6071" xr:uid="{00000000-0005-0000-0000-0000DB040000}"/>
    <cellStyle name="Accent6 4 3" xfId="22230" xr:uid="{00000000-0005-0000-0000-0000DC040000}"/>
    <cellStyle name="Accent6 40" xfId="427" xr:uid="{00000000-0005-0000-0000-0000DD040000}"/>
    <cellStyle name="Accent6 41" xfId="428" xr:uid="{00000000-0005-0000-0000-0000DE040000}"/>
    <cellStyle name="Accent6 42" xfId="429" xr:uid="{00000000-0005-0000-0000-0000DF040000}"/>
    <cellStyle name="Accent6 43" xfId="430" xr:uid="{00000000-0005-0000-0000-0000E0040000}"/>
    <cellStyle name="Accent6 44" xfId="431" xr:uid="{00000000-0005-0000-0000-0000E1040000}"/>
    <cellStyle name="Accent6 45" xfId="432" xr:uid="{00000000-0005-0000-0000-0000E2040000}"/>
    <cellStyle name="Accent6 46" xfId="433" xr:uid="{00000000-0005-0000-0000-0000E3040000}"/>
    <cellStyle name="Accent6 47" xfId="434" xr:uid="{00000000-0005-0000-0000-0000E4040000}"/>
    <cellStyle name="Accent6 48" xfId="435" xr:uid="{00000000-0005-0000-0000-0000E5040000}"/>
    <cellStyle name="Accent6 49" xfId="436" xr:uid="{00000000-0005-0000-0000-0000E6040000}"/>
    <cellStyle name="Accent6 5" xfId="437" xr:uid="{00000000-0005-0000-0000-0000E7040000}"/>
    <cellStyle name="Accent6 50" xfId="438" xr:uid="{00000000-0005-0000-0000-0000E8040000}"/>
    <cellStyle name="Accent6 51" xfId="439" xr:uid="{00000000-0005-0000-0000-0000E9040000}"/>
    <cellStyle name="Accent6 51 2" xfId="1428" xr:uid="{00000000-0005-0000-0000-0000EA040000}"/>
    <cellStyle name="Accent6 52" xfId="440" xr:uid="{00000000-0005-0000-0000-0000EB040000}"/>
    <cellStyle name="Accent6 53" xfId="1429" xr:uid="{00000000-0005-0000-0000-0000EC040000}"/>
    <cellStyle name="Accent6 54" xfId="1430" xr:uid="{00000000-0005-0000-0000-0000ED040000}"/>
    <cellStyle name="Accent6 55" xfId="1431" xr:uid="{00000000-0005-0000-0000-0000EE040000}"/>
    <cellStyle name="Accent6 6" xfId="441" xr:uid="{00000000-0005-0000-0000-0000EF040000}"/>
    <cellStyle name="Accent6 7" xfId="442" xr:uid="{00000000-0005-0000-0000-0000F0040000}"/>
    <cellStyle name="Accent6 8" xfId="443" xr:uid="{00000000-0005-0000-0000-0000F1040000}"/>
    <cellStyle name="Accent6 9" xfId="444" xr:uid="{00000000-0005-0000-0000-0000F2040000}"/>
    <cellStyle name="Actual Date" xfId="2384" xr:uid="{00000000-0005-0000-0000-0000F3040000}"/>
    <cellStyle name="Actual Date 2" xfId="2385" xr:uid="{00000000-0005-0000-0000-0000F4040000}"/>
    <cellStyle name="Actual Date 3" xfId="2386" xr:uid="{00000000-0005-0000-0000-0000F5040000}"/>
    <cellStyle name="Actual Date 4" xfId="2387" xr:uid="{00000000-0005-0000-0000-0000F6040000}"/>
    <cellStyle name="Actual Date 5" xfId="2388" xr:uid="{00000000-0005-0000-0000-0000F7040000}"/>
    <cellStyle name="Actual Date 6" xfId="2389" xr:uid="{00000000-0005-0000-0000-0000F8040000}"/>
    <cellStyle name="Actual Date 6 2" xfId="2390" xr:uid="{00000000-0005-0000-0000-0000F9040000}"/>
    <cellStyle name="Actual Date 6_48MW CMSI CAPEX Budget rev 11Jun10-rev16b (Updated Forecast cash flow)" xfId="2391" xr:uid="{00000000-0005-0000-0000-0000FA040000}"/>
    <cellStyle name="Actual Date_Mesquite Solar 277 MW v1" xfId="2392" xr:uid="{00000000-0005-0000-0000-0000FB040000}"/>
    <cellStyle name="ariel" xfId="42" xr:uid="{00000000-0005-0000-0000-0000FC040000}"/>
    <cellStyle name="ariel 2" xfId="1432" xr:uid="{00000000-0005-0000-0000-0000FD040000}"/>
    <cellStyle name="ariel 3" xfId="1433" xr:uid="{00000000-0005-0000-0000-0000FE040000}"/>
    <cellStyle name="Bad 2" xfId="445" xr:uid="{00000000-0005-0000-0000-0000FF040000}"/>
    <cellStyle name="Bad 2 2" xfId="1434" xr:uid="{00000000-0005-0000-0000-000000050000}"/>
    <cellStyle name="Bad 2 3" xfId="1435" xr:uid="{00000000-0005-0000-0000-000001050000}"/>
    <cellStyle name="Bad 2 4" xfId="2393" xr:uid="{00000000-0005-0000-0000-000002050000}"/>
    <cellStyle name="Bad 2 5" xfId="37110" xr:uid="{00000000-0005-0000-0000-000003050000}"/>
    <cellStyle name="Bad 3" xfId="446" xr:uid="{00000000-0005-0000-0000-000004050000}"/>
    <cellStyle name="Bad 3 2" xfId="2394" xr:uid="{00000000-0005-0000-0000-000005050000}"/>
    <cellStyle name="Bad 3 2 2" xfId="41762" xr:uid="{CC44D782-7046-4FA0-82D3-7B09308B4259}"/>
    <cellStyle name="Bad 4" xfId="447" xr:uid="{00000000-0005-0000-0000-000006050000}"/>
    <cellStyle name="basic" xfId="2395" xr:uid="{00000000-0005-0000-0000-000007050000}"/>
    <cellStyle name="Blue Font" xfId="2396" xr:uid="{00000000-0005-0000-0000-000008050000}"/>
    <cellStyle name="Bottom Edge" xfId="2397" xr:uid="{00000000-0005-0000-0000-000009050000}"/>
    <cellStyle name="Bottom Edge 10" xfId="46764" xr:uid="{41DF8FE0-3353-4E2C-A467-C61870F6A965}"/>
    <cellStyle name="Bottom Edge 2" xfId="4880" xr:uid="{00000000-0005-0000-0000-00000A050000}"/>
    <cellStyle name="Bottom Edge 2 10" xfId="45580" xr:uid="{989853B3-B0D4-41DD-A339-5004CBE712DC}"/>
    <cellStyle name="Bottom Edge 2 11" xfId="47900" xr:uid="{DF6115DA-ACD2-4B50-B8CE-A6ADF485991A}"/>
    <cellStyle name="Bottom Edge 2 2" xfId="10035" xr:uid="{00000000-0005-0000-0000-00000B050000}"/>
    <cellStyle name="Bottom Edge 2 2 2" xfId="26021" xr:uid="{00000000-0005-0000-0000-00000C050000}"/>
    <cellStyle name="Bottom Edge 2 3" xfId="12853" xr:uid="{00000000-0005-0000-0000-00000D050000}"/>
    <cellStyle name="Bottom Edge 2 3 2" xfId="28695" xr:uid="{00000000-0005-0000-0000-00000E050000}"/>
    <cellStyle name="Bottom Edge 2 4" xfId="15180" xr:uid="{00000000-0005-0000-0000-00000F050000}"/>
    <cellStyle name="Bottom Edge 2 4 2" xfId="30594" xr:uid="{00000000-0005-0000-0000-000010050000}"/>
    <cellStyle name="Bottom Edge 2 5" xfId="18174" xr:uid="{00000000-0005-0000-0000-000011050000}"/>
    <cellStyle name="Bottom Edge 2 5 2" xfId="33284" xr:uid="{00000000-0005-0000-0000-000012050000}"/>
    <cellStyle name="Bottom Edge 2 6" xfId="20782" xr:uid="{00000000-0005-0000-0000-000013050000}"/>
    <cellStyle name="Bottom Edge 2 6 2" xfId="35717" xr:uid="{00000000-0005-0000-0000-000014050000}"/>
    <cellStyle name="Bottom Edge 2 7" xfId="18363" xr:uid="{00000000-0005-0000-0000-000015050000}"/>
    <cellStyle name="Bottom Edge 2 7 2" xfId="33426" xr:uid="{00000000-0005-0000-0000-000016050000}"/>
    <cellStyle name="Bottom Edge 2 8" xfId="38829" xr:uid="{8ACE4690-4474-49CB-B199-3F21643BCFBA}"/>
    <cellStyle name="Bottom Edge 2 9" xfId="43388" xr:uid="{A0A4BE16-2679-4190-93D0-16FB2E042CE2}"/>
    <cellStyle name="Bottom Edge 3" xfId="7602" xr:uid="{00000000-0005-0000-0000-000017050000}"/>
    <cellStyle name="Bottom Edge 3 2" xfId="23744" xr:uid="{00000000-0005-0000-0000-000018050000}"/>
    <cellStyle name="Bottom Edge 4" xfId="10419" xr:uid="{00000000-0005-0000-0000-000019050000}"/>
    <cellStyle name="Bottom Edge 4 2" xfId="26342" xr:uid="{00000000-0005-0000-0000-00001A050000}"/>
    <cellStyle name="Bottom Edge 5" xfId="13210" xr:uid="{00000000-0005-0000-0000-00001B050000}"/>
    <cellStyle name="Bottom Edge 5 2" xfId="28984" xr:uid="{00000000-0005-0000-0000-00001C050000}"/>
    <cellStyle name="Bottom Edge 6" xfId="15829" xr:uid="{00000000-0005-0000-0000-00001D050000}"/>
    <cellStyle name="Bottom Edge 6 2" xfId="31066" xr:uid="{00000000-0005-0000-0000-00001E050000}"/>
    <cellStyle name="Bottom Edge 7" xfId="18461" xr:uid="{00000000-0005-0000-0000-00001F050000}"/>
    <cellStyle name="Bottom Edge 7 2" xfId="33497" xr:uid="{00000000-0005-0000-0000-000020050000}"/>
    <cellStyle name="Bottom Edge 8" xfId="41035" xr:uid="{80DABF5A-0899-4CFA-B44C-3AFA380162AA}"/>
    <cellStyle name="Bottom Edge 9" xfId="44692" xr:uid="{D367ACCC-6BDD-409D-9900-F5AF2A563D0D}"/>
    <cellStyle name="Calculation 2" xfId="448" xr:uid="{00000000-0005-0000-0000-000021050000}"/>
    <cellStyle name="Calculation 2 10" xfId="14146" xr:uid="{00000000-0005-0000-0000-000022050000}"/>
    <cellStyle name="Calculation 2 11" xfId="12961" xr:uid="{00000000-0005-0000-0000-000023050000}"/>
    <cellStyle name="Calculation 2 12" xfId="22267" xr:uid="{00000000-0005-0000-0000-000024050000}"/>
    <cellStyle name="Calculation 2 13" xfId="40222" xr:uid="{EF6677CA-F63C-44F4-AF51-E48C80497867}"/>
    <cellStyle name="Calculation 2 14" xfId="42325" xr:uid="{369C60E8-CDFD-4DDE-8EA1-8612AB95322C}"/>
    <cellStyle name="Calculation 2 15" xfId="40262" xr:uid="{C8040B8F-A57A-4373-A57F-F5C592D97442}"/>
    <cellStyle name="Calculation 2 16" xfId="46851" xr:uid="{EC301C60-EB36-4B76-8BFE-B7BC3081FB44}"/>
    <cellStyle name="Calculation 2 2" xfId="1436" xr:uid="{00000000-0005-0000-0000-000025050000}"/>
    <cellStyle name="Calculation 2 2 2" xfId="40328" xr:uid="{7858319E-53C5-42D3-BDA0-176F99C34B9B}"/>
    <cellStyle name="Calculation 2 2 3" xfId="39289" xr:uid="{2D826CAF-947A-4FB1-86CB-4CFBB1758952}"/>
    <cellStyle name="Calculation 2 2 4" xfId="43302" xr:uid="{33636B57-ACE7-4680-9FB0-9C700AB0327B}"/>
    <cellStyle name="Calculation 2 2 5" xfId="45486" xr:uid="{74D55A8B-2F19-44E8-961C-2DD55B13BA6F}"/>
    <cellStyle name="Calculation 2 2 6" xfId="47808" xr:uid="{E787A748-6FA8-4BA7-8BF7-482EBE1DC7E4}"/>
    <cellStyle name="Calculation 2 3" xfId="1437" xr:uid="{00000000-0005-0000-0000-000026050000}"/>
    <cellStyle name="Calculation 2 4" xfId="2398" xr:uid="{00000000-0005-0000-0000-000027050000}"/>
    <cellStyle name="Calculation 2 4 2" xfId="7603" xr:uid="{00000000-0005-0000-0000-000028050000}"/>
    <cellStyle name="Calculation 2 4 2 2" xfId="23745" xr:uid="{00000000-0005-0000-0000-000029050000}"/>
    <cellStyle name="Calculation 2 4 3" xfId="10420" xr:uid="{00000000-0005-0000-0000-00002A050000}"/>
    <cellStyle name="Calculation 2 4 3 2" xfId="26343" xr:uid="{00000000-0005-0000-0000-00002B050000}"/>
    <cellStyle name="Calculation 2 4 4" xfId="13492" xr:uid="{00000000-0005-0000-0000-00002C050000}"/>
    <cellStyle name="Calculation 2 4 4 2" xfId="29128" xr:uid="{00000000-0005-0000-0000-00002D050000}"/>
    <cellStyle name="Calculation 2 4 5" xfId="15830" xr:uid="{00000000-0005-0000-0000-00002E050000}"/>
    <cellStyle name="Calculation 2 4 5 2" xfId="31067" xr:uid="{00000000-0005-0000-0000-00002F050000}"/>
    <cellStyle name="Calculation 2 4 6" xfId="18462" xr:uid="{00000000-0005-0000-0000-000030050000}"/>
    <cellStyle name="Calculation 2 4 6 2" xfId="33498" xr:uid="{00000000-0005-0000-0000-000031050000}"/>
    <cellStyle name="Calculation 2 4 7" xfId="18380" xr:uid="{00000000-0005-0000-0000-000032050000}"/>
    <cellStyle name="Calculation 2 4 7 2" xfId="33441" xr:uid="{00000000-0005-0000-0000-000033050000}"/>
    <cellStyle name="Calculation 2 4 8" xfId="6127" xr:uid="{00000000-0005-0000-0000-000034050000}"/>
    <cellStyle name="Calculation 2 4 9" xfId="23070" xr:uid="{00000000-0005-0000-0000-000035050000}"/>
    <cellStyle name="Calculation 2 5" xfId="4879" xr:uid="{00000000-0005-0000-0000-000036050000}"/>
    <cellStyle name="Calculation 2 5 2" xfId="10034" xr:uid="{00000000-0005-0000-0000-000037050000}"/>
    <cellStyle name="Calculation 2 5 2 2" xfId="26020" xr:uid="{00000000-0005-0000-0000-000038050000}"/>
    <cellStyle name="Calculation 2 5 3" xfId="12852" xr:uid="{00000000-0005-0000-0000-000039050000}"/>
    <cellStyle name="Calculation 2 5 3 2" xfId="28694" xr:uid="{00000000-0005-0000-0000-00003A050000}"/>
    <cellStyle name="Calculation 2 5 4" xfId="15179" xr:uid="{00000000-0005-0000-0000-00003B050000}"/>
    <cellStyle name="Calculation 2 5 4 2" xfId="30593" xr:uid="{00000000-0005-0000-0000-00003C050000}"/>
    <cellStyle name="Calculation 2 5 5" xfId="18173" xr:uid="{00000000-0005-0000-0000-00003D050000}"/>
    <cellStyle name="Calculation 2 5 5 2" xfId="33283" xr:uid="{00000000-0005-0000-0000-00003E050000}"/>
    <cellStyle name="Calculation 2 5 6" xfId="20781" xr:uid="{00000000-0005-0000-0000-00003F050000}"/>
    <cellStyle name="Calculation 2 5 6 2" xfId="35716" xr:uid="{00000000-0005-0000-0000-000040050000}"/>
    <cellStyle name="Calculation 2 5 7" xfId="18373" xr:uid="{00000000-0005-0000-0000-000041050000}"/>
    <cellStyle name="Calculation 2 5 7 2" xfId="33434" xr:uid="{00000000-0005-0000-0000-000042050000}"/>
    <cellStyle name="Calculation 2 5 8" xfId="23083" xr:uid="{00000000-0005-0000-0000-000043050000}"/>
    <cellStyle name="Calculation 2 6" xfId="5764" xr:uid="{00000000-0005-0000-0000-000044050000}"/>
    <cellStyle name="Calculation 2 6 2" xfId="37113" xr:uid="{00000000-0005-0000-0000-000045050000}"/>
    <cellStyle name="Calculation 2 7" xfId="6955" xr:uid="{00000000-0005-0000-0000-000046050000}"/>
    <cellStyle name="Calculation 2 7 2" xfId="37238" xr:uid="{00000000-0005-0000-0000-000047050000}"/>
    <cellStyle name="Calculation 2 8" xfId="14755" xr:uid="{00000000-0005-0000-0000-000048050000}"/>
    <cellStyle name="Calculation 2 9" xfId="6055" xr:uid="{00000000-0005-0000-0000-000049050000}"/>
    <cellStyle name="Calculation 3" xfId="449" xr:uid="{00000000-0005-0000-0000-00004A050000}"/>
    <cellStyle name="Calculation 3 10" xfId="22268" xr:uid="{00000000-0005-0000-0000-00004B050000}"/>
    <cellStyle name="Calculation 3 11" xfId="39898" xr:uid="{4A4772B7-FE92-4536-B5F2-EE7C1864E170}"/>
    <cellStyle name="Calculation 3 12" xfId="44691" xr:uid="{8AC7F17F-F467-4444-A999-472AEC05789E}"/>
    <cellStyle name="Calculation 3 13" xfId="46763" xr:uid="{9E907C1B-1B42-43EA-9736-A2AFC988AF9F}"/>
    <cellStyle name="Calculation 3 2" xfId="2399" xr:uid="{00000000-0005-0000-0000-00004C050000}"/>
    <cellStyle name="Calculation 3 2 10" xfId="41763" xr:uid="{7FA8DFD8-BD04-4893-9C4E-4ECE8070F9A1}"/>
    <cellStyle name="Calculation 3 2 11" xfId="42204" xr:uid="{947A050D-B810-49A1-90D9-7112A8098B71}"/>
    <cellStyle name="Calculation 3 2 12" xfId="44693" xr:uid="{E5F639B3-F713-4890-A611-8B1F20A2B728}"/>
    <cellStyle name="Calculation 3 2 13" xfId="46766" xr:uid="{B94AB626-6108-455C-8E8D-6C00B98D5078}"/>
    <cellStyle name="Calculation 3 2 14" xfId="49073" xr:uid="{F8EB883A-265E-474D-A906-AC7B4F2EF887}"/>
    <cellStyle name="Calculation 3 2 2" xfId="7604" xr:uid="{00000000-0005-0000-0000-00004D050000}"/>
    <cellStyle name="Calculation 3 2 2 2" xfId="23746" xr:uid="{00000000-0005-0000-0000-00004E050000}"/>
    <cellStyle name="Calculation 3 2 2 3" xfId="41973" xr:uid="{38078F88-6885-4568-BED4-717C3A251164}"/>
    <cellStyle name="Calculation 3 2 2 4" xfId="42409" xr:uid="{8685605D-178F-4141-9E72-94F446EFF336}"/>
    <cellStyle name="Calculation 3 2 2 5" xfId="44877" xr:uid="{D05B7448-D367-4683-9DD5-E98975DB749B}"/>
    <cellStyle name="Calculation 3 2 2 6" xfId="46941" xr:uid="{D3B1EFC2-368C-4385-AA54-2FAE19D9E8A8}"/>
    <cellStyle name="Calculation 3 2 2 7" xfId="49239" xr:uid="{78D8EE86-FDC5-4388-BA23-4098B1689E7D}"/>
    <cellStyle name="Calculation 3 2 3" xfId="10421" xr:uid="{00000000-0005-0000-0000-00004F050000}"/>
    <cellStyle name="Calculation 3 2 3 2" xfId="26344" xr:uid="{00000000-0005-0000-0000-000050050000}"/>
    <cellStyle name="Calculation 3 2 4" xfId="7212" xr:uid="{00000000-0005-0000-0000-000051050000}"/>
    <cellStyle name="Calculation 3 2 4 2" xfId="23483" xr:uid="{00000000-0005-0000-0000-000052050000}"/>
    <cellStyle name="Calculation 3 2 5" xfId="15831" xr:uid="{00000000-0005-0000-0000-000053050000}"/>
    <cellStyle name="Calculation 3 2 5 2" xfId="31068" xr:uid="{00000000-0005-0000-0000-000054050000}"/>
    <cellStyle name="Calculation 3 2 6" xfId="18463" xr:uid="{00000000-0005-0000-0000-000055050000}"/>
    <cellStyle name="Calculation 3 2 6 2" xfId="33499" xr:uid="{00000000-0005-0000-0000-000056050000}"/>
    <cellStyle name="Calculation 3 2 7" xfId="21430" xr:uid="{00000000-0005-0000-0000-000057050000}"/>
    <cellStyle name="Calculation 3 2 7 2" xfId="36356" xr:uid="{00000000-0005-0000-0000-000058050000}"/>
    <cellStyle name="Calculation 3 2 8" xfId="6128" xr:uid="{00000000-0005-0000-0000-000059050000}"/>
    <cellStyle name="Calculation 3 2 9" xfId="23071" xr:uid="{00000000-0005-0000-0000-00005A050000}"/>
    <cellStyle name="Calculation 3 3" xfId="4878" xr:uid="{00000000-0005-0000-0000-00005B050000}"/>
    <cellStyle name="Calculation 3 3 10" xfId="43389" xr:uid="{52AA1672-E62A-449F-A538-70FE846792F0}"/>
    <cellStyle name="Calculation 3 3 11" xfId="45581" xr:uid="{41D31BAE-019E-4F0F-8BCD-89F7D84C0191}"/>
    <cellStyle name="Calculation 3 3 12" xfId="47901" xr:uid="{9336629C-09B5-442B-9F44-A332E7C81C4F}"/>
    <cellStyle name="Calculation 3 3 2" xfId="10033" xr:uid="{00000000-0005-0000-0000-00005C050000}"/>
    <cellStyle name="Calculation 3 3 2 2" xfId="26019" xr:uid="{00000000-0005-0000-0000-00005D050000}"/>
    <cellStyle name="Calculation 3 3 3" xfId="12851" xr:uid="{00000000-0005-0000-0000-00005E050000}"/>
    <cellStyle name="Calculation 3 3 3 2" xfId="28693" xr:uid="{00000000-0005-0000-0000-00005F050000}"/>
    <cellStyle name="Calculation 3 3 4" xfId="10476" xr:uid="{00000000-0005-0000-0000-000060050000}"/>
    <cellStyle name="Calculation 3 3 4 2" xfId="26398" xr:uid="{00000000-0005-0000-0000-000061050000}"/>
    <cellStyle name="Calculation 3 3 5" xfId="18172" xr:uid="{00000000-0005-0000-0000-000062050000}"/>
    <cellStyle name="Calculation 3 3 5 2" xfId="33282" xr:uid="{00000000-0005-0000-0000-000063050000}"/>
    <cellStyle name="Calculation 3 3 6" xfId="20780" xr:uid="{00000000-0005-0000-0000-000064050000}"/>
    <cellStyle name="Calculation 3 3 6 2" xfId="35715" xr:uid="{00000000-0005-0000-0000-000065050000}"/>
    <cellStyle name="Calculation 3 3 7" xfId="18378" xr:uid="{00000000-0005-0000-0000-000066050000}"/>
    <cellStyle name="Calculation 3 3 7 2" xfId="33439" xr:uid="{00000000-0005-0000-0000-000067050000}"/>
    <cellStyle name="Calculation 3 3 8" xfId="23082" xr:uid="{00000000-0005-0000-0000-000068050000}"/>
    <cellStyle name="Calculation 3 3 9" xfId="38828" xr:uid="{151F9C51-0B57-431D-8C6A-8383D08EE17C}"/>
    <cellStyle name="Calculation 3 4" xfId="5763" xr:uid="{00000000-0005-0000-0000-000069050000}"/>
    <cellStyle name="Calculation 3 4 2" xfId="37820" xr:uid="{00000000-0005-0000-0000-00006A050000}"/>
    <cellStyle name="Calculation 3 5" xfId="6954" xr:uid="{00000000-0005-0000-0000-00006B050000}"/>
    <cellStyle name="Calculation 3 6" xfId="13076" xr:uid="{00000000-0005-0000-0000-00006C050000}"/>
    <cellStyle name="Calculation 3 7" xfId="5807" xr:uid="{00000000-0005-0000-0000-00006D050000}"/>
    <cellStyle name="Calculation 3 8" xfId="6576" xr:uid="{00000000-0005-0000-0000-00006E050000}"/>
    <cellStyle name="Calculation 3 9" xfId="13260" xr:uid="{00000000-0005-0000-0000-00006F050000}"/>
    <cellStyle name="Calculation 4" xfId="450" xr:uid="{00000000-0005-0000-0000-000070050000}"/>
    <cellStyle name="Cents" xfId="2400" xr:uid="{00000000-0005-0000-0000-000071050000}"/>
    <cellStyle name="Cents 2" xfId="3990" xr:uid="{00000000-0005-0000-0000-000072050000}"/>
    <cellStyle name="Cents 2 2" xfId="7060" xr:uid="{00000000-0005-0000-0000-000073050000}"/>
    <cellStyle name="Cents 2 3" xfId="17287" xr:uid="{00000000-0005-0000-0000-000074050000}"/>
    <cellStyle name="Cents 2 4" xfId="40425" xr:uid="{151F93BC-7E6C-469D-B373-A523B3965569}"/>
    <cellStyle name="Cents 2 5" xfId="43390" xr:uid="{7131B010-B637-4E64-AF38-F4C993AACC5C}"/>
    <cellStyle name="Cents 2 6" xfId="47902" xr:uid="{43FCEFAE-0A34-4571-AAD5-65AD21B41B05}"/>
    <cellStyle name="Cents 3" xfId="13628" xr:uid="{00000000-0005-0000-0000-000075050000}"/>
    <cellStyle name="Cents 4" xfId="15832" xr:uid="{00000000-0005-0000-0000-000076050000}"/>
    <cellStyle name="Cents 5" xfId="18464" xr:uid="{00000000-0005-0000-0000-000077050000}"/>
    <cellStyle name="Cents 6" xfId="37890" xr:uid="{00000000-0005-0000-0000-000078050000}"/>
    <cellStyle name="Cents 7" xfId="38904" xr:uid="{F945DD8F-917D-40CF-B48F-B5C431D9882F}"/>
    <cellStyle name="Cents 8" xfId="46762" xr:uid="{97BA9AE0-3EA0-4924-9F75-859C152414C0}"/>
    <cellStyle name="Check Cell 2" xfId="451" xr:uid="{00000000-0005-0000-0000-000079050000}"/>
    <cellStyle name="Check Cell 2 2" xfId="1438" xr:uid="{00000000-0005-0000-0000-00007A050000}"/>
    <cellStyle name="Check Cell 2 2 2" xfId="40283" xr:uid="{9D382069-B76F-4056-86D5-F41217468614}"/>
    <cellStyle name="Check Cell 2 3" xfId="1439" xr:uid="{00000000-0005-0000-0000-00007B050000}"/>
    <cellStyle name="Check Cell 2 4" xfId="1975" xr:uid="{00000000-0005-0000-0000-00007C050000}"/>
    <cellStyle name="Check Cell 2 4 2" xfId="7442" xr:uid="{00000000-0005-0000-0000-00007D050000}"/>
    <cellStyle name="Check Cell 2 4 3" xfId="15701" xr:uid="{00000000-0005-0000-0000-00007E050000}"/>
    <cellStyle name="Check Cell 2 4 4" xfId="22094" xr:uid="{00000000-0005-0000-0000-00007F050000}"/>
    <cellStyle name="Check Cell 2 4 5" xfId="6112" xr:uid="{00000000-0005-0000-0000-000080050000}"/>
    <cellStyle name="Check Cell 2 5" xfId="2086" xr:uid="{00000000-0005-0000-0000-000081050000}"/>
    <cellStyle name="Check Cell 2 5 2" xfId="15617" xr:uid="{00000000-0005-0000-0000-000082050000}"/>
    <cellStyle name="Check Cell 2 5 3" xfId="22047" xr:uid="{00000000-0005-0000-0000-000083050000}"/>
    <cellStyle name="Check Cell 2 6" xfId="2401" xr:uid="{00000000-0005-0000-0000-000084050000}"/>
    <cellStyle name="Check Cell 2 6 2" xfId="15833" xr:uid="{00000000-0005-0000-0000-000085050000}"/>
    <cellStyle name="Check Cell 2 6 3" xfId="5240" xr:uid="{00000000-0005-0000-0000-000086050000}"/>
    <cellStyle name="Check Cell 2 7" xfId="6952" xr:uid="{00000000-0005-0000-0000-000087050000}"/>
    <cellStyle name="Check Cell 3" xfId="452" xr:uid="{00000000-0005-0000-0000-000088050000}"/>
    <cellStyle name="Check Cell 3 2" xfId="1976" xr:uid="{00000000-0005-0000-0000-000089050000}"/>
    <cellStyle name="Check Cell 3 2 2" xfId="7441" xr:uid="{00000000-0005-0000-0000-00008A050000}"/>
    <cellStyle name="Check Cell 3 2 3" xfId="15700" xr:uid="{00000000-0005-0000-0000-00008B050000}"/>
    <cellStyle name="Check Cell 3 2 4" xfId="17141" xr:uid="{00000000-0005-0000-0000-00008C050000}"/>
    <cellStyle name="Check Cell 3 2 5" xfId="6113" xr:uid="{00000000-0005-0000-0000-00008D050000}"/>
    <cellStyle name="Check Cell 3 3" xfId="2082" xr:uid="{00000000-0005-0000-0000-00008E050000}"/>
    <cellStyle name="Check Cell 3 3 2" xfId="15615" xr:uid="{00000000-0005-0000-0000-00008F050000}"/>
    <cellStyle name="Check Cell 3 3 3" xfId="22045" xr:uid="{00000000-0005-0000-0000-000090050000}"/>
    <cellStyle name="Check Cell 3 3 4" xfId="40426" xr:uid="{5508558A-44F9-4945-9860-67AC27DC9143}"/>
    <cellStyle name="Check Cell 3 4" xfId="2402" xr:uid="{00000000-0005-0000-0000-000091050000}"/>
    <cellStyle name="Check Cell 3 4 2" xfId="15834" xr:uid="{00000000-0005-0000-0000-000092050000}"/>
    <cellStyle name="Check Cell 3 4 3" xfId="6771" xr:uid="{00000000-0005-0000-0000-000093050000}"/>
    <cellStyle name="Check Cell 3 5" xfId="6951" xr:uid="{00000000-0005-0000-0000-000094050000}"/>
    <cellStyle name="Check Cell 4" xfId="453" xr:uid="{00000000-0005-0000-0000-000095050000}"/>
    <cellStyle name="Column_Title" xfId="2403" xr:uid="{00000000-0005-0000-0000-000096050000}"/>
    <cellStyle name="Comma" xfId="1" builtinId="3"/>
    <cellStyle name="Comma [0]" xfId="38096" builtinId="6"/>
    <cellStyle name="Comma [0] 2" xfId="454" xr:uid="{00000000-0005-0000-0000-000098050000}"/>
    <cellStyle name="Comma [0] 2 2" xfId="3859" xr:uid="{00000000-0005-0000-0000-000099050000}"/>
    <cellStyle name="Comma [0] 2 3" xfId="2151" xr:uid="{00000000-0005-0000-0000-00009A050000}"/>
    <cellStyle name="Comma [0] 3" xfId="3857" xr:uid="{00000000-0005-0000-0000-00009B050000}"/>
    <cellStyle name="Comma 0" xfId="2404" xr:uid="{00000000-0005-0000-0000-00009C050000}"/>
    <cellStyle name="Comma 10" xfId="1440" xr:uid="{00000000-0005-0000-0000-00009D050000}"/>
    <cellStyle name="Comma 10 2" xfId="2014" xr:uid="{00000000-0005-0000-0000-00009E050000}"/>
    <cellStyle name="Comma 10 2 2" xfId="2406" xr:uid="{00000000-0005-0000-0000-00009F050000}"/>
    <cellStyle name="Comma 10 2 5" xfId="3834" xr:uid="{00000000-0005-0000-0000-0000A0050000}"/>
    <cellStyle name="Comma 10 3" xfId="6073" xr:uid="{00000000-0005-0000-0000-0000A1050000}"/>
    <cellStyle name="Comma 100" xfId="2079" xr:uid="{00000000-0005-0000-0000-0000A2050000}"/>
    <cellStyle name="Comma 101" xfId="2070" xr:uid="{00000000-0005-0000-0000-0000A3050000}"/>
    <cellStyle name="Comma 102" xfId="2051" xr:uid="{00000000-0005-0000-0000-0000A4050000}"/>
    <cellStyle name="Comma 103" xfId="2055" xr:uid="{00000000-0005-0000-0000-0000A5050000}"/>
    <cellStyle name="Comma 104" xfId="2080" xr:uid="{00000000-0005-0000-0000-0000A6050000}"/>
    <cellStyle name="Comma 105" xfId="2084" xr:uid="{00000000-0005-0000-0000-0000A7050000}"/>
    <cellStyle name="Comma 106" xfId="2090" xr:uid="{00000000-0005-0000-0000-0000A8050000}"/>
    <cellStyle name="Comma 107" xfId="2087" xr:uid="{00000000-0005-0000-0000-0000A9050000}"/>
    <cellStyle name="Comma 108" xfId="2098" xr:uid="{00000000-0005-0000-0000-0000AA050000}"/>
    <cellStyle name="Comma 109" xfId="3783" xr:uid="{00000000-0005-0000-0000-0000AB050000}"/>
    <cellStyle name="Comma 11" xfId="20" xr:uid="{00000000-0005-0000-0000-0000AC050000}"/>
    <cellStyle name="Comma 11 2" xfId="1441" xr:uid="{00000000-0005-0000-0000-0000AD050000}"/>
    <cellStyle name="Comma 11 3" xfId="2009" xr:uid="{00000000-0005-0000-0000-0000AE050000}"/>
    <cellStyle name="Comma 11 4" xfId="5190" xr:uid="{00000000-0005-0000-0000-0000AF050000}"/>
    <cellStyle name="Comma 110" xfId="4922" xr:uid="{00000000-0005-0000-0000-0000B0050000}"/>
    <cellStyle name="Comma 111" xfId="2123" xr:uid="{00000000-0005-0000-0000-0000B1050000}"/>
    <cellStyle name="Comma 112" xfId="4965" xr:uid="{00000000-0005-0000-0000-0000B2050000}"/>
    <cellStyle name="Comma 113" xfId="4867" xr:uid="{00000000-0005-0000-0000-0000B3050000}"/>
    <cellStyle name="Comma 114" xfId="3835" xr:uid="{00000000-0005-0000-0000-0000B4050000}"/>
    <cellStyle name="Comma 115" xfId="4865" xr:uid="{00000000-0005-0000-0000-0000B5050000}"/>
    <cellStyle name="Comma 116" xfId="4963" xr:uid="{00000000-0005-0000-0000-0000B6050000}"/>
    <cellStyle name="Comma 117" xfId="3055" xr:uid="{00000000-0005-0000-0000-0000B7050000}"/>
    <cellStyle name="Comma 118" xfId="4960" xr:uid="{00000000-0005-0000-0000-0000B8050000}"/>
    <cellStyle name="Comma 119" xfId="5172" xr:uid="{00000000-0005-0000-0000-0000B9050000}"/>
    <cellStyle name="Comma 12" xfId="1442" xr:uid="{00000000-0005-0000-0000-0000BA050000}"/>
    <cellStyle name="Comma 12 2" xfId="1443" xr:uid="{00000000-0005-0000-0000-0000BB050000}"/>
    <cellStyle name="Comma 12 2 2" xfId="1444" xr:uid="{00000000-0005-0000-0000-0000BC050000}"/>
    <cellStyle name="Comma 12 2 2 2" xfId="37531" xr:uid="{00000000-0005-0000-0000-0000BD050000}"/>
    <cellStyle name="Comma 12 2 3" xfId="37530" xr:uid="{00000000-0005-0000-0000-0000BE050000}"/>
    <cellStyle name="Comma 12 3" xfId="1445" xr:uid="{00000000-0005-0000-0000-0000BF050000}"/>
    <cellStyle name="Comma 12 3 2" xfId="1446" xr:uid="{00000000-0005-0000-0000-0000C0050000}"/>
    <cellStyle name="Comma 12 3 2 2" xfId="37533" xr:uid="{00000000-0005-0000-0000-0000C1050000}"/>
    <cellStyle name="Comma 12 3 3" xfId="37532" xr:uid="{00000000-0005-0000-0000-0000C2050000}"/>
    <cellStyle name="Comma 12 4" xfId="1447" xr:uid="{00000000-0005-0000-0000-0000C3050000}"/>
    <cellStyle name="Comma 12 4 2" xfId="37534" xr:uid="{00000000-0005-0000-0000-0000C4050000}"/>
    <cellStyle name="Comma 12 5" xfId="1448" xr:uid="{00000000-0005-0000-0000-0000C5050000}"/>
    <cellStyle name="Comma 12 5 2" xfId="37535" xr:uid="{00000000-0005-0000-0000-0000C6050000}"/>
    <cellStyle name="Comma 12 6" xfId="37529" xr:uid="{00000000-0005-0000-0000-0000C7050000}"/>
    <cellStyle name="Comma 120" xfId="6060" xr:uid="{00000000-0005-0000-0000-0000C8050000}"/>
    <cellStyle name="Comma 121" xfId="8991" xr:uid="{00000000-0005-0000-0000-0000C9050000}"/>
    <cellStyle name="Comma 122" xfId="11809" xr:uid="{00000000-0005-0000-0000-0000CA050000}"/>
    <cellStyle name="Comma 123" xfId="14504" xr:uid="{00000000-0005-0000-0000-0000CB050000}"/>
    <cellStyle name="Comma 124" xfId="11782" xr:uid="{00000000-0005-0000-0000-0000CC050000}"/>
    <cellStyle name="Comma 125" xfId="6784" xr:uid="{00000000-0005-0000-0000-0000CD050000}"/>
    <cellStyle name="Comma 126" xfId="17144" xr:uid="{00000000-0005-0000-0000-0000CE050000}"/>
    <cellStyle name="Comma 127" xfId="19753" xr:uid="{00000000-0005-0000-0000-0000CF050000}"/>
    <cellStyle name="Comma 128" xfId="21644" xr:uid="{00000000-0005-0000-0000-0000D0050000}"/>
    <cellStyle name="Comma 129" xfId="20902" xr:uid="{00000000-0005-0000-0000-0000D1050000}"/>
    <cellStyle name="Comma 13" xfId="1449" xr:uid="{00000000-0005-0000-0000-0000D2050000}"/>
    <cellStyle name="Comma 130" xfId="4968" xr:uid="{00000000-0005-0000-0000-0000D3050000}"/>
    <cellStyle name="Comma 131" xfId="6104" xr:uid="{00000000-0005-0000-0000-0000D4050000}"/>
    <cellStyle name="Comma 132" xfId="22131" xr:uid="{00000000-0005-0000-0000-0000D5050000}"/>
    <cellStyle name="Comma 133" xfId="22252" xr:uid="{00000000-0005-0000-0000-0000D6050000}"/>
    <cellStyle name="Comma 134" xfId="22186" xr:uid="{00000000-0005-0000-0000-0000D7050000}"/>
    <cellStyle name="Comma 135" xfId="22181" xr:uid="{00000000-0005-0000-0000-0000D8050000}"/>
    <cellStyle name="Comma 136" xfId="22205" xr:uid="{00000000-0005-0000-0000-0000D9050000}"/>
    <cellStyle name="Comma 137" xfId="22179" xr:uid="{00000000-0005-0000-0000-0000DA050000}"/>
    <cellStyle name="Comma 138" xfId="22224" xr:uid="{00000000-0005-0000-0000-0000DB050000}"/>
    <cellStyle name="Comma 139" xfId="22159" xr:uid="{00000000-0005-0000-0000-0000DC050000}"/>
    <cellStyle name="Comma 14" xfId="1450" xr:uid="{00000000-0005-0000-0000-0000DD050000}"/>
    <cellStyle name="Comma 14 2" xfId="37536" xr:uid="{00000000-0005-0000-0000-0000DE050000}"/>
    <cellStyle name="Comma 140" xfId="22249" xr:uid="{00000000-0005-0000-0000-0000DF050000}"/>
    <cellStyle name="Comma 141" xfId="22195" xr:uid="{00000000-0005-0000-0000-0000E0050000}"/>
    <cellStyle name="Comma 142" xfId="22221" xr:uid="{00000000-0005-0000-0000-0000E1050000}"/>
    <cellStyle name="Comma 143" xfId="22264" xr:uid="{00000000-0005-0000-0000-0000E2050000}"/>
    <cellStyle name="Comma 144" xfId="37038" xr:uid="{00000000-0005-0000-0000-0000E3050000}"/>
    <cellStyle name="Comma 145" xfId="37047" xr:uid="{00000000-0005-0000-0000-0000E4050000}"/>
    <cellStyle name="Comma 146" xfId="37042" xr:uid="{00000000-0005-0000-0000-0000E5050000}"/>
    <cellStyle name="Comma 147" xfId="37823" xr:uid="{00000000-0005-0000-0000-0000E6050000}"/>
    <cellStyle name="Comma 148" xfId="37896" xr:uid="{00000000-0005-0000-0000-0000E7050000}"/>
    <cellStyle name="Comma 149" xfId="37900" xr:uid="{00000000-0005-0000-0000-0000E8050000}"/>
    <cellStyle name="Comma 15" xfId="1451" xr:uid="{00000000-0005-0000-0000-0000E9050000}"/>
    <cellStyle name="Comma 15 2" xfId="39086" xr:uid="{5C38A828-2C63-4011-954B-C62DF314294D}"/>
    <cellStyle name="Comma 150" xfId="37924" xr:uid="{00000000-0005-0000-0000-0000EA050000}"/>
    <cellStyle name="Comma 151" xfId="37927" xr:uid="{00000000-0005-0000-0000-0000EB050000}"/>
    <cellStyle name="Comma 152" xfId="38093" xr:uid="{00000000-0005-0000-0000-0000EC050000}"/>
    <cellStyle name="Comma 153" xfId="38101" xr:uid="{00000000-0005-0000-0000-0000FE940000}"/>
    <cellStyle name="Comma 16" xfId="1452" xr:uid="{00000000-0005-0000-0000-0000ED050000}"/>
    <cellStyle name="Comma 164" xfId="38097" xr:uid="{7AB220A9-AC52-49D8-99B2-8E0F9AC44F2C}"/>
    <cellStyle name="Comma 165" xfId="38098" xr:uid="{E07A24B8-7FFD-4AF8-BC5B-CB73E4B5710D}"/>
    <cellStyle name="Comma 166" xfId="38099" xr:uid="{490B61AB-10B0-4BC5-9715-B60675D32BE6}"/>
    <cellStyle name="Comma 17" xfId="1453" xr:uid="{00000000-0005-0000-0000-0000EE050000}"/>
    <cellStyle name="Comma 18" xfId="1454" xr:uid="{00000000-0005-0000-0000-0000EF050000}"/>
    <cellStyle name="Comma 19" xfId="1455" xr:uid="{00000000-0005-0000-0000-0000F0050000}"/>
    <cellStyle name="Comma 2" xfId="6" xr:uid="{00000000-0005-0000-0000-0000F1050000}"/>
    <cellStyle name="Comma 2 10" xfId="2407" xr:uid="{00000000-0005-0000-0000-0000F2050000}"/>
    <cellStyle name="Comma 2 10 2" xfId="2408" xr:uid="{00000000-0005-0000-0000-0000F3050000}"/>
    <cellStyle name="Comma 2 11" xfId="2409" xr:uid="{00000000-0005-0000-0000-0000F4050000}"/>
    <cellStyle name="Comma 2 12" xfId="2410" xr:uid="{00000000-0005-0000-0000-0000F5050000}"/>
    <cellStyle name="Comma 2 13" xfId="2411" xr:uid="{00000000-0005-0000-0000-0000F6050000}"/>
    <cellStyle name="Comma 2 14" xfId="2412" xr:uid="{00000000-0005-0000-0000-0000F7050000}"/>
    <cellStyle name="Comma 2 15" xfId="2413" xr:uid="{00000000-0005-0000-0000-0000F8050000}"/>
    <cellStyle name="Comma 2 16" xfId="2414" xr:uid="{00000000-0005-0000-0000-0000F9050000}"/>
    <cellStyle name="Comma 2 17" xfId="2415" xr:uid="{00000000-0005-0000-0000-0000FA050000}"/>
    <cellStyle name="Comma 2 18" xfId="3836" xr:uid="{00000000-0005-0000-0000-0000FB050000}"/>
    <cellStyle name="Comma 2 2" xfId="22" xr:uid="{00000000-0005-0000-0000-0000FC050000}"/>
    <cellStyle name="Comma 2 2 2" xfId="1456" xr:uid="{00000000-0005-0000-0000-0000FD050000}"/>
    <cellStyle name="Comma 2 2 2 2" xfId="1457" xr:uid="{00000000-0005-0000-0000-0000FE050000}"/>
    <cellStyle name="Comma 2 2 2 2 2" xfId="37538" xr:uid="{00000000-0005-0000-0000-0000FF050000}"/>
    <cellStyle name="Comma 2 2 2 3" xfId="1458" xr:uid="{00000000-0005-0000-0000-000000060000}"/>
    <cellStyle name="Comma 2 2 2 3 2" xfId="37539" xr:uid="{00000000-0005-0000-0000-000001060000}"/>
    <cellStyle name="Comma 2 2 2 4" xfId="3837" xr:uid="{00000000-0005-0000-0000-000002060000}"/>
    <cellStyle name="Comma 2 2 2 5" xfId="37537" xr:uid="{00000000-0005-0000-0000-000003060000}"/>
    <cellStyle name="Comma 2 2 3" xfId="1459" xr:uid="{00000000-0005-0000-0000-000004060000}"/>
    <cellStyle name="Comma 2 2 3 2" xfId="1460" xr:uid="{00000000-0005-0000-0000-000005060000}"/>
    <cellStyle name="Comma 2 2 3 2 2" xfId="37541" xr:uid="{00000000-0005-0000-0000-000006060000}"/>
    <cellStyle name="Comma 2 2 3 3" xfId="1461" xr:uid="{00000000-0005-0000-0000-000007060000}"/>
    <cellStyle name="Comma 2 2 3 3 2" xfId="37542" xr:uid="{00000000-0005-0000-0000-000008060000}"/>
    <cellStyle name="Comma 2 2 3 4" xfId="37540" xr:uid="{00000000-0005-0000-0000-000009060000}"/>
    <cellStyle name="Comma 2 2 4" xfId="1462" xr:uid="{00000000-0005-0000-0000-00000A060000}"/>
    <cellStyle name="Comma 2 2 4 2" xfId="37543" xr:uid="{00000000-0005-0000-0000-00000B060000}"/>
    <cellStyle name="Comma 2 2 5" xfId="1463" xr:uid="{00000000-0005-0000-0000-00000C060000}"/>
    <cellStyle name="Comma 2 2 5 2" xfId="37544" xr:uid="{00000000-0005-0000-0000-00000D060000}"/>
    <cellStyle name="Comma 2 3" xfId="1464" xr:uid="{00000000-0005-0000-0000-00000E060000}"/>
    <cellStyle name="Comma 2 3 2" xfId="1465" xr:uid="{00000000-0005-0000-0000-00000F060000}"/>
    <cellStyle name="Comma 2 3 2 2" xfId="37546" xr:uid="{00000000-0005-0000-0000-000010060000}"/>
    <cellStyle name="Comma 2 3 3" xfId="1466" xr:uid="{00000000-0005-0000-0000-000011060000}"/>
    <cellStyle name="Comma 2 3 3 2" xfId="37547" xr:uid="{00000000-0005-0000-0000-000012060000}"/>
    <cellStyle name="Comma 2 3 4" xfId="1467" xr:uid="{00000000-0005-0000-0000-000013060000}"/>
    <cellStyle name="Comma 2 3 4 2" xfId="37548" xr:uid="{00000000-0005-0000-0000-000014060000}"/>
    <cellStyle name="Comma 2 3 5" xfId="2416" xr:uid="{00000000-0005-0000-0000-000015060000}"/>
    <cellStyle name="Comma 2 3 6" xfId="22154" xr:uid="{00000000-0005-0000-0000-000016060000}"/>
    <cellStyle name="Comma 2 3 6 2" xfId="37545" xr:uid="{00000000-0005-0000-0000-000017060000}"/>
    <cellStyle name="Comma 2 4" xfId="1468" xr:uid="{00000000-0005-0000-0000-000018060000}"/>
    <cellStyle name="Comma 2 4 2" xfId="1469" xr:uid="{00000000-0005-0000-0000-000019060000}"/>
    <cellStyle name="Comma 2 4 2 2" xfId="37550" xr:uid="{00000000-0005-0000-0000-00001A060000}"/>
    <cellStyle name="Comma 2 4 3" xfId="1470" xr:uid="{00000000-0005-0000-0000-00001B060000}"/>
    <cellStyle name="Comma 2 4 3 2" xfId="3838" xr:uid="{00000000-0005-0000-0000-00001C060000}"/>
    <cellStyle name="Comma 2 4 3 3" xfId="37551" xr:uid="{00000000-0005-0000-0000-00001D060000}"/>
    <cellStyle name="Comma 2 4 4" xfId="2417" xr:uid="{00000000-0005-0000-0000-00001E060000}"/>
    <cellStyle name="Comma 2 4 5" xfId="37549" xr:uid="{00000000-0005-0000-0000-00001F060000}"/>
    <cellStyle name="Comma 2 5" xfId="1471" xr:uid="{00000000-0005-0000-0000-000020060000}"/>
    <cellStyle name="Comma 2 5 2" xfId="1472" xr:uid="{00000000-0005-0000-0000-000021060000}"/>
    <cellStyle name="Comma 2 5 2 2" xfId="37553" xr:uid="{00000000-0005-0000-0000-000022060000}"/>
    <cellStyle name="Comma 2 5 3" xfId="1473" xr:uid="{00000000-0005-0000-0000-000023060000}"/>
    <cellStyle name="Comma 2 5 3 2" xfId="37554" xr:uid="{00000000-0005-0000-0000-000024060000}"/>
    <cellStyle name="Comma 2 5 4" xfId="2418" xr:uid="{00000000-0005-0000-0000-000025060000}"/>
    <cellStyle name="Comma 2 5 5" xfId="37552" xr:uid="{00000000-0005-0000-0000-000026060000}"/>
    <cellStyle name="Comma 2 6" xfId="1474" xr:uid="{00000000-0005-0000-0000-000027060000}"/>
    <cellStyle name="Comma 2 6 2" xfId="2419" xr:uid="{00000000-0005-0000-0000-000028060000}"/>
    <cellStyle name="Comma 2 6 3" xfId="37555" xr:uid="{00000000-0005-0000-0000-000029060000}"/>
    <cellStyle name="Comma 2 7" xfId="1475" xr:uid="{00000000-0005-0000-0000-00002A060000}"/>
    <cellStyle name="Comma 2 7 2" xfId="2420" xr:uid="{00000000-0005-0000-0000-00002B060000}"/>
    <cellStyle name="Comma 2 7 3" xfId="37556" xr:uid="{00000000-0005-0000-0000-00002C060000}"/>
    <cellStyle name="Comma 2 8" xfId="1476" xr:uid="{00000000-0005-0000-0000-00002D060000}"/>
    <cellStyle name="Comma 2 8 2" xfId="2421" xr:uid="{00000000-0005-0000-0000-00002E060000}"/>
    <cellStyle name="Comma 2 8 3" xfId="37557" xr:uid="{00000000-0005-0000-0000-00002F060000}"/>
    <cellStyle name="Comma 2 9" xfId="2422" xr:uid="{00000000-0005-0000-0000-000030060000}"/>
    <cellStyle name="Comma 2_Mesquite Solar 277 MW v1" xfId="2423" xr:uid="{00000000-0005-0000-0000-000031060000}"/>
    <cellStyle name="Comma 20" xfId="1477" xr:uid="{00000000-0005-0000-0000-000032060000}"/>
    <cellStyle name="Comma 21" xfId="1478" xr:uid="{00000000-0005-0000-0000-000033060000}"/>
    <cellStyle name="Comma 22" xfId="1479" xr:uid="{00000000-0005-0000-0000-000034060000}"/>
    <cellStyle name="Comma 23" xfId="1480" xr:uid="{00000000-0005-0000-0000-000035060000}"/>
    <cellStyle name="Comma 24" xfId="1481" xr:uid="{00000000-0005-0000-0000-000036060000}"/>
    <cellStyle name="Comma 25" xfId="1482" xr:uid="{00000000-0005-0000-0000-000037060000}"/>
    <cellStyle name="Comma 26" xfId="1483" xr:uid="{00000000-0005-0000-0000-000038060000}"/>
    <cellStyle name="Comma 27" xfId="1484" xr:uid="{00000000-0005-0000-0000-000039060000}"/>
    <cellStyle name="Comma 28" xfId="1485" xr:uid="{00000000-0005-0000-0000-00003A060000}"/>
    <cellStyle name="Comma 29" xfId="1486" xr:uid="{00000000-0005-0000-0000-00003B060000}"/>
    <cellStyle name="Comma 3" xfId="10" xr:uid="{00000000-0005-0000-0000-00003C060000}"/>
    <cellStyle name="Comma 3 2" xfId="17" xr:uid="{00000000-0005-0000-0000-00003D060000}"/>
    <cellStyle name="Comma 3 2 2" xfId="455" xr:uid="{00000000-0005-0000-0000-00003E060000}"/>
    <cellStyle name="Comma 3 2 2 2" xfId="2425" xr:uid="{00000000-0005-0000-0000-00003F060000}"/>
    <cellStyle name="Comma 3 2 3" xfId="5187" xr:uid="{00000000-0005-0000-0000-000040060000}"/>
    <cellStyle name="Comma 3 2 3 2" xfId="39099" xr:uid="{DC80E341-B175-4E7A-B6CE-26F1C473B1DC}"/>
    <cellStyle name="Comma 3 2 4" xfId="6446" xr:uid="{00000000-0005-0000-0000-000041060000}"/>
    <cellStyle name="Comma 3 3" xfId="456" xr:uid="{00000000-0005-0000-0000-000042060000}"/>
    <cellStyle name="Comma 3 3 2" xfId="1040" xr:uid="{00000000-0005-0000-0000-000043060000}"/>
    <cellStyle name="Comma 3 3 2 2" xfId="41765" xr:uid="{34176735-EFF8-4D32-9338-8BA42CC7A302}"/>
    <cellStyle name="Comma 3 3 3" xfId="2426" xr:uid="{00000000-0005-0000-0000-000044060000}"/>
    <cellStyle name="Comma 3 4" xfId="1038" xr:uid="{00000000-0005-0000-0000-000045060000}"/>
    <cellStyle name="Comma 3 4 2" xfId="2016" xr:uid="{00000000-0005-0000-0000-000046060000}"/>
    <cellStyle name="Comma 3 4 2 2" xfId="6122" xr:uid="{00000000-0005-0000-0000-000047060000}"/>
    <cellStyle name="Comma 3 4 3" xfId="6062" xr:uid="{00000000-0005-0000-0000-000048060000}"/>
    <cellStyle name="Comma 3 4 4" xfId="40272" xr:uid="{8ADA0355-5BDA-4EFE-A11E-E3016F73BF0A}"/>
    <cellStyle name="Comma 3 5" xfId="43" xr:uid="{00000000-0005-0000-0000-000049060000}"/>
    <cellStyle name="Comma 3 5 2" xfId="38181" xr:uid="{C7EB70F2-FFBB-40C8-91A8-51B982D3DD22}"/>
    <cellStyle name="Comma 3 6" xfId="5181" xr:uid="{00000000-0005-0000-0000-00004A060000}"/>
    <cellStyle name="Comma 30" xfId="1487" xr:uid="{00000000-0005-0000-0000-00004B060000}"/>
    <cellStyle name="Comma 31" xfId="1488" xr:uid="{00000000-0005-0000-0000-00004C060000}"/>
    <cellStyle name="Comma 32" xfId="1489" xr:uid="{00000000-0005-0000-0000-00004D060000}"/>
    <cellStyle name="Comma 33" xfId="1490" xr:uid="{00000000-0005-0000-0000-00004E060000}"/>
    <cellStyle name="Comma 34" xfId="1491" xr:uid="{00000000-0005-0000-0000-00004F060000}"/>
    <cellStyle name="Comma 35" xfId="1492" xr:uid="{00000000-0005-0000-0000-000050060000}"/>
    <cellStyle name="Comma 36" xfId="1493" xr:uid="{00000000-0005-0000-0000-000051060000}"/>
    <cellStyle name="Comma 37" xfId="1494" xr:uid="{00000000-0005-0000-0000-000052060000}"/>
    <cellStyle name="Comma 38" xfId="1495" xr:uid="{00000000-0005-0000-0000-000053060000}"/>
    <cellStyle name="Comma 39" xfId="1496" xr:uid="{00000000-0005-0000-0000-000054060000}"/>
    <cellStyle name="Comma 4" xfId="44" xr:uid="{00000000-0005-0000-0000-000055060000}"/>
    <cellStyle name="Comma 4 2" xfId="457" xr:uid="{00000000-0005-0000-0000-000056060000}"/>
    <cellStyle name="Comma 4 2 2" xfId="1497" xr:uid="{00000000-0005-0000-0000-000057060000}"/>
    <cellStyle name="Comma 4 2 2 2" xfId="37567" xr:uid="{00000000-0005-0000-0000-000058060000}"/>
    <cellStyle name="Comma 4 2 3" xfId="1992" xr:uid="{00000000-0005-0000-0000-000059060000}"/>
    <cellStyle name="Comma 4 2 4" xfId="2427" xr:uid="{00000000-0005-0000-0000-00005A060000}"/>
    <cellStyle name="Comma 4 2 5" xfId="37117" xr:uid="{00000000-0005-0000-0000-00005B060000}"/>
    <cellStyle name="Comma 4 3" xfId="1498" xr:uid="{00000000-0005-0000-0000-00005C060000}"/>
    <cellStyle name="Comma 4 3 2" xfId="1499" xr:uid="{00000000-0005-0000-0000-00005D060000}"/>
    <cellStyle name="Comma 4 3 2 2" xfId="37569" xr:uid="{00000000-0005-0000-0000-00005E060000}"/>
    <cellStyle name="Comma 4 3 3" xfId="2428" xr:uid="{00000000-0005-0000-0000-00005F060000}"/>
    <cellStyle name="Comma 4 3 4" xfId="37568" xr:uid="{00000000-0005-0000-0000-000060060000}"/>
    <cellStyle name="Comma 4 4" xfId="1500" xr:uid="{00000000-0005-0000-0000-000061060000}"/>
    <cellStyle name="Comma 4 4 2" xfId="37570" xr:uid="{00000000-0005-0000-0000-000062060000}"/>
    <cellStyle name="Comma 4 5" xfId="1501" xr:uid="{00000000-0005-0000-0000-000063060000}"/>
    <cellStyle name="Comma 4 5 2" xfId="3839" xr:uid="{00000000-0005-0000-0000-000064060000}"/>
    <cellStyle name="Comma 4 5 3" xfId="37571" xr:uid="{00000000-0005-0000-0000-000065060000}"/>
    <cellStyle name="Comma 4 6" xfId="38182" xr:uid="{B9691C92-9D7C-4538-B2BB-AF78AFA7D67C}"/>
    <cellStyle name="Comma 40" xfId="1502" xr:uid="{00000000-0005-0000-0000-000066060000}"/>
    <cellStyle name="Comma 41" xfId="1503" xr:uid="{00000000-0005-0000-0000-000067060000}"/>
    <cellStyle name="Comma 42" xfId="1504" xr:uid="{00000000-0005-0000-0000-000068060000}"/>
    <cellStyle name="Comma 43" xfId="1505" xr:uid="{00000000-0005-0000-0000-000069060000}"/>
    <cellStyle name="Comma 44" xfId="1506" xr:uid="{00000000-0005-0000-0000-00006A060000}"/>
    <cellStyle name="Comma 45" xfId="1507" xr:uid="{00000000-0005-0000-0000-00006B060000}"/>
    <cellStyle name="Comma 46" xfId="1508" xr:uid="{00000000-0005-0000-0000-00006C060000}"/>
    <cellStyle name="Comma 47" xfId="1509" xr:uid="{00000000-0005-0000-0000-00006D060000}"/>
    <cellStyle name="Comma 48" xfId="1510" xr:uid="{00000000-0005-0000-0000-00006E060000}"/>
    <cellStyle name="Comma 49" xfId="1511" xr:uid="{00000000-0005-0000-0000-00006F060000}"/>
    <cellStyle name="Comma 5" xfId="45" xr:uid="{00000000-0005-0000-0000-000070060000}"/>
    <cellStyle name="Comma 5 2" xfId="1512" xr:uid="{00000000-0005-0000-0000-000071060000}"/>
    <cellStyle name="Comma 5 2 2" xfId="1513" xr:uid="{00000000-0005-0000-0000-000072060000}"/>
    <cellStyle name="Comma 5 2 2 2" xfId="37572" xr:uid="{00000000-0005-0000-0000-000073060000}"/>
    <cellStyle name="Comma 5 2 3" xfId="2429" xr:uid="{00000000-0005-0000-0000-000074060000}"/>
    <cellStyle name="Comma 5 2 4" xfId="6074" xr:uid="{00000000-0005-0000-0000-000075060000}"/>
    <cellStyle name="Comma 5 3" xfId="1514" xr:uid="{00000000-0005-0000-0000-000076060000}"/>
    <cellStyle name="Comma 5 3 2" xfId="1515" xr:uid="{00000000-0005-0000-0000-000077060000}"/>
    <cellStyle name="Comma 5 3 2 2" xfId="37573" xr:uid="{00000000-0005-0000-0000-000078060000}"/>
    <cellStyle name="Comma 5 3 3" xfId="2430" xr:uid="{00000000-0005-0000-0000-000079060000}"/>
    <cellStyle name="Comma 5 3 4" xfId="6075" xr:uid="{00000000-0005-0000-0000-00007A060000}"/>
    <cellStyle name="Comma 5 4" xfId="1516" xr:uid="{00000000-0005-0000-0000-00007B060000}"/>
    <cellStyle name="Comma 5 4 2" xfId="37574" xr:uid="{00000000-0005-0000-0000-00007C060000}"/>
    <cellStyle name="Comma 5 5" xfId="1517" xr:uid="{00000000-0005-0000-0000-00007D060000}"/>
    <cellStyle name="Comma 5 5 2" xfId="37575" xr:uid="{00000000-0005-0000-0000-00007E060000}"/>
    <cellStyle name="Comma 5 6" xfId="5213" xr:uid="{00000000-0005-0000-0000-00007F060000}"/>
    <cellStyle name="Comma 5 6 2" xfId="41766" xr:uid="{25CEE6EC-4F5E-48D6-9A82-69C184466D54}"/>
    <cellStyle name="Comma 5 7" xfId="22235" xr:uid="{00000000-0005-0000-0000-000080060000}"/>
    <cellStyle name="Comma 50" xfId="1518" xr:uid="{00000000-0005-0000-0000-000081060000}"/>
    <cellStyle name="Comma 51" xfId="1519" xr:uid="{00000000-0005-0000-0000-000082060000}"/>
    <cellStyle name="Comma 52" xfId="1520" xr:uid="{00000000-0005-0000-0000-000083060000}"/>
    <cellStyle name="Comma 53" xfId="1521" xr:uid="{00000000-0005-0000-0000-000084060000}"/>
    <cellStyle name="Comma 54" xfId="1522" xr:uid="{00000000-0005-0000-0000-000085060000}"/>
    <cellStyle name="Comma 55" xfId="1523" xr:uid="{00000000-0005-0000-0000-000086060000}"/>
    <cellStyle name="Comma 56" xfId="1524" xr:uid="{00000000-0005-0000-0000-000087060000}"/>
    <cellStyle name="Comma 56 2" xfId="2431" xr:uid="{00000000-0005-0000-0000-000088060000}"/>
    <cellStyle name="Comma 57" xfId="1525" xr:uid="{00000000-0005-0000-0000-000089060000}"/>
    <cellStyle name="Comma 58" xfId="1947" xr:uid="{00000000-0005-0000-0000-00008A060000}"/>
    <cellStyle name="Comma 59" xfId="1951" xr:uid="{00000000-0005-0000-0000-00008B060000}"/>
    <cellStyle name="Comma 6" xfId="46" xr:uid="{00000000-0005-0000-0000-00008C060000}"/>
    <cellStyle name="Comma 6 2" xfId="1044" xr:uid="{00000000-0005-0000-0000-00008D060000}"/>
    <cellStyle name="Comma 6 2 2" xfId="1526" xr:uid="{00000000-0005-0000-0000-00008E060000}"/>
    <cellStyle name="Comma 6 2 2 2" xfId="37584" xr:uid="{00000000-0005-0000-0000-00008F060000}"/>
    <cellStyle name="Comma 6 2 3" xfId="2432" xr:uid="{00000000-0005-0000-0000-000090060000}"/>
    <cellStyle name="Comma 6 3" xfId="1527" xr:uid="{00000000-0005-0000-0000-000091060000}"/>
    <cellStyle name="Comma 6 3 2" xfId="1528" xr:uid="{00000000-0005-0000-0000-000092060000}"/>
    <cellStyle name="Comma 6 3 2 2" xfId="37585" xr:uid="{00000000-0005-0000-0000-000093060000}"/>
    <cellStyle name="Comma 6 3 3" xfId="6076" xr:uid="{00000000-0005-0000-0000-000094060000}"/>
    <cellStyle name="Comma 6 4" xfId="1529" xr:uid="{00000000-0005-0000-0000-000095060000}"/>
    <cellStyle name="Comma 6 4 2" xfId="6077" xr:uid="{00000000-0005-0000-0000-000096060000}"/>
    <cellStyle name="Comma 6 5" xfId="1530" xr:uid="{00000000-0005-0000-0000-000097060000}"/>
    <cellStyle name="Comma 6 5 2" xfId="37586" xr:uid="{00000000-0005-0000-0000-000098060000}"/>
    <cellStyle name="Comma 6 6" xfId="5214" xr:uid="{00000000-0005-0000-0000-000099060000}"/>
    <cellStyle name="Comma 60" xfId="1954" xr:uid="{00000000-0005-0000-0000-00009A060000}"/>
    <cellStyle name="Comma 61" xfId="1956" xr:uid="{00000000-0005-0000-0000-00009B060000}"/>
    <cellStyle name="Comma 62" xfId="1960" xr:uid="{00000000-0005-0000-0000-00009C060000}"/>
    <cellStyle name="Comma 63" xfId="53" xr:uid="{00000000-0005-0000-0000-00009D060000}"/>
    <cellStyle name="Comma 64" xfId="1997" xr:uid="{00000000-0005-0000-0000-00009E060000}"/>
    <cellStyle name="Comma 65" xfId="2010" xr:uid="{00000000-0005-0000-0000-00009F060000}"/>
    <cellStyle name="Comma 66" xfId="1964" xr:uid="{00000000-0005-0000-0000-0000A0060000}"/>
    <cellStyle name="Comma 67" xfId="1981" xr:uid="{00000000-0005-0000-0000-0000A1060000}"/>
    <cellStyle name="Comma 68" xfId="2022" xr:uid="{00000000-0005-0000-0000-0000A2060000}"/>
    <cellStyle name="Comma 69" xfId="2020" xr:uid="{00000000-0005-0000-0000-0000A3060000}"/>
    <cellStyle name="Comma 7" xfId="458" xr:uid="{00000000-0005-0000-0000-0000A4060000}"/>
    <cellStyle name="Comma 7 2" xfId="2013" xr:uid="{00000000-0005-0000-0000-0000A5060000}"/>
    <cellStyle name="Comma 7 2 2" xfId="2434" xr:uid="{00000000-0005-0000-0000-0000A6060000}"/>
    <cellStyle name="Comma 7 2 3" xfId="6120" xr:uid="{00000000-0005-0000-0000-0000A7060000}"/>
    <cellStyle name="Comma 7 3" xfId="2433" xr:uid="{00000000-0005-0000-0000-0000A8060000}"/>
    <cellStyle name="Comma 7 3 2" xfId="40284" xr:uid="{19755B03-5B9C-46E0-A96D-29848DBFD6D1}"/>
    <cellStyle name="Comma 70" xfId="2024" xr:uid="{00000000-0005-0000-0000-0000A9060000}"/>
    <cellStyle name="Comma 71" xfId="1961" xr:uid="{00000000-0005-0000-0000-0000AA060000}"/>
    <cellStyle name="Comma 72" xfId="2019" xr:uid="{00000000-0005-0000-0000-0000AB060000}"/>
    <cellStyle name="Comma 73" xfId="2008" xr:uid="{00000000-0005-0000-0000-0000AC060000}"/>
    <cellStyle name="Comma 74" xfId="1971" xr:uid="{00000000-0005-0000-0000-0000AD060000}"/>
    <cellStyle name="Comma 75" xfId="2003" xr:uid="{00000000-0005-0000-0000-0000AE060000}"/>
    <cellStyle name="Comma 76" xfId="1973" xr:uid="{00000000-0005-0000-0000-0000AF060000}"/>
    <cellStyle name="Comma 77" xfId="2028" xr:uid="{00000000-0005-0000-0000-0000B0060000}"/>
    <cellStyle name="Comma 78" xfId="2029" xr:uid="{00000000-0005-0000-0000-0000B1060000}"/>
    <cellStyle name="Comma 79" xfId="2030" xr:uid="{00000000-0005-0000-0000-0000B2060000}"/>
    <cellStyle name="Comma 8" xfId="459" xr:uid="{00000000-0005-0000-0000-0000B3060000}"/>
    <cellStyle name="Comma 8 2" xfId="1531" xr:uid="{00000000-0005-0000-0000-0000B4060000}"/>
    <cellStyle name="Comma 8 2 2" xfId="1532" xr:uid="{00000000-0005-0000-0000-0000B5060000}"/>
    <cellStyle name="Comma 8 2 2 2" xfId="37588" xr:uid="{00000000-0005-0000-0000-0000B6060000}"/>
    <cellStyle name="Comma 8 2 3" xfId="2436" xr:uid="{00000000-0005-0000-0000-0000B7060000}"/>
    <cellStyle name="Comma 8 2 4" xfId="37587" xr:uid="{00000000-0005-0000-0000-0000B8060000}"/>
    <cellStyle name="Comma 8 3" xfId="1533" xr:uid="{00000000-0005-0000-0000-0000B9060000}"/>
    <cellStyle name="Comma 8 3 2" xfId="1534" xr:uid="{00000000-0005-0000-0000-0000BA060000}"/>
    <cellStyle name="Comma 8 3 2 2" xfId="37590" xr:uid="{00000000-0005-0000-0000-0000BB060000}"/>
    <cellStyle name="Comma 8 3 3" xfId="37589" xr:uid="{00000000-0005-0000-0000-0000BC060000}"/>
    <cellStyle name="Comma 8 4" xfId="1535" xr:uid="{00000000-0005-0000-0000-0000BD060000}"/>
    <cellStyle name="Comma 8 4 2" xfId="37591" xr:uid="{00000000-0005-0000-0000-0000BE060000}"/>
    <cellStyle name="Comma 8 5" xfId="1536" xr:uid="{00000000-0005-0000-0000-0000BF060000}"/>
    <cellStyle name="Comma 8 5 2" xfId="37592" xr:uid="{00000000-0005-0000-0000-0000C0060000}"/>
    <cellStyle name="Comma 8 6" xfId="2435" xr:uid="{00000000-0005-0000-0000-0000C1060000}"/>
    <cellStyle name="Comma 80" xfId="2078" xr:uid="{00000000-0005-0000-0000-0000C2060000}"/>
    <cellStyle name="Comma 81" xfId="2038" xr:uid="{00000000-0005-0000-0000-0000C3060000}"/>
    <cellStyle name="Comma 82" xfId="2035" xr:uid="{00000000-0005-0000-0000-0000C4060000}"/>
    <cellStyle name="Comma 83" xfId="2045" xr:uid="{00000000-0005-0000-0000-0000C5060000}"/>
    <cellStyle name="Comma 84" xfId="2068" xr:uid="{00000000-0005-0000-0000-0000C6060000}"/>
    <cellStyle name="Comma 85" xfId="2032" xr:uid="{00000000-0005-0000-0000-0000C7060000}"/>
    <cellStyle name="Comma 86" xfId="2061" xr:uid="{00000000-0005-0000-0000-0000C8060000}"/>
    <cellStyle name="Comma 87" xfId="2073" xr:uid="{00000000-0005-0000-0000-0000C9060000}"/>
    <cellStyle name="Comma 88" xfId="2058" xr:uid="{00000000-0005-0000-0000-0000CA060000}"/>
    <cellStyle name="Comma 89" xfId="2053" xr:uid="{00000000-0005-0000-0000-0000CB060000}"/>
    <cellStyle name="Comma 9" xfId="460" xr:uid="{00000000-0005-0000-0000-0000CC060000}"/>
    <cellStyle name="Comma 9 2" xfId="1537" xr:uid="{00000000-0005-0000-0000-0000CD060000}"/>
    <cellStyle name="Comma 9 2 2" xfId="1538" xr:uid="{00000000-0005-0000-0000-0000CE060000}"/>
    <cellStyle name="Comma 9 2 2 2" xfId="37594" xr:uid="{00000000-0005-0000-0000-0000CF060000}"/>
    <cellStyle name="Comma 9 2 3" xfId="37593" xr:uid="{00000000-0005-0000-0000-0000D0060000}"/>
    <cellStyle name="Comma 9 3" xfId="1539" xr:uid="{00000000-0005-0000-0000-0000D1060000}"/>
    <cellStyle name="Comma 9 3 2" xfId="1540" xr:uid="{00000000-0005-0000-0000-0000D2060000}"/>
    <cellStyle name="Comma 9 3 2 2" xfId="37596" xr:uid="{00000000-0005-0000-0000-0000D3060000}"/>
    <cellStyle name="Comma 9 3 3" xfId="37595" xr:uid="{00000000-0005-0000-0000-0000D4060000}"/>
    <cellStyle name="Comma 9 4" xfId="1541" xr:uid="{00000000-0005-0000-0000-0000D5060000}"/>
    <cellStyle name="Comma 9 4 2" xfId="37597" xr:uid="{00000000-0005-0000-0000-0000D6060000}"/>
    <cellStyle name="Comma 9 5" xfId="1542" xr:uid="{00000000-0005-0000-0000-0000D7060000}"/>
    <cellStyle name="Comma 9 5 2" xfId="37598" xr:uid="{00000000-0005-0000-0000-0000D8060000}"/>
    <cellStyle name="Comma 90" xfId="2052" xr:uid="{00000000-0005-0000-0000-0000D9060000}"/>
    <cellStyle name="Comma 91" xfId="2060" xr:uid="{00000000-0005-0000-0000-0000DA060000}"/>
    <cellStyle name="Comma 92" xfId="2056" xr:uid="{00000000-0005-0000-0000-0000DB060000}"/>
    <cellStyle name="Comma 93" xfId="2064" xr:uid="{00000000-0005-0000-0000-0000DC060000}"/>
    <cellStyle name="Comma 94" xfId="2050" xr:uid="{00000000-0005-0000-0000-0000DD060000}"/>
    <cellStyle name="Comma 95" xfId="2062" xr:uid="{00000000-0005-0000-0000-0000DE060000}"/>
    <cellStyle name="Comma 96" xfId="2066" xr:uid="{00000000-0005-0000-0000-0000DF060000}"/>
    <cellStyle name="Comma 97" xfId="2048" xr:uid="{00000000-0005-0000-0000-0000E0060000}"/>
    <cellStyle name="Comma 98" xfId="2049" xr:uid="{00000000-0005-0000-0000-0000E1060000}"/>
    <cellStyle name="Comma 99" xfId="2072" xr:uid="{00000000-0005-0000-0000-0000E2060000}"/>
    <cellStyle name="Comma Cents" xfId="2438" xr:uid="{00000000-0005-0000-0000-0000E3060000}"/>
    <cellStyle name="Comma0" xfId="2439" xr:uid="{00000000-0005-0000-0000-0000E4060000}"/>
    <cellStyle name="Currency" xfId="2" builtinId="4"/>
    <cellStyle name="Currency [0] 2" xfId="1045" xr:uid="{00000000-0005-0000-0000-0000E6060000}"/>
    <cellStyle name="Currency 0" xfId="2440" xr:uid="{00000000-0005-0000-0000-0000E7060000}"/>
    <cellStyle name="Currency 10" xfId="1957" xr:uid="{00000000-0005-0000-0000-0000E8060000}"/>
    <cellStyle name="Currency 100" xfId="38092" xr:uid="{00000000-0005-0000-0000-0000E9060000}"/>
    <cellStyle name="Currency 101" xfId="38102" xr:uid="{00000000-0005-0000-0000-0000FF940000}"/>
    <cellStyle name="Currency 11" xfId="1959" xr:uid="{00000000-0005-0000-0000-0000EA060000}"/>
    <cellStyle name="Currency 12" xfId="23" xr:uid="{00000000-0005-0000-0000-0000EB060000}"/>
    <cellStyle name="Currency 13" xfId="2023" xr:uid="{00000000-0005-0000-0000-0000EC060000}"/>
    <cellStyle name="Currency 14" xfId="1998" xr:uid="{00000000-0005-0000-0000-0000ED060000}"/>
    <cellStyle name="Currency 15" xfId="1978" xr:uid="{00000000-0005-0000-0000-0000EE060000}"/>
    <cellStyle name="Currency 16" xfId="1982" xr:uid="{00000000-0005-0000-0000-0000EF060000}"/>
    <cellStyle name="Currency 17" xfId="1977" xr:uid="{00000000-0005-0000-0000-0000F0060000}"/>
    <cellStyle name="Currency 18" xfId="1991" xr:uid="{00000000-0005-0000-0000-0000F1060000}"/>
    <cellStyle name="Currency 19" xfId="2021" xr:uid="{00000000-0005-0000-0000-0000F2060000}"/>
    <cellStyle name="Currency 2" xfId="5" xr:uid="{00000000-0005-0000-0000-0000F3060000}"/>
    <cellStyle name="Currency 2 10" xfId="2441" xr:uid="{00000000-0005-0000-0000-0000F4060000}"/>
    <cellStyle name="Currency 2 11" xfId="2442" xr:uid="{00000000-0005-0000-0000-0000F5060000}"/>
    <cellStyle name="Currency 2 12" xfId="2443" xr:uid="{00000000-0005-0000-0000-0000F6060000}"/>
    <cellStyle name="Currency 2 13" xfId="2444" xr:uid="{00000000-0005-0000-0000-0000F7060000}"/>
    <cellStyle name="Currency 2 14" xfId="2445" xr:uid="{00000000-0005-0000-0000-0000F8060000}"/>
    <cellStyle name="Currency 2 15" xfId="2446" xr:uid="{00000000-0005-0000-0000-0000F9060000}"/>
    <cellStyle name="Currency 2 16" xfId="2447" xr:uid="{00000000-0005-0000-0000-0000FA060000}"/>
    <cellStyle name="Currency 2 17" xfId="2448" xr:uid="{00000000-0005-0000-0000-0000FB060000}"/>
    <cellStyle name="Currency 2 18" xfId="22247" xr:uid="{00000000-0005-0000-0000-0000FC060000}"/>
    <cellStyle name="Currency 2 2" xfId="21" xr:uid="{00000000-0005-0000-0000-0000FD060000}"/>
    <cellStyle name="Currency 2 2 2" xfId="2449" xr:uid="{00000000-0005-0000-0000-0000FE060000}"/>
    <cellStyle name="Currency 2 3" xfId="2450" xr:uid="{00000000-0005-0000-0000-0000FF060000}"/>
    <cellStyle name="Currency 2 3 2" xfId="22175" xr:uid="{00000000-0005-0000-0000-000000070000}"/>
    <cellStyle name="Currency 2 4" xfId="2451" xr:uid="{00000000-0005-0000-0000-000001070000}"/>
    <cellStyle name="Currency 2 5" xfId="2452" xr:uid="{00000000-0005-0000-0000-000002070000}"/>
    <cellStyle name="Currency 2 6" xfId="2453" xr:uid="{00000000-0005-0000-0000-000003070000}"/>
    <cellStyle name="Currency 2 7" xfId="2454" xr:uid="{00000000-0005-0000-0000-000004070000}"/>
    <cellStyle name="Currency 2 8" xfId="2455" xr:uid="{00000000-0005-0000-0000-000005070000}"/>
    <cellStyle name="Currency 2 9" xfId="2456" xr:uid="{00000000-0005-0000-0000-000006070000}"/>
    <cellStyle name="Currency 2_Mesquite Solar 277 MW v1" xfId="2457" xr:uid="{00000000-0005-0000-0000-000007070000}"/>
    <cellStyle name="Currency 20" xfId="1972" xr:uid="{00000000-0005-0000-0000-000008070000}"/>
    <cellStyle name="Currency 21" xfId="1986" xr:uid="{00000000-0005-0000-0000-000009070000}"/>
    <cellStyle name="Currency 22" xfId="2018" xr:uid="{00000000-0005-0000-0000-00000A070000}"/>
    <cellStyle name="Currency 23" xfId="1996" xr:uid="{00000000-0005-0000-0000-00000B070000}"/>
    <cellStyle name="Currency 24" xfId="1984" xr:uid="{00000000-0005-0000-0000-00000C070000}"/>
    <cellStyle name="Currency 25" xfId="2002" xr:uid="{00000000-0005-0000-0000-00000D070000}"/>
    <cellStyle name="Currency 26" xfId="2011" xr:uid="{00000000-0005-0000-0000-00000E070000}"/>
    <cellStyle name="Currency 27" xfId="1963" xr:uid="{00000000-0005-0000-0000-00000F070000}"/>
    <cellStyle name="Currency 28" xfId="2031" xr:uid="{00000000-0005-0000-0000-000010070000}"/>
    <cellStyle name="Currency 29" xfId="2077" xr:uid="{00000000-0005-0000-0000-000011070000}"/>
    <cellStyle name="Currency 3" xfId="47" xr:uid="{00000000-0005-0000-0000-000012070000}"/>
    <cellStyle name="Currency 3 2" xfId="461" xr:uid="{00000000-0005-0000-0000-000013070000}"/>
    <cellStyle name="Currency 3 3" xfId="1989" xr:uid="{00000000-0005-0000-0000-000014070000}"/>
    <cellStyle name="Currency 3 3 2" xfId="6116" xr:uid="{00000000-0005-0000-0000-000015070000}"/>
    <cellStyle name="Currency 3 4" xfId="1967" xr:uid="{00000000-0005-0000-0000-000016070000}"/>
    <cellStyle name="Currency 3 4 2" xfId="6109" xr:uid="{00000000-0005-0000-0000-000017070000}"/>
    <cellStyle name="Currency 3 5" xfId="5215" xr:uid="{00000000-0005-0000-0000-000018070000}"/>
    <cellStyle name="Currency 3 6" xfId="22210" xr:uid="{00000000-0005-0000-0000-000019070000}"/>
    <cellStyle name="Currency 30" xfId="2039" xr:uid="{00000000-0005-0000-0000-00001A070000}"/>
    <cellStyle name="Currency 31" xfId="2076" xr:uid="{00000000-0005-0000-0000-00001B070000}"/>
    <cellStyle name="Currency 32" xfId="2046" xr:uid="{00000000-0005-0000-0000-00001C070000}"/>
    <cellStyle name="Currency 33" xfId="2044" xr:uid="{00000000-0005-0000-0000-00001D070000}"/>
    <cellStyle name="Currency 34" xfId="2033" xr:uid="{00000000-0005-0000-0000-00001E070000}"/>
    <cellStyle name="Currency 35" xfId="2067" xr:uid="{00000000-0005-0000-0000-00001F070000}"/>
    <cellStyle name="Currency 36" xfId="2074" xr:uid="{00000000-0005-0000-0000-000020070000}"/>
    <cellStyle name="Currency 37" xfId="2057" xr:uid="{00000000-0005-0000-0000-000021070000}"/>
    <cellStyle name="Currency 38" xfId="2054" xr:uid="{00000000-0005-0000-0000-000022070000}"/>
    <cellStyle name="Currency 39" xfId="2042" xr:uid="{00000000-0005-0000-0000-000023070000}"/>
    <cellStyle name="Currency 4" xfId="9" xr:uid="{00000000-0005-0000-0000-000024070000}"/>
    <cellStyle name="Currency 4 2" xfId="1543" xr:uid="{00000000-0005-0000-0000-000025070000}"/>
    <cellStyle name="Currency 4 3" xfId="48" xr:uid="{00000000-0005-0000-0000-000026070000}"/>
    <cellStyle name="Currency 4 4" xfId="5180" xr:uid="{00000000-0005-0000-0000-000027070000}"/>
    <cellStyle name="Currency 40" xfId="2041" xr:uid="{00000000-0005-0000-0000-000028070000}"/>
    <cellStyle name="Currency 41" xfId="2040" xr:uid="{00000000-0005-0000-0000-000029070000}"/>
    <cellStyle name="Currency 42" xfId="2043" xr:uid="{00000000-0005-0000-0000-00002A070000}"/>
    <cellStyle name="Currency 43" xfId="2037" xr:uid="{00000000-0005-0000-0000-00002B070000}"/>
    <cellStyle name="Currency 44" xfId="2063" xr:uid="{00000000-0005-0000-0000-00002C070000}"/>
    <cellStyle name="Currency 45" xfId="2065" xr:uid="{00000000-0005-0000-0000-00002D070000}"/>
    <cellStyle name="Currency 46" xfId="2059" xr:uid="{00000000-0005-0000-0000-00002E070000}"/>
    <cellStyle name="Currency 47" xfId="2036" xr:uid="{00000000-0005-0000-0000-00002F070000}"/>
    <cellStyle name="Currency 48" xfId="2071" xr:uid="{00000000-0005-0000-0000-000030070000}"/>
    <cellStyle name="Currency 49" xfId="2075" xr:uid="{00000000-0005-0000-0000-000031070000}"/>
    <cellStyle name="Currency 5" xfId="49" xr:uid="{00000000-0005-0000-0000-000032070000}"/>
    <cellStyle name="Currency 5 2" xfId="1968" xr:uid="{00000000-0005-0000-0000-000033070000}"/>
    <cellStyle name="Currency 5 2 2" xfId="6110" xr:uid="{00000000-0005-0000-0000-000034070000}"/>
    <cellStyle name="Currency 5 3" xfId="1979" xr:uid="{00000000-0005-0000-0000-000035070000}"/>
    <cellStyle name="Currency 5 3 2" xfId="6114" xr:uid="{00000000-0005-0000-0000-000036070000}"/>
    <cellStyle name="Currency 5 4" xfId="5216" xr:uid="{00000000-0005-0000-0000-000037070000}"/>
    <cellStyle name="Currency 50" xfId="2047" xr:uid="{00000000-0005-0000-0000-000038070000}"/>
    <cellStyle name="Currency 51" xfId="2069" xr:uid="{00000000-0005-0000-0000-000039070000}"/>
    <cellStyle name="Currency 52" xfId="2034" xr:uid="{00000000-0005-0000-0000-00003A070000}"/>
    <cellStyle name="Currency 53" xfId="2081" xr:uid="{00000000-0005-0000-0000-00003B070000}"/>
    <cellStyle name="Currency 54" xfId="2085" xr:uid="{00000000-0005-0000-0000-00003C070000}"/>
    <cellStyle name="Currency 55" xfId="2089" xr:uid="{00000000-0005-0000-0000-00003D070000}"/>
    <cellStyle name="Currency 56" xfId="2088" xr:uid="{00000000-0005-0000-0000-00003E070000}"/>
    <cellStyle name="Currency 57" xfId="2103" xr:uid="{00000000-0005-0000-0000-00003F070000}"/>
    <cellStyle name="Currency 58" xfId="3782" xr:uid="{00000000-0005-0000-0000-000040070000}"/>
    <cellStyle name="Currency 59" xfId="4921" xr:uid="{00000000-0005-0000-0000-000041070000}"/>
    <cellStyle name="Currency 6" xfId="1544" xr:uid="{00000000-0005-0000-0000-000042070000}"/>
    <cellStyle name="Currency 6 2" xfId="2458" xr:uid="{00000000-0005-0000-0000-000043070000}"/>
    <cellStyle name="Currency 6 2 2" xfId="40285" xr:uid="{BC3FFA0C-4020-4B96-A0C8-57507D4EB025}"/>
    <cellStyle name="Currency 6 3" xfId="37600" xr:uid="{00000000-0005-0000-0000-000044070000}"/>
    <cellStyle name="Currency 60" xfId="2790" xr:uid="{00000000-0005-0000-0000-000045070000}"/>
    <cellStyle name="Currency 61" xfId="4964" xr:uid="{00000000-0005-0000-0000-000046070000}"/>
    <cellStyle name="Currency 62" xfId="4868" xr:uid="{00000000-0005-0000-0000-000047070000}"/>
    <cellStyle name="Currency 63" xfId="4961" xr:uid="{00000000-0005-0000-0000-000048070000}"/>
    <cellStyle name="Currency 64" xfId="4875" xr:uid="{00000000-0005-0000-0000-000049070000}"/>
    <cellStyle name="Currency 65" xfId="4958" xr:uid="{00000000-0005-0000-0000-00004A070000}"/>
    <cellStyle name="Currency 66" xfId="4877" xr:uid="{00000000-0005-0000-0000-00004B070000}"/>
    <cellStyle name="Currency 67" xfId="5173" xr:uid="{00000000-0005-0000-0000-00004C070000}"/>
    <cellStyle name="Currency 68" xfId="6059" xr:uid="{00000000-0005-0000-0000-00004D070000}"/>
    <cellStyle name="Currency 69" xfId="8990" xr:uid="{00000000-0005-0000-0000-00004E070000}"/>
    <cellStyle name="Currency 7" xfId="1948" xr:uid="{00000000-0005-0000-0000-00004F070000}"/>
    <cellStyle name="Currency 70" xfId="11808" xr:uid="{00000000-0005-0000-0000-000050070000}"/>
    <cellStyle name="Currency 71" xfId="14503" xr:uid="{00000000-0005-0000-0000-000051070000}"/>
    <cellStyle name="Currency 72" xfId="10402" xr:uid="{00000000-0005-0000-0000-000052070000}"/>
    <cellStyle name="Currency 73" xfId="15149" xr:uid="{00000000-0005-0000-0000-000053070000}"/>
    <cellStyle name="Currency 74" xfId="12942" xr:uid="{00000000-0005-0000-0000-000054070000}"/>
    <cellStyle name="Currency 75" xfId="20818" xr:uid="{00000000-0005-0000-0000-000055070000}"/>
    <cellStyle name="Currency 76" xfId="21643" xr:uid="{00000000-0005-0000-0000-000056070000}"/>
    <cellStyle name="Currency 77" xfId="22121" xr:uid="{00000000-0005-0000-0000-000057070000}"/>
    <cellStyle name="Currency 78" xfId="4969" xr:uid="{00000000-0005-0000-0000-000058070000}"/>
    <cellStyle name="Currency 79" xfId="5170" xr:uid="{00000000-0005-0000-0000-000059070000}"/>
    <cellStyle name="Currency 8" xfId="1950" xr:uid="{00000000-0005-0000-0000-00005A070000}"/>
    <cellStyle name="Currency 80" xfId="22130" xr:uid="{00000000-0005-0000-0000-00005B070000}"/>
    <cellStyle name="Currency 81" xfId="22253" xr:uid="{00000000-0005-0000-0000-00005C070000}"/>
    <cellStyle name="Currency 82" xfId="6458" xr:uid="{00000000-0005-0000-0000-00005D070000}"/>
    <cellStyle name="Currency 83" xfId="22188" xr:uid="{00000000-0005-0000-0000-00005E070000}"/>
    <cellStyle name="Currency 84" xfId="22151" xr:uid="{00000000-0005-0000-0000-00005F070000}"/>
    <cellStyle name="Currency 85" xfId="22157" xr:uid="{00000000-0005-0000-0000-000060070000}"/>
    <cellStyle name="Currency 86" xfId="22187" xr:uid="{00000000-0005-0000-0000-000061070000}"/>
    <cellStyle name="Currency 87" xfId="22251" xr:uid="{00000000-0005-0000-0000-000062070000}"/>
    <cellStyle name="Currency 88" xfId="22137" xr:uid="{00000000-0005-0000-0000-000063070000}"/>
    <cellStyle name="Currency 89" xfId="22139" xr:uid="{00000000-0005-0000-0000-000064070000}"/>
    <cellStyle name="Currency 9" xfId="1953" xr:uid="{00000000-0005-0000-0000-000065070000}"/>
    <cellStyle name="Currency 90" xfId="22245" xr:uid="{00000000-0005-0000-0000-000066070000}"/>
    <cellStyle name="Currency 91" xfId="22265" xr:uid="{00000000-0005-0000-0000-000067070000}"/>
    <cellStyle name="Currency 92" xfId="37039" xr:uid="{00000000-0005-0000-0000-000068070000}"/>
    <cellStyle name="Currency 93" xfId="37046" xr:uid="{00000000-0005-0000-0000-000069070000}"/>
    <cellStyle name="Currency 94" xfId="37043" xr:uid="{00000000-0005-0000-0000-00006A070000}"/>
    <cellStyle name="Currency 95" xfId="37822" xr:uid="{00000000-0005-0000-0000-00006B070000}"/>
    <cellStyle name="Currency 96" xfId="37897" xr:uid="{00000000-0005-0000-0000-00006C070000}"/>
    <cellStyle name="Currency 97" xfId="37901" xr:uid="{00000000-0005-0000-0000-00006D070000}"/>
    <cellStyle name="Currency 98" xfId="37923" xr:uid="{00000000-0005-0000-0000-00006E070000}"/>
    <cellStyle name="Currency 99" xfId="37928" xr:uid="{00000000-0005-0000-0000-00006F070000}"/>
    <cellStyle name="Currency0" xfId="2459" xr:uid="{00000000-0005-0000-0000-000070070000}"/>
    <cellStyle name="Date" xfId="462" xr:uid="{00000000-0005-0000-0000-000071070000}"/>
    <cellStyle name="Date [d-mmm-yy]" xfId="2461" xr:uid="{00000000-0005-0000-0000-000072070000}"/>
    <cellStyle name="Date 10" xfId="4881" xr:uid="{00000000-0005-0000-0000-000073070000}"/>
    <cellStyle name="Date 11" xfId="4957" xr:uid="{00000000-0005-0000-0000-000074070000}"/>
    <cellStyle name="Date 12" xfId="2128" xr:uid="{00000000-0005-0000-0000-000075070000}"/>
    <cellStyle name="Date 13" xfId="4956" xr:uid="{00000000-0005-0000-0000-000076070000}"/>
    <cellStyle name="Date 14" xfId="4882" xr:uid="{00000000-0005-0000-0000-000077070000}"/>
    <cellStyle name="Date 15" xfId="4955" xr:uid="{00000000-0005-0000-0000-000078070000}"/>
    <cellStyle name="Date 16" xfId="4883" xr:uid="{00000000-0005-0000-0000-000079070000}"/>
    <cellStyle name="Date 17" xfId="37040" xr:uid="{00000000-0005-0000-0000-00007A070000}"/>
    <cellStyle name="Date 18" xfId="39125" xr:uid="{EB51AE52-926E-4670-821C-8B3450774665}"/>
    <cellStyle name="Date 19" xfId="41026" xr:uid="{7029F0E0-7062-4A57-AE6E-FC0163CFC254}"/>
    <cellStyle name="Date 2" xfId="2462" xr:uid="{00000000-0005-0000-0000-00007B070000}"/>
    <cellStyle name="Date 20" xfId="41218" xr:uid="{DC2F2AB5-343F-463F-8168-DD0E9D8BFB63}"/>
    <cellStyle name="Date 21" xfId="44690" xr:uid="{10B44B60-DAB6-4DBD-83C8-E3431967EFF7}"/>
    <cellStyle name="Date 22" xfId="43260" xr:uid="{3E1EF094-7817-45D3-B81E-704B7E17D746}"/>
    <cellStyle name="Date 3" xfId="2463" xr:uid="{00000000-0005-0000-0000-00007C070000}"/>
    <cellStyle name="Date 4" xfId="2464" xr:uid="{00000000-0005-0000-0000-00007D070000}"/>
    <cellStyle name="Date 5" xfId="2465" xr:uid="{00000000-0005-0000-0000-00007E070000}"/>
    <cellStyle name="Date 6" xfId="2466" xr:uid="{00000000-0005-0000-0000-00007F070000}"/>
    <cellStyle name="Date 6 2" xfId="2467" xr:uid="{00000000-0005-0000-0000-000080070000}"/>
    <cellStyle name="Date 6_48MW CMSI CAPEX Budget rev 11Jun10-rev16b (Updated Forecast cash flow)" xfId="2468" xr:uid="{00000000-0005-0000-0000-000081070000}"/>
    <cellStyle name="Date 7" xfId="2460" xr:uid="{00000000-0005-0000-0000-000082070000}"/>
    <cellStyle name="Date 7 2" xfId="41767" xr:uid="{704945A6-A33F-407E-8D7E-A4A4826412BE}"/>
    <cellStyle name="Date 8" xfId="4049" xr:uid="{00000000-0005-0000-0000-000083070000}"/>
    <cellStyle name="Date 9" xfId="4876" xr:uid="{00000000-0005-0000-0000-000084070000}"/>
    <cellStyle name="Date Aligned" xfId="2469" xr:uid="{00000000-0005-0000-0000-000085070000}"/>
    <cellStyle name="Date_2.00_42_2.0_42_z2" xfId="2470" xr:uid="{00000000-0005-0000-0000-000086070000}"/>
    <cellStyle name="Dezimal [0]_Compiling Utility Macros" xfId="2471" xr:uid="{00000000-0005-0000-0000-000087070000}"/>
    <cellStyle name="Dezimal_Compiling Utility Macros" xfId="2472" xr:uid="{00000000-0005-0000-0000-000088070000}"/>
    <cellStyle name="Dotted Line" xfId="2473" xr:uid="{00000000-0005-0000-0000-000089070000}"/>
    <cellStyle name="Emphasis 1" xfId="50" xr:uid="{00000000-0005-0000-0000-00008A070000}"/>
    <cellStyle name="Emphasis 2" xfId="51" xr:uid="{00000000-0005-0000-0000-00008B070000}"/>
    <cellStyle name="Emphasis 3" xfId="52" xr:uid="{00000000-0005-0000-0000-00008C070000}"/>
    <cellStyle name="Euro" xfId="2474" xr:uid="{00000000-0005-0000-0000-00008D070000}"/>
    <cellStyle name="Explanatory Text 2" xfId="463" xr:uid="{00000000-0005-0000-0000-00008E070000}"/>
    <cellStyle name="Explanatory Text 2 2" xfId="2475" xr:uid="{00000000-0005-0000-0000-00008F070000}"/>
    <cellStyle name="Explanatory Text 2 2 2" xfId="41768" xr:uid="{367AB46C-1581-4CAE-8425-C46461189402}"/>
    <cellStyle name="Explanatory Text 2 3" xfId="38677" xr:uid="{599289AD-7645-4D48-B0A1-5AD61457528F}"/>
    <cellStyle name="Explanatory Text 3" xfId="2476" xr:uid="{00000000-0005-0000-0000-000090070000}"/>
    <cellStyle name="Financial" xfId="2477" xr:uid="{00000000-0005-0000-0000-000091070000}"/>
    <cellStyle name="Fixed" xfId="464" xr:uid="{00000000-0005-0000-0000-000092070000}"/>
    <cellStyle name="Fixed 2" xfId="2479" xr:uid="{00000000-0005-0000-0000-000093070000}"/>
    <cellStyle name="Fixed 3" xfId="2480" xr:uid="{00000000-0005-0000-0000-000094070000}"/>
    <cellStyle name="Fixed 4" xfId="2481" xr:uid="{00000000-0005-0000-0000-000095070000}"/>
    <cellStyle name="Fixed 5" xfId="2482" xr:uid="{00000000-0005-0000-0000-000096070000}"/>
    <cellStyle name="Fixed 6" xfId="2483" xr:uid="{00000000-0005-0000-0000-000097070000}"/>
    <cellStyle name="Fixed 6 2" xfId="2484" xr:uid="{00000000-0005-0000-0000-000098070000}"/>
    <cellStyle name="Fixed 6_48MW CMSI CAPEX Budget rev 11Jun10-rev16b (Updated Forecast cash flow)" xfId="2485" xr:uid="{00000000-0005-0000-0000-000099070000}"/>
    <cellStyle name="Fixed 7" xfId="2478" xr:uid="{00000000-0005-0000-0000-00009A070000}"/>
    <cellStyle name="Fixed 7 2" xfId="41769" xr:uid="{D2387283-DA73-4FA7-9178-0EF42D0E8583}"/>
    <cellStyle name="Fixed_Mesquite Solar 277 MW v1" xfId="2486" xr:uid="{00000000-0005-0000-0000-00009B070000}"/>
    <cellStyle name="Followe೤ Hyperlink" xfId="2487" xr:uid="{00000000-0005-0000-0000-00009C070000}"/>
    <cellStyle name="Followe? Hyperlink" xfId="2488" xr:uid="{00000000-0005-0000-0000-00009D070000}"/>
    <cellStyle name="Footnote" xfId="2489" xr:uid="{00000000-0005-0000-0000-00009E070000}"/>
    <cellStyle name="general" xfId="2490" xr:uid="{00000000-0005-0000-0000-00009F070000}"/>
    <cellStyle name="Good 2" xfId="465" xr:uid="{00000000-0005-0000-0000-0000A0070000}"/>
    <cellStyle name="Good 2 2" xfId="1545" xr:uid="{00000000-0005-0000-0000-0000A1070000}"/>
    <cellStyle name="Good 2 3" xfId="1546" xr:uid="{00000000-0005-0000-0000-0000A2070000}"/>
    <cellStyle name="Good 2 4" xfId="1547" xr:uid="{00000000-0005-0000-0000-0000A3070000}"/>
    <cellStyle name="Good 2 5" xfId="1548" xr:uid="{00000000-0005-0000-0000-0000A4070000}"/>
    <cellStyle name="Good 2 6" xfId="2491" xr:uid="{00000000-0005-0000-0000-0000A5070000}"/>
    <cellStyle name="Good 3" xfId="466" xr:uid="{00000000-0005-0000-0000-0000A6070000}"/>
    <cellStyle name="Good 3 2" xfId="2492" xr:uid="{00000000-0005-0000-0000-0000A7070000}"/>
    <cellStyle name="Good 3 2 2" xfId="41369" xr:uid="{D7627DC8-7523-436D-913E-FA0F190EB060}"/>
    <cellStyle name="Good 4" xfId="467" xr:uid="{00000000-0005-0000-0000-0000A8070000}"/>
    <cellStyle name="Good 5" xfId="468" xr:uid="{00000000-0005-0000-0000-0000A9070000}"/>
    <cellStyle name="Good 6" xfId="469" xr:uid="{00000000-0005-0000-0000-0000AA070000}"/>
    <cellStyle name="Good 7" xfId="470" xr:uid="{00000000-0005-0000-0000-0000AB070000}"/>
    <cellStyle name="Good 8" xfId="471" xr:uid="{00000000-0005-0000-0000-0000AC070000}"/>
    <cellStyle name="Good 9" xfId="1549" xr:uid="{00000000-0005-0000-0000-0000AD070000}"/>
    <cellStyle name="Grey" xfId="2493" xr:uid="{00000000-0005-0000-0000-0000AE070000}"/>
    <cellStyle name="Hard Percent" xfId="2494" xr:uid="{00000000-0005-0000-0000-0000AF070000}"/>
    <cellStyle name="HEADER" xfId="2495" xr:uid="{00000000-0005-0000-0000-0000B0070000}"/>
    <cellStyle name="Heading" xfId="2496" xr:uid="{00000000-0005-0000-0000-0000B1070000}"/>
    <cellStyle name="Heading 1 2" xfId="472" xr:uid="{00000000-0005-0000-0000-0000B2070000}"/>
    <cellStyle name="Heading 1 2 2" xfId="1550" xr:uid="{00000000-0005-0000-0000-0000B3070000}"/>
    <cellStyle name="Heading 1 2 3" xfId="1551" xr:uid="{00000000-0005-0000-0000-0000B4070000}"/>
    <cellStyle name="Heading 1 2 4" xfId="2497" xr:uid="{00000000-0005-0000-0000-0000B5070000}"/>
    <cellStyle name="Heading 1 2 5" xfId="37126" xr:uid="{00000000-0005-0000-0000-0000B6070000}"/>
    <cellStyle name="Heading 1 3" xfId="473" xr:uid="{00000000-0005-0000-0000-0000B7070000}"/>
    <cellStyle name="Heading 1 3 2" xfId="2498" xr:uid="{00000000-0005-0000-0000-0000B8070000}"/>
    <cellStyle name="Heading 1 3 2 2" xfId="41772" xr:uid="{E76646DD-FB98-4377-88F4-69BB344A1408}"/>
    <cellStyle name="Heading 1 4" xfId="474" xr:uid="{00000000-0005-0000-0000-0000B9070000}"/>
    <cellStyle name="Heading 2 2" xfId="475" xr:uid="{00000000-0005-0000-0000-0000BA070000}"/>
    <cellStyle name="Heading 2 2 2" xfId="1552" xr:uid="{00000000-0005-0000-0000-0000BB070000}"/>
    <cellStyle name="Heading 2 2 3" xfId="1553" xr:uid="{00000000-0005-0000-0000-0000BC070000}"/>
    <cellStyle name="Heading 2 2 4" xfId="2499" xr:uid="{00000000-0005-0000-0000-0000BD070000}"/>
    <cellStyle name="Heading 2 2 5" xfId="37129" xr:uid="{00000000-0005-0000-0000-0000BE070000}"/>
    <cellStyle name="Heading 2 3" xfId="476" xr:uid="{00000000-0005-0000-0000-0000BF070000}"/>
    <cellStyle name="Heading 2 3 2" xfId="2500" xr:uid="{00000000-0005-0000-0000-0000C0070000}"/>
    <cellStyle name="Heading 2 3 2 2" xfId="41773" xr:uid="{59184CFF-5100-48B7-8A77-A67B5ACA350A}"/>
    <cellStyle name="Heading 2 4" xfId="477" xr:uid="{00000000-0005-0000-0000-0000C1070000}"/>
    <cellStyle name="Heading 3 2" xfId="478" xr:uid="{00000000-0005-0000-0000-0000C2070000}"/>
    <cellStyle name="Heading 3 2 2" xfId="1554" xr:uid="{00000000-0005-0000-0000-0000C3070000}"/>
    <cellStyle name="Heading 3 2 2 2" xfId="40311" xr:uid="{3D485BA0-0257-4E62-87B6-B9FC30F030C4}"/>
    <cellStyle name="Heading 3 2 2 3" xfId="39303" xr:uid="{4A8AAE29-2163-4107-AED8-1D37C76F3339}"/>
    <cellStyle name="Heading 3 2 3" xfId="1555" xr:uid="{00000000-0005-0000-0000-0000C4070000}"/>
    <cellStyle name="Heading 3 2 4" xfId="2501" xr:uid="{00000000-0005-0000-0000-0000C5070000}"/>
    <cellStyle name="Heading 3 2 4 2" xfId="15932" xr:uid="{00000000-0005-0000-0000-0000C6070000}"/>
    <cellStyle name="Heading 3 2 4 3" xfId="6129" xr:uid="{00000000-0005-0000-0000-0000C7070000}"/>
    <cellStyle name="Heading 3 2 5" xfId="4090" xr:uid="{00000000-0005-0000-0000-0000C8070000}"/>
    <cellStyle name="Heading 3 2 5 2" xfId="17387" xr:uid="{00000000-0005-0000-0000-0000C9070000}"/>
    <cellStyle name="Heading 3 2 6" xfId="15439" xr:uid="{00000000-0005-0000-0000-0000CA070000}"/>
    <cellStyle name="Heading 3 2 7" xfId="14727" xr:uid="{00000000-0005-0000-0000-0000CB070000}"/>
    <cellStyle name="Heading 3 2 8" xfId="38192" xr:uid="{205B7A44-ACAF-4B5A-80EA-5ED7DA8D8261}"/>
    <cellStyle name="Heading 3 2 9" xfId="41352" xr:uid="{9B07C5D2-1788-4192-B9A6-5EC35A31F35A}"/>
    <cellStyle name="Heading 3 3" xfId="479" xr:uid="{00000000-0005-0000-0000-0000CC070000}"/>
    <cellStyle name="Heading 3 3 2" xfId="2502" xr:uid="{00000000-0005-0000-0000-0000CD070000}"/>
    <cellStyle name="Heading 3 3 2 2" xfId="15933" xr:uid="{00000000-0005-0000-0000-0000CE070000}"/>
    <cellStyle name="Heading 3 3 2 2 2" xfId="41974" xr:uid="{4800BA95-42D4-40DF-A6D0-E475E7716048}"/>
    <cellStyle name="Heading 3 3 2 2 3" xfId="42410" xr:uid="{A9B77822-C35C-4CC0-AFBA-C8AFFEB20A03}"/>
    <cellStyle name="Heading 3 3 2 3" xfId="6130" xr:uid="{00000000-0005-0000-0000-0000CF070000}"/>
    <cellStyle name="Heading 3 3 2 4" xfId="41774" xr:uid="{C1FC6783-D2DF-40C3-9042-60A40860AC0E}"/>
    <cellStyle name="Heading 3 3 2 5" xfId="42212" xr:uid="{6E977DF6-92ED-428D-9D1B-85B87330E7F4}"/>
    <cellStyle name="Heading 3 3 3" xfId="4091" xr:uid="{00000000-0005-0000-0000-0000D0070000}"/>
    <cellStyle name="Heading 3 3 3 2" xfId="17388" xr:uid="{00000000-0005-0000-0000-0000D1070000}"/>
    <cellStyle name="Heading 3 3 3 3" xfId="40422" xr:uid="{0C824F06-5634-4065-B18F-3A4D94A29D26}"/>
    <cellStyle name="Heading 3 3 3 4" xfId="38830" xr:uid="{E827EB32-D569-4267-817C-5AA9B1CD9F1E}"/>
    <cellStyle name="Heading 3 3 4" xfId="13758" xr:uid="{00000000-0005-0000-0000-0000D2070000}"/>
    <cellStyle name="Heading 3 3 5" xfId="14180" xr:uid="{00000000-0005-0000-0000-0000D3070000}"/>
    <cellStyle name="Heading 3 3 6" xfId="38104" xr:uid="{7EDF3908-296C-412E-BDF4-7C1C547AD6CF}"/>
    <cellStyle name="Heading 3 3 7" xfId="39162" xr:uid="{3291B08A-6A8F-4CD7-B91E-B5FA4CC6652A}"/>
    <cellStyle name="Heading 3 3 8" xfId="39874" xr:uid="{848781E8-343C-40EC-B608-FD66D533927E}"/>
    <cellStyle name="Heading 3 4" xfId="480" xr:uid="{00000000-0005-0000-0000-0000D4070000}"/>
    <cellStyle name="Heading 4 2" xfId="481" xr:uid="{00000000-0005-0000-0000-0000D5070000}"/>
    <cellStyle name="Heading 4 2 2" xfId="1556" xr:uid="{00000000-0005-0000-0000-0000D6070000}"/>
    <cellStyle name="Heading 4 2 3" xfId="1557" xr:uid="{00000000-0005-0000-0000-0000D7070000}"/>
    <cellStyle name="Heading 4 2 4" xfId="2503" xr:uid="{00000000-0005-0000-0000-0000D8070000}"/>
    <cellStyle name="Heading 4 2 5" xfId="37130" xr:uid="{00000000-0005-0000-0000-0000D9070000}"/>
    <cellStyle name="Heading 4 3" xfId="482" xr:uid="{00000000-0005-0000-0000-0000DA070000}"/>
    <cellStyle name="Heading 4 3 2" xfId="2504" xr:uid="{00000000-0005-0000-0000-0000DB070000}"/>
    <cellStyle name="Heading 4 3 2 2" xfId="41775" xr:uid="{30250066-061E-404E-BDF0-40EFF8B35316}"/>
    <cellStyle name="Heading 4 4" xfId="483" xr:uid="{00000000-0005-0000-0000-0000DC070000}"/>
    <cellStyle name="Heading1" xfId="2505" xr:uid="{00000000-0005-0000-0000-0000DD070000}"/>
    <cellStyle name="Heading1 2" xfId="2506" xr:uid="{00000000-0005-0000-0000-0000DE070000}"/>
    <cellStyle name="Heading1 3" xfId="2507" xr:uid="{00000000-0005-0000-0000-0000DF070000}"/>
    <cellStyle name="Heading1 4" xfId="2508" xr:uid="{00000000-0005-0000-0000-0000E0070000}"/>
    <cellStyle name="Heading1 5" xfId="2509" xr:uid="{00000000-0005-0000-0000-0000E1070000}"/>
    <cellStyle name="Heading1 6" xfId="2510" xr:uid="{00000000-0005-0000-0000-0000E2070000}"/>
    <cellStyle name="Heading1 6 2" xfId="2511" xr:uid="{00000000-0005-0000-0000-0000E3070000}"/>
    <cellStyle name="Heading1 6_48MW CMSI CAPEX Budget rev 11Jun10-rev16b (Updated Forecast cash flow)" xfId="2512" xr:uid="{00000000-0005-0000-0000-0000E4070000}"/>
    <cellStyle name="Heading1_Mesquite Solar 277 MW v1" xfId="2513" xr:uid="{00000000-0005-0000-0000-0000E5070000}"/>
    <cellStyle name="Heading2" xfId="2514" xr:uid="{00000000-0005-0000-0000-0000E6070000}"/>
    <cellStyle name="Heading2 2" xfId="2515" xr:uid="{00000000-0005-0000-0000-0000E7070000}"/>
    <cellStyle name="Heading2 3" xfId="2516" xr:uid="{00000000-0005-0000-0000-0000E8070000}"/>
    <cellStyle name="Heading2 4" xfId="2517" xr:uid="{00000000-0005-0000-0000-0000E9070000}"/>
    <cellStyle name="Heading2 5" xfId="2518" xr:uid="{00000000-0005-0000-0000-0000EA070000}"/>
    <cellStyle name="Heading2 6" xfId="2519" xr:uid="{00000000-0005-0000-0000-0000EB070000}"/>
    <cellStyle name="Heading2 6 2" xfId="2520" xr:uid="{00000000-0005-0000-0000-0000EC070000}"/>
    <cellStyle name="Heading2 6_48MW CMSI CAPEX Budget rev 11Jun10-rev16b (Updated Forecast cash flow)" xfId="2521" xr:uid="{00000000-0005-0000-0000-0000ED070000}"/>
    <cellStyle name="Heading2_Mesquite Solar 277 MW v1" xfId="2522" xr:uid="{00000000-0005-0000-0000-0000EE070000}"/>
    <cellStyle name="HIGHLIGHT" xfId="2523" xr:uid="{00000000-0005-0000-0000-0000EF070000}"/>
    <cellStyle name="Hyperlink 2" xfId="2524" xr:uid="{00000000-0005-0000-0000-0000F0070000}"/>
    <cellStyle name="Hyperlink 3" xfId="2525" xr:uid="{00000000-0005-0000-0000-0000F1070000}"/>
    <cellStyle name="Hyperlink 3 2" xfId="2526" xr:uid="{00000000-0005-0000-0000-0000F2070000}"/>
    <cellStyle name="Hyperlink 4" xfId="2527" xr:uid="{00000000-0005-0000-0000-0000F3070000}"/>
    <cellStyle name="Input (£m)" xfId="2528" xr:uid="{00000000-0005-0000-0000-0000F4070000}"/>
    <cellStyle name="Input [yellow]" xfId="2529" xr:uid="{00000000-0005-0000-0000-0000F5070000}"/>
    <cellStyle name="Input [yellow] 2" xfId="4873" xr:uid="{00000000-0005-0000-0000-0000F6070000}"/>
    <cellStyle name="Input [yellow] 2 2" xfId="10028" xr:uid="{00000000-0005-0000-0000-0000F7070000}"/>
    <cellStyle name="Input [yellow] 2 3" xfId="12846" xr:uid="{00000000-0005-0000-0000-0000F8070000}"/>
    <cellStyle name="Input [yellow] 2 4" xfId="7593" xr:uid="{00000000-0005-0000-0000-0000F9070000}"/>
    <cellStyle name="Input [yellow] 2 5" xfId="18168" xr:uid="{00000000-0005-0000-0000-0000FA070000}"/>
    <cellStyle name="Input [yellow] 2 6" xfId="18451" xr:uid="{00000000-0005-0000-0000-0000FB070000}"/>
    <cellStyle name="Input [yellow] 2 7" xfId="38827" xr:uid="{8D8B9F6F-BF52-4BB0-88EC-905C4F4C228D}"/>
    <cellStyle name="Input [yellow] 2 8" xfId="45582" xr:uid="{F7BFFE38-6DEF-4ABD-B992-E402745663B9}"/>
    <cellStyle name="Input [yellow] 2 9" xfId="47903" xr:uid="{809889FA-3B2A-4AC9-9F30-0EB1FF097796}"/>
    <cellStyle name="Input [yellow] 3" xfId="7732" xr:uid="{00000000-0005-0000-0000-0000FC070000}"/>
    <cellStyle name="Input [yellow] 4" xfId="10547" xr:uid="{00000000-0005-0000-0000-0000FD070000}"/>
    <cellStyle name="Input [yellow] 5" xfId="15484" xr:uid="{00000000-0005-0000-0000-0000FE070000}"/>
    <cellStyle name="Input [yellow] 6" xfId="15957" xr:uid="{00000000-0005-0000-0000-0000FF070000}"/>
    <cellStyle name="Input [yellow] 7" xfId="22111" xr:uid="{00000000-0005-0000-0000-000000080000}"/>
    <cellStyle name="Input [yellow] 8" xfId="44689" xr:uid="{FE338134-E1E9-422A-AEC4-9A46B1B41425}"/>
    <cellStyle name="Input 2" xfId="484" xr:uid="{00000000-0005-0000-0000-000001080000}"/>
    <cellStyle name="Input 2 10" xfId="10271" xr:uid="{00000000-0005-0000-0000-000002080000}"/>
    <cellStyle name="Input 2 11" xfId="6476" xr:uid="{00000000-0005-0000-0000-000003080000}"/>
    <cellStyle name="Input 2 12" xfId="22269" xr:uid="{00000000-0005-0000-0000-000004080000}"/>
    <cellStyle name="Input 2 13" xfId="41351" xr:uid="{096E549D-C478-4660-BF38-2BBEAD22DAF9}"/>
    <cellStyle name="Input 2 14" xfId="40946" xr:uid="{FB2A46DA-4039-483C-AA39-D2B505BE9BAC}"/>
    <cellStyle name="Input 2 15" xfId="43365" xr:uid="{46778BBC-A8D8-40B4-81A8-550EC22221F0}"/>
    <cellStyle name="Input 2 16" xfId="44660" xr:uid="{D05D6CB0-7049-420F-984F-79B08F311BDE}"/>
    <cellStyle name="Input 2 2" xfId="1558" xr:uid="{00000000-0005-0000-0000-000005080000}"/>
    <cellStyle name="Input 2 2 2" xfId="40304" xr:uid="{4250BB8A-CD39-4D4B-B81A-20B6AE487808}"/>
    <cellStyle name="Input 2 2 3" xfId="40448" xr:uid="{9585FD2C-1D15-42CE-B698-57B9B1B1AF2D}"/>
    <cellStyle name="Input 2 2 4" xfId="43279" xr:uid="{3145205C-B835-487C-9868-AD1FC19626F9}"/>
    <cellStyle name="Input 2 2 5" xfId="45463" xr:uid="{948824A9-F74B-4F21-86FB-7520E5EE03EE}"/>
    <cellStyle name="Input 2 2 6" xfId="47785" xr:uid="{993D133F-513C-40CF-B05C-BF9E242C995E}"/>
    <cellStyle name="Input 2 3" xfId="1559" xr:uid="{00000000-0005-0000-0000-000006080000}"/>
    <cellStyle name="Input 2 4" xfId="2530" xr:uid="{00000000-0005-0000-0000-000007080000}"/>
    <cellStyle name="Input 2 4 2" xfId="7733" xr:uid="{00000000-0005-0000-0000-000008080000}"/>
    <cellStyle name="Input 2 4 2 2" xfId="23805" xr:uid="{00000000-0005-0000-0000-000009080000}"/>
    <cellStyle name="Input 2 4 3" xfId="10548" xr:uid="{00000000-0005-0000-0000-00000A080000}"/>
    <cellStyle name="Input 2 4 3 2" xfId="26469" xr:uid="{00000000-0005-0000-0000-00000B080000}"/>
    <cellStyle name="Input 2 4 4" xfId="6969" xr:uid="{00000000-0005-0000-0000-00000C080000}"/>
    <cellStyle name="Input 2 4 4 2" xfId="23362" xr:uid="{00000000-0005-0000-0000-00000D080000}"/>
    <cellStyle name="Input 2 4 5" xfId="15958" xr:uid="{00000000-0005-0000-0000-00000E080000}"/>
    <cellStyle name="Input 2 4 5 2" xfId="31127" xr:uid="{00000000-0005-0000-0000-00000F080000}"/>
    <cellStyle name="Input 2 4 6" xfId="18579" xr:uid="{00000000-0005-0000-0000-000010080000}"/>
    <cellStyle name="Input 2 4 6 2" xfId="33544" xr:uid="{00000000-0005-0000-0000-000011080000}"/>
    <cellStyle name="Input 2 4 7" xfId="20863" xr:uid="{00000000-0005-0000-0000-000012080000}"/>
    <cellStyle name="Input 2 4 7 2" xfId="35790" xr:uid="{00000000-0005-0000-0000-000013080000}"/>
    <cellStyle name="Input 2 4 8" xfId="6131" xr:uid="{00000000-0005-0000-0000-000014080000}"/>
    <cellStyle name="Input 2 4 9" xfId="23072" xr:uid="{00000000-0005-0000-0000-000015080000}"/>
    <cellStyle name="Input 2 5" xfId="4872" xr:uid="{00000000-0005-0000-0000-000016080000}"/>
    <cellStyle name="Input 2 5 2" xfId="10027" xr:uid="{00000000-0005-0000-0000-000017080000}"/>
    <cellStyle name="Input 2 5 2 2" xfId="26016" xr:uid="{00000000-0005-0000-0000-000018080000}"/>
    <cellStyle name="Input 2 5 3" xfId="12845" xr:uid="{00000000-0005-0000-0000-000019080000}"/>
    <cellStyle name="Input 2 5 3 2" xfId="28688" xr:uid="{00000000-0005-0000-0000-00001A080000}"/>
    <cellStyle name="Input 2 5 4" xfId="7592" xr:uid="{00000000-0005-0000-0000-00001B080000}"/>
    <cellStyle name="Input 2 5 4 2" xfId="23737" xr:uid="{00000000-0005-0000-0000-00001C080000}"/>
    <cellStyle name="Input 2 5 5" xfId="18167" xr:uid="{00000000-0005-0000-0000-00001D080000}"/>
    <cellStyle name="Input 2 5 5 2" xfId="33280" xr:uid="{00000000-0005-0000-0000-00001E080000}"/>
    <cellStyle name="Input 2 5 6" xfId="20775" xr:uid="{00000000-0005-0000-0000-00001F080000}"/>
    <cellStyle name="Input 2 5 6 2" xfId="35712" xr:uid="{00000000-0005-0000-0000-000020080000}"/>
    <cellStyle name="Input 2 5 7" xfId="20943" xr:uid="{00000000-0005-0000-0000-000021080000}"/>
    <cellStyle name="Input 2 5 7 2" xfId="35869" xr:uid="{00000000-0005-0000-0000-000022080000}"/>
    <cellStyle name="Input 2 5 8" xfId="23081" xr:uid="{00000000-0005-0000-0000-000023080000}"/>
    <cellStyle name="Input 2 6" xfId="5734" xr:uid="{00000000-0005-0000-0000-000024080000}"/>
    <cellStyle name="Input 2 6 2" xfId="37131" xr:uid="{00000000-0005-0000-0000-000025080000}"/>
    <cellStyle name="Input 2 7" xfId="6936" xr:uid="{00000000-0005-0000-0000-000026080000}"/>
    <cellStyle name="Input 2 7 2" xfId="37237" xr:uid="{00000000-0005-0000-0000-000027080000}"/>
    <cellStyle name="Input 2 8" xfId="14752" xr:uid="{00000000-0005-0000-0000-000028080000}"/>
    <cellStyle name="Input 2 9" xfId="10649" xr:uid="{00000000-0005-0000-0000-000029080000}"/>
    <cellStyle name="Input 3" xfId="485" xr:uid="{00000000-0005-0000-0000-00002A080000}"/>
    <cellStyle name="Input 3 10" xfId="22270" xr:uid="{00000000-0005-0000-0000-00002B080000}"/>
    <cellStyle name="Input 3 11" xfId="40996" xr:uid="{FF106A6B-DDA2-4E3E-800D-859162120A6D}"/>
    <cellStyle name="Input 3 12" xfId="44688" xr:uid="{E4240EFD-A13B-4E85-8114-0CE2494D75CA}"/>
    <cellStyle name="Input 3 13" xfId="42203" xr:uid="{DAA201C1-A57D-4995-B7F6-9B78CE7EACD8}"/>
    <cellStyle name="Input 3 2" xfId="2531" xr:uid="{00000000-0005-0000-0000-00002C080000}"/>
    <cellStyle name="Input 3 2 10" xfId="41776" xr:uid="{C8F3EA86-1B1E-4F1E-9218-5F729100DF71}"/>
    <cellStyle name="Input 3 2 11" xfId="42214" xr:uid="{CEA7DE14-97F9-49DF-91D6-7F536DF9DC07}"/>
    <cellStyle name="Input 3 2 12" xfId="44706" xr:uid="{F33A1A25-2260-45FB-8B85-86C924484268}"/>
    <cellStyle name="Input 3 2 13" xfId="46767" xr:uid="{C381CE48-8136-47FD-B447-9A97B51AB76B}"/>
    <cellStyle name="Input 3 2 14" xfId="49074" xr:uid="{6869FCBF-4561-47B1-823C-2846B26E5AFD}"/>
    <cellStyle name="Input 3 2 2" xfId="7734" xr:uid="{00000000-0005-0000-0000-00002D080000}"/>
    <cellStyle name="Input 3 2 2 2" xfId="23806" xr:uid="{00000000-0005-0000-0000-00002E080000}"/>
    <cellStyle name="Input 3 2 2 3" xfId="41975" xr:uid="{D8D27602-78F5-4F9E-B956-9079506A6CFA}"/>
    <cellStyle name="Input 3 2 2 4" xfId="42411" xr:uid="{7275B08A-81CC-4FB9-8893-7E5F19191906}"/>
    <cellStyle name="Input 3 2 2 5" xfId="44879" xr:uid="{D385CFF2-E888-40B6-82DD-639C42CB4B1A}"/>
    <cellStyle name="Input 3 2 2 6" xfId="46942" xr:uid="{1DC9E578-B62A-43A6-B976-7C616DE7B770}"/>
    <cellStyle name="Input 3 2 2 7" xfId="49240" xr:uid="{BAEB36BF-4725-4BD0-8C69-167B10FA171C}"/>
    <cellStyle name="Input 3 2 3" xfId="10549" xr:uid="{00000000-0005-0000-0000-00002F080000}"/>
    <cellStyle name="Input 3 2 3 2" xfId="26470" xr:uid="{00000000-0005-0000-0000-000030080000}"/>
    <cellStyle name="Input 3 2 4" xfId="6970" xr:uid="{00000000-0005-0000-0000-000031080000}"/>
    <cellStyle name="Input 3 2 4 2" xfId="23363" xr:uid="{00000000-0005-0000-0000-000032080000}"/>
    <cellStyle name="Input 3 2 5" xfId="15959" xr:uid="{00000000-0005-0000-0000-000033080000}"/>
    <cellStyle name="Input 3 2 5 2" xfId="31128" xr:uid="{00000000-0005-0000-0000-000034080000}"/>
    <cellStyle name="Input 3 2 6" xfId="18580" xr:uid="{00000000-0005-0000-0000-000035080000}"/>
    <cellStyle name="Input 3 2 6 2" xfId="33545" xr:uid="{00000000-0005-0000-0000-000036080000}"/>
    <cellStyle name="Input 3 2 7" xfId="22110" xr:uid="{00000000-0005-0000-0000-000037080000}"/>
    <cellStyle name="Input 3 2 7 2" xfId="37022" xr:uid="{00000000-0005-0000-0000-000038080000}"/>
    <cellStyle name="Input 3 2 8" xfId="6132" xr:uid="{00000000-0005-0000-0000-000039080000}"/>
    <cellStyle name="Input 3 2 9" xfId="23073" xr:uid="{00000000-0005-0000-0000-00003A080000}"/>
    <cellStyle name="Input 3 3" xfId="4871" xr:uid="{00000000-0005-0000-0000-00003B080000}"/>
    <cellStyle name="Input 3 3 10" xfId="43392" xr:uid="{44AE7F0D-CB6F-4549-9B5A-E36B9D67426E}"/>
    <cellStyle name="Input 3 3 11" xfId="45583" xr:uid="{E0BF56B7-D9FD-4B9E-9A61-9A719B55FD50}"/>
    <cellStyle name="Input 3 3 12" xfId="47904" xr:uid="{858A6707-8897-41AF-A66D-5E037CBA6CBE}"/>
    <cellStyle name="Input 3 3 2" xfId="10026" xr:uid="{00000000-0005-0000-0000-00003C080000}"/>
    <cellStyle name="Input 3 3 2 2" xfId="26015" xr:uid="{00000000-0005-0000-0000-00003D080000}"/>
    <cellStyle name="Input 3 3 3" xfId="12844" xr:uid="{00000000-0005-0000-0000-00003E080000}"/>
    <cellStyle name="Input 3 3 3 2" xfId="28687" xr:uid="{00000000-0005-0000-0000-00003F080000}"/>
    <cellStyle name="Input 3 3 4" xfId="15181" xr:uid="{00000000-0005-0000-0000-000040080000}"/>
    <cellStyle name="Input 3 3 4 2" xfId="30595" xr:uid="{00000000-0005-0000-0000-000041080000}"/>
    <cellStyle name="Input 3 3 5" xfId="18166" xr:uid="{00000000-0005-0000-0000-000042080000}"/>
    <cellStyle name="Input 3 3 5 2" xfId="33279" xr:uid="{00000000-0005-0000-0000-000043080000}"/>
    <cellStyle name="Input 3 3 6" xfId="20774" xr:uid="{00000000-0005-0000-0000-000044080000}"/>
    <cellStyle name="Input 3 3 6 2" xfId="35711" xr:uid="{00000000-0005-0000-0000-000045080000}"/>
    <cellStyle name="Input 3 3 7" xfId="13930" xr:uid="{00000000-0005-0000-0000-000046080000}"/>
    <cellStyle name="Input 3 3 7 2" xfId="29514" xr:uid="{00000000-0005-0000-0000-000047080000}"/>
    <cellStyle name="Input 3 3 8" xfId="23080" xr:uid="{00000000-0005-0000-0000-000048080000}"/>
    <cellStyle name="Input 3 3 9" xfId="38826" xr:uid="{850E06C1-EC47-42F3-BF23-FD786530409C}"/>
    <cellStyle name="Input 3 4" xfId="5733" xr:uid="{00000000-0005-0000-0000-000049080000}"/>
    <cellStyle name="Input 3 4 2" xfId="37236" xr:uid="{00000000-0005-0000-0000-00004A080000}"/>
    <cellStyle name="Input 3 5" xfId="6935" xr:uid="{00000000-0005-0000-0000-00004B080000}"/>
    <cellStyle name="Input 3 6" xfId="15440" xr:uid="{00000000-0005-0000-0000-00004C080000}"/>
    <cellStyle name="Input 3 7" xfId="7759" xr:uid="{00000000-0005-0000-0000-00004D080000}"/>
    <cellStyle name="Input 3 8" xfId="6572" xr:uid="{00000000-0005-0000-0000-00004E080000}"/>
    <cellStyle name="Input 3 9" xfId="6011" xr:uid="{00000000-0005-0000-0000-00004F080000}"/>
    <cellStyle name="Input 4" xfId="486" xr:uid="{00000000-0005-0000-0000-000050080000}"/>
    <cellStyle name="Input Percent [2]" xfId="2532" xr:uid="{00000000-0005-0000-0000-000051080000}"/>
    <cellStyle name="LINE (right)" xfId="2533" xr:uid="{00000000-0005-0000-0000-000052080000}"/>
    <cellStyle name="LINE (right) 2" xfId="4122" xr:uid="{00000000-0005-0000-0000-000053080000}"/>
    <cellStyle name="LINE (right) 2 2" xfId="9277" xr:uid="{00000000-0005-0000-0000-000054080000}"/>
    <cellStyle name="LINE (right) 2 2 2" xfId="37891" xr:uid="{00000000-0005-0000-0000-000055080000}"/>
    <cellStyle name="LINE (right) 2 3" xfId="21787" xr:uid="{00000000-0005-0000-0000-000056080000}"/>
    <cellStyle name="LINE (right) 2 4" xfId="6448" xr:uid="{00000000-0005-0000-0000-000057080000}"/>
    <cellStyle name="LINE (right) 2 5" xfId="40429" xr:uid="{AF987BB6-7230-4784-AE9D-F60953D233E3}"/>
    <cellStyle name="LINE (right) 2 6" xfId="38825" xr:uid="{60E8F235-DD97-4D12-BFDF-44F06E0C0B6D}"/>
    <cellStyle name="LINE (right) 3" xfId="15961" xr:uid="{00000000-0005-0000-0000-000058080000}"/>
    <cellStyle name="LINE/GAS SUPPLY" xfId="2534" xr:uid="{00000000-0005-0000-0000-000059080000}"/>
    <cellStyle name="LINE/GAS SUPPLY 2" xfId="4123" xr:uid="{00000000-0005-0000-0000-00005A080000}"/>
    <cellStyle name="LINE/GAS SUPPLY 2 2" xfId="9278" xr:uid="{00000000-0005-0000-0000-00005B080000}"/>
    <cellStyle name="LINE/GAS SUPPLY 2 2 2" xfId="37892" xr:uid="{00000000-0005-0000-0000-00005C080000}"/>
    <cellStyle name="LINE/GAS SUPPLY 2 3" xfId="21788" xr:uid="{00000000-0005-0000-0000-00005D080000}"/>
    <cellStyle name="LINE/GAS SUPPLY 2 4" xfId="6449" xr:uid="{00000000-0005-0000-0000-00005E080000}"/>
    <cellStyle name="LINE/GAS SUPPLY 2 5" xfId="40430" xr:uid="{3C4ECA03-0477-46F5-A775-66525330917D}"/>
    <cellStyle name="LINE/GAS SUPPLY 2 6" xfId="38824" xr:uid="{AE6EFD81-FF35-4C14-BF0A-BE0A5EEEBE5A}"/>
    <cellStyle name="LINE/GAS SUPPLY 3" xfId="15962" xr:uid="{00000000-0005-0000-0000-00005F080000}"/>
    <cellStyle name="Linked Cell 2" xfId="487" xr:uid="{00000000-0005-0000-0000-000060080000}"/>
    <cellStyle name="Linked Cell 2 2" xfId="1560" xr:uid="{00000000-0005-0000-0000-000061080000}"/>
    <cellStyle name="Linked Cell 2 3" xfId="1561" xr:uid="{00000000-0005-0000-0000-000062080000}"/>
    <cellStyle name="Linked Cell 2 4" xfId="2535" xr:uid="{00000000-0005-0000-0000-000063080000}"/>
    <cellStyle name="Linked Cell 2 5" xfId="37134" xr:uid="{00000000-0005-0000-0000-000064080000}"/>
    <cellStyle name="Linked Cell 3" xfId="488" xr:uid="{00000000-0005-0000-0000-000065080000}"/>
    <cellStyle name="Linked Cell 3 2" xfId="2536" xr:uid="{00000000-0005-0000-0000-000066080000}"/>
    <cellStyle name="Linked Cell 3 2 2" xfId="41777" xr:uid="{05689C89-276C-41E5-9A92-75258FB70982}"/>
    <cellStyle name="Linked Cell 4" xfId="489" xr:uid="{00000000-0005-0000-0000-000067080000}"/>
    <cellStyle name="Locked" xfId="2537" xr:uid="{00000000-0005-0000-0000-000068080000}"/>
    <cellStyle name="M³" xfId="2538" xr:uid="{00000000-0005-0000-0000-000069080000}"/>
    <cellStyle name="M³ 10" xfId="14718" xr:uid="{00000000-0005-0000-0000-00006A080000}"/>
    <cellStyle name="M³ 10 2" xfId="30194" xr:uid="{00000000-0005-0000-0000-00006B080000}"/>
    <cellStyle name="M³ 11" xfId="20861" xr:uid="{00000000-0005-0000-0000-00006C080000}"/>
    <cellStyle name="M³ 11 2" xfId="35788" xr:uid="{00000000-0005-0000-0000-00006D080000}"/>
    <cellStyle name="M³ 12" xfId="22138" xr:uid="{00000000-0005-0000-0000-00006E080000}"/>
    <cellStyle name="M³ 13" xfId="37821" xr:uid="{00000000-0005-0000-0000-00006F080000}"/>
    <cellStyle name="M³ 2" xfId="7740" xr:uid="{00000000-0005-0000-0000-000070080000}"/>
    <cellStyle name="M³ 2 2" xfId="23808" xr:uid="{00000000-0005-0000-0000-000071080000}"/>
    <cellStyle name="M³ 3" xfId="10554" xr:uid="{00000000-0005-0000-0000-000072080000}"/>
    <cellStyle name="M³ 3 2" xfId="26475" xr:uid="{00000000-0005-0000-0000-000073080000}"/>
    <cellStyle name="M³ 4" xfId="13364" xr:uid="{00000000-0005-0000-0000-000074080000}"/>
    <cellStyle name="M³ 4 2" xfId="29056" xr:uid="{00000000-0005-0000-0000-000075080000}"/>
    <cellStyle name="M³ 5" xfId="13587" xr:uid="{00000000-0005-0000-0000-000076080000}"/>
    <cellStyle name="M³ 5 2" xfId="29211" xr:uid="{00000000-0005-0000-0000-000077080000}"/>
    <cellStyle name="M³ 6" xfId="10143" xr:uid="{00000000-0005-0000-0000-000078080000}"/>
    <cellStyle name="M³ 6 2" xfId="26112" xr:uid="{00000000-0005-0000-0000-000079080000}"/>
    <cellStyle name="M³ 7" xfId="15966" xr:uid="{00000000-0005-0000-0000-00007A080000}"/>
    <cellStyle name="M³ 7 2" xfId="31130" xr:uid="{00000000-0005-0000-0000-00007B080000}"/>
    <cellStyle name="M³ 8" xfId="18587" xr:uid="{00000000-0005-0000-0000-00007C080000}"/>
    <cellStyle name="M³ 8 2" xfId="33547" xr:uid="{00000000-0005-0000-0000-00007D080000}"/>
    <cellStyle name="M³ 9" xfId="20908" xr:uid="{00000000-0005-0000-0000-00007E080000}"/>
    <cellStyle name="M³ 9 2" xfId="35834" xr:uid="{00000000-0005-0000-0000-00007F080000}"/>
    <cellStyle name="Millares_Firmes" xfId="2539" xr:uid="{00000000-0005-0000-0000-000080080000}"/>
    <cellStyle name="Milliers [0]_laroux" xfId="2540" xr:uid="{00000000-0005-0000-0000-000081080000}"/>
    <cellStyle name="Milliers_laroux" xfId="2541" xr:uid="{00000000-0005-0000-0000-000082080000}"/>
    <cellStyle name="Moneda_JUNTA HOMOLOGACION (ENERO-2000)" xfId="2542" xr:uid="{00000000-0005-0000-0000-000083080000}"/>
    <cellStyle name="Monétaire [0]_laroux" xfId="2543" xr:uid="{00000000-0005-0000-0000-000084080000}"/>
    <cellStyle name="Monétaire_laroux" xfId="2544" xr:uid="{00000000-0005-0000-0000-000085080000}"/>
    <cellStyle name="Multiple" xfId="2545" xr:uid="{00000000-0005-0000-0000-000086080000}"/>
    <cellStyle name="Neutral 2" xfId="490" xr:uid="{00000000-0005-0000-0000-000087080000}"/>
    <cellStyle name="Neutral 2 2" xfId="1562" xr:uid="{00000000-0005-0000-0000-000088080000}"/>
    <cellStyle name="Neutral 2 3" xfId="1563" xr:uid="{00000000-0005-0000-0000-000089080000}"/>
    <cellStyle name="Neutral 2 4" xfId="1564" xr:uid="{00000000-0005-0000-0000-00008A080000}"/>
    <cellStyle name="Neutral 2 5" xfId="1565" xr:uid="{00000000-0005-0000-0000-00008B080000}"/>
    <cellStyle name="Neutral 2 6" xfId="2546" xr:uid="{00000000-0005-0000-0000-00008C080000}"/>
    <cellStyle name="Neutral 3" xfId="491" xr:uid="{00000000-0005-0000-0000-00008D080000}"/>
    <cellStyle name="Neutral 3 2" xfId="2547" xr:uid="{00000000-0005-0000-0000-00008E080000}"/>
    <cellStyle name="Neutral 3 2 2" xfId="41371" xr:uid="{54FCB99C-E48C-4ED6-A2A0-942680BFCF5C}"/>
    <cellStyle name="Neutral 4" xfId="492" xr:uid="{00000000-0005-0000-0000-00008F080000}"/>
    <cellStyle name="Neutral 5" xfId="493" xr:uid="{00000000-0005-0000-0000-000090080000}"/>
    <cellStyle name="Neutral 6" xfId="494" xr:uid="{00000000-0005-0000-0000-000091080000}"/>
    <cellStyle name="Neutral 7" xfId="495" xr:uid="{00000000-0005-0000-0000-000092080000}"/>
    <cellStyle name="Neutral 8" xfId="496" xr:uid="{00000000-0005-0000-0000-000093080000}"/>
    <cellStyle name="Neutral 9" xfId="1566" xr:uid="{00000000-0005-0000-0000-000094080000}"/>
    <cellStyle name="no dec" xfId="497" xr:uid="{00000000-0005-0000-0000-000095080000}"/>
    <cellStyle name="no dec 2" xfId="498" xr:uid="{00000000-0005-0000-0000-000096080000}"/>
    <cellStyle name="no dec 2 2" xfId="499" xr:uid="{00000000-0005-0000-0000-000097080000}"/>
    <cellStyle name="no dec 2 3" xfId="2548" xr:uid="{00000000-0005-0000-0000-000098080000}"/>
    <cellStyle name="no dec 2 3 2" xfId="41780" xr:uid="{319D8086-8E1D-4E9B-9492-7064F95B3DDF}"/>
    <cellStyle name="no dec 3" xfId="500" xr:uid="{00000000-0005-0000-0000-000099080000}"/>
    <cellStyle name="no dec 3 2" xfId="501" xr:uid="{00000000-0005-0000-0000-00009A080000}"/>
    <cellStyle name="no dec 3 3" xfId="2549" xr:uid="{00000000-0005-0000-0000-00009B080000}"/>
    <cellStyle name="no dec 3 3 2" xfId="41782" xr:uid="{F2AEDDB6-1549-4A4F-B7B3-9CF5B157D256}"/>
    <cellStyle name="no dec 4" xfId="2550" xr:uid="{00000000-0005-0000-0000-00009C080000}"/>
    <cellStyle name="no dec 5" xfId="2551" xr:uid="{00000000-0005-0000-0000-00009D080000}"/>
    <cellStyle name="no dec 6" xfId="2552" xr:uid="{00000000-0005-0000-0000-00009E080000}"/>
    <cellStyle name="no dec 6 2" xfId="2553" xr:uid="{00000000-0005-0000-0000-00009F080000}"/>
    <cellStyle name="no dec 6_48MW CMSI CAPEX Budget rev 11Jun10-rev16b (Updated Forecast cash flow)" xfId="2554" xr:uid="{00000000-0005-0000-0000-0000A0080000}"/>
    <cellStyle name="no dec 7" xfId="2555" xr:uid="{00000000-0005-0000-0000-0000A1080000}"/>
    <cellStyle name="no dec_Mesquite Solar 277 MW v1" xfId="2556" xr:uid="{00000000-0005-0000-0000-0000A2080000}"/>
    <cellStyle name="Normal" xfId="0" builtinId="0"/>
    <cellStyle name="Normal - Style1" xfId="2557" xr:uid="{00000000-0005-0000-0000-0000A4080000}"/>
    <cellStyle name="Normal - Style1 2" xfId="2558" xr:uid="{00000000-0005-0000-0000-0000A5080000}"/>
    <cellStyle name="Normal - Style1 3" xfId="2559" xr:uid="{00000000-0005-0000-0000-0000A6080000}"/>
    <cellStyle name="Normal - Style1 4" xfId="2560" xr:uid="{00000000-0005-0000-0000-0000A7080000}"/>
    <cellStyle name="Normal - Style1 5" xfId="2561" xr:uid="{00000000-0005-0000-0000-0000A8080000}"/>
    <cellStyle name="Normal - Style1 6" xfId="2562" xr:uid="{00000000-0005-0000-0000-0000A9080000}"/>
    <cellStyle name="Normal - Style1 6 2" xfId="2563" xr:uid="{00000000-0005-0000-0000-0000AA080000}"/>
    <cellStyle name="Normal - Style1 6_48MW CMSI CAPEX Budget rev 11Jun10-rev16b (Updated Forecast cash flow)" xfId="2564" xr:uid="{00000000-0005-0000-0000-0000AB080000}"/>
    <cellStyle name="Normal - Style1_Mesquite Solar 277 MW v1" xfId="2565" xr:uid="{00000000-0005-0000-0000-0000AC080000}"/>
    <cellStyle name="Normal (£m)" xfId="2566" xr:uid="{00000000-0005-0000-0000-0000AD080000}"/>
    <cellStyle name="Normal 10" xfId="502" xr:uid="{00000000-0005-0000-0000-0000AE080000}"/>
    <cellStyle name="Normal 10 18" xfId="3840" xr:uid="{00000000-0005-0000-0000-0000AF080000}"/>
    <cellStyle name="Normal 10 2" xfId="503" xr:uid="{00000000-0005-0000-0000-0000B0080000}"/>
    <cellStyle name="Normal 10 2 2" xfId="1567" xr:uid="{00000000-0005-0000-0000-0000B1080000}"/>
    <cellStyle name="Normal 10 2 2 2" xfId="37613" xr:uid="{00000000-0005-0000-0000-0000B2080000}"/>
    <cellStyle name="Normal 10 2 3" xfId="2568" xr:uid="{00000000-0005-0000-0000-0000B3080000}"/>
    <cellStyle name="Normal 10 2 3 2" xfId="41785" xr:uid="{359C1B76-8C12-43E7-A6A2-DAEF377401A1}"/>
    <cellStyle name="Normal 10 3" xfId="504" xr:uid="{00000000-0005-0000-0000-0000B4080000}"/>
    <cellStyle name="Normal 10 3 2" xfId="1568" xr:uid="{00000000-0005-0000-0000-0000B5080000}"/>
    <cellStyle name="Normal 10 3 2 2" xfId="37614" xr:uid="{00000000-0005-0000-0000-0000B6080000}"/>
    <cellStyle name="Normal 10 4" xfId="1569" xr:uid="{00000000-0005-0000-0000-0000B7080000}"/>
    <cellStyle name="Normal 10 4 2" xfId="37615" xr:uid="{00000000-0005-0000-0000-0000B8080000}"/>
    <cellStyle name="Normal 10 5" xfId="1570" xr:uid="{00000000-0005-0000-0000-0000B9080000}"/>
    <cellStyle name="Normal 10 5 2" xfId="37616" xr:uid="{00000000-0005-0000-0000-0000BA080000}"/>
    <cellStyle name="Normal 10 6" xfId="2567" xr:uid="{00000000-0005-0000-0000-0000BB080000}"/>
    <cellStyle name="Normal 10 6 2" xfId="38678" xr:uid="{ABC7E47E-FF51-4BEA-9778-8A85F862A85F}"/>
    <cellStyle name="Normal 10 7" xfId="3841" xr:uid="{00000000-0005-0000-0000-0000BC080000}"/>
    <cellStyle name="Normal 10 8" xfId="41784" xr:uid="{F9705543-4447-46E4-8B43-1F9B0A7B1227}"/>
    <cellStyle name="Normal 101" xfId="2569" xr:uid="{00000000-0005-0000-0000-0000BD080000}"/>
    <cellStyle name="Normal 11" xfId="505" xr:uid="{00000000-0005-0000-0000-0000BE080000}"/>
    <cellStyle name="Normal 11 2" xfId="1571" xr:uid="{00000000-0005-0000-0000-0000BF080000}"/>
    <cellStyle name="Normal 11 2 2" xfId="1572" xr:uid="{00000000-0005-0000-0000-0000C0080000}"/>
    <cellStyle name="Normal 11 2 2 2" xfId="37618" xr:uid="{00000000-0005-0000-0000-0000C1080000}"/>
    <cellStyle name="Normal 11 2 2 3" xfId="3842" xr:uid="{00000000-0005-0000-0000-0000C2080000}"/>
    <cellStyle name="Normal 11 2 3" xfId="37617" xr:uid="{00000000-0005-0000-0000-0000C3080000}"/>
    <cellStyle name="Normal 11 3" xfId="1573" xr:uid="{00000000-0005-0000-0000-0000C4080000}"/>
    <cellStyle name="Normal 11 3 2" xfId="1574" xr:uid="{00000000-0005-0000-0000-0000C5080000}"/>
    <cellStyle name="Normal 11 3 2 2" xfId="37620" xr:uid="{00000000-0005-0000-0000-0000C6080000}"/>
    <cellStyle name="Normal 11 3 3" xfId="37619" xr:uid="{00000000-0005-0000-0000-0000C7080000}"/>
    <cellStyle name="Normal 11 4" xfId="1575" xr:uid="{00000000-0005-0000-0000-0000C8080000}"/>
    <cellStyle name="Normal 11 4 2" xfId="37621" xr:uid="{00000000-0005-0000-0000-0000C9080000}"/>
    <cellStyle name="Normal 11 5" xfId="1576" xr:uid="{00000000-0005-0000-0000-0000CA080000}"/>
    <cellStyle name="Normal 11 5 2" xfId="37622" xr:uid="{00000000-0005-0000-0000-0000CB080000}"/>
    <cellStyle name="Normal 11 6" xfId="2570" xr:uid="{00000000-0005-0000-0000-0000CC080000}"/>
    <cellStyle name="Normal 12" xfId="19" xr:uid="{00000000-0005-0000-0000-0000CD080000}"/>
    <cellStyle name="Normal 12 2" xfId="1042" xr:uid="{00000000-0005-0000-0000-0000CE080000}"/>
    <cellStyle name="Normal 12 2 2" xfId="41957" xr:uid="{3DC0D3B0-8A36-498A-927C-62F06A9DD19E}"/>
    <cellStyle name="Normal 12 2 3" xfId="38692" xr:uid="{651F5429-4365-42FA-B7D3-D8F9C794F80B}"/>
    <cellStyle name="Normal 12 3" xfId="2001" xr:uid="{00000000-0005-0000-0000-0000CF080000}"/>
    <cellStyle name="Normal 12 4" xfId="2083" xr:uid="{00000000-0005-0000-0000-0000D0080000}"/>
    <cellStyle name="Normal 12 5" xfId="5189" xr:uid="{00000000-0005-0000-0000-0000D1080000}"/>
    <cellStyle name="Normal 13" xfId="1046" xr:uid="{00000000-0005-0000-0000-0000D2080000}"/>
    <cellStyle name="Normal 13 2" xfId="1577" xr:uid="{00000000-0005-0000-0000-0000D3080000}"/>
    <cellStyle name="Normal 13 2 2" xfId="1578" xr:uid="{00000000-0005-0000-0000-0000D4080000}"/>
    <cellStyle name="Normal 13 2 2 2" xfId="37624" xr:uid="{00000000-0005-0000-0000-0000D5080000}"/>
    <cellStyle name="Normal 13 2 3" xfId="37623" xr:uid="{00000000-0005-0000-0000-0000D6080000}"/>
    <cellStyle name="Normal 13 3" xfId="1579" xr:uid="{00000000-0005-0000-0000-0000D7080000}"/>
    <cellStyle name="Normal 13 3 2" xfId="1580" xr:uid="{00000000-0005-0000-0000-0000D8080000}"/>
    <cellStyle name="Normal 13 3 2 2" xfId="37626" xr:uid="{00000000-0005-0000-0000-0000D9080000}"/>
    <cellStyle name="Normal 13 3 3" xfId="37625" xr:uid="{00000000-0005-0000-0000-0000DA080000}"/>
    <cellStyle name="Normal 13 4" xfId="1581" xr:uid="{00000000-0005-0000-0000-0000DB080000}"/>
    <cellStyle name="Normal 13 4 2" xfId="37627" xr:uid="{00000000-0005-0000-0000-0000DC080000}"/>
    <cellStyle name="Normal 13 5" xfId="1582" xr:uid="{00000000-0005-0000-0000-0000DD080000}"/>
    <cellStyle name="Normal 13 5 2" xfId="37628" xr:uid="{00000000-0005-0000-0000-0000DE080000}"/>
    <cellStyle name="Normal 13 6" xfId="2571" xr:uid="{00000000-0005-0000-0000-0000DF080000}"/>
    <cellStyle name="Normal 13 7" xfId="6068" xr:uid="{00000000-0005-0000-0000-0000E0080000}"/>
    <cellStyle name="Normal 13 8" xfId="3843" xr:uid="{00000000-0005-0000-0000-0000E1080000}"/>
    <cellStyle name="Normal 14" xfId="1047" xr:uid="{00000000-0005-0000-0000-0000E2080000}"/>
    <cellStyle name="Normal 14 2" xfId="1583" xr:uid="{00000000-0005-0000-0000-0000E3080000}"/>
    <cellStyle name="Normal 14 2 2" xfId="1584" xr:uid="{00000000-0005-0000-0000-0000E4080000}"/>
    <cellStyle name="Normal 14 2 2 2" xfId="37630" xr:uid="{00000000-0005-0000-0000-0000E5080000}"/>
    <cellStyle name="Normal 14 2 3" xfId="37629" xr:uid="{00000000-0005-0000-0000-0000E6080000}"/>
    <cellStyle name="Normal 14 3" xfId="1585" xr:uid="{00000000-0005-0000-0000-0000E7080000}"/>
    <cellStyle name="Normal 14 3 2" xfId="1586" xr:uid="{00000000-0005-0000-0000-0000E8080000}"/>
    <cellStyle name="Normal 14 3 2 2" xfId="37632" xr:uid="{00000000-0005-0000-0000-0000E9080000}"/>
    <cellStyle name="Normal 14 3 3" xfId="37631" xr:uid="{00000000-0005-0000-0000-0000EA080000}"/>
    <cellStyle name="Normal 14 4" xfId="1587" xr:uid="{00000000-0005-0000-0000-0000EB080000}"/>
    <cellStyle name="Normal 14 4 2" xfId="37633" xr:uid="{00000000-0005-0000-0000-0000EC080000}"/>
    <cellStyle name="Normal 14 5" xfId="1588" xr:uid="{00000000-0005-0000-0000-0000ED080000}"/>
    <cellStyle name="Normal 14 5 2" xfId="37634" xr:uid="{00000000-0005-0000-0000-0000EE080000}"/>
    <cellStyle name="Normal 14 6" xfId="6069" xr:uid="{00000000-0005-0000-0000-0000EF080000}"/>
    <cellStyle name="Normal 15" xfId="1589" xr:uid="{00000000-0005-0000-0000-0000F0080000}"/>
    <cellStyle name="Normal 15 2" xfId="2572" xr:uid="{00000000-0005-0000-0000-0000F1080000}"/>
    <cellStyle name="Normal 16" xfId="1590" xr:uid="{00000000-0005-0000-0000-0000F2080000}"/>
    <cellStyle name="Normal 16 2" xfId="2573" xr:uid="{00000000-0005-0000-0000-0000F3080000}"/>
    <cellStyle name="Normal 17" xfId="1591" xr:uid="{00000000-0005-0000-0000-0000F4080000}"/>
    <cellStyle name="Normal 17 2" xfId="1592" xr:uid="{00000000-0005-0000-0000-0000F5080000}"/>
    <cellStyle name="Normal 17 2 2" xfId="1593" xr:uid="{00000000-0005-0000-0000-0000F6080000}"/>
    <cellStyle name="Normal 17 2 2 2" xfId="37638" xr:uid="{00000000-0005-0000-0000-0000F7080000}"/>
    <cellStyle name="Normal 17 2 3" xfId="37637" xr:uid="{00000000-0005-0000-0000-0000F8080000}"/>
    <cellStyle name="Normal 17 3" xfId="1594" xr:uid="{00000000-0005-0000-0000-0000F9080000}"/>
    <cellStyle name="Normal 17 3 2" xfId="1595" xr:uid="{00000000-0005-0000-0000-0000FA080000}"/>
    <cellStyle name="Normal 17 3 2 2" xfId="37640" xr:uid="{00000000-0005-0000-0000-0000FB080000}"/>
    <cellStyle name="Normal 17 3 3" xfId="37639" xr:uid="{00000000-0005-0000-0000-0000FC080000}"/>
    <cellStyle name="Normal 17 4" xfId="1596" xr:uid="{00000000-0005-0000-0000-0000FD080000}"/>
    <cellStyle name="Normal 17 4 2" xfId="37641" xr:uid="{00000000-0005-0000-0000-0000FE080000}"/>
    <cellStyle name="Normal 17 5" xfId="1597" xr:uid="{00000000-0005-0000-0000-0000FF080000}"/>
    <cellStyle name="Normal 17 5 2" xfId="37642" xr:uid="{00000000-0005-0000-0000-000000090000}"/>
    <cellStyle name="Normal 17 6" xfId="37636" xr:uid="{00000000-0005-0000-0000-000001090000}"/>
    <cellStyle name="Normal 18" xfId="1598" xr:uid="{00000000-0005-0000-0000-000002090000}"/>
    <cellStyle name="Normal 18 2" xfId="37643" xr:uid="{00000000-0005-0000-0000-000003090000}"/>
    <cellStyle name="Normal 19" xfId="1599" xr:uid="{00000000-0005-0000-0000-000004090000}"/>
    <cellStyle name="Normal 19 2" xfId="37644" xr:uid="{00000000-0005-0000-0000-000005090000}"/>
    <cellStyle name="Normal 2" xfId="4" xr:uid="{00000000-0005-0000-0000-000006090000}"/>
    <cellStyle name="Normal 2 10" xfId="1600" xr:uid="{00000000-0005-0000-0000-000007090000}"/>
    <cellStyle name="Normal 2 10 2" xfId="2574" xr:uid="{00000000-0005-0000-0000-000008090000}"/>
    <cellStyle name="Normal 2 11" xfId="1601" xr:uid="{00000000-0005-0000-0000-000009090000}"/>
    <cellStyle name="Normal 2 11 2" xfId="2575" xr:uid="{00000000-0005-0000-0000-00000A090000}"/>
    <cellStyle name="Normal 2 12" xfId="1602" xr:uid="{00000000-0005-0000-0000-00000B090000}"/>
    <cellStyle name="Normal 2 12 2" xfId="2576" xr:uid="{00000000-0005-0000-0000-00000C090000}"/>
    <cellStyle name="Normal 2 13" xfId="1603" xr:uid="{00000000-0005-0000-0000-00000D090000}"/>
    <cellStyle name="Normal 2 13 2" xfId="2577" xr:uid="{00000000-0005-0000-0000-00000E090000}"/>
    <cellStyle name="Normal 2 14" xfId="2578" xr:uid="{00000000-0005-0000-0000-00000F090000}"/>
    <cellStyle name="Normal 2 15" xfId="2579" xr:uid="{00000000-0005-0000-0000-000010090000}"/>
    <cellStyle name="Normal 2 16" xfId="2580" xr:uid="{00000000-0005-0000-0000-000011090000}"/>
    <cellStyle name="Normal 2 17" xfId="2581" xr:uid="{00000000-0005-0000-0000-000012090000}"/>
    <cellStyle name="Normal 2 18" xfId="2582" xr:uid="{00000000-0005-0000-0000-000013090000}"/>
    <cellStyle name="Normal 2 2" xfId="11" xr:uid="{00000000-0005-0000-0000-000014090000}"/>
    <cellStyle name="Normal 2 2 2" xfId="55" xr:uid="{00000000-0005-0000-0000-000015090000}"/>
    <cellStyle name="Normal 2 2 2 2" xfId="1604" xr:uid="{00000000-0005-0000-0000-000016090000}"/>
    <cellStyle name="Normal 2 2 2 2 2" xfId="37649" xr:uid="{00000000-0005-0000-0000-000017090000}"/>
    <cellStyle name="Normal 2 2 2 3" xfId="1605" xr:uid="{00000000-0005-0000-0000-000018090000}"/>
    <cellStyle name="Normal 2 2 2 3 2" xfId="37650" xr:uid="{00000000-0005-0000-0000-000019090000}"/>
    <cellStyle name="Normal 2 2 3" xfId="1606" xr:uid="{00000000-0005-0000-0000-00001A090000}"/>
    <cellStyle name="Normal 2 2 3 2" xfId="1607" xr:uid="{00000000-0005-0000-0000-00001B090000}"/>
    <cellStyle name="Normal 2 2 3 2 2" xfId="37652" xr:uid="{00000000-0005-0000-0000-00001C090000}"/>
    <cellStyle name="Normal 2 2 3 3" xfId="1608" xr:uid="{00000000-0005-0000-0000-00001D090000}"/>
    <cellStyle name="Normal 2 2 3 3 2" xfId="37653" xr:uid="{00000000-0005-0000-0000-00001E090000}"/>
    <cellStyle name="Normal 2 2 3 4" xfId="6078" xr:uid="{00000000-0005-0000-0000-00001F090000}"/>
    <cellStyle name="Normal 2 2 4" xfId="1609" xr:uid="{00000000-0005-0000-0000-000020090000}"/>
    <cellStyle name="Normal 2 2 4 2" xfId="6079" xr:uid="{00000000-0005-0000-0000-000021090000}"/>
    <cellStyle name="Normal 2 2 5" xfId="1610" xr:uid="{00000000-0005-0000-0000-000022090000}"/>
    <cellStyle name="Normal 2 2 5 2" xfId="37654" xr:uid="{00000000-0005-0000-0000-000023090000}"/>
    <cellStyle name="Normal 2 2 6" xfId="54" xr:uid="{00000000-0005-0000-0000-000024090000}"/>
    <cellStyle name="Normal 2 2 6 2" xfId="38197" xr:uid="{66BC209A-B4D5-4306-A4EA-9DF73DFD21D4}"/>
    <cellStyle name="Normal 2 3" xfId="506" xr:uid="{00000000-0005-0000-0000-000025090000}"/>
    <cellStyle name="Normal 2 3 10" xfId="1962" xr:uid="{00000000-0005-0000-0000-000026090000}"/>
    <cellStyle name="Normal 2 3 11" xfId="37142" xr:uid="{00000000-0005-0000-0000-000027090000}"/>
    <cellStyle name="Normal 2 3 12" xfId="38726" xr:uid="{DAB672F5-9C8C-4643-8CA4-BC8DA4949A8D}"/>
    <cellStyle name="Normal 2 3 2" xfId="1611" xr:uid="{00000000-0005-0000-0000-000028090000}"/>
    <cellStyle name="Normal 2 3 2 10" xfId="37655" xr:uid="{00000000-0005-0000-0000-000029090000}"/>
    <cellStyle name="Normal 2 3 2 2" xfId="1612" xr:uid="{00000000-0005-0000-0000-00002A090000}"/>
    <cellStyle name="Normal 2 3 2 2 2" xfId="1613" xr:uid="{00000000-0005-0000-0000-00002B090000}"/>
    <cellStyle name="Normal 2 3 2 2 2 2" xfId="1614" xr:uid="{00000000-0005-0000-0000-00002C090000}"/>
    <cellStyle name="Normal 2 3 2 2 2 2 2" xfId="37658" xr:uid="{00000000-0005-0000-0000-00002D090000}"/>
    <cellStyle name="Normal 2 3 2 2 2 3" xfId="37657" xr:uid="{00000000-0005-0000-0000-00002E090000}"/>
    <cellStyle name="Normal 2 3 2 2 3" xfId="1615" xr:uid="{00000000-0005-0000-0000-00002F090000}"/>
    <cellStyle name="Normal 2 3 2 2 3 2" xfId="37659" xr:uid="{00000000-0005-0000-0000-000030090000}"/>
    <cellStyle name="Normal 2 3 2 2 4" xfId="37656" xr:uid="{00000000-0005-0000-0000-000031090000}"/>
    <cellStyle name="Normal 2 3 2 3" xfId="1616" xr:uid="{00000000-0005-0000-0000-000032090000}"/>
    <cellStyle name="Normal 2 3 2 3 2" xfId="1617" xr:uid="{00000000-0005-0000-0000-000033090000}"/>
    <cellStyle name="Normal 2 3 2 3 2 2" xfId="37661" xr:uid="{00000000-0005-0000-0000-000034090000}"/>
    <cellStyle name="Normal 2 3 2 3 3" xfId="37660" xr:uid="{00000000-0005-0000-0000-000035090000}"/>
    <cellStyle name="Normal 2 3 2 4" xfId="1618" xr:uid="{00000000-0005-0000-0000-000036090000}"/>
    <cellStyle name="Normal 2 3 2 4 2" xfId="1619" xr:uid="{00000000-0005-0000-0000-000037090000}"/>
    <cellStyle name="Normal 2 3 2 4 2 2" xfId="37663" xr:uid="{00000000-0005-0000-0000-000038090000}"/>
    <cellStyle name="Normal 2 3 2 4 3" xfId="37662" xr:uid="{00000000-0005-0000-0000-000039090000}"/>
    <cellStyle name="Normal 2 3 2 5" xfId="1620" xr:uid="{00000000-0005-0000-0000-00003A090000}"/>
    <cellStyle name="Normal 2 3 2 5 2" xfId="1621" xr:uid="{00000000-0005-0000-0000-00003B090000}"/>
    <cellStyle name="Normal 2 3 2 5 2 2" xfId="37665" xr:uid="{00000000-0005-0000-0000-00003C090000}"/>
    <cellStyle name="Normal 2 3 2 5 3" xfId="37664" xr:uid="{00000000-0005-0000-0000-00003D090000}"/>
    <cellStyle name="Normal 2 3 2 6" xfId="1622" xr:uid="{00000000-0005-0000-0000-00003E090000}"/>
    <cellStyle name="Normal 2 3 2 6 2" xfId="1623" xr:uid="{00000000-0005-0000-0000-00003F090000}"/>
    <cellStyle name="Normal 2 3 2 6 2 2" xfId="37667" xr:uid="{00000000-0005-0000-0000-000040090000}"/>
    <cellStyle name="Normal 2 3 2 6 3" xfId="37666" xr:uid="{00000000-0005-0000-0000-000041090000}"/>
    <cellStyle name="Normal 2 3 2 7" xfId="1624" xr:uid="{00000000-0005-0000-0000-000042090000}"/>
    <cellStyle name="Normal 2 3 2 7 2" xfId="1625" xr:uid="{00000000-0005-0000-0000-000043090000}"/>
    <cellStyle name="Normal 2 3 2 7 2 2" xfId="37669" xr:uid="{00000000-0005-0000-0000-000044090000}"/>
    <cellStyle name="Normal 2 3 2 7 3" xfId="37668" xr:uid="{00000000-0005-0000-0000-000045090000}"/>
    <cellStyle name="Normal 2 3 2 8" xfId="1626" xr:uid="{00000000-0005-0000-0000-000046090000}"/>
    <cellStyle name="Normal 2 3 2 8 2" xfId="37670" xr:uid="{00000000-0005-0000-0000-000047090000}"/>
    <cellStyle name="Normal 2 3 2 9" xfId="1627" xr:uid="{00000000-0005-0000-0000-000048090000}"/>
    <cellStyle name="Normal 2 3 2 9 2" xfId="37671" xr:uid="{00000000-0005-0000-0000-000049090000}"/>
    <cellStyle name="Normal 2 3 3" xfId="1628" xr:uid="{00000000-0005-0000-0000-00004A090000}"/>
    <cellStyle name="Normal 2 3 3 2" xfId="1629" xr:uid="{00000000-0005-0000-0000-00004B090000}"/>
    <cellStyle name="Normal 2 3 3 2 2" xfId="1630" xr:uid="{00000000-0005-0000-0000-00004C090000}"/>
    <cellStyle name="Normal 2 3 3 2 2 2" xfId="37674" xr:uid="{00000000-0005-0000-0000-00004D090000}"/>
    <cellStyle name="Normal 2 3 3 2 3" xfId="37673" xr:uid="{00000000-0005-0000-0000-00004E090000}"/>
    <cellStyle name="Normal 2 3 4" xfId="1631" xr:uid="{00000000-0005-0000-0000-00004F090000}"/>
    <cellStyle name="Normal 2 3 4 2" xfId="1632" xr:uid="{00000000-0005-0000-0000-000050090000}"/>
    <cellStyle name="Normal 2 3 4 2 2" xfId="1633" xr:uid="{00000000-0005-0000-0000-000051090000}"/>
    <cellStyle name="Normal 2 3 4 2 2 2" xfId="37677" xr:uid="{00000000-0005-0000-0000-000052090000}"/>
    <cellStyle name="Normal 2 3 4 2 3" xfId="37676" xr:uid="{00000000-0005-0000-0000-000053090000}"/>
    <cellStyle name="Normal 2 3 4 3" xfId="1634" xr:uid="{00000000-0005-0000-0000-000054090000}"/>
    <cellStyle name="Normal 2 3 4 3 2" xfId="37678" xr:uid="{00000000-0005-0000-0000-000055090000}"/>
    <cellStyle name="Normal 2 3 4 4" xfId="37675" xr:uid="{00000000-0005-0000-0000-000056090000}"/>
    <cellStyle name="Normal 2 3 5" xfId="1635" xr:uid="{00000000-0005-0000-0000-000057090000}"/>
    <cellStyle name="Normal 2 3 5 2" xfId="1636" xr:uid="{00000000-0005-0000-0000-000058090000}"/>
    <cellStyle name="Normal 2 3 5 2 2" xfId="37680" xr:uid="{00000000-0005-0000-0000-000059090000}"/>
    <cellStyle name="Normal 2 3 5 3" xfId="37679" xr:uid="{00000000-0005-0000-0000-00005A090000}"/>
    <cellStyle name="Normal 2 3 6" xfId="1637" xr:uid="{00000000-0005-0000-0000-00005B090000}"/>
    <cellStyle name="Normal 2 3 6 2" xfId="1638" xr:uid="{00000000-0005-0000-0000-00005C090000}"/>
    <cellStyle name="Normal 2 3 6 2 2" xfId="37682" xr:uid="{00000000-0005-0000-0000-00005D090000}"/>
    <cellStyle name="Normal 2 3 6 3" xfId="37681" xr:uid="{00000000-0005-0000-0000-00005E090000}"/>
    <cellStyle name="Normal 2 3 7" xfId="1639" xr:uid="{00000000-0005-0000-0000-00005F090000}"/>
    <cellStyle name="Normal 2 3 7 2" xfId="37683" xr:uid="{00000000-0005-0000-0000-000060090000}"/>
    <cellStyle name="Normal 2 3 8" xfId="1640" xr:uid="{00000000-0005-0000-0000-000061090000}"/>
    <cellStyle name="Normal 2 3 8 2" xfId="41373" xr:uid="{5E64BD4D-7422-481A-9BB0-6F62D8E8EF83}"/>
    <cellStyle name="Normal 2 3 9" xfId="1641" xr:uid="{00000000-0005-0000-0000-000062090000}"/>
    <cellStyle name="Normal 2 4" xfId="507" xr:uid="{00000000-0005-0000-0000-000063090000}"/>
    <cellStyle name="Normal 2 4 2" xfId="1642" xr:uid="{00000000-0005-0000-0000-000064090000}"/>
    <cellStyle name="Normal 2 4 2 2" xfId="37684" xr:uid="{00000000-0005-0000-0000-000065090000}"/>
    <cellStyle name="Normal 2 4 3" xfId="1643" xr:uid="{00000000-0005-0000-0000-000066090000}"/>
    <cellStyle name="Normal 2 4 3 2" xfId="37685" xr:uid="{00000000-0005-0000-0000-000067090000}"/>
    <cellStyle name="Normal 2 4 4" xfId="2583" xr:uid="{00000000-0005-0000-0000-000068090000}"/>
    <cellStyle name="Normal 2 5" xfId="508" xr:uid="{00000000-0005-0000-0000-000069090000}"/>
    <cellStyle name="Normal 2 5 2" xfId="1644" xr:uid="{00000000-0005-0000-0000-00006A090000}"/>
    <cellStyle name="Normal 2 5 2 2" xfId="37686" xr:uid="{00000000-0005-0000-0000-00006B090000}"/>
    <cellStyle name="Normal 2 5 3" xfId="1645" xr:uid="{00000000-0005-0000-0000-00006C090000}"/>
    <cellStyle name="Normal 2 5 3 2" xfId="37687" xr:uid="{00000000-0005-0000-0000-00006D090000}"/>
    <cellStyle name="Normal 2 5 4" xfId="2584" xr:uid="{00000000-0005-0000-0000-00006E090000}"/>
    <cellStyle name="Normal 2 5 5" xfId="38759" xr:uid="{70BABCB6-2F81-47F8-83D8-500EBCA7E3BD}"/>
    <cellStyle name="Normal 2 6" xfId="1646" xr:uid="{00000000-0005-0000-0000-00006F090000}"/>
    <cellStyle name="Normal 2 6 2" xfId="2585" xr:uid="{00000000-0005-0000-0000-000070090000}"/>
    <cellStyle name="Normal 2 6 3" xfId="37688" xr:uid="{00000000-0005-0000-0000-000071090000}"/>
    <cellStyle name="Normal 2 7" xfId="1647" xr:uid="{00000000-0005-0000-0000-000072090000}"/>
    <cellStyle name="Normal 2 7 2" xfId="2586" xr:uid="{00000000-0005-0000-0000-000073090000}"/>
    <cellStyle name="Normal 2 7 3" xfId="37689" xr:uid="{00000000-0005-0000-0000-000074090000}"/>
    <cellStyle name="Normal 2 8" xfId="1648" xr:uid="{00000000-0005-0000-0000-000075090000}"/>
    <cellStyle name="Normal 2 8 2" xfId="2587" xr:uid="{00000000-0005-0000-0000-000076090000}"/>
    <cellStyle name="Normal 2 9" xfId="1649" xr:uid="{00000000-0005-0000-0000-000077090000}"/>
    <cellStyle name="Normal 2 9 2" xfId="2588" xr:uid="{00000000-0005-0000-0000-000078090000}"/>
    <cellStyle name="Normal 20" xfId="1650" xr:uid="{00000000-0005-0000-0000-000079090000}"/>
    <cellStyle name="Normal 20 2" xfId="3856" xr:uid="{00000000-0005-0000-0000-00007A090000}"/>
    <cellStyle name="Normal 21" xfId="1651" xr:uid="{00000000-0005-0000-0000-00007B090000}"/>
    <cellStyle name="Normal 21 2" xfId="37693" xr:uid="{00000000-0005-0000-0000-00007C090000}"/>
    <cellStyle name="Normal 22" xfId="1652" xr:uid="{00000000-0005-0000-0000-00007D090000}"/>
    <cellStyle name="Normal 22 2" xfId="3844" xr:uid="{00000000-0005-0000-0000-00007E090000}"/>
    <cellStyle name="Normal 23" xfId="1653" xr:uid="{00000000-0005-0000-0000-00007F090000}"/>
    <cellStyle name="Normal 23 2" xfId="37695" xr:uid="{00000000-0005-0000-0000-000080090000}"/>
    <cellStyle name="Normal 23 3" xfId="40270" xr:uid="{12F724FD-ACE9-43F7-B7E2-D9CBBE322F83}"/>
    <cellStyle name="Normal 24" xfId="1946" xr:uid="{00000000-0005-0000-0000-000081090000}"/>
    <cellStyle name="Normal 24 2" xfId="22222" xr:uid="{00000000-0005-0000-0000-000082090000}"/>
    <cellStyle name="Normal 25" xfId="1949" xr:uid="{00000000-0005-0000-0000-000083090000}"/>
    <cellStyle name="Normal 25 2" xfId="40275" xr:uid="{7ABC77E3-FE37-48E1-9807-B416A3D90EF0}"/>
    <cellStyle name="Normal 26" xfId="1952" xr:uid="{00000000-0005-0000-0000-000084090000}"/>
    <cellStyle name="Normal 26 2" xfId="3845" xr:uid="{00000000-0005-0000-0000-000085090000}"/>
    <cellStyle name="Normal 27" xfId="1955" xr:uid="{00000000-0005-0000-0000-000086090000}"/>
    <cellStyle name="Normal 27 2" xfId="40281" xr:uid="{A001A6AB-CECA-4F58-A426-47C8F3F84AAF}"/>
    <cellStyle name="Normal 28" xfId="1958" xr:uid="{00000000-0005-0000-0000-000087090000}"/>
    <cellStyle name="Normal 28 2" xfId="40278" xr:uid="{E4417CBC-2D1D-402B-A8E1-6F2633E2DEA4}"/>
    <cellStyle name="Normal 284" xfId="3846" xr:uid="{00000000-0005-0000-0000-000088090000}"/>
    <cellStyle name="Normal 29" xfId="1965" xr:uid="{00000000-0005-0000-0000-000089090000}"/>
    <cellStyle name="Normal 29 2" xfId="6107" xr:uid="{00000000-0005-0000-0000-00008A090000}"/>
    <cellStyle name="Normal 3" xfId="8" xr:uid="{00000000-0005-0000-0000-00008B090000}"/>
    <cellStyle name="Normal 3 10" xfId="2589" xr:uid="{00000000-0005-0000-0000-00008C090000}"/>
    <cellStyle name="Normal 3 2" xfId="13" xr:uid="{00000000-0005-0000-0000-00008D090000}"/>
    <cellStyle name="Normal 3 2 2" xfId="56" xr:uid="{00000000-0005-0000-0000-00008E090000}"/>
    <cellStyle name="Normal 3 2 2 2" xfId="3847" xr:uid="{00000000-0005-0000-0000-00008F090000}"/>
    <cellStyle name="Normal 3 2 3" xfId="38199" xr:uid="{49D0A66A-A127-4687-B259-ECAC5D153009}"/>
    <cellStyle name="Normal 3 3" xfId="1654" xr:uid="{00000000-0005-0000-0000-000090090000}"/>
    <cellStyle name="Normal 3 3 2" xfId="1970" xr:uid="{00000000-0005-0000-0000-000091090000}"/>
    <cellStyle name="Normal 3 3 3" xfId="2590" xr:uid="{00000000-0005-0000-0000-000092090000}"/>
    <cellStyle name="Normal 3 3 4" xfId="6080" xr:uid="{00000000-0005-0000-0000-000093090000}"/>
    <cellStyle name="Normal 3 4" xfId="1655" xr:uid="{00000000-0005-0000-0000-000094090000}"/>
    <cellStyle name="Normal 3 4 2" xfId="1987" xr:uid="{00000000-0005-0000-0000-000095090000}"/>
    <cellStyle name="Normal 3 4 3" xfId="2591" xr:uid="{00000000-0005-0000-0000-000096090000}"/>
    <cellStyle name="Normal 3 4 4" xfId="6081" xr:uid="{00000000-0005-0000-0000-000097090000}"/>
    <cellStyle name="Normal 3 5" xfId="2592" xr:uid="{00000000-0005-0000-0000-000098090000}"/>
    <cellStyle name="Normal 3 6" xfId="2593" xr:uid="{00000000-0005-0000-0000-000099090000}"/>
    <cellStyle name="Normal 3 7" xfId="2594" xr:uid="{00000000-0005-0000-0000-00009A090000}"/>
    <cellStyle name="Normal 3 8" xfId="5179" xr:uid="{00000000-0005-0000-0000-00009B090000}"/>
    <cellStyle name="Normal 3 8 2" xfId="38198" xr:uid="{4C4DF0C6-3D58-485A-996F-80F8AB5D58DC}"/>
    <cellStyle name="Normal 3 9" xfId="3848" xr:uid="{00000000-0005-0000-0000-00009C090000}"/>
    <cellStyle name="Normal 30" xfId="2150" xr:uid="{00000000-0005-0000-0000-00009D090000}"/>
    <cellStyle name="Normal 30 2" xfId="6125" xr:uid="{00000000-0005-0000-0000-00009E090000}"/>
    <cellStyle name="Normal 31" xfId="4923" xr:uid="{00000000-0005-0000-0000-00009F090000}"/>
    <cellStyle name="Normal 31 2" xfId="6462" xr:uid="{00000000-0005-0000-0000-0000A0090000}"/>
    <cellStyle name="Normal 32" xfId="2124" xr:uid="{00000000-0005-0000-0000-0000A1090000}"/>
    <cellStyle name="Normal 33" xfId="4966" xr:uid="{00000000-0005-0000-0000-0000A2090000}"/>
    <cellStyle name="Normal 34" xfId="4866" xr:uid="{00000000-0005-0000-0000-0000A3090000}"/>
    <cellStyle name="Normal 35" xfId="4962" xr:uid="{00000000-0005-0000-0000-0000A4090000}"/>
    <cellStyle name="Normal 36" xfId="4874" xr:uid="{00000000-0005-0000-0000-0000A5090000}"/>
    <cellStyle name="Normal 37" xfId="3849" xr:uid="{00000000-0005-0000-0000-0000A6090000}"/>
    <cellStyle name="Normal 38" xfId="4959" xr:uid="{00000000-0005-0000-0000-0000A7090000}"/>
    <cellStyle name="Normal 39" xfId="4915" xr:uid="{00000000-0005-0000-0000-0000A8090000}"/>
    <cellStyle name="Normal 4" xfId="14" xr:uid="{00000000-0005-0000-0000-0000A9090000}"/>
    <cellStyle name="Normal 4 2" xfId="509" xr:uid="{00000000-0005-0000-0000-0000AA090000}"/>
    <cellStyle name="Normal 4 2 2" xfId="1656" xr:uid="{00000000-0005-0000-0000-0000AB090000}"/>
    <cellStyle name="Normal 4 2 2 2" xfId="3850" xr:uid="{00000000-0005-0000-0000-0000AC090000}"/>
    <cellStyle name="Normal 4 2 3" xfId="1657" xr:uid="{00000000-0005-0000-0000-0000AD090000}"/>
    <cellStyle name="Normal 4 2 4" xfId="2595" xr:uid="{00000000-0005-0000-0000-0000AE090000}"/>
    <cellStyle name="Normal 4 2 5" xfId="6447" xr:uid="{00000000-0005-0000-0000-0000AF090000}"/>
    <cellStyle name="Normal 4 3" xfId="510" xr:uid="{00000000-0005-0000-0000-0000B0090000}"/>
    <cellStyle name="Normal 4 3 2" xfId="40286" xr:uid="{FE26D34C-5167-48EB-956A-11B9D970438C}"/>
    <cellStyle name="Normal 4 3 3" xfId="38768" xr:uid="{7AF2C3A4-26F1-481F-B21A-0BB139154681}"/>
    <cellStyle name="Normal 4 32" xfId="3851" xr:uid="{00000000-0005-0000-0000-0000B1090000}"/>
    <cellStyle name="Normal 4 4" xfId="57" xr:uid="{00000000-0005-0000-0000-0000B2090000}"/>
    <cellStyle name="Normal 4 4 2" xfId="2596" xr:uid="{00000000-0005-0000-0000-0000B3090000}"/>
    <cellStyle name="Normal 4 4 3" xfId="5221" xr:uid="{00000000-0005-0000-0000-0000B4090000}"/>
    <cellStyle name="Normal 4 5" xfId="1966" xr:uid="{00000000-0005-0000-0000-0000B5090000}"/>
    <cellStyle name="Normal 4 5 2" xfId="6108" xr:uid="{00000000-0005-0000-0000-0000B6090000}"/>
    <cellStyle name="Normal 4 5 3" xfId="38200" xr:uid="{EB2B1E7B-2032-42D9-BBE1-7E50E498A628}"/>
    <cellStyle name="Normal 40" xfId="5171" xr:uid="{00000000-0005-0000-0000-0000B7090000}"/>
    <cellStyle name="Normal 41" xfId="6061" xr:uid="{00000000-0005-0000-0000-0000B8090000}"/>
    <cellStyle name="Normal 42" xfId="8992" xr:uid="{00000000-0005-0000-0000-0000B9090000}"/>
    <cellStyle name="Normal 43" xfId="11810" xr:uid="{00000000-0005-0000-0000-0000BA090000}"/>
    <cellStyle name="Normal 44" xfId="14505" xr:uid="{00000000-0005-0000-0000-0000BB090000}"/>
    <cellStyle name="Normal 45" xfId="10243" xr:uid="{00000000-0005-0000-0000-0000BC090000}"/>
    <cellStyle name="Normal 46" xfId="15251" xr:uid="{00000000-0005-0000-0000-0000BD090000}"/>
    <cellStyle name="Normal 47" xfId="14335" xr:uid="{00000000-0005-0000-0000-0000BE090000}"/>
    <cellStyle name="Normal 48" xfId="19754" xr:uid="{00000000-0005-0000-0000-0000BF090000}"/>
    <cellStyle name="Normal 49" xfId="21645" xr:uid="{00000000-0005-0000-0000-0000C0090000}"/>
    <cellStyle name="Normal 5" xfId="15" xr:uid="{00000000-0005-0000-0000-0000C1090000}"/>
    <cellStyle name="Normal 5 10" xfId="58" xr:uid="{00000000-0005-0000-0000-0000C2090000}"/>
    <cellStyle name="Normal 5 11" xfId="41455" xr:uid="{6280E583-7782-4B51-A842-6C8B12B19E2C}"/>
    <cellStyle name="Normal 5 2" xfId="511" xr:uid="{00000000-0005-0000-0000-0000C3090000}"/>
    <cellStyle name="Normal 5 2 2" xfId="512" xr:uid="{00000000-0005-0000-0000-0000C4090000}"/>
    <cellStyle name="Normal 5 2 2 2" xfId="1658" xr:uid="{00000000-0005-0000-0000-0000C5090000}"/>
    <cellStyle name="Normal 5 2 2 2 2" xfId="1659" xr:uid="{00000000-0005-0000-0000-0000C6090000}"/>
    <cellStyle name="Normal 5 2 2 2 2 2" xfId="37699" xr:uid="{00000000-0005-0000-0000-0000C7090000}"/>
    <cellStyle name="Normal 5 2 2 2 3" xfId="37698" xr:uid="{00000000-0005-0000-0000-0000C8090000}"/>
    <cellStyle name="Normal 5 2 2 3" xfId="38770" xr:uid="{6210AF17-8CB5-4A2C-BCF1-4482DB1F0D62}"/>
    <cellStyle name="Normal 5 2 3" xfId="1660" xr:uid="{00000000-0005-0000-0000-0000C9090000}"/>
    <cellStyle name="Normal 5 2 3 2" xfId="1661" xr:uid="{00000000-0005-0000-0000-0000CA090000}"/>
    <cellStyle name="Normal 5 2 3 2 2" xfId="1662" xr:uid="{00000000-0005-0000-0000-0000CB090000}"/>
    <cellStyle name="Normal 5 2 3 2 2 2" xfId="37702" xr:uid="{00000000-0005-0000-0000-0000CC090000}"/>
    <cellStyle name="Normal 5 2 3 2 3" xfId="37701" xr:uid="{00000000-0005-0000-0000-0000CD090000}"/>
    <cellStyle name="Normal 5 2 3 3" xfId="1663" xr:uid="{00000000-0005-0000-0000-0000CE090000}"/>
    <cellStyle name="Normal 5 2 3 3 2" xfId="37703" xr:uid="{00000000-0005-0000-0000-0000CF090000}"/>
    <cellStyle name="Normal 5 2 3 4" xfId="37700" xr:uid="{00000000-0005-0000-0000-0000D0090000}"/>
    <cellStyle name="Normal 5 2 4" xfId="1664" xr:uid="{00000000-0005-0000-0000-0000D1090000}"/>
    <cellStyle name="Normal 5 2 4 2" xfId="1665" xr:uid="{00000000-0005-0000-0000-0000D2090000}"/>
    <cellStyle name="Normal 5 2 4 2 2" xfId="37705" xr:uid="{00000000-0005-0000-0000-0000D3090000}"/>
    <cellStyle name="Normal 5 2 4 3" xfId="37704" xr:uid="{00000000-0005-0000-0000-0000D4090000}"/>
    <cellStyle name="Normal 5 2 5" xfId="1666" xr:uid="{00000000-0005-0000-0000-0000D5090000}"/>
    <cellStyle name="Normal 5 2 5 2" xfId="1667" xr:uid="{00000000-0005-0000-0000-0000D6090000}"/>
    <cellStyle name="Normal 5 2 5 2 2" xfId="37707" xr:uid="{00000000-0005-0000-0000-0000D7090000}"/>
    <cellStyle name="Normal 5 2 5 3" xfId="37706" xr:uid="{00000000-0005-0000-0000-0000D8090000}"/>
    <cellStyle name="Normal 5 2 6" xfId="1668" xr:uid="{00000000-0005-0000-0000-0000D9090000}"/>
    <cellStyle name="Normal 5 2 6 2" xfId="37708" xr:uid="{00000000-0005-0000-0000-0000DA090000}"/>
    <cellStyle name="Normal 5 2 7" xfId="2597" xr:uid="{00000000-0005-0000-0000-0000DB090000}"/>
    <cellStyle name="Normal 5 2 7 2" xfId="41786" xr:uid="{4050D95B-2DF0-4E76-BEF0-86443F5BE48F}"/>
    <cellStyle name="Normal 5 2 8" xfId="38769" xr:uid="{BEA699B6-D995-4DBD-8C47-D96196A73C20}"/>
    <cellStyle name="Normal 5 3" xfId="513" xr:uid="{00000000-0005-0000-0000-0000DC090000}"/>
    <cellStyle name="Normal 5 3 2" xfId="1669" xr:uid="{00000000-0005-0000-0000-0000DD090000}"/>
    <cellStyle name="Normal 5 3 2 2" xfId="1670" xr:uid="{00000000-0005-0000-0000-0000DE090000}"/>
    <cellStyle name="Normal 5 3 2 2 2" xfId="37710" xr:uid="{00000000-0005-0000-0000-0000DF090000}"/>
    <cellStyle name="Normal 5 3 2 3" xfId="37709" xr:uid="{00000000-0005-0000-0000-0000E0090000}"/>
    <cellStyle name="Normal 5 3 3" xfId="1671" xr:uid="{00000000-0005-0000-0000-0000E1090000}"/>
    <cellStyle name="Normal 5 3 3 2" xfId="1672" xr:uid="{00000000-0005-0000-0000-0000E2090000}"/>
    <cellStyle name="Normal 5 3 3 2 2" xfId="37712" xr:uid="{00000000-0005-0000-0000-0000E3090000}"/>
    <cellStyle name="Normal 5 3 3 3" xfId="37711" xr:uid="{00000000-0005-0000-0000-0000E4090000}"/>
    <cellStyle name="Normal 5 3 4" xfId="1673" xr:uid="{00000000-0005-0000-0000-0000E5090000}"/>
    <cellStyle name="Normal 5 3 4 2" xfId="37713" xr:uid="{00000000-0005-0000-0000-0000E6090000}"/>
    <cellStyle name="Normal 5 3 5" xfId="1674" xr:uid="{00000000-0005-0000-0000-0000E7090000}"/>
    <cellStyle name="Normal 5 3 5 2" xfId="37714" xr:uid="{00000000-0005-0000-0000-0000E8090000}"/>
    <cellStyle name="Normal 5 3 6" xfId="2598" xr:uid="{00000000-0005-0000-0000-0000E9090000}"/>
    <cellStyle name="Normal 5 3 6 2" xfId="41787" xr:uid="{4CA521FE-D95C-4EBC-B60F-16EFBB73C807}"/>
    <cellStyle name="Normal 5 4" xfId="514" xr:uid="{00000000-0005-0000-0000-0000EA090000}"/>
    <cellStyle name="Normal 5 4 2" xfId="1675" xr:uid="{00000000-0005-0000-0000-0000EB090000}"/>
    <cellStyle name="Normal 5 4 2 2" xfId="1676" xr:uid="{00000000-0005-0000-0000-0000EC090000}"/>
    <cellStyle name="Normal 5 4 2 2 2" xfId="37716" xr:uid="{00000000-0005-0000-0000-0000ED090000}"/>
    <cellStyle name="Normal 5 4 2 3" xfId="37715" xr:uid="{00000000-0005-0000-0000-0000EE090000}"/>
    <cellStyle name="Normal 5 4 3" xfId="1677" xr:uid="{00000000-0005-0000-0000-0000EF090000}"/>
    <cellStyle name="Normal 5 4 3 2" xfId="37717" xr:uid="{00000000-0005-0000-0000-0000F0090000}"/>
    <cellStyle name="Normal 5 5" xfId="1678" xr:uid="{00000000-0005-0000-0000-0000F1090000}"/>
    <cellStyle name="Normal 5 5 2" xfId="1679" xr:uid="{00000000-0005-0000-0000-0000F2090000}"/>
    <cellStyle name="Normal 5 5 2 2" xfId="37719" xr:uid="{00000000-0005-0000-0000-0000F3090000}"/>
    <cellStyle name="Normal 5 5 3" xfId="37718" xr:uid="{00000000-0005-0000-0000-0000F4090000}"/>
    <cellStyle name="Normal 5 6" xfId="1680" xr:uid="{00000000-0005-0000-0000-0000F5090000}"/>
    <cellStyle name="Normal 5 6 2" xfId="1681" xr:uid="{00000000-0005-0000-0000-0000F6090000}"/>
    <cellStyle name="Normal 5 6 2 2" xfId="37721" xr:uid="{00000000-0005-0000-0000-0000F7090000}"/>
    <cellStyle name="Normal 5 6 3" xfId="37720" xr:uid="{00000000-0005-0000-0000-0000F8090000}"/>
    <cellStyle name="Normal 5 7" xfId="1682" xr:uid="{00000000-0005-0000-0000-0000F9090000}"/>
    <cellStyle name="Normal 5 7 2" xfId="1683" xr:uid="{00000000-0005-0000-0000-0000FA090000}"/>
    <cellStyle name="Normal 5 7 2 2" xfId="37723" xr:uid="{00000000-0005-0000-0000-0000FB090000}"/>
    <cellStyle name="Normal 5 7 3" xfId="37722" xr:uid="{00000000-0005-0000-0000-0000FC090000}"/>
    <cellStyle name="Normal 5 8" xfId="1684" xr:uid="{00000000-0005-0000-0000-0000FD090000}"/>
    <cellStyle name="Normal 5 8 2" xfId="37724" xr:uid="{00000000-0005-0000-0000-0000FE090000}"/>
    <cellStyle name="Normal 5 9" xfId="1685" xr:uid="{00000000-0005-0000-0000-0000FF090000}"/>
    <cellStyle name="Normal 50" xfId="15999" xr:uid="{00000000-0005-0000-0000-0000000A0000}"/>
    <cellStyle name="Normal 51" xfId="4967" xr:uid="{00000000-0005-0000-0000-0000010A0000}"/>
    <cellStyle name="Normal 52" xfId="6105" xr:uid="{00000000-0005-0000-0000-0000020A0000}"/>
    <cellStyle name="Normal 53" xfId="22132" xr:uid="{00000000-0005-0000-0000-0000030A0000}"/>
    <cellStyle name="Normal 54" xfId="22229" xr:uid="{00000000-0005-0000-0000-0000040A0000}"/>
    <cellStyle name="Normal 55" xfId="22196" xr:uid="{00000000-0005-0000-0000-0000050A0000}"/>
    <cellStyle name="Normal 56" xfId="6083" xr:uid="{00000000-0005-0000-0000-0000060A0000}"/>
    <cellStyle name="Normal 57" xfId="6453" xr:uid="{00000000-0005-0000-0000-0000070A0000}"/>
    <cellStyle name="Normal 58" xfId="22216" xr:uid="{00000000-0005-0000-0000-0000080A0000}"/>
    <cellStyle name="Normal 59" xfId="6393" xr:uid="{00000000-0005-0000-0000-0000090A0000}"/>
    <cellStyle name="Normal 6" xfId="16" xr:uid="{00000000-0005-0000-0000-00000A0A0000}"/>
    <cellStyle name="Normal 6 2" xfId="515" xr:uid="{00000000-0005-0000-0000-00000B0A0000}"/>
    <cellStyle name="Normal 6 2 2" xfId="2599" xr:uid="{00000000-0005-0000-0000-00000C0A0000}"/>
    <cellStyle name="Normal 6 3" xfId="1686" xr:uid="{00000000-0005-0000-0000-00000D0A0000}"/>
    <cellStyle name="Normal 6 3 2" xfId="1988" xr:uid="{00000000-0005-0000-0000-00000E0A0000}"/>
    <cellStyle name="Normal 6 3 3" xfId="6082" xr:uid="{00000000-0005-0000-0000-00000F0A0000}"/>
    <cellStyle name="Normal 6 3 4" xfId="40273" xr:uid="{9E6552A1-A34D-4352-B6A9-4B886AD66778}"/>
    <cellStyle name="Normal 6 4" xfId="59" xr:uid="{00000000-0005-0000-0000-0000100A0000}"/>
    <cellStyle name="Normal 6 4 2" xfId="5222" xr:uid="{00000000-0005-0000-0000-0000110A0000}"/>
    <cellStyle name="Normal 6 4 3" xfId="38316" xr:uid="{6702729C-4238-43CF-9596-05786816BB95}"/>
    <cellStyle name="Normal 6 5" xfId="5186" xr:uid="{00000000-0005-0000-0000-0000120A0000}"/>
    <cellStyle name="Normal 6 5 2" xfId="40287" xr:uid="{65CAD097-A8E3-499B-84C9-1FE1CE784E59}"/>
    <cellStyle name="Normal 6 6" xfId="41788" xr:uid="{0BA97E07-DB1D-42A1-8F89-209B3CA1630A}"/>
    <cellStyle name="Normal 60" xfId="22144" xr:uid="{00000000-0005-0000-0000-0000130A0000}"/>
    <cellStyle name="Normal 61" xfId="22256" xr:uid="{00000000-0005-0000-0000-0000140A0000}"/>
    <cellStyle name="Normal 62" xfId="6454" xr:uid="{00000000-0005-0000-0000-0000150A0000}"/>
    <cellStyle name="Normal 63" xfId="22149" xr:uid="{00000000-0005-0000-0000-0000160A0000}"/>
    <cellStyle name="Normal 64" xfId="22263" xr:uid="{00000000-0005-0000-0000-0000170A0000}"/>
    <cellStyle name="Normal 65" xfId="37037" xr:uid="{00000000-0005-0000-0000-0000180A0000}"/>
    <cellStyle name="Normal 66" xfId="37048" xr:uid="{00000000-0005-0000-0000-0000190A0000}"/>
    <cellStyle name="Normal 67" xfId="37041" xr:uid="{00000000-0005-0000-0000-00001A0A0000}"/>
    <cellStyle name="Normal 68" xfId="2600" xr:uid="{00000000-0005-0000-0000-00001B0A0000}"/>
    <cellStyle name="Normal 68 2" xfId="2601" xr:uid="{00000000-0005-0000-0000-00001C0A0000}"/>
    <cellStyle name="Normal 69" xfId="37824" xr:uid="{00000000-0005-0000-0000-00001D0A0000}"/>
    <cellStyle name="Normal 7" xfId="516" xr:uid="{00000000-0005-0000-0000-00001E0A0000}"/>
    <cellStyle name="Normal 7 2" xfId="517" xr:uid="{00000000-0005-0000-0000-00001F0A0000}"/>
    <cellStyle name="Normal 7 2 2" xfId="518" xr:uid="{00000000-0005-0000-0000-0000200A0000}"/>
    <cellStyle name="Normal 7 2 2 2" xfId="38802" xr:uid="{507E8447-B3E1-4E39-A9E9-0A469E61C7FA}"/>
    <cellStyle name="Normal 7 2 3" xfId="1687" xr:uid="{00000000-0005-0000-0000-0000210A0000}"/>
    <cellStyle name="Normal 7 2 3 2" xfId="1688" xr:uid="{00000000-0005-0000-0000-0000220A0000}"/>
    <cellStyle name="Normal 7 2 3 2 2" xfId="37728" xr:uid="{00000000-0005-0000-0000-0000230A0000}"/>
    <cellStyle name="Normal 7 2 3 3" xfId="37727" xr:uid="{00000000-0005-0000-0000-0000240A0000}"/>
    <cellStyle name="Normal 7 2 4" xfId="1689" xr:uid="{00000000-0005-0000-0000-0000250A0000}"/>
    <cellStyle name="Normal 7 2 4 2" xfId="37729" xr:uid="{00000000-0005-0000-0000-0000260A0000}"/>
    <cellStyle name="Normal 7 2 5" xfId="1690" xr:uid="{00000000-0005-0000-0000-0000270A0000}"/>
    <cellStyle name="Normal 7 2 5 2" xfId="37730" xr:uid="{00000000-0005-0000-0000-0000280A0000}"/>
    <cellStyle name="Normal 7 2 6" xfId="2603" xr:uid="{00000000-0005-0000-0000-0000290A0000}"/>
    <cellStyle name="Normal 7 2 6 2" xfId="41790" xr:uid="{AD2F7E02-C017-4401-97B4-06ECCC17D893}"/>
    <cellStyle name="Normal 7 3" xfId="519" xr:uid="{00000000-0005-0000-0000-00002A0A0000}"/>
    <cellStyle name="Normal 7 3 2" xfId="38807" xr:uid="{E9B5B56E-AB13-4148-AFE5-DAE6B4805DBF}"/>
    <cellStyle name="Normal 7 4" xfId="1691" xr:uid="{00000000-0005-0000-0000-00002B0A0000}"/>
    <cellStyle name="Normal 7 4 2" xfId="37731" xr:uid="{00000000-0005-0000-0000-00002C0A0000}"/>
    <cellStyle name="Normal 7 5" xfId="2602" xr:uid="{00000000-0005-0000-0000-00002D0A0000}"/>
    <cellStyle name="Normal 7 5 2" xfId="40288" xr:uid="{2B071D3F-9701-43FB-8DC4-960246AE78B2}"/>
    <cellStyle name="Normal 7 6" xfId="41789" xr:uid="{AFD960F4-F81D-42F7-8E77-9E9E4F41E81D}"/>
    <cellStyle name="Normal 70" xfId="37895" xr:uid="{00000000-0005-0000-0000-00002E0A0000}"/>
    <cellStyle name="Normal 71" xfId="37899" xr:uid="{00000000-0005-0000-0000-00002F0A0000}"/>
    <cellStyle name="Normal 72" xfId="37925" xr:uid="{00000000-0005-0000-0000-0000300A0000}"/>
    <cellStyle name="Normal 73" xfId="37926" xr:uid="{00000000-0005-0000-0000-0000310A0000}"/>
    <cellStyle name="Normal 74" xfId="38094" xr:uid="{00000000-0005-0000-0000-0000320A0000}"/>
    <cellStyle name="Normal 75" xfId="38100" xr:uid="{00000000-0005-0000-0000-000000950000}"/>
    <cellStyle name="Normal 8" xfId="520" xr:uid="{00000000-0005-0000-0000-0000330A0000}"/>
    <cellStyle name="Normal 8 2" xfId="521" xr:uid="{00000000-0005-0000-0000-0000340A0000}"/>
    <cellStyle name="Normal 8 2 2" xfId="2604" xr:uid="{00000000-0005-0000-0000-0000350A0000}"/>
    <cellStyle name="Normal 8 3" xfId="522" xr:uid="{00000000-0005-0000-0000-0000360A0000}"/>
    <cellStyle name="Normal 8 3 2" xfId="2605" xr:uid="{00000000-0005-0000-0000-0000370A0000}"/>
    <cellStyle name="Normal 8 4" xfId="40274" xr:uid="{CB39C858-54E5-4B93-AFDE-929507258DB9}"/>
    <cellStyle name="Normal 8 5" xfId="38809" xr:uid="{99B29E0A-C680-40A6-9F90-5B4C1BCA75FC}"/>
    <cellStyle name="Normal 9" xfId="523" xr:uid="{00000000-0005-0000-0000-0000380A0000}"/>
    <cellStyle name="Normal 9 2" xfId="524" xr:uid="{00000000-0005-0000-0000-0000390A0000}"/>
    <cellStyle name="Normal 9 2 2" xfId="1692" xr:uid="{00000000-0005-0000-0000-00003A0A0000}"/>
    <cellStyle name="Normal 9 2 2 2" xfId="37732" xr:uid="{00000000-0005-0000-0000-00003B0A0000}"/>
    <cellStyle name="Normal 9 2 3" xfId="2607" xr:uid="{00000000-0005-0000-0000-00003C0A0000}"/>
    <cellStyle name="Normal 9 3" xfId="1693" xr:uid="{00000000-0005-0000-0000-00003D0A0000}"/>
    <cellStyle name="Normal 9 3 2" xfId="1694" xr:uid="{00000000-0005-0000-0000-00003E0A0000}"/>
    <cellStyle name="Normal 9 3 2 2" xfId="37734" xr:uid="{00000000-0005-0000-0000-00003F0A0000}"/>
    <cellStyle name="Normal 9 3 3" xfId="37733" xr:uid="{00000000-0005-0000-0000-0000400A0000}"/>
    <cellStyle name="Normal 9 4" xfId="1695" xr:uid="{00000000-0005-0000-0000-0000410A0000}"/>
    <cellStyle name="Normal 9 4 2" xfId="37735" xr:uid="{00000000-0005-0000-0000-0000420A0000}"/>
    <cellStyle name="Normal 9 5" xfId="1696" xr:uid="{00000000-0005-0000-0000-0000430A0000}"/>
    <cellStyle name="Normal 9 5 2" xfId="37736" xr:uid="{00000000-0005-0000-0000-0000440A0000}"/>
    <cellStyle name="Normal 9 6" xfId="2606" xr:uid="{00000000-0005-0000-0000-0000450A0000}"/>
    <cellStyle name="Normal 9 6 2" xfId="38810" xr:uid="{BC8D2C8D-BC24-4E26-9927-30E00F146760}"/>
    <cellStyle name="Normal 9 7" xfId="41791" xr:uid="{EF6AFF9D-21E4-406E-8D0E-19CB3AB155A4}"/>
    <cellStyle name="Normal 9 8" xfId="40300" xr:uid="{D392EB9E-9143-4921-8F90-48EC2B97E7BB}"/>
    <cellStyle name="Normal Bold" xfId="2608" xr:uid="{00000000-0005-0000-0000-0000460A0000}"/>
    <cellStyle name="Normal_A&amp;gallc1999" xfId="12" xr:uid="{00000000-0005-0000-0000-0000470A0000}"/>
    <cellStyle name="Normal_Statement BK (2008)" xfId="2012" xr:uid="{00000000-0005-0000-0000-0000480A0000}"/>
    <cellStyle name="Note 2" xfId="525" xr:uid="{00000000-0005-0000-0000-0000490A0000}"/>
    <cellStyle name="Note 2 10" xfId="1995" xr:uid="{00000000-0005-0000-0000-00004A0A0000}"/>
    <cellStyle name="Note 2 10 2" xfId="40442" xr:uid="{0D3787EA-DEB1-4772-A0BC-FBA8A1387415}"/>
    <cellStyle name="Note 2 10 3" xfId="38814" xr:uid="{B3EC5974-864D-499F-AE80-98A50CEC3DF2}"/>
    <cellStyle name="Note 2 10 4" xfId="43404" xr:uid="{72152A65-EFB1-4279-BCEB-42CEB79CBA62}"/>
    <cellStyle name="Note 2 10 5" xfId="45594" xr:uid="{32A42F8D-B1B5-45FB-BFD6-95EDB8A0D9CA}"/>
    <cellStyle name="Note 2 10 6" xfId="47912" xr:uid="{7D935972-FDC8-4166-9760-2F7DDFCC5FE3}"/>
    <cellStyle name="Note 2 11" xfId="2609" xr:uid="{00000000-0005-0000-0000-00004B0A0000}"/>
    <cellStyle name="Note 2 12" xfId="5701" xr:uid="{00000000-0005-0000-0000-00004C0A0000}"/>
    <cellStyle name="Note 2 12 2" xfId="37153" xr:uid="{00000000-0005-0000-0000-00004D0A0000}"/>
    <cellStyle name="Note 2 13" xfId="7767" xr:uid="{00000000-0005-0000-0000-00004E0A0000}"/>
    <cellStyle name="Note 2 13 2" xfId="37235" xr:uid="{00000000-0005-0000-0000-00004F0A0000}"/>
    <cellStyle name="Note 2 14" xfId="7560" xr:uid="{00000000-0005-0000-0000-0000500A0000}"/>
    <cellStyle name="Note 2 15" xfId="13509" xr:uid="{00000000-0005-0000-0000-0000510A0000}"/>
    <cellStyle name="Note 2 16" xfId="10614" xr:uid="{00000000-0005-0000-0000-0000520A0000}"/>
    <cellStyle name="Note 2 17" xfId="15081" xr:uid="{00000000-0005-0000-0000-0000530A0000}"/>
    <cellStyle name="Note 2 18" xfId="22271" xr:uid="{00000000-0005-0000-0000-0000540A0000}"/>
    <cellStyle name="Note 2 19" xfId="41951" xr:uid="{54FBC768-ACEC-4E0D-8D97-94BAB01014C1}"/>
    <cellStyle name="Note 2 2" xfId="1697" xr:uid="{00000000-0005-0000-0000-0000550A0000}"/>
    <cellStyle name="Note 2 2 10" xfId="37737" xr:uid="{00000000-0005-0000-0000-0000560A0000}"/>
    <cellStyle name="Note 2 2 2" xfId="1698" xr:uid="{00000000-0005-0000-0000-0000570A0000}"/>
    <cellStyle name="Note 2 2 2 2" xfId="1699" xr:uid="{00000000-0005-0000-0000-0000580A0000}"/>
    <cellStyle name="Note 2 2 2 2 2" xfId="37739" xr:uid="{00000000-0005-0000-0000-0000590A0000}"/>
    <cellStyle name="Note 2 2 2 3" xfId="37738" xr:uid="{00000000-0005-0000-0000-00005A0A0000}"/>
    <cellStyle name="Note 2 2 3" xfId="1700" xr:uid="{00000000-0005-0000-0000-00005B0A0000}"/>
    <cellStyle name="Note 2 2 3 2" xfId="1701" xr:uid="{00000000-0005-0000-0000-00005C0A0000}"/>
    <cellStyle name="Note 2 2 3 2 2" xfId="37741" xr:uid="{00000000-0005-0000-0000-00005D0A0000}"/>
    <cellStyle name="Note 2 2 3 3" xfId="37740" xr:uid="{00000000-0005-0000-0000-00005E0A0000}"/>
    <cellStyle name="Note 2 2 4" xfId="1702" xr:uid="{00000000-0005-0000-0000-00005F0A0000}"/>
    <cellStyle name="Note 2 2 4 2" xfId="1703" xr:uid="{00000000-0005-0000-0000-0000600A0000}"/>
    <cellStyle name="Note 2 2 4 2 2" xfId="37743" xr:uid="{00000000-0005-0000-0000-0000610A0000}"/>
    <cellStyle name="Note 2 2 4 3" xfId="37742" xr:uid="{00000000-0005-0000-0000-0000620A0000}"/>
    <cellStyle name="Note 2 2 5" xfId="1704" xr:uid="{00000000-0005-0000-0000-0000630A0000}"/>
    <cellStyle name="Note 2 2 5 2" xfId="1705" xr:uid="{00000000-0005-0000-0000-0000640A0000}"/>
    <cellStyle name="Note 2 2 5 2 2" xfId="37745" xr:uid="{00000000-0005-0000-0000-0000650A0000}"/>
    <cellStyle name="Note 2 2 5 3" xfId="37744" xr:uid="{00000000-0005-0000-0000-0000660A0000}"/>
    <cellStyle name="Note 2 2 6" xfId="1706" xr:uid="{00000000-0005-0000-0000-0000670A0000}"/>
    <cellStyle name="Note 2 2 6 2" xfId="37746" xr:uid="{00000000-0005-0000-0000-0000680A0000}"/>
    <cellStyle name="Note 2 2 7" xfId="1707" xr:uid="{00000000-0005-0000-0000-0000690A0000}"/>
    <cellStyle name="Note 2 2 7 2" xfId="37747" xr:uid="{00000000-0005-0000-0000-00006A0A0000}"/>
    <cellStyle name="Note 2 2 8" xfId="2610" xr:uid="{00000000-0005-0000-0000-00006B0A0000}"/>
    <cellStyle name="Note 2 2 8 2" xfId="7803" xr:uid="{00000000-0005-0000-0000-00006C0A0000}"/>
    <cellStyle name="Note 2 2 8 2 2" xfId="23840" xr:uid="{00000000-0005-0000-0000-00006D0A0000}"/>
    <cellStyle name="Note 2 2 8 3" xfId="10618" xr:uid="{00000000-0005-0000-0000-00006E0A0000}"/>
    <cellStyle name="Note 2 2 8 3 2" xfId="26505" xr:uid="{00000000-0005-0000-0000-00006F0A0000}"/>
    <cellStyle name="Note 2 2 8 4" xfId="15363" xr:uid="{00000000-0005-0000-0000-0000700A0000}"/>
    <cellStyle name="Note 2 2 8 4 2" xfId="30771" xr:uid="{00000000-0005-0000-0000-0000710A0000}"/>
    <cellStyle name="Note 2 2 8 5" xfId="16000" xr:uid="{00000000-0005-0000-0000-0000720A0000}"/>
    <cellStyle name="Note 2 2 8 5 2" xfId="31143" xr:uid="{00000000-0005-0000-0000-0000730A0000}"/>
    <cellStyle name="Note 2 2 8 6" xfId="18618" xr:uid="{00000000-0005-0000-0000-0000740A0000}"/>
    <cellStyle name="Note 2 2 8 6 2" xfId="33566" xr:uid="{00000000-0005-0000-0000-0000750A0000}"/>
    <cellStyle name="Note 2 2 8 7" xfId="21437" xr:uid="{00000000-0005-0000-0000-0000760A0000}"/>
    <cellStyle name="Note 2 2 8 7 2" xfId="36363" xr:uid="{00000000-0005-0000-0000-0000770A0000}"/>
    <cellStyle name="Note 2 2 8 8" xfId="6133" xr:uid="{00000000-0005-0000-0000-0000780A0000}"/>
    <cellStyle name="Note 2 2 8 9" xfId="23074" xr:uid="{00000000-0005-0000-0000-0000790A0000}"/>
    <cellStyle name="Note 2 2 9" xfId="4870" xr:uid="{00000000-0005-0000-0000-00007A0A0000}"/>
    <cellStyle name="Note 2 2 9 2" xfId="10025" xr:uid="{00000000-0005-0000-0000-00007B0A0000}"/>
    <cellStyle name="Note 2 2 9 2 2" xfId="26014" xr:uid="{00000000-0005-0000-0000-00007C0A0000}"/>
    <cellStyle name="Note 2 2 9 3" xfId="12843" xr:uid="{00000000-0005-0000-0000-00007D0A0000}"/>
    <cellStyle name="Note 2 2 9 3 2" xfId="28686" xr:uid="{00000000-0005-0000-0000-00007E0A0000}"/>
    <cellStyle name="Note 2 2 9 4" xfId="13685" xr:uid="{00000000-0005-0000-0000-00007F0A0000}"/>
    <cellStyle name="Note 2 2 9 4 2" xfId="29305" xr:uid="{00000000-0005-0000-0000-0000800A0000}"/>
    <cellStyle name="Note 2 2 9 5" xfId="18165" xr:uid="{00000000-0005-0000-0000-0000810A0000}"/>
    <cellStyle name="Note 2 2 9 5 2" xfId="33278" xr:uid="{00000000-0005-0000-0000-0000820A0000}"/>
    <cellStyle name="Note 2 2 9 6" xfId="20773" xr:uid="{00000000-0005-0000-0000-0000830A0000}"/>
    <cellStyle name="Note 2 2 9 6 2" xfId="35710" xr:uid="{00000000-0005-0000-0000-0000840A0000}"/>
    <cellStyle name="Note 2 2 9 7" xfId="14767" xr:uid="{00000000-0005-0000-0000-0000850A0000}"/>
    <cellStyle name="Note 2 2 9 7 2" xfId="30220" xr:uid="{00000000-0005-0000-0000-0000860A0000}"/>
    <cellStyle name="Note 2 2 9 8" xfId="23079" xr:uid="{00000000-0005-0000-0000-0000870A0000}"/>
    <cellStyle name="Note 2 20" xfId="39811" xr:uid="{13202CDC-E015-4FE8-B60F-F4E2CE84B4E3}"/>
    <cellStyle name="Note 2 21" xfId="43364" xr:uid="{553CB68E-39F4-46B2-9897-21B2E9DCA854}"/>
    <cellStyle name="Note 2 22" xfId="44661" xr:uid="{E4876DB6-4AA8-4864-A025-7A4D4800EE8D}"/>
    <cellStyle name="Note 2 3" xfId="1708" xr:uid="{00000000-0005-0000-0000-0000880A0000}"/>
    <cellStyle name="Note 2 3 2" xfId="1709" xr:uid="{00000000-0005-0000-0000-0000890A0000}"/>
    <cellStyle name="Note 2 3 2 2" xfId="1710" xr:uid="{00000000-0005-0000-0000-00008A0A0000}"/>
    <cellStyle name="Note 2 3 2 2 2" xfId="37750" xr:uid="{00000000-0005-0000-0000-00008B0A0000}"/>
    <cellStyle name="Note 2 3 2 3" xfId="37749" xr:uid="{00000000-0005-0000-0000-00008C0A0000}"/>
    <cellStyle name="Note 2 3 3" xfId="1711" xr:uid="{00000000-0005-0000-0000-00008D0A0000}"/>
    <cellStyle name="Note 2 3 3 2" xfId="37751" xr:uid="{00000000-0005-0000-0000-00008E0A0000}"/>
    <cellStyle name="Note 2 3 4" xfId="1712" xr:uid="{00000000-0005-0000-0000-00008F0A0000}"/>
    <cellStyle name="Note 2 3 4 2" xfId="37752" xr:uid="{00000000-0005-0000-0000-0000900A0000}"/>
    <cellStyle name="Note 2 3 5" xfId="37748" xr:uid="{00000000-0005-0000-0000-0000910A0000}"/>
    <cellStyle name="Note 2 4" xfId="1713" xr:uid="{00000000-0005-0000-0000-0000920A0000}"/>
    <cellStyle name="Note 2 4 2" xfId="1714" xr:uid="{00000000-0005-0000-0000-0000930A0000}"/>
    <cellStyle name="Note 2 4 2 2" xfId="1715" xr:uid="{00000000-0005-0000-0000-0000940A0000}"/>
    <cellStyle name="Note 2 4 2 2 2" xfId="37755" xr:uid="{00000000-0005-0000-0000-0000950A0000}"/>
    <cellStyle name="Note 2 4 2 3" xfId="37754" xr:uid="{00000000-0005-0000-0000-0000960A0000}"/>
    <cellStyle name="Note 2 4 3" xfId="1716" xr:uid="{00000000-0005-0000-0000-0000970A0000}"/>
    <cellStyle name="Note 2 4 3 2" xfId="37756" xr:uid="{00000000-0005-0000-0000-0000980A0000}"/>
    <cellStyle name="Note 2 4 4" xfId="37753" xr:uid="{00000000-0005-0000-0000-0000990A0000}"/>
    <cellStyle name="Note 2 5" xfId="1717" xr:uid="{00000000-0005-0000-0000-00009A0A0000}"/>
    <cellStyle name="Note 2 5 2" xfId="1718" xr:uid="{00000000-0005-0000-0000-00009B0A0000}"/>
    <cellStyle name="Note 2 5 2 2" xfId="37758" xr:uid="{00000000-0005-0000-0000-00009C0A0000}"/>
    <cellStyle name="Note 2 5 3" xfId="37757" xr:uid="{00000000-0005-0000-0000-00009D0A0000}"/>
    <cellStyle name="Note 2 6" xfId="1719" xr:uid="{00000000-0005-0000-0000-00009E0A0000}"/>
    <cellStyle name="Note 2 6 2" xfId="1720" xr:uid="{00000000-0005-0000-0000-00009F0A0000}"/>
    <cellStyle name="Note 2 6 2 2" xfId="37760" xr:uid="{00000000-0005-0000-0000-0000A00A0000}"/>
    <cellStyle name="Note 2 6 3" xfId="37759" xr:uid="{00000000-0005-0000-0000-0000A10A0000}"/>
    <cellStyle name="Note 2 7" xfId="1721" xr:uid="{00000000-0005-0000-0000-0000A20A0000}"/>
    <cellStyle name="Note 2 7 2" xfId="1722" xr:uid="{00000000-0005-0000-0000-0000A30A0000}"/>
    <cellStyle name="Note 2 7 2 2" xfId="37762" xr:uid="{00000000-0005-0000-0000-0000A40A0000}"/>
    <cellStyle name="Note 2 7 3" xfId="37761" xr:uid="{00000000-0005-0000-0000-0000A50A0000}"/>
    <cellStyle name="Note 2 8" xfId="1723" xr:uid="{00000000-0005-0000-0000-0000A60A0000}"/>
    <cellStyle name="Note 2 8 2" xfId="37763" xr:uid="{00000000-0005-0000-0000-0000A70A0000}"/>
    <cellStyle name="Note 2 9" xfId="1724" xr:uid="{00000000-0005-0000-0000-0000A80A0000}"/>
    <cellStyle name="Note 2 9 2" xfId="37764" xr:uid="{00000000-0005-0000-0000-0000A90A0000}"/>
    <cellStyle name="Note 3" xfId="526" xr:uid="{00000000-0005-0000-0000-0000AA0A0000}"/>
    <cellStyle name="Note 3 10" xfId="18614" xr:uid="{00000000-0005-0000-0000-0000AB0A0000}"/>
    <cellStyle name="Note 3 11" xfId="22272" xr:uid="{00000000-0005-0000-0000-0000AC0A0000}"/>
    <cellStyle name="Note 3 12" xfId="38843" xr:uid="{E126DB55-0F7A-4F8E-9110-4EF3B946E9A7}"/>
    <cellStyle name="Note 3 13" xfId="41144" xr:uid="{D6E39FF1-7E9E-476D-A909-D1FFF116D459}"/>
    <cellStyle name="Note 3 14" xfId="43391" xr:uid="{99115187-C7F8-4B4D-B0D3-C748C38E3622}"/>
    <cellStyle name="Note 3 15" xfId="46765" xr:uid="{2FAA9AF4-039E-4B03-BD7D-EB492AC86AAC}"/>
    <cellStyle name="Note 3 2" xfId="527" xr:uid="{00000000-0005-0000-0000-0000AD0A0000}"/>
    <cellStyle name="Note 3 2 10" xfId="44491" xr:uid="{1C5B4DC0-A969-4277-9428-A637CBA7960B}"/>
    <cellStyle name="Note 3 2 11" xfId="46678" xr:uid="{E1FC1682-AA17-4E52-8CDE-29B4F7D46D45}"/>
    <cellStyle name="Note 3 2 12" xfId="48995" xr:uid="{3175F3DD-8912-4A1E-9433-DECF81C46A6D}"/>
    <cellStyle name="Note 3 2 2" xfId="5699" xr:uid="{00000000-0005-0000-0000-0000AE0A0000}"/>
    <cellStyle name="Note 3 2 2 2" xfId="37233" xr:uid="{00000000-0005-0000-0000-0000AF0A0000}"/>
    <cellStyle name="Note 3 2 2 3" xfId="42398" xr:uid="{FAEFD0CD-003B-4E16-AA48-54B90FDFCBA6}"/>
    <cellStyle name="Note 3 2 2 4" xfId="44866" xr:uid="{FBC2224D-AD4D-4218-A34C-D63832E1D0B4}"/>
    <cellStyle name="Note 3 2 2 5" xfId="46930" xr:uid="{0D12A5A4-4825-4F01-9A2F-3DE1E57F87AD}"/>
    <cellStyle name="Note 3 2 2 6" xfId="49232" xr:uid="{FEFF1D80-CD7A-45A5-AF3F-951E55565798}"/>
    <cellStyle name="Note 3 2 3" xfId="6913" xr:uid="{00000000-0005-0000-0000-0000B00A0000}"/>
    <cellStyle name="Note 3 2 4" xfId="13254" xr:uid="{00000000-0005-0000-0000-0000B10A0000}"/>
    <cellStyle name="Note 3 2 5" xfId="15071" xr:uid="{00000000-0005-0000-0000-0000B20A0000}"/>
    <cellStyle name="Note 3 2 6" xfId="15983" xr:uid="{00000000-0005-0000-0000-0000B30A0000}"/>
    <cellStyle name="Note 3 2 7" xfId="18613" xr:uid="{00000000-0005-0000-0000-0000B40A0000}"/>
    <cellStyle name="Note 3 2 8" xfId="22273" xr:uid="{00000000-0005-0000-0000-0000B50A0000}"/>
    <cellStyle name="Note 3 2 9" xfId="39031" xr:uid="{612B20A6-A3F4-413E-B2D9-D286DB22F4B4}"/>
    <cellStyle name="Note 3 3" xfId="2611" xr:uid="{00000000-0005-0000-0000-0000B60A0000}"/>
    <cellStyle name="Note 3 3 10" xfId="41374" xr:uid="{89A0DD8E-3EFD-4641-823F-64926111457F}"/>
    <cellStyle name="Note 3 3 11" xfId="39032" xr:uid="{413558AB-1EF8-47CE-B49C-10E8636996E8}"/>
    <cellStyle name="Note 3 3 12" xfId="44490" xr:uid="{B84829B2-8842-4813-AB6E-88E7638CACB5}"/>
    <cellStyle name="Note 3 3 13" xfId="46677" xr:uid="{3E2428F4-4B93-497A-A2B3-579AF814DDAD}"/>
    <cellStyle name="Note 3 3 14" xfId="48994" xr:uid="{E137EC2E-99E0-4CAB-8771-51F6B56E1D4B}"/>
    <cellStyle name="Note 3 3 2" xfId="7804" xr:uid="{00000000-0005-0000-0000-0000B70A0000}"/>
    <cellStyle name="Note 3 3 2 2" xfId="23841" xr:uid="{00000000-0005-0000-0000-0000B80A0000}"/>
    <cellStyle name="Note 3 3 2 3" xfId="41961" xr:uid="{780847A5-AB94-4DBD-A772-F97B9B8FFE5B}"/>
    <cellStyle name="Note 3 3 2 4" xfId="42397" xr:uid="{FA3E8364-E800-4E08-99FF-43B228338369}"/>
    <cellStyle name="Note 3 3 2 5" xfId="44865" xr:uid="{101BECD2-F5E3-4052-B9D1-E91430110ED9}"/>
    <cellStyle name="Note 3 3 2 6" xfId="46929" xr:uid="{6EF16FCE-A4F1-44A6-AB3F-10D1FC2A48EB}"/>
    <cellStyle name="Note 3 3 2 7" xfId="49231" xr:uid="{7BDFE24D-ED29-460D-A4CC-DD7A06BECDE9}"/>
    <cellStyle name="Note 3 3 3" xfId="10619" xr:uid="{00000000-0005-0000-0000-0000B90A0000}"/>
    <cellStyle name="Note 3 3 3 2" xfId="26506" xr:uid="{00000000-0005-0000-0000-0000BA0A0000}"/>
    <cellStyle name="Note 3 3 4" xfId="5196" xr:uid="{00000000-0005-0000-0000-0000BB0A0000}"/>
    <cellStyle name="Note 3 3 4 2" xfId="22529" xr:uid="{00000000-0005-0000-0000-0000BC0A0000}"/>
    <cellStyle name="Note 3 3 5" xfId="16001" xr:uid="{00000000-0005-0000-0000-0000BD0A0000}"/>
    <cellStyle name="Note 3 3 5 2" xfId="31144" xr:uid="{00000000-0005-0000-0000-0000BE0A0000}"/>
    <cellStyle name="Note 3 3 6" xfId="18619" xr:uid="{00000000-0005-0000-0000-0000BF0A0000}"/>
    <cellStyle name="Note 3 3 6 2" xfId="33567" xr:uid="{00000000-0005-0000-0000-0000C00A0000}"/>
    <cellStyle name="Note 3 3 7" xfId="22112" xr:uid="{00000000-0005-0000-0000-0000C10A0000}"/>
    <cellStyle name="Note 3 3 7 2" xfId="37023" xr:uid="{00000000-0005-0000-0000-0000C20A0000}"/>
    <cellStyle name="Note 3 3 8" xfId="6134" xr:uid="{00000000-0005-0000-0000-0000C30A0000}"/>
    <cellStyle name="Note 3 3 9" xfId="23075" xr:uid="{00000000-0005-0000-0000-0000C40A0000}"/>
    <cellStyle name="Note 3 4" xfId="4869" xr:uid="{00000000-0005-0000-0000-0000C50A0000}"/>
    <cellStyle name="Note 3 4 10" xfId="41375" xr:uid="{BC2C460E-DDA7-43B5-A768-1D8DA17D579E}"/>
    <cellStyle name="Note 3 4 11" xfId="43375" xr:uid="{3B24E6E8-8412-457C-AFAF-99E416F502BA}"/>
    <cellStyle name="Note 3 4 12" xfId="45567" xr:uid="{B7D32A82-E296-4DC7-A0C1-20B102345CFB}"/>
    <cellStyle name="Note 3 4 13" xfId="47887" xr:uid="{5E37B99F-22D7-4C01-ADA4-43770E836D0A}"/>
    <cellStyle name="Note 3 4 2" xfId="10024" xr:uid="{00000000-0005-0000-0000-0000C60A0000}"/>
    <cellStyle name="Note 3 4 2 2" xfId="26013" xr:uid="{00000000-0005-0000-0000-0000C70A0000}"/>
    <cellStyle name="Note 3 4 3" xfId="12842" xr:uid="{00000000-0005-0000-0000-0000C80A0000}"/>
    <cellStyle name="Note 3 4 3 2" xfId="28685" xr:uid="{00000000-0005-0000-0000-0000C90A0000}"/>
    <cellStyle name="Note 3 4 4" xfId="12936" xr:uid="{00000000-0005-0000-0000-0000CA0A0000}"/>
    <cellStyle name="Note 3 4 4 2" xfId="28775" xr:uid="{00000000-0005-0000-0000-0000CB0A0000}"/>
    <cellStyle name="Note 3 4 5" xfId="18164" xr:uid="{00000000-0005-0000-0000-0000CC0A0000}"/>
    <cellStyle name="Note 3 4 5 2" xfId="33277" xr:uid="{00000000-0005-0000-0000-0000CD0A0000}"/>
    <cellStyle name="Note 3 4 6" xfId="20772" xr:uid="{00000000-0005-0000-0000-0000CE0A0000}"/>
    <cellStyle name="Note 3 4 6 2" xfId="35709" xr:uid="{00000000-0005-0000-0000-0000CF0A0000}"/>
    <cellStyle name="Note 3 4 7" xfId="20942" xr:uid="{00000000-0005-0000-0000-0000D00A0000}"/>
    <cellStyle name="Note 3 4 7 2" xfId="35868" xr:uid="{00000000-0005-0000-0000-0000D10A0000}"/>
    <cellStyle name="Note 3 4 8" xfId="23078" xr:uid="{00000000-0005-0000-0000-0000D20A0000}"/>
    <cellStyle name="Note 3 4 9" xfId="40409" xr:uid="{1F833F06-F590-4D25-A2ED-C6BD8944B6A9}"/>
    <cellStyle name="Note 3 5" xfId="5700" xr:uid="{00000000-0005-0000-0000-0000D30A0000}"/>
    <cellStyle name="Note 3 5 2" xfId="37234" xr:uid="{00000000-0005-0000-0000-0000D40A0000}"/>
    <cellStyle name="Note 3 6" xfId="6914" xr:uid="{00000000-0005-0000-0000-0000D50A0000}"/>
    <cellStyle name="Note 3 7" xfId="15438" xr:uid="{00000000-0005-0000-0000-0000D60A0000}"/>
    <cellStyle name="Note 3 8" xfId="6963" xr:uid="{00000000-0005-0000-0000-0000D70A0000}"/>
    <cellStyle name="Note 3 9" xfId="15984" xr:uid="{00000000-0005-0000-0000-0000D80A0000}"/>
    <cellStyle name="Note 4" xfId="528" xr:uid="{00000000-0005-0000-0000-0000D90A0000}"/>
    <cellStyle name="Note 4 10" xfId="39030" xr:uid="{AF2078DF-EF4C-4F3C-BAC2-F929A64D4666}"/>
    <cellStyle name="Note 4 11" xfId="44492" xr:uid="{090FCE85-4E84-4580-A1BB-42EEDC55492E}"/>
    <cellStyle name="Note 4 12" xfId="46679" xr:uid="{199E485B-9369-4264-8DB1-D087A0A00AA3}"/>
    <cellStyle name="Note 4 13" xfId="48996" xr:uid="{49D68A51-29E5-4A92-8205-039529A71B4E}"/>
    <cellStyle name="Note 4 2" xfId="529" xr:uid="{00000000-0005-0000-0000-0000DA0A0000}"/>
    <cellStyle name="Note 4 2 10" xfId="44867" xr:uid="{0A270F41-163E-4FEC-86DA-EF033DEC1D47}"/>
    <cellStyle name="Note 4 2 11" xfId="46931" xr:uid="{E678849C-BCD2-4F5C-9CFA-F0CC20699863}"/>
    <cellStyle name="Note 4 2 12" xfId="49233" xr:uid="{3EA249DC-A0DF-4DE2-8083-A5A02C8CC823}"/>
    <cellStyle name="Note 4 2 2" xfId="5697" xr:uid="{00000000-0005-0000-0000-0000DB0A0000}"/>
    <cellStyle name="Note 4 2 2 2" xfId="37819" xr:uid="{00000000-0005-0000-0000-0000DC0A0000}"/>
    <cellStyle name="Note 4 2 3" xfId="5717" xr:uid="{00000000-0005-0000-0000-0000DD0A0000}"/>
    <cellStyle name="Note 4 2 4" xfId="5767" xr:uid="{00000000-0005-0000-0000-0000DE0A0000}"/>
    <cellStyle name="Note 4 2 5" xfId="14506" xr:uid="{00000000-0005-0000-0000-0000DF0A0000}"/>
    <cellStyle name="Note 4 2 6" xfId="15981" xr:uid="{00000000-0005-0000-0000-0000E00A0000}"/>
    <cellStyle name="Note 4 2 7" xfId="18611" xr:uid="{00000000-0005-0000-0000-0000E10A0000}"/>
    <cellStyle name="Note 4 2 8" xfId="22275" xr:uid="{00000000-0005-0000-0000-0000E20A0000}"/>
    <cellStyle name="Note 4 2 9" xfId="42399" xr:uid="{C1738AF6-3FEC-4635-8776-72C8335CC030}"/>
    <cellStyle name="Note 4 3" xfId="5698" xr:uid="{00000000-0005-0000-0000-0000E30A0000}"/>
    <cellStyle name="Note 4 3 2" xfId="37232" xr:uid="{00000000-0005-0000-0000-0000E40A0000}"/>
    <cellStyle name="Note 4 4" xfId="6912" xr:uid="{00000000-0005-0000-0000-0000E50A0000}"/>
    <cellStyle name="Note 4 5" xfId="10285" xr:uid="{00000000-0005-0000-0000-0000E60A0000}"/>
    <cellStyle name="Note 4 6" xfId="14450" xr:uid="{00000000-0005-0000-0000-0000E70A0000}"/>
    <cellStyle name="Note 4 7" xfId="15982" xr:uid="{00000000-0005-0000-0000-0000E80A0000}"/>
    <cellStyle name="Note 4 8" xfId="18612" xr:uid="{00000000-0005-0000-0000-0000E90A0000}"/>
    <cellStyle name="Note 4 9" xfId="22274" xr:uid="{00000000-0005-0000-0000-0000EA0A0000}"/>
    <cellStyle name="Note 5" xfId="530" xr:uid="{00000000-0005-0000-0000-0000EB0A0000}"/>
    <cellStyle name="Note 5 2" xfId="1725" xr:uid="{00000000-0005-0000-0000-0000EC0A0000}"/>
    <cellStyle name="Note 5 2 2" xfId="7033" xr:uid="{00000000-0005-0000-0000-0000ED0A0000}"/>
    <cellStyle name="Note 5 2 2 2" xfId="37826" xr:uid="{00000000-0005-0000-0000-0000EE0A0000}"/>
    <cellStyle name="Note 5 2 3" xfId="6577" xr:uid="{00000000-0005-0000-0000-0000EF0A0000}"/>
    <cellStyle name="Note 5 2 4" xfId="5911" xr:uid="{00000000-0005-0000-0000-0000F00A0000}"/>
    <cellStyle name="Note 5 2 5" xfId="5846" xr:uid="{00000000-0005-0000-0000-0000F10A0000}"/>
    <cellStyle name="Note 5 2 6" xfId="15801" xr:uid="{00000000-0005-0000-0000-0000F20A0000}"/>
    <cellStyle name="Note 5 2 7" xfId="15364" xr:uid="{00000000-0005-0000-0000-0000F30A0000}"/>
    <cellStyle name="Note 5 2 8" xfId="23007" xr:uid="{00000000-0005-0000-0000-0000F40A0000}"/>
    <cellStyle name="Note 5 3" xfId="5696" xr:uid="{00000000-0005-0000-0000-0000F50A0000}"/>
    <cellStyle name="Note 5 3 2" xfId="37818" xr:uid="{00000000-0005-0000-0000-0000F60A0000}"/>
    <cellStyle name="Note 5 4" xfId="7768" xr:uid="{00000000-0005-0000-0000-0000F70A0000}"/>
    <cellStyle name="Note 5 5" xfId="10283" xr:uid="{00000000-0005-0000-0000-0000F80A0000}"/>
    <cellStyle name="Note 5 6" xfId="10448" xr:uid="{00000000-0005-0000-0000-0000F90A0000}"/>
    <cellStyle name="Note 5 7" xfId="15980" xr:uid="{00000000-0005-0000-0000-0000FA0A0000}"/>
    <cellStyle name="Note 5 8" xfId="18610" xr:uid="{00000000-0005-0000-0000-0000FB0A0000}"/>
    <cellStyle name="Note 5 9" xfId="22276" xr:uid="{00000000-0005-0000-0000-0000FC0A0000}"/>
    <cellStyle name="Note 6" xfId="531" xr:uid="{00000000-0005-0000-0000-0000FD0A0000}"/>
    <cellStyle name="Note 6 2" xfId="5695" xr:uid="{00000000-0005-0000-0000-0000FE0A0000}"/>
    <cellStyle name="Note 6 2 2" xfId="37817" xr:uid="{00000000-0005-0000-0000-0000FF0A0000}"/>
    <cellStyle name="Note 6 3" xfId="6911" xr:uid="{00000000-0005-0000-0000-0000000B0000}"/>
    <cellStyle name="Note 6 4" xfId="6780" xr:uid="{00000000-0005-0000-0000-0000010B0000}"/>
    <cellStyle name="Note 6 5" xfId="15368" xr:uid="{00000000-0005-0000-0000-0000020B0000}"/>
    <cellStyle name="Note 6 6" xfId="15979" xr:uid="{00000000-0005-0000-0000-0000030B0000}"/>
    <cellStyle name="Note 6 7" xfId="18609" xr:uid="{00000000-0005-0000-0000-0000040B0000}"/>
    <cellStyle name="Note 6 8" xfId="22277" xr:uid="{00000000-0005-0000-0000-0000050B0000}"/>
    <cellStyle name="Note 7" xfId="532" xr:uid="{00000000-0005-0000-0000-0000060B0000}"/>
    <cellStyle name="Note 7 2" xfId="1726" xr:uid="{00000000-0005-0000-0000-0000070B0000}"/>
    <cellStyle name="Note 7 3" xfId="1727" xr:uid="{00000000-0005-0000-0000-0000080B0000}"/>
    <cellStyle name="Note 7 4" xfId="1728" xr:uid="{00000000-0005-0000-0000-0000090B0000}"/>
    <cellStyle name="Note 7 5" xfId="1729" xr:uid="{00000000-0005-0000-0000-00000A0B0000}"/>
    <cellStyle name="Note 7 6" xfId="1730" xr:uid="{00000000-0005-0000-0000-00000B0B0000}"/>
    <cellStyle name="Note 7 7" xfId="1731" xr:uid="{00000000-0005-0000-0000-00000C0B0000}"/>
    <cellStyle name="Note 7 8" xfId="1732" xr:uid="{00000000-0005-0000-0000-00000D0B0000}"/>
    <cellStyle name="Note 8" xfId="1733" xr:uid="{00000000-0005-0000-0000-00000E0B0000}"/>
    <cellStyle name="Note 9" xfId="1734" xr:uid="{00000000-0005-0000-0000-00000F0B0000}"/>
    <cellStyle name="Output 2" xfId="533" xr:uid="{00000000-0005-0000-0000-0000100B0000}"/>
    <cellStyle name="Output 2 10" xfId="15978" xr:uid="{00000000-0005-0000-0000-0000110B0000}"/>
    <cellStyle name="Output 2 10 2" xfId="31136" xr:uid="{00000000-0005-0000-0000-0000120B0000}"/>
    <cellStyle name="Output 2 11" xfId="18607" xr:uid="{00000000-0005-0000-0000-0000130B0000}"/>
    <cellStyle name="Output 2 11 2" xfId="33561" xr:uid="{00000000-0005-0000-0000-0000140B0000}"/>
    <cellStyle name="Output 2 12" xfId="4974" xr:uid="{00000000-0005-0000-0000-0000150B0000}"/>
    <cellStyle name="Output 2 13" xfId="38204" xr:uid="{3FAA799B-AFBB-4090-8F43-BB603F870BA4}"/>
    <cellStyle name="Output 2 14" xfId="41950" xr:uid="{04C95AC7-DCC6-429B-8706-D22509149416}"/>
    <cellStyle name="Output 2 15" xfId="41153" xr:uid="{D325133B-83F6-42AC-961D-C6BC97AA46D3}"/>
    <cellStyle name="Output 2 16" xfId="44662" xr:uid="{E5FBA1DA-8166-4F57-A7CE-2DB297DC24F1}"/>
    <cellStyle name="Output 2 2" xfId="1735" xr:uid="{00000000-0005-0000-0000-0000160B0000}"/>
    <cellStyle name="Output 2 2 2" xfId="40301" xr:uid="{3A4EEF3D-D65D-479C-B717-3E4EE8D7E7AE}"/>
    <cellStyle name="Output 2 2 3" xfId="39308" xr:uid="{94246EBB-06DC-420E-B3D0-54DED213FCDC}"/>
    <cellStyle name="Output 2 2 4" xfId="45460" xr:uid="{9C50DCB4-7814-461D-85B0-0F3DFCA732E7}"/>
    <cellStyle name="Output 2 2 5" xfId="47782" xr:uid="{7725E985-3B8D-4DC9-B6B1-E39A18E20FF4}"/>
    <cellStyle name="Output 2 3" xfId="1736" xr:uid="{00000000-0005-0000-0000-0000170B0000}"/>
    <cellStyle name="Output 2 4" xfId="2612" xr:uid="{00000000-0005-0000-0000-0000180B0000}"/>
    <cellStyle name="Output 2 4 2" xfId="7805" xr:uid="{00000000-0005-0000-0000-0000190B0000}"/>
    <cellStyle name="Output 2 4 2 2" xfId="23842" xr:uid="{00000000-0005-0000-0000-00001A0B0000}"/>
    <cellStyle name="Output 2 4 3" xfId="10620" xr:uid="{00000000-0005-0000-0000-00001B0B0000}"/>
    <cellStyle name="Output 2 4 3 2" xfId="26507" xr:uid="{00000000-0005-0000-0000-00001C0B0000}"/>
    <cellStyle name="Output 2 4 4" xfId="13516" xr:uid="{00000000-0005-0000-0000-00001D0B0000}"/>
    <cellStyle name="Output 2 4 4 2" xfId="29141" xr:uid="{00000000-0005-0000-0000-00001E0B0000}"/>
    <cellStyle name="Output 2 4 5" xfId="16002" xr:uid="{00000000-0005-0000-0000-00001F0B0000}"/>
    <cellStyle name="Output 2 4 5 2" xfId="31145" xr:uid="{00000000-0005-0000-0000-0000200B0000}"/>
    <cellStyle name="Output 2 4 6" xfId="18620" xr:uid="{00000000-0005-0000-0000-0000210B0000}"/>
    <cellStyle name="Output 2 4 6 2" xfId="33568" xr:uid="{00000000-0005-0000-0000-0000220B0000}"/>
    <cellStyle name="Output 2 4 7" xfId="20929" xr:uid="{00000000-0005-0000-0000-0000230B0000}"/>
    <cellStyle name="Output 2 4 7 2" xfId="35855" xr:uid="{00000000-0005-0000-0000-0000240B0000}"/>
    <cellStyle name="Output 2 4 8" xfId="6135" xr:uid="{00000000-0005-0000-0000-0000250B0000}"/>
    <cellStyle name="Output 2 5" xfId="4208" xr:uid="{00000000-0005-0000-0000-0000260B0000}"/>
    <cellStyle name="Output 2 5 2" xfId="9363" xr:uid="{00000000-0005-0000-0000-0000270B0000}"/>
    <cellStyle name="Output 2 5 2 2" xfId="25355" xr:uid="{00000000-0005-0000-0000-0000280B0000}"/>
    <cellStyle name="Output 2 5 3" xfId="12182" xr:uid="{00000000-0005-0000-0000-0000290B0000}"/>
    <cellStyle name="Output 2 5 3 2" xfId="28026" xr:uid="{00000000-0005-0000-0000-00002A0B0000}"/>
    <cellStyle name="Output 2 5 4" xfId="14395" xr:uid="{00000000-0005-0000-0000-00002B0B0000}"/>
    <cellStyle name="Output 2 5 4 2" xfId="29914" xr:uid="{00000000-0005-0000-0000-00002C0B0000}"/>
    <cellStyle name="Output 2 5 5" xfId="17505" xr:uid="{00000000-0005-0000-0000-00002D0B0000}"/>
    <cellStyle name="Output 2 5 5 2" xfId="32621" xr:uid="{00000000-0005-0000-0000-00002E0B0000}"/>
    <cellStyle name="Output 2 5 6" xfId="20113" xr:uid="{00000000-0005-0000-0000-00002F0B0000}"/>
    <cellStyle name="Output 2 5 6 2" xfId="35050" xr:uid="{00000000-0005-0000-0000-0000300B0000}"/>
    <cellStyle name="Output 2 5 7" xfId="21531" xr:uid="{00000000-0005-0000-0000-0000310B0000}"/>
    <cellStyle name="Output 2 5 7 2" xfId="36457" xr:uid="{00000000-0005-0000-0000-0000320B0000}"/>
    <cellStyle name="Output 2 6" xfId="5694" xr:uid="{00000000-0005-0000-0000-0000330B0000}"/>
    <cellStyle name="Output 2 6 2" xfId="22772" xr:uid="{00000000-0005-0000-0000-0000340B0000}"/>
    <cellStyle name="Output 2 7" xfId="9000" xr:uid="{00000000-0005-0000-0000-0000350B0000}"/>
    <cellStyle name="Output 2 7 2" xfId="25003" xr:uid="{00000000-0005-0000-0000-0000360B0000}"/>
    <cellStyle name="Output 2 8" xfId="10247" xr:uid="{00000000-0005-0000-0000-0000370B0000}"/>
    <cellStyle name="Output 2 8 2" xfId="26206" xr:uid="{00000000-0005-0000-0000-0000380B0000}"/>
    <cellStyle name="Output 2 9" xfId="13794" xr:uid="{00000000-0005-0000-0000-0000390B0000}"/>
    <cellStyle name="Output 2 9 2" xfId="29382" xr:uid="{00000000-0005-0000-0000-00003A0B0000}"/>
    <cellStyle name="Output 3" xfId="534" xr:uid="{00000000-0005-0000-0000-00003B0B0000}"/>
    <cellStyle name="Output 3 10" xfId="4975" xr:uid="{00000000-0005-0000-0000-00003C0B0000}"/>
    <cellStyle name="Output 3 11" xfId="37930" xr:uid="{00000000-0005-0000-0000-00003D0B0000}"/>
    <cellStyle name="Output 3 12" xfId="39260" xr:uid="{0D234E1B-785E-4074-A284-F4A3B0908448}"/>
    <cellStyle name="Output 3 13" xfId="40962" xr:uid="{CA1F360E-5AF5-4FC1-AE4B-C131AE00F31B}"/>
    <cellStyle name="Output 3 14" xfId="44686" xr:uid="{5AA6EDEB-BAA1-4F17-9D79-AF1FDC95DE03}"/>
    <cellStyle name="Output 3 15" xfId="42202" xr:uid="{D85842A4-4D3E-4210-BCB8-F256299117A6}"/>
    <cellStyle name="Output 3 2" xfId="2613" xr:uid="{00000000-0005-0000-0000-00003E0B0000}"/>
    <cellStyle name="Output 3 2 10" xfId="42229" xr:uid="{F947F156-99EE-4C42-8452-70AB4341F450}"/>
    <cellStyle name="Output 3 2 11" xfId="46768" xr:uid="{A45152F0-41AA-42F4-AECA-075E7B38D260}"/>
    <cellStyle name="Output 3 2 12" xfId="49075" xr:uid="{65742166-8C62-49CC-9873-9296D498BDF4}"/>
    <cellStyle name="Output 3 2 2" xfId="7806" xr:uid="{00000000-0005-0000-0000-00003F0B0000}"/>
    <cellStyle name="Output 3 2 2 2" xfId="23843" xr:uid="{00000000-0005-0000-0000-0000400B0000}"/>
    <cellStyle name="Output 3 2 3" xfId="10621" xr:uid="{00000000-0005-0000-0000-0000410B0000}"/>
    <cellStyle name="Output 3 2 3 2" xfId="26508" xr:uid="{00000000-0005-0000-0000-0000420B0000}"/>
    <cellStyle name="Output 3 2 4" xfId="10413" xr:uid="{00000000-0005-0000-0000-0000430B0000}"/>
    <cellStyle name="Output 3 2 4 2" xfId="26336" xr:uid="{00000000-0005-0000-0000-0000440B0000}"/>
    <cellStyle name="Output 3 2 5" xfId="16003" xr:uid="{00000000-0005-0000-0000-0000450B0000}"/>
    <cellStyle name="Output 3 2 5 2" xfId="31146" xr:uid="{00000000-0005-0000-0000-0000460B0000}"/>
    <cellStyle name="Output 3 2 6" xfId="18621" xr:uid="{00000000-0005-0000-0000-0000470B0000}"/>
    <cellStyle name="Output 3 2 6 2" xfId="33569" xr:uid="{00000000-0005-0000-0000-0000480B0000}"/>
    <cellStyle name="Output 3 2 7" xfId="20930" xr:uid="{00000000-0005-0000-0000-0000490B0000}"/>
    <cellStyle name="Output 3 2 7 2" xfId="35856" xr:uid="{00000000-0005-0000-0000-00004A0B0000}"/>
    <cellStyle name="Output 3 2 8" xfId="6136" xr:uid="{00000000-0005-0000-0000-00004B0B0000}"/>
    <cellStyle name="Output 3 2 9" xfId="41792" xr:uid="{3B9692C6-2D84-4F29-A643-BF0210DF7F17}"/>
    <cellStyle name="Output 3 3" xfId="4209" xr:uid="{00000000-0005-0000-0000-00004C0B0000}"/>
    <cellStyle name="Output 3 3 10" xfId="45584" xr:uid="{57136A85-7A1C-4AE5-997E-CBEA0D0FE20B}"/>
    <cellStyle name="Output 3 3 11" xfId="47905" xr:uid="{22A750B5-73C6-476B-9270-537C6968A1D4}"/>
    <cellStyle name="Output 3 3 2" xfId="9364" xr:uid="{00000000-0005-0000-0000-00004D0B0000}"/>
    <cellStyle name="Output 3 3 2 2" xfId="25356" xr:uid="{00000000-0005-0000-0000-00004E0B0000}"/>
    <cellStyle name="Output 3 3 3" xfId="12183" xr:uid="{00000000-0005-0000-0000-00004F0B0000}"/>
    <cellStyle name="Output 3 3 3 2" xfId="28027" xr:uid="{00000000-0005-0000-0000-0000500B0000}"/>
    <cellStyle name="Output 3 3 4" xfId="14541" xr:uid="{00000000-0005-0000-0000-0000510B0000}"/>
    <cellStyle name="Output 3 3 4 2" xfId="30044" xr:uid="{00000000-0005-0000-0000-0000520B0000}"/>
    <cellStyle name="Output 3 3 5" xfId="17506" xr:uid="{00000000-0005-0000-0000-0000530B0000}"/>
    <cellStyle name="Output 3 3 5 2" xfId="32622" xr:uid="{00000000-0005-0000-0000-0000540B0000}"/>
    <cellStyle name="Output 3 3 6" xfId="20114" xr:uid="{00000000-0005-0000-0000-0000550B0000}"/>
    <cellStyle name="Output 3 3 6 2" xfId="35051" xr:uid="{00000000-0005-0000-0000-0000560B0000}"/>
    <cellStyle name="Output 3 3 7" xfId="21721" xr:uid="{00000000-0005-0000-0000-0000570B0000}"/>
    <cellStyle name="Output 3 3 7 2" xfId="36643" xr:uid="{00000000-0005-0000-0000-0000580B0000}"/>
    <cellStyle name="Output 3 3 8" xfId="40432" xr:uid="{6994F161-5E15-4DDC-9BC5-0D2D19EF0354}"/>
    <cellStyle name="Output 3 3 9" xfId="38822" xr:uid="{92422428-694E-459A-987F-456E04040236}"/>
    <cellStyle name="Output 3 4" xfId="5693" xr:uid="{00000000-0005-0000-0000-0000590B0000}"/>
    <cellStyle name="Output 3 4 2" xfId="22771" xr:uid="{00000000-0005-0000-0000-00005A0B0000}"/>
    <cellStyle name="Output 3 5" xfId="5718" xr:uid="{00000000-0005-0000-0000-00005B0B0000}"/>
    <cellStyle name="Output 3 5 2" xfId="22781" xr:uid="{00000000-0005-0000-0000-00005C0B0000}"/>
    <cellStyle name="Output 3 6" xfId="13291" xr:uid="{00000000-0005-0000-0000-00005D0B0000}"/>
    <cellStyle name="Output 3 6 2" xfId="29032" xr:uid="{00000000-0005-0000-0000-00005E0B0000}"/>
    <cellStyle name="Output 3 7" xfId="13510" xr:uid="{00000000-0005-0000-0000-00005F0B0000}"/>
    <cellStyle name="Output 3 7 2" xfId="29137" xr:uid="{00000000-0005-0000-0000-0000600B0000}"/>
    <cellStyle name="Output 3 8" xfId="15977" xr:uid="{00000000-0005-0000-0000-0000610B0000}"/>
    <cellStyle name="Output 3 8 2" xfId="31135" xr:uid="{00000000-0005-0000-0000-0000620B0000}"/>
    <cellStyle name="Output 3 9" xfId="18606" xr:uid="{00000000-0005-0000-0000-0000630B0000}"/>
    <cellStyle name="Output 3 9 2" xfId="33560" xr:uid="{00000000-0005-0000-0000-0000640B0000}"/>
    <cellStyle name="Output 4" xfId="535" xr:uid="{00000000-0005-0000-0000-0000650B0000}"/>
    <cellStyle name="Page Number" xfId="2614" xr:uid="{00000000-0005-0000-0000-0000660B0000}"/>
    <cellStyle name="Percent" xfId="3" builtinId="5"/>
    <cellStyle name="Percent [2]" xfId="2615" xr:uid="{00000000-0005-0000-0000-0000680B0000}"/>
    <cellStyle name="Percent [2] 2" xfId="2616" xr:uid="{00000000-0005-0000-0000-0000690B0000}"/>
    <cellStyle name="Percent [2] 3" xfId="2617" xr:uid="{00000000-0005-0000-0000-00006A0B0000}"/>
    <cellStyle name="Percent [2] 4" xfId="2618" xr:uid="{00000000-0005-0000-0000-00006B0B0000}"/>
    <cellStyle name="Percent [2] 5" xfId="2619" xr:uid="{00000000-0005-0000-0000-00006C0B0000}"/>
    <cellStyle name="Percent [2] 6" xfId="2620" xr:uid="{00000000-0005-0000-0000-00006D0B0000}"/>
    <cellStyle name="Percent [2] 6 2" xfId="2621" xr:uid="{00000000-0005-0000-0000-00006E0B0000}"/>
    <cellStyle name="Percent 10" xfId="1043" xr:uid="{00000000-0005-0000-0000-00006F0B0000}"/>
    <cellStyle name="Percent 10 2" xfId="2622" xr:uid="{00000000-0005-0000-0000-0000700B0000}"/>
    <cellStyle name="Percent 10 3" xfId="3852" xr:uid="{00000000-0005-0000-0000-0000710B0000}"/>
    <cellStyle name="Percent 10 3 2" xfId="41958" xr:uid="{96332C55-2CB6-4BDF-A73B-78DCF047FD10}"/>
    <cellStyle name="Percent 11" xfId="5174" xr:uid="{00000000-0005-0000-0000-0000720B0000}"/>
    <cellStyle name="Percent 11 2" xfId="40277" xr:uid="{A1CB78A3-4EF9-4E29-8DD7-6911C192F07E}"/>
    <cellStyle name="Percent 12" xfId="6058" xr:uid="{00000000-0005-0000-0000-0000730B0000}"/>
    <cellStyle name="Percent 12 2" xfId="40279" xr:uid="{7835A27C-F1CE-42C2-8F7C-A5C7AA3E458F}"/>
    <cellStyle name="Percent 13" xfId="8989" xr:uid="{00000000-0005-0000-0000-0000740B0000}"/>
    <cellStyle name="Percent 14" xfId="12892" xr:uid="{00000000-0005-0000-0000-0000750B0000}"/>
    <cellStyle name="Percent 15" xfId="15477" xr:uid="{00000000-0005-0000-0000-0000760B0000}"/>
    <cellStyle name="Percent 16" xfId="13055" xr:uid="{00000000-0005-0000-0000-0000770B0000}"/>
    <cellStyle name="Percent 17" xfId="10155" xr:uid="{00000000-0005-0000-0000-0000780B0000}"/>
    <cellStyle name="Percent 18" xfId="17143" xr:uid="{00000000-0005-0000-0000-0000790B0000}"/>
    <cellStyle name="Percent 19" xfId="19752" xr:uid="{00000000-0005-0000-0000-00007A0B0000}"/>
    <cellStyle name="Percent 2" xfId="7" xr:uid="{00000000-0005-0000-0000-00007B0B0000}"/>
    <cellStyle name="Percent 2 2" xfId="18" xr:uid="{00000000-0005-0000-0000-00007C0B0000}"/>
    <cellStyle name="Percent 2 2 2" xfId="1737" xr:uid="{00000000-0005-0000-0000-00007D0B0000}"/>
    <cellStyle name="Percent 2 2 2 2" xfId="1738" xr:uid="{00000000-0005-0000-0000-00007E0B0000}"/>
    <cellStyle name="Percent 2 2 2 2 2" xfId="37773" xr:uid="{00000000-0005-0000-0000-00007F0B0000}"/>
    <cellStyle name="Percent 2 2 2 3" xfId="1739" xr:uid="{00000000-0005-0000-0000-0000800B0000}"/>
    <cellStyle name="Percent 2 2 2 3 2" xfId="37774" xr:uid="{00000000-0005-0000-0000-0000810B0000}"/>
    <cellStyle name="Percent 2 2 2 4" xfId="1740" xr:uid="{00000000-0005-0000-0000-0000820B0000}"/>
    <cellStyle name="Percent 2 2 2 4 2" xfId="37775" xr:uid="{00000000-0005-0000-0000-0000830B0000}"/>
    <cellStyle name="Percent 2 2 2 5" xfId="3853" xr:uid="{00000000-0005-0000-0000-0000840B0000}"/>
    <cellStyle name="Percent 2 2 2 6" xfId="37772" xr:uid="{00000000-0005-0000-0000-0000850B0000}"/>
    <cellStyle name="Percent 2 2 3" xfId="1741" xr:uid="{00000000-0005-0000-0000-0000860B0000}"/>
    <cellStyle name="Percent 2 2 3 2" xfId="1742" xr:uid="{00000000-0005-0000-0000-0000870B0000}"/>
    <cellStyle name="Percent 2 2 3 2 2" xfId="37777" xr:uid="{00000000-0005-0000-0000-0000880B0000}"/>
    <cellStyle name="Percent 2 2 3 3" xfId="1743" xr:uid="{00000000-0005-0000-0000-0000890B0000}"/>
    <cellStyle name="Percent 2 2 3 3 2" xfId="37778" xr:uid="{00000000-0005-0000-0000-00008A0B0000}"/>
    <cellStyle name="Percent 2 2 3 4" xfId="37776" xr:uid="{00000000-0005-0000-0000-00008B0B0000}"/>
    <cellStyle name="Percent 2 2 4" xfId="1744" xr:uid="{00000000-0005-0000-0000-00008C0B0000}"/>
    <cellStyle name="Percent 2 2 4 2" xfId="1745" xr:uid="{00000000-0005-0000-0000-00008D0B0000}"/>
    <cellStyle name="Percent 2 2 4 2 2" xfId="37780" xr:uid="{00000000-0005-0000-0000-00008E0B0000}"/>
    <cellStyle name="Percent 2 2 4 3" xfId="1746" xr:uid="{00000000-0005-0000-0000-00008F0B0000}"/>
    <cellStyle name="Percent 2 2 4 3 2" xfId="37781" xr:uid="{00000000-0005-0000-0000-0000900B0000}"/>
    <cellStyle name="Percent 2 2 4 4" xfId="37779" xr:uid="{00000000-0005-0000-0000-0000910B0000}"/>
    <cellStyle name="Percent 2 2 5" xfId="1747" xr:uid="{00000000-0005-0000-0000-0000920B0000}"/>
    <cellStyle name="Percent 2 2 5 2" xfId="37782" xr:uid="{00000000-0005-0000-0000-0000930B0000}"/>
    <cellStyle name="Percent 2 2 6" xfId="1748" xr:uid="{00000000-0005-0000-0000-0000940B0000}"/>
    <cellStyle name="Percent 2 2 6 2" xfId="37783" xr:uid="{00000000-0005-0000-0000-0000950B0000}"/>
    <cellStyle name="Percent 2 2 7" xfId="61" xr:uid="{00000000-0005-0000-0000-0000960B0000}"/>
    <cellStyle name="Percent 2 3" xfId="536" xr:uid="{00000000-0005-0000-0000-0000970B0000}"/>
    <cellStyle name="Percent 2 4" xfId="1749" xr:uid="{00000000-0005-0000-0000-0000980B0000}"/>
    <cellStyle name="Percent 2 4 2" xfId="1750" xr:uid="{00000000-0005-0000-0000-0000990B0000}"/>
    <cellStyle name="Percent 2 4 2 2" xfId="37785" xr:uid="{00000000-0005-0000-0000-00009A0B0000}"/>
    <cellStyle name="Percent 2 4 3" xfId="1751" xr:uid="{00000000-0005-0000-0000-00009B0B0000}"/>
    <cellStyle name="Percent 2 4 3 2" xfId="37786" xr:uid="{00000000-0005-0000-0000-00009C0B0000}"/>
    <cellStyle name="Percent 2 4 4" xfId="1752" xr:uid="{00000000-0005-0000-0000-00009D0B0000}"/>
    <cellStyle name="Percent 2 4 4 2" xfId="37787" xr:uid="{00000000-0005-0000-0000-00009E0B0000}"/>
    <cellStyle name="Percent 2 4 5" xfId="3854" xr:uid="{00000000-0005-0000-0000-00009F0B0000}"/>
    <cellStyle name="Percent 2 4 6" xfId="37784" xr:uid="{00000000-0005-0000-0000-0000A00B0000}"/>
    <cellStyle name="Percent 2 5" xfId="1753" xr:uid="{00000000-0005-0000-0000-0000A10B0000}"/>
    <cellStyle name="Percent 2 5 2" xfId="1754" xr:uid="{00000000-0005-0000-0000-0000A20B0000}"/>
    <cellStyle name="Percent 2 6" xfId="1755" xr:uid="{00000000-0005-0000-0000-0000A30B0000}"/>
    <cellStyle name="Percent 2 6 2" xfId="1756" xr:uid="{00000000-0005-0000-0000-0000A40B0000}"/>
    <cellStyle name="Percent 2 6 2 2" xfId="37789" xr:uid="{00000000-0005-0000-0000-0000A50B0000}"/>
    <cellStyle name="Percent 2 6 3" xfId="1757" xr:uid="{00000000-0005-0000-0000-0000A60B0000}"/>
    <cellStyle name="Percent 2 6 3 2" xfId="37790" xr:uid="{00000000-0005-0000-0000-0000A70B0000}"/>
    <cellStyle name="Percent 2 6 4" xfId="37788" xr:uid="{00000000-0005-0000-0000-0000A80B0000}"/>
    <cellStyle name="Percent 2 7" xfId="1758" xr:uid="{00000000-0005-0000-0000-0000A90B0000}"/>
    <cellStyle name="Percent 2 7 2" xfId="37791" xr:uid="{00000000-0005-0000-0000-0000AA0B0000}"/>
    <cellStyle name="Percent 2 8" xfId="1759" xr:uid="{00000000-0005-0000-0000-0000AB0B0000}"/>
    <cellStyle name="Percent 2 9" xfId="60" xr:uid="{00000000-0005-0000-0000-0000AC0B0000}"/>
    <cellStyle name="Percent 20" xfId="21642" xr:uid="{00000000-0005-0000-0000-0000AD0B0000}"/>
    <cellStyle name="Percent 21" xfId="15514" xr:uid="{00000000-0005-0000-0000-0000AE0B0000}"/>
    <cellStyle name="Percent 22" xfId="2623" xr:uid="{00000000-0005-0000-0000-0000AF0B0000}"/>
    <cellStyle name="Percent 23" xfId="4970" xr:uid="{00000000-0005-0000-0000-0000B00B0000}"/>
    <cellStyle name="Percent 24" xfId="6445" xr:uid="{00000000-0005-0000-0000-0000B10B0000}"/>
    <cellStyle name="Percent 25" xfId="22218" xr:uid="{00000000-0005-0000-0000-0000B20B0000}"/>
    <cellStyle name="Percent 26" xfId="22250" xr:uid="{00000000-0005-0000-0000-0000B30B0000}"/>
    <cellStyle name="Percent 27" xfId="22194" xr:uid="{00000000-0005-0000-0000-0000B40B0000}"/>
    <cellStyle name="Percent 28" xfId="6455" xr:uid="{00000000-0005-0000-0000-0000B50B0000}"/>
    <cellStyle name="Percent 29" xfId="22240" xr:uid="{00000000-0005-0000-0000-0000B60B0000}"/>
    <cellStyle name="Percent 3" xfId="62" xr:uid="{00000000-0005-0000-0000-0000B70B0000}"/>
    <cellStyle name="Percent 3 2" xfId="537" xr:uid="{00000000-0005-0000-0000-0000B80B0000}"/>
    <cellStyle name="Percent 3 2 2" xfId="41377" xr:uid="{74A6658C-B03F-4FAE-BB2E-8EFC9286FD26}"/>
    <cellStyle name="Percent 3 2 3" xfId="38868" xr:uid="{883ED2B0-8EC0-4212-BAE8-3ACAC342E7AF}"/>
    <cellStyle name="Percent 3 3" xfId="1039" xr:uid="{00000000-0005-0000-0000-0000B90B0000}"/>
    <cellStyle name="Percent 3 3 2" xfId="2015" xr:uid="{00000000-0005-0000-0000-0000BA0B0000}"/>
    <cellStyle name="Percent 3 3 2 2" xfId="6121" xr:uid="{00000000-0005-0000-0000-0000BB0B0000}"/>
    <cellStyle name="Percent 3 3 3" xfId="6063" xr:uid="{00000000-0005-0000-0000-0000BC0B0000}"/>
    <cellStyle name="Percent 30" xfId="6451" xr:uid="{00000000-0005-0000-0000-0000BD0B0000}"/>
    <cellStyle name="Percent 31" xfId="22213" xr:uid="{00000000-0005-0000-0000-0000BE0B0000}"/>
    <cellStyle name="Percent 32" xfId="22182" xr:uid="{00000000-0005-0000-0000-0000BF0B0000}"/>
    <cellStyle name="Percent 33" xfId="22142" xr:uid="{00000000-0005-0000-0000-0000C00B0000}"/>
    <cellStyle name="Percent 34" xfId="22206" xr:uid="{00000000-0005-0000-0000-0000C10B0000}"/>
    <cellStyle name="Percent 35" xfId="4971" xr:uid="{00000000-0005-0000-0000-0000C20B0000}"/>
    <cellStyle name="Percent 36" xfId="22266" xr:uid="{00000000-0005-0000-0000-0000C30B0000}"/>
    <cellStyle name="Percent 37" xfId="37044" xr:uid="{00000000-0005-0000-0000-0000C40B0000}"/>
    <cellStyle name="Percent 38" xfId="37045" xr:uid="{00000000-0005-0000-0000-0000C50B0000}"/>
    <cellStyle name="Percent 39" xfId="37825" xr:uid="{00000000-0005-0000-0000-0000C60B0000}"/>
    <cellStyle name="Percent 4" xfId="63" xr:uid="{00000000-0005-0000-0000-0000C70B0000}"/>
    <cellStyle name="Percent 4 2" xfId="1760" xr:uid="{00000000-0005-0000-0000-0000C80B0000}"/>
    <cellStyle name="Percent 4 2 2" xfId="1761" xr:uid="{00000000-0005-0000-0000-0000C90B0000}"/>
    <cellStyle name="Percent 4 2 2 2" xfId="37793" xr:uid="{00000000-0005-0000-0000-0000CA0B0000}"/>
    <cellStyle name="Percent 4 2 3" xfId="2625" xr:uid="{00000000-0005-0000-0000-0000CB0B0000}"/>
    <cellStyle name="Percent 4 2 4" xfId="37792" xr:uid="{00000000-0005-0000-0000-0000CC0B0000}"/>
    <cellStyle name="Percent 4 3" xfId="1762" xr:uid="{00000000-0005-0000-0000-0000CD0B0000}"/>
    <cellStyle name="Percent 4 3 2" xfId="1763" xr:uid="{00000000-0005-0000-0000-0000CE0B0000}"/>
    <cellStyle name="Percent 4 3 2 2" xfId="37795" xr:uid="{00000000-0005-0000-0000-0000CF0B0000}"/>
    <cellStyle name="Percent 4 3 3" xfId="2626" xr:uid="{00000000-0005-0000-0000-0000D00B0000}"/>
    <cellStyle name="Percent 4 3 4" xfId="37794" xr:uid="{00000000-0005-0000-0000-0000D10B0000}"/>
    <cellStyle name="Percent 4 4" xfId="1764" xr:uid="{00000000-0005-0000-0000-0000D20B0000}"/>
    <cellStyle name="Percent 4 4 2" xfId="37796" xr:uid="{00000000-0005-0000-0000-0000D30B0000}"/>
    <cellStyle name="Percent 4 5" xfId="1765" xr:uid="{00000000-0005-0000-0000-0000D40B0000}"/>
    <cellStyle name="Percent 4 5 2" xfId="37797" xr:uid="{00000000-0005-0000-0000-0000D50B0000}"/>
    <cellStyle name="Percent 4 6" xfId="3855" xr:uid="{00000000-0005-0000-0000-0000D60B0000}"/>
    <cellStyle name="Percent 4 7" xfId="38869" xr:uid="{1C12DC9C-3CA5-4C9F-9D2B-5EB3AC7A52EC}"/>
    <cellStyle name="Percent 4 8" xfId="40289" xr:uid="{F86384D9-D990-424F-BF2E-28D788A16A90}"/>
    <cellStyle name="Percent 40" xfId="37898" xr:uid="{00000000-0005-0000-0000-0000D70B0000}"/>
    <cellStyle name="Percent 41" xfId="37902" xr:uid="{00000000-0005-0000-0000-0000D80B0000}"/>
    <cellStyle name="Percent 42" xfId="37922" xr:uid="{00000000-0005-0000-0000-0000D90B0000}"/>
    <cellStyle name="Percent 43" xfId="37929" xr:uid="{00000000-0005-0000-0000-0000DA0B0000}"/>
    <cellStyle name="Percent 44" xfId="38091" xr:uid="{00000000-0005-0000-0000-0000DB0B0000}"/>
    <cellStyle name="Percent 5" xfId="64" xr:uid="{00000000-0005-0000-0000-0000DC0B0000}"/>
    <cellStyle name="Percent 5 2" xfId="1041" xr:uid="{00000000-0005-0000-0000-0000DD0B0000}"/>
    <cellStyle name="Percent 5 2 2" xfId="40290" xr:uid="{B0FB0951-A1B2-40A5-88AF-2EA3ECF3D9F7}"/>
    <cellStyle name="Percent 5 3" xfId="1969" xr:uid="{00000000-0005-0000-0000-0000DE0B0000}"/>
    <cellStyle name="Percent 5 3 2" xfId="6111" xr:uid="{00000000-0005-0000-0000-0000DF0B0000}"/>
    <cellStyle name="Percent 5 4" xfId="1993" xr:uid="{00000000-0005-0000-0000-0000E00B0000}"/>
    <cellStyle name="Percent 5 4 2" xfId="6117" xr:uid="{00000000-0005-0000-0000-0000E10B0000}"/>
    <cellStyle name="Percent 5 5" xfId="5225" xr:uid="{00000000-0005-0000-0000-0000E20B0000}"/>
    <cellStyle name="Percent 5 6" xfId="38876" xr:uid="{0F2F0F5E-87D2-43C9-96DA-FE3B7E488BFF}"/>
    <cellStyle name="Percent 6" xfId="65" xr:uid="{00000000-0005-0000-0000-0000E30B0000}"/>
    <cellStyle name="Percent 6 2" xfId="1766" xr:uid="{00000000-0005-0000-0000-0000E40B0000}"/>
    <cellStyle name="Percent 6 2 2" xfId="1767" xr:uid="{00000000-0005-0000-0000-0000E50B0000}"/>
    <cellStyle name="Percent 6 2 2 2" xfId="37798" xr:uid="{00000000-0005-0000-0000-0000E60B0000}"/>
    <cellStyle name="Percent 6 2 3" xfId="6084" xr:uid="{00000000-0005-0000-0000-0000E70B0000}"/>
    <cellStyle name="Percent 6 3" xfId="1768" xr:uid="{00000000-0005-0000-0000-0000E80B0000}"/>
    <cellStyle name="Percent 6 3 2" xfId="1769" xr:uid="{00000000-0005-0000-0000-0000E90B0000}"/>
    <cellStyle name="Percent 6 3 2 2" xfId="37799" xr:uid="{00000000-0005-0000-0000-0000EA0B0000}"/>
    <cellStyle name="Percent 6 3 3" xfId="6085" xr:uid="{00000000-0005-0000-0000-0000EB0B0000}"/>
    <cellStyle name="Percent 6 4" xfId="1770" xr:uid="{00000000-0005-0000-0000-0000EC0B0000}"/>
    <cellStyle name="Percent 6 4 2" xfId="37800" xr:uid="{00000000-0005-0000-0000-0000ED0B0000}"/>
    <cellStyle name="Percent 6 5" xfId="1771" xr:uid="{00000000-0005-0000-0000-0000EE0B0000}"/>
    <cellStyle name="Percent 6 5 2" xfId="37801" xr:uid="{00000000-0005-0000-0000-0000EF0B0000}"/>
    <cellStyle name="Percent 6 6" xfId="5226" xr:uid="{00000000-0005-0000-0000-0000F00B0000}"/>
    <cellStyle name="Percent 6 6 2" xfId="41793" xr:uid="{04D95274-5EDE-457D-96B4-8F96C30086B6}"/>
    <cellStyle name="Percent 7" xfId="538" xr:uid="{00000000-0005-0000-0000-0000F10B0000}"/>
    <cellStyle name="Percent 7 2" xfId="2627" xr:uid="{00000000-0005-0000-0000-0000F20B0000}"/>
    <cellStyle name="Percent 8" xfId="1772" xr:uid="{00000000-0005-0000-0000-0000F30B0000}"/>
    <cellStyle name="Percent 8 2" xfId="2000" xr:uid="{00000000-0005-0000-0000-0000F40B0000}"/>
    <cellStyle name="Percent 8 3" xfId="2628" xr:uid="{00000000-0005-0000-0000-0000F50B0000}"/>
    <cellStyle name="Percent 8 4" xfId="6086" xr:uid="{00000000-0005-0000-0000-0000F60B0000}"/>
    <cellStyle name="Percent 9" xfId="1773" xr:uid="{00000000-0005-0000-0000-0000F70B0000}"/>
    <cellStyle name="Percent 9 2" xfId="2629" xr:uid="{00000000-0005-0000-0000-0000F80B0000}"/>
    <cellStyle name="Percent 9 3" xfId="6087" xr:uid="{00000000-0005-0000-0000-0000F90B0000}"/>
    <cellStyle name="Percent Comma" xfId="2630" xr:uid="{00000000-0005-0000-0000-0000FA0B0000}"/>
    <cellStyle name="PillarData" xfId="2631" xr:uid="{00000000-0005-0000-0000-0000FB0B0000}"/>
    <cellStyle name="PillarHeading" xfId="2632" xr:uid="{00000000-0005-0000-0000-0000FC0B0000}"/>
    <cellStyle name="PillarText" xfId="2633" xr:uid="{00000000-0005-0000-0000-0000FD0B0000}"/>
    <cellStyle name="PillarTotal" xfId="2634" xr:uid="{00000000-0005-0000-0000-0000FE0B0000}"/>
    <cellStyle name="Pivot Table Category" xfId="1774" xr:uid="{00000000-0005-0000-0000-0000FF0B0000}"/>
    <cellStyle name="Pivot Table Field" xfId="1775" xr:uid="{00000000-0005-0000-0000-0000000C0000}"/>
    <cellStyle name="Pivot Table Value" xfId="1776" xr:uid="{00000000-0005-0000-0000-0000010C0000}"/>
    <cellStyle name="PSChar" xfId="539" xr:uid="{00000000-0005-0000-0000-0000020C0000}"/>
    <cellStyle name="PSChar 2" xfId="2635" xr:uid="{00000000-0005-0000-0000-0000030C0000}"/>
    <cellStyle name="PSChar 3" xfId="2636" xr:uid="{00000000-0005-0000-0000-0000040C0000}"/>
    <cellStyle name="PSDate" xfId="540" xr:uid="{00000000-0005-0000-0000-0000050C0000}"/>
    <cellStyle name="PSDate 2" xfId="2637" xr:uid="{00000000-0005-0000-0000-0000060C0000}"/>
    <cellStyle name="PSDate 3" xfId="2638" xr:uid="{00000000-0005-0000-0000-0000070C0000}"/>
    <cellStyle name="PSDec" xfId="541" xr:uid="{00000000-0005-0000-0000-0000080C0000}"/>
    <cellStyle name="PSDec 2" xfId="2639" xr:uid="{00000000-0005-0000-0000-0000090C0000}"/>
    <cellStyle name="PSDec 3" xfId="2640" xr:uid="{00000000-0005-0000-0000-00000A0C0000}"/>
    <cellStyle name="PSHeading" xfId="542" xr:uid="{00000000-0005-0000-0000-00000B0C0000}"/>
    <cellStyle name="PSHeading 2" xfId="1980" xr:uid="{00000000-0005-0000-0000-00000C0C0000}"/>
    <cellStyle name="PSHeading 2 2" xfId="2642" xr:uid="{00000000-0005-0000-0000-00000D0C0000}"/>
    <cellStyle name="PSHeading 2 2 2" xfId="16006" xr:uid="{00000000-0005-0000-0000-00000E0C0000}"/>
    <cellStyle name="PSHeading 2 2 3" xfId="40439" xr:uid="{3D18F179-EBCB-4566-9F97-5EC211A0E20F}"/>
    <cellStyle name="PSHeading 2 2 4" xfId="39259" xr:uid="{AF9F45B8-CD54-4269-A1E9-6D2F8216020B}"/>
    <cellStyle name="PSHeading 2 3" xfId="7226" xr:uid="{00000000-0005-0000-0000-00000F0C0000}"/>
    <cellStyle name="PSHeading 2 3 2" xfId="37885" xr:uid="{00000000-0005-0000-0000-0000100C0000}"/>
    <cellStyle name="PSHeading 3" xfId="2643" xr:uid="{00000000-0005-0000-0000-0000110C0000}"/>
    <cellStyle name="PSHeading 3 2" xfId="4242" xr:uid="{00000000-0005-0000-0000-0000120C0000}"/>
    <cellStyle name="PSHeading 3 2 2" xfId="9397" xr:uid="{00000000-0005-0000-0000-0000130C0000}"/>
    <cellStyle name="PSHeading 3 2 2 2" xfId="37893" xr:uid="{00000000-0005-0000-0000-0000140C0000}"/>
    <cellStyle name="PSHeading 3 2 3" xfId="21800" xr:uid="{00000000-0005-0000-0000-0000150C0000}"/>
    <cellStyle name="PSHeading 3 2 4" xfId="6450" xr:uid="{00000000-0005-0000-0000-0000160C0000}"/>
    <cellStyle name="PSHeading 3 2 5" xfId="40440" xr:uid="{19890CEA-E3E5-4DEF-92FB-E3F1D8610DDD}"/>
    <cellStyle name="PSHeading 3 2 6" xfId="38816" xr:uid="{887FB887-49B0-4B40-BA0D-DF0982FFD31F}"/>
    <cellStyle name="PSHeading 3 3" xfId="16007" xr:uid="{00000000-0005-0000-0000-0000170C0000}"/>
    <cellStyle name="PSHeading 4" xfId="2641" xr:uid="{00000000-0005-0000-0000-0000180C0000}"/>
    <cellStyle name="PSHeading 4 2" xfId="16005" xr:uid="{00000000-0005-0000-0000-0000190C0000}"/>
    <cellStyle name="PSHeading 4 2 2" xfId="41976" xr:uid="{2FEE8314-78BB-42EB-931B-7F0EE818C189}"/>
    <cellStyle name="PSHeading 4 2 3" xfId="42412" xr:uid="{DDDC8642-A97B-414C-8138-66F45FC0D552}"/>
    <cellStyle name="PSHeading 4 3" xfId="41794" xr:uid="{F177CAE7-AF6B-4318-805E-F46340C2A8F2}"/>
    <cellStyle name="PSHeading 5" xfId="5688" xr:uid="{00000000-0005-0000-0000-00001A0C0000}"/>
    <cellStyle name="PSHeading 5 2" xfId="37167" xr:uid="{00000000-0005-0000-0000-00001B0C0000}"/>
    <cellStyle name="PSHeading 5 3" xfId="40438" xr:uid="{C8B57FCD-BA1E-49B5-93B2-8E1F002C8E7D}"/>
    <cellStyle name="PSHeading 5 4" xfId="38203" xr:uid="{9941BFED-B4D4-40A5-AFB0-A8B998AA1E23}"/>
    <cellStyle name="PSHeading 6" xfId="38105" xr:uid="{7CB6E124-77BE-4A31-B10E-01F31169A9C6}"/>
    <cellStyle name="PSHeading_(chuck) OpEx On-going GRC Forecast Sum 4-20-10" xfId="2644" xr:uid="{00000000-0005-0000-0000-00001C0C0000}"/>
    <cellStyle name="PSInt" xfId="543" xr:uid="{00000000-0005-0000-0000-00001D0C0000}"/>
    <cellStyle name="PSInt 2" xfId="2645" xr:uid="{00000000-0005-0000-0000-00001E0C0000}"/>
    <cellStyle name="PSInt 3" xfId="2646" xr:uid="{00000000-0005-0000-0000-00001F0C0000}"/>
    <cellStyle name="PSSpacer" xfId="544" xr:uid="{00000000-0005-0000-0000-0000200C0000}"/>
    <cellStyle name="PSSpacer 2" xfId="2647" xr:uid="{00000000-0005-0000-0000-0000210C0000}"/>
    <cellStyle name="PSSpacer 3" xfId="2648" xr:uid="{00000000-0005-0000-0000-0000220C0000}"/>
    <cellStyle name="rate" xfId="2649" xr:uid="{00000000-0005-0000-0000-0000230C0000}"/>
    <cellStyle name="Ratio" xfId="2650" xr:uid="{00000000-0005-0000-0000-0000240C0000}"/>
    <cellStyle name="Ratio Comma" xfId="2651" xr:uid="{00000000-0005-0000-0000-0000250C0000}"/>
    <cellStyle name="Ratio_Private" xfId="2652" xr:uid="{00000000-0005-0000-0000-0000260C0000}"/>
    <cellStyle name="Revenue" xfId="2653" xr:uid="{00000000-0005-0000-0000-0000270C0000}"/>
    <cellStyle name="SAPBEXaggData" xfId="66" xr:uid="{00000000-0005-0000-0000-0000280C0000}"/>
    <cellStyle name="SAPBEXaggData 10" xfId="545" xr:uid="{00000000-0005-0000-0000-0000290C0000}"/>
    <cellStyle name="SAPBEXaggData 10 10" xfId="4976" xr:uid="{00000000-0005-0000-0000-00002A0C0000}"/>
    <cellStyle name="SAPBEXaggData 10 11" xfId="39809" xr:uid="{BAD8CB57-BBCA-46D3-9E1E-6F8919F6A5F0}"/>
    <cellStyle name="SAPBEXaggData 10 12" xfId="40119" xr:uid="{700639DA-3815-4CA7-BB22-A8B91EEA7A74}"/>
    <cellStyle name="SAPBEXaggData 10 13" xfId="44659" xr:uid="{0C820CE5-BDBE-44A2-A450-0AA702971A65}"/>
    <cellStyle name="SAPBEXaggData 10 14" xfId="41251" xr:uid="{9ECE3E1F-2132-452C-BFC4-FD7712AE2041}"/>
    <cellStyle name="SAPBEXaggData 10 2" xfId="2654" xr:uid="{00000000-0005-0000-0000-00002B0C0000}"/>
    <cellStyle name="SAPBEXaggData 10 2 10" xfId="43405" xr:uid="{2A4312E6-FDFA-47B7-969D-B716E528A758}"/>
    <cellStyle name="SAPBEXaggData 10 2 11" xfId="45595" xr:uid="{43BDB83D-36C5-4E5B-BA8B-45025C66ED83}"/>
    <cellStyle name="SAPBEXaggData 10 2 12" xfId="47913" xr:uid="{21EBFF0F-EB37-485B-AEE9-5501D3A937B0}"/>
    <cellStyle name="SAPBEXaggData 10 2 2" xfId="7830" xr:uid="{00000000-0005-0000-0000-00002C0C0000}"/>
    <cellStyle name="SAPBEXaggData 10 2 2 2" xfId="23861" xr:uid="{00000000-0005-0000-0000-00002D0C0000}"/>
    <cellStyle name="SAPBEXaggData 10 2 3" xfId="10656" xr:uid="{00000000-0005-0000-0000-00002E0C0000}"/>
    <cellStyle name="SAPBEXaggData 10 2 3 2" xfId="26525" xr:uid="{00000000-0005-0000-0000-00002F0C0000}"/>
    <cellStyle name="SAPBEXaggData 10 2 4" xfId="13205" xr:uid="{00000000-0005-0000-0000-0000300C0000}"/>
    <cellStyle name="SAPBEXaggData 10 2 4 2" xfId="28982" xr:uid="{00000000-0005-0000-0000-0000310C0000}"/>
    <cellStyle name="SAPBEXaggData 10 2 5" xfId="16008" xr:uid="{00000000-0005-0000-0000-0000320C0000}"/>
    <cellStyle name="SAPBEXaggData 10 2 5 2" xfId="31147" xr:uid="{00000000-0005-0000-0000-0000330C0000}"/>
    <cellStyle name="SAPBEXaggData 10 2 6" xfId="18622" xr:uid="{00000000-0005-0000-0000-0000340C0000}"/>
    <cellStyle name="SAPBEXaggData 10 2 6 2" xfId="33570" xr:uid="{00000000-0005-0000-0000-0000350C0000}"/>
    <cellStyle name="SAPBEXaggData 10 2 7" xfId="20966" xr:uid="{00000000-0005-0000-0000-0000360C0000}"/>
    <cellStyle name="SAPBEXaggData 10 2 7 2" xfId="35892" xr:uid="{00000000-0005-0000-0000-0000370C0000}"/>
    <cellStyle name="SAPBEXaggData 10 2 8" xfId="6137" xr:uid="{00000000-0005-0000-0000-0000380C0000}"/>
    <cellStyle name="SAPBEXaggData 10 2 9" xfId="38813" xr:uid="{3B5D5306-130C-475F-9507-5FFA0AB2A5DE}"/>
    <cellStyle name="SAPBEXaggData 10 3" xfId="4864" xr:uid="{00000000-0005-0000-0000-0000390C0000}"/>
    <cellStyle name="SAPBEXaggData 10 3 2" xfId="10019" xr:uid="{00000000-0005-0000-0000-00003A0C0000}"/>
    <cellStyle name="SAPBEXaggData 10 3 2 2" xfId="26010" xr:uid="{00000000-0005-0000-0000-00003B0C0000}"/>
    <cellStyle name="SAPBEXaggData 10 3 3" xfId="12837" xr:uid="{00000000-0005-0000-0000-00003C0C0000}"/>
    <cellStyle name="SAPBEXaggData 10 3 3 2" xfId="28681" xr:uid="{00000000-0005-0000-0000-00003D0C0000}"/>
    <cellStyle name="SAPBEXaggData 10 3 4" xfId="15184" xr:uid="{00000000-0005-0000-0000-00003E0C0000}"/>
    <cellStyle name="SAPBEXaggData 10 3 4 2" xfId="30597" xr:uid="{00000000-0005-0000-0000-00003F0C0000}"/>
    <cellStyle name="SAPBEXaggData 10 3 5" xfId="18160" xr:uid="{00000000-0005-0000-0000-0000400C0000}"/>
    <cellStyle name="SAPBEXaggData 10 3 5 2" xfId="33276" xr:uid="{00000000-0005-0000-0000-0000410C0000}"/>
    <cellStyle name="SAPBEXaggData 10 3 6" xfId="20768" xr:uid="{00000000-0005-0000-0000-0000420C0000}"/>
    <cellStyle name="SAPBEXaggData 10 3 6 2" xfId="35705" xr:uid="{00000000-0005-0000-0000-0000430C0000}"/>
    <cellStyle name="SAPBEXaggData 10 3 7" xfId="5845" xr:uid="{00000000-0005-0000-0000-0000440C0000}"/>
    <cellStyle name="SAPBEXaggData 10 3 7 2" xfId="22859" xr:uid="{00000000-0005-0000-0000-0000450C0000}"/>
    <cellStyle name="SAPBEXaggData 10 4" xfId="5686" xr:uid="{00000000-0005-0000-0000-0000460C0000}"/>
    <cellStyle name="SAPBEXaggData 10 4 2" xfId="22768" xr:uid="{00000000-0005-0000-0000-0000470C0000}"/>
    <cellStyle name="SAPBEXaggData 10 5" xfId="7758" xr:uid="{00000000-0005-0000-0000-0000480C0000}"/>
    <cellStyle name="SAPBEXaggData 10 5 2" xfId="23814" xr:uid="{00000000-0005-0000-0000-0000490C0000}"/>
    <cellStyle name="SAPBEXaggData 10 6" xfId="6761" xr:uid="{00000000-0005-0000-0000-00004A0C0000}"/>
    <cellStyle name="SAPBEXaggData 10 6 2" xfId="23236" xr:uid="{00000000-0005-0000-0000-00004B0C0000}"/>
    <cellStyle name="SAPBEXaggData 10 7" xfId="6964" xr:uid="{00000000-0005-0000-0000-00004C0C0000}"/>
    <cellStyle name="SAPBEXaggData 10 7 2" xfId="23359" xr:uid="{00000000-0005-0000-0000-00004D0C0000}"/>
    <cellStyle name="SAPBEXaggData 10 8" xfId="13467" xr:uid="{00000000-0005-0000-0000-00004E0C0000}"/>
    <cellStyle name="SAPBEXaggData 10 8 2" xfId="29112" xr:uid="{00000000-0005-0000-0000-00004F0C0000}"/>
    <cellStyle name="SAPBEXaggData 10 9" xfId="12946" xr:uid="{00000000-0005-0000-0000-0000500C0000}"/>
    <cellStyle name="SAPBEXaggData 10 9 2" xfId="28779" xr:uid="{00000000-0005-0000-0000-0000510C0000}"/>
    <cellStyle name="SAPBEXaggData 11" xfId="546" xr:uid="{00000000-0005-0000-0000-0000520C0000}"/>
    <cellStyle name="SAPBEXaggData 11 10" xfId="22278" xr:uid="{00000000-0005-0000-0000-0000530C0000}"/>
    <cellStyle name="SAPBEXaggData 11 11" xfId="40945" xr:uid="{1E3FC8E4-D025-4652-9335-4301E2E835D3}"/>
    <cellStyle name="SAPBEXaggData 11 12" xfId="41256" xr:uid="{EB99623F-4AFE-49E8-9E66-7C9CB897B79A}"/>
    <cellStyle name="SAPBEXaggData 11 13" xfId="39328" xr:uid="{BE3F4F71-B783-465B-B43C-3CE89C42D83F}"/>
    <cellStyle name="SAPBEXaggData 11 14" xfId="43402" xr:uid="{11477DD6-8222-4DC6-8575-287767EB0E84}"/>
    <cellStyle name="SAPBEXaggData 11 2" xfId="2655" xr:uid="{00000000-0005-0000-0000-0000540C0000}"/>
    <cellStyle name="SAPBEXaggData 11 2 10" xfId="43406" xr:uid="{B4087522-02F8-4EED-BDC2-FA77D965EDED}"/>
    <cellStyle name="SAPBEXaggData 11 2 11" xfId="45596" xr:uid="{F580E7C1-DE2F-460A-8767-58D31E0D8760}"/>
    <cellStyle name="SAPBEXaggData 11 2 12" xfId="47914" xr:uid="{A6EE9793-98B8-425F-A1C9-39086CE84CF2}"/>
    <cellStyle name="SAPBEXaggData 11 2 2" xfId="7831" xr:uid="{00000000-0005-0000-0000-0000550C0000}"/>
    <cellStyle name="SAPBEXaggData 11 2 2 2" xfId="23862" xr:uid="{00000000-0005-0000-0000-0000560C0000}"/>
    <cellStyle name="SAPBEXaggData 11 2 3" xfId="10657" xr:uid="{00000000-0005-0000-0000-0000570C0000}"/>
    <cellStyle name="SAPBEXaggData 11 2 3 2" xfId="26526" xr:uid="{00000000-0005-0000-0000-0000580C0000}"/>
    <cellStyle name="SAPBEXaggData 11 2 4" xfId="12097" xr:uid="{00000000-0005-0000-0000-0000590C0000}"/>
    <cellStyle name="SAPBEXaggData 11 2 4 2" xfId="27941" xr:uid="{00000000-0005-0000-0000-00005A0C0000}"/>
    <cellStyle name="SAPBEXaggData 11 2 5" xfId="16009" xr:uid="{00000000-0005-0000-0000-00005B0C0000}"/>
    <cellStyle name="SAPBEXaggData 11 2 5 2" xfId="31148" xr:uid="{00000000-0005-0000-0000-00005C0C0000}"/>
    <cellStyle name="SAPBEXaggData 11 2 6" xfId="18623" xr:uid="{00000000-0005-0000-0000-00005D0C0000}"/>
    <cellStyle name="SAPBEXaggData 11 2 6 2" xfId="33571" xr:uid="{00000000-0005-0000-0000-00005E0C0000}"/>
    <cellStyle name="SAPBEXaggData 11 2 7" xfId="20967" xr:uid="{00000000-0005-0000-0000-00005F0C0000}"/>
    <cellStyle name="SAPBEXaggData 11 2 7 2" xfId="35893" xr:uid="{00000000-0005-0000-0000-0000600C0000}"/>
    <cellStyle name="SAPBEXaggData 11 2 8" xfId="6138" xr:uid="{00000000-0005-0000-0000-0000610C0000}"/>
    <cellStyle name="SAPBEXaggData 11 2 9" xfId="38812" xr:uid="{38C62116-FF50-4416-8BEB-FC0D195AF352}"/>
    <cellStyle name="SAPBEXaggData 11 3" xfId="4863" xr:uid="{00000000-0005-0000-0000-0000620C0000}"/>
    <cellStyle name="SAPBEXaggData 11 3 2" xfId="10018" xr:uid="{00000000-0005-0000-0000-0000630C0000}"/>
    <cellStyle name="SAPBEXaggData 11 3 2 2" xfId="26009" xr:uid="{00000000-0005-0000-0000-0000640C0000}"/>
    <cellStyle name="SAPBEXaggData 11 3 3" xfId="12836" xr:uid="{00000000-0005-0000-0000-0000650C0000}"/>
    <cellStyle name="SAPBEXaggData 11 3 3 2" xfId="28680" xr:uid="{00000000-0005-0000-0000-0000660C0000}"/>
    <cellStyle name="SAPBEXaggData 11 3 4" xfId="13682" xr:uid="{00000000-0005-0000-0000-0000670C0000}"/>
    <cellStyle name="SAPBEXaggData 11 3 4 2" xfId="29303" xr:uid="{00000000-0005-0000-0000-0000680C0000}"/>
    <cellStyle name="SAPBEXaggData 11 3 5" xfId="18159" xr:uid="{00000000-0005-0000-0000-0000690C0000}"/>
    <cellStyle name="SAPBEXaggData 11 3 5 2" xfId="33275" xr:uid="{00000000-0005-0000-0000-00006A0C0000}"/>
    <cellStyle name="SAPBEXaggData 11 3 6" xfId="20767" xr:uid="{00000000-0005-0000-0000-00006B0C0000}"/>
    <cellStyle name="SAPBEXaggData 11 3 6 2" xfId="35704" xr:uid="{00000000-0005-0000-0000-00006C0C0000}"/>
    <cellStyle name="SAPBEXaggData 11 3 7" xfId="18603" xr:uid="{00000000-0005-0000-0000-00006D0C0000}"/>
    <cellStyle name="SAPBEXaggData 11 3 7 2" xfId="33557" xr:uid="{00000000-0005-0000-0000-00006E0C0000}"/>
    <cellStyle name="SAPBEXaggData 11 4" xfId="5685" xr:uid="{00000000-0005-0000-0000-00006F0C0000}"/>
    <cellStyle name="SAPBEXaggData 11 4 2" xfId="37231" xr:uid="{00000000-0005-0000-0000-0000700C0000}"/>
    <cellStyle name="SAPBEXaggData 11 5" xfId="7757" xr:uid="{00000000-0005-0000-0000-0000710C0000}"/>
    <cellStyle name="SAPBEXaggData 11 6" xfId="15509" xr:uid="{00000000-0005-0000-0000-0000720C0000}"/>
    <cellStyle name="SAPBEXaggData 11 7" xfId="10282" xr:uid="{00000000-0005-0000-0000-0000730C0000}"/>
    <cellStyle name="SAPBEXaggData 11 8" xfId="15976" xr:uid="{00000000-0005-0000-0000-0000740C0000}"/>
    <cellStyle name="SAPBEXaggData 11 9" xfId="18597" xr:uid="{00000000-0005-0000-0000-0000750C0000}"/>
    <cellStyle name="SAPBEXaggData 12" xfId="1777" xr:uid="{00000000-0005-0000-0000-0000760C0000}"/>
    <cellStyle name="SAPBEXaggData 12 10" xfId="23008" xr:uid="{00000000-0005-0000-0000-0000770C0000}"/>
    <cellStyle name="SAPBEXaggData 12 11" xfId="39808" xr:uid="{17111FC7-F25F-4BB8-AAE1-5290515CD29F}"/>
    <cellStyle name="SAPBEXaggData 12 12" xfId="40120" xr:uid="{8EE8A3B4-DF24-4BFA-AC47-4CE3B3048021}"/>
    <cellStyle name="SAPBEXaggData 12 13" xfId="44658" xr:uid="{26BFE1D8-9869-4484-809E-3CA9636F7353}"/>
    <cellStyle name="SAPBEXaggData 12 14" xfId="44709" xr:uid="{7DEC8068-5977-4B87-BE36-4F43D0C1E917}"/>
    <cellStyle name="SAPBEXaggData 12 2" xfId="2656" xr:uid="{00000000-0005-0000-0000-0000780C0000}"/>
    <cellStyle name="SAPBEXaggData 12 2 10" xfId="43407" xr:uid="{C75BCB4F-C3CD-4886-B900-1EF54D8E9B76}"/>
    <cellStyle name="SAPBEXaggData 12 2 11" xfId="45597" xr:uid="{3B90590C-DF84-4567-A66B-664F22FCCB6F}"/>
    <cellStyle name="SAPBEXaggData 12 2 12" xfId="47915" xr:uid="{CFC19CAC-7147-42B9-8C03-5837238C8338}"/>
    <cellStyle name="SAPBEXaggData 12 2 2" xfId="7832" xr:uid="{00000000-0005-0000-0000-0000790C0000}"/>
    <cellStyle name="SAPBEXaggData 12 2 2 2" xfId="23863" xr:uid="{00000000-0005-0000-0000-00007A0C0000}"/>
    <cellStyle name="SAPBEXaggData 12 2 3" xfId="10658" xr:uid="{00000000-0005-0000-0000-00007B0C0000}"/>
    <cellStyle name="SAPBEXaggData 12 2 3 2" xfId="26527" xr:uid="{00000000-0005-0000-0000-00007C0C0000}"/>
    <cellStyle name="SAPBEXaggData 12 2 4" xfId="5933" xr:uid="{00000000-0005-0000-0000-00007D0C0000}"/>
    <cellStyle name="SAPBEXaggData 12 2 4 2" xfId="22909" xr:uid="{00000000-0005-0000-0000-00007E0C0000}"/>
    <cellStyle name="SAPBEXaggData 12 2 5" xfId="16010" xr:uid="{00000000-0005-0000-0000-00007F0C0000}"/>
    <cellStyle name="SAPBEXaggData 12 2 5 2" xfId="31149" xr:uid="{00000000-0005-0000-0000-0000800C0000}"/>
    <cellStyle name="SAPBEXaggData 12 2 6" xfId="18624" xr:uid="{00000000-0005-0000-0000-0000810C0000}"/>
    <cellStyle name="SAPBEXaggData 12 2 6 2" xfId="33572" xr:uid="{00000000-0005-0000-0000-0000820C0000}"/>
    <cellStyle name="SAPBEXaggData 12 2 7" xfId="20968" xr:uid="{00000000-0005-0000-0000-0000830C0000}"/>
    <cellStyle name="SAPBEXaggData 12 2 7 2" xfId="35894" xr:uid="{00000000-0005-0000-0000-0000840C0000}"/>
    <cellStyle name="SAPBEXaggData 12 2 8" xfId="6139" xr:uid="{00000000-0005-0000-0000-0000850C0000}"/>
    <cellStyle name="SAPBEXaggData 12 2 9" xfId="38811" xr:uid="{61116D50-6A39-4A95-B11E-8E0E84036A9E}"/>
    <cellStyle name="SAPBEXaggData 12 3" xfId="4862" xr:uid="{00000000-0005-0000-0000-0000860C0000}"/>
    <cellStyle name="SAPBEXaggData 12 3 2" xfId="10017" xr:uid="{00000000-0005-0000-0000-0000870C0000}"/>
    <cellStyle name="SAPBEXaggData 12 3 2 2" xfId="26008" xr:uid="{00000000-0005-0000-0000-0000880C0000}"/>
    <cellStyle name="SAPBEXaggData 12 3 3" xfId="12835" xr:uid="{00000000-0005-0000-0000-0000890C0000}"/>
    <cellStyle name="SAPBEXaggData 12 3 3 2" xfId="28679" xr:uid="{00000000-0005-0000-0000-00008A0C0000}"/>
    <cellStyle name="SAPBEXaggData 12 3 4" xfId="15185" xr:uid="{00000000-0005-0000-0000-00008B0C0000}"/>
    <cellStyle name="SAPBEXaggData 12 3 4 2" xfId="30598" xr:uid="{00000000-0005-0000-0000-00008C0C0000}"/>
    <cellStyle name="SAPBEXaggData 12 3 5" xfId="18158" xr:uid="{00000000-0005-0000-0000-00008D0C0000}"/>
    <cellStyle name="SAPBEXaggData 12 3 5 2" xfId="33274" xr:uid="{00000000-0005-0000-0000-00008E0C0000}"/>
    <cellStyle name="SAPBEXaggData 12 3 6" xfId="20766" xr:uid="{00000000-0005-0000-0000-00008F0C0000}"/>
    <cellStyle name="SAPBEXaggData 12 3 6 2" xfId="35703" xr:uid="{00000000-0005-0000-0000-0000900C0000}"/>
    <cellStyle name="SAPBEXaggData 12 3 7" xfId="14226" xr:uid="{00000000-0005-0000-0000-0000910C0000}"/>
    <cellStyle name="SAPBEXaggData 12 3 7 2" xfId="29764" xr:uid="{00000000-0005-0000-0000-0000920C0000}"/>
    <cellStyle name="SAPBEXaggData 12 4" xfId="7066" xr:uid="{00000000-0005-0000-0000-0000930C0000}"/>
    <cellStyle name="SAPBEXaggData 12 4 2" xfId="37827" xr:uid="{00000000-0005-0000-0000-0000940C0000}"/>
    <cellStyle name="SAPBEXaggData 12 5" xfId="6541" xr:uid="{00000000-0005-0000-0000-0000950C0000}"/>
    <cellStyle name="SAPBEXaggData 12 6" xfId="7032" xr:uid="{00000000-0005-0000-0000-0000960C0000}"/>
    <cellStyle name="SAPBEXaggData 12 7" xfId="15488" xr:uid="{00000000-0005-0000-0000-0000970C0000}"/>
    <cellStyle name="SAPBEXaggData 12 8" xfId="13035" xr:uid="{00000000-0005-0000-0000-0000980C0000}"/>
    <cellStyle name="SAPBEXaggData 12 9" xfId="6974" xr:uid="{00000000-0005-0000-0000-0000990C0000}"/>
    <cellStyle name="SAPBEXaggData 13" xfId="2657" xr:uid="{00000000-0005-0000-0000-00009A0C0000}"/>
    <cellStyle name="SAPBEXaggData 13 10" xfId="44657" xr:uid="{EEE77A69-A53B-4CBC-B28A-68CDE887E41C}"/>
    <cellStyle name="SAPBEXaggData 13 11" xfId="44880" xr:uid="{C1C13C50-FD95-47B1-8358-5DCCFB68FCF5}"/>
    <cellStyle name="SAPBEXaggData 13 2" xfId="4861" xr:uid="{00000000-0005-0000-0000-00009B0C0000}"/>
    <cellStyle name="SAPBEXaggData 13 2 10" xfId="45598" xr:uid="{CBA51361-2EC5-46C3-BF22-A12C8B5DA38C}"/>
    <cellStyle name="SAPBEXaggData 13 2 11" xfId="47916" xr:uid="{EB888CC5-5628-40E9-9574-AF6E0F185612}"/>
    <cellStyle name="SAPBEXaggData 13 2 2" xfId="10016" xr:uid="{00000000-0005-0000-0000-00009C0C0000}"/>
    <cellStyle name="SAPBEXaggData 13 2 2 2" xfId="26007" xr:uid="{00000000-0005-0000-0000-00009D0C0000}"/>
    <cellStyle name="SAPBEXaggData 13 2 3" xfId="12834" xr:uid="{00000000-0005-0000-0000-00009E0C0000}"/>
    <cellStyle name="SAPBEXaggData 13 2 3 2" xfId="28678" xr:uid="{00000000-0005-0000-0000-00009F0C0000}"/>
    <cellStyle name="SAPBEXaggData 13 2 4" xfId="13681" xr:uid="{00000000-0005-0000-0000-0000A00C0000}"/>
    <cellStyle name="SAPBEXaggData 13 2 4 2" xfId="29302" xr:uid="{00000000-0005-0000-0000-0000A10C0000}"/>
    <cellStyle name="SAPBEXaggData 13 2 5" xfId="18157" xr:uid="{00000000-0005-0000-0000-0000A20C0000}"/>
    <cellStyle name="SAPBEXaggData 13 2 5 2" xfId="33273" xr:uid="{00000000-0005-0000-0000-0000A30C0000}"/>
    <cellStyle name="SAPBEXaggData 13 2 6" xfId="20765" xr:uid="{00000000-0005-0000-0000-0000A40C0000}"/>
    <cellStyle name="SAPBEXaggData 13 2 6 2" xfId="35702" xr:uid="{00000000-0005-0000-0000-0000A50C0000}"/>
    <cellStyle name="SAPBEXaggData 13 2 7" xfId="20940" xr:uid="{00000000-0005-0000-0000-0000A60C0000}"/>
    <cellStyle name="SAPBEXaggData 13 2 7 2" xfId="35866" xr:uid="{00000000-0005-0000-0000-0000A70C0000}"/>
    <cellStyle name="SAPBEXaggData 13 2 8" xfId="38137" xr:uid="{CE8DEA56-E890-42E2-A84B-CBD0995F59A1}"/>
    <cellStyle name="SAPBEXaggData 13 2 9" xfId="43408" xr:uid="{7D38A833-EAF4-4F61-BA4D-0AEE984AB702}"/>
    <cellStyle name="SAPBEXaggData 13 3" xfId="7833" xr:uid="{00000000-0005-0000-0000-0000A80C0000}"/>
    <cellStyle name="SAPBEXaggData 13 3 2" xfId="23864" xr:uid="{00000000-0005-0000-0000-0000A90C0000}"/>
    <cellStyle name="SAPBEXaggData 13 4" xfId="10659" xr:uid="{00000000-0005-0000-0000-0000AA0C0000}"/>
    <cellStyle name="SAPBEXaggData 13 4 2" xfId="26528" xr:uid="{00000000-0005-0000-0000-0000AB0C0000}"/>
    <cellStyle name="SAPBEXaggData 13 5" xfId="10552" xr:uid="{00000000-0005-0000-0000-0000AC0C0000}"/>
    <cellStyle name="SAPBEXaggData 13 5 2" xfId="26473" xr:uid="{00000000-0005-0000-0000-0000AD0C0000}"/>
    <cellStyle name="SAPBEXaggData 13 6" xfId="16011" xr:uid="{00000000-0005-0000-0000-0000AE0C0000}"/>
    <cellStyle name="SAPBEXaggData 13 6 2" xfId="31150" xr:uid="{00000000-0005-0000-0000-0000AF0C0000}"/>
    <cellStyle name="SAPBEXaggData 13 7" xfId="18625" xr:uid="{00000000-0005-0000-0000-0000B00C0000}"/>
    <cellStyle name="SAPBEXaggData 13 7 2" xfId="33573" xr:uid="{00000000-0005-0000-0000-0000B10C0000}"/>
    <cellStyle name="SAPBEXaggData 13 8" xfId="40944" xr:uid="{9D8FA887-A1E3-4348-9E90-7748FB8FBC9F}"/>
    <cellStyle name="SAPBEXaggData 13 9" xfId="41257" xr:uid="{7AFBE0AD-4ED3-457D-BE76-F43CF930B473}"/>
    <cellStyle name="SAPBEXaggData 14" xfId="2658" xr:uid="{00000000-0005-0000-0000-0000B20C0000}"/>
    <cellStyle name="SAPBEXaggData 14 10" xfId="44656" xr:uid="{89F1C363-A0DA-40D8-9603-215F951E5C9A}"/>
    <cellStyle name="SAPBEXaggData 14 11" xfId="46761" xr:uid="{26B887A3-B727-4352-9A51-43ECBE3FC820}"/>
    <cellStyle name="SAPBEXaggData 14 2" xfId="4860" xr:uid="{00000000-0005-0000-0000-0000B30C0000}"/>
    <cellStyle name="SAPBEXaggData 14 2 10" xfId="45599" xr:uid="{98D1760A-BAF9-456F-A8E7-2FD86A63392E}"/>
    <cellStyle name="SAPBEXaggData 14 2 11" xfId="47917" xr:uid="{3237A4EE-DEEF-4565-8BAA-028283843BB3}"/>
    <cellStyle name="SAPBEXaggData 14 2 2" xfId="10015" xr:uid="{00000000-0005-0000-0000-0000B40C0000}"/>
    <cellStyle name="SAPBEXaggData 14 2 2 2" xfId="26006" xr:uid="{00000000-0005-0000-0000-0000B50C0000}"/>
    <cellStyle name="SAPBEXaggData 14 2 3" xfId="12833" xr:uid="{00000000-0005-0000-0000-0000B60C0000}"/>
    <cellStyle name="SAPBEXaggData 14 2 3 2" xfId="28677" xr:uid="{00000000-0005-0000-0000-0000B70C0000}"/>
    <cellStyle name="SAPBEXaggData 14 2 4" xfId="15186" xr:uid="{00000000-0005-0000-0000-0000B80C0000}"/>
    <cellStyle name="SAPBEXaggData 14 2 4 2" xfId="30599" xr:uid="{00000000-0005-0000-0000-0000B90C0000}"/>
    <cellStyle name="SAPBEXaggData 14 2 5" xfId="18156" xr:uid="{00000000-0005-0000-0000-0000BA0C0000}"/>
    <cellStyle name="SAPBEXaggData 14 2 5 2" xfId="33272" xr:uid="{00000000-0005-0000-0000-0000BB0C0000}"/>
    <cellStyle name="SAPBEXaggData 14 2 6" xfId="20764" xr:uid="{00000000-0005-0000-0000-0000BC0C0000}"/>
    <cellStyle name="SAPBEXaggData 14 2 6 2" xfId="35701" xr:uid="{00000000-0005-0000-0000-0000BD0C0000}"/>
    <cellStyle name="SAPBEXaggData 14 2 7" xfId="5808" xr:uid="{00000000-0005-0000-0000-0000BE0C0000}"/>
    <cellStyle name="SAPBEXaggData 14 2 7 2" xfId="22836" xr:uid="{00000000-0005-0000-0000-0000BF0C0000}"/>
    <cellStyle name="SAPBEXaggData 14 2 8" xfId="39258" xr:uid="{837F2B72-3ACB-4B6D-AE1B-DE27DA1C768D}"/>
    <cellStyle name="SAPBEXaggData 14 2 9" xfId="43409" xr:uid="{AF3885A5-76B2-4861-92C7-75C1995281CF}"/>
    <cellStyle name="SAPBEXaggData 14 3" xfId="7834" xr:uid="{00000000-0005-0000-0000-0000C00C0000}"/>
    <cellStyle name="SAPBEXaggData 14 3 2" xfId="23865" xr:uid="{00000000-0005-0000-0000-0000C10C0000}"/>
    <cellStyle name="SAPBEXaggData 14 4" xfId="10660" xr:uid="{00000000-0005-0000-0000-0000C20C0000}"/>
    <cellStyle name="SAPBEXaggData 14 4 2" xfId="26529" xr:uid="{00000000-0005-0000-0000-0000C30C0000}"/>
    <cellStyle name="SAPBEXaggData 14 5" xfId="14258" xr:uid="{00000000-0005-0000-0000-0000C40C0000}"/>
    <cellStyle name="SAPBEXaggData 14 5 2" xfId="29781" xr:uid="{00000000-0005-0000-0000-0000C50C0000}"/>
    <cellStyle name="SAPBEXaggData 14 6" xfId="16012" xr:uid="{00000000-0005-0000-0000-0000C60C0000}"/>
    <cellStyle name="SAPBEXaggData 14 6 2" xfId="31151" xr:uid="{00000000-0005-0000-0000-0000C70C0000}"/>
    <cellStyle name="SAPBEXaggData 14 7" xfId="18626" xr:uid="{00000000-0005-0000-0000-0000C80C0000}"/>
    <cellStyle name="SAPBEXaggData 14 7 2" xfId="33574" xr:uid="{00000000-0005-0000-0000-0000C90C0000}"/>
    <cellStyle name="SAPBEXaggData 14 8" xfId="39807" xr:uid="{06D4F769-4617-4854-8F47-FBE7261B889B}"/>
    <cellStyle name="SAPBEXaggData 14 9" xfId="40121" xr:uid="{70C46D6A-DA13-4FF0-AA81-9589F194A204}"/>
    <cellStyle name="SAPBEXaggData 15" xfId="2659" xr:uid="{00000000-0005-0000-0000-0000CA0C0000}"/>
    <cellStyle name="SAPBEXaggData 15 10" xfId="44655" xr:uid="{A4C5CDA3-57CF-4045-963E-F093395F7A23}"/>
    <cellStyle name="SAPBEXaggData 15 11" xfId="43401" xr:uid="{9B95C789-92DA-45DE-AD18-2587D79731D0}"/>
    <cellStyle name="SAPBEXaggData 15 2" xfId="4859" xr:uid="{00000000-0005-0000-0000-0000CB0C0000}"/>
    <cellStyle name="SAPBEXaggData 15 2 10" xfId="45600" xr:uid="{1E43E056-DF21-4E93-ADFA-6133EFCC8ACE}"/>
    <cellStyle name="SAPBEXaggData 15 2 11" xfId="47918" xr:uid="{AB6A1E1A-B3D9-49CC-815E-9B52A0011766}"/>
    <cellStyle name="SAPBEXaggData 15 2 2" xfId="10014" xr:uid="{00000000-0005-0000-0000-0000CC0C0000}"/>
    <cellStyle name="SAPBEXaggData 15 2 2 2" xfId="26005" xr:uid="{00000000-0005-0000-0000-0000CD0C0000}"/>
    <cellStyle name="SAPBEXaggData 15 2 3" xfId="12832" xr:uid="{00000000-0005-0000-0000-0000CE0C0000}"/>
    <cellStyle name="SAPBEXaggData 15 2 3 2" xfId="28676" xr:uid="{00000000-0005-0000-0000-0000CF0C0000}"/>
    <cellStyle name="SAPBEXaggData 15 2 4" xfId="13680" xr:uid="{00000000-0005-0000-0000-0000D00C0000}"/>
    <cellStyle name="SAPBEXaggData 15 2 4 2" xfId="29301" xr:uid="{00000000-0005-0000-0000-0000D10C0000}"/>
    <cellStyle name="SAPBEXaggData 15 2 5" xfId="18155" xr:uid="{00000000-0005-0000-0000-0000D20C0000}"/>
    <cellStyle name="SAPBEXaggData 15 2 5 2" xfId="33271" xr:uid="{00000000-0005-0000-0000-0000D30C0000}"/>
    <cellStyle name="SAPBEXaggData 15 2 6" xfId="20763" xr:uid="{00000000-0005-0000-0000-0000D40C0000}"/>
    <cellStyle name="SAPBEXaggData 15 2 6 2" xfId="35700" xr:uid="{00000000-0005-0000-0000-0000D50C0000}"/>
    <cellStyle name="SAPBEXaggData 15 2 7" xfId="18452" xr:uid="{00000000-0005-0000-0000-0000D60C0000}"/>
    <cellStyle name="SAPBEXaggData 15 2 7 2" xfId="33488" xr:uid="{00000000-0005-0000-0000-0000D70C0000}"/>
    <cellStyle name="SAPBEXaggData 15 2 8" xfId="39257" xr:uid="{7BF7ECF0-BE1D-4D4C-BD97-3DCDD77A08A5}"/>
    <cellStyle name="SAPBEXaggData 15 2 9" xfId="43410" xr:uid="{F2F50836-68F2-4206-AA02-142F1D69606D}"/>
    <cellStyle name="SAPBEXaggData 15 3" xfId="7835" xr:uid="{00000000-0005-0000-0000-0000D80C0000}"/>
    <cellStyle name="SAPBEXaggData 15 3 2" xfId="23866" xr:uid="{00000000-0005-0000-0000-0000D90C0000}"/>
    <cellStyle name="SAPBEXaggData 15 4" xfId="10661" xr:uid="{00000000-0005-0000-0000-0000DA0C0000}"/>
    <cellStyle name="SAPBEXaggData 15 4 2" xfId="26530" xr:uid="{00000000-0005-0000-0000-0000DB0C0000}"/>
    <cellStyle name="SAPBEXaggData 15 5" xfId="10416" xr:uid="{00000000-0005-0000-0000-0000DC0C0000}"/>
    <cellStyle name="SAPBEXaggData 15 5 2" xfId="26339" xr:uid="{00000000-0005-0000-0000-0000DD0C0000}"/>
    <cellStyle name="SAPBEXaggData 15 6" xfId="16013" xr:uid="{00000000-0005-0000-0000-0000DE0C0000}"/>
    <cellStyle name="SAPBEXaggData 15 6 2" xfId="31152" xr:uid="{00000000-0005-0000-0000-0000DF0C0000}"/>
    <cellStyle name="SAPBEXaggData 15 7" xfId="18627" xr:uid="{00000000-0005-0000-0000-0000E00C0000}"/>
    <cellStyle name="SAPBEXaggData 15 7 2" xfId="33575" xr:uid="{00000000-0005-0000-0000-0000E10C0000}"/>
    <cellStyle name="SAPBEXaggData 15 8" xfId="40943" xr:uid="{00C6C9A9-2A26-4AEE-A28C-4ECD030C59CD}"/>
    <cellStyle name="SAPBEXaggData 15 9" xfId="41258" xr:uid="{8DF1059E-FEAD-454B-A24D-BF351147B589}"/>
    <cellStyle name="SAPBEXaggData 16" xfId="2660" xr:uid="{00000000-0005-0000-0000-0000E20C0000}"/>
    <cellStyle name="SAPBEXaggData 16 10" xfId="44654" xr:uid="{E7A98622-5EA3-42A7-B340-C68E849B6148}"/>
    <cellStyle name="SAPBEXaggData 16 11" xfId="40377" xr:uid="{51B67A63-2354-4EFF-9A7F-7321BD6AF5BC}"/>
    <cellStyle name="SAPBEXaggData 16 2" xfId="4858" xr:uid="{00000000-0005-0000-0000-0000E30C0000}"/>
    <cellStyle name="SAPBEXaggData 16 2 10" xfId="45601" xr:uid="{08F5D9BE-296E-4ECD-B814-59D081DC156B}"/>
    <cellStyle name="SAPBEXaggData 16 2 11" xfId="47919" xr:uid="{585A84E2-A108-43C1-86F5-4FE43FA7605E}"/>
    <cellStyle name="SAPBEXaggData 16 2 2" xfId="10013" xr:uid="{00000000-0005-0000-0000-0000E40C0000}"/>
    <cellStyle name="SAPBEXaggData 16 2 2 2" xfId="26004" xr:uid="{00000000-0005-0000-0000-0000E50C0000}"/>
    <cellStyle name="SAPBEXaggData 16 2 3" xfId="12831" xr:uid="{00000000-0005-0000-0000-0000E60C0000}"/>
    <cellStyle name="SAPBEXaggData 16 2 3 2" xfId="28675" xr:uid="{00000000-0005-0000-0000-0000E70C0000}"/>
    <cellStyle name="SAPBEXaggData 16 2 4" xfId="15187" xr:uid="{00000000-0005-0000-0000-0000E80C0000}"/>
    <cellStyle name="SAPBEXaggData 16 2 4 2" xfId="30600" xr:uid="{00000000-0005-0000-0000-0000E90C0000}"/>
    <cellStyle name="SAPBEXaggData 16 2 5" xfId="18154" xr:uid="{00000000-0005-0000-0000-0000EA0C0000}"/>
    <cellStyle name="SAPBEXaggData 16 2 5 2" xfId="33270" xr:uid="{00000000-0005-0000-0000-0000EB0C0000}"/>
    <cellStyle name="SAPBEXaggData 16 2 6" xfId="20762" xr:uid="{00000000-0005-0000-0000-0000EC0C0000}"/>
    <cellStyle name="SAPBEXaggData 16 2 6 2" xfId="35699" xr:uid="{00000000-0005-0000-0000-0000ED0C0000}"/>
    <cellStyle name="SAPBEXaggData 16 2 7" xfId="13427" xr:uid="{00000000-0005-0000-0000-0000EE0C0000}"/>
    <cellStyle name="SAPBEXaggData 16 2 7 2" xfId="29090" xr:uid="{00000000-0005-0000-0000-0000EF0C0000}"/>
    <cellStyle name="SAPBEXaggData 16 2 8" xfId="38135" xr:uid="{1B19FE4F-02CC-46EB-954A-A2BA05A97066}"/>
    <cellStyle name="SAPBEXaggData 16 2 9" xfId="43411" xr:uid="{0E4A4E65-FF56-421A-8902-E5130DBA480D}"/>
    <cellStyle name="SAPBEXaggData 16 3" xfId="7836" xr:uid="{00000000-0005-0000-0000-0000F00C0000}"/>
    <cellStyle name="SAPBEXaggData 16 3 2" xfId="23867" xr:uid="{00000000-0005-0000-0000-0000F10C0000}"/>
    <cellStyle name="SAPBEXaggData 16 4" xfId="10662" xr:uid="{00000000-0005-0000-0000-0000F20C0000}"/>
    <cellStyle name="SAPBEXaggData 16 4 2" xfId="26531" xr:uid="{00000000-0005-0000-0000-0000F30C0000}"/>
    <cellStyle name="SAPBEXaggData 16 5" xfId="5934" xr:uid="{00000000-0005-0000-0000-0000F40C0000}"/>
    <cellStyle name="SAPBEXaggData 16 5 2" xfId="22910" xr:uid="{00000000-0005-0000-0000-0000F50C0000}"/>
    <cellStyle name="SAPBEXaggData 16 6" xfId="16014" xr:uid="{00000000-0005-0000-0000-0000F60C0000}"/>
    <cellStyle name="SAPBEXaggData 16 6 2" xfId="31153" xr:uid="{00000000-0005-0000-0000-0000F70C0000}"/>
    <cellStyle name="SAPBEXaggData 16 7" xfId="18628" xr:uid="{00000000-0005-0000-0000-0000F80C0000}"/>
    <cellStyle name="SAPBEXaggData 16 7 2" xfId="33576" xr:uid="{00000000-0005-0000-0000-0000F90C0000}"/>
    <cellStyle name="SAPBEXaggData 16 8" xfId="39806" xr:uid="{CAD7D6AA-4C6D-4AE3-99C4-D7BEC45456D8}"/>
    <cellStyle name="SAPBEXaggData 16 9" xfId="38285" xr:uid="{DB2D588B-0CCC-4E0B-BC18-F6003736670E}"/>
    <cellStyle name="SAPBEXaggData 17" xfId="2661" xr:uid="{00000000-0005-0000-0000-0000FA0C0000}"/>
    <cellStyle name="SAPBEXaggData 17 10" xfId="44653" xr:uid="{5A6D8B34-6333-4620-99ED-132DE5D5AB31}"/>
    <cellStyle name="SAPBEXaggData 17 11" xfId="38284" xr:uid="{79554A96-556C-4E88-B656-DBA814124821}"/>
    <cellStyle name="SAPBEXaggData 17 2" xfId="4857" xr:uid="{00000000-0005-0000-0000-0000FB0C0000}"/>
    <cellStyle name="SAPBEXaggData 17 2 10" xfId="45602" xr:uid="{EF7283EA-8C97-4E6B-8973-2ABBE7108068}"/>
    <cellStyle name="SAPBEXaggData 17 2 11" xfId="47920" xr:uid="{C895E32B-7EE5-46A8-A19F-4C21542E9CA0}"/>
    <cellStyle name="SAPBEXaggData 17 2 2" xfId="10012" xr:uid="{00000000-0005-0000-0000-0000FC0C0000}"/>
    <cellStyle name="SAPBEXaggData 17 2 2 2" xfId="26003" xr:uid="{00000000-0005-0000-0000-0000FD0C0000}"/>
    <cellStyle name="SAPBEXaggData 17 2 3" xfId="12830" xr:uid="{00000000-0005-0000-0000-0000FE0C0000}"/>
    <cellStyle name="SAPBEXaggData 17 2 3 2" xfId="28674" xr:uid="{00000000-0005-0000-0000-0000FF0C0000}"/>
    <cellStyle name="SAPBEXaggData 17 2 4" xfId="13679" xr:uid="{00000000-0005-0000-0000-0000000D0000}"/>
    <cellStyle name="SAPBEXaggData 17 2 4 2" xfId="29300" xr:uid="{00000000-0005-0000-0000-0000010D0000}"/>
    <cellStyle name="SAPBEXaggData 17 2 5" xfId="18153" xr:uid="{00000000-0005-0000-0000-0000020D0000}"/>
    <cellStyle name="SAPBEXaggData 17 2 5 2" xfId="33269" xr:uid="{00000000-0005-0000-0000-0000030D0000}"/>
    <cellStyle name="SAPBEXaggData 17 2 6" xfId="20761" xr:uid="{00000000-0005-0000-0000-0000040D0000}"/>
    <cellStyle name="SAPBEXaggData 17 2 6 2" xfId="35698" xr:uid="{00000000-0005-0000-0000-0000050D0000}"/>
    <cellStyle name="SAPBEXaggData 17 2 7" xfId="6714" xr:uid="{00000000-0005-0000-0000-0000060D0000}"/>
    <cellStyle name="SAPBEXaggData 17 2 7 2" xfId="23203" xr:uid="{00000000-0005-0000-0000-0000070D0000}"/>
    <cellStyle name="SAPBEXaggData 17 2 8" xfId="38808" xr:uid="{029FC24C-8C0C-4E47-94C4-853DDEF9A9FD}"/>
    <cellStyle name="SAPBEXaggData 17 2 9" xfId="43412" xr:uid="{0066F770-6623-42C2-A7BD-640EA2A8E943}"/>
    <cellStyle name="SAPBEXaggData 17 3" xfId="7837" xr:uid="{00000000-0005-0000-0000-0000080D0000}"/>
    <cellStyle name="SAPBEXaggData 17 3 2" xfId="23868" xr:uid="{00000000-0005-0000-0000-0000090D0000}"/>
    <cellStyle name="SAPBEXaggData 17 4" xfId="10663" xr:uid="{00000000-0005-0000-0000-00000A0D0000}"/>
    <cellStyle name="SAPBEXaggData 17 4 2" xfId="26532" xr:uid="{00000000-0005-0000-0000-00000B0D0000}"/>
    <cellStyle name="SAPBEXaggData 17 5" xfId="15482" xr:uid="{00000000-0005-0000-0000-00000C0D0000}"/>
    <cellStyle name="SAPBEXaggData 17 5 2" xfId="30846" xr:uid="{00000000-0005-0000-0000-00000D0D0000}"/>
    <cellStyle name="SAPBEXaggData 17 6" xfId="16015" xr:uid="{00000000-0005-0000-0000-00000E0D0000}"/>
    <cellStyle name="SAPBEXaggData 17 6 2" xfId="31154" xr:uid="{00000000-0005-0000-0000-00000F0D0000}"/>
    <cellStyle name="SAPBEXaggData 17 7" xfId="18629" xr:uid="{00000000-0005-0000-0000-0000100D0000}"/>
    <cellStyle name="SAPBEXaggData 17 7 2" xfId="33577" xr:uid="{00000000-0005-0000-0000-0000110D0000}"/>
    <cellStyle name="SAPBEXaggData 17 8" xfId="40942" xr:uid="{9A263E72-D0DF-4575-8679-1FE942F30BFC}"/>
    <cellStyle name="SAPBEXaggData 17 9" xfId="41921" xr:uid="{D5868B20-0E1D-49D6-9D9B-F1937AF3CFD0}"/>
    <cellStyle name="SAPBEXaggData 18" xfId="4914" xr:uid="{00000000-0005-0000-0000-0000120D0000}"/>
    <cellStyle name="SAPBEXaggData 18 10" xfId="46673" xr:uid="{3C476E3E-C79D-4A49-8078-C46C1C91A9E3}"/>
    <cellStyle name="SAPBEXaggData 18 11" xfId="48990" xr:uid="{20D8F8F8-0ED8-4192-844A-80583D72D279}"/>
    <cellStyle name="SAPBEXaggData 18 2" xfId="10069" xr:uid="{00000000-0005-0000-0000-0000130D0000}"/>
    <cellStyle name="SAPBEXaggData 18 2 2" xfId="26051" xr:uid="{00000000-0005-0000-0000-0000140D0000}"/>
    <cellStyle name="SAPBEXaggData 18 3" xfId="12887" xr:uid="{00000000-0005-0000-0000-0000150D0000}"/>
    <cellStyle name="SAPBEXaggData 18 3 2" xfId="28728" xr:uid="{00000000-0005-0000-0000-0000160D0000}"/>
    <cellStyle name="SAPBEXaggData 18 4" xfId="10132" xr:uid="{00000000-0005-0000-0000-0000170D0000}"/>
    <cellStyle name="SAPBEXaggData 18 4 2" xfId="26103" xr:uid="{00000000-0005-0000-0000-0000180D0000}"/>
    <cellStyle name="SAPBEXaggData 18 5" xfId="18208" xr:uid="{00000000-0005-0000-0000-0000190D0000}"/>
    <cellStyle name="SAPBEXaggData 18 5 2" xfId="33314" xr:uid="{00000000-0005-0000-0000-00001A0D0000}"/>
    <cellStyle name="SAPBEXaggData 18 6" xfId="20815" xr:uid="{00000000-0005-0000-0000-00001B0D0000}"/>
    <cellStyle name="SAPBEXaggData 18 6 2" xfId="35748" xr:uid="{00000000-0005-0000-0000-00001C0D0000}"/>
    <cellStyle name="SAPBEXaggData 18 7" xfId="20959" xr:uid="{00000000-0005-0000-0000-00001D0D0000}"/>
    <cellStyle name="SAPBEXaggData 18 7 2" xfId="35885" xr:uid="{00000000-0005-0000-0000-00001E0D0000}"/>
    <cellStyle name="SAPBEXaggData 18 8" xfId="39042" xr:uid="{DF1B6FB5-3795-4873-AED9-A57636C8DEC2}"/>
    <cellStyle name="SAPBEXaggData 18 9" xfId="44484" xr:uid="{8B49B3F8-27DC-4016-B251-961E1F643925}"/>
    <cellStyle name="SAPBEXaggData 19" xfId="6017" xr:uid="{00000000-0005-0000-0000-00001F0D0000}"/>
    <cellStyle name="SAPBEXaggData 19 2" xfId="22982" xr:uid="{00000000-0005-0000-0000-0000200D0000}"/>
    <cellStyle name="SAPBEXaggData 19 3" xfId="40302" xr:uid="{AE366DD6-0778-4246-8732-F27BF1CCDEBC}"/>
    <cellStyle name="SAPBEXaggData 19 4" xfId="40449" xr:uid="{EB4EAFA6-24F4-4425-8588-C8B0DADC8E18}"/>
    <cellStyle name="SAPBEXaggData 19 5" xfId="45461" xr:uid="{E9EF4F94-DA56-4C55-9B51-CC9C8ED82BB5}"/>
    <cellStyle name="SAPBEXaggData 19 6" xfId="47783" xr:uid="{B2E87F8F-FA71-4BF8-93C6-32933B6BFBAB}"/>
    <cellStyle name="SAPBEXaggData 2" xfId="547" xr:uid="{00000000-0005-0000-0000-0000210D0000}"/>
    <cellStyle name="SAPBEXaggData 2 10" xfId="12979" xr:uid="{00000000-0005-0000-0000-0000220D0000}"/>
    <cellStyle name="SAPBEXaggData 2 11" xfId="10615" xr:uid="{00000000-0005-0000-0000-0000230D0000}"/>
    <cellStyle name="SAPBEXaggData 2 12" xfId="7050" xr:uid="{00000000-0005-0000-0000-0000240D0000}"/>
    <cellStyle name="SAPBEXaggData 2 13" xfId="22279" xr:uid="{00000000-0005-0000-0000-0000250D0000}"/>
    <cellStyle name="SAPBEXaggData 2 14" xfId="37931" xr:uid="{00000000-0005-0000-0000-0000260D0000}"/>
    <cellStyle name="SAPBEXaggData 2 15" xfId="38310" xr:uid="{472A6A0D-0C4E-4C92-A5BB-3D2375D5E616}"/>
    <cellStyle name="SAPBEXaggData 2 16" xfId="42231" xr:uid="{B77F85E6-9F6C-404B-8B97-061577B39B70}"/>
    <cellStyle name="SAPBEXaggData 2 17" xfId="44856" xr:uid="{FFD1529C-5CFC-445F-8DC0-F14CC161F5D9}"/>
    <cellStyle name="SAPBEXaggData 2 18" xfId="46943" xr:uid="{2229C7E8-B7AF-428B-B194-C8EFF551061D}"/>
    <cellStyle name="SAPBEXaggData 2 2" xfId="548" xr:uid="{00000000-0005-0000-0000-0000270D0000}"/>
    <cellStyle name="SAPBEXaggData 2 2 10" xfId="4977" xr:uid="{00000000-0005-0000-0000-0000280D0000}"/>
    <cellStyle name="SAPBEXaggData 2 2 11" xfId="37932" xr:uid="{00000000-0005-0000-0000-0000290D0000}"/>
    <cellStyle name="SAPBEXaggData 2 2 12" xfId="39805" xr:uid="{6F98894E-8AEB-4163-90BC-4E6DC2CE18CA}"/>
    <cellStyle name="SAPBEXaggData 2 2 13" xfId="40122" xr:uid="{CA31FC0B-97C7-47D1-B599-BD973FB785D4}"/>
    <cellStyle name="SAPBEXaggData 2 2 14" xfId="44652" xr:uid="{2FAA5FAD-D2EE-4F96-AA2B-7DC3C3D6D148}"/>
    <cellStyle name="SAPBEXaggData 2 2 15" xfId="40115" xr:uid="{CBD44880-B7E2-460C-A20B-87E6F0151EA3}"/>
    <cellStyle name="SAPBEXaggData 2 2 2" xfId="2663" xr:uid="{00000000-0005-0000-0000-00002A0D0000}"/>
    <cellStyle name="SAPBEXaggData 2 2 2 10" xfId="39028" xr:uid="{D98C2D0C-9F44-48F8-AD40-C2FDAAD22909}"/>
    <cellStyle name="SAPBEXaggData 2 2 2 11" xfId="46681" xr:uid="{4D167A61-E439-4AD7-BFBD-906A9D6538DA}"/>
    <cellStyle name="SAPBEXaggData 2 2 2 12" xfId="48997" xr:uid="{9F1621F4-CE54-4A91-B521-E58B78ABE1D6}"/>
    <cellStyle name="SAPBEXaggData 2 2 2 2" xfId="7839" xr:uid="{00000000-0005-0000-0000-00002B0D0000}"/>
    <cellStyle name="SAPBEXaggData 2 2 2 2 2" xfId="23870" xr:uid="{00000000-0005-0000-0000-00002C0D0000}"/>
    <cellStyle name="SAPBEXaggData 2 2 2 3" xfId="10665" xr:uid="{00000000-0005-0000-0000-00002D0D0000}"/>
    <cellStyle name="SAPBEXaggData 2 2 2 3 2" xfId="26534" xr:uid="{00000000-0005-0000-0000-00002E0D0000}"/>
    <cellStyle name="SAPBEXaggData 2 2 2 4" xfId="13795" xr:uid="{00000000-0005-0000-0000-00002F0D0000}"/>
    <cellStyle name="SAPBEXaggData 2 2 2 4 2" xfId="29383" xr:uid="{00000000-0005-0000-0000-0000300D0000}"/>
    <cellStyle name="SAPBEXaggData 2 2 2 5" xfId="16017" xr:uid="{00000000-0005-0000-0000-0000310D0000}"/>
    <cellStyle name="SAPBEXaggData 2 2 2 5 2" xfId="31156" xr:uid="{00000000-0005-0000-0000-0000320D0000}"/>
    <cellStyle name="SAPBEXaggData 2 2 2 6" xfId="18631" xr:uid="{00000000-0005-0000-0000-0000330D0000}"/>
    <cellStyle name="SAPBEXaggData 2 2 2 6 2" xfId="33579" xr:uid="{00000000-0005-0000-0000-0000340D0000}"/>
    <cellStyle name="SAPBEXaggData 2 2 2 7" xfId="20975" xr:uid="{00000000-0005-0000-0000-0000350D0000}"/>
    <cellStyle name="SAPBEXaggData 2 2 2 7 2" xfId="35901" xr:uid="{00000000-0005-0000-0000-0000360D0000}"/>
    <cellStyle name="SAPBEXaggData 2 2 2 8" xfId="6141" xr:uid="{00000000-0005-0000-0000-0000370D0000}"/>
    <cellStyle name="SAPBEXaggData 2 2 2 9" xfId="41378" xr:uid="{11823224-2D82-401B-BCFE-019F1493B0A6}"/>
    <cellStyle name="SAPBEXaggData 2 2 3" xfId="4855" xr:uid="{00000000-0005-0000-0000-0000380D0000}"/>
    <cellStyle name="SAPBEXaggData 2 2 3 10" xfId="45603" xr:uid="{9F5B1E81-1B40-46A6-B1B5-42E04929A01D}"/>
    <cellStyle name="SAPBEXaggData 2 2 3 11" xfId="47921" xr:uid="{7387E271-B903-44C8-8973-4D3A21E8B75E}"/>
    <cellStyle name="SAPBEXaggData 2 2 3 2" xfId="10010" xr:uid="{00000000-0005-0000-0000-0000390D0000}"/>
    <cellStyle name="SAPBEXaggData 2 2 3 2 2" xfId="26001" xr:uid="{00000000-0005-0000-0000-00003A0D0000}"/>
    <cellStyle name="SAPBEXaggData 2 2 3 3" xfId="12828" xr:uid="{00000000-0005-0000-0000-00003B0D0000}"/>
    <cellStyle name="SAPBEXaggData 2 2 3 3 2" xfId="28672" xr:uid="{00000000-0005-0000-0000-00003C0D0000}"/>
    <cellStyle name="SAPBEXaggData 2 2 3 4" xfId="13678" xr:uid="{00000000-0005-0000-0000-00003D0D0000}"/>
    <cellStyle name="SAPBEXaggData 2 2 3 4 2" xfId="29299" xr:uid="{00000000-0005-0000-0000-00003E0D0000}"/>
    <cellStyle name="SAPBEXaggData 2 2 3 5" xfId="18151" xr:uid="{00000000-0005-0000-0000-00003F0D0000}"/>
    <cellStyle name="SAPBEXaggData 2 2 3 5 2" xfId="33267" xr:uid="{00000000-0005-0000-0000-0000400D0000}"/>
    <cellStyle name="SAPBEXaggData 2 2 3 6" xfId="20759" xr:uid="{00000000-0005-0000-0000-0000410D0000}"/>
    <cellStyle name="SAPBEXaggData 2 2 3 6 2" xfId="35696" xr:uid="{00000000-0005-0000-0000-0000420D0000}"/>
    <cellStyle name="SAPBEXaggData 2 2 3 7" xfId="10378" xr:uid="{00000000-0005-0000-0000-0000430D0000}"/>
    <cellStyle name="SAPBEXaggData 2 2 3 7 2" xfId="26316" xr:uid="{00000000-0005-0000-0000-0000440D0000}"/>
    <cellStyle name="SAPBEXaggData 2 2 3 8" xfId="38806" xr:uid="{2AAF5B31-BA87-4597-87B2-239120090AA6}"/>
    <cellStyle name="SAPBEXaggData 2 2 3 9" xfId="43413" xr:uid="{526B46F2-F868-4267-B941-862958594917}"/>
    <cellStyle name="SAPBEXaggData 2 2 4" xfId="6065" xr:uid="{00000000-0005-0000-0000-0000450D0000}"/>
    <cellStyle name="SAPBEXaggData 2 2 4 2" xfId="23006" xr:uid="{00000000-0005-0000-0000-0000460D0000}"/>
    <cellStyle name="SAPBEXaggData 2 2 5" xfId="7755" xr:uid="{00000000-0005-0000-0000-0000470D0000}"/>
    <cellStyle name="SAPBEXaggData 2 2 5 2" xfId="23813" xr:uid="{00000000-0005-0000-0000-0000480D0000}"/>
    <cellStyle name="SAPBEXaggData 2 2 6" xfId="13012" xr:uid="{00000000-0005-0000-0000-0000490D0000}"/>
    <cellStyle name="SAPBEXaggData 2 2 6 2" xfId="28812" xr:uid="{00000000-0005-0000-0000-00004A0D0000}"/>
    <cellStyle name="SAPBEXaggData 2 2 7" xfId="10286" xr:uid="{00000000-0005-0000-0000-00004B0D0000}"/>
    <cellStyle name="SAPBEXaggData 2 2 7 2" xfId="26230" xr:uid="{00000000-0005-0000-0000-00004C0D0000}"/>
    <cellStyle name="SAPBEXaggData 2 2 8" xfId="5238" xr:uid="{00000000-0005-0000-0000-00004D0D0000}"/>
    <cellStyle name="SAPBEXaggData 2 2 8 2" xfId="22553" xr:uid="{00000000-0005-0000-0000-00004E0D0000}"/>
    <cellStyle name="SAPBEXaggData 2 2 9" xfId="11777" xr:uid="{00000000-0005-0000-0000-00004F0D0000}"/>
    <cellStyle name="SAPBEXaggData 2 2 9 2" xfId="27643" xr:uid="{00000000-0005-0000-0000-0000500D0000}"/>
    <cellStyle name="SAPBEXaggData 2 3" xfId="1778" xr:uid="{00000000-0005-0000-0000-0000510D0000}"/>
    <cellStyle name="SAPBEXaggData 2 3 10" xfId="43403" xr:uid="{3430F2F5-422E-4337-974E-1E5D706EAF40}"/>
    <cellStyle name="SAPBEXaggData 2 3 11" xfId="45593" xr:uid="{CD1F3C29-C502-441A-AC3A-45D2A1E31702}"/>
    <cellStyle name="SAPBEXaggData 2 3 12" xfId="47911" xr:uid="{77F02071-E3D9-40EE-8A72-7B94ABB3ACFB}"/>
    <cellStyle name="SAPBEXaggData 2 3 2" xfId="7067" xr:uid="{00000000-0005-0000-0000-0000520D0000}"/>
    <cellStyle name="SAPBEXaggData 2 3 2 2" xfId="37828" xr:uid="{00000000-0005-0000-0000-0000530D0000}"/>
    <cellStyle name="SAPBEXaggData 2 3 3" xfId="6540" xr:uid="{00000000-0005-0000-0000-0000540D0000}"/>
    <cellStyle name="SAPBEXaggData 2 3 4" xfId="6773" xr:uid="{00000000-0005-0000-0000-0000550D0000}"/>
    <cellStyle name="SAPBEXaggData 2 3 5" xfId="13037" xr:uid="{00000000-0005-0000-0000-0000560D0000}"/>
    <cellStyle name="SAPBEXaggData 2 3 6" xfId="15800" xr:uid="{00000000-0005-0000-0000-0000570D0000}"/>
    <cellStyle name="SAPBEXaggData 2 3 7" xfId="6648" xr:uid="{00000000-0005-0000-0000-0000580D0000}"/>
    <cellStyle name="SAPBEXaggData 2 3 8" xfId="23009" xr:uid="{00000000-0005-0000-0000-0000590D0000}"/>
    <cellStyle name="SAPBEXaggData 2 3 9" xfId="38815" xr:uid="{0F6269DA-4A70-46F8-804F-D6B862C7156A}"/>
    <cellStyle name="SAPBEXaggData 2 4" xfId="1779" xr:uid="{00000000-0005-0000-0000-00005A0D0000}"/>
    <cellStyle name="SAPBEXaggData 2 4 2" xfId="7068" xr:uid="{00000000-0005-0000-0000-00005B0D0000}"/>
    <cellStyle name="SAPBEXaggData 2 4 2 2" xfId="37829" xr:uid="{00000000-0005-0000-0000-00005C0D0000}"/>
    <cellStyle name="SAPBEXaggData 2 4 3" xfId="6539" xr:uid="{00000000-0005-0000-0000-00005D0D0000}"/>
    <cellStyle name="SAPBEXaggData 2 4 4" xfId="15093" xr:uid="{00000000-0005-0000-0000-00005E0D0000}"/>
    <cellStyle name="SAPBEXaggData 2 4 5" xfId="14039" xr:uid="{00000000-0005-0000-0000-00005F0D0000}"/>
    <cellStyle name="SAPBEXaggData 2 4 6" xfId="12965" xr:uid="{00000000-0005-0000-0000-0000600D0000}"/>
    <cellStyle name="SAPBEXaggData 2 4 7" xfId="13706" xr:uid="{00000000-0005-0000-0000-0000610D0000}"/>
    <cellStyle name="SAPBEXaggData 2 4 8" xfId="23010" xr:uid="{00000000-0005-0000-0000-0000620D0000}"/>
    <cellStyle name="SAPBEXaggData 2 5" xfId="2662" xr:uid="{00000000-0005-0000-0000-0000630D0000}"/>
    <cellStyle name="SAPBEXaggData 2 5 2" xfId="7838" xr:uid="{00000000-0005-0000-0000-0000640D0000}"/>
    <cellStyle name="SAPBEXaggData 2 5 2 2" xfId="23869" xr:uid="{00000000-0005-0000-0000-0000650D0000}"/>
    <cellStyle name="SAPBEXaggData 2 5 3" xfId="10664" xr:uid="{00000000-0005-0000-0000-0000660D0000}"/>
    <cellStyle name="SAPBEXaggData 2 5 3 2" xfId="26533" xr:uid="{00000000-0005-0000-0000-0000670D0000}"/>
    <cellStyle name="SAPBEXaggData 2 5 4" xfId="14259" xr:uid="{00000000-0005-0000-0000-0000680D0000}"/>
    <cellStyle name="SAPBEXaggData 2 5 4 2" xfId="29782" xr:uid="{00000000-0005-0000-0000-0000690D0000}"/>
    <cellStyle name="SAPBEXaggData 2 5 5" xfId="16016" xr:uid="{00000000-0005-0000-0000-00006A0D0000}"/>
    <cellStyle name="SAPBEXaggData 2 5 5 2" xfId="31155" xr:uid="{00000000-0005-0000-0000-00006B0D0000}"/>
    <cellStyle name="SAPBEXaggData 2 5 6" xfId="18630" xr:uid="{00000000-0005-0000-0000-00006C0D0000}"/>
    <cellStyle name="SAPBEXaggData 2 5 6 2" xfId="33578" xr:uid="{00000000-0005-0000-0000-00006D0D0000}"/>
    <cellStyle name="SAPBEXaggData 2 5 7" xfId="20974" xr:uid="{00000000-0005-0000-0000-00006E0D0000}"/>
    <cellStyle name="SAPBEXaggData 2 5 7 2" xfId="35900" xr:uid="{00000000-0005-0000-0000-00006F0D0000}"/>
    <cellStyle name="SAPBEXaggData 2 5 8" xfId="6140" xr:uid="{00000000-0005-0000-0000-0000700D0000}"/>
    <cellStyle name="SAPBEXaggData 2 6" xfId="4856" xr:uid="{00000000-0005-0000-0000-0000710D0000}"/>
    <cellStyle name="SAPBEXaggData 2 6 2" xfId="10011" xr:uid="{00000000-0005-0000-0000-0000720D0000}"/>
    <cellStyle name="SAPBEXaggData 2 6 2 2" xfId="26002" xr:uid="{00000000-0005-0000-0000-0000730D0000}"/>
    <cellStyle name="SAPBEXaggData 2 6 3" xfId="12829" xr:uid="{00000000-0005-0000-0000-0000740D0000}"/>
    <cellStyle name="SAPBEXaggData 2 6 3 2" xfId="28673" xr:uid="{00000000-0005-0000-0000-0000750D0000}"/>
    <cellStyle name="SAPBEXaggData 2 6 4" xfId="15188" xr:uid="{00000000-0005-0000-0000-0000760D0000}"/>
    <cellStyle name="SAPBEXaggData 2 6 4 2" xfId="30601" xr:uid="{00000000-0005-0000-0000-0000770D0000}"/>
    <cellStyle name="SAPBEXaggData 2 6 5" xfId="18152" xr:uid="{00000000-0005-0000-0000-0000780D0000}"/>
    <cellStyle name="SAPBEXaggData 2 6 5 2" xfId="33268" xr:uid="{00000000-0005-0000-0000-0000790D0000}"/>
    <cellStyle name="SAPBEXaggData 2 6 6" xfId="20760" xr:uid="{00000000-0005-0000-0000-00007A0D0000}"/>
    <cellStyle name="SAPBEXaggData 2 6 6 2" xfId="35697" xr:uid="{00000000-0005-0000-0000-00007B0D0000}"/>
    <cellStyle name="SAPBEXaggData 2 6 7" xfId="13921" xr:uid="{00000000-0005-0000-0000-00007C0D0000}"/>
    <cellStyle name="SAPBEXaggData 2 6 7 2" xfId="29506" xr:uid="{00000000-0005-0000-0000-00007D0D0000}"/>
    <cellStyle name="SAPBEXaggData 2 7" xfId="5684" xr:uid="{00000000-0005-0000-0000-00007E0D0000}"/>
    <cellStyle name="SAPBEXaggData 2 7 2" xfId="37230" xr:uid="{00000000-0005-0000-0000-00007F0D0000}"/>
    <cellStyle name="SAPBEXaggData 2 8" xfId="7756" xr:uid="{00000000-0005-0000-0000-0000800D0000}"/>
    <cellStyle name="SAPBEXaggData 2 9" xfId="13282" xr:uid="{00000000-0005-0000-0000-0000810D0000}"/>
    <cellStyle name="SAPBEXaggData 20" xfId="7184" xr:uid="{00000000-0005-0000-0000-0000820D0000}"/>
    <cellStyle name="SAPBEXaggData 20 2" xfId="23463" xr:uid="{00000000-0005-0000-0000-0000830D0000}"/>
    <cellStyle name="SAPBEXaggData 21" xfId="13279" xr:uid="{00000000-0005-0000-0000-0000840D0000}"/>
    <cellStyle name="SAPBEXaggData 21 2" xfId="29023" xr:uid="{00000000-0005-0000-0000-0000850D0000}"/>
    <cellStyle name="SAPBEXaggData 22" xfId="5797" xr:uid="{00000000-0005-0000-0000-0000860D0000}"/>
    <cellStyle name="SAPBEXaggData 22 2" xfId="22832" xr:uid="{00000000-0005-0000-0000-0000870D0000}"/>
    <cellStyle name="SAPBEXaggData 23" xfId="5710" xr:uid="{00000000-0005-0000-0000-0000880D0000}"/>
    <cellStyle name="SAPBEXaggData 23 2" xfId="22776" xr:uid="{00000000-0005-0000-0000-0000890D0000}"/>
    <cellStyle name="SAPBEXaggData 24" xfId="41949" xr:uid="{40ED1901-85BF-4DEE-A33C-8B11CD5BEB00}"/>
    <cellStyle name="SAPBEXaggData 25" xfId="44855" xr:uid="{8A425143-272C-467F-9668-68F59FEEE718}"/>
    <cellStyle name="SAPBEXaggData 26" xfId="45590" xr:uid="{17CED07D-F724-4366-990C-E2ACB7FC7286}"/>
    <cellStyle name="SAPBEXaggData 3" xfId="549" xr:uid="{00000000-0005-0000-0000-00008A0D0000}"/>
    <cellStyle name="SAPBEXaggData 3 10" xfId="5812" xr:uid="{00000000-0005-0000-0000-00008B0D0000}"/>
    <cellStyle name="SAPBEXaggData 3 11" xfId="10623" xr:uid="{00000000-0005-0000-0000-00008C0D0000}"/>
    <cellStyle name="SAPBEXaggData 3 12" xfId="22280" xr:uid="{00000000-0005-0000-0000-00008D0D0000}"/>
    <cellStyle name="SAPBEXaggData 3 13" xfId="40941" xr:uid="{B985B8CD-45FE-4A6E-B476-0BCF6FE02E68}"/>
    <cellStyle name="SAPBEXaggData 3 14" xfId="41922" xr:uid="{FFB226B6-E374-4EC1-B46B-97F8907B3756}"/>
    <cellStyle name="SAPBEXaggData 3 15" xfId="44651" xr:uid="{7C14987C-7E60-46E5-B3AA-B4966D706865}"/>
    <cellStyle name="SAPBEXaggData 3 16" xfId="41252" xr:uid="{B0318E72-FE31-4DFB-84E0-254A8B1DAB4E}"/>
    <cellStyle name="SAPBEXaggData 3 2" xfId="550" xr:uid="{00000000-0005-0000-0000-00008E0D0000}"/>
    <cellStyle name="SAPBEXaggData 3 2 10" xfId="15115" xr:uid="{00000000-0005-0000-0000-00008F0D0000}"/>
    <cellStyle name="SAPBEXaggData 3 2 11" xfId="22281" xr:uid="{00000000-0005-0000-0000-0000900D0000}"/>
    <cellStyle name="SAPBEXaggData 3 2 12" xfId="39804" xr:uid="{1AD27B93-F81E-4584-8C1D-6431B83FD3A7}"/>
    <cellStyle name="SAPBEXaggData 3 2 13" xfId="40123" xr:uid="{594E2750-3D68-419A-9F50-5F8FE4D65B8F}"/>
    <cellStyle name="SAPBEXaggData 3 2 14" xfId="44650" xr:uid="{E383F519-C731-48ED-806B-AAFAC75FFF40}"/>
    <cellStyle name="SAPBEXaggData 3 2 15" xfId="40116" xr:uid="{2076E4F3-9FA6-4688-A424-9F57E1B4CBA4}"/>
    <cellStyle name="SAPBEXaggData 3 2 2" xfId="551" xr:uid="{00000000-0005-0000-0000-0000910D0000}"/>
    <cellStyle name="SAPBEXaggData 3 2 2 10" xfId="44711" xr:uid="{386A7F50-6861-4FE7-AFDC-4E2ABF73D8A8}"/>
    <cellStyle name="SAPBEXaggData 3 2 2 11" xfId="46772" xr:uid="{9BE10D4C-31CE-4CE5-A60C-328E3433C5C7}"/>
    <cellStyle name="SAPBEXaggData 3 2 2 12" xfId="49077" xr:uid="{BC41973C-D3FA-46C6-8062-995E9E8528A9}"/>
    <cellStyle name="SAPBEXaggData 3 2 2 2" xfId="5223" xr:uid="{00000000-0005-0000-0000-0000920D0000}"/>
    <cellStyle name="SAPBEXaggData 3 2 2 2 2" xfId="37816" xr:uid="{00000000-0005-0000-0000-0000930D0000}"/>
    <cellStyle name="SAPBEXaggData 3 2 2 2 3" xfId="42414" xr:uid="{76E81CE2-9A80-46C8-820F-CD98994DB2CF}"/>
    <cellStyle name="SAPBEXaggData 3 2 2 2 4" xfId="44882" xr:uid="{12E96812-F931-43BD-8CC2-607DE37EBFED}"/>
    <cellStyle name="SAPBEXaggData 3 2 2 2 5" xfId="46945" xr:uid="{51AD9D96-03D7-454A-BDF1-7C9F67D07798}"/>
    <cellStyle name="SAPBEXaggData 3 2 2 2 6" xfId="49242" xr:uid="{90648B47-0C48-4C47-B7A0-DAB0D6EFDF79}"/>
    <cellStyle name="SAPBEXaggData 3 2 2 3" xfId="7752" xr:uid="{00000000-0005-0000-0000-0000940D0000}"/>
    <cellStyle name="SAPBEXaggData 3 2 2 4" xfId="5691" xr:uid="{00000000-0005-0000-0000-0000950D0000}"/>
    <cellStyle name="SAPBEXaggData 3 2 2 5" xfId="6639" xr:uid="{00000000-0005-0000-0000-0000960D0000}"/>
    <cellStyle name="SAPBEXaggData 3 2 2 6" xfId="10647" xr:uid="{00000000-0005-0000-0000-0000970D0000}"/>
    <cellStyle name="SAPBEXaggData 3 2 2 7" xfId="11804" xr:uid="{00000000-0005-0000-0000-0000980D0000}"/>
    <cellStyle name="SAPBEXaggData 3 2 2 8" xfId="22282" xr:uid="{00000000-0005-0000-0000-0000990D0000}"/>
    <cellStyle name="SAPBEXaggData 3 2 2 9" xfId="42233" xr:uid="{A2F0F281-2B05-43E4-9C26-FFCBC3B565AF}"/>
    <cellStyle name="SAPBEXaggData 3 2 3" xfId="2665" xr:uid="{00000000-0005-0000-0000-00009A0D0000}"/>
    <cellStyle name="SAPBEXaggData 3 2 3 10" xfId="43415" xr:uid="{8E3D266F-CF32-40A7-9EF2-7B38FEA18548}"/>
    <cellStyle name="SAPBEXaggData 3 2 3 11" xfId="45605" xr:uid="{A50DD00F-AB9E-4495-8AC5-EED4F75B771A}"/>
    <cellStyle name="SAPBEXaggData 3 2 3 12" xfId="47923" xr:uid="{89718AAA-633E-4687-A2F2-C23D41406666}"/>
    <cellStyle name="SAPBEXaggData 3 2 3 2" xfId="7841" xr:uid="{00000000-0005-0000-0000-00009B0D0000}"/>
    <cellStyle name="SAPBEXaggData 3 2 3 2 2" xfId="23872" xr:uid="{00000000-0005-0000-0000-00009C0D0000}"/>
    <cellStyle name="SAPBEXaggData 3 2 3 3" xfId="10667" xr:uid="{00000000-0005-0000-0000-00009D0D0000}"/>
    <cellStyle name="SAPBEXaggData 3 2 3 3 2" xfId="26536" xr:uid="{00000000-0005-0000-0000-00009E0D0000}"/>
    <cellStyle name="SAPBEXaggData 3 2 3 4" xfId="10550" xr:uid="{00000000-0005-0000-0000-00009F0D0000}"/>
    <cellStyle name="SAPBEXaggData 3 2 3 4 2" xfId="26471" xr:uid="{00000000-0005-0000-0000-0000A00D0000}"/>
    <cellStyle name="SAPBEXaggData 3 2 3 5" xfId="16019" xr:uid="{00000000-0005-0000-0000-0000A10D0000}"/>
    <cellStyle name="SAPBEXaggData 3 2 3 5 2" xfId="31158" xr:uid="{00000000-0005-0000-0000-0000A20D0000}"/>
    <cellStyle name="SAPBEXaggData 3 2 3 6" xfId="18633" xr:uid="{00000000-0005-0000-0000-0000A30D0000}"/>
    <cellStyle name="SAPBEXaggData 3 2 3 6 2" xfId="33581" xr:uid="{00000000-0005-0000-0000-0000A40D0000}"/>
    <cellStyle name="SAPBEXaggData 3 2 3 7" xfId="20977" xr:uid="{00000000-0005-0000-0000-0000A50D0000}"/>
    <cellStyle name="SAPBEXaggData 3 2 3 7 2" xfId="35903" xr:uid="{00000000-0005-0000-0000-0000A60D0000}"/>
    <cellStyle name="SAPBEXaggData 3 2 3 8" xfId="6143" xr:uid="{00000000-0005-0000-0000-0000A70D0000}"/>
    <cellStyle name="SAPBEXaggData 3 2 3 9" xfId="38804" xr:uid="{35EF7DAD-2E32-4366-AC5F-EAAC2DE79295}"/>
    <cellStyle name="SAPBEXaggData 3 2 4" xfId="4853" xr:uid="{00000000-0005-0000-0000-0000A80D0000}"/>
    <cellStyle name="SAPBEXaggData 3 2 4 2" xfId="10008" xr:uid="{00000000-0005-0000-0000-0000A90D0000}"/>
    <cellStyle name="SAPBEXaggData 3 2 4 2 2" xfId="25999" xr:uid="{00000000-0005-0000-0000-0000AA0D0000}"/>
    <cellStyle name="SAPBEXaggData 3 2 4 3" xfId="12826" xr:uid="{00000000-0005-0000-0000-0000AB0D0000}"/>
    <cellStyle name="SAPBEXaggData 3 2 4 3 2" xfId="28670" xr:uid="{00000000-0005-0000-0000-0000AC0D0000}"/>
    <cellStyle name="SAPBEXaggData 3 2 4 4" xfId="13677" xr:uid="{00000000-0005-0000-0000-0000AD0D0000}"/>
    <cellStyle name="SAPBEXaggData 3 2 4 4 2" xfId="29298" xr:uid="{00000000-0005-0000-0000-0000AE0D0000}"/>
    <cellStyle name="SAPBEXaggData 3 2 4 5" xfId="18149" xr:uid="{00000000-0005-0000-0000-0000AF0D0000}"/>
    <cellStyle name="SAPBEXaggData 3 2 4 5 2" xfId="33265" xr:uid="{00000000-0005-0000-0000-0000B00D0000}"/>
    <cellStyle name="SAPBEXaggData 3 2 4 6" xfId="20757" xr:uid="{00000000-0005-0000-0000-0000B10D0000}"/>
    <cellStyle name="SAPBEXaggData 3 2 4 6 2" xfId="35694" xr:uid="{00000000-0005-0000-0000-0000B20D0000}"/>
    <cellStyle name="SAPBEXaggData 3 2 4 7" xfId="13226" xr:uid="{00000000-0005-0000-0000-0000B30D0000}"/>
    <cellStyle name="SAPBEXaggData 3 2 4 7 2" xfId="28994" xr:uid="{00000000-0005-0000-0000-0000B40D0000}"/>
    <cellStyle name="SAPBEXaggData 3 2 5" xfId="5683" xr:uid="{00000000-0005-0000-0000-0000B50D0000}"/>
    <cellStyle name="SAPBEXaggData 3 2 5 2" xfId="37228" xr:uid="{00000000-0005-0000-0000-0000B60D0000}"/>
    <cellStyle name="SAPBEXaggData 3 2 6" xfId="7753" xr:uid="{00000000-0005-0000-0000-0000B70D0000}"/>
    <cellStyle name="SAPBEXaggData 3 2 7" xfId="15508" xr:uid="{00000000-0005-0000-0000-0000B80D0000}"/>
    <cellStyle name="SAPBEXaggData 3 2 8" xfId="12977" xr:uid="{00000000-0005-0000-0000-0000B90D0000}"/>
    <cellStyle name="SAPBEXaggData 3 2 9" xfId="10262" xr:uid="{00000000-0005-0000-0000-0000BA0D0000}"/>
    <cellStyle name="SAPBEXaggData 3 3" xfId="552" xr:uid="{00000000-0005-0000-0000-0000BB0D0000}"/>
    <cellStyle name="SAPBEXaggData 3 3 10" xfId="44710" xr:uid="{7D649537-BC28-4A43-8598-7C1E427A2850}"/>
    <cellStyle name="SAPBEXaggData 3 3 11" xfId="46771" xr:uid="{B7EC5614-C800-4933-A69D-06E456D707FA}"/>
    <cellStyle name="SAPBEXaggData 3 3 12" xfId="49076" xr:uid="{26B2DF0F-F32E-4DDA-99E1-E6331006EB3A}"/>
    <cellStyle name="SAPBEXaggData 3 3 2" xfId="5682" xr:uid="{00000000-0005-0000-0000-0000BC0D0000}"/>
    <cellStyle name="SAPBEXaggData 3 3 2 2" xfId="37815" xr:uid="{00000000-0005-0000-0000-0000BD0D0000}"/>
    <cellStyle name="SAPBEXaggData 3 3 2 3" xfId="42413" xr:uid="{7CC7A3EB-E5C3-4506-A535-73B39FC199F8}"/>
    <cellStyle name="SAPBEXaggData 3 3 2 4" xfId="44881" xr:uid="{2DEDA8ED-2243-44C9-94F9-414198CF09A7}"/>
    <cellStyle name="SAPBEXaggData 3 3 2 5" xfId="46944" xr:uid="{EC88ADA3-69CA-4CEA-ADD7-1DACF469A547}"/>
    <cellStyle name="SAPBEXaggData 3 3 2 6" xfId="49241" xr:uid="{3A50DCA3-5F95-4B15-B299-30D9D2E21DE0}"/>
    <cellStyle name="SAPBEXaggData 3 3 3" xfId="7751" xr:uid="{00000000-0005-0000-0000-0000BE0D0000}"/>
    <cellStyle name="SAPBEXaggData 3 3 4" xfId="15442" xr:uid="{00000000-0005-0000-0000-0000BF0D0000}"/>
    <cellStyle name="SAPBEXaggData 3 3 5" xfId="12974" xr:uid="{00000000-0005-0000-0000-0000C00D0000}"/>
    <cellStyle name="SAPBEXaggData 3 3 6" xfId="7038" xr:uid="{00000000-0005-0000-0000-0000C10D0000}"/>
    <cellStyle name="SAPBEXaggData 3 3 7" xfId="7766" xr:uid="{00000000-0005-0000-0000-0000C20D0000}"/>
    <cellStyle name="SAPBEXaggData 3 3 8" xfId="22283" xr:uid="{00000000-0005-0000-0000-0000C30D0000}"/>
    <cellStyle name="SAPBEXaggData 3 3 9" xfId="42232" xr:uid="{FF4BC3FF-0048-49A8-8A4B-4DADAB392030}"/>
    <cellStyle name="SAPBEXaggData 3 4" xfId="2664" xr:uid="{00000000-0005-0000-0000-0000C40D0000}"/>
    <cellStyle name="SAPBEXaggData 3 4 10" xfId="43414" xr:uid="{2FF58CF2-F091-4495-8008-A9A2FFA9014B}"/>
    <cellStyle name="SAPBEXaggData 3 4 11" xfId="45604" xr:uid="{A187502C-0539-478E-867B-59C8D60E73B3}"/>
    <cellStyle name="SAPBEXaggData 3 4 12" xfId="47922" xr:uid="{A602B513-8476-45E3-B151-E3013B432315}"/>
    <cellStyle name="SAPBEXaggData 3 4 2" xfId="7840" xr:uid="{00000000-0005-0000-0000-0000C50D0000}"/>
    <cellStyle name="SAPBEXaggData 3 4 2 2" xfId="23871" xr:uid="{00000000-0005-0000-0000-0000C60D0000}"/>
    <cellStyle name="SAPBEXaggData 3 4 3" xfId="10666" xr:uid="{00000000-0005-0000-0000-0000C70D0000}"/>
    <cellStyle name="SAPBEXaggData 3 4 3 2" xfId="26535" xr:uid="{00000000-0005-0000-0000-0000C80D0000}"/>
    <cellStyle name="SAPBEXaggData 3 4 4" xfId="10417" xr:uid="{00000000-0005-0000-0000-0000C90D0000}"/>
    <cellStyle name="SAPBEXaggData 3 4 4 2" xfId="26340" xr:uid="{00000000-0005-0000-0000-0000CA0D0000}"/>
    <cellStyle name="SAPBEXaggData 3 4 5" xfId="16018" xr:uid="{00000000-0005-0000-0000-0000CB0D0000}"/>
    <cellStyle name="SAPBEXaggData 3 4 5 2" xfId="31157" xr:uid="{00000000-0005-0000-0000-0000CC0D0000}"/>
    <cellStyle name="SAPBEXaggData 3 4 6" xfId="18632" xr:uid="{00000000-0005-0000-0000-0000CD0D0000}"/>
    <cellStyle name="SAPBEXaggData 3 4 6 2" xfId="33580" xr:uid="{00000000-0005-0000-0000-0000CE0D0000}"/>
    <cellStyle name="SAPBEXaggData 3 4 7" xfId="20976" xr:uid="{00000000-0005-0000-0000-0000CF0D0000}"/>
    <cellStyle name="SAPBEXaggData 3 4 7 2" xfId="35902" xr:uid="{00000000-0005-0000-0000-0000D00D0000}"/>
    <cellStyle name="SAPBEXaggData 3 4 8" xfId="6142" xr:uid="{00000000-0005-0000-0000-0000D10D0000}"/>
    <cellStyle name="SAPBEXaggData 3 4 9" xfId="38805" xr:uid="{86157821-1960-4A60-9AA5-DF62C476C99B}"/>
    <cellStyle name="SAPBEXaggData 3 5" xfId="4854" xr:uid="{00000000-0005-0000-0000-0000D20D0000}"/>
    <cellStyle name="SAPBEXaggData 3 5 2" xfId="10009" xr:uid="{00000000-0005-0000-0000-0000D30D0000}"/>
    <cellStyle name="SAPBEXaggData 3 5 2 2" xfId="26000" xr:uid="{00000000-0005-0000-0000-0000D40D0000}"/>
    <cellStyle name="SAPBEXaggData 3 5 3" xfId="12827" xr:uid="{00000000-0005-0000-0000-0000D50D0000}"/>
    <cellStyle name="SAPBEXaggData 3 5 3 2" xfId="28671" xr:uid="{00000000-0005-0000-0000-0000D60D0000}"/>
    <cellStyle name="SAPBEXaggData 3 5 4" xfId="15189" xr:uid="{00000000-0005-0000-0000-0000D70D0000}"/>
    <cellStyle name="SAPBEXaggData 3 5 4 2" xfId="30602" xr:uid="{00000000-0005-0000-0000-0000D80D0000}"/>
    <cellStyle name="SAPBEXaggData 3 5 5" xfId="18150" xr:uid="{00000000-0005-0000-0000-0000D90D0000}"/>
    <cellStyle name="SAPBEXaggData 3 5 5 2" xfId="33266" xr:uid="{00000000-0005-0000-0000-0000DA0D0000}"/>
    <cellStyle name="SAPBEXaggData 3 5 6" xfId="20758" xr:uid="{00000000-0005-0000-0000-0000DB0D0000}"/>
    <cellStyle name="SAPBEXaggData 3 5 6 2" xfId="35695" xr:uid="{00000000-0005-0000-0000-0000DC0D0000}"/>
    <cellStyle name="SAPBEXaggData 3 5 7" xfId="14947" xr:uid="{00000000-0005-0000-0000-0000DD0D0000}"/>
    <cellStyle name="SAPBEXaggData 3 5 7 2" xfId="30398" xr:uid="{00000000-0005-0000-0000-0000DE0D0000}"/>
    <cellStyle name="SAPBEXaggData 3 6" xfId="5224" xr:uid="{00000000-0005-0000-0000-0000DF0D0000}"/>
    <cellStyle name="SAPBEXaggData 3 6 2" xfId="37229" xr:uid="{00000000-0005-0000-0000-0000E00D0000}"/>
    <cellStyle name="SAPBEXaggData 3 7" xfId="7754" xr:uid="{00000000-0005-0000-0000-0000E10D0000}"/>
    <cellStyle name="SAPBEXaggData 3 8" xfId="7814" xr:uid="{00000000-0005-0000-0000-0000E20D0000}"/>
    <cellStyle name="SAPBEXaggData 3 9" xfId="5813" xr:uid="{00000000-0005-0000-0000-0000E30D0000}"/>
    <cellStyle name="SAPBEXaggData 4" xfId="553" xr:uid="{00000000-0005-0000-0000-0000E40D0000}"/>
    <cellStyle name="SAPBEXaggData 4 10" xfId="41260" xr:uid="{5E4659A6-3BD0-4F61-8526-2799F6990646}"/>
    <cellStyle name="SAPBEXaggData 4 11" xfId="44649" xr:uid="{FD3F7E0E-827D-4179-8D2D-386E71DD980B}"/>
    <cellStyle name="SAPBEXaggData 4 12" xfId="38945" xr:uid="{29EF87D3-60D6-472A-8DDC-1D0BCECD82E6}"/>
    <cellStyle name="SAPBEXaggData 4 2" xfId="2666" xr:uid="{00000000-0005-0000-0000-0000E50D0000}"/>
    <cellStyle name="SAPBEXaggData 4 2 10" xfId="44648" xr:uid="{3150B00D-43CD-4EFE-B4C7-4A25D31EE878}"/>
    <cellStyle name="SAPBEXaggData 4 2 11" xfId="41253" xr:uid="{67365BF9-D516-45DD-B63B-7641B331B370}"/>
    <cellStyle name="SAPBEXaggData 4 2 2" xfId="4851" xr:uid="{00000000-0005-0000-0000-0000E60D0000}"/>
    <cellStyle name="SAPBEXaggData 4 2 2 10" xfId="45607" xr:uid="{9A3A0FA1-9B5B-4FF0-9290-B61126C4F01F}"/>
    <cellStyle name="SAPBEXaggData 4 2 2 11" xfId="47925" xr:uid="{0AC2D41F-69B2-4A2C-B1C4-6862CFF99012}"/>
    <cellStyle name="SAPBEXaggData 4 2 2 2" xfId="10006" xr:uid="{00000000-0005-0000-0000-0000E70D0000}"/>
    <cellStyle name="SAPBEXaggData 4 2 2 2 2" xfId="25997" xr:uid="{00000000-0005-0000-0000-0000E80D0000}"/>
    <cellStyle name="SAPBEXaggData 4 2 2 3" xfId="12824" xr:uid="{00000000-0005-0000-0000-0000E90D0000}"/>
    <cellStyle name="SAPBEXaggData 4 2 2 3 2" xfId="28668" xr:uid="{00000000-0005-0000-0000-0000EA0D0000}"/>
    <cellStyle name="SAPBEXaggData 4 2 2 4" xfId="15190" xr:uid="{00000000-0005-0000-0000-0000EB0D0000}"/>
    <cellStyle name="SAPBEXaggData 4 2 2 4 2" xfId="30603" xr:uid="{00000000-0005-0000-0000-0000EC0D0000}"/>
    <cellStyle name="SAPBEXaggData 4 2 2 5" xfId="18147" xr:uid="{00000000-0005-0000-0000-0000ED0D0000}"/>
    <cellStyle name="SAPBEXaggData 4 2 2 5 2" xfId="33263" xr:uid="{00000000-0005-0000-0000-0000EE0D0000}"/>
    <cellStyle name="SAPBEXaggData 4 2 2 6" xfId="20755" xr:uid="{00000000-0005-0000-0000-0000EF0D0000}"/>
    <cellStyle name="SAPBEXaggData 4 2 2 6 2" xfId="35692" xr:uid="{00000000-0005-0000-0000-0000F00D0000}"/>
    <cellStyle name="SAPBEXaggData 4 2 2 7" xfId="15164" xr:uid="{00000000-0005-0000-0000-0000F10D0000}"/>
    <cellStyle name="SAPBEXaggData 4 2 2 7 2" xfId="30582" xr:uid="{00000000-0005-0000-0000-0000F20D0000}"/>
    <cellStyle name="SAPBEXaggData 4 2 2 8" xfId="38801" xr:uid="{093BF9EA-2515-448D-934F-14B782C04D2D}"/>
    <cellStyle name="SAPBEXaggData 4 2 2 9" xfId="43417" xr:uid="{98E0F3CB-53F0-4570-8A74-8B3E04C38BF2}"/>
    <cellStyle name="SAPBEXaggData 4 2 3" xfId="7842" xr:uid="{00000000-0005-0000-0000-0000F30D0000}"/>
    <cellStyle name="SAPBEXaggData 4 2 3 2" xfId="23873" xr:uid="{00000000-0005-0000-0000-0000F40D0000}"/>
    <cellStyle name="SAPBEXaggData 4 2 4" xfId="10668" xr:uid="{00000000-0005-0000-0000-0000F50D0000}"/>
    <cellStyle name="SAPBEXaggData 4 2 4 2" xfId="26537" xr:uid="{00000000-0005-0000-0000-0000F60D0000}"/>
    <cellStyle name="SAPBEXaggData 4 2 5" xfId="15070" xr:uid="{00000000-0005-0000-0000-0000F70D0000}"/>
    <cellStyle name="SAPBEXaggData 4 2 5 2" xfId="30517" xr:uid="{00000000-0005-0000-0000-0000F80D0000}"/>
    <cellStyle name="SAPBEXaggData 4 2 6" xfId="16020" xr:uid="{00000000-0005-0000-0000-0000F90D0000}"/>
    <cellStyle name="SAPBEXaggData 4 2 6 2" xfId="31159" xr:uid="{00000000-0005-0000-0000-0000FA0D0000}"/>
    <cellStyle name="SAPBEXaggData 4 2 7" xfId="18634" xr:uid="{00000000-0005-0000-0000-0000FB0D0000}"/>
    <cellStyle name="SAPBEXaggData 4 2 7 2" xfId="33582" xr:uid="{00000000-0005-0000-0000-0000FC0D0000}"/>
    <cellStyle name="SAPBEXaggData 4 2 8" xfId="40940" xr:uid="{86B55439-86D6-42BA-A947-F86D28348AC7}"/>
    <cellStyle name="SAPBEXaggData 4 2 9" xfId="40124" xr:uid="{1660E717-A496-4BDD-9E93-6992FA140E47}"/>
    <cellStyle name="SAPBEXaggData 4 3" xfId="4852" xr:uid="{00000000-0005-0000-0000-0000FD0D0000}"/>
    <cellStyle name="SAPBEXaggData 4 3 10" xfId="45606" xr:uid="{25CBCBD1-8CA9-4C9B-B27E-5EC3792B33E6}"/>
    <cellStyle name="SAPBEXaggData 4 3 11" xfId="47924" xr:uid="{86ED4C7B-F1F1-41D9-A02C-DED3D9CAA3FE}"/>
    <cellStyle name="SAPBEXaggData 4 3 2" xfId="10007" xr:uid="{00000000-0005-0000-0000-0000FE0D0000}"/>
    <cellStyle name="SAPBEXaggData 4 3 2 2" xfId="25998" xr:uid="{00000000-0005-0000-0000-0000FF0D0000}"/>
    <cellStyle name="SAPBEXaggData 4 3 3" xfId="12825" xr:uid="{00000000-0005-0000-0000-0000000E0000}"/>
    <cellStyle name="SAPBEXaggData 4 3 3 2" xfId="28669" xr:uid="{00000000-0005-0000-0000-0000010E0000}"/>
    <cellStyle name="SAPBEXaggData 4 3 4" xfId="7591" xr:uid="{00000000-0005-0000-0000-0000020E0000}"/>
    <cellStyle name="SAPBEXaggData 4 3 4 2" xfId="23736" xr:uid="{00000000-0005-0000-0000-0000030E0000}"/>
    <cellStyle name="SAPBEXaggData 4 3 5" xfId="18148" xr:uid="{00000000-0005-0000-0000-0000040E0000}"/>
    <cellStyle name="SAPBEXaggData 4 3 5 2" xfId="33264" xr:uid="{00000000-0005-0000-0000-0000050E0000}"/>
    <cellStyle name="SAPBEXaggData 4 3 6" xfId="20756" xr:uid="{00000000-0005-0000-0000-0000060E0000}"/>
    <cellStyle name="SAPBEXaggData 4 3 6 2" xfId="35693" xr:uid="{00000000-0005-0000-0000-0000070E0000}"/>
    <cellStyle name="SAPBEXaggData 4 3 7" xfId="21651" xr:uid="{00000000-0005-0000-0000-0000080E0000}"/>
    <cellStyle name="SAPBEXaggData 4 3 7 2" xfId="36573" xr:uid="{00000000-0005-0000-0000-0000090E0000}"/>
    <cellStyle name="SAPBEXaggData 4 3 8" xfId="38803" xr:uid="{11DCD0F3-A11D-414C-9F7D-3BC4F33C6715}"/>
    <cellStyle name="SAPBEXaggData 4 3 9" xfId="43416" xr:uid="{F5BDC5DF-27F9-47A4-90C7-01B9FFCE66F0}"/>
    <cellStyle name="SAPBEXaggData 4 4" xfId="5188" xr:uid="{00000000-0005-0000-0000-00000A0E0000}"/>
    <cellStyle name="SAPBEXaggData 4 4 2" xfId="22524" xr:uid="{00000000-0005-0000-0000-00000B0E0000}"/>
    <cellStyle name="SAPBEXaggData 4 5" xfId="5719" xr:uid="{00000000-0005-0000-0000-00000C0E0000}"/>
    <cellStyle name="SAPBEXaggData 4 5 2" xfId="22782" xr:uid="{00000000-0005-0000-0000-00000D0E0000}"/>
    <cellStyle name="SAPBEXaggData 4 6" xfId="14751" xr:uid="{00000000-0005-0000-0000-00000E0E0000}"/>
    <cellStyle name="SAPBEXaggData 4 6 2" xfId="30213" xr:uid="{00000000-0005-0000-0000-00000F0E0000}"/>
    <cellStyle name="SAPBEXaggData 4 7" xfId="7064" xr:uid="{00000000-0005-0000-0000-0000100E0000}"/>
    <cellStyle name="SAPBEXaggData 4 7 2" xfId="23403" xr:uid="{00000000-0005-0000-0000-0000110E0000}"/>
    <cellStyle name="SAPBEXaggData 4 8" xfId="6682" xr:uid="{00000000-0005-0000-0000-0000120E0000}"/>
    <cellStyle name="SAPBEXaggData 4 8 2" xfId="23179" xr:uid="{00000000-0005-0000-0000-0000130E0000}"/>
    <cellStyle name="SAPBEXaggData 4 9" xfId="40939" xr:uid="{528EBC63-C2CA-4B5C-AAC4-446C13F8D194}"/>
    <cellStyle name="SAPBEXaggData 5" xfId="554" xr:uid="{00000000-0005-0000-0000-0000140E0000}"/>
    <cellStyle name="SAPBEXaggData 5 10" xfId="15986" xr:uid="{00000000-0005-0000-0000-0000150E0000}"/>
    <cellStyle name="SAPBEXaggData 5 11" xfId="22284" xr:uid="{00000000-0005-0000-0000-0000160E0000}"/>
    <cellStyle name="SAPBEXaggData 5 12" xfId="39803" xr:uid="{0C6D1771-F7C7-4F9D-8EFC-F525C1BA01C7}"/>
    <cellStyle name="SAPBEXaggData 5 13" xfId="41261" xr:uid="{B57BC9B0-B793-4E07-A656-70E1EBE905B3}"/>
    <cellStyle name="SAPBEXaggData 5 14" xfId="39327" xr:uid="{BF56078A-B99B-4056-8B68-C7A2C2D98F47}"/>
    <cellStyle name="SAPBEXaggData 5 15" xfId="40117" xr:uid="{5C868038-868F-4D56-A5AB-44237C6A0A36}"/>
    <cellStyle name="SAPBEXaggData 5 2" xfId="555" xr:uid="{00000000-0005-0000-0000-0000170E0000}"/>
    <cellStyle name="SAPBEXaggData 5 2 10" xfId="22285" xr:uid="{00000000-0005-0000-0000-0000180E0000}"/>
    <cellStyle name="SAPBEXaggData 5 2 11" xfId="39802" xr:uid="{228E93DE-6931-43C2-83CD-58FF4CDDA73D}"/>
    <cellStyle name="SAPBEXaggData 5 2 12" xfId="40125" xr:uid="{7513AFC0-0F7B-44C1-93B7-12744A186BBD}"/>
    <cellStyle name="SAPBEXaggData 5 2 13" xfId="44647" xr:uid="{BC9601D0-57E8-4E91-A723-CA0DAECA0608}"/>
    <cellStyle name="SAPBEXaggData 5 2 14" xfId="41254" xr:uid="{8CE9401B-6CCA-4FE6-8A7D-1D9E811E1F71}"/>
    <cellStyle name="SAPBEXaggData 5 2 2" xfId="2668" xr:uid="{00000000-0005-0000-0000-0000190E0000}"/>
    <cellStyle name="SAPBEXaggData 5 2 2 10" xfId="43419" xr:uid="{706272A2-0D58-486F-A93F-507068026C77}"/>
    <cellStyle name="SAPBEXaggData 5 2 2 11" xfId="45609" xr:uid="{3F82A18D-AF02-4ED0-A9EC-F1AA9772358C}"/>
    <cellStyle name="SAPBEXaggData 5 2 2 12" xfId="47927" xr:uid="{F709F211-2B00-4FA5-B8F5-2317E8877609}"/>
    <cellStyle name="SAPBEXaggData 5 2 2 2" xfId="7844" xr:uid="{00000000-0005-0000-0000-00001A0E0000}"/>
    <cellStyle name="SAPBEXaggData 5 2 2 2 2" xfId="23875" xr:uid="{00000000-0005-0000-0000-00001B0E0000}"/>
    <cellStyle name="SAPBEXaggData 5 2 2 3" xfId="10670" xr:uid="{00000000-0005-0000-0000-00001C0E0000}"/>
    <cellStyle name="SAPBEXaggData 5 2 2 3 2" xfId="26539" xr:uid="{00000000-0005-0000-0000-00001D0E0000}"/>
    <cellStyle name="SAPBEXaggData 5 2 2 4" xfId="6957" xr:uid="{00000000-0005-0000-0000-00001E0E0000}"/>
    <cellStyle name="SAPBEXaggData 5 2 2 4 2" xfId="23356" xr:uid="{00000000-0005-0000-0000-00001F0E0000}"/>
    <cellStyle name="SAPBEXaggData 5 2 2 5" xfId="16022" xr:uid="{00000000-0005-0000-0000-0000200E0000}"/>
    <cellStyle name="SAPBEXaggData 5 2 2 5 2" xfId="31161" xr:uid="{00000000-0005-0000-0000-0000210E0000}"/>
    <cellStyle name="SAPBEXaggData 5 2 2 6" xfId="18636" xr:uid="{00000000-0005-0000-0000-0000220E0000}"/>
    <cellStyle name="SAPBEXaggData 5 2 2 6 2" xfId="33584" xr:uid="{00000000-0005-0000-0000-0000230E0000}"/>
    <cellStyle name="SAPBEXaggData 5 2 2 7" xfId="20980" xr:uid="{00000000-0005-0000-0000-0000240E0000}"/>
    <cellStyle name="SAPBEXaggData 5 2 2 7 2" xfId="35906" xr:uid="{00000000-0005-0000-0000-0000250E0000}"/>
    <cellStyle name="SAPBEXaggData 5 2 2 8" xfId="6145" xr:uid="{00000000-0005-0000-0000-0000260E0000}"/>
    <cellStyle name="SAPBEXaggData 5 2 2 9" xfId="39256" xr:uid="{650D0C28-0518-438A-BF92-BAD80331F996}"/>
    <cellStyle name="SAPBEXaggData 5 2 3" xfId="4849" xr:uid="{00000000-0005-0000-0000-0000270E0000}"/>
    <cellStyle name="SAPBEXaggData 5 2 3 2" xfId="10004" xr:uid="{00000000-0005-0000-0000-0000280E0000}"/>
    <cellStyle name="SAPBEXaggData 5 2 3 2 2" xfId="25995" xr:uid="{00000000-0005-0000-0000-0000290E0000}"/>
    <cellStyle name="SAPBEXaggData 5 2 3 3" xfId="12822" xr:uid="{00000000-0005-0000-0000-00002A0E0000}"/>
    <cellStyle name="SAPBEXaggData 5 2 3 3 2" xfId="28666" xr:uid="{00000000-0005-0000-0000-00002B0E0000}"/>
    <cellStyle name="SAPBEXaggData 5 2 3 4" xfId="12933" xr:uid="{00000000-0005-0000-0000-00002C0E0000}"/>
    <cellStyle name="SAPBEXaggData 5 2 3 4 2" xfId="28772" xr:uid="{00000000-0005-0000-0000-00002D0E0000}"/>
    <cellStyle name="SAPBEXaggData 5 2 3 5" xfId="18145" xr:uid="{00000000-0005-0000-0000-00002E0E0000}"/>
    <cellStyle name="SAPBEXaggData 5 2 3 5 2" xfId="33261" xr:uid="{00000000-0005-0000-0000-00002F0E0000}"/>
    <cellStyle name="SAPBEXaggData 5 2 3 6" xfId="20753" xr:uid="{00000000-0005-0000-0000-0000300E0000}"/>
    <cellStyle name="SAPBEXaggData 5 2 3 6 2" xfId="35690" xr:uid="{00000000-0005-0000-0000-0000310E0000}"/>
    <cellStyle name="SAPBEXaggData 5 2 3 7" xfId="7433" xr:uid="{00000000-0005-0000-0000-0000320E0000}"/>
    <cellStyle name="SAPBEXaggData 5 2 3 7 2" xfId="23625" xr:uid="{00000000-0005-0000-0000-0000330E0000}"/>
    <cellStyle name="SAPBEXaggData 5 2 4" xfId="5681" xr:uid="{00000000-0005-0000-0000-0000340E0000}"/>
    <cellStyle name="SAPBEXaggData 5 2 4 2" xfId="37226" xr:uid="{00000000-0005-0000-0000-0000350E0000}"/>
    <cellStyle name="SAPBEXaggData 5 2 5" xfId="7750" xr:uid="{00000000-0005-0000-0000-0000360E0000}"/>
    <cellStyle name="SAPBEXaggData 5 2 6" xfId="15443" xr:uid="{00000000-0005-0000-0000-0000370E0000}"/>
    <cellStyle name="SAPBEXaggData 5 2 7" xfId="6932" xr:uid="{00000000-0005-0000-0000-0000380E0000}"/>
    <cellStyle name="SAPBEXaggData 5 2 8" xfId="14662" xr:uid="{00000000-0005-0000-0000-0000390E0000}"/>
    <cellStyle name="SAPBEXaggData 5 2 9" xfId="17153" xr:uid="{00000000-0005-0000-0000-00003A0E0000}"/>
    <cellStyle name="SAPBEXaggData 5 3" xfId="2667" xr:uid="{00000000-0005-0000-0000-00003B0E0000}"/>
    <cellStyle name="SAPBEXaggData 5 3 10" xfId="42234" xr:uid="{2B23BA1F-3EC4-47D6-AC83-13E3306A7CAB}"/>
    <cellStyle name="SAPBEXaggData 5 3 11" xfId="44712" xr:uid="{D3C29F17-F40E-46DB-BE04-DECA4D11BEF5}"/>
    <cellStyle name="SAPBEXaggData 5 3 12" xfId="46773" xr:uid="{75AD029D-FC5D-42DE-B90E-668978EAA3B8}"/>
    <cellStyle name="SAPBEXaggData 5 3 13" xfId="49078" xr:uid="{49B0F40E-9742-4D94-9023-060105FA7A23}"/>
    <cellStyle name="SAPBEXaggData 5 3 2" xfId="7843" xr:uid="{00000000-0005-0000-0000-00003C0E0000}"/>
    <cellStyle name="SAPBEXaggData 5 3 2 2" xfId="23874" xr:uid="{00000000-0005-0000-0000-00003D0E0000}"/>
    <cellStyle name="SAPBEXaggData 5 3 2 3" xfId="41979" xr:uid="{070BA7C6-E991-4828-BE51-95310921C8BE}"/>
    <cellStyle name="SAPBEXaggData 5 3 2 4" xfId="42415" xr:uid="{C11C005B-F70C-4B3C-8AA2-BAD64C338D60}"/>
    <cellStyle name="SAPBEXaggData 5 3 2 5" xfId="44883" xr:uid="{D5081A1E-7EE1-41E1-858D-544B16349ED0}"/>
    <cellStyle name="SAPBEXaggData 5 3 2 6" xfId="46946" xr:uid="{B510CB64-2986-4295-8EDA-D940E635A5A8}"/>
    <cellStyle name="SAPBEXaggData 5 3 2 7" xfId="49243" xr:uid="{82DAB348-CC9A-4EBF-86B1-06A2E277C516}"/>
    <cellStyle name="SAPBEXaggData 5 3 3" xfId="10669" xr:uid="{00000000-0005-0000-0000-00003E0E0000}"/>
    <cellStyle name="SAPBEXaggData 5 3 3 2" xfId="26538" xr:uid="{00000000-0005-0000-0000-00003F0E0000}"/>
    <cellStyle name="SAPBEXaggData 5 3 4" xfId="10370" xr:uid="{00000000-0005-0000-0000-0000400E0000}"/>
    <cellStyle name="SAPBEXaggData 5 3 4 2" xfId="26308" xr:uid="{00000000-0005-0000-0000-0000410E0000}"/>
    <cellStyle name="SAPBEXaggData 5 3 5" xfId="16021" xr:uid="{00000000-0005-0000-0000-0000420E0000}"/>
    <cellStyle name="SAPBEXaggData 5 3 5 2" xfId="31160" xr:uid="{00000000-0005-0000-0000-0000430E0000}"/>
    <cellStyle name="SAPBEXaggData 5 3 6" xfId="18635" xr:uid="{00000000-0005-0000-0000-0000440E0000}"/>
    <cellStyle name="SAPBEXaggData 5 3 6 2" xfId="33583" xr:uid="{00000000-0005-0000-0000-0000450E0000}"/>
    <cellStyle name="SAPBEXaggData 5 3 7" xfId="20979" xr:uid="{00000000-0005-0000-0000-0000460E0000}"/>
    <cellStyle name="SAPBEXaggData 5 3 7 2" xfId="35905" xr:uid="{00000000-0005-0000-0000-0000470E0000}"/>
    <cellStyle name="SAPBEXaggData 5 3 8" xfId="6144" xr:uid="{00000000-0005-0000-0000-0000480E0000}"/>
    <cellStyle name="SAPBEXaggData 5 3 9" xfId="41797" xr:uid="{315DFE31-E5EF-4EB7-88F8-ADB6D51DF0EB}"/>
    <cellStyle name="SAPBEXaggData 5 4" xfId="4850" xr:uid="{00000000-0005-0000-0000-0000490E0000}"/>
    <cellStyle name="SAPBEXaggData 5 4 10" xfId="45608" xr:uid="{52186D15-6559-49BE-9605-E78CDD875444}"/>
    <cellStyle name="SAPBEXaggData 5 4 11" xfId="47926" xr:uid="{F2B850C7-16E3-4643-86E4-4A9E3BBF5247}"/>
    <cellStyle name="SAPBEXaggData 5 4 2" xfId="10005" xr:uid="{00000000-0005-0000-0000-00004A0E0000}"/>
    <cellStyle name="SAPBEXaggData 5 4 2 2" xfId="25996" xr:uid="{00000000-0005-0000-0000-00004B0E0000}"/>
    <cellStyle name="SAPBEXaggData 5 4 3" xfId="12823" xr:uid="{00000000-0005-0000-0000-00004C0E0000}"/>
    <cellStyle name="SAPBEXaggData 5 4 3 2" xfId="28667" xr:uid="{00000000-0005-0000-0000-00004D0E0000}"/>
    <cellStyle name="SAPBEXaggData 5 4 4" xfId="13676" xr:uid="{00000000-0005-0000-0000-00004E0E0000}"/>
    <cellStyle name="SAPBEXaggData 5 4 4 2" xfId="29297" xr:uid="{00000000-0005-0000-0000-00004F0E0000}"/>
    <cellStyle name="SAPBEXaggData 5 4 5" xfId="18146" xr:uid="{00000000-0005-0000-0000-0000500E0000}"/>
    <cellStyle name="SAPBEXaggData 5 4 5 2" xfId="33262" xr:uid="{00000000-0005-0000-0000-0000510E0000}"/>
    <cellStyle name="SAPBEXaggData 5 4 6" xfId="20754" xr:uid="{00000000-0005-0000-0000-0000520E0000}"/>
    <cellStyle name="SAPBEXaggData 5 4 6 2" xfId="35691" xr:uid="{00000000-0005-0000-0000-0000530E0000}"/>
    <cellStyle name="SAPBEXaggData 5 4 7" xfId="5228" xr:uid="{00000000-0005-0000-0000-0000540E0000}"/>
    <cellStyle name="SAPBEXaggData 5 4 7 2" xfId="22544" xr:uid="{00000000-0005-0000-0000-0000550E0000}"/>
    <cellStyle name="SAPBEXaggData 5 4 8" xfId="38132" xr:uid="{608F61C8-9E1B-4FCD-9BBD-2D5455BFBB11}"/>
    <cellStyle name="SAPBEXaggData 5 4 9" xfId="43418" xr:uid="{D5ACF88F-1F06-4415-95D8-FBC259AC5C57}"/>
    <cellStyle name="SAPBEXaggData 5 5" xfId="5178" xr:uid="{00000000-0005-0000-0000-0000560E0000}"/>
    <cellStyle name="SAPBEXaggData 5 5 2" xfId="37227" xr:uid="{00000000-0005-0000-0000-0000570E0000}"/>
    <cellStyle name="SAPBEXaggData 5 6" xfId="5720" xr:uid="{00000000-0005-0000-0000-0000580E0000}"/>
    <cellStyle name="SAPBEXaggData 5 7" xfId="12973" xr:uid="{00000000-0005-0000-0000-0000590E0000}"/>
    <cellStyle name="SAPBEXaggData 5 8" xfId="12939" xr:uid="{00000000-0005-0000-0000-00005A0E0000}"/>
    <cellStyle name="SAPBEXaggData 5 9" xfId="6923" xr:uid="{00000000-0005-0000-0000-00005B0E0000}"/>
    <cellStyle name="SAPBEXaggData 6" xfId="556" xr:uid="{00000000-0005-0000-0000-00005C0E0000}"/>
    <cellStyle name="SAPBEXaggData 6 10" xfId="18596" xr:uid="{00000000-0005-0000-0000-00005D0E0000}"/>
    <cellStyle name="SAPBEXaggData 6 10 2" xfId="33551" xr:uid="{00000000-0005-0000-0000-00005E0E0000}"/>
    <cellStyle name="SAPBEXaggData 6 11" xfId="4978" xr:uid="{00000000-0005-0000-0000-00005F0E0000}"/>
    <cellStyle name="SAPBEXaggData 6 12" xfId="37933" xr:uid="{00000000-0005-0000-0000-0000600E0000}"/>
    <cellStyle name="SAPBEXaggData 6 13" xfId="40937" xr:uid="{92C5312D-26A1-49A5-95DD-C7F893857124}"/>
    <cellStyle name="SAPBEXaggData 6 14" xfId="41262" xr:uid="{A922DDBB-068E-46A2-965D-038C0D18C727}"/>
    <cellStyle name="SAPBEXaggData 6 15" xfId="44646" xr:uid="{FBBF9C62-6DD7-45AF-984E-20110B240208}"/>
    <cellStyle name="SAPBEXaggData 6 16" xfId="40118" xr:uid="{1EAB11F1-2F09-4C8C-9E06-94547C747F3C}"/>
    <cellStyle name="SAPBEXaggData 6 2" xfId="2670" xr:uid="{00000000-0005-0000-0000-0000610E0000}"/>
    <cellStyle name="SAPBEXaggData 6 2 10" xfId="44645" xr:uid="{6378E992-A9EA-4882-8AFF-3DE8B79BF02B}"/>
    <cellStyle name="SAPBEXaggData 6 2 11" xfId="41255" xr:uid="{C379D072-5897-418C-9199-59E10A8097D0}"/>
    <cellStyle name="SAPBEXaggData 6 2 2" xfId="4847" xr:uid="{00000000-0005-0000-0000-0000620E0000}"/>
    <cellStyle name="SAPBEXaggData 6 2 2 10" xfId="45611" xr:uid="{3001AFB1-8A4D-4CA1-A1E4-2F9F9D458210}"/>
    <cellStyle name="SAPBEXaggData 6 2 2 11" xfId="47929" xr:uid="{D49FDCB4-63C8-4B59-BF43-22D1F68B5025}"/>
    <cellStyle name="SAPBEXaggData 6 2 2 2" xfId="10002" xr:uid="{00000000-0005-0000-0000-0000630E0000}"/>
    <cellStyle name="SAPBEXaggData 6 2 2 2 2" xfId="25993" xr:uid="{00000000-0005-0000-0000-0000640E0000}"/>
    <cellStyle name="SAPBEXaggData 6 2 2 3" xfId="12820" xr:uid="{00000000-0005-0000-0000-0000650E0000}"/>
    <cellStyle name="SAPBEXaggData 6 2 2 3 2" xfId="28664" xr:uid="{00000000-0005-0000-0000-0000660E0000}"/>
    <cellStyle name="SAPBEXaggData 6 2 2 4" xfId="7590" xr:uid="{00000000-0005-0000-0000-0000670E0000}"/>
    <cellStyle name="SAPBEXaggData 6 2 2 4 2" xfId="23735" xr:uid="{00000000-0005-0000-0000-0000680E0000}"/>
    <cellStyle name="SAPBEXaggData 6 2 2 5" xfId="18143" xr:uid="{00000000-0005-0000-0000-0000690E0000}"/>
    <cellStyle name="SAPBEXaggData 6 2 2 5 2" xfId="33259" xr:uid="{00000000-0005-0000-0000-00006A0E0000}"/>
    <cellStyle name="SAPBEXaggData 6 2 2 6" xfId="20751" xr:uid="{00000000-0005-0000-0000-00006B0E0000}"/>
    <cellStyle name="SAPBEXaggData 6 2 2 6 2" xfId="35688" xr:uid="{00000000-0005-0000-0000-00006C0E0000}"/>
    <cellStyle name="SAPBEXaggData 6 2 2 7" xfId="18604" xr:uid="{00000000-0005-0000-0000-00006D0E0000}"/>
    <cellStyle name="SAPBEXaggData 6 2 2 7 2" xfId="33558" xr:uid="{00000000-0005-0000-0000-00006E0E0000}"/>
    <cellStyle name="SAPBEXaggData 6 2 2 8" xfId="39254" xr:uid="{199C28A8-09D6-44C7-BDE3-D669B9AC7112}"/>
    <cellStyle name="SAPBEXaggData 6 2 2 9" xfId="43421" xr:uid="{B89D9074-CED9-402E-AC7D-527591895D2F}"/>
    <cellStyle name="SAPBEXaggData 6 2 3" xfId="7846" xr:uid="{00000000-0005-0000-0000-00006F0E0000}"/>
    <cellStyle name="SAPBEXaggData 6 2 3 2" xfId="23877" xr:uid="{00000000-0005-0000-0000-0000700E0000}"/>
    <cellStyle name="SAPBEXaggData 6 2 4" xfId="10672" xr:uid="{00000000-0005-0000-0000-0000710E0000}"/>
    <cellStyle name="SAPBEXaggData 6 2 4 2" xfId="26541" xr:uid="{00000000-0005-0000-0000-0000720E0000}"/>
    <cellStyle name="SAPBEXaggData 6 2 5" xfId="15483" xr:uid="{00000000-0005-0000-0000-0000730E0000}"/>
    <cellStyle name="SAPBEXaggData 6 2 5 2" xfId="30847" xr:uid="{00000000-0005-0000-0000-0000740E0000}"/>
    <cellStyle name="SAPBEXaggData 6 2 6" xfId="16024" xr:uid="{00000000-0005-0000-0000-0000750E0000}"/>
    <cellStyle name="SAPBEXaggData 6 2 6 2" xfId="31163" xr:uid="{00000000-0005-0000-0000-0000760E0000}"/>
    <cellStyle name="SAPBEXaggData 6 2 7" xfId="18638" xr:uid="{00000000-0005-0000-0000-0000770E0000}"/>
    <cellStyle name="SAPBEXaggData 6 2 7 2" xfId="33586" xr:uid="{00000000-0005-0000-0000-0000780E0000}"/>
    <cellStyle name="SAPBEXaggData 6 2 8" xfId="40938" xr:uid="{B2047371-04A0-4597-857F-C6C38AE2571F}"/>
    <cellStyle name="SAPBEXaggData 6 2 9" xfId="40126" xr:uid="{77965108-161B-46B0-8008-ACF580CFE214}"/>
    <cellStyle name="SAPBEXaggData 6 3" xfId="2669" xr:uid="{00000000-0005-0000-0000-0000790E0000}"/>
    <cellStyle name="SAPBEXaggData 6 3 10" xfId="42235" xr:uid="{28CE130E-0D48-4F47-A7C8-D62FC74B0431}"/>
    <cellStyle name="SAPBEXaggData 6 3 11" xfId="46774" xr:uid="{B822F08D-A6E6-4823-BBC2-E3C37E9B7450}"/>
    <cellStyle name="SAPBEXaggData 6 3 12" xfId="49079" xr:uid="{1DA35D4F-5C75-473B-9E0A-9B28E7C4FF18}"/>
    <cellStyle name="SAPBEXaggData 6 3 2" xfId="7845" xr:uid="{00000000-0005-0000-0000-00007A0E0000}"/>
    <cellStyle name="SAPBEXaggData 6 3 2 2" xfId="23876" xr:uid="{00000000-0005-0000-0000-00007B0E0000}"/>
    <cellStyle name="SAPBEXaggData 6 3 3" xfId="10671" xr:uid="{00000000-0005-0000-0000-00007C0E0000}"/>
    <cellStyle name="SAPBEXaggData 6 3 3 2" xfId="26540" xr:uid="{00000000-0005-0000-0000-00007D0E0000}"/>
    <cellStyle name="SAPBEXaggData 6 3 4" xfId="10551" xr:uid="{00000000-0005-0000-0000-00007E0E0000}"/>
    <cellStyle name="SAPBEXaggData 6 3 4 2" xfId="26472" xr:uid="{00000000-0005-0000-0000-00007F0E0000}"/>
    <cellStyle name="SAPBEXaggData 6 3 5" xfId="16023" xr:uid="{00000000-0005-0000-0000-0000800E0000}"/>
    <cellStyle name="SAPBEXaggData 6 3 5 2" xfId="31162" xr:uid="{00000000-0005-0000-0000-0000810E0000}"/>
    <cellStyle name="SAPBEXaggData 6 3 6" xfId="18637" xr:uid="{00000000-0005-0000-0000-0000820E0000}"/>
    <cellStyle name="SAPBEXaggData 6 3 6 2" xfId="33585" xr:uid="{00000000-0005-0000-0000-0000830E0000}"/>
    <cellStyle name="SAPBEXaggData 6 3 7" xfId="20981" xr:uid="{00000000-0005-0000-0000-0000840E0000}"/>
    <cellStyle name="SAPBEXaggData 6 3 7 2" xfId="35907" xr:uid="{00000000-0005-0000-0000-0000850E0000}"/>
    <cellStyle name="SAPBEXaggData 6 3 8" xfId="6146" xr:uid="{00000000-0005-0000-0000-0000860E0000}"/>
    <cellStyle name="SAPBEXaggData 6 3 9" xfId="41798" xr:uid="{FE325F99-88B8-463C-9A9B-F7BE7186C1A4}"/>
    <cellStyle name="SAPBEXaggData 6 4" xfId="4848" xr:uid="{00000000-0005-0000-0000-0000870E0000}"/>
    <cellStyle name="SAPBEXaggData 6 4 10" xfId="45610" xr:uid="{298E8C1F-3A62-4CCB-B19E-0F334218D745}"/>
    <cellStyle name="SAPBEXaggData 6 4 11" xfId="47928" xr:uid="{A6243B5A-E108-4A86-99C5-98AB3445D743}"/>
    <cellStyle name="SAPBEXaggData 6 4 2" xfId="10003" xr:uid="{00000000-0005-0000-0000-0000880E0000}"/>
    <cellStyle name="SAPBEXaggData 6 4 2 2" xfId="25994" xr:uid="{00000000-0005-0000-0000-0000890E0000}"/>
    <cellStyle name="SAPBEXaggData 6 4 3" xfId="12821" xr:uid="{00000000-0005-0000-0000-00008A0E0000}"/>
    <cellStyle name="SAPBEXaggData 6 4 3 2" xfId="28665" xr:uid="{00000000-0005-0000-0000-00008B0E0000}"/>
    <cellStyle name="SAPBEXaggData 6 4 4" xfId="7494" xr:uid="{00000000-0005-0000-0000-00008C0E0000}"/>
    <cellStyle name="SAPBEXaggData 6 4 4 2" xfId="23671" xr:uid="{00000000-0005-0000-0000-00008D0E0000}"/>
    <cellStyle name="SAPBEXaggData 6 4 5" xfId="18144" xr:uid="{00000000-0005-0000-0000-00008E0E0000}"/>
    <cellStyle name="SAPBEXaggData 6 4 5 2" xfId="33260" xr:uid="{00000000-0005-0000-0000-00008F0E0000}"/>
    <cellStyle name="SAPBEXaggData 6 4 6" xfId="20752" xr:uid="{00000000-0005-0000-0000-0000900E0000}"/>
    <cellStyle name="SAPBEXaggData 6 4 6 2" xfId="35689" xr:uid="{00000000-0005-0000-0000-0000910E0000}"/>
    <cellStyle name="SAPBEXaggData 6 4 7" xfId="15117" xr:uid="{00000000-0005-0000-0000-0000920E0000}"/>
    <cellStyle name="SAPBEXaggData 6 4 7 2" xfId="30540" xr:uid="{00000000-0005-0000-0000-0000930E0000}"/>
    <cellStyle name="SAPBEXaggData 6 4 8" xfId="39255" xr:uid="{C4670167-1EBF-47F7-841F-EAF03F2EB535}"/>
    <cellStyle name="SAPBEXaggData 6 4 9" xfId="43420" xr:uid="{13281D04-8EBD-4F55-B28B-394511CAEE2C}"/>
    <cellStyle name="SAPBEXaggData 6 5" xfId="5680" xr:uid="{00000000-0005-0000-0000-0000940E0000}"/>
    <cellStyle name="SAPBEXaggData 6 5 2" xfId="22767" xr:uid="{00000000-0005-0000-0000-0000950E0000}"/>
    <cellStyle name="SAPBEXaggData 6 6" xfId="5229" xr:uid="{00000000-0005-0000-0000-0000960E0000}"/>
    <cellStyle name="SAPBEXaggData 6 6 2" xfId="22545" xr:uid="{00000000-0005-0000-0000-0000970E0000}"/>
    <cellStyle name="SAPBEXaggData 6 7" xfId="12960" xr:uid="{00000000-0005-0000-0000-0000980E0000}"/>
    <cellStyle name="SAPBEXaggData 6 7 2" xfId="28784" xr:uid="{00000000-0005-0000-0000-0000990E0000}"/>
    <cellStyle name="SAPBEXaggData 6 8" xfId="7245" xr:uid="{00000000-0005-0000-0000-00009A0E0000}"/>
    <cellStyle name="SAPBEXaggData 6 8 2" xfId="23501" xr:uid="{00000000-0005-0000-0000-00009B0E0000}"/>
    <cellStyle name="SAPBEXaggData 6 9" xfId="15975" xr:uid="{00000000-0005-0000-0000-00009C0E0000}"/>
    <cellStyle name="SAPBEXaggData 6 9 2" xfId="31134" xr:uid="{00000000-0005-0000-0000-00009D0E0000}"/>
    <cellStyle name="SAPBEXaggData 7" xfId="557" xr:uid="{00000000-0005-0000-0000-00009E0E0000}"/>
    <cellStyle name="SAPBEXaggData 7 10" xfId="8964" xr:uid="{00000000-0005-0000-0000-00009F0E0000}"/>
    <cellStyle name="SAPBEXaggData 7 11" xfId="22286" xr:uid="{00000000-0005-0000-0000-0000A00E0000}"/>
    <cellStyle name="SAPBEXaggData 7 12" xfId="39801" xr:uid="{90550416-BBE2-4CAB-9213-9F9C224E88A1}"/>
    <cellStyle name="SAPBEXaggData 7 13" xfId="41263" xr:uid="{355ECF05-EC5C-4A2C-9688-91C3273CCCAF}"/>
    <cellStyle name="SAPBEXaggData 7 14" xfId="44644" xr:uid="{B25A6B7C-0A4F-44C9-AD8B-A6DB58373BEF}"/>
    <cellStyle name="SAPBEXaggData 7 15" xfId="40948" xr:uid="{60691B7E-51FE-4AA6-9FBA-63234FC7F5A0}"/>
    <cellStyle name="SAPBEXaggData 7 2" xfId="558" xr:uid="{00000000-0005-0000-0000-0000A10E0000}"/>
    <cellStyle name="SAPBEXaggData 7 2 10" xfId="22287" xr:uid="{00000000-0005-0000-0000-0000A20E0000}"/>
    <cellStyle name="SAPBEXaggData 7 2 11" xfId="39800" xr:uid="{58E7FD29-E40A-48B9-BF12-65711AB1A30D}"/>
    <cellStyle name="SAPBEXaggData 7 2 12" xfId="40127" xr:uid="{8D76C8E4-327E-4D38-BC8D-5D4F5D4F0BE5}"/>
    <cellStyle name="SAPBEXaggData 7 2 13" xfId="44643" xr:uid="{29866E49-54E0-49B1-8BFA-73AE897EA43B}"/>
    <cellStyle name="SAPBEXaggData 7 2 14" xfId="43277" xr:uid="{F41411A2-D7D8-4F9B-AE63-61570DBF2164}"/>
    <cellStyle name="SAPBEXaggData 7 2 2" xfId="2672" xr:uid="{00000000-0005-0000-0000-0000A30E0000}"/>
    <cellStyle name="SAPBEXaggData 7 2 2 10" xfId="43423" xr:uid="{7FA93F1D-7342-4BB0-89D4-AE86435975C5}"/>
    <cellStyle name="SAPBEXaggData 7 2 2 11" xfId="45613" xr:uid="{BF682725-7FEA-4F3C-B70F-520904A8DDE1}"/>
    <cellStyle name="SAPBEXaggData 7 2 2 12" xfId="47931" xr:uid="{CDFAD317-6EF2-41D9-9EFF-585491D31D82}"/>
    <cellStyle name="SAPBEXaggData 7 2 2 2" xfId="7848" xr:uid="{00000000-0005-0000-0000-0000A40E0000}"/>
    <cellStyle name="SAPBEXaggData 7 2 2 2 2" xfId="23879" xr:uid="{00000000-0005-0000-0000-0000A50E0000}"/>
    <cellStyle name="SAPBEXaggData 7 2 2 3" xfId="10674" xr:uid="{00000000-0005-0000-0000-0000A60E0000}"/>
    <cellStyle name="SAPBEXaggData 7 2 2 3 2" xfId="26543" xr:uid="{00000000-0005-0000-0000-0000A70E0000}"/>
    <cellStyle name="SAPBEXaggData 7 2 2 4" xfId="13065" xr:uid="{00000000-0005-0000-0000-0000A80E0000}"/>
    <cellStyle name="SAPBEXaggData 7 2 2 4 2" xfId="28849" xr:uid="{00000000-0005-0000-0000-0000A90E0000}"/>
    <cellStyle name="SAPBEXaggData 7 2 2 5" xfId="16026" xr:uid="{00000000-0005-0000-0000-0000AA0E0000}"/>
    <cellStyle name="SAPBEXaggData 7 2 2 5 2" xfId="31165" xr:uid="{00000000-0005-0000-0000-0000AB0E0000}"/>
    <cellStyle name="SAPBEXaggData 7 2 2 6" xfId="18640" xr:uid="{00000000-0005-0000-0000-0000AC0E0000}"/>
    <cellStyle name="SAPBEXaggData 7 2 2 6 2" xfId="33588" xr:uid="{00000000-0005-0000-0000-0000AD0E0000}"/>
    <cellStyle name="SAPBEXaggData 7 2 2 7" xfId="20983" xr:uid="{00000000-0005-0000-0000-0000AE0E0000}"/>
    <cellStyle name="SAPBEXaggData 7 2 2 7 2" xfId="35909" xr:uid="{00000000-0005-0000-0000-0000AF0E0000}"/>
    <cellStyle name="SAPBEXaggData 7 2 2 8" xfId="6148" xr:uid="{00000000-0005-0000-0000-0000B00E0000}"/>
    <cellStyle name="SAPBEXaggData 7 2 2 9" xfId="38800" xr:uid="{4D45BCD6-F556-4FA7-8D97-86D4CC72CAED}"/>
    <cellStyle name="SAPBEXaggData 7 2 3" xfId="4845" xr:uid="{00000000-0005-0000-0000-0000B10E0000}"/>
    <cellStyle name="SAPBEXaggData 7 2 3 2" xfId="10000" xr:uid="{00000000-0005-0000-0000-0000B20E0000}"/>
    <cellStyle name="SAPBEXaggData 7 2 3 2 2" xfId="25991" xr:uid="{00000000-0005-0000-0000-0000B30E0000}"/>
    <cellStyle name="SAPBEXaggData 7 2 3 3" xfId="12818" xr:uid="{00000000-0005-0000-0000-0000B40E0000}"/>
    <cellStyle name="SAPBEXaggData 7 2 3 3 2" xfId="28662" xr:uid="{00000000-0005-0000-0000-0000B50E0000}"/>
    <cellStyle name="SAPBEXaggData 7 2 3 4" xfId="13675" xr:uid="{00000000-0005-0000-0000-0000B60E0000}"/>
    <cellStyle name="SAPBEXaggData 7 2 3 4 2" xfId="29296" xr:uid="{00000000-0005-0000-0000-0000B70E0000}"/>
    <cellStyle name="SAPBEXaggData 7 2 3 5" xfId="18141" xr:uid="{00000000-0005-0000-0000-0000B80E0000}"/>
    <cellStyle name="SAPBEXaggData 7 2 3 5 2" xfId="33257" xr:uid="{00000000-0005-0000-0000-0000B90E0000}"/>
    <cellStyle name="SAPBEXaggData 7 2 3 6" xfId="20749" xr:uid="{00000000-0005-0000-0000-0000BA0E0000}"/>
    <cellStyle name="SAPBEXaggData 7 2 3 6 2" xfId="35686" xr:uid="{00000000-0005-0000-0000-0000BB0E0000}"/>
    <cellStyle name="SAPBEXaggData 7 2 3 7" xfId="16090" xr:uid="{00000000-0005-0000-0000-0000BC0E0000}"/>
    <cellStyle name="SAPBEXaggData 7 2 3 7 2" xfId="31229" xr:uid="{00000000-0005-0000-0000-0000BD0E0000}"/>
    <cellStyle name="SAPBEXaggData 7 2 4" xfId="5678" xr:uid="{00000000-0005-0000-0000-0000BE0E0000}"/>
    <cellStyle name="SAPBEXaggData 7 2 4 2" xfId="37067" xr:uid="{00000000-0005-0000-0000-0000BF0E0000}"/>
    <cellStyle name="SAPBEXaggData 7 2 5" xfId="5722" xr:uid="{00000000-0005-0000-0000-0000C00E0000}"/>
    <cellStyle name="SAPBEXaggData 7 2 6" xfId="6638" xr:uid="{00000000-0005-0000-0000-0000C10E0000}"/>
    <cellStyle name="SAPBEXaggData 7 2 7" xfId="10646" xr:uid="{00000000-0005-0000-0000-0000C20E0000}"/>
    <cellStyle name="SAPBEXaggData 7 2 8" xfId="15974" xr:uid="{00000000-0005-0000-0000-0000C30E0000}"/>
    <cellStyle name="SAPBEXaggData 7 2 9" xfId="18595" xr:uid="{00000000-0005-0000-0000-0000C40E0000}"/>
    <cellStyle name="SAPBEXaggData 7 3" xfId="2671" xr:uid="{00000000-0005-0000-0000-0000C50E0000}"/>
    <cellStyle name="SAPBEXaggData 7 3 10" xfId="42236" xr:uid="{DC7BB49C-4304-4D6F-AB28-B88C7282F91F}"/>
    <cellStyle name="SAPBEXaggData 7 3 11" xfId="44714" xr:uid="{0E398345-187A-4DFB-ACC6-F8B292AF5733}"/>
    <cellStyle name="SAPBEXaggData 7 3 12" xfId="46775" xr:uid="{B2D04F90-3502-40D7-9A41-B0560DE9FBEA}"/>
    <cellStyle name="SAPBEXaggData 7 3 13" xfId="49080" xr:uid="{BE50C873-E966-47DB-9ED7-3DC19B7A7F56}"/>
    <cellStyle name="SAPBEXaggData 7 3 2" xfId="7847" xr:uid="{00000000-0005-0000-0000-0000C60E0000}"/>
    <cellStyle name="SAPBEXaggData 7 3 2 2" xfId="23878" xr:uid="{00000000-0005-0000-0000-0000C70E0000}"/>
    <cellStyle name="SAPBEXaggData 7 3 2 3" xfId="41980" xr:uid="{9A80FE86-0140-406C-9D6F-1450CA018C5F}"/>
    <cellStyle name="SAPBEXaggData 7 3 2 4" xfId="42416" xr:uid="{9FD2CBAF-9972-44A5-88F9-CA0EC2CA593C}"/>
    <cellStyle name="SAPBEXaggData 7 3 2 5" xfId="44884" xr:uid="{E462C0AC-4858-4B8E-8AF1-0E2B06BD2235}"/>
    <cellStyle name="SAPBEXaggData 7 3 2 6" xfId="46947" xr:uid="{5F884F9F-CBF8-4314-A26D-708FC555F721}"/>
    <cellStyle name="SAPBEXaggData 7 3 2 7" xfId="49244" xr:uid="{A172FE57-C98E-428C-8EE8-103032D41B24}"/>
    <cellStyle name="SAPBEXaggData 7 3 3" xfId="10673" xr:uid="{00000000-0005-0000-0000-0000C80E0000}"/>
    <cellStyle name="SAPBEXaggData 7 3 3 2" xfId="26542" xr:uid="{00000000-0005-0000-0000-0000C90E0000}"/>
    <cellStyle name="SAPBEXaggData 7 3 4" xfId="10447" xr:uid="{00000000-0005-0000-0000-0000CA0E0000}"/>
    <cellStyle name="SAPBEXaggData 7 3 4 2" xfId="26370" xr:uid="{00000000-0005-0000-0000-0000CB0E0000}"/>
    <cellStyle name="SAPBEXaggData 7 3 5" xfId="16025" xr:uid="{00000000-0005-0000-0000-0000CC0E0000}"/>
    <cellStyle name="SAPBEXaggData 7 3 5 2" xfId="31164" xr:uid="{00000000-0005-0000-0000-0000CD0E0000}"/>
    <cellStyle name="SAPBEXaggData 7 3 6" xfId="18639" xr:uid="{00000000-0005-0000-0000-0000CE0E0000}"/>
    <cellStyle name="SAPBEXaggData 7 3 6 2" xfId="33587" xr:uid="{00000000-0005-0000-0000-0000CF0E0000}"/>
    <cellStyle name="SAPBEXaggData 7 3 7" xfId="20982" xr:uid="{00000000-0005-0000-0000-0000D00E0000}"/>
    <cellStyle name="SAPBEXaggData 7 3 7 2" xfId="35908" xr:uid="{00000000-0005-0000-0000-0000D10E0000}"/>
    <cellStyle name="SAPBEXaggData 7 3 8" xfId="6147" xr:uid="{00000000-0005-0000-0000-0000D20E0000}"/>
    <cellStyle name="SAPBEXaggData 7 3 9" xfId="41799" xr:uid="{C12E1CFE-5804-42A2-A6C7-BE70542FDAAF}"/>
    <cellStyle name="SAPBEXaggData 7 4" xfId="4846" xr:uid="{00000000-0005-0000-0000-0000D30E0000}"/>
    <cellStyle name="SAPBEXaggData 7 4 10" xfId="45612" xr:uid="{F83A3A5C-53E4-4D58-B5B7-E18CC823D822}"/>
    <cellStyle name="SAPBEXaggData 7 4 11" xfId="47930" xr:uid="{6F10412B-1963-48ED-B14C-5D445ACD6AC7}"/>
    <cellStyle name="SAPBEXaggData 7 4 2" xfId="10001" xr:uid="{00000000-0005-0000-0000-0000D40E0000}"/>
    <cellStyle name="SAPBEXaggData 7 4 2 2" xfId="25992" xr:uid="{00000000-0005-0000-0000-0000D50E0000}"/>
    <cellStyle name="SAPBEXaggData 7 4 3" xfId="12819" xr:uid="{00000000-0005-0000-0000-0000D60E0000}"/>
    <cellStyle name="SAPBEXaggData 7 4 3 2" xfId="28663" xr:uid="{00000000-0005-0000-0000-0000D70E0000}"/>
    <cellStyle name="SAPBEXaggData 7 4 4" xfId="15191" xr:uid="{00000000-0005-0000-0000-0000D80E0000}"/>
    <cellStyle name="SAPBEXaggData 7 4 4 2" xfId="30604" xr:uid="{00000000-0005-0000-0000-0000D90E0000}"/>
    <cellStyle name="SAPBEXaggData 7 4 5" xfId="18142" xr:uid="{00000000-0005-0000-0000-0000DA0E0000}"/>
    <cellStyle name="SAPBEXaggData 7 4 5 2" xfId="33258" xr:uid="{00000000-0005-0000-0000-0000DB0E0000}"/>
    <cellStyle name="SAPBEXaggData 7 4 6" xfId="20750" xr:uid="{00000000-0005-0000-0000-0000DC0E0000}"/>
    <cellStyle name="SAPBEXaggData 7 4 6 2" xfId="35687" xr:uid="{00000000-0005-0000-0000-0000DD0E0000}"/>
    <cellStyle name="SAPBEXaggData 7 4 7" xfId="13078" xr:uid="{00000000-0005-0000-0000-0000DE0E0000}"/>
    <cellStyle name="SAPBEXaggData 7 4 7 2" xfId="28858" xr:uid="{00000000-0005-0000-0000-0000DF0E0000}"/>
    <cellStyle name="SAPBEXaggData 7 4 8" xfId="38124" xr:uid="{00A87151-522E-4316-A8A4-7AF6665679DC}"/>
    <cellStyle name="SAPBEXaggData 7 4 9" xfId="43422" xr:uid="{9D6146F0-E8B2-46AB-8AB4-AE01ACC116C9}"/>
    <cellStyle name="SAPBEXaggData 7 5" xfId="5679" xr:uid="{00000000-0005-0000-0000-0000E00E0000}"/>
    <cellStyle name="SAPBEXaggData 7 5 2" xfId="37225" xr:uid="{00000000-0005-0000-0000-0000E10E0000}"/>
    <cellStyle name="SAPBEXaggData 7 6" xfId="5721" xr:uid="{00000000-0005-0000-0000-0000E20E0000}"/>
    <cellStyle name="SAPBEXaggData 7 7" xfId="13294" xr:uid="{00000000-0005-0000-0000-0000E30E0000}"/>
    <cellStyle name="SAPBEXaggData 7 8" xfId="6965" xr:uid="{00000000-0005-0000-0000-0000E40E0000}"/>
    <cellStyle name="SAPBEXaggData 7 9" xfId="13926" xr:uid="{00000000-0005-0000-0000-0000E50E0000}"/>
    <cellStyle name="SAPBEXaggData 8" xfId="559" xr:uid="{00000000-0005-0000-0000-0000E60E0000}"/>
    <cellStyle name="SAPBEXaggData 8 10" xfId="13262" xr:uid="{00000000-0005-0000-0000-0000E70E0000}"/>
    <cellStyle name="SAPBEXaggData 8 11" xfId="22288" xr:uid="{00000000-0005-0000-0000-0000E80E0000}"/>
    <cellStyle name="SAPBEXaggData 8 12" xfId="40935" xr:uid="{22481B2D-25B0-4C99-B9DC-3E18A012784B}"/>
    <cellStyle name="SAPBEXaggData 8 13" xfId="38946" xr:uid="{7DEF6BC1-6DC8-4125-9E44-9881BF93E4A3}"/>
    <cellStyle name="SAPBEXaggData 8 14" xfId="44642" xr:uid="{10C2E812-360D-412F-8B58-9B55CC9F6E7D}"/>
    <cellStyle name="SAPBEXaggData 8 15" xfId="44493" xr:uid="{034EE39A-A4A5-48FE-A46C-233092831329}"/>
    <cellStyle name="SAPBEXaggData 8 2" xfId="560" xr:uid="{00000000-0005-0000-0000-0000E90E0000}"/>
    <cellStyle name="SAPBEXaggData 8 2 10" xfId="44715" xr:uid="{5386F55E-EE12-4BCD-AF43-097C47847671}"/>
    <cellStyle name="SAPBEXaggData 8 2 11" xfId="46776" xr:uid="{79353EE6-757C-41B4-94B7-96CD9A358ECD}"/>
    <cellStyle name="SAPBEXaggData 8 2 12" xfId="49081" xr:uid="{D948D8F6-49FC-4E1A-A893-24095FF1F286}"/>
    <cellStyle name="SAPBEXaggData 8 2 2" xfId="5676" xr:uid="{00000000-0005-0000-0000-0000EA0E0000}"/>
    <cellStyle name="SAPBEXaggData 8 2 2 2" xfId="37224" xr:uid="{00000000-0005-0000-0000-0000EB0E0000}"/>
    <cellStyle name="SAPBEXaggData 8 2 2 3" xfId="42417" xr:uid="{40DC317F-6544-4202-9F37-677E43387846}"/>
    <cellStyle name="SAPBEXaggData 8 2 2 4" xfId="44885" xr:uid="{F08C46E6-7621-4DE7-9377-CF56C5DE83DA}"/>
    <cellStyle name="SAPBEXaggData 8 2 2 5" xfId="46948" xr:uid="{2E699A9E-4526-4FF1-984F-5F4DF12BFE98}"/>
    <cellStyle name="SAPBEXaggData 8 2 2 6" xfId="49245" xr:uid="{B5019E39-9C76-4988-B15F-253D719A365C}"/>
    <cellStyle name="SAPBEXaggData 8 2 3" xfId="5723" xr:uid="{00000000-0005-0000-0000-0000EC0E0000}"/>
    <cellStyle name="SAPBEXaggData 8 2 4" xfId="7063" xr:uid="{00000000-0005-0000-0000-0000ED0E0000}"/>
    <cellStyle name="SAPBEXaggData 8 2 5" xfId="5814" xr:uid="{00000000-0005-0000-0000-0000EE0E0000}"/>
    <cellStyle name="SAPBEXaggData 8 2 6" xfId="13406" xr:uid="{00000000-0005-0000-0000-0000EF0E0000}"/>
    <cellStyle name="SAPBEXaggData 8 2 7" xfId="15441" xr:uid="{00000000-0005-0000-0000-0000F00E0000}"/>
    <cellStyle name="SAPBEXaggData 8 2 8" xfId="22289" xr:uid="{00000000-0005-0000-0000-0000F10E0000}"/>
    <cellStyle name="SAPBEXaggData 8 2 9" xfId="42237" xr:uid="{46391BB8-610F-4F89-8600-D0AE2F976EBC}"/>
    <cellStyle name="SAPBEXaggData 8 3" xfId="2673" xr:uid="{00000000-0005-0000-0000-0000F20E0000}"/>
    <cellStyle name="SAPBEXaggData 8 3 10" xfId="43424" xr:uid="{139E2AEC-A8C0-458F-802B-5848FB800ACF}"/>
    <cellStyle name="SAPBEXaggData 8 3 11" xfId="45614" xr:uid="{9E521ABD-3F17-49B8-A977-99C1E87DC62D}"/>
    <cellStyle name="SAPBEXaggData 8 3 12" xfId="47932" xr:uid="{F520876D-3254-486D-BAA0-31939A730FDE}"/>
    <cellStyle name="SAPBEXaggData 8 3 2" xfId="7849" xr:uid="{00000000-0005-0000-0000-0000F30E0000}"/>
    <cellStyle name="SAPBEXaggData 8 3 2 2" xfId="23880" xr:uid="{00000000-0005-0000-0000-0000F40E0000}"/>
    <cellStyle name="SAPBEXaggData 8 3 3" xfId="10675" xr:uid="{00000000-0005-0000-0000-0000F50E0000}"/>
    <cellStyle name="SAPBEXaggData 8 3 3 2" xfId="26544" xr:uid="{00000000-0005-0000-0000-0000F60E0000}"/>
    <cellStyle name="SAPBEXaggData 8 3 4" xfId="6956" xr:uid="{00000000-0005-0000-0000-0000F70E0000}"/>
    <cellStyle name="SAPBEXaggData 8 3 4 2" xfId="23355" xr:uid="{00000000-0005-0000-0000-0000F80E0000}"/>
    <cellStyle name="SAPBEXaggData 8 3 5" xfId="16027" xr:uid="{00000000-0005-0000-0000-0000F90E0000}"/>
    <cellStyle name="SAPBEXaggData 8 3 5 2" xfId="31166" xr:uid="{00000000-0005-0000-0000-0000FA0E0000}"/>
    <cellStyle name="SAPBEXaggData 8 3 6" xfId="18641" xr:uid="{00000000-0005-0000-0000-0000FB0E0000}"/>
    <cellStyle name="SAPBEXaggData 8 3 6 2" xfId="33589" xr:uid="{00000000-0005-0000-0000-0000FC0E0000}"/>
    <cellStyle name="SAPBEXaggData 8 3 7" xfId="20984" xr:uid="{00000000-0005-0000-0000-0000FD0E0000}"/>
    <cellStyle name="SAPBEXaggData 8 3 7 2" xfId="35910" xr:uid="{00000000-0005-0000-0000-0000FE0E0000}"/>
    <cellStyle name="SAPBEXaggData 8 3 8" xfId="6149" xr:uid="{00000000-0005-0000-0000-0000FF0E0000}"/>
    <cellStyle name="SAPBEXaggData 8 3 9" xfId="38799" xr:uid="{73B437E6-B604-4F51-8B85-5518AF888E33}"/>
    <cellStyle name="SAPBEXaggData 8 4" xfId="4844" xr:uid="{00000000-0005-0000-0000-0000000F0000}"/>
    <cellStyle name="SAPBEXaggData 8 4 2" xfId="9999" xr:uid="{00000000-0005-0000-0000-0000010F0000}"/>
    <cellStyle name="SAPBEXaggData 8 4 2 2" xfId="25990" xr:uid="{00000000-0005-0000-0000-0000020F0000}"/>
    <cellStyle name="SAPBEXaggData 8 4 3" xfId="12817" xr:uid="{00000000-0005-0000-0000-0000030F0000}"/>
    <cellStyle name="SAPBEXaggData 8 4 3 2" xfId="28661" xr:uid="{00000000-0005-0000-0000-0000040F0000}"/>
    <cellStyle name="SAPBEXaggData 8 4 4" xfId="12848" xr:uid="{00000000-0005-0000-0000-0000050F0000}"/>
    <cellStyle name="SAPBEXaggData 8 4 4 2" xfId="28690" xr:uid="{00000000-0005-0000-0000-0000060F0000}"/>
    <cellStyle name="SAPBEXaggData 8 4 5" xfId="18140" xr:uid="{00000000-0005-0000-0000-0000070F0000}"/>
    <cellStyle name="SAPBEXaggData 8 4 5 2" xfId="33256" xr:uid="{00000000-0005-0000-0000-0000080F0000}"/>
    <cellStyle name="SAPBEXaggData 8 4 6" xfId="20748" xr:uid="{00000000-0005-0000-0000-0000090F0000}"/>
    <cellStyle name="SAPBEXaggData 8 4 6 2" xfId="35685" xr:uid="{00000000-0005-0000-0000-00000A0F0000}"/>
    <cellStyle name="SAPBEXaggData 8 4 7" xfId="14766" xr:uid="{00000000-0005-0000-0000-00000B0F0000}"/>
    <cellStyle name="SAPBEXaggData 8 4 7 2" xfId="30219" xr:uid="{00000000-0005-0000-0000-00000C0F0000}"/>
    <cellStyle name="SAPBEXaggData 8 5" xfId="5677" xr:uid="{00000000-0005-0000-0000-00000D0F0000}"/>
    <cellStyle name="SAPBEXaggData 8 5 2" xfId="37814" xr:uid="{00000000-0005-0000-0000-00000E0F0000}"/>
    <cellStyle name="SAPBEXaggData 8 6" xfId="6910" xr:uid="{00000000-0005-0000-0000-00000F0F0000}"/>
    <cellStyle name="SAPBEXaggData 8 7" xfId="13295" xr:uid="{00000000-0005-0000-0000-0000100F0000}"/>
    <cellStyle name="SAPBEXaggData 8 8" xfId="14720" xr:uid="{00000000-0005-0000-0000-0000110F0000}"/>
    <cellStyle name="SAPBEXaggData 8 9" xfId="7049" xr:uid="{00000000-0005-0000-0000-0000120F0000}"/>
    <cellStyle name="SAPBEXaggData 9" xfId="561" xr:uid="{00000000-0005-0000-0000-0000130F0000}"/>
    <cellStyle name="SAPBEXaggData 9 10" xfId="14148" xr:uid="{00000000-0005-0000-0000-0000140F0000}"/>
    <cellStyle name="SAPBEXaggData 9 11" xfId="22290" xr:uid="{00000000-0005-0000-0000-0000150F0000}"/>
    <cellStyle name="SAPBEXaggData 9 12" xfId="40936" xr:uid="{189B7455-FAE6-458B-BD7B-0972D203A234}"/>
    <cellStyle name="SAPBEXaggData 9 13" xfId="41264" xr:uid="{8EDDDC42-AD46-4E43-9B54-8F542BF5DBD0}"/>
    <cellStyle name="SAPBEXaggData 9 14" xfId="44641" xr:uid="{08C238C7-0399-4111-8CEF-DA5571500102}"/>
    <cellStyle name="SAPBEXaggData 9 15" xfId="44713" xr:uid="{211CDA8A-93A1-414C-92D8-CB26EAA291E9}"/>
    <cellStyle name="SAPBEXaggData 9 2" xfId="562" xr:uid="{00000000-0005-0000-0000-0000160F0000}"/>
    <cellStyle name="SAPBEXaggData 9 2 10" xfId="44716" xr:uid="{BFA592CE-6CF4-4780-A7EE-C5AB0D519FED}"/>
    <cellStyle name="SAPBEXaggData 9 2 11" xfId="46777" xr:uid="{A2BCCCAE-4063-4939-A0A4-EAB59366F4DB}"/>
    <cellStyle name="SAPBEXaggData 9 2 12" xfId="49082" xr:uid="{BCBE5BB2-9E8C-46A4-8AF5-BA8B150E3728}"/>
    <cellStyle name="SAPBEXaggData 9 2 2" xfId="5674" xr:uid="{00000000-0005-0000-0000-0000170F0000}"/>
    <cellStyle name="SAPBEXaggData 9 2 2 2" xfId="37222" xr:uid="{00000000-0005-0000-0000-0000180F0000}"/>
    <cellStyle name="SAPBEXaggData 9 2 2 3" xfId="42418" xr:uid="{98319F32-DDBA-4DE4-88B9-22A9D7187AD0}"/>
    <cellStyle name="SAPBEXaggData 9 2 2 4" xfId="44886" xr:uid="{B2BEB1DB-3434-42FE-87BF-252344F55E34}"/>
    <cellStyle name="SAPBEXaggData 9 2 2 5" xfId="46949" xr:uid="{8AF6BDED-A95D-4BE6-970F-9EB8FAE6ED8A}"/>
    <cellStyle name="SAPBEXaggData 9 2 2 6" xfId="49246" xr:uid="{F62B6157-D01D-4AB3-9033-64F1AEEC8D22}"/>
    <cellStyle name="SAPBEXaggData 9 2 3" xfId="5725" xr:uid="{00000000-0005-0000-0000-0000190F0000}"/>
    <cellStyle name="SAPBEXaggData 9 2 4" xfId="7062" xr:uid="{00000000-0005-0000-0000-00001A0F0000}"/>
    <cellStyle name="SAPBEXaggData 9 2 5" xfId="12967" xr:uid="{00000000-0005-0000-0000-00001B0F0000}"/>
    <cellStyle name="SAPBEXaggData 9 2 6" xfId="13407" xr:uid="{00000000-0005-0000-0000-00001C0F0000}"/>
    <cellStyle name="SAPBEXaggData 9 2 7" xfId="12969" xr:uid="{00000000-0005-0000-0000-00001D0F0000}"/>
    <cellStyle name="SAPBEXaggData 9 2 8" xfId="22291" xr:uid="{00000000-0005-0000-0000-00001E0F0000}"/>
    <cellStyle name="SAPBEXaggData 9 2 9" xfId="42238" xr:uid="{C19BA504-7115-41F1-B5DA-5A0F5DE1A6F3}"/>
    <cellStyle name="SAPBEXaggData 9 3" xfId="2674" xr:uid="{00000000-0005-0000-0000-00001F0F0000}"/>
    <cellStyle name="SAPBEXaggData 9 3 10" xfId="43425" xr:uid="{AA9450CB-9C36-4F67-AB0C-0E9BCCC2F520}"/>
    <cellStyle name="SAPBEXaggData 9 3 11" xfId="45615" xr:uid="{92EDF480-DD90-4BE8-AA72-0E9505DF3B79}"/>
    <cellStyle name="SAPBEXaggData 9 3 12" xfId="47933" xr:uid="{8A27E3D9-116B-4FE3-9EE4-58BBC3A9BEC0}"/>
    <cellStyle name="SAPBEXaggData 9 3 2" xfId="7850" xr:uid="{00000000-0005-0000-0000-0000200F0000}"/>
    <cellStyle name="SAPBEXaggData 9 3 2 2" xfId="23881" xr:uid="{00000000-0005-0000-0000-0000210F0000}"/>
    <cellStyle name="SAPBEXaggData 9 3 3" xfId="10676" xr:uid="{00000000-0005-0000-0000-0000220F0000}"/>
    <cellStyle name="SAPBEXaggData 9 3 3 2" xfId="26545" xr:uid="{00000000-0005-0000-0000-0000230F0000}"/>
    <cellStyle name="SAPBEXaggData 9 3 4" xfId="6934" xr:uid="{00000000-0005-0000-0000-0000240F0000}"/>
    <cellStyle name="SAPBEXaggData 9 3 4 2" xfId="23340" xr:uid="{00000000-0005-0000-0000-0000250F0000}"/>
    <cellStyle name="SAPBEXaggData 9 3 5" xfId="16028" xr:uid="{00000000-0005-0000-0000-0000260F0000}"/>
    <cellStyle name="SAPBEXaggData 9 3 5 2" xfId="31167" xr:uid="{00000000-0005-0000-0000-0000270F0000}"/>
    <cellStyle name="SAPBEXaggData 9 3 6" xfId="18642" xr:uid="{00000000-0005-0000-0000-0000280F0000}"/>
    <cellStyle name="SAPBEXaggData 9 3 6 2" xfId="33590" xr:uid="{00000000-0005-0000-0000-0000290F0000}"/>
    <cellStyle name="SAPBEXaggData 9 3 7" xfId="20985" xr:uid="{00000000-0005-0000-0000-00002A0F0000}"/>
    <cellStyle name="SAPBEXaggData 9 3 7 2" xfId="35911" xr:uid="{00000000-0005-0000-0000-00002B0F0000}"/>
    <cellStyle name="SAPBEXaggData 9 3 8" xfId="6150" xr:uid="{00000000-0005-0000-0000-00002C0F0000}"/>
    <cellStyle name="SAPBEXaggData 9 3 9" xfId="38798" xr:uid="{A524B5BC-7249-40E4-8115-63A08FBCCA94}"/>
    <cellStyle name="SAPBEXaggData 9 4" xfId="4843" xr:uid="{00000000-0005-0000-0000-00002D0F0000}"/>
    <cellStyle name="SAPBEXaggData 9 4 2" xfId="9998" xr:uid="{00000000-0005-0000-0000-00002E0F0000}"/>
    <cellStyle name="SAPBEXaggData 9 4 2 2" xfId="25989" xr:uid="{00000000-0005-0000-0000-00002F0F0000}"/>
    <cellStyle name="SAPBEXaggData 9 4 3" xfId="12816" xr:uid="{00000000-0005-0000-0000-0000300F0000}"/>
    <cellStyle name="SAPBEXaggData 9 4 3 2" xfId="28660" xr:uid="{00000000-0005-0000-0000-0000310F0000}"/>
    <cellStyle name="SAPBEXaggData 9 4 4" xfId="15192" xr:uid="{00000000-0005-0000-0000-0000320F0000}"/>
    <cellStyle name="SAPBEXaggData 9 4 4 2" xfId="30605" xr:uid="{00000000-0005-0000-0000-0000330F0000}"/>
    <cellStyle name="SAPBEXaggData 9 4 5" xfId="18139" xr:uid="{00000000-0005-0000-0000-0000340F0000}"/>
    <cellStyle name="SAPBEXaggData 9 4 5 2" xfId="33255" xr:uid="{00000000-0005-0000-0000-0000350F0000}"/>
    <cellStyle name="SAPBEXaggData 9 4 6" xfId="20747" xr:uid="{00000000-0005-0000-0000-0000360F0000}"/>
    <cellStyle name="SAPBEXaggData 9 4 6 2" xfId="35684" xr:uid="{00000000-0005-0000-0000-0000370F0000}"/>
    <cellStyle name="SAPBEXaggData 9 4 7" xfId="13458" xr:uid="{00000000-0005-0000-0000-0000380F0000}"/>
    <cellStyle name="SAPBEXaggData 9 4 7 2" xfId="29108" xr:uid="{00000000-0005-0000-0000-0000390F0000}"/>
    <cellStyle name="SAPBEXaggData 9 5" xfId="5675" xr:uid="{00000000-0005-0000-0000-00003A0F0000}"/>
    <cellStyle name="SAPBEXaggData 9 5 2" xfId="37223" xr:uid="{00000000-0005-0000-0000-00003B0F0000}"/>
    <cellStyle name="SAPBEXaggData 9 6" xfId="5724" xr:uid="{00000000-0005-0000-0000-00003C0F0000}"/>
    <cellStyle name="SAPBEXaggData 9 7" xfId="13296" xr:uid="{00000000-0005-0000-0000-00003D0F0000}"/>
    <cellStyle name="SAPBEXaggData 9 8" xfId="7437" xr:uid="{00000000-0005-0000-0000-00003E0F0000}"/>
    <cellStyle name="SAPBEXaggData 9 9" xfId="7048" xr:uid="{00000000-0005-0000-0000-00003F0F0000}"/>
    <cellStyle name="SAPBEXaggData_(chuck) OpEx On-going GRC Forecast Sum 4-20-10" xfId="2675" xr:uid="{00000000-0005-0000-0000-0000400F0000}"/>
    <cellStyle name="SAPBEXaggDataEmph" xfId="67" xr:uid="{00000000-0005-0000-0000-0000410F0000}"/>
    <cellStyle name="SAPBEXaggDataEmph 10" xfId="2676" xr:uid="{00000000-0005-0000-0000-0000420F0000}"/>
    <cellStyle name="SAPBEXaggDataEmph 10 10" xfId="44640" xr:uid="{0812A0D7-9FA9-41DE-BA8E-A619226C396C}"/>
    <cellStyle name="SAPBEXaggDataEmph 10 11" xfId="43278" xr:uid="{694F77C9-5EE8-4F51-8192-7C3BAF24D759}"/>
    <cellStyle name="SAPBEXaggDataEmph 10 2" xfId="4842" xr:uid="{00000000-0005-0000-0000-0000430F0000}"/>
    <cellStyle name="SAPBEXaggDataEmph 10 2 10" xfId="45616" xr:uid="{C2667723-085F-4067-BFC8-824DB90BE08C}"/>
    <cellStyle name="SAPBEXaggDataEmph 10 2 11" xfId="47934" xr:uid="{0F57515C-6404-4A1D-B281-2AE394628904}"/>
    <cellStyle name="SAPBEXaggDataEmph 10 2 2" xfId="9997" xr:uid="{00000000-0005-0000-0000-0000440F0000}"/>
    <cellStyle name="SAPBEXaggDataEmph 10 2 2 2" xfId="25988" xr:uid="{00000000-0005-0000-0000-0000450F0000}"/>
    <cellStyle name="SAPBEXaggDataEmph 10 2 3" xfId="12815" xr:uid="{00000000-0005-0000-0000-0000460F0000}"/>
    <cellStyle name="SAPBEXaggDataEmph 10 2 3 2" xfId="28659" xr:uid="{00000000-0005-0000-0000-0000470F0000}"/>
    <cellStyle name="SAPBEXaggDataEmph 10 2 4" xfId="13674" xr:uid="{00000000-0005-0000-0000-0000480F0000}"/>
    <cellStyle name="SAPBEXaggDataEmph 10 2 4 2" xfId="29295" xr:uid="{00000000-0005-0000-0000-0000490F0000}"/>
    <cellStyle name="SAPBEXaggDataEmph 10 2 5" xfId="18138" xr:uid="{00000000-0005-0000-0000-00004A0F0000}"/>
    <cellStyle name="SAPBEXaggDataEmph 10 2 5 2" xfId="33254" xr:uid="{00000000-0005-0000-0000-00004B0F0000}"/>
    <cellStyle name="SAPBEXaggDataEmph 10 2 6" xfId="20746" xr:uid="{00000000-0005-0000-0000-00004C0F0000}"/>
    <cellStyle name="SAPBEXaggDataEmph 10 2 6 2" xfId="35683" xr:uid="{00000000-0005-0000-0000-00004D0F0000}"/>
    <cellStyle name="SAPBEXaggDataEmph 10 2 7" xfId="14141" xr:uid="{00000000-0005-0000-0000-00004E0F0000}"/>
    <cellStyle name="SAPBEXaggDataEmph 10 2 7 2" xfId="29717" xr:uid="{00000000-0005-0000-0000-00004F0F0000}"/>
    <cellStyle name="SAPBEXaggDataEmph 10 2 8" xfId="38797" xr:uid="{066298DA-FE2C-4F69-84C6-A0D9AFFA401C}"/>
    <cellStyle name="SAPBEXaggDataEmph 10 2 9" xfId="43426" xr:uid="{1C443556-FDB8-4ECA-9C25-8E74823E653E}"/>
    <cellStyle name="SAPBEXaggDataEmph 10 3" xfId="7851" xr:uid="{00000000-0005-0000-0000-0000500F0000}"/>
    <cellStyle name="SAPBEXaggDataEmph 10 3 2" xfId="23882" xr:uid="{00000000-0005-0000-0000-0000510F0000}"/>
    <cellStyle name="SAPBEXaggDataEmph 10 4" xfId="10677" xr:uid="{00000000-0005-0000-0000-0000520F0000}"/>
    <cellStyle name="SAPBEXaggDataEmph 10 4 2" xfId="26546" xr:uid="{00000000-0005-0000-0000-0000530F0000}"/>
    <cellStyle name="SAPBEXaggDataEmph 10 5" xfId="6690" xr:uid="{00000000-0005-0000-0000-0000540F0000}"/>
    <cellStyle name="SAPBEXaggDataEmph 10 5 2" xfId="23182" xr:uid="{00000000-0005-0000-0000-0000550F0000}"/>
    <cellStyle name="SAPBEXaggDataEmph 10 6" xfId="16029" xr:uid="{00000000-0005-0000-0000-0000560F0000}"/>
    <cellStyle name="SAPBEXaggDataEmph 10 6 2" xfId="31168" xr:uid="{00000000-0005-0000-0000-0000570F0000}"/>
    <cellStyle name="SAPBEXaggDataEmph 10 7" xfId="18643" xr:uid="{00000000-0005-0000-0000-0000580F0000}"/>
    <cellStyle name="SAPBEXaggDataEmph 10 7 2" xfId="33591" xr:uid="{00000000-0005-0000-0000-0000590F0000}"/>
    <cellStyle name="SAPBEXaggDataEmph 10 8" xfId="39799" xr:uid="{5B578834-4D8D-4C8B-8A7E-F6055F5B7B39}"/>
    <cellStyle name="SAPBEXaggDataEmph 10 9" xfId="41265" xr:uid="{D77CE224-D1AF-4178-90B6-F7FC45B20F09}"/>
    <cellStyle name="SAPBEXaggDataEmph 11" xfId="2677" xr:uid="{00000000-0005-0000-0000-00005A0F0000}"/>
    <cellStyle name="SAPBEXaggDataEmph 11 10" xfId="44639" xr:uid="{F2C32E7E-0434-4ED8-98BC-ECE9DCFBA848}"/>
    <cellStyle name="SAPBEXaggDataEmph 11 11" xfId="44494" xr:uid="{6C40024A-69A1-4C77-B52C-D55F2E76E132}"/>
    <cellStyle name="SAPBEXaggDataEmph 11 2" xfId="4841" xr:uid="{00000000-0005-0000-0000-00005B0F0000}"/>
    <cellStyle name="SAPBEXaggDataEmph 11 2 10" xfId="45617" xr:uid="{36425926-34FD-44E5-ADFF-B156A4F153B1}"/>
    <cellStyle name="SAPBEXaggDataEmph 11 2 11" xfId="47935" xr:uid="{18D99DD6-EB7D-44B2-B57E-1E65D61CB614}"/>
    <cellStyle name="SAPBEXaggDataEmph 11 2 2" xfId="9996" xr:uid="{00000000-0005-0000-0000-00005C0F0000}"/>
    <cellStyle name="SAPBEXaggDataEmph 11 2 2 2" xfId="25987" xr:uid="{00000000-0005-0000-0000-00005D0F0000}"/>
    <cellStyle name="SAPBEXaggDataEmph 11 2 3" xfId="12814" xr:uid="{00000000-0005-0000-0000-00005E0F0000}"/>
    <cellStyle name="SAPBEXaggDataEmph 11 2 3 2" xfId="28658" xr:uid="{00000000-0005-0000-0000-00005F0F0000}"/>
    <cellStyle name="SAPBEXaggDataEmph 11 2 4" xfId="12930" xr:uid="{00000000-0005-0000-0000-0000600F0000}"/>
    <cellStyle name="SAPBEXaggDataEmph 11 2 4 2" xfId="28769" xr:uid="{00000000-0005-0000-0000-0000610F0000}"/>
    <cellStyle name="SAPBEXaggDataEmph 11 2 5" xfId="18137" xr:uid="{00000000-0005-0000-0000-0000620F0000}"/>
    <cellStyle name="SAPBEXaggDataEmph 11 2 5 2" xfId="33253" xr:uid="{00000000-0005-0000-0000-0000630F0000}"/>
    <cellStyle name="SAPBEXaggDataEmph 11 2 6" xfId="20745" xr:uid="{00000000-0005-0000-0000-0000640F0000}"/>
    <cellStyle name="SAPBEXaggDataEmph 11 2 6 2" xfId="35682" xr:uid="{00000000-0005-0000-0000-0000650F0000}"/>
    <cellStyle name="SAPBEXaggDataEmph 11 2 7" xfId="13927" xr:uid="{00000000-0005-0000-0000-0000660F0000}"/>
    <cellStyle name="SAPBEXaggDataEmph 11 2 7 2" xfId="29511" xr:uid="{00000000-0005-0000-0000-0000670F0000}"/>
    <cellStyle name="SAPBEXaggDataEmph 11 2 8" xfId="38796" xr:uid="{59F8FBE3-713E-4DF6-92DE-50365B50E06C}"/>
    <cellStyle name="SAPBEXaggDataEmph 11 2 9" xfId="43427" xr:uid="{B0FF960D-426A-4A12-B1F4-73BDDC65E47C}"/>
    <cellStyle name="SAPBEXaggDataEmph 11 3" xfId="7852" xr:uid="{00000000-0005-0000-0000-0000680F0000}"/>
    <cellStyle name="SAPBEXaggDataEmph 11 3 2" xfId="23883" xr:uid="{00000000-0005-0000-0000-0000690F0000}"/>
    <cellStyle name="SAPBEXaggDataEmph 11 4" xfId="10678" xr:uid="{00000000-0005-0000-0000-00006A0F0000}"/>
    <cellStyle name="SAPBEXaggDataEmph 11 4 2" xfId="26547" xr:uid="{00000000-0005-0000-0000-00006B0F0000}"/>
    <cellStyle name="SAPBEXaggDataEmph 11 5" xfId="10418" xr:uid="{00000000-0005-0000-0000-00006C0F0000}"/>
    <cellStyle name="SAPBEXaggDataEmph 11 5 2" xfId="26341" xr:uid="{00000000-0005-0000-0000-00006D0F0000}"/>
    <cellStyle name="SAPBEXaggDataEmph 11 6" xfId="16030" xr:uid="{00000000-0005-0000-0000-00006E0F0000}"/>
    <cellStyle name="SAPBEXaggDataEmph 11 6 2" xfId="31169" xr:uid="{00000000-0005-0000-0000-00006F0F0000}"/>
    <cellStyle name="SAPBEXaggDataEmph 11 7" xfId="18644" xr:uid="{00000000-0005-0000-0000-0000700F0000}"/>
    <cellStyle name="SAPBEXaggDataEmph 11 7 2" xfId="33592" xr:uid="{00000000-0005-0000-0000-0000710F0000}"/>
    <cellStyle name="SAPBEXaggDataEmph 11 8" xfId="40933" xr:uid="{877780C0-19C5-4571-93B3-AA54BD6B9763}"/>
    <cellStyle name="SAPBEXaggDataEmph 11 9" xfId="38286" xr:uid="{3D283F88-4BDC-45DE-8C12-DCD9CC974F31}"/>
    <cellStyle name="SAPBEXaggDataEmph 12" xfId="2678" xr:uid="{00000000-0005-0000-0000-0000720F0000}"/>
    <cellStyle name="SAPBEXaggDataEmph 12 10" xfId="40465" xr:uid="{33F30CA6-7F96-4E5E-A0D3-C18925A3CEF0}"/>
    <cellStyle name="SAPBEXaggDataEmph 12 11" xfId="39813" xr:uid="{9BB9E7FB-5455-4B70-98FA-3D7511C09099}"/>
    <cellStyle name="SAPBEXaggDataEmph 12 2" xfId="4840" xr:uid="{00000000-0005-0000-0000-0000730F0000}"/>
    <cellStyle name="SAPBEXaggDataEmph 12 2 10" xfId="45618" xr:uid="{49E4AFA6-A166-4731-86D4-A5175B129408}"/>
    <cellStyle name="SAPBEXaggDataEmph 12 2 11" xfId="47936" xr:uid="{BCD3C0C6-554D-4607-BF9A-E03F0CC0C8E3}"/>
    <cellStyle name="SAPBEXaggDataEmph 12 2 2" xfId="9995" xr:uid="{00000000-0005-0000-0000-0000740F0000}"/>
    <cellStyle name="SAPBEXaggDataEmph 12 2 2 2" xfId="25986" xr:uid="{00000000-0005-0000-0000-0000750F0000}"/>
    <cellStyle name="SAPBEXaggDataEmph 12 2 3" xfId="12813" xr:uid="{00000000-0005-0000-0000-0000760F0000}"/>
    <cellStyle name="SAPBEXaggDataEmph 12 2 3 2" xfId="28657" xr:uid="{00000000-0005-0000-0000-0000770F0000}"/>
    <cellStyle name="SAPBEXaggDataEmph 12 2 4" xfId="12850" xr:uid="{00000000-0005-0000-0000-0000780F0000}"/>
    <cellStyle name="SAPBEXaggDataEmph 12 2 4 2" xfId="28692" xr:uid="{00000000-0005-0000-0000-0000790F0000}"/>
    <cellStyle name="SAPBEXaggDataEmph 12 2 5" xfId="18136" xr:uid="{00000000-0005-0000-0000-00007A0F0000}"/>
    <cellStyle name="SAPBEXaggDataEmph 12 2 5 2" xfId="33252" xr:uid="{00000000-0005-0000-0000-00007B0F0000}"/>
    <cellStyle name="SAPBEXaggDataEmph 12 2 6" xfId="20744" xr:uid="{00000000-0005-0000-0000-00007C0F0000}"/>
    <cellStyle name="SAPBEXaggDataEmph 12 2 6 2" xfId="35681" xr:uid="{00000000-0005-0000-0000-00007D0F0000}"/>
    <cellStyle name="SAPBEXaggDataEmph 12 2 7" xfId="15423" xr:uid="{00000000-0005-0000-0000-00007E0F0000}"/>
    <cellStyle name="SAPBEXaggDataEmph 12 2 7 2" xfId="30804" xr:uid="{00000000-0005-0000-0000-00007F0F0000}"/>
    <cellStyle name="SAPBEXaggDataEmph 12 2 8" xfId="38795" xr:uid="{9152A732-A734-4FF8-BF93-279914804E2A}"/>
    <cellStyle name="SAPBEXaggDataEmph 12 2 9" xfId="43428" xr:uid="{20FBE7D9-98B2-4D1F-8885-9D9753A19783}"/>
    <cellStyle name="SAPBEXaggDataEmph 12 3" xfId="7853" xr:uid="{00000000-0005-0000-0000-0000800F0000}"/>
    <cellStyle name="SAPBEXaggDataEmph 12 3 2" xfId="23884" xr:uid="{00000000-0005-0000-0000-0000810F0000}"/>
    <cellStyle name="SAPBEXaggDataEmph 12 4" xfId="10679" xr:uid="{00000000-0005-0000-0000-0000820F0000}"/>
    <cellStyle name="SAPBEXaggDataEmph 12 4 2" xfId="26548" xr:uid="{00000000-0005-0000-0000-0000830F0000}"/>
    <cellStyle name="SAPBEXaggDataEmph 12 5" xfId="6691" xr:uid="{00000000-0005-0000-0000-0000840F0000}"/>
    <cellStyle name="SAPBEXaggDataEmph 12 5 2" xfId="23183" xr:uid="{00000000-0005-0000-0000-0000850F0000}"/>
    <cellStyle name="SAPBEXaggDataEmph 12 6" xfId="16031" xr:uid="{00000000-0005-0000-0000-0000860F0000}"/>
    <cellStyle name="SAPBEXaggDataEmph 12 6 2" xfId="31170" xr:uid="{00000000-0005-0000-0000-0000870F0000}"/>
    <cellStyle name="SAPBEXaggDataEmph 12 7" xfId="18645" xr:uid="{00000000-0005-0000-0000-0000880F0000}"/>
    <cellStyle name="SAPBEXaggDataEmph 12 7 2" xfId="33593" xr:uid="{00000000-0005-0000-0000-0000890F0000}"/>
    <cellStyle name="SAPBEXaggDataEmph 12 8" xfId="40934" xr:uid="{062C59B3-DD7C-4A9A-BB35-F4F2677FDF57}"/>
    <cellStyle name="SAPBEXaggDataEmph 12 9" xfId="40128" xr:uid="{E031A6D9-30F7-4C90-A58F-EBF78CC410C8}"/>
    <cellStyle name="SAPBEXaggDataEmph 13" xfId="2679" xr:uid="{00000000-0005-0000-0000-00008A0F0000}"/>
    <cellStyle name="SAPBEXaggDataEmph 13 10" xfId="44638" xr:uid="{34EFD5E9-7C80-402C-B2A0-1665B90AA104}"/>
    <cellStyle name="SAPBEXaggDataEmph 13 11" xfId="43280" xr:uid="{EB68B76B-5204-4033-8AFE-486C187CBDEA}"/>
    <cellStyle name="SAPBEXaggDataEmph 13 2" xfId="4839" xr:uid="{00000000-0005-0000-0000-00008B0F0000}"/>
    <cellStyle name="SAPBEXaggDataEmph 13 2 10" xfId="45619" xr:uid="{4B74234B-0453-452C-ABB0-56D74EF89112}"/>
    <cellStyle name="SAPBEXaggDataEmph 13 2 11" xfId="47937" xr:uid="{93F45DEE-37FE-4707-A984-23CBFEF7B8E3}"/>
    <cellStyle name="SAPBEXaggDataEmph 13 2 2" xfId="9994" xr:uid="{00000000-0005-0000-0000-00008C0F0000}"/>
    <cellStyle name="SAPBEXaggDataEmph 13 2 2 2" xfId="25985" xr:uid="{00000000-0005-0000-0000-00008D0F0000}"/>
    <cellStyle name="SAPBEXaggDataEmph 13 2 3" xfId="12812" xr:uid="{00000000-0005-0000-0000-00008E0F0000}"/>
    <cellStyle name="SAPBEXaggDataEmph 13 2 3 2" xfId="28656" xr:uid="{00000000-0005-0000-0000-00008F0F0000}"/>
    <cellStyle name="SAPBEXaggDataEmph 13 2 4" xfId="15194" xr:uid="{00000000-0005-0000-0000-0000900F0000}"/>
    <cellStyle name="SAPBEXaggDataEmph 13 2 4 2" xfId="30607" xr:uid="{00000000-0005-0000-0000-0000910F0000}"/>
    <cellStyle name="SAPBEXaggDataEmph 13 2 5" xfId="18135" xr:uid="{00000000-0005-0000-0000-0000920F0000}"/>
    <cellStyle name="SAPBEXaggDataEmph 13 2 5 2" xfId="33251" xr:uid="{00000000-0005-0000-0000-0000930F0000}"/>
    <cellStyle name="SAPBEXaggDataEmph 13 2 6" xfId="20743" xr:uid="{00000000-0005-0000-0000-0000940F0000}"/>
    <cellStyle name="SAPBEXaggDataEmph 13 2 6 2" xfId="35680" xr:uid="{00000000-0005-0000-0000-0000950F0000}"/>
    <cellStyle name="SAPBEXaggDataEmph 13 2 7" xfId="10409" xr:uid="{00000000-0005-0000-0000-0000960F0000}"/>
    <cellStyle name="SAPBEXaggDataEmph 13 2 7 2" xfId="26333" xr:uid="{00000000-0005-0000-0000-0000970F0000}"/>
    <cellStyle name="SAPBEXaggDataEmph 13 2 8" xfId="38794" xr:uid="{7BC6AB2E-0607-434C-9E6D-0E2C9A53317C}"/>
    <cellStyle name="SAPBEXaggDataEmph 13 2 9" xfId="43429" xr:uid="{22387C53-B48F-40EF-AA90-90B093D822E7}"/>
    <cellStyle name="SAPBEXaggDataEmph 13 3" xfId="7854" xr:uid="{00000000-0005-0000-0000-0000980F0000}"/>
    <cellStyle name="SAPBEXaggDataEmph 13 3 2" xfId="23885" xr:uid="{00000000-0005-0000-0000-0000990F0000}"/>
    <cellStyle name="SAPBEXaggDataEmph 13 4" xfId="10680" xr:uid="{00000000-0005-0000-0000-00009A0F0000}"/>
    <cellStyle name="SAPBEXaggDataEmph 13 4 2" xfId="26549" xr:uid="{00000000-0005-0000-0000-00009B0F0000}"/>
    <cellStyle name="SAPBEXaggDataEmph 13 5" xfId="5935" xr:uid="{00000000-0005-0000-0000-00009C0F0000}"/>
    <cellStyle name="SAPBEXaggDataEmph 13 5 2" xfId="22911" xr:uid="{00000000-0005-0000-0000-00009D0F0000}"/>
    <cellStyle name="SAPBEXaggDataEmph 13 6" xfId="16032" xr:uid="{00000000-0005-0000-0000-00009E0F0000}"/>
    <cellStyle name="SAPBEXaggDataEmph 13 6 2" xfId="31171" xr:uid="{00000000-0005-0000-0000-00009F0F0000}"/>
    <cellStyle name="SAPBEXaggDataEmph 13 7" xfId="18646" xr:uid="{00000000-0005-0000-0000-0000A00F0000}"/>
    <cellStyle name="SAPBEXaggDataEmph 13 7 2" xfId="33594" xr:uid="{00000000-0005-0000-0000-0000A10F0000}"/>
    <cellStyle name="SAPBEXaggDataEmph 13 8" xfId="39798" xr:uid="{63DB1589-1B49-4557-9D8B-5CCF97626773}"/>
    <cellStyle name="SAPBEXaggDataEmph 13 9" xfId="41266" xr:uid="{1297E5EF-12B3-4B4E-899D-0F1C8C084A12}"/>
    <cellStyle name="SAPBEXaggDataEmph 14" xfId="2680" xr:uid="{00000000-0005-0000-0000-0000A20F0000}"/>
    <cellStyle name="SAPBEXaggDataEmph 14 10" xfId="44637" xr:uid="{0A1A29DC-6B2A-473D-8E8B-88090CDCFAE6}"/>
    <cellStyle name="SAPBEXaggDataEmph 14 11" xfId="44496" xr:uid="{2CE8762D-97AE-41CE-A871-CEEC0388256B}"/>
    <cellStyle name="SAPBEXaggDataEmph 14 2" xfId="4838" xr:uid="{00000000-0005-0000-0000-0000A30F0000}"/>
    <cellStyle name="SAPBEXaggDataEmph 14 2 10" xfId="45620" xr:uid="{FA6E94A1-1068-4100-86C5-6996B44E6820}"/>
    <cellStyle name="SAPBEXaggDataEmph 14 2 11" xfId="47938" xr:uid="{48FFB5E8-6633-43C5-ABBD-1E95D3EAE141}"/>
    <cellStyle name="SAPBEXaggDataEmph 14 2 2" xfId="9993" xr:uid="{00000000-0005-0000-0000-0000A40F0000}"/>
    <cellStyle name="SAPBEXaggDataEmph 14 2 2 2" xfId="25984" xr:uid="{00000000-0005-0000-0000-0000A50F0000}"/>
    <cellStyle name="SAPBEXaggDataEmph 14 2 3" xfId="12811" xr:uid="{00000000-0005-0000-0000-0000A60F0000}"/>
    <cellStyle name="SAPBEXaggDataEmph 14 2 3 2" xfId="28655" xr:uid="{00000000-0005-0000-0000-0000A70F0000}"/>
    <cellStyle name="SAPBEXaggDataEmph 14 2 4" xfId="13672" xr:uid="{00000000-0005-0000-0000-0000A80F0000}"/>
    <cellStyle name="SAPBEXaggDataEmph 14 2 4 2" xfId="29293" xr:uid="{00000000-0005-0000-0000-0000A90F0000}"/>
    <cellStyle name="SAPBEXaggDataEmph 14 2 5" xfId="18134" xr:uid="{00000000-0005-0000-0000-0000AA0F0000}"/>
    <cellStyle name="SAPBEXaggDataEmph 14 2 5 2" xfId="33250" xr:uid="{00000000-0005-0000-0000-0000AB0F0000}"/>
    <cellStyle name="SAPBEXaggDataEmph 14 2 6" xfId="20742" xr:uid="{00000000-0005-0000-0000-0000AC0F0000}"/>
    <cellStyle name="SAPBEXaggDataEmph 14 2 6 2" xfId="35679" xr:uid="{00000000-0005-0000-0000-0000AD0F0000}"/>
    <cellStyle name="SAPBEXaggDataEmph 14 2 7" xfId="14946" xr:uid="{00000000-0005-0000-0000-0000AE0F0000}"/>
    <cellStyle name="SAPBEXaggDataEmph 14 2 7 2" xfId="30397" xr:uid="{00000000-0005-0000-0000-0000AF0F0000}"/>
    <cellStyle name="SAPBEXaggDataEmph 14 2 8" xfId="38793" xr:uid="{443CDDEC-F952-47EA-865D-5BD1AA0D78B2}"/>
    <cellStyle name="SAPBEXaggDataEmph 14 2 9" xfId="43430" xr:uid="{8B4A8802-2BB6-4E91-8A51-B98704348117}"/>
    <cellStyle name="SAPBEXaggDataEmph 14 3" xfId="7855" xr:uid="{00000000-0005-0000-0000-0000B00F0000}"/>
    <cellStyle name="SAPBEXaggDataEmph 14 3 2" xfId="23886" xr:uid="{00000000-0005-0000-0000-0000B10F0000}"/>
    <cellStyle name="SAPBEXaggDataEmph 14 4" xfId="10681" xr:uid="{00000000-0005-0000-0000-0000B20F0000}"/>
    <cellStyle name="SAPBEXaggDataEmph 14 4 2" xfId="26550" xr:uid="{00000000-0005-0000-0000-0000B30F0000}"/>
    <cellStyle name="SAPBEXaggDataEmph 14 5" xfId="10546" xr:uid="{00000000-0005-0000-0000-0000B40F0000}"/>
    <cellStyle name="SAPBEXaggDataEmph 14 5 2" xfId="26468" xr:uid="{00000000-0005-0000-0000-0000B50F0000}"/>
    <cellStyle name="SAPBEXaggDataEmph 14 6" xfId="16033" xr:uid="{00000000-0005-0000-0000-0000B60F0000}"/>
    <cellStyle name="SAPBEXaggDataEmph 14 6 2" xfId="31172" xr:uid="{00000000-0005-0000-0000-0000B70F0000}"/>
    <cellStyle name="SAPBEXaggDataEmph 14 7" xfId="18647" xr:uid="{00000000-0005-0000-0000-0000B80F0000}"/>
    <cellStyle name="SAPBEXaggDataEmph 14 7 2" xfId="33595" xr:uid="{00000000-0005-0000-0000-0000B90F0000}"/>
    <cellStyle name="SAPBEXaggDataEmph 14 8" xfId="39797" xr:uid="{C065CE44-0DC5-4B89-B392-3273D3B83D5C}"/>
    <cellStyle name="SAPBEXaggDataEmph 14 9" xfId="40129" xr:uid="{20638769-56A8-45AB-932A-84EABEE38C63}"/>
    <cellStyle name="SAPBEXaggDataEmph 15" xfId="2681" xr:uid="{00000000-0005-0000-0000-0000BA0F0000}"/>
    <cellStyle name="SAPBEXaggDataEmph 15 10" xfId="44636" xr:uid="{059D6D7F-A8ED-4271-B25D-B9CCD5ADC6DF}"/>
    <cellStyle name="SAPBEXaggDataEmph 15 11" xfId="44718" xr:uid="{DA763420-9DD3-4650-8438-A3E721C6BD2C}"/>
    <cellStyle name="SAPBEXaggDataEmph 15 2" xfId="4837" xr:uid="{00000000-0005-0000-0000-0000BB0F0000}"/>
    <cellStyle name="SAPBEXaggDataEmph 15 2 10" xfId="45621" xr:uid="{65BFF60E-FB76-4DA0-B6B7-1E18DDA732BB}"/>
    <cellStyle name="SAPBEXaggDataEmph 15 2 11" xfId="47939" xr:uid="{307BE569-AF49-48B3-A3A5-1BF7A7E113CD}"/>
    <cellStyle name="SAPBEXaggDataEmph 15 2 2" xfId="9992" xr:uid="{00000000-0005-0000-0000-0000BC0F0000}"/>
    <cellStyle name="SAPBEXaggDataEmph 15 2 2 2" xfId="25983" xr:uid="{00000000-0005-0000-0000-0000BD0F0000}"/>
    <cellStyle name="SAPBEXaggDataEmph 15 2 3" xfId="12810" xr:uid="{00000000-0005-0000-0000-0000BE0F0000}"/>
    <cellStyle name="SAPBEXaggDataEmph 15 2 3 2" xfId="28654" xr:uid="{00000000-0005-0000-0000-0000BF0F0000}"/>
    <cellStyle name="SAPBEXaggDataEmph 15 2 4" xfId="15193" xr:uid="{00000000-0005-0000-0000-0000C00F0000}"/>
    <cellStyle name="SAPBEXaggDataEmph 15 2 4 2" xfId="30606" xr:uid="{00000000-0005-0000-0000-0000C10F0000}"/>
    <cellStyle name="SAPBEXaggDataEmph 15 2 5" xfId="18133" xr:uid="{00000000-0005-0000-0000-0000C20F0000}"/>
    <cellStyle name="SAPBEXaggDataEmph 15 2 5 2" xfId="33249" xr:uid="{00000000-0005-0000-0000-0000C30F0000}"/>
    <cellStyle name="SAPBEXaggDataEmph 15 2 6" xfId="20741" xr:uid="{00000000-0005-0000-0000-0000C40F0000}"/>
    <cellStyle name="SAPBEXaggDataEmph 15 2 6 2" xfId="35678" xr:uid="{00000000-0005-0000-0000-0000C50F0000}"/>
    <cellStyle name="SAPBEXaggDataEmph 15 2 7" xfId="21650" xr:uid="{00000000-0005-0000-0000-0000C60F0000}"/>
    <cellStyle name="SAPBEXaggDataEmph 15 2 7 2" xfId="36572" xr:uid="{00000000-0005-0000-0000-0000C70F0000}"/>
    <cellStyle name="SAPBEXaggDataEmph 15 2 8" xfId="38792" xr:uid="{4DC989A9-2398-4148-A19A-9A76A4E328A1}"/>
    <cellStyle name="SAPBEXaggDataEmph 15 2 9" xfId="43431" xr:uid="{93CB80A8-F2DF-4F67-B2FA-9F585EA0D4ED}"/>
    <cellStyle name="SAPBEXaggDataEmph 15 3" xfId="7856" xr:uid="{00000000-0005-0000-0000-0000C80F0000}"/>
    <cellStyle name="SAPBEXaggDataEmph 15 3 2" xfId="23887" xr:uid="{00000000-0005-0000-0000-0000C90F0000}"/>
    <cellStyle name="SAPBEXaggDataEmph 15 4" xfId="10682" xr:uid="{00000000-0005-0000-0000-0000CA0F0000}"/>
    <cellStyle name="SAPBEXaggDataEmph 15 4 2" xfId="26551" xr:uid="{00000000-0005-0000-0000-0000CB0F0000}"/>
    <cellStyle name="SAPBEXaggDataEmph 15 5" xfId="5936" xr:uid="{00000000-0005-0000-0000-0000CC0F0000}"/>
    <cellStyle name="SAPBEXaggDataEmph 15 5 2" xfId="22912" xr:uid="{00000000-0005-0000-0000-0000CD0F0000}"/>
    <cellStyle name="SAPBEXaggDataEmph 15 6" xfId="16034" xr:uid="{00000000-0005-0000-0000-0000CE0F0000}"/>
    <cellStyle name="SAPBEXaggDataEmph 15 6 2" xfId="31173" xr:uid="{00000000-0005-0000-0000-0000CF0F0000}"/>
    <cellStyle name="SAPBEXaggDataEmph 15 7" xfId="18648" xr:uid="{00000000-0005-0000-0000-0000D00F0000}"/>
    <cellStyle name="SAPBEXaggDataEmph 15 7 2" xfId="33596" xr:uid="{00000000-0005-0000-0000-0000D10F0000}"/>
    <cellStyle name="SAPBEXaggDataEmph 15 8" xfId="40931" xr:uid="{C64226E3-1C22-4AE6-BBD8-31C921B16747}"/>
    <cellStyle name="SAPBEXaggDataEmph 15 9" xfId="41267" xr:uid="{7896C45F-CEA5-4789-BD8A-08D38EF8A03B}"/>
    <cellStyle name="SAPBEXaggDataEmph 16" xfId="2682" xr:uid="{00000000-0005-0000-0000-0000D20F0000}"/>
    <cellStyle name="SAPBEXaggDataEmph 16 10" xfId="44635" xr:uid="{21E79AB1-FD9C-4D11-832C-ED58B081C244}"/>
    <cellStyle name="SAPBEXaggDataEmph 16 11" xfId="44717" xr:uid="{C0759170-F0C4-4A58-95EA-782E52EFE987}"/>
    <cellStyle name="SAPBEXaggDataEmph 16 2" xfId="4836" xr:uid="{00000000-0005-0000-0000-0000D30F0000}"/>
    <cellStyle name="SAPBEXaggDataEmph 16 2 10" xfId="45622" xr:uid="{DEE6A882-D481-4515-9DF8-00B165E7A761}"/>
    <cellStyle name="SAPBEXaggDataEmph 16 2 11" xfId="47940" xr:uid="{AD0A36D9-A382-4FF4-B920-D52A3B4AA439}"/>
    <cellStyle name="SAPBEXaggDataEmph 16 2 2" xfId="9991" xr:uid="{00000000-0005-0000-0000-0000D40F0000}"/>
    <cellStyle name="SAPBEXaggDataEmph 16 2 2 2" xfId="25982" xr:uid="{00000000-0005-0000-0000-0000D50F0000}"/>
    <cellStyle name="SAPBEXaggDataEmph 16 2 3" xfId="12809" xr:uid="{00000000-0005-0000-0000-0000D60F0000}"/>
    <cellStyle name="SAPBEXaggDataEmph 16 2 3 2" xfId="28653" xr:uid="{00000000-0005-0000-0000-0000D70F0000}"/>
    <cellStyle name="SAPBEXaggDataEmph 16 2 4" xfId="13673" xr:uid="{00000000-0005-0000-0000-0000D80F0000}"/>
    <cellStyle name="SAPBEXaggDataEmph 16 2 4 2" xfId="29294" xr:uid="{00000000-0005-0000-0000-0000D90F0000}"/>
    <cellStyle name="SAPBEXaggDataEmph 16 2 5" xfId="18132" xr:uid="{00000000-0005-0000-0000-0000DA0F0000}"/>
    <cellStyle name="SAPBEXaggDataEmph 16 2 5 2" xfId="33248" xr:uid="{00000000-0005-0000-0000-0000DB0F0000}"/>
    <cellStyle name="SAPBEXaggDataEmph 16 2 6" xfId="20740" xr:uid="{00000000-0005-0000-0000-0000DC0F0000}"/>
    <cellStyle name="SAPBEXaggDataEmph 16 2 6 2" xfId="35677" xr:uid="{00000000-0005-0000-0000-0000DD0F0000}"/>
    <cellStyle name="SAPBEXaggDataEmph 16 2 7" xfId="7233" xr:uid="{00000000-0005-0000-0000-0000DE0F0000}"/>
    <cellStyle name="SAPBEXaggDataEmph 16 2 7 2" xfId="23494" xr:uid="{00000000-0005-0000-0000-0000DF0F0000}"/>
    <cellStyle name="SAPBEXaggDataEmph 16 2 8" xfId="38791" xr:uid="{83CC884E-A31E-4A99-8939-5EBB6A8ECD81}"/>
    <cellStyle name="SAPBEXaggDataEmph 16 2 9" xfId="43432" xr:uid="{DD4FDEF4-DC23-4D19-8665-3D06D923708B}"/>
    <cellStyle name="SAPBEXaggDataEmph 16 3" xfId="7857" xr:uid="{00000000-0005-0000-0000-0000E00F0000}"/>
    <cellStyle name="SAPBEXaggDataEmph 16 3 2" xfId="23888" xr:uid="{00000000-0005-0000-0000-0000E10F0000}"/>
    <cellStyle name="SAPBEXaggDataEmph 16 4" xfId="10683" xr:uid="{00000000-0005-0000-0000-0000E20F0000}"/>
    <cellStyle name="SAPBEXaggDataEmph 16 4 2" xfId="26552" xr:uid="{00000000-0005-0000-0000-0000E30F0000}"/>
    <cellStyle name="SAPBEXaggDataEmph 16 5" xfId="10545" xr:uid="{00000000-0005-0000-0000-0000E40F0000}"/>
    <cellStyle name="SAPBEXaggDataEmph 16 5 2" xfId="26467" xr:uid="{00000000-0005-0000-0000-0000E50F0000}"/>
    <cellStyle name="SAPBEXaggDataEmph 16 6" xfId="16035" xr:uid="{00000000-0005-0000-0000-0000E60F0000}"/>
    <cellStyle name="SAPBEXaggDataEmph 16 6 2" xfId="31174" xr:uid="{00000000-0005-0000-0000-0000E70F0000}"/>
    <cellStyle name="SAPBEXaggDataEmph 16 7" xfId="18649" xr:uid="{00000000-0005-0000-0000-0000E80F0000}"/>
    <cellStyle name="SAPBEXaggDataEmph 16 7 2" xfId="33597" xr:uid="{00000000-0005-0000-0000-0000E90F0000}"/>
    <cellStyle name="SAPBEXaggDataEmph 16 8" xfId="40932" xr:uid="{DA3A6013-17A0-4797-9C22-5815E5F3F810}"/>
    <cellStyle name="SAPBEXaggDataEmph 16 9" xfId="40130" xr:uid="{48C5D1B8-0812-4429-B294-F4CD728365ED}"/>
    <cellStyle name="SAPBEXaggDataEmph 17" xfId="2683" xr:uid="{00000000-0005-0000-0000-0000EA0F0000}"/>
    <cellStyle name="SAPBEXaggDataEmph 17 10" xfId="44634" xr:uid="{9D463EFB-B6F8-4A02-9958-95D3EE36BFD2}"/>
    <cellStyle name="SAPBEXaggDataEmph 17 11" xfId="46760" xr:uid="{8FD67E46-B32C-4AC4-B8C5-8590C4EDEDE3}"/>
    <cellStyle name="SAPBEXaggDataEmph 17 2" xfId="4835" xr:uid="{00000000-0005-0000-0000-0000EB0F0000}"/>
    <cellStyle name="SAPBEXaggDataEmph 17 2 10" xfId="45623" xr:uid="{8B041921-DD74-4CF6-8ACC-95EF4CDCBA67}"/>
    <cellStyle name="SAPBEXaggDataEmph 17 2 11" xfId="47941" xr:uid="{DEC49CF7-ED8A-4C70-AB59-980F96B7F87F}"/>
    <cellStyle name="SAPBEXaggDataEmph 17 2 2" xfId="9990" xr:uid="{00000000-0005-0000-0000-0000EC0F0000}"/>
    <cellStyle name="SAPBEXaggDataEmph 17 2 2 2" xfId="25981" xr:uid="{00000000-0005-0000-0000-0000ED0F0000}"/>
    <cellStyle name="SAPBEXaggDataEmph 17 2 3" xfId="12808" xr:uid="{00000000-0005-0000-0000-0000EE0F0000}"/>
    <cellStyle name="SAPBEXaggDataEmph 17 2 3 2" xfId="28652" xr:uid="{00000000-0005-0000-0000-0000EF0F0000}"/>
    <cellStyle name="SAPBEXaggDataEmph 17 2 4" xfId="7468" xr:uid="{00000000-0005-0000-0000-0000F00F0000}"/>
    <cellStyle name="SAPBEXaggDataEmph 17 2 4 2" xfId="23653" xr:uid="{00000000-0005-0000-0000-0000F10F0000}"/>
    <cellStyle name="SAPBEXaggDataEmph 17 2 5" xfId="18131" xr:uid="{00000000-0005-0000-0000-0000F20F0000}"/>
    <cellStyle name="SAPBEXaggDataEmph 17 2 5 2" xfId="33247" xr:uid="{00000000-0005-0000-0000-0000F30F0000}"/>
    <cellStyle name="SAPBEXaggDataEmph 17 2 6" xfId="20739" xr:uid="{00000000-0005-0000-0000-0000F40F0000}"/>
    <cellStyle name="SAPBEXaggDataEmph 17 2 6 2" xfId="35676" xr:uid="{00000000-0005-0000-0000-0000F50F0000}"/>
    <cellStyle name="SAPBEXaggDataEmph 17 2 7" xfId="10400" xr:uid="{00000000-0005-0000-0000-0000F60F0000}"/>
    <cellStyle name="SAPBEXaggDataEmph 17 2 7 2" xfId="26327" xr:uid="{00000000-0005-0000-0000-0000F70F0000}"/>
    <cellStyle name="SAPBEXaggDataEmph 17 2 8" xfId="38790" xr:uid="{885ADDAA-3C58-4F45-9712-109E94D65832}"/>
    <cellStyle name="SAPBEXaggDataEmph 17 2 9" xfId="43433" xr:uid="{8C7B5B4F-10D2-470C-A7F7-DD05B7F82521}"/>
    <cellStyle name="SAPBEXaggDataEmph 17 3" xfId="7858" xr:uid="{00000000-0005-0000-0000-0000F80F0000}"/>
    <cellStyle name="SAPBEXaggDataEmph 17 3 2" xfId="23889" xr:uid="{00000000-0005-0000-0000-0000F90F0000}"/>
    <cellStyle name="SAPBEXaggDataEmph 17 4" xfId="10684" xr:uid="{00000000-0005-0000-0000-0000FA0F0000}"/>
    <cellStyle name="SAPBEXaggDataEmph 17 4 2" xfId="26553" xr:uid="{00000000-0005-0000-0000-0000FB0F0000}"/>
    <cellStyle name="SAPBEXaggDataEmph 17 5" xfId="6953" xr:uid="{00000000-0005-0000-0000-0000FC0F0000}"/>
    <cellStyle name="SAPBEXaggDataEmph 17 5 2" xfId="23354" xr:uid="{00000000-0005-0000-0000-0000FD0F0000}"/>
    <cellStyle name="SAPBEXaggDataEmph 17 6" xfId="16036" xr:uid="{00000000-0005-0000-0000-0000FE0F0000}"/>
    <cellStyle name="SAPBEXaggDataEmph 17 6 2" xfId="31175" xr:uid="{00000000-0005-0000-0000-0000FF0F0000}"/>
    <cellStyle name="SAPBEXaggDataEmph 17 7" xfId="18650" xr:uid="{00000000-0005-0000-0000-000000100000}"/>
    <cellStyle name="SAPBEXaggDataEmph 17 7 2" xfId="33598" xr:uid="{00000000-0005-0000-0000-000001100000}"/>
    <cellStyle name="SAPBEXaggDataEmph 17 8" xfId="39796" xr:uid="{31DF4E98-EC09-408C-AF11-474ED89B4919}"/>
    <cellStyle name="SAPBEXaggDataEmph 17 9" xfId="41268" xr:uid="{95786752-3C36-4E0F-932D-F209601B83B2}"/>
    <cellStyle name="SAPBEXaggDataEmph 18" xfId="4913" xr:uid="{00000000-0005-0000-0000-000002100000}"/>
    <cellStyle name="SAPBEXaggDataEmph 18 10" xfId="45462" xr:uid="{9AE7EDB8-A88A-499C-AE1D-E4B6C84CD94D}"/>
    <cellStyle name="SAPBEXaggDataEmph 18 11" xfId="47784" xr:uid="{5A9A0F46-90CB-4DCB-A1B1-9C7885B76CF4}"/>
    <cellStyle name="SAPBEXaggDataEmph 18 2" xfId="10068" xr:uid="{00000000-0005-0000-0000-000003100000}"/>
    <cellStyle name="SAPBEXaggDataEmph 18 2 2" xfId="26050" xr:uid="{00000000-0005-0000-0000-000004100000}"/>
    <cellStyle name="SAPBEXaggDataEmph 18 3" xfId="12886" xr:uid="{00000000-0005-0000-0000-000005100000}"/>
    <cellStyle name="SAPBEXaggDataEmph 18 3 2" xfId="28727" xr:uid="{00000000-0005-0000-0000-000006100000}"/>
    <cellStyle name="SAPBEXaggDataEmph 18 4" xfId="7596" xr:uid="{00000000-0005-0000-0000-000007100000}"/>
    <cellStyle name="SAPBEXaggDataEmph 18 4 2" xfId="23740" xr:uid="{00000000-0005-0000-0000-000008100000}"/>
    <cellStyle name="SAPBEXaggDataEmph 18 5" xfId="18207" xr:uid="{00000000-0005-0000-0000-000009100000}"/>
    <cellStyle name="SAPBEXaggDataEmph 18 5 2" xfId="33313" xr:uid="{00000000-0005-0000-0000-00000A100000}"/>
    <cellStyle name="SAPBEXaggDataEmph 18 6" xfId="20814" xr:uid="{00000000-0005-0000-0000-00000B100000}"/>
    <cellStyle name="SAPBEXaggDataEmph 18 6 2" xfId="35747" xr:uid="{00000000-0005-0000-0000-00000C100000}"/>
    <cellStyle name="SAPBEXaggDataEmph 18 7" xfId="20958" xr:uid="{00000000-0005-0000-0000-00000D100000}"/>
    <cellStyle name="SAPBEXaggDataEmph 18 7 2" xfId="35884" xr:uid="{00000000-0005-0000-0000-00000E100000}"/>
    <cellStyle name="SAPBEXaggDataEmph 18 8" xfId="40303" xr:uid="{92C8B99C-E01B-4CF4-BD2E-E322BE33FB6E}"/>
    <cellStyle name="SAPBEXaggDataEmph 18 9" xfId="39307" xr:uid="{DB2E7CFC-AD18-4089-964F-619D63439B82}"/>
    <cellStyle name="SAPBEXaggDataEmph 19" xfId="5258" xr:uid="{00000000-0005-0000-0000-00000F100000}"/>
    <cellStyle name="SAPBEXaggDataEmph 19 2" xfId="22569" xr:uid="{00000000-0005-0000-0000-000010100000}"/>
    <cellStyle name="SAPBEXaggDataEmph 2" xfId="563" xr:uid="{00000000-0005-0000-0000-000011100000}"/>
    <cellStyle name="SAPBEXaggDataEmph 2 10" xfId="6570" xr:uid="{00000000-0005-0000-0000-000012100000}"/>
    <cellStyle name="SAPBEXaggDataEmph 2 10 2" xfId="23123" xr:uid="{00000000-0005-0000-0000-000013100000}"/>
    <cellStyle name="SAPBEXaggDataEmph 2 11" xfId="4979" xr:uid="{00000000-0005-0000-0000-000014100000}"/>
    <cellStyle name="SAPBEXaggDataEmph 2 12" xfId="22241" xr:uid="{00000000-0005-0000-0000-000015100000}"/>
    <cellStyle name="SAPBEXaggDataEmph 2 13" xfId="37903" xr:uid="{00000000-0005-0000-0000-000016100000}"/>
    <cellStyle name="SAPBEXaggDataEmph 2 14" xfId="37934" xr:uid="{00000000-0005-0000-0000-000017100000}"/>
    <cellStyle name="SAPBEXaggDataEmph 2 15" xfId="38308" xr:uid="{B717E3AF-2265-45C6-8590-2CED2DF0A0FF}"/>
    <cellStyle name="SAPBEXaggDataEmph 2 16" xfId="39812" xr:uid="{D0459C7D-B215-46E8-9126-9C3BC25A2698}"/>
    <cellStyle name="SAPBEXaggDataEmph 2 17" xfId="43363" xr:uid="{5DF90CB9-2267-4E4B-B9C6-9C1A2FD716E3}"/>
    <cellStyle name="SAPBEXaggDataEmph 2 18" xfId="45592" xr:uid="{1EF16FCD-5F4A-4C90-876C-FC0CE89554E8}"/>
    <cellStyle name="SAPBEXaggDataEmph 2 2" xfId="2685" xr:uid="{00000000-0005-0000-0000-000018100000}"/>
    <cellStyle name="SAPBEXaggDataEmph 2 2 10" xfId="40131" xr:uid="{7FA1A7E2-A8FB-45A8-95AE-B2D2C7FED7F9}"/>
    <cellStyle name="SAPBEXaggDataEmph 2 2 11" xfId="44633" xr:uid="{2FA6594F-52CC-43E4-9042-8BBB26529BE6}"/>
    <cellStyle name="SAPBEXaggDataEmph 2 2 12" xfId="44720" xr:uid="{8EFB1011-7049-442C-89E9-CFF9F19E8EA0}"/>
    <cellStyle name="SAPBEXaggDataEmph 2 2 2" xfId="4833" xr:uid="{00000000-0005-0000-0000-000019100000}"/>
    <cellStyle name="SAPBEXaggDataEmph 2 2 2 10" xfId="45624" xr:uid="{CC1DDEBA-59A5-4D14-BB62-67D4F0812AA2}"/>
    <cellStyle name="SAPBEXaggDataEmph 2 2 2 11" xfId="47942" xr:uid="{87AB9CBD-3FFA-4DD6-8503-04834DEFC8E8}"/>
    <cellStyle name="SAPBEXaggDataEmph 2 2 2 2" xfId="9988" xr:uid="{00000000-0005-0000-0000-00001A100000}"/>
    <cellStyle name="SAPBEXaggDataEmph 2 2 2 2 2" xfId="25979" xr:uid="{00000000-0005-0000-0000-00001B100000}"/>
    <cellStyle name="SAPBEXaggDataEmph 2 2 2 3" xfId="12806" xr:uid="{00000000-0005-0000-0000-00001C100000}"/>
    <cellStyle name="SAPBEXaggDataEmph 2 2 2 3 2" xfId="28650" xr:uid="{00000000-0005-0000-0000-00001D100000}"/>
    <cellStyle name="SAPBEXaggDataEmph 2 2 2 4" xfId="15196" xr:uid="{00000000-0005-0000-0000-00001E100000}"/>
    <cellStyle name="SAPBEXaggDataEmph 2 2 2 4 2" xfId="30609" xr:uid="{00000000-0005-0000-0000-00001F100000}"/>
    <cellStyle name="SAPBEXaggDataEmph 2 2 2 5" xfId="18129" xr:uid="{00000000-0005-0000-0000-000020100000}"/>
    <cellStyle name="SAPBEXaggDataEmph 2 2 2 5 2" xfId="33245" xr:uid="{00000000-0005-0000-0000-000021100000}"/>
    <cellStyle name="SAPBEXaggDataEmph 2 2 2 6" xfId="20737" xr:uid="{00000000-0005-0000-0000-000022100000}"/>
    <cellStyle name="SAPBEXaggDataEmph 2 2 2 6 2" xfId="35674" xr:uid="{00000000-0005-0000-0000-000023100000}"/>
    <cellStyle name="SAPBEXaggDataEmph 2 2 2 7" xfId="10399" xr:uid="{00000000-0005-0000-0000-000024100000}"/>
    <cellStyle name="SAPBEXaggDataEmph 2 2 2 7 2" xfId="26326" xr:uid="{00000000-0005-0000-0000-000025100000}"/>
    <cellStyle name="SAPBEXaggDataEmph 2 2 2 8" xfId="38789" xr:uid="{09EBDA67-A55E-428A-9523-A02A3FC8117E}"/>
    <cellStyle name="SAPBEXaggDataEmph 2 2 2 9" xfId="43434" xr:uid="{0B24BCC5-A0D0-4BFA-B14A-02A7D578C46F}"/>
    <cellStyle name="SAPBEXaggDataEmph 2 2 3" xfId="7860" xr:uid="{00000000-0005-0000-0000-000026100000}"/>
    <cellStyle name="SAPBEXaggDataEmph 2 2 3 2" xfId="23891" xr:uid="{00000000-0005-0000-0000-000027100000}"/>
    <cellStyle name="SAPBEXaggDataEmph 2 2 4" xfId="10686" xr:uid="{00000000-0005-0000-0000-000028100000}"/>
    <cellStyle name="SAPBEXaggDataEmph 2 2 4 2" xfId="26555" xr:uid="{00000000-0005-0000-0000-000029100000}"/>
    <cellStyle name="SAPBEXaggDataEmph 2 2 5" xfId="10422" xr:uid="{00000000-0005-0000-0000-00002A100000}"/>
    <cellStyle name="SAPBEXaggDataEmph 2 2 5 2" xfId="26345" xr:uid="{00000000-0005-0000-0000-00002B100000}"/>
    <cellStyle name="SAPBEXaggDataEmph 2 2 6" xfId="16038" xr:uid="{00000000-0005-0000-0000-00002C100000}"/>
    <cellStyle name="SAPBEXaggDataEmph 2 2 6 2" xfId="31177" xr:uid="{00000000-0005-0000-0000-00002D100000}"/>
    <cellStyle name="SAPBEXaggDataEmph 2 2 7" xfId="18652" xr:uid="{00000000-0005-0000-0000-00002E100000}"/>
    <cellStyle name="SAPBEXaggDataEmph 2 2 7 2" xfId="33600" xr:uid="{00000000-0005-0000-0000-00002F100000}"/>
    <cellStyle name="SAPBEXaggDataEmph 2 2 8" xfId="22201" xr:uid="{00000000-0005-0000-0000-000030100000}"/>
    <cellStyle name="SAPBEXaggDataEmph 2 2 9" xfId="39795" xr:uid="{BB4C8C10-8659-4692-BDB7-CCA1AA28B7DF}"/>
    <cellStyle name="SAPBEXaggDataEmph 2 3" xfId="2684" xr:uid="{00000000-0005-0000-0000-000031100000}"/>
    <cellStyle name="SAPBEXaggDataEmph 2 3 10" xfId="39027" xr:uid="{5F709628-29E4-4C20-B43C-C9942DF59CCF}"/>
    <cellStyle name="SAPBEXaggDataEmph 2 3 11" xfId="46682" xr:uid="{115D456A-CE91-490B-B6DE-F9EAFD05D795}"/>
    <cellStyle name="SAPBEXaggDataEmph 2 3 12" xfId="48998" xr:uid="{475F40E5-9BEE-4EAD-A51D-008F8A21102B}"/>
    <cellStyle name="SAPBEXaggDataEmph 2 3 2" xfId="7859" xr:uid="{00000000-0005-0000-0000-000032100000}"/>
    <cellStyle name="SAPBEXaggDataEmph 2 3 2 2" xfId="23890" xr:uid="{00000000-0005-0000-0000-000033100000}"/>
    <cellStyle name="SAPBEXaggDataEmph 2 3 3" xfId="10685" xr:uid="{00000000-0005-0000-0000-000034100000}"/>
    <cellStyle name="SAPBEXaggDataEmph 2 3 3 2" xfId="26554" xr:uid="{00000000-0005-0000-0000-000035100000}"/>
    <cellStyle name="SAPBEXaggDataEmph 2 3 4" xfId="10544" xr:uid="{00000000-0005-0000-0000-000036100000}"/>
    <cellStyle name="SAPBEXaggDataEmph 2 3 4 2" xfId="26466" xr:uid="{00000000-0005-0000-0000-000037100000}"/>
    <cellStyle name="SAPBEXaggDataEmph 2 3 5" xfId="16037" xr:uid="{00000000-0005-0000-0000-000038100000}"/>
    <cellStyle name="SAPBEXaggDataEmph 2 3 5 2" xfId="31176" xr:uid="{00000000-0005-0000-0000-000039100000}"/>
    <cellStyle name="SAPBEXaggDataEmph 2 3 6" xfId="18651" xr:uid="{00000000-0005-0000-0000-00003A100000}"/>
    <cellStyle name="SAPBEXaggDataEmph 2 3 6 2" xfId="33599" xr:uid="{00000000-0005-0000-0000-00003B100000}"/>
    <cellStyle name="SAPBEXaggDataEmph 2 3 7" xfId="20986" xr:uid="{00000000-0005-0000-0000-00003C100000}"/>
    <cellStyle name="SAPBEXaggDataEmph 2 3 7 2" xfId="35912" xr:uid="{00000000-0005-0000-0000-00003D100000}"/>
    <cellStyle name="SAPBEXaggDataEmph 2 3 8" xfId="6151" xr:uid="{00000000-0005-0000-0000-00003E100000}"/>
    <cellStyle name="SAPBEXaggDataEmph 2 3 9" xfId="41379" xr:uid="{12FCB862-B3ED-47BE-88BE-E3327C7856CB}"/>
    <cellStyle name="SAPBEXaggDataEmph 2 4" xfId="4834" xr:uid="{00000000-0005-0000-0000-00003F100000}"/>
    <cellStyle name="SAPBEXaggDataEmph 2 4 10" xfId="43400" xr:uid="{4C2F67C5-0956-44A4-90B5-7ACBE005FBF7}"/>
    <cellStyle name="SAPBEXaggDataEmph 2 4 11" xfId="45589" xr:uid="{1DD23B89-33A7-4480-A9A8-624C3214D36F}"/>
    <cellStyle name="SAPBEXaggDataEmph 2 4 12" xfId="47910" xr:uid="{C693BAF9-4AB5-4C7D-9B16-5DA17A4B26B1}"/>
    <cellStyle name="SAPBEXaggDataEmph 2 4 2" xfId="9989" xr:uid="{00000000-0005-0000-0000-000040100000}"/>
    <cellStyle name="SAPBEXaggDataEmph 2 4 2 2" xfId="25980" xr:uid="{00000000-0005-0000-0000-000041100000}"/>
    <cellStyle name="SAPBEXaggDataEmph 2 4 3" xfId="12807" xr:uid="{00000000-0005-0000-0000-000042100000}"/>
    <cellStyle name="SAPBEXaggDataEmph 2 4 3 2" xfId="28651" xr:uid="{00000000-0005-0000-0000-000043100000}"/>
    <cellStyle name="SAPBEXaggDataEmph 2 4 4" xfId="7466" xr:uid="{00000000-0005-0000-0000-000044100000}"/>
    <cellStyle name="SAPBEXaggDataEmph 2 4 4 2" xfId="23651" xr:uid="{00000000-0005-0000-0000-000045100000}"/>
    <cellStyle name="SAPBEXaggDataEmph 2 4 5" xfId="18130" xr:uid="{00000000-0005-0000-0000-000046100000}"/>
    <cellStyle name="SAPBEXaggDataEmph 2 4 5 2" xfId="33246" xr:uid="{00000000-0005-0000-0000-000047100000}"/>
    <cellStyle name="SAPBEXaggDataEmph 2 4 6" xfId="20738" xr:uid="{00000000-0005-0000-0000-000048100000}"/>
    <cellStyle name="SAPBEXaggDataEmph 2 4 6 2" xfId="35675" xr:uid="{00000000-0005-0000-0000-000049100000}"/>
    <cellStyle name="SAPBEXaggDataEmph 2 4 7" xfId="10334" xr:uid="{00000000-0005-0000-0000-00004A100000}"/>
    <cellStyle name="SAPBEXaggDataEmph 2 4 7 2" xfId="26274" xr:uid="{00000000-0005-0000-0000-00004B100000}"/>
    <cellStyle name="SAPBEXaggDataEmph 2 4 8" xfId="40437" xr:uid="{137726B0-80B3-48A1-8E85-03089597F819}"/>
    <cellStyle name="SAPBEXaggDataEmph 2 4 9" xfId="38817" xr:uid="{CB154099-9F3E-42EF-A222-C369DE78D9A5}"/>
    <cellStyle name="SAPBEXaggDataEmph 2 5" xfId="5673" xr:uid="{00000000-0005-0000-0000-00004C100000}"/>
    <cellStyle name="SAPBEXaggDataEmph 2 5 2" xfId="22766" xr:uid="{00000000-0005-0000-0000-00004D100000}"/>
    <cellStyle name="SAPBEXaggDataEmph 2 6" xfId="5230" xr:uid="{00000000-0005-0000-0000-00004E100000}"/>
    <cellStyle name="SAPBEXaggDataEmph 2 6 2" xfId="22546" xr:uid="{00000000-0005-0000-0000-00004F100000}"/>
    <cellStyle name="SAPBEXaggDataEmph 2 7" xfId="13297" xr:uid="{00000000-0005-0000-0000-000050100000}"/>
    <cellStyle name="SAPBEXaggDataEmph 2 7 2" xfId="29034" xr:uid="{00000000-0005-0000-0000-000051100000}"/>
    <cellStyle name="SAPBEXaggDataEmph 2 8" xfId="15370" xr:uid="{00000000-0005-0000-0000-000052100000}"/>
    <cellStyle name="SAPBEXaggDataEmph 2 8 2" xfId="30774" xr:uid="{00000000-0005-0000-0000-000053100000}"/>
    <cellStyle name="SAPBEXaggDataEmph 2 9" xfId="6764" xr:uid="{00000000-0005-0000-0000-000054100000}"/>
    <cellStyle name="SAPBEXaggDataEmph 2 9 2" xfId="23238" xr:uid="{00000000-0005-0000-0000-000055100000}"/>
    <cellStyle name="SAPBEXaggDataEmph 20" xfId="5267" xr:uid="{00000000-0005-0000-0000-000056100000}"/>
    <cellStyle name="SAPBEXaggDataEmph 20 2" xfId="22573" xr:uid="{00000000-0005-0000-0000-000057100000}"/>
    <cellStyle name="SAPBEXaggDataEmph 21" xfId="13748" xr:uid="{00000000-0005-0000-0000-000058100000}"/>
    <cellStyle name="SAPBEXaggDataEmph 21 2" xfId="29360" xr:uid="{00000000-0005-0000-0000-000059100000}"/>
    <cellStyle name="SAPBEXaggDataEmph 22" xfId="5706" xr:uid="{00000000-0005-0000-0000-00005A100000}"/>
    <cellStyle name="SAPBEXaggDataEmph 22 2" xfId="22775" xr:uid="{00000000-0005-0000-0000-00005B100000}"/>
    <cellStyle name="SAPBEXaggDataEmph 23" xfId="15397" xr:uid="{00000000-0005-0000-0000-00005C100000}"/>
    <cellStyle name="SAPBEXaggDataEmph 23 2" xfId="30787" xr:uid="{00000000-0005-0000-0000-00005D100000}"/>
    <cellStyle name="SAPBEXaggDataEmph 24" xfId="38309" xr:uid="{10BEFF25-D695-4CF3-9DCF-ED876B07BBFB}"/>
    <cellStyle name="SAPBEXaggDataEmph 25" xfId="43362" xr:uid="{03512268-D004-45AD-BE7E-B3FD1E4A590F}"/>
    <cellStyle name="SAPBEXaggDataEmph 26" xfId="46770" xr:uid="{815BD035-2EA8-481B-9F33-85BC8F73479A}"/>
    <cellStyle name="SAPBEXaggDataEmph 3" xfId="564" xr:uid="{00000000-0005-0000-0000-00005E100000}"/>
    <cellStyle name="SAPBEXaggDataEmph 3 10" xfId="22292" xr:uid="{00000000-0005-0000-0000-00005F100000}"/>
    <cellStyle name="SAPBEXaggDataEmph 3 11" xfId="40929" xr:uid="{7BF521BA-E4C3-42A4-B81D-71D1E2F5F973}"/>
    <cellStyle name="SAPBEXaggDataEmph 3 12" xfId="41269" xr:uid="{F7B252B3-3E40-450B-AD7A-E9F437290BA8}"/>
    <cellStyle name="SAPBEXaggDataEmph 3 13" xfId="44632" xr:uid="{154DF492-488A-4C31-9F23-B32F41C61038}"/>
    <cellStyle name="SAPBEXaggDataEmph 3 14" xfId="40949" xr:uid="{D5049D9C-4068-4173-9414-BB552A712D5F}"/>
    <cellStyle name="SAPBEXaggDataEmph 3 2" xfId="1983" xr:uid="{00000000-0005-0000-0000-000060100000}"/>
    <cellStyle name="SAPBEXaggDataEmph 3 2 10" xfId="44631" xr:uid="{1D66168A-FC1B-41B2-AA66-1848E832C5F1}"/>
    <cellStyle name="SAPBEXaggDataEmph 3 2 11" xfId="43281" xr:uid="{482D5BA7-35E6-4559-B407-A80A144B39ED}"/>
    <cellStyle name="SAPBEXaggDataEmph 3 2 2" xfId="4831" xr:uid="{00000000-0005-0000-0000-000061100000}"/>
    <cellStyle name="SAPBEXaggDataEmph 3 2 2 10" xfId="45626" xr:uid="{4EB7C27B-3CB2-4B44-82D4-228F1BF63590}"/>
    <cellStyle name="SAPBEXaggDataEmph 3 2 2 11" xfId="47944" xr:uid="{E0DA97F1-0F2C-439B-96F1-A6FA64C77208}"/>
    <cellStyle name="SAPBEXaggDataEmph 3 2 2 2" xfId="9986" xr:uid="{00000000-0005-0000-0000-000062100000}"/>
    <cellStyle name="SAPBEXaggDataEmph 3 2 2 2 2" xfId="25977" xr:uid="{00000000-0005-0000-0000-000063100000}"/>
    <cellStyle name="SAPBEXaggDataEmph 3 2 2 3" xfId="12804" xr:uid="{00000000-0005-0000-0000-000064100000}"/>
    <cellStyle name="SAPBEXaggDataEmph 3 2 2 3 2" xfId="28648" xr:uid="{00000000-0005-0000-0000-000065100000}"/>
    <cellStyle name="SAPBEXaggDataEmph 3 2 2 4" xfId="15195" xr:uid="{00000000-0005-0000-0000-000066100000}"/>
    <cellStyle name="SAPBEXaggDataEmph 3 2 2 4 2" xfId="30608" xr:uid="{00000000-0005-0000-0000-000067100000}"/>
    <cellStyle name="SAPBEXaggDataEmph 3 2 2 5" xfId="18127" xr:uid="{00000000-0005-0000-0000-000068100000}"/>
    <cellStyle name="SAPBEXaggDataEmph 3 2 2 5 2" xfId="33243" xr:uid="{00000000-0005-0000-0000-000069100000}"/>
    <cellStyle name="SAPBEXaggDataEmph 3 2 2 6" xfId="20735" xr:uid="{00000000-0005-0000-0000-00006A100000}"/>
    <cellStyle name="SAPBEXaggDataEmph 3 2 2 6 2" xfId="35672" xr:uid="{00000000-0005-0000-0000-00006B100000}"/>
    <cellStyle name="SAPBEXaggDataEmph 3 2 2 7" xfId="19750" xr:uid="{00000000-0005-0000-0000-00006C100000}"/>
    <cellStyle name="SAPBEXaggDataEmph 3 2 2 7 2" xfId="34696" xr:uid="{00000000-0005-0000-0000-00006D100000}"/>
    <cellStyle name="SAPBEXaggDataEmph 3 2 2 8" xfId="38787" xr:uid="{FBBADA01-4E81-40CD-8D5D-91FCE935B98D}"/>
    <cellStyle name="SAPBEXaggDataEmph 3 2 2 9" xfId="43436" xr:uid="{C1DF713F-5099-4B5F-98D8-9FBD8754E7AF}"/>
    <cellStyle name="SAPBEXaggDataEmph 3 2 3" xfId="7229" xr:uid="{00000000-0005-0000-0000-00006E100000}"/>
    <cellStyle name="SAPBEXaggDataEmph 3 2 3 2" xfId="23490" xr:uid="{00000000-0005-0000-0000-00006F100000}"/>
    <cellStyle name="SAPBEXaggDataEmph 3 2 4" xfId="7434" xr:uid="{00000000-0005-0000-0000-000070100000}"/>
    <cellStyle name="SAPBEXaggDataEmph 3 2 4 2" xfId="23626" xr:uid="{00000000-0005-0000-0000-000071100000}"/>
    <cellStyle name="SAPBEXaggDataEmph 3 2 5" xfId="13008" xr:uid="{00000000-0005-0000-0000-000072100000}"/>
    <cellStyle name="SAPBEXaggDataEmph 3 2 5 2" xfId="28809" xr:uid="{00000000-0005-0000-0000-000073100000}"/>
    <cellStyle name="SAPBEXaggDataEmph 3 2 6" xfId="13475" xr:uid="{00000000-0005-0000-0000-000074100000}"/>
    <cellStyle name="SAPBEXaggDataEmph 3 2 6 2" xfId="29118" xr:uid="{00000000-0005-0000-0000-000075100000}"/>
    <cellStyle name="SAPBEXaggDataEmph 3 2 7" xfId="15696" xr:uid="{00000000-0005-0000-0000-000076100000}"/>
    <cellStyle name="SAPBEXaggDataEmph 3 2 7 2" xfId="30986" xr:uid="{00000000-0005-0000-0000-000077100000}"/>
    <cellStyle name="SAPBEXaggDataEmph 3 2 8" xfId="40930" xr:uid="{48ABF3E5-15DA-497E-95F8-71326A58705A}"/>
    <cellStyle name="SAPBEXaggDataEmph 3 2 9" xfId="40132" xr:uid="{C8A0D05C-9D87-4084-82EB-236101A90478}"/>
    <cellStyle name="SAPBEXaggDataEmph 3 3" xfId="4832" xr:uid="{00000000-0005-0000-0000-000078100000}"/>
    <cellStyle name="SAPBEXaggDataEmph 3 3 10" xfId="44495" xr:uid="{02E3546E-3EDB-475D-93C2-22F853DD0201}"/>
    <cellStyle name="SAPBEXaggDataEmph 3 3 11" xfId="46683" xr:uid="{742B8747-40D2-4BFC-A27C-42EB136597CA}"/>
    <cellStyle name="SAPBEXaggDataEmph 3 3 12" xfId="48999" xr:uid="{65912BBE-820D-4566-ACB6-A2D4840BB71D}"/>
    <cellStyle name="SAPBEXaggDataEmph 3 3 2" xfId="9987" xr:uid="{00000000-0005-0000-0000-000079100000}"/>
    <cellStyle name="SAPBEXaggDataEmph 3 3 2 2" xfId="25978" xr:uid="{00000000-0005-0000-0000-00007A100000}"/>
    <cellStyle name="SAPBEXaggDataEmph 3 3 2 3" xfId="41964" xr:uid="{96631660-0528-44AB-A0DA-DBA0E13ACF72}"/>
    <cellStyle name="SAPBEXaggDataEmph 3 3 2 4" xfId="42400" xr:uid="{9DD184E7-4A6F-417E-BEFC-587D291BCFEB}"/>
    <cellStyle name="SAPBEXaggDataEmph 3 3 2 5" xfId="44868" xr:uid="{A35B7F3C-9471-41F0-AA4D-DD600851F1CA}"/>
    <cellStyle name="SAPBEXaggDataEmph 3 3 2 6" xfId="46932" xr:uid="{EFADA657-98EE-4665-B193-51EF4C539049}"/>
    <cellStyle name="SAPBEXaggDataEmph 3 3 2 7" xfId="49234" xr:uid="{36F8702B-49A2-402C-A733-A9DD7FADE58C}"/>
    <cellStyle name="SAPBEXaggDataEmph 3 3 3" xfId="12805" xr:uid="{00000000-0005-0000-0000-00007B100000}"/>
    <cellStyle name="SAPBEXaggDataEmph 3 3 3 2" xfId="28649" xr:uid="{00000000-0005-0000-0000-00007C100000}"/>
    <cellStyle name="SAPBEXaggDataEmph 3 3 4" xfId="13670" xr:uid="{00000000-0005-0000-0000-00007D100000}"/>
    <cellStyle name="SAPBEXaggDataEmph 3 3 4 2" xfId="29291" xr:uid="{00000000-0005-0000-0000-00007E100000}"/>
    <cellStyle name="SAPBEXaggDataEmph 3 3 5" xfId="18128" xr:uid="{00000000-0005-0000-0000-00007F100000}"/>
    <cellStyle name="SAPBEXaggDataEmph 3 3 5 2" xfId="33244" xr:uid="{00000000-0005-0000-0000-000080100000}"/>
    <cellStyle name="SAPBEXaggDataEmph 3 3 6" xfId="20736" xr:uid="{00000000-0005-0000-0000-000081100000}"/>
    <cellStyle name="SAPBEXaggDataEmph 3 3 6 2" xfId="35673" xr:uid="{00000000-0005-0000-0000-000082100000}"/>
    <cellStyle name="SAPBEXaggDataEmph 3 3 7" xfId="19745" xr:uid="{00000000-0005-0000-0000-000083100000}"/>
    <cellStyle name="SAPBEXaggDataEmph 3 3 7 2" xfId="34691" xr:uid="{00000000-0005-0000-0000-000084100000}"/>
    <cellStyle name="SAPBEXaggDataEmph 3 3 8" xfId="41380" xr:uid="{528792D6-5147-4603-85D8-49D56679C591}"/>
    <cellStyle name="SAPBEXaggDataEmph 3 3 9" xfId="39026" xr:uid="{D945B6A4-3972-4649-8A29-7286075C0231}"/>
    <cellStyle name="SAPBEXaggDataEmph 3 4" xfId="5672" xr:uid="{00000000-0005-0000-0000-000085100000}"/>
    <cellStyle name="SAPBEXaggDataEmph 3 4 2" xfId="37180" xr:uid="{00000000-0005-0000-0000-000086100000}"/>
    <cellStyle name="SAPBEXaggDataEmph 3 4 3" xfId="40460" xr:uid="{BC35CB07-0D74-498D-AC55-5D201AAED60D}"/>
    <cellStyle name="SAPBEXaggDataEmph 3 4 4" xfId="38788" xr:uid="{B995DD65-97E9-4CD0-8CA6-830C6FD869AB}"/>
    <cellStyle name="SAPBEXaggDataEmph 3 4 5" xfId="43435" xr:uid="{D2B07638-9578-4D11-9E2D-7E899112E6C9}"/>
    <cellStyle name="SAPBEXaggDataEmph 3 4 6" xfId="45625" xr:uid="{72372BE5-592A-4584-92C5-43E8FA64D386}"/>
    <cellStyle name="SAPBEXaggDataEmph 3 4 7" xfId="47943" xr:uid="{D0A6EE88-2FB8-4A9A-ADDC-9D0389746671}"/>
    <cellStyle name="SAPBEXaggDataEmph 3 5" xfId="5726" xr:uid="{00000000-0005-0000-0000-000087100000}"/>
    <cellStyle name="SAPBEXaggDataEmph 3 5 2" xfId="37221" xr:uid="{00000000-0005-0000-0000-000088100000}"/>
    <cellStyle name="SAPBEXaggDataEmph 3 6" xfId="11783" xr:uid="{00000000-0005-0000-0000-000089100000}"/>
    <cellStyle name="SAPBEXaggDataEmph 3 7" xfId="6966" xr:uid="{00000000-0005-0000-0000-00008A100000}"/>
    <cellStyle name="SAPBEXaggDataEmph 3 8" xfId="15973" xr:uid="{00000000-0005-0000-0000-00008B100000}"/>
    <cellStyle name="SAPBEXaggDataEmph 3 9" xfId="18594" xr:uid="{00000000-0005-0000-0000-00008C100000}"/>
    <cellStyle name="SAPBEXaggDataEmph 4" xfId="565" xr:uid="{00000000-0005-0000-0000-00008D100000}"/>
    <cellStyle name="SAPBEXaggDataEmph 4 10" xfId="18593" xr:uid="{00000000-0005-0000-0000-00008E100000}"/>
    <cellStyle name="SAPBEXaggDataEmph 4 10 2" xfId="33550" xr:uid="{00000000-0005-0000-0000-00008F100000}"/>
    <cellStyle name="SAPBEXaggDataEmph 4 11" xfId="4980" xr:uid="{00000000-0005-0000-0000-000090100000}"/>
    <cellStyle name="SAPBEXaggDataEmph 4 12" xfId="39794" xr:uid="{D3BA1525-0708-4188-8150-40D360B0FDB5}"/>
    <cellStyle name="SAPBEXaggDataEmph 4 13" xfId="41270" xr:uid="{6C11C332-B057-4557-81D7-3EFB204A76BD}"/>
    <cellStyle name="SAPBEXaggDataEmph 4 14" xfId="44630" xr:uid="{732A198C-48FD-4389-8910-00221A207340}"/>
    <cellStyle name="SAPBEXaggDataEmph 4 15" xfId="44724" xr:uid="{2C9804A3-DEEC-46B3-879E-43323A0CDA64}"/>
    <cellStyle name="SAPBEXaggDataEmph 4 2" xfId="2688" xr:uid="{00000000-0005-0000-0000-000091100000}"/>
    <cellStyle name="SAPBEXaggDataEmph 4 2 10" xfId="44629" xr:uid="{42DA6CB9-EE8F-4033-AC40-427EB3DD600B}"/>
    <cellStyle name="SAPBEXaggDataEmph 4 2 11" xfId="44497" xr:uid="{FE2D2998-5263-4FEF-862B-978480613A30}"/>
    <cellStyle name="SAPBEXaggDataEmph 4 2 2" xfId="4829" xr:uid="{00000000-0005-0000-0000-000092100000}"/>
    <cellStyle name="SAPBEXaggDataEmph 4 2 2 10" xfId="45628" xr:uid="{A1349A8E-AF67-46FC-B995-601C8E3E7B0B}"/>
    <cellStyle name="SAPBEXaggDataEmph 4 2 2 11" xfId="47946" xr:uid="{25E4F52A-1FE5-4BB3-AAAF-958A2F1D406F}"/>
    <cellStyle name="SAPBEXaggDataEmph 4 2 2 2" xfId="9984" xr:uid="{00000000-0005-0000-0000-000093100000}"/>
    <cellStyle name="SAPBEXaggDataEmph 4 2 2 2 2" xfId="25975" xr:uid="{00000000-0005-0000-0000-000094100000}"/>
    <cellStyle name="SAPBEXaggDataEmph 4 2 2 3" xfId="12802" xr:uid="{00000000-0005-0000-0000-000095100000}"/>
    <cellStyle name="SAPBEXaggDataEmph 4 2 2 3 2" xfId="28646" xr:uid="{00000000-0005-0000-0000-000096100000}"/>
    <cellStyle name="SAPBEXaggDataEmph 4 2 2 4" xfId="7464" xr:uid="{00000000-0005-0000-0000-000097100000}"/>
    <cellStyle name="SAPBEXaggDataEmph 4 2 2 4 2" xfId="23650" xr:uid="{00000000-0005-0000-0000-000098100000}"/>
    <cellStyle name="SAPBEXaggDataEmph 4 2 2 5" xfId="18125" xr:uid="{00000000-0005-0000-0000-000099100000}"/>
    <cellStyle name="SAPBEXaggDataEmph 4 2 2 5 2" xfId="33241" xr:uid="{00000000-0005-0000-0000-00009A100000}"/>
    <cellStyle name="SAPBEXaggDataEmph 4 2 2 6" xfId="20733" xr:uid="{00000000-0005-0000-0000-00009B100000}"/>
    <cellStyle name="SAPBEXaggDataEmph 4 2 2 6 2" xfId="35670" xr:uid="{00000000-0005-0000-0000-00009C100000}"/>
    <cellStyle name="SAPBEXaggDataEmph 4 2 2 7" xfId="20939" xr:uid="{00000000-0005-0000-0000-00009D100000}"/>
    <cellStyle name="SAPBEXaggDataEmph 4 2 2 7 2" xfId="35865" xr:uid="{00000000-0005-0000-0000-00009E100000}"/>
    <cellStyle name="SAPBEXaggDataEmph 4 2 2 8" xfId="38785" xr:uid="{20E381B9-CA60-48BA-B62F-B9B93EF4AF51}"/>
    <cellStyle name="SAPBEXaggDataEmph 4 2 2 9" xfId="43438" xr:uid="{58128555-328D-46DB-A49F-F111F6165667}"/>
    <cellStyle name="SAPBEXaggDataEmph 4 2 3" xfId="7863" xr:uid="{00000000-0005-0000-0000-00009F100000}"/>
    <cellStyle name="SAPBEXaggDataEmph 4 2 3 2" xfId="23894" xr:uid="{00000000-0005-0000-0000-0000A0100000}"/>
    <cellStyle name="SAPBEXaggDataEmph 4 2 4" xfId="10689" xr:uid="{00000000-0005-0000-0000-0000A1100000}"/>
    <cellStyle name="SAPBEXaggDataEmph 4 2 4 2" xfId="26558" xr:uid="{00000000-0005-0000-0000-0000A2100000}"/>
    <cellStyle name="SAPBEXaggDataEmph 4 2 5" xfId="11965" xr:uid="{00000000-0005-0000-0000-0000A3100000}"/>
    <cellStyle name="SAPBEXaggDataEmph 4 2 5 2" xfId="27809" xr:uid="{00000000-0005-0000-0000-0000A4100000}"/>
    <cellStyle name="SAPBEXaggDataEmph 4 2 6" xfId="16041" xr:uid="{00000000-0005-0000-0000-0000A5100000}"/>
    <cellStyle name="SAPBEXaggDataEmph 4 2 6 2" xfId="31180" xr:uid="{00000000-0005-0000-0000-0000A6100000}"/>
    <cellStyle name="SAPBEXaggDataEmph 4 2 7" xfId="18655" xr:uid="{00000000-0005-0000-0000-0000A7100000}"/>
    <cellStyle name="SAPBEXaggDataEmph 4 2 7 2" xfId="33603" xr:uid="{00000000-0005-0000-0000-0000A8100000}"/>
    <cellStyle name="SAPBEXaggDataEmph 4 2 8" xfId="39793" xr:uid="{6F37C972-2CA9-49C8-B217-7E7D51ECCA72}"/>
    <cellStyle name="SAPBEXaggDataEmph 4 2 9" xfId="40133" xr:uid="{641B2A24-CE6A-4A17-8DF1-B487E02F3292}"/>
    <cellStyle name="SAPBEXaggDataEmph 4 3" xfId="2687" xr:uid="{00000000-0005-0000-0000-0000A9100000}"/>
    <cellStyle name="SAPBEXaggDataEmph 4 3 10" xfId="43437" xr:uid="{3EAF678B-778E-4A22-936F-3A6B225B3F77}"/>
    <cellStyle name="SAPBEXaggDataEmph 4 3 11" xfId="45627" xr:uid="{BD9C0AB8-B329-4551-A82C-587B9201F014}"/>
    <cellStyle name="SAPBEXaggDataEmph 4 3 12" xfId="47945" xr:uid="{492CE1C6-340B-4009-8C13-C41907510AA2}"/>
    <cellStyle name="SAPBEXaggDataEmph 4 3 2" xfId="7862" xr:uid="{00000000-0005-0000-0000-0000AA100000}"/>
    <cellStyle name="SAPBEXaggDataEmph 4 3 2 2" xfId="23893" xr:uid="{00000000-0005-0000-0000-0000AB100000}"/>
    <cellStyle name="SAPBEXaggDataEmph 4 3 3" xfId="10688" xr:uid="{00000000-0005-0000-0000-0000AC100000}"/>
    <cellStyle name="SAPBEXaggDataEmph 4 3 3 2" xfId="26557" xr:uid="{00000000-0005-0000-0000-0000AD100000}"/>
    <cellStyle name="SAPBEXaggDataEmph 4 3 4" xfId="6490" xr:uid="{00000000-0005-0000-0000-0000AE100000}"/>
    <cellStyle name="SAPBEXaggDataEmph 4 3 4 2" xfId="23097" xr:uid="{00000000-0005-0000-0000-0000AF100000}"/>
    <cellStyle name="SAPBEXaggDataEmph 4 3 5" xfId="16040" xr:uid="{00000000-0005-0000-0000-0000B0100000}"/>
    <cellStyle name="SAPBEXaggDataEmph 4 3 5 2" xfId="31179" xr:uid="{00000000-0005-0000-0000-0000B1100000}"/>
    <cellStyle name="SAPBEXaggDataEmph 4 3 6" xfId="18654" xr:uid="{00000000-0005-0000-0000-0000B2100000}"/>
    <cellStyle name="SAPBEXaggDataEmph 4 3 6 2" xfId="33602" xr:uid="{00000000-0005-0000-0000-0000B3100000}"/>
    <cellStyle name="SAPBEXaggDataEmph 4 3 7" xfId="20988" xr:uid="{00000000-0005-0000-0000-0000B4100000}"/>
    <cellStyle name="SAPBEXaggDataEmph 4 3 7 2" xfId="35914" xr:uid="{00000000-0005-0000-0000-0000B5100000}"/>
    <cellStyle name="SAPBEXaggDataEmph 4 3 8" xfId="6152" xr:uid="{00000000-0005-0000-0000-0000B6100000}"/>
    <cellStyle name="SAPBEXaggDataEmph 4 3 9" xfId="38786" xr:uid="{452D07D2-5236-48F0-A800-83EDFB0BF1FC}"/>
    <cellStyle name="SAPBEXaggDataEmph 4 4" xfId="4830" xr:uid="{00000000-0005-0000-0000-0000B7100000}"/>
    <cellStyle name="SAPBEXaggDataEmph 4 4 2" xfId="9985" xr:uid="{00000000-0005-0000-0000-0000B8100000}"/>
    <cellStyle name="SAPBEXaggDataEmph 4 4 2 2" xfId="25976" xr:uid="{00000000-0005-0000-0000-0000B9100000}"/>
    <cellStyle name="SAPBEXaggDataEmph 4 4 3" xfId="12803" xr:uid="{00000000-0005-0000-0000-0000BA100000}"/>
    <cellStyle name="SAPBEXaggDataEmph 4 4 3 2" xfId="28647" xr:uid="{00000000-0005-0000-0000-0000BB100000}"/>
    <cellStyle name="SAPBEXaggDataEmph 4 4 4" xfId="13671" xr:uid="{00000000-0005-0000-0000-0000BC100000}"/>
    <cellStyle name="SAPBEXaggDataEmph 4 4 4 2" xfId="29292" xr:uid="{00000000-0005-0000-0000-0000BD100000}"/>
    <cellStyle name="SAPBEXaggDataEmph 4 4 5" xfId="18126" xr:uid="{00000000-0005-0000-0000-0000BE100000}"/>
    <cellStyle name="SAPBEXaggDataEmph 4 4 5 2" xfId="33242" xr:uid="{00000000-0005-0000-0000-0000BF100000}"/>
    <cellStyle name="SAPBEXaggDataEmph 4 4 6" xfId="20734" xr:uid="{00000000-0005-0000-0000-0000C0100000}"/>
    <cellStyle name="SAPBEXaggDataEmph 4 4 6 2" xfId="35671" xr:uid="{00000000-0005-0000-0000-0000C1100000}"/>
    <cellStyle name="SAPBEXaggDataEmph 4 4 7" xfId="21649" xr:uid="{00000000-0005-0000-0000-0000C2100000}"/>
    <cellStyle name="SAPBEXaggDataEmph 4 4 7 2" xfId="36571" xr:uid="{00000000-0005-0000-0000-0000C3100000}"/>
    <cellStyle name="SAPBEXaggDataEmph 4 5" xfId="5671" xr:uid="{00000000-0005-0000-0000-0000C4100000}"/>
    <cellStyle name="SAPBEXaggDataEmph 4 5 2" xfId="22765" xr:uid="{00000000-0005-0000-0000-0000C5100000}"/>
    <cellStyle name="SAPBEXaggDataEmph 4 6" xfId="7749" xr:uid="{00000000-0005-0000-0000-0000C6100000}"/>
    <cellStyle name="SAPBEXaggDataEmph 4 6 2" xfId="23812" xr:uid="{00000000-0005-0000-0000-0000C7100000}"/>
    <cellStyle name="SAPBEXaggDataEmph 4 7" xfId="13298" xr:uid="{00000000-0005-0000-0000-0000C8100000}"/>
    <cellStyle name="SAPBEXaggDataEmph 4 7 2" xfId="29035" xr:uid="{00000000-0005-0000-0000-0000C9100000}"/>
    <cellStyle name="SAPBEXaggDataEmph 4 8" xfId="13066" xr:uid="{00000000-0005-0000-0000-0000CA100000}"/>
    <cellStyle name="SAPBEXaggDataEmph 4 8 2" xfId="28850" xr:uid="{00000000-0005-0000-0000-0000CB100000}"/>
    <cellStyle name="SAPBEXaggDataEmph 4 9" xfId="15972" xr:uid="{00000000-0005-0000-0000-0000CC100000}"/>
    <cellStyle name="SAPBEXaggDataEmph 4 9 2" xfId="31133" xr:uid="{00000000-0005-0000-0000-0000CD100000}"/>
    <cellStyle name="SAPBEXaggDataEmph 5" xfId="2689" xr:uid="{00000000-0005-0000-0000-0000CE100000}"/>
    <cellStyle name="SAPBEXaggDataEmph 5 10" xfId="41271" xr:uid="{4AF1C082-7011-4015-AFE9-E34BAD3D1BD1}"/>
    <cellStyle name="SAPBEXaggDataEmph 5 11" xfId="40466" xr:uid="{84172C9D-F396-44E5-A83A-AC4A187C3E4D}"/>
    <cellStyle name="SAPBEXaggDataEmph 5 12" xfId="44725" xr:uid="{C5E4B5A6-81EE-48E5-8563-C7064A085D7D}"/>
    <cellStyle name="SAPBEXaggDataEmph 5 2" xfId="2690" xr:uid="{00000000-0005-0000-0000-0000CF100000}"/>
    <cellStyle name="SAPBEXaggDataEmph 5 2 10" xfId="39326" xr:uid="{6478C51E-0178-41BC-92F5-1259360C9548}"/>
    <cellStyle name="SAPBEXaggDataEmph 5 2 11" xfId="39815" xr:uid="{F1472636-9752-42B4-B4F7-20E8A60CBA83}"/>
    <cellStyle name="SAPBEXaggDataEmph 5 2 2" xfId="4827" xr:uid="{00000000-0005-0000-0000-0000D0100000}"/>
    <cellStyle name="SAPBEXaggDataEmph 5 2 2 10" xfId="45630" xr:uid="{1FCFF03F-90CD-47D4-9079-133C10C5CCC0}"/>
    <cellStyle name="SAPBEXaggDataEmph 5 2 2 11" xfId="47948" xr:uid="{D25F43E1-A7A7-45EB-B1A9-267C4AA10E9D}"/>
    <cellStyle name="SAPBEXaggDataEmph 5 2 2 2" xfId="9982" xr:uid="{00000000-0005-0000-0000-0000D1100000}"/>
    <cellStyle name="SAPBEXaggDataEmph 5 2 2 2 2" xfId="25973" xr:uid="{00000000-0005-0000-0000-0000D2100000}"/>
    <cellStyle name="SAPBEXaggDataEmph 5 2 2 3" xfId="12800" xr:uid="{00000000-0005-0000-0000-0000D3100000}"/>
    <cellStyle name="SAPBEXaggDataEmph 5 2 2 3 2" xfId="28644" xr:uid="{00000000-0005-0000-0000-0000D4100000}"/>
    <cellStyle name="SAPBEXaggDataEmph 5 2 2 4" xfId="15198" xr:uid="{00000000-0005-0000-0000-0000D5100000}"/>
    <cellStyle name="SAPBEXaggDataEmph 5 2 2 4 2" xfId="30611" xr:uid="{00000000-0005-0000-0000-0000D6100000}"/>
    <cellStyle name="SAPBEXaggDataEmph 5 2 2 5" xfId="18123" xr:uid="{00000000-0005-0000-0000-0000D7100000}"/>
    <cellStyle name="SAPBEXaggDataEmph 5 2 2 5 2" xfId="33239" xr:uid="{00000000-0005-0000-0000-0000D8100000}"/>
    <cellStyle name="SAPBEXaggDataEmph 5 2 2 6" xfId="20731" xr:uid="{00000000-0005-0000-0000-0000D9100000}"/>
    <cellStyle name="SAPBEXaggDataEmph 5 2 2 6 2" xfId="35668" xr:uid="{00000000-0005-0000-0000-0000DA100000}"/>
    <cellStyle name="SAPBEXaggDataEmph 5 2 2 7" xfId="20938" xr:uid="{00000000-0005-0000-0000-0000DB100000}"/>
    <cellStyle name="SAPBEXaggDataEmph 5 2 2 7 2" xfId="35864" xr:uid="{00000000-0005-0000-0000-0000DC100000}"/>
    <cellStyle name="SAPBEXaggDataEmph 5 2 2 8" xfId="38783" xr:uid="{8B1C979A-8CEA-45C7-86C6-432D8D51A2BC}"/>
    <cellStyle name="SAPBEXaggDataEmph 5 2 2 9" xfId="43440" xr:uid="{DB534E37-BF1F-4AF3-8946-E7FFB63BC3F0}"/>
    <cellStyle name="SAPBEXaggDataEmph 5 2 3" xfId="7865" xr:uid="{00000000-0005-0000-0000-0000DD100000}"/>
    <cellStyle name="SAPBEXaggDataEmph 5 2 3 2" xfId="23896" xr:uid="{00000000-0005-0000-0000-0000DE100000}"/>
    <cellStyle name="SAPBEXaggDataEmph 5 2 4" xfId="10691" xr:uid="{00000000-0005-0000-0000-0000DF100000}"/>
    <cellStyle name="SAPBEXaggDataEmph 5 2 4 2" xfId="26560" xr:uid="{00000000-0005-0000-0000-0000E0100000}"/>
    <cellStyle name="SAPBEXaggDataEmph 5 2 5" xfId="14261" xr:uid="{00000000-0005-0000-0000-0000E1100000}"/>
    <cellStyle name="SAPBEXaggDataEmph 5 2 5 2" xfId="29784" xr:uid="{00000000-0005-0000-0000-0000E2100000}"/>
    <cellStyle name="SAPBEXaggDataEmph 5 2 6" xfId="16043" xr:uid="{00000000-0005-0000-0000-0000E3100000}"/>
    <cellStyle name="SAPBEXaggDataEmph 5 2 6 2" xfId="31182" xr:uid="{00000000-0005-0000-0000-0000E4100000}"/>
    <cellStyle name="SAPBEXaggDataEmph 5 2 7" xfId="18657" xr:uid="{00000000-0005-0000-0000-0000E5100000}"/>
    <cellStyle name="SAPBEXaggDataEmph 5 2 7 2" xfId="33605" xr:uid="{00000000-0005-0000-0000-0000E6100000}"/>
    <cellStyle name="SAPBEXaggDataEmph 5 2 8" xfId="39792" xr:uid="{2F57037B-4134-4F9E-AA3E-D3B606A42D1E}"/>
    <cellStyle name="SAPBEXaggDataEmph 5 2 9" xfId="40134" xr:uid="{1225DC96-DEDE-468B-A482-66FE4927769B}"/>
    <cellStyle name="SAPBEXaggDataEmph 5 3" xfId="4828" xr:uid="{00000000-0005-0000-0000-0000E7100000}"/>
    <cellStyle name="SAPBEXaggDataEmph 5 3 10" xfId="45629" xr:uid="{F2D6BACC-F6D7-4DFE-BE91-E92556137DB9}"/>
    <cellStyle name="SAPBEXaggDataEmph 5 3 11" xfId="47947" xr:uid="{DFBA6F85-EDF8-4852-BB9B-CB7C46A81796}"/>
    <cellStyle name="SAPBEXaggDataEmph 5 3 2" xfId="9983" xr:uid="{00000000-0005-0000-0000-0000E8100000}"/>
    <cellStyle name="SAPBEXaggDataEmph 5 3 2 2" xfId="25974" xr:uid="{00000000-0005-0000-0000-0000E9100000}"/>
    <cellStyle name="SAPBEXaggDataEmph 5 3 3" xfId="12801" xr:uid="{00000000-0005-0000-0000-0000EA100000}"/>
    <cellStyle name="SAPBEXaggDataEmph 5 3 3 2" xfId="28645" xr:uid="{00000000-0005-0000-0000-0000EB100000}"/>
    <cellStyle name="SAPBEXaggDataEmph 5 3 4" xfId="10477" xr:uid="{00000000-0005-0000-0000-0000EC100000}"/>
    <cellStyle name="SAPBEXaggDataEmph 5 3 4 2" xfId="26399" xr:uid="{00000000-0005-0000-0000-0000ED100000}"/>
    <cellStyle name="SAPBEXaggDataEmph 5 3 5" xfId="18124" xr:uid="{00000000-0005-0000-0000-0000EE100000}"/>
    <cellStyle name="SAPBEXaggDataEmph 5 3 5 2" xfId="33240" xr:uid="{00000000-0005-0000-0000-0000EF100000}"/>
    <cellStyle name="SAPBEXaggDataEmph 5 3 6" xfId="20732" xr:uid="{00000000-0005-0000-0000-0000F0100000}"/>
    <cellStyle name="SAPBEXaggDataEmph 5 3 6 2" xfId="35669" xr:uid="{00000000-0005-0000-0000-0000F1100000}"/>
    <cellStyle name="SAPBEXaggDataEmph 5 3 7" xfId="18460" xr:uid="{00000000-0005-0000-0000-0000F2100000}"/>
    <cellStyle name="SAPBEXaggDataEmph 5 3 7 2" xfId="33496" xr:uid="{00000000-0005-0000-0000-0000F3100000}"/>
    <cellStyle name="SAPBEXaggDataEmph 5 3 8" xfId="38784" xr:uid="{E00490E7-7BFA-4170-A058-D7FDC9D346E9}"/>
    <cellStyle name="SAPBEXaggDataEmph 5 3 9" xfId="43439" xr:uid="{BA84E0CB-AE94-490F-869D-DE04F52DE4F1}"/>
    <cellStyle name="SAPBEXaggDataEmph 5 4" xfId="7864" xr:uid="{00000000-0005-0000-0000-0000F4100000}"/>
    <cellStyle name="SAPBEXaggDataEmph 5 4 2" xfId="23895" xr:uid="{00000000-0005-0000-0000-0000F5100000}"/>
    <cellStyle name="SAPBEXaggDataEmph 5 5" xfId="10690" xr:uid="{00000000-0005-0000-0000-0000F6100000}"/>
    <cellStyle name="SAPBEXaggDataEmph 5 5 2" xfId="26559" xr:uid="{00000000-0005-0000-0000-0000F7100000}"/>
    <cellStyle name="SAPBEXaggDataEmph 5 6" xfId="10542" xr:uid="{00000000-0005-0000-0000-0000F8100000}"/>
    <cellStyle name="SAPBEXaggDataEmph 5 6 2" xfId="26464" xr:uid="{00000000-0005-0000-0000-0000F9100000}"/>
    <cellStyle name="SAPBEXaggDataEmph 5 7" xfId="16042" xr:uid="{00000000-0005-0000-0000-0000FA100000}"/>
    <cellStyle name="SAPBEXaggDataEmph 5 7 2" xfId="31181" xr:uid="{00000000-0005-0000-0000-0000FB100000}"/>
    <cellStyle name="SAPBEXaggDataEmph 5 8" xfId="18656" xr:uid="{00000000-0005-0000-0000-0000FC100000}"/>
    <cellStyle name="SAPBEXaggDataEmph 5 8 2" xfId="33604" xr:uid="{00000000-0005-0000-0000-0000FD100000}"/>
    <cellStyle name="SAPBEXaggDataEmph 5 9" xfId="40928" xr:uid="{72C3B0F2-9158-44CB-8502-241E180C0E7A}"/>
    <cellStyle name="SAPBEXaggDataEmph 6" xfId="2691" xr:uid="{00000000-0005-0000-0000-0000FE100000}"/>
    <cellStyle name="SAPBEXaggDataEmph 6 10" xfId="41272" xr:uid="{FD48C601-5AAD-4576-AD19-896565C52FC8}"/>
    <cellStyle name="SAPBEXaggDataEmph 6 11" xfId="39325" xr:uid="{9480150A-9DBC-42D7-B0AA-A29D85EC4069}"/>
    <cellStyle name="SAPBEXaggDataEmph 6 12" xfId="43283" xr:uid="{5DFA50AD-8DE8-4483-995A-717568B1BD37}"/>
    <cellStyle name="SAPBEXaggDataEmph 6 2" xfId="2692" xr:uid="{00000000-0005-0000-0000-0000FF100000}"/>
    <cellStyle name="SAPBEXaggDataEmph 6 2 10" xfId="44628" xr:uid="{0C870709-40B7-43CA-B526-B34BC3EB78EB}"/>
    <cellStyle name="SAPBEXaggDataEmph 6 2 11" xfId="40952" xr:uid="{4C499712-EDDB-48DC-9395-FC2CF4C495F8}"/>
    <cellStyle name="SAPBEXaggDataEmph 6 2 2" xfId="4825" xr:uid="{00000000-0005-0000-0000-000000110000}"/>
    <cellStyle name="SAPBEXaggDataEmph 6 2 2 10" xfId="45632" xr:uid="{CE2CC97D-5DA1-4308-8B30-23176F578991}"/>
    <cellStyle name="SAPBEXaggDataEmph 6 2 2 11" xfId="47950" xr:uid="{6415FA65-5B2C-4661-81E9-9BDCC99C42AD}"/>
    <cellStyle name="SAPBEXaggDataEmph 6 2 2 2" xfId="9980" xr:uid="{00000000-0005-0000-0000-000001110000}"/>
    <cellStyle name="SAPBEXaggDataEmph 6 2 2 2 2" xfId="25971" xr:uid="{00000000-0005-0000-0000-000002110000}"/>
    <cellStyle name="SAPBEXaggDataEmph 6 2 2 3" xfId="12798" xr:uid="{00000000-0005-0000-0000-000003110000}"/>
    <cellStyle name="SAPBEXaggDataEmph 6 2 2 3 2" xfId="28642" xr:uid="{00000000-0005-0000-0000-000004110000}"/>
    <cellStyle name="SAPBEXaggDataEmph 6 2 2 4" xfId="15197" xr:uid="{00000000-0005-0000-0000-000005110000}"/>
    <cellStyle name="SAPBEXaggDataEmph 6 2 2 4 2" xfId="30610" xr:uid="{00000000-0005-0000-0000-000006110000}"/>
    <cellStyle name="SAPBEXaggDataEmph 6 2 2 5" xfId="18121" xr:uid="{00000000-0005-0000-0000-000007110000}"/>
    <cellStyle name="SAPBEXaggDataEmph 6 2 2 5 2" xfId="33237" xr:uid="{00000000-0005-0000-0000-000008110000}"/>
    <cellStyle name="SAPBEXaggDataEmph 6 2 2 6" xfId="20729" xr:uid="{00000000-0005-0000-0000-000009110000}"/>
    <cellStyle name="SAPBEXaggDataEmph 6 2 2 6 2" xfId="35666" xr:uid="{00000000-0005-0000-0000-00000A110000}"/>
    <cellStyle name="SAPBEXaggDataEmph 6 2 2 7" xfId="20936" xr:uid="{00000000-0005-0000-0000-00000B110000}"/>
    <cellStyle name="SAPBEXaggDataEmph 6 2 2 7 2" xfId="35862" xr:uid="{00000000-0005-0000-0000-00000C110000}"/>
    <cellStyle name="SAPBEXaggDataEmph 6 2 2 8" xfId="38781" xr:uid="{BB52C210-0905-4D43-B3D0-9914D8654B44}"/>
    <cellStyle name="SAPBEXaggDataEmph 6 2 2 9" xfId="43442" xr:uid="{7005A5BD-0498-4E5F-A972-4ACFD507D0BE}"/>
    <cellStyle name="SAPBEXaggDataEmph 6 2 3" xfId="7867" xr:uid="{00000000-0005-0000-0000-00000D110000}"/>
    <cellStyle name="SAPBEXaggDataEmph 6 2 3 2" xfId="23898" xr:uid="{00000000-0005-0000-0000-00000E110000}"/>
    <cellStyle name="SAPBEXaggDataEmph 6 2 4" xfId="10693" xr:uid="{00000000-0005-0000-0000-00000F110000}"/>
    <cellStyle name="SAPBEXaggDataEmph 6 2 4 2" xfId="26562" xr:uid="{00000000-0005-0000-0000-000010110000}"/>
    <cellStyle name="SAPBEXaggDataEmph 6 2 5" xfId="10369" xr:uid="{00000000-0005-0000-0000-000011110000}"/>
    <cellStyle name="SAPBEXaggDataEmph 6 2 5 2" xfId="26307" xr:uid="{00000000-0005-0000-0000-000012110000}"/>
    <cellStyle name="SAPBEXaggDataEmph 6 2 6" xfId="16045" xr:uid="{00000000-0005-0000-0000-000013110000}"/>
    <cellStyle name="SAPBEXaggDataEmph 6 2 6 2" xfId="31184" xr:uid="{00000000-0005-0000-0000-000014110000}"/>
    <cellStyle name="SAPBEXaggDataEmph 6 2 7" xfId="18659" xr:uid="{00000000-0005-0000-0000-000015110000}"/>
    <cellStyle name="SAPBEXaggDataEmph 6 2 7 2" xfId="33607" xr:uid="{00000000-0005-0000-0000-000016110000}"/>
    <cellStyle name="SAPBEXaggDataEmph 6 2 8" xfId="39791" xr:uid="{BBD08B1A-8CE1-4E7F-BC78-3CF48762A98A}"/>
    <cellStyle name="SAPBEXaggDataEmph 6 2 9" xfId="38287" xr:uid="{1F20485D-2607-4511-9A27-0420FE5C9034}"/>
    <cellStyle name="SAPBEXaggDataEmph 6 3" xfId="4826" xr:uid="{00000000-0005-0000-0000-000017110000}"/>
    <cellStyle name="SAPBEXaggDataEmph 6 3 10" xfId="45631" xr:uid="{0962A161-86EC-4816-AEAD-0739B5D57BCA}"/>
    <cellStyle name="SAPBEXaggDataEmph 6 3 11" xfId="47949" xr:uid="{13088F84-909E-41FD-BDFA-F25C9B431DFF}"/>
    <cellStyle name="SAPBEXaggDataEmph 6 3 2" xfId="9981" xr:uid="{00000000-0005-0000-0000-000018110000}"/>
    <cellStyle name="SAPBEXaggDataEmph 6 3 2 2" xfId="25972" xr:uid="{00000000-0005-0000-0000-000019110000}"/>
    <cellStyle name="SAPBEXaggDataEmph 6 3 3" xfId="12799" xr:uid="{00000000-0005-0000-0000-00001A110000}"/>
    <cellStyle name="SAPBEXaggDataEmph 6 3 3 2" xfId="28643" xr:uid="{00000000-0005-0000-0000-00001B110000}"/>
    <cellStyle name="SAPBEXaggDataEmph 6 3 4" xfId="13668" xr:uid="{00000000-0005-0000-0000-00001C110000}"/>
    <cellStyle name="SAPBEXaggDataEmph 6 3 4 2" xfId="29289" xr:uid="{00000000-0005-0000-0000-00001D110000}"/>
    <cellStyle name="SAPBEXaggDataEmph 6 3 5" xfId="18122" xr:uid="{00000000-0005-0000-0000-00001E110000}"/>
    <cellStyle name="SAPBEXaggDataEmph 6 3 5 2" xfId="33238" xr:uid="{00000000-0005-0000-0000-00001F110000}"/>
    <cellStyle name="SAPBEXaggDataEmph 6 3 6" xfId="20730" xr:uid="{00000000-0005-0000-0000-000020110000}"/>
    <cellStyle name="SAPBEXaggDataEmph 6 3 6 2" xfId="35667" xr:uid="{00000000-0005-0000-0000-000021110000}"/>
    <cellStyle name="SAPBEXaggDataEmph 6 3 7" xfId="20937" xr:uid="{00000000-0005-0000-0000-000022110000}"/>
    <cellStyle name="SAPBEXaggDataEmph 6 3 7 2" xfId="35863" xr:uid="{00000000-0005-0000-0000-000023110000}"/>
    <cellStyle name="SAPBEXaggDataEmph 6 3 8" xfId="38782" xr:uid="{488D5CAB-5814-47B8-B559-F8AABD48D407}"/>
    <cellStyle name="SAPBEXaggDataEmph 6 3 9" xfId="43441" xr:uid="{43A520FB-B0C0-460F-A85A-7C4A6D2A4B34}"/>
    <cellStyle name="SAPBEXaggDataEmph 6 4" xfId="7866" xr:uid="{00000000-0005-0000-0000-000024110000}"/>
    <cellStyle name="SAPBEXaggDataEmph 6 4 2" xfId="23897" xr:uid="{00000000-0005-0000-0000-000025110000}"/>
    <cellStyle name="SAPBEXaggDataEmph 6 5" xfId="10692" xr:uid="{00000000-0005-0000-0000-000026110000}"/>
    <cellStyle name="SAPBEXaggDataEmph 6 5 2" xfId="26561" xr:uid="{00000000-0005-0000-0000-000027110000}"/>
    <cellStyle name="SAPBEXaggDataEmph 6 6" xfId="10293" xr:uid="{00000000-0005-0000-0000-000028110000}"/>
    <cellStyle name="SAPBEXaggDataEmph 6 6 2" xfId="26236" xr:uid="{00000000-0005-0000-0000-000029110000}"/>
    <cellStyle name="SAPBEXaggDataEmph 6 7" xfId="16044" xr:uid="{00000000-0005-0000-0000-00002A110000}"/>
    <cellStyle name="SAPBEXaggDataEmph 6 7 2" xfId="31183" xr:uid="{00000000-0005-0000-0000-00002B110000}"/>
    <cellStyle name="SAPBEXaggDataEmph 6 8" xfId="18658" xr:uid="{00000000-0005-0000-0000-00002C110000}"/>
    <cellStyle name="SAPBEXaggDataEmph 6 8 2" xfId="33606" xr:uid="{00000000-0005-0000-0000-00002D110000}"/>
    <cellStyle name="SAPBEXaggDataEmph 6 9" xfId="40927" xr:uid="{865572D6-0A5B-43B1-8DFD-C8341DCFBC45}"/>
    <cellStyle name="SAPBEXaggDataEmph 7" xfId="2693" xr:uid="{00000000-0005-0000-0000-00002E110000}"/>
    <cellStyle name="SAPBEXaggDataEmph 7 10" xfId="40135" xr:uid="{23978DD1-66EB-4F03-9AE5-DAA268B98945}"/>
    <cellStyle name="SAPBEXaggDataEmph 7 11" xfId="44627" xr:uid="{164DD49C-0D19-46E7-8590-F3EACDEFD80F}"/>
    <cellStyle name="SAPBEXaggDataEmph 7 12" xfId="40951" xr:uid="{AF1A9CB8-8369-4D58-8F80-600CEF00A904}"/>
    <cellStyle name="SAPBEXaggDataEmph 7 2" xfId="2694" xr:uid="{00000000-0005-0000-0000-00002F110000}"/>
    <cellStyle name="SAPBEXaggDataEmph 7 2 10" xfId="44626" xr:uid="{8B0FB343-16E9-45A0-A73B-7AA5E17BDD6A}"/>
    <cellStyle name="SAPBEXaggDataEmph 7 2 11" xfId="44500" xr:uid="{5CD4A1FE-0DF8-4C9E-9DD0-130CB6482546}"/>
    <cellStyle name="SAPBEXaggDataEmph 7 2 2" xfId="4823" xr:uid="{00000000-0005-0000-0000-000030110000}"/>
    <cellStyle name="SAPBEXaggDataEmph 7 2 2 10" xfId="45634" xr:uid="{F6DED14C-9E23-41BE-A6D1-5408B2F214A2}"/>
    <cellStyle name="SAPBEXaggDataEmph 7 2 2 11" xfId="47952" xr:uid="{E8979775-F5BF-4A83-B4DC-C02E5D76F657}"/>
    <cellStyle name="SAPBEXaggDataEmph 7 2 2 2" xfId="9978" xr:uid="{00000000-0005-0000-0000-000031110000}"/>
    <cellStyle name="SAPBEXaggDataEmph 7 2 2 2 2" xfId="25969" xr:uid="{00000000-0005-0000-0000-000032110000}"/>
    <cellStyle name="SAPBEXaggDataEmph 7 2 2 3" xfId="12796" xr:uid="{00000000-0005-0000-0000-000033110000}"/>
    <cellStyle name="SAPBEXaggDataEmph 7 2 2 3 2" xfId="28640" xr:uid="{00000000-0005-0000-0000-000034110000}"/>
    <cellStyle name="SAPBEXaggDataEmph 7 2 2 4" xfId="6946" xr:uid="{00000000-0005-0000-0000-000035110000}"/>
    <cellStyle name="SAPBEXaggDataEmph 7 2 2 4 2" xfId="23350" xr:uid="{00000000-0005-0000-0000-000036110000}"/>
    <cellStyle name="SAPBEXaggDataEmph 7 2 2 5" xfId="18119" xr:uid="{00000000-0005-0000-0000-000037110000}"/>
    <cellStyle name="SAPBEXaggDataEmph 7 2 2 5 2" xfId="33235" xr:uid="{00000000-0005-0000-0000-000038110000}"/>
    <cellStyle name="SAPBEXaggDataEmph 7 2 2 6" xfId="20727" xr:uid="{00000000-0005-0000-0000-000039110000}"/>
    <cellStyle name="SAPBEXaggDataEmph 7 2 2 6 2" xfId="35664" xr:uid="{00000000-0005-0000-0000-00003A110000}"/>
    <cellStyle name="SAPBEXaggDataEmph 7 2 2 7" xfId="20934" xr:uid="{00000000-0005-0000-0000-00003B110000}"/>
    <cellStyle name="SAPBEXaggDataEmph 7 2 2 7 2" xfId="35860" xr:uid="{00000000-0005-0000-0000-00003C110000}"/>
    <cellStyle name="SAPBEXaggDataEmph 7 2 2 8" xfId="38779" xr:uid="{8E3A314A-308C-4C2E-ABA1-BFFAA5B3A406}"/>
    <cellStyle name="SAPBEXaggDataEmph 7 2 2 9" xfId="43444" xr:uid="{D8D7C0EA-6731-42F8-A007-52762DE6E37D}"/>
    <cellStyle name="SAPBEXaggDataEmph 7 2 3" xfId="7869" xr:uid="{00000000-0005-0000-0000-00003D110000}"/>
    <cellStyle name="SAPBEXaggDataEmph 7 2 3 2" xfId="23900" xr:uid="{00000000-0005-0000-0000-00003E110000}"/>
    <cellStyle name="SAPBEXaggDataEmph 7 2 4" xfId="10695" xr:uid="{00000000-0005-0000-0000-00003F110000}"/>
    <cellStyle name="SAPBEXaggDataEmph 7 2 4 2" xfId="26564" xr:uid="{00000000-0005-0000-0000-000040110000}"/>
    <cellStyle name="SAPBEXaggDataEmph 7 2 5" xfId="13518" xr:uid="{00000000-0005-0000-0000-000041110000}"/>
    <cellStyle name="SAPBEXaggDataEmph 7 2 5 2" xfId="29143" xr:uid="{00000000-0005-0000-0000-000042110000}"/>
    <cellStyle name="SAPBEXaggDataEmph 7 2 6" xfId="16047" xr:uid="{00000000-0005-0000-0000-000043110000}"/>
    <cellStyle name="SAPBEXaggDataEmph 7 2 6 2" xfId="31186" xr:uid="{00000000-0005-0000-0000-000044110000}"/>
    <cellStyle name="SAPBEXaggDataEmph 7 2 7" xfId="18661" xr:uid="{00000000-0005-0000-0000-000045110000}"/>
    <cellStyle name="SAPBEXaggDataEmph 7 2 7 2" xfId="33609" xr:uid="{00000000-0005-0000-0000-000046110000}"/>
    <cellStyle name="SAPBEXaggDataEmph 7 2 8" xfId="39790" xr:uid="{AD6F797A-D5CD-4277-8CB4-B06EFFEA8E5C}"/>
    <cellStyle name="SAPBEXaggDataEmph 7 2 9" xfId="41273" xr:uid="{5D9A3120-F5E2-4553-807C-EAB7ADD82F3B}"/>
    <cellStyle name="SAPBEXaggDataEmph 7 3" xfId="4824" xr:uid="{00000000-0005-0000-0000-000047110000}"/>
    <cellStyle name="SAPBEXaggDataEmph 7 3 10" xfId="45633" xr:uid="{FEB48ADA-8E84-4FAC-B02A-52AFB3DAC0A0}"/>
    <cellStyle name="SAPBEXaggDataEmph 7 3 11" xfId="47951" xr:uid="{42370EC1-6E6E-438A-BF47-12EFC9D062BD}"/>
    <cellStyle name="SAPBEXaggDataEmph 7 3 2" xfId="9979" xr:uid="{00000000-0005-0000-0000-000048110000}"/>
    <cellStyle name="SAPBEXaggDataEmph 7 3 2 2" xfId="25970" xr:uid="{00000000-0005-0000-0000-000049110000}"/>
    <cellStyle name="SAPBEXaggDataEmph 7 3 3" xfId="12797" xr:uid="{00000000-0005-0000-0000-00004A110000}"/>
    <cellStyle name="SAPBEXaggDataEmph 7 3 3 2" xfId="28641" xr:uid="{00000000-0005-0000-0000-00004B110000}"/>
    <cellStyle name="SAPBEXaggDataEmph 7 3 4" xfId="13669" xr:uid="{00000000-0005-0000-0000-00004C110000}"/>
    <cellStyle name="SAPBEXaggDataEmph 7 3 4 2" xfId="29290" xr:uid="{00000000-0005-0000-0000-00004D110000}"/>
    <cellStyle name="SAPBEXaggDataEmph 7 3 5" xfId="18120" xr:uid="{00000000-0005-0000-0000-00004E110000}"/>
    <cellStyle name="SAPBEXaggDataEmph 7 3 5 2" xfId="33236" xr:uid="{00000000-0005-0000-0000-00004F110000}"/>
    <cellStyle name="SAPBEXaggDataEmph 7 3 6" xfId="20728" xr:uid="{00000000-0005-0000-0000-000050110000}"/>
    <cellStyle name="SAPBEXaggDataEmph 7 3 6 2" xfId="35665" xr:uid="{00000000-0005-0000-0000-000051110000}"/>
    <cellStyle name="SAPBEXaggDataEmph 7 3 7" xfId="20935" xr:uid="{00000000-0005-0000-0000-000052110000}"/>
    <cellStyle name="SAPBEXaggDataEmph 7 3 7 2" xfId="35861" xr:uid="{00000000-0005-0000-0000-000053110000}"/>
    <cellStyle name="SAPBEXaggDataEmph 7 3 8" xfId="38780" xr:uid="{0E9890AC-4A20-455B-870F-EB3BBF4141A5}"/>
    <cellStyle name="SAPBEXaggDataEmph 7 3 9" xfId="43443" xr:uid="{D349479F-D906-43B6-A9DA-BA2FD50F3D27}"/>
    <cellStyle name="SAPBEXaggDataEmph 7 4" xfId="7868" xr:uid="{00000000-0005-0000-0000-000054110000}"/>
    <cellStyle name="SAPBEXaggDataEmph 7 4 2" xfId="23899" xr:uid="{00000000-0005-0000-0000-000055110000}"/>
    <cellStyle name="SAPBEXaggDataEmph 7 5" xfId="10694" xr:uid="{00000000-0005-0000-0000-000056110000}"/>
    <cellStyle name="SAPBEXaggDataEmph 7 5 2" xfId="26563" xr:uid="{00000000-0005-0000-0000-000057110000}"/>
    <cellStyle name="SAPBEXaggDataEmph 7 6" xfId="7289" xr:uid="{00000000-0005-0000-0000-000058110000}"/>
    <cellStyle name="SAPBEXaggDataEmph 7 6 2" xfId="23520" xr:uid="{00000000-0005-0000-0000-000059110000}"/>
    <cellStyle name="SAPBEXaggDataEmph 7 7" xfId="16046" xr:uid="{00000000-0005-0000-0000-00005A110000}"/>
    <cellStyle name="SAPBEXaggDataEmph 7 7 2" xfId="31185" xr:uid="{00000000-0005-0000-0000-00005B110000}"/>
    <cellStyle name="SAPBEXaggDataEmph 7 8" xfId="18660" xr:uid="{00000000-0005-0000-0000-00005C110000}"/>
    <cellStyle name="SAPBEXaggDataEmph 7 8 2" xfId="33608" xr:uid="{00000000-0005-0000-0000-00005D110000}"/>
    <cellStyle name="SAPBEXaggDataEmph 7 9" xfId="40926" xr:uid="{E19C540C-7578-41DF-87C4-280EC1A6C861}"/>
    <cellStyle name="SAPBEXaggDataEmph 8" xfId="2695" xr:uid="{00000000-0005-0000-0000-00005E110000}"/>
    <cellStyle name="SAPBEXaggDataEmph 8 10" xfId="44625" xr:uid="{601BACCC-EFF3-4D9C-B38E-F4CE4A5D4B3F}"/>
    <cellStyle name="SAPBEXaggDataEmph 8 11" xfId="43285" xr:uid="{4BA31301-C6A9-41F3-BE2D-4746D13255E9}"/>
    <cellStyle name="SAPBEXaggDataEmph 8 2" xfId="4822" xr:uid="{00000000-0005-0000-0000-00005F110000}"/>
    <cellStyle name="SAPBEXaggDataEmph 8 2 10" xfId="45635" xr:uid="{66AFB58B-47F4-4D2D-B2EF-4B24BAA81CEB}"/>
    <cellStyle name="SAPBEXaggDataEmph 8 2 11" xfId="47953" xr:uid="{B1FE0F98-04E2-4893-A577-3913BE20B245}"/>
    <cellStyle name="SAPBEXaggDataEmph 8 2 2" xfId="9977" xr:uid="{00000000-0005-0000-0000-000060110000}"/>
    <cellStyle name="SAPBEXaggDataEmph 8 2 2 2" xfId="25968" xr:uid="{00000000-0005-0000-0000-000061110000}"/>
    <cellStyle name="SAPBEXaggDataEmph 8 2 3" xfId="12795" xr:uid="{00000000-0005-0000-0000-000062110000}"/>
    <cellStyle name="SAPBEXaggDataEmph 8 2 3 2" xfId="28639" xr:uid="{00000000-0005-0000-0000-000063110000}"/>
    <cellStyle name="SAPBEXaggDataEmph 8 2 4" xfId="10479" xr:uid="{00000000-0005-0000-0000-000064110000}"/>
    <cellStyle name="SAPBEXaggDataEmph 8 2 4 2" xfId="26401" xr:uid="{00000000-0005-0000-0000-000065110000}"/>
    <cellStyle name="SAPBEXaggDataEmph 8 2 5" xfId="18118" xr:uid="{00000000-0005-0000-0000-000066110000}"/>
    <cellStyle name="SAPBEXaggDataEmph 8 2 5 2" xfId="33234" xr:uid="{00000000-0005-0000-0000-000067110000}"/>
    <cellStyle name="SAPBEXaggDataEmph 8 2 6" xfId="20726" xr:uid="{00000000-0005-0000-0000-000068110000}"/>
    <cellStyle name="SAPBEXaggDataEmph 8 2 6 2" xfId="35663" xr:uid="{00000000-0005-0000-0000-000069110000}"/>
    <cellStyle name="SAPBEXaggDataEmph 8 2 7" xfId="20933" xr:uid="{00000000-0005-0000-0000-00006A110000}"/>
    <cellStyle name="SAPBEXaggDataEmph 8 2 7 2" xfId="35859" xr:uid="{00000000-0005-0000-0000-00006B110000}"/>
    <cellStyle name="SAPBEXaggDataEmph 8 2 8" xfId="38778" xr:uid="{B8A817E2-C81E-402A-926B-C6756B1450BB}"/>
    <cellStyle name="SAPBEXaggDataEmph 8 2 9" xfId="43445" xr:uid="{769F3832-714E-42F8-8673-C3489FCC12FF}"/>
    <cellStyle name="SAPBEXaggDataEmph 8 3" xfId="7870" xr:uid="{00000000-0005-0000-0000-00006C110000}"/>
    <cellStyle name="SAPBEXaggDataEmph 8 3 2" xfId="23901" xr:uid="{00000000-0005-0000-0000-00006D110000}"/>
    <cellStyle name="SAPBEXaggDataEmph 8 4" xfId="10696" xr:uid="{00000000-0005-0000-0000-00006E110000}"/>
    <cellStyle name="SAPBEXaggDataEmph 8 4 2" xfId="26565" xr:uid="{00000000-0005-0000-0000-00006F110000}"/>
    <cellStyle name="SAPBEXaggDataEmph 8 5" xfId="14656" xr:uid="{00000000-0005-0000-0000-000070110000}"/>
    <cellStyle name="SAPBEXaggDataEmph 8 5 2" xfId="30156" xr:uid="{00000000-0005-0000-0000-000071110000}"/>
    <cellStyle name="SAPBEXaggDataEmph 8 6" xfId="16048" xr:uid="{00000000-0005-0000-0000-000072110000}"/>
    <cellStyle name="SAPBEXaggDataEmph 8 6 2" xfId="31187" xr:uid="{00000000-0005-0000-0000-000073110000}"/>
    <cellStyle name="SAPBEXaggDataEmph 8 7" xfId="18662" xr:uid="{00000000-0005-0000-0000-000074110000}"/>
    <cellStyle name="SAPBEXaggDataEmph 8 7 2" xfId="33610" xr:uid="{00000000-0005-0000-0000-000075110000}"/>
    <cellStyle name="SAPBEXaggDataEmph 8 8" xfId="40925" xr:uid="{91C60200-BFF1-4133-9303-653BD50F56F8}"/>
    <cellStyle name="SAPBEXaggDataEmph 8 9" xfId="40136" xr:uid="{A1A3F6F3-2B61-43BA-9A38-1783B37613F7}"/>
    <cellStyle name="SAPBEXaggDataEmph 9" xfId="2696" xr:uid="{00000000-0005-0000-0000-000076110000}"/>
    <cellStyle name="SAPBEXaggDataEmph 9 10" xfId="44624" xr:uid="{79AA893B-7E5A-4A9E-9761-666244A67047}"/>
    <cellStyle name="SAPBEXaggDataEmph 9 11" xfId="43284" xr:uid="{750EDAA6-9BEC-48FA-9542-6B5AEF4A3C37}"/>
    <cellStyle name="SAPBEXaggDataEmph 9 2" xfId="4821" xr:uid="{00000000-0005-0000-0000-000077110000}"/>
    <cellStyle name="SAPBEXaggDataEmph 9 2 10" xfId="45636" xr:uid="{2B05D24B-E0AF-4952-9A85-A8B91B122622}"/>
    <cellStyle name="SAPBEXaggDataEmph 9 2 11" xfId="47954" xr:uid="{928392AE-B3EE-4E8B-9807-47AC6121C78E}"/>
    <cellStyle name="SAPBEXaggDataEmph 9 2 2" xfId="9976" xr:uid="{00000000-0005-0000-0000-000078110000}"/>
    <cellStyle name="SAPBEXaggDataEmph 9 2 2 2" xfId="25967" xr:uid="{00000000-0005-0000-0000-000079110000}"/>
    <cellStyle name="SAPBEXaggDataEmph 9 2 3" xfId="12794" xr:uid="{00000000-0005-0000-0000-00007A110000}"/>
    <cellStyle name="SAPBEXaggDataEmph 9 2 3 2" xfId="28638" xr:uid="{00000000-0005-0000-0000-00007B110000}"/>
    <cellStyle name="SAPBEXaggDataEmph 9 2 4" xfId="15200" xr:uid="{00000000-0005-0000-0000-00007C110000}"/>
    <cellStyle name="SAPBEXaggDataEmph 9 2 4 2" xfId="30613" xr:uid="{00000000-0005-0000-0000-00007D110000}"/>
    <cellStyle name="SAPBEXaggDataEmph 9 2 5" xfId="18117" xr:uid="{00000000-0005-0000-0000-00007E110000}"/>
    <cellStyle name="SAPBEXaggDataEmph 9 2 5 2" xfId="33233" xr:uid="{00000000-0005-0000-0000-00007F110000}"/>
    <cellStyle name="SAPBEXaggDataEmph 9 2 6" xfId="20725" xr:uid="{00000000-0005-0000-0000-000080110000}"/>
    <cellStyle name="SAPBEXaggDataEmph 9 2 6 2" xfId="35662" xr:uid="{00000000-0005-0000-0000-000081110000}"/>
    <cellStyle name="SAPBEXaggDataEmph 9 2 7" xfId="20932" xr:uid="{00000000-0005-0000-0000-000082110000}"/>
    <cellStyle name="SAPBEXaggDataEmph 9 2 7 2" xfId="35858" xr:uid="{00000000-0005-0000-0000-000083110000}"/>
    <cellStyle name="SAPBEXaggDataEmph 9 2 8" xfId="38777" xr:uid="{2F485AFA-C9AF-4558-A1D4-82141609448D}"/>
    <cellStyle name="SAPBEXaggDataEmph 9 2 9" xfId="43446" xr:uid="{02B5B335-EA76-4CCA-8BC3-792E8BA6E7F7}"/>
    <cellStyle name="SAPBEXaggDataEmph 9 3" xfId="7871" xr:uid="{00000000-0005-0000-0000-000084110000}"/>
    <cellStyle name="SAPBEXaggDataEmph 9 3 2" xfId="23902" xr:uid="{00000000-0005-0000-0000-000085110000}"/>
    <cellStyle name="SAPBEXaggDataEmph 9 4" xfId="10697" xr:uid="{00000000-0005-0000-0000-000086110000}"/>
    <cellStyle name="SAPBEXaggDataEmph 9 4 2" xfId="26566" xr:uid="{00000000-0005-0000-0000-000087110000}"/>
    <cellStyle name="SAPBEXaggDataEmph 9 5" xfId="5937" xr:uid="{00000000-0005-0000-0000-000088110000}"/>
    <cellStyle name="SAPBEXaggDataEmph 9 5 2" xfId="22913" xr:uid="{00000000-0005-0000-0000-000089110000}"/>
    <cellStyle name="SAPBEXaggDataEmph 9 6" xfId="16049" xr:uid="{00000000-0005-0000-0000-00008A110000}"/>
    <cellStyle name="SAPBEXaggDataEmph 9 6 2" xfId="31188" xr:uid="{00000000-0005-0000-0000-00008B110000}"/>
    <cellStyle name="SAPBEXaggDataEmph 9 7" xfId="18663" xr:uid="{00000000-0005-0000-0000-00008C110000}"/>
    <cellStyle name="SAPBEXaggDataEmph 9 7 2" xfId="33611" xr:uid="{00000000-0005-0000-0000-00008D110000}"/>
    <cellStyle name="SAPBEXaggDataEmph 9 8" xfId="39789" xr:uid="{7D7F9D3C-DCA3-4C5C-9025-5624D8495164}"/>
    <cellStyle name="SAPBEXaggDataEmph 9 9" xfId="41274" xr:uid="{37F002A0-BBC6-4E34-A7A7-613DAC91D1BF}"/>
    <cellStyle name="SAPBEXaggDataEmph_CC - Div XRef" xfId="1780" xr:uid="{00000000-0005-0000-0000-00008E110000}"/>
    <cellStyle name="SAPBEXaggItem" xfId="68" xr:uid="{00000000-0005-0000-0000-00008F110000}"/>
    <cellStyle name="SAPBEXaggItem 10" xfId="566" xr:uid="{00000000-0005-0000-0000-000090110000}"/>
    <cellStyle name="SAPBEXaggItem 10 10" xfId="4981" xr:uid="{00000000-0005-0000-0000-000091110000}"/>
    <cellStyle name="SAPBEXaggItem 10 11" xfId="39788" xr:uid="{DA89F88C-F5F4-4E67-A9A5-76E26F6B1329}"/>
    <cellStyle name="SAPBEXaggItem 10 12" xfId="38947" xr:uid="{A0B3E987-F0D6-4504-B3B0-7B0A41D01A63}"/>
    <cellStyle name="SAPBEXaggItem 10 13" xfId="44623" xr:uid="{3CFD635F-71C6-42F1-B9DF-41B58AA69A10}"/>
    <cellStyle name="SAPBEXaggItem 10 14" xfId="39817" xr:uid="{443F1EB3-6B0B-47F3-9B44-328AFB1BECAC}"/>
    <cellStyle name="SAPBEXaggItem 10 2" xfId="2697" xr:uid="{00000000-0005-0000-0000-000092110000}"/>
    <cellStyle name="SAPBEXaggItem 10 2 10" xfId="43447" xr:uid="{AD8E7954-1CF0-4CF9-A697-C29414472CED}"/>
    <cellStyle name="SAPBEXaggItem 10 2 11" xfId="45637" xr:uid="{8467DD96-7991-4420-AB18-188ADB2A1702}"/>
    <cellStyle name="SAPBEXaggItem 10 2 12" xfId="47955" xr:uid="{89EE9DF4-91B8-437F-A211-C6A8CCDCE869}"/>
    <cellStyle name="SAPBEXaggItem 10 2 2" xfId="7872" xr:uid="{00000000-0005-0000-0000-000093110000}"/>
    <cellStyle name="SAPBEXaggItem 10 2 2 2" xfId="23903" xr:uid="{00000000-0005-0000-0000-000094110000}"/>
    <cellStyle name="SAPBEXaggItem 10 2 3" xfId="10698" xr:uid="{00000000-0005-0000-0000-000095110000}"/>
    <cellStyle name="SAPBEXaggItem 10 2 3 2" xfId="26567" xr:uid="{00000000-0005-0000-0000-000096110000}"/>
    <cellStyle name="SAPBEXaggItem 10 2 4" xfId="10022" xr:uid="{00000000-0005-0000-0000-000097110000}"/>
    <cellStyle name="SAPBEXaggItem 10 2 4 2" xfId="26012" xr:uid="{00000000-0005-0000-0000-000098110000}"/>
    <cellStyle name="SAPBEXaggItem 10 2 5" xfId="16050" xr:uid="{00000000-0005-0000-0000-000099110000}"/>
    <cellStyle name="SAPBEXaggItem 10 2 5 2" xfId="31189" xr:uid="{00000000-0005-0000-0000-00009A110000}"/>
    <cellStyle name="SAPBEXaggItem 10 2 6" xfId="18664" xr:uid="{00000000-0005-0000-0000-00009B110000}"/>
    <cellStyle name="SAPBEXaggItem 10 2 6 2" xfId="33612" xr:uid="{00000000-0005-0000-0000-00009C110000}"/>
    <cellStyle name="SAPBEXaggItem 10 2 7" xfId="20989" xr:uid="{00000000-0005-0000-0000-00009D110000}"/>
    <cellStyle name="SAPBEXaggItem 10 2 7 2" xfId="35915" xr:uid="{00000000-0005-0000-0000-00009E110000}"/>
    <cellStyle name="SAPBEXaggItem 10 2 8" xfId="6153" xr:uid="{00000000-0005-0000-0000-00009F110000}"/>
    <cellStyle name="SAPBEXaggItem 10 2 9" xfId="38776" xr:uid="{3796D8C9-056E-4B04-9293-F7903FD9AD5D}"/>
    <cellStyle name="SAPBEXaggItem 10 3" xfId="4820" xr:uid="{00000000-0005-0000-0000-0000A0110000}"/>
    <cellStyle name="SAPBEXaggItem 10 3 2" xfId="9975" xr:uid="{00000000-0005-0000-0000-0000A1110000}"/>
    <cellStyle name="SAPBEXaggItem 10 3 2 2" xfId="25966" xr:uid="{00000000-0005-0000-0000-0000A2110000}"/>
    <cellStyle name="SAPBEXaggItem 10 3 3" xfId="12793" xr:uid="{00000000-0005-0000-0000-0000A3110000}"/>
    <cellStyle name="SAPBEXaggItem 10 3 3 2" xfId="28637" xr:uid="{00000000-0005-0000-0000-0000A4110000}"/>
    <cellStyle name="SAPBEXaggItem 10 3 4" xfId="13666" xr:uid="{00000000-0005-0000-0000-0000A5110000}"/>
    <cellStyle name="SAPBEXaggItem 10 3 4 2" xfId="29287" xr:uid="{00000000-0005-0000-0000-0000A6110000}"/>
    <cellStyle name="SAPBEXaggItem 10 3 5" xfId="18116" xr:uid="{00000000-0005-0000-0000-0000A7110000}"/>
    <cellStyle name="SAPBEXaggItem 10 3 5 2" xfId="33232" xr:uid="{00000000-0005-0000-0000-0000A8110000}"/>
    <cellStyle name="SAPBEXaggItem 10 3 6" xfId="20724" xr:uid="{00000000-0005-0000-0000-0000A9110000}"/>
    <cellStyle name="SAPBEXaggItem 10 3 6 2" xfId="35661" xr:uid="{00000000-0005-0000-0000-0000AA110000}"/>
    <cellStyle name="SAPBEXaggItem 10 3 7" xfId="20931" xr:uid="{00000000-0005-0000-0000-0000AB110000}"/>
    <cellStyle name="SAPBEXaggItem 10 3 7 2" xfId="35857" xr:uid="{00000000-0005-0000-0000-0000AC110000}"/>
    <cellStyle name="SAPBEXaggItem 10 4" xfId="6119" xr:uid="{00000000-0005-0000-0000-0000AD110000}"/>
    <cellStyle name="SAPBEXaggItem 10 4 2" xfId="23068" xr:uid="{00000000-0005-0000-0000-0000AE110000}"/>
    <cellStyle name="SAPBEXaggItem 10 5" xfId="5727" xr:uid="{00000000-0005-0000-0000-0000AF110000}"/>
    <cellStyle name="SAPBEXaggItem 10 5 2" xfId="22783" xr:uid="{00000000-0005-0000-0000-0000B0110000}"/>
    <cellStyle name="SAPBEXaggItem 10 6" xfId="13252" xr:uid="{00000000-0005-0000-0000-0000B1110000}"/>
    <cellStyle name="SAPBEXaggItem 10 6 2" xfId="29005" xr:uid="{00000000-0005-0000-0000-0000B2110000}"/>
    <cellStyle name="SAPBEXaggItem 10 7" xfId="14663" xr:uid="{00000000-0005-0000-0000-0000B3110000}"/>
    <cellStyle name="SAPBEXaggItem 10 7 2" xfId="30161" xr:uid="{00000000-0005-0000-0000-0000B4110000}"/>
    <cellStyle name="SAPBEXaggItem 10 8" xfId="15971" xr:uid="{00000000-0005-0000-0000-0000B5110000}"/>
    <cellStyle name="SAPBEXaggItem 10 8 2" xfId="31132" xr:uid="{00000000-0005-0000-0000-0000B6110000}"/>
    <cellStyle name="SAPBEXaggItem 10 9" xfId="18592" xr:uid="{00000000-0005-0000-0000-0000B7110000}"/>
    <cellStyle name="SAPBEXaggItem 10 9 2" xfId="33549" xr:uid="{00000000-0005-0000-0000-0000B8110000}"/>
    <cellStyle name="SAPBEXaggItem 11" xfId="567" xr:uid="{00000000-0005-0000-0000-0000B9110000}"/>
    <cellStyle name="SAPBEXaggItem 11 10" xfId="22293" xr:uid="{00000000-0005-0000-0000-0000BA110000}"/>
    <cellStyle name="SAPBEXaggItem 11 11" xfId="40924" xr:uid="{DE818801-DB83-4C13-9B26-AA4379A42C30}"/>
    <cellStyle name="SAPBEXaggItem 11 12" xfId="41275" xr:uid="{BE1AF5AB-C36C-4E01-BD66-C16E731A1F3D}"/>
    <cellStyle name="SAPBEXaggItem 11 13" xfId="44622" xr:uid="{30D4B3A7-D6D1-46FA-88BC-110830A4E5E6}"/>
    <cellStyle name="SAPBEXaggItem 11 14" xfId="43287" xr:uid="{134117EA-D85A-42AA-86A6-25D1BDF12270}"/>
    <cellStyle name="SAPBEXaggItem 11 2" xfId="2698" xr:uid="{00000000-0005-0000-0000-0000BB110000}"/>
    <cellStyle name="SAPBEXaggItem 11 2 10" xfId="43448" xr:uid="{C87FA668-861C-4048-9BC3-A10F3D16F5C4}"/>
    <cellStyle name="SAPBEXaggItem 11 2 11" xfId="45638" xr:uid="{9E9601DD-2759-4A47-B7D4-2893E526091F}"/>
    <cellStyle name="SAPBEXaggItem 11 2 12" xfId="47956" xr:uid="{840E204F-461E-4350-B1BC-125D2E436F40}"/>
    <cellStyle name="SAPBEXaggItem 11 2 2" xfId="7873" xr:uid="{00000000-0005-0000-0000-0000BC110000}"/>
    <cellStyle name="SAPBEXaggItem 11 2 2 2" xfId="23904" xr:uid="{00000000-0005-0000-0000-0000BD110000}"/>
    <cellStyle name="SAPBEXaggItem 11 2 3" xfId="10699" xr:uid="{00000000-0005-0000-0000-0000BE110000}"/>
    <cellStyle name="SAPBEXaggItem 11 2 3 2" xfId="26568" xr:uid="{00000000-0005-0000-0000-0000BF110000}"/>
    <cellStyle name="SAPBEXaggItem 11 2 4" xfId="14262" xr:uid="{00000000-0005-0000-0000-0000C0110000}"/>
    <cellStyle name="SAPBEXaggItem 11 2 4 2" xfId="29785" xr:uid="{00000000-0005-0000-0000-0000C1110000}"/>
    <cellStyle name="SAPBEXaggItem 11 2 5" xfId="16051" xr:uid="{00000000-0005-0000-0000-0000C2110000}"/>
    <cellStyle name="SAPBEXaggItem 11 2 5 2" xfId="31190" xr:uid="{00000000-0005-0000-0000-0000C3110000}"/>
    <cellStyle name="SAPBEXaggItem 11 2 6" xfId="18665" xr:uid="{00000000-0005-0000-0000-0000C4110000}"/>
    <cellStyle name="SAPBEXaggItem 11 2 6 2" xfId="33613" xr:uid="{00000000-0005-0000-0000-0000C5110000}"/>
    <cellStyle name="SAPBEXaggItem 11 2 7" xfId="20990" xr:uid="{00000000-0005-0000-0000-0000C6110000}"/>
    <cellStyle name="SAPBEXaggItem 11 2 7 2" xfId="35916" xr:uid="{00000000-0005-0000-0000-0000C7110000}"/>
    <cellStyle name="SAPBEXaggItem 11 2 8" xfId="6154" xr:uid="{00000000-0005-0000-0000-0000C8110000}"/>
    <cellStyle name="SAPBEXaggItem 11 2 9" xfId="38775" xr:uid="{DB69E3CE-8DC6-4E2D-B102-A8F17E50168A}"/>
    <cellStyle name="SAPBEXaggItem 11 3" xfId="4819" xr:uid="{00000000-0005-0000-0000-0000C9110000}"/>
    <cellStyle name="SAPBEXaggItem 11 3 2" xfId="9974" xr:uid="{00000000-0005-0000-0000-0000CA110000}"/>
    <cellStyle name="SAPBEXaggItem 11 3 2 2" xfId="25965" xr:uid="{00000000-0005-0000-0000-0000CB110000}"/>
    <cellStyle name="SAPBEXaggItem 11 3 3" xfId="12792" xr:uid="{00000000-0005-0000-0000-0000CC110000}"/>
    <cellStyle name="SAPBEXaggItem 11 3 3 2" xfId="28636" xr:uid="{00000000-0005-0000-0000-0000CD110000}"/>
    <cellStyle name="SAPBEXaggItem 11 3 4" xfId="15199" xr:uid="{00000000-0005-0000-0000-0000CE110000}"/>
    <cellStyle name="SAPBEXaggItem 11 3 4 2" xfId="30612" xr:uid="{00000000-0005-0000-0000-0000CF110000}"/>
    <cellStyle name="SAPBEXaggItem 11 3 5" xfId="18115" xr:uid="{00000000-0005-0000-0000-0000D0110000}"/>
    <cellStyle name="SAPBEXaggItem 11 3 5 2" xfId="33231" xr:uid="{00000000-0005-0000-0000-0000D1110000}"/>
    <cellStyle name="SAPBEXaggItem 11 3 6" xfId="20723" xr:uid="{00000000-0005-0000-0000-0000D2110000}"/>
    <cellStyle name="SAPBEXaggItem 11 3 6 2" xfId="35660" xr:uid="{00000000-0005-0000-0000-0000D3110000}"/>
    <cellStyle name="SAPBEXaggItem 11 3 7" xfId="18605" xr:uid="{00000000-0005-0000-0000-0000D4110000}"/>
    <cellStyle name="SAPBEXaggItem 11 3 7 2" xfId="33559" xr:uid="{00000000-0005-0000-0000-0000D5110000}"/>
    <cellStyle name="SAPBEXaggItem 11 4" xfId="5670" xr:uid="{00000000-0005-0000-0000-0000D6110000}"/>
    <cellStyle name="SAPBEXaggItem 11 4 2" xfId="37220" xr:uid="{00000000-0005-0000-0000-0000D7110000}"/>
    <cellStyle name="SAPBEXaggItem 11 5" xfId="7748" xr:uid="{00000000-0005-0000-0000-0000D8110000}"/>
    <cellStyle name="SAPBEXaggItem 11 6" xfId="15143" xr:uid="{00000000-0005-0000-0000-0000D9110000}"/>
    <cellStyle name="SAPBEXaggItem 11 7" xfId="14251" xr:uid="{00000000-0005-0000-0000-0000DA110000}"/>
    <cellStyle name="SAPBEXaggItem 11 8" xfId="15970" xr:uid="{00000000-0005-0000-0000-0000DB110000}"/>
    <cellStyle name="SAPBEXaggItem 11 9" xfId="18591" xr:uid="{00000000-0005-0000-0000-0000DC110000}"/>
    <cellStyle name="SAPBEXaggItem 12" xfId="1781" xr:uid="{00000000-0005-0000-0000-0000DD110000}"/>
    <cellStyle name="SAPBEXaggItem 12 10" xfId="23011" xr:uid="{00000000-0005-0000-0000-0000DE110000}"/>
    <cellStyle name="SAPBEXaggItem 12 11" xfId="39787" xr:uid="{57EB0BDF-EF59-4EFD-87C8-94EFD5CC48CD}"/>
    <cellStyle name="SAPBEXaggItem 12 12" xfId="40137" xr:uid="{D7607C7F-4B61-4744-9397-9C2CAAA3D81D}"/>
    <cellStyle name="SAPBEXaggItem 12 13" xfId="44621" xr:uid="{FB7DC013-A8B4-4DAE-B4D0-E1F7138D13EB}"/>
    <cellStyle name="SAPBEXaggItem 12 14" xfId="40954" xr:uid="{9846C0D9-9DAB-4C72-877A-78043D9E5354}"/>
    <cellStyle name="SAPBEXaggItem 12 2" xfId="2699" xr:uid="{00000000-0005-0000-0000-0000DF110000}"/>
    <cellStyle name="SAPBEXaggItem 12 2 10" xfId="43449" xr:uid="{2FA81E62-D751-4856-9669-713A1977F8D9}"/>
    <cellStyle name="SAPBEXaggItem 12 2 11" xfId="45639" xr:uid="{5428EF8D-B381-4BF4-952D-6EBAE370144E}"/>
    <cellStyle name="SAPBEXaggItem 12 2 12" xfId="47957" xr:uid="{A6FFBC5C-63BA-4FB0-A96D-FA1BAC115FA9}"/>
    <cellStyle name="SAPBEXaggItem 12 2 2" xfId="7874" xr:uid="{00000000-0005-0000-0000-0000E0110000}"/>
    <cellStyle name="SAPBEXaggItem 12 2 2 2" xfId="23905" xr:uid="{00000000-0005-0000-0000-0000E1110000}"/>
    <cellStyle name="SAPBEXaggItem 12 2 3" xfId="10700" xr:uid="{00000000-0005-0000-0000-0000E2110000}"/>
    <cellStyle name="SAPBEXaggItem 12 2 3 2" xfId="26569" xr:uid="{00000000-0005-0000-0000-0000E3110000}"/>
    <cellStyle name="SAPBEXaggItem 12 2 4" xfId="14655" xr:uid="{00000000-0005-0000-0000-0000E4110000}"/>
    <cellStyle name="SAPBEXaggItem 12 2 4 2" xfId="30155" xr:uid="{00000000-0005-0000-0000-0000E5110000}"/>
    <cellStyle name="SAPBEXaggItem 12 2 5" xfId="16052" xr:uid="{00000000-0005-0000-0000-0000E6110000}"/>
    <cellStyle name="SAPBEXaggItem 12 2 5 2" xfId="31191" xr:uid="{00000000-0005-0000-0000-0000E7110000}"/>
    <cellStyle name="SAPBEXaggItem 12 2 6" xfId="18666" xr:uid="{00000000-0005-0000-0000-0000E8110000}"/>
    <cellStyle name="SAPBEXaggItem 12 2 6 2" xfId="33614" xr:uid="{00000000-0005-0000-0000-0000E9110000}"/>
    <cellStyle name="SAPBEXaggItem 12 2 7" xfId="20991" xr:uid="{00000000-0005-0000-0000-0000EA110000}"/>
    <cellStyle name="SAPBEXaggItem 12 2 7 2" xfId="35917" xr:uid="{00000000-0005-0000-0000-0000EB110000}"/>
    <cellStyle name="SAPBEXaggItem 12 2 8" xfId="6155" xr:uid="{00000000-0005-0000-0000-0000EC110000}"/>
    <cellStyle name="SAPBEXaggItem 12 2 9" xfId="38774" xr:uid="{5C880861-F281-4796-BCFC-3452D1C5DA17}"/>
    <cellStyle name="SAPBEXaggItem 12 3" xfId="4818" xr:uid="{00000000-0005-0000-0000-0000ED110000}"/>
    <cellStyle name="SAPBEXaggItem 12 3 2" xfId="9973" xr:uid="{00000000-0005-0000-0000-0000EE110000}"/>
    <cellStyle name="SAPBEXaggItem 12 3 2 2" xfId="25964" xr:uid="{00000000-0005-0000-0000-0000EF110000}"/>
    <cellStyle name="SAPBEXaggItem 12 3 3" xfId="12791" xr:uid="{00000000-0005-0000-0000-0000F0110000}"/>
    <cellStyle name="SAPBEXaggItem 12 3 3 2" xfId="28635" xr:uid="{00000000-0005-0000-0000-0000F1110000}"/>
    <cellStyle name="SAPBEXaggItem 12 3 4" xfId="13667" xr:uid="{00000000-0005-0000-0000-0000F2110000}"/>
    <cellStyle name="SAPBEXaggItem 12 3 4 2" xfId="29288" xr:uid="{00000000-0005-0000-0000-0000F3110000}"/>
    <cellStyle name="SAPBEXaggItem 12 3 5" xfId="18114" xr:uid="{00000000-0005-0000-0000-0000F4110000}"/>
    <cellStyle name="SAPBEXaggItem 12 3 5 2" xfId="33230" xr:uid="{00000000-0005-0000-0000-0000F5110000}"/>
    <cellStyle name="SAPBEXaggItem 12 3 6" xfId="20722" xr:uid="{00000000-0005-0000-0000-0000F6110000}"/>
    <cellStyle name="SAPBEXaggItem 12 3 6 2" xfId="35659" xr:uid="{00000000-0005-0000-0000-0000F7110000}"/>
    <cellStyle name="SAPBEXaggItem 12 3 7" xfId="21799" xr:uid="{00000000-0005-0000-0000-0000F8110000}"/>
    <cellStyle name="SAPBEXaggItem 12 3 7 2" xfId="36719" xr:uid="{00000000-0005-0000-0000-0000F9110000}"/>
    <cellStyle name="SAPBEXaggItem 12 4" xfId="7069" xr:uid="{00000000-0005-0000-0000-0000FA110000}"/>
    <cellStyle name="SAPBEXaggItem 12 4 2" xfId="37830" xr:uid="{00000000-0005-0000-0000-0000FB110000}"/>
    <cellStyle name="SAPBEXaggItem 12 5" xfId="6538" xr:uid="{00000000-0005-0000-0000-0000FC110000}"/>
    <cellStyle name="SAPBEXaggItem 12 6" xfId="7031" xr:uid="{00000000-0005-0000-0000-0000FD110000}"/>
    <cellStyle name="SAPBEXaggItem 12 7" xfId="13038" xr:uid="{00000000-0005-0000-0000-0000FE110000}"/>
    <cellStyle name="SAPBEXaggItem 12 8" xfId="12971" xr:uid="{00000000-0005-0000-0000-0000FF110000}"/>
    <cellStyle name="SAPBEXaggItem 12 9" xfId="6725" xr:uid="{00000000-0005-0000-0000-000000120000}"/>
    <cellStyle name="SAPBEXaggItem 13" xfId="2700" xr:uid="{00000000-0005-0000-0000-000001120000}"/>
    <cellStyle name="SAPBEXaggItem 13 10" xfId="44620" xr:uid="{7E52732C-CF63-462D-B321-6B188D7C9944}"/>
    <cellStyle name="SAPBEXaggItem 13 11" xfId="44727" xr:uid="{2DE46F74-7EF3-4E08-B795-EE7D44EE0E17}"/>
    <cellStyle name="SAPBEXaggItem 13 2" xfId="4817" xr:uid="{00000000-0005-0000-0000-000002120000}"/>
    <cellStyle name="SAPBEXaggItem 13 2 10" xfId="45640" xr:uid="{AC1CF655-3FC2-4D6C-BF1C-761E10341D3A}"/>
    <cellStyle name="SAPBEXaggItem 13 2 11" xfId="47958" xr:uid="{AFF4C17A-BC58-4ADE-A74E-945BB190982D}"/>
    <cellStyle name="SAPBEXaggItem 13 2 2" xfId="9972" xr:uid="{00000000-0005-0000-0000-000003120000}"/>
    <cellStyle name="SAPBEXaggItem 13 2 2 2" xfId="25963" xr:uid="{00000000-0005-0000-0000-000004120000}"/>
    <cellStyle name="SAPBEXaggItem 13 2 3" xfId="12790" xr:uid="{00000000-0005-0000-0000-000005120000}"/>
    <cellStyle name="SAPBEXaggItem 13 2 3 2" xfId="28634" xr:uid="{00000000-0005-0000-0000-000006120000}"/>
    <cellStyle name="SAPBEXaggItem 13 2 4" xfId="12854" xr:uid="{00000000-0005-0000-0000-000007120000}"/>
    <cellStyle name="SAPBEXaggItem 13 2 4 2" xfId="28696" xr:uid="{00000000-0005-0000-0000-000008120000}"/>
    <cellStyle name="SAPBEXaggItem 13 2 5" xfId="18113" xr:uid="{00000000-0005-0000-0000-000009120000}"/>
    <cellStyle name="SAPBEXaggItem 13 2 5 2" xfId="33229" xr:uid="{00000000-0005-0000-0000-00000A120000}"/>
    <cellStyle name="SAPBEXaggItem 13 2 6" xfId="20721" xr:uid="{00000000-0005-0000-0000-00000B120000}"/>
    <cellStyle name="SAPBEXaggItem 13 2 6 2" xfId="35658" xr:uid="{00000000-0005-0000-0000-00000C120000}"/>
    <cellStyle name="SAPBEXaggItem 13 2 7" xfId="21798" xr:uid="{00000000-0005-0000-0000-00000D120000}"/>
    <cellStyle name="SAPBEXaggItem 13 2 7 2" xfId="36718" xr:uid="{00000000-0005-0000-0000-00000E120000}"/>
    <cellStyle name="SAPBEXaggItem 13 2 8" xfId="38773" xr:uid="{78447C08-52E8-4F92-AC87-4C4B70580C20}"/>
    <cellStyle name="SAPBEXaggItem 13 2 9" xfId="43450" xr:uid="{4BDB699C-0FD4-4825-BBCF-78AA0707AA38}"/>
    <cellStyle name="SAPBEXaggItem 13 3" xfId="7875" xr:uid="{00000000-0005-0000-0000-00000F120000}"/>
    <cellStyle name="SAPBEXaggItem 13 3 2" xfId="23906" xr:uid="{00000000-0005-0000-0000-000010120000}"/>
    <cellStyle name="SAPBEXaggItem 13 4" xfId="10701" xr:uid="{00000000-0005-0000-0000-000011120000}"/>
    <cellStyle name="SAPBEXaggItem 13 4 2" xfId="26570" xr:uid="{00000000-0005-0000-0000-000012120000}"/>
    <cellStyle name="SAPBEXaggItem 13 5" xfId="7234" xr:uid="{00000000-0005-0000-0000-000013120000}"/>
    <cellStyle name="SAPBEXaggItem 13 5 2" xfId="23495" xr:uid="{00000000-0005-0000-0000-000014120000}"/>
    <cellStyle name="SAPBEXaggItem 13 6" xfId="16053" xr:uid="{00000000-0005-0000-0000-000015120000}"/>
    <cellStyle name="SAPBEXaggItem 13 6 2" xfId="31192" xr:uid="{00000000-0005-0000-0000-000016120000}"/>
    <cellStyle name="SAPBEXaggItem 13 7" xfId="18667" xr:uid="{00000000-0005-0000-0000-000017120000}"/>
    <cellStyle name="SAPBEXaggItem 13 7 2" xfId="33615" xr:uid="{00000000-0005-0000-0000-000018120000}"/>
    <cellStyle name="SAPBEXaggItem 13 8" xfId="40923" xr:uid="{C0B9E654-119C-41A9-9AC7-6050C9047FA0}"/>
    <cellStyle name="SAPBEXaggItem 13 9" xfId="41276" xr:uid="{AA60C15D-D1C1-4BCD-82EE-1AF63B2A19E1}"/>
    <cellStyle name="SAPBEXaggItem 14" xfId="2701" xr:uid="{00000000-0005-0000-0000-000019120000}"/>
    <cellStyle name="SAPBEXaggItem 14 10" xfId="44619" xr:uid="{B7AC8AC0-2544-4543-8BEB-6948B3B42CC7}"/>
    <cellStyle name="SAPBEXaggItem 14 11" xfId="43288" xr:uid="{30313D29-F041-4852-BBDF-B6C8D136C7B6}"/>
    <cellStyle name="SAPBEXaggItem 14 2" xfId="4816" xr:uid="{00000000-0005-0000-0000-00001A120000}"/>
    <cellStyle name="SAPBEXaggItem 14 2 10" xfId="45641" xr:uid="{DE862800-489F-495F-BF8E-ADFB02A64FFB}"/>
    <cellStyle name="SAPBEXaggItem 14 2 11" xfId="47959" xr:uid="{4E912E23-5EEF-49EA-8C4A-A23DCDE8BE29}"/>
    <cellStyle name="SAPBEXaggItem 14 2 2" xfId="9971" xr:uid="{00000000-0005-0000-0000-00001B120000}"/>
    <cellStyle name="SAPBEXaggItem 14 2 2 2" xfId="25962" xr:uid="{00000000-0005-0000-0000-00001C120000}"/>
    <cellStyle name="SAPBEXaggItem 14 2 3" xfId="12789" xr:uid="{00000000-0005-0000-0000-00001D120000}"/>
    <cellStyle name="SAPBEXaggItem 14 2 3 2" xfId="28633" xr:uid="{00000000-0005-0000-0000-00001E120000}"/>
    <cellStyle name="SAPBEXaggItem 14 2 4" xfId="15202" xr:uid="{00000000-0005-0000-0000-00001F120000}"/>
    <cellStyle name="SAPBEXaggItem 14 2 4 2" xfId="30615" xr:uid="{00000000-0005-0000-0000-000020120000}"/>
    <cellStyle name="SAPBEXaggItem 14 2 5" xfId="18112" xr:uid="{00000000-0005-0000-0000-000021120000}"/>
    <cellStyle name="SAPBEXaggItem 14 2 5 2" xfId="33228" xr:uid="{00000000-0005-0000-0000-000022120000}"/>
    <cellStyle name="SAPBEXaggItem 14 2 6" xfId="20720" xr:uid="{00000000-0005-0000-0000-000023120000}"/>
    <cellStyle name="SAPBEXaggItem 14 2 6 2" xfId="35657" xr:uid="{00000000-0005-0000-0000-000024120000}"/>
    <cellStyle name="SAPBEXaggItem 14 2 7" xfId="6037" xr:uid="{00000000-0005-0000-0000-000025120000}"/>
    <cellStyle name="SAPBEXaggItem 14 2 7 2" xfId="22993" xr:uid="{00000000-0005-0000-0000-000026120000}"/>
    <cellStyle name="SAPBEXaggItem 14 2 8" xfId="38772" xr:uid="{B4631DF9-0F41-4550-93DE-106B249DF375}"/>
    <cellStyle name="SAPBEXaggItem 14 2 9" xfId="43451" xr:uid="{821E36B6-AF19-4490-85D8-1DA3ADCB2290}"/>
    <cellStyle name="SAPBEXaggItem 14 3" xfId="7876" xr:uid="{00000000-0005-0000-0000-000027120000}"/>
    <cellStyle name="SAPBEXaggItem 14 3 2" xfId="23907" xr:uid="{00000000-0005-0000-0000-000028120000}"/>
    <cellStyle name="SAPBEXaggItem 14 4" xfId="10702" xr:uid="{00000000-0005-0000-0000-000029120000}"/>
    <cellStyle name="SAPBEXaggItem 14 4 2" xfId="26571" xr:uid="{00000000-0005-0000-0000-00002A120000}"/>
    <cellStyle name="SAPBEXaggItem 14 5" xfId="10541" xr:uid="{00000000-0005-0000-0000-00002B120000}"/>
    <cellStyle name="SAPBEXaggItem 14 5 2" xfId="26463" xr:uid="{00000000-0005-0000-0000-00002C120000}"/>
    <cellStyle name="SAPBEXaggItem 14 6" xfId="16054" xr:uid="{00000000-0005-0000-0000-00002D120000}"/>
    <cellStyle name="SAPBEXaggItem 14 6 2" xfId="31193" xr:uid="{00000000-0005-0000-0000-00002E120000}"/>
    <cellStyle name="SAPBEXaggItem 14 7" xfId="18668" xr:uid="{00000000-0005-0000-0000-00002F120000}"/>
    <cellStyle name="SAPBEXaggItem 14 7 2" xfId="33616" xr:uid="{00000000-0005-0000-0000-000030120000}"/>
    <cellStyle name="SAPBEXaggItem 14 8" xfId="39786" xr:uid="{3F6E335F-5568-4656-894A-A18CF6766FD0}"/>
    <cellStyle name="SAPBEXaggItem 14 9" xfId="40138" xr:uid="{BE4792B9-CE2E-4092-87A2-8EEE6DA90433}"/>
    <cellStyle name="SAPBEXaggItem 15" xfId="2702" xr:uid="{00000000-0005-0000-0000-000031120000}"/>
    <cellStyle name="SAPBEXaggItem 15 10" xfId="44618" xr:uid="{732792AC-3766-4061-A086-EB0CE417E4EF}"/>
    <cellStyle name="SAPBEXaggItem 15 11" xfId="44486" xr:uid="{C424E95A-754C-4CCE-8133-CDF7855D3451}"/>
    <cellStyle name="SAPBEXaggItem 15 2" xfId="4815" xr:uid="{00000000-0005-0000-0000-000032120000}"/>
    <cellStyle name="SAPBEXaggItem 15 2 10" xfId="45642" xr:uid="{22CC32DD-545A-4222-ACC9-54632FB715A7}"/>
    <cellStyle name="SAPBEXaggItem 15 2 11" xfId="47960" xr:uid="{E640269B-C723-47D7-A4FF-0B9F26C34EAB}"/>
    <cellStyle name="SAPBEXaggItem 15 2 2" xfId="9970" xr:uid="{00000000-0005-0000-0000-000033120000}"/>
    <cellStyle name="SAPBEXaggItem 15 2 2 2" xfId="25961" xr:uid="{00000000-0005-0000-0000-000034120000}"/>
    <cellStyle name="SAPBEXaggItem 15 2 3" xfId="12788" xr:uid="{00000000-0005-0000-0000-000035120000}"/>
    <cellStyle name="SAPBEXaggItem 15 2 3 2" xfId="28632" xr:uid="{00000000-0005-0000-0000-000036120000}"/>
    <cellStyle name="SAPBEXaggItem 15 2 4" xfId="15201" xr:uid="{00000000-0005-0000-0000-000037120000}"/>
    <cellStyle name="SAPBEXaggItem 15 2 4 2" xfId="30614" xr:uid="{00000000-0005-0000-0000-000038120000}"/>
    <cellStyle name="SAPBEXaggItem 15 2 5" xfId="18111" xr:uid="{00000000-0005-0000-0000-000039120000}"/>
    <cellStyle name="SAPBEXaggItem 15 2 5 2" xfId="33227" xr:uid="{00000000-0005-0000-0000-00003A120000}"/>
    <cellStyle name="SAPBEXaggItem 15 2 6" xfId="20719" xr:uid="{00000000-0005-0000-0000-00003B120000}"/>
    <cellStyle name="SAPBEXaggItem 15 2 6 2" xfId="35656" xr:uid="{00000000-0005-0000-0000-00003C120000}"/>
    <cellStyle name="SAPBEXaggItem 15 2 7" xfId="18453" xr:uid="{00000000-0005-0000-0000-00003D120000}"/>
    <cellStyle name="SAPBEXaggItem 15 2 7 2" xfId="33489" xr:uid="{00000000-0005-0000-0000-00003E120000}"/>
    <cellStyle name="SAPBEXaggItem 15 2 8" xfId="38771" xr:uid="{62609FBE-DEDE-4AE3-803F-4916A508DFF8}"/>
    <cellStyle name="SAPBEXaggItem 15 2 9" xfId="43452" xr:uid="{E9523CF4-B52B-42AD-B371-7B932CD18124}"/>
    <cellStyle name="SAPBEXaggItem 15 3" xfId="7877" xr:uid="{00000000-0005-0000-0000-00003F120000}"/>
    <cellStyle name="SAPBEXaggItem 15 3 2" xfId="23908" xr:uid="{00000000-0005-0000-0000-000040120000}"/>
    <cellStyle name="SAPBEXaggItem 15 4" xfId="10703" xr:uid="{00000000-0005-0000-0000-000041120000}"/>
    <cellStyle name="SAPBEXaggItem 15 4 2" xfId="26572" xr:uid="{00000000-0005-0000-0000-000042120000}"/>
    <cellStyle name="SAPBEXaggItem 15 5" xfId="7214" xr:uid="{00000000-0005-0000-0000-000043120000}"/>
    <cellStyle name="SAPBEXaggItem 15 5 2" xfId="23485" xr:uid="{00000000-0005-0000-0000-000044120000}"/>
    <cellStyle name="SAPBEXaggItem 15 6" xfId="16055" xr:uid="{00000000-0005-0000-0000-000045120000}"/>
    <cellStyle name="SAPBEXaggItem 15 6 2" xfId="31194" xr:uid="{00000000-0005-0000-0000-000046120000}"/>
    <cellStyle name="SAPBEXaggItem 15 7" xfId="18669" xr:uid="{00000000-0005-0000-0000-000047120000}"/>
    <cellStyle name="SAPBEXaggItem 15 7 2" xfId="33617" xr:uid="{00000000-0005-0000-0000-000048120000}"/>
    <cellStyle name="SAPBEXaggItem 15 8" xfId="38261" xr:uid="{B7F0F07E-0AA8-466F-A601-BDD3D57FF730}"/>
    <cellStyle name="SAPBEXaggItem 15 9" xfId="41277" xr:uid="{0F2E53B8-0BFA-4F56-8F1C-F35AAF73B1AB}"/>
    <cellStyle name="SAPBEXaggItem 16" xfId="2703" xr:uid="{00000000-0005-0000-0000-000049120000}"/>
    <cellStyle name="SAPBEXaggItem 16 10" xfId="44617" xr:uid="{05E5B3AA-9BCC-40CF-92BB-8FF19B5DAE19}"/>
    <cellStyle name="SAPBEXaggItem 16 11" xfId="41292" xr:uid="{48D7C130-A3ED-48BD-9EBF-DD733C9B0E3F}"/>
    <cellStyle name="SAPBEXaggItem 16 2" xfId="4814" xr:uid="{00000000-0005-0000-0000-00004A120000}"/>
    <cellStyle name="SAPBEXaggItem 16 2 10" xfId="45643" xr:uid="{6D7B3CB5-6E4D-44E7-B2A2-8B8DF1DF9348}"/>
    <cellStyle name="SAPBEXaggItem 16 2 11" xfId="47961" xr:uid="{DB4B3629-D24A-4530-B24B-B19345009F71}"/>
    <cellStyle name="SAPBEXaggItem 16 2 2" xfId="9969" xr:uid="{00000000-0005-0000-0000-00004B120000}"/>
    <cellStyle name="SAPBEXaggItem 16 2 2 2" xfId="25960" xr:uid="{00000000-0005-0000-0000-00004C120000}"/>
    <cellStyle name="SAPBEXaggItem 16 2 3" xfId="12787" xr:uid="{00000000-0005-0000-0000-00004D120000}"/>
    <cellStyle name="SAPBEXaggItem 16 2 3 2" xfId="28631" xr:uid="{00000000-0005-0000-0000-00004E120000}"/>
    <cellStyle name="SAPBEXaggItem 16 2 4" xfId="12929" xr:uid="{00000000-0005-0000-0000-00004F120000}"/>
    <cellStyle name="SAPBEXaggItem 16 2 4 2" xfId="28768" xr:uid="{00000000-0005-0000-0000-000050120000}"/>
    <cellStyle name="SAPBEXaggItem 16 2 5" xfId="18110" xr:uid="{00000000-0005-0000-0000-000051120000}"/>
    <cellStyle name="SAPBEXaggItem 16 2 5 2" xfId="33226" xr:uid="{00000000-0005-0000-0000-000052120000}"/>
    <cellStyle name="SAPBEXaggItem 16 2 6" xfId="20718" xr:uid="{00000000-0005-0000-0000-000053120000}"/>
    <cellStyle name="SAPBEXaggItem 16 2 6 2" xfId="35655" xr:uid="{00000000-0005-0000-0000-000054120000}"/>
    <cellStyle name="SAPBEXaggItem 16 2 7" xfId="13928" xr:uid="{00000000-0005-0000-0000-000055120000}"/>
    <cellStyle name="SAPBEXaggItem 16 2 7 2" xfId="29512" xr:uid="{00000000-0005-0000-0000-000056120000}"/>
    <cellStyle name="SAPBEXaggItem 16 2 8" xfId="38202" xr:uid="{18FC59C4-676F-4217-9C20-486401BEB26E}"/>
    <cellStyle name="SAPBEXaggItem 16 2 9" xfId="43453" xr:uid="{758186A4-26DA-419B-990B-4AEF5776A8E0}"/>
    <cellStyle name="SAPBEXaggItem 16 3" xfId="7878" xr:uid="{00000000-0005-0000-0000-000057120000}"/>
    <cellStyle name="SAPBEXaggItem 16 3 2" xfId="23909" xr:uid="{00000000-0005-0000-0000-000058120000}"/>
    <cellStyle name="SAPBEXaggItem 16 4" xfId="10704" xr:uid="{00000000-0005-0000-0000-000059120000}"/>
    <cellStyle name="SAPBEXaggItem 16 4 2" xfId="26573" xr:uid="{00000000-0005-0000-0000-00005A120000}"/>
    <cellStyle name="SAPBEXaggItem 16 5" xfId="7396" xr:uid="{00000000-0005-0000-0000-00005B120000}"/>
    <cellStyle name="SAPBEXaggItem 16 5 2" xfId="23594" xr:uid="{00000000-0005-0000-0000-00005C120000}"/>
    <cellStyle name="SAPBEXaggItem 16 6" xfId="16056" xr:uid="{00000000-0005-0000-0000-00005D120000}"/>
    <cellStyle name="SAPBEXaggItem 16 6 2" xfId="31195" xr:uid="{00000000-0005-0000-0000-00005E120000}"/>
    <cellStyle name="SAPBEXaggItem 16 7" xfId="18670" xr:uid="{00000000-0005-0000-0000-00005F120000}"/>
    <cellStyle name="SAPBEXaggItem 16 7 2" xfId="33618" xr:uid="{00000000-0005-0000-0000-000060120000}"/>
    <cellStyle name="SAPBEXaggItem 16 8" xfId="40922" xr:uid="{CA7CEF07-5C7D-4247-8082-4AF2B8C80238}"/>
    <cellStyle name="SAPBEXaggItem 16 9" xfId="40139" xr:uid="{008B3D4A-3F0C-4E00-9CFB-27BE84641CD1}"/>
    <cellStyle name="SAPBEXaggItem 17" xfId="4912" xr:uid="{00000000-0005-0000-0000-000061120000}"/>
    <cellStyle name="SAPBEXaggItem 17 10" xfId="46674" xr:uid="{334AAA86-185F-44BC-B802-12AA12AFE831}"/>
    <cellStyle name="SAPBEXaggItem 17 11" xfId="48991" xr:uid="{1C1C3397-DE60-4DC5-A499-12EBE16B1304}"/>
    <cellStyle name="SAPBEXaggItem 17 2" xfId="10067" xr:uid="{00000000-0005-0000-0000-000062120000}"/>
    <cellStyle name="SAPBEXaggItem 17 2 2" xfId="26049" xr:uid="{00000000-0005-0000-0000-000063120000}"/>
    <cellStyle name="SAPBEXaggItem 17 3" xfId="12885" xr:uid="{00000000-0005-0000-0000-000064120000}"/>
    <cellStyle name="SAPBEXaggItem 17 3 2" xfId="28726" xr:uid="{00000000-0005-0000-0000-000065120000}"/>
    <cellStyle name="SAPBEXaggItem 17 4" xfId="7495" xr:uid="{00000000-0005-0000-0000-000066120000}"/>
    <cellStyle name="SAPBEXaggItem 17 4 2" xfId="23672" xr:uid="{00000000-0005-0000-0000-000067120000}"/>
    <cellStyle name="SAPBEXaggItem 17 5" xfId="18206" xr:uid="{00000000-0005-0000-0000-000068120000}"/>
    <cellStyle name="SAPBEXaggItem 17 5 2" xfId="33312" xr:uid="{00000000-0005-0000-0000-000069120000}"/>
    <cellStyle name="SAPBEXaggItem 17 6" xfId="20813" xr:uid="{00000000-0005-0000-0000-00006A120000}"/>
    <cellStyle name="SAPBEXaggItem 17 6 2" xfId="35746" xr:uid="{00000000-0005-0000-0000-00006B120000}"/>
    <cellStyle name="SAPBEXaggItem 17 7" xfId="18377" xr:uid="{00000000-0005-0000-0000-00006C120000}"/>
    <cellStyle name="SAPBEXaggItem 17 7 2" xfId="33438" xr:uid="{00000000-0005-0000-0000-00006D120000}"/>
    <cellStyle name="SAPBEXaggItem 17 8" xfId="39041" xr:uid="{0A8B9B19-5D40-4D3C-8B8E-23427CC8CDB9}"/>
    <cellStyle name="SAPBEXaggItem 17 9" xfId="44485" xr:uid="{F2A4DB09-8AF4-4883-BD89-9A15431A035A}"/>
    <cellStyle name="SAPBEXaggItem 18" xfId="6016" xr:uid="{00000000-0005-0000-0000-00006E120000}"/>
    <cellStyle name="SAPBEXaggItem 18 2" xfId="22981" xr:uid="{00000000-0005-0000-0000-00006F120000}"/>
    <cellStyle name="SAPBEXaggItem 18 3" xfId="40305" xr:uid="{618F4F6D-C2BC-48B5-84A2-65F49009AFE6}"/>
    <cellStyle name="SAPBEXaggItem 18 4" xfId="39306" xr:uid="{79845CD6-1E39-4EFF-B90B-C8FE52A8BD8B}"/>
    <cellStyle name="SAPBEXaggItem 18 5" xfId="45464" xr:uid="{78426EBB-BD81-4051-9782-CBCBB9C6A270}"/>
    <cellStyle name="SAPBEXaggItem 18 6" xfId="47786" xr:uid="{C7DF200F-16D4-4EEB-ABC4-7CE231DF4E36}"/>
    <cellStyle name="SAPBEXaggItem 19" xfId="5268" xr:uid="{00000000-0005-0000-0000-000070120000}"/>
    <cellStyle name="SAPBEXaggItem 19 2" xfId="22574" xr:uid="{00000000-0005-0000-0000-000071120000}"/>
    <cellStyle name="SAPBEXaggItem 2" xfId="568" xr:uid="{00000000-0005-0000-0000-000072120000}"/>
    <cellStyle name="SAPBEXaggItem 2 10" xfId="15969" xr:uid="{00000000-0005-0000-0000-000073120000}"/>
    <cellStyle name="SAPBEXaggItem 2 11" xfId="18590" xr:uid="{00000000-0005-0000-0000-000074120000}"/>
    <cellStyle name="SAPBEXaggItem 2 12" xfId="22294" xr:uid="{00000000-0005-0000-0000-000075120000}"/>
    <cellStyle name="SAPBEXaggItem 2 13" xfId="40297" xr:uid="{ECCEC3A7-665E-4C9E-9ABD-4C655E2A1531}"/>
    <cellStyle name="SAPBEXaggItem 2 14" xfId="40950" xr:uid="{61617677-E78F-4EB5-9EF2-4A700DF7EAAF}"/>
    <cellStyle name="SAPBEXaggItem 2 15" xfId="44564" xr:uid="{1BBEBEBD-A1DC-47CA-8582-EBD582CF8620}"/>
    <cellStyle name="SAPBEXaggItem 2 16" xfId="45591" xr:uid="{4B911351-0F16-40E1-90F6-78883E2B3D10}"/>
    <cellStyle name="SAPBEXaggItem 2 2" xfId="569" xr:uid="{00000000-0005-0000-0000-000076120000}"/>
    <cellStyle name="SAPBEXaggItem 2 2 10" xfId="18589" xr:uid="{00000000-0005-0000-0000-000077120000}"/>
    <cellStyle name="SAPBEXaggItem 2 2 10 2" xfId="33548" xr:uid="{00000000-0005-0000-0000-000078120000}"/>
    <cellStyle name="SAPBEXaggItem 2 2 11" xfId="4982" xr:uid="{00000000-0005-0000-0000-000079120000}"/>
    <cellStyle name="SAPBEXaggItem 2 2 12" xfId="39785" xr:uid="{086270DC-3772-4C0D-B7D3-32D97A9DC595}"/>
    <cellStyle name="SAPBEXaggItem 2 2 13" xfId="41278" xr:uid="{30C99D6A-572D-4C54-9298-32E646269094}"/>
    <cellStyle name="SAPBEXaggItem 2 2 14" xfId="44616" xr:uid="{669850B6-8301-48E4-9C8B-6EEE7F0C6EE4}"/>
    <cellStyle name="SAPBEXaggItem 2 2 15" xfId="43271" xr:uid="{6F95F46C-9FBB-4870-BA9E-58B0A907D14E}"/>
    <cellStyle name="SAPBEXaggItem 2 2 2" xfId="570" xr:uid="{00000000-0005-0000-0000-00007A120000}"/>
    <cellStyle name="SAPBEXaggItem 2 2 2 10" xfId="39025" xr:uid="{25D90E60-99E1-4C40-BF5E-C1A75DFBD976}"/>
    <cellStyle name="SAPBEXaggItem 2 2 2 11" xfId="46684" xr:uid="{CC6F12CD-C04B-49C3-B67F-498955A5D1B5}"/>
    <cellStyle name="SAPBEXaggItem 2 2 2 12" xfId="49000" xr:uid="{8859B9D7-C68B-4F75-B870-58047486D132}"/>
    <cellStyle name="SAPBEXaggItem 2 2 2 2" xfId="5667" xr:uid="{00000000-0005-0000-0000-00007B120000}"/>
    <cellStyle name="SAPBEXaggItem 2 2 2 2 2" xfId="37218" xr:uid="{00000000-0005-0000-0000-00007C120000}"/>
    <cellStyle name="SAPBEXaggItem 2 2 2 3" xfId="6907" xr:uid="{00000000-0005-0000-0000-00007D120000}"/>
    <cellStyle name="SAPBEXaggItem 2 2 2 4" xfId="14157" xr:uid="{00000000-0005-0000-0000-00007E120000}"/>
    <cellStyle name="SAPBEXaggItem 2 2 2 5" xfId="10138" xr:uid="{00000000-0005-0000-0000-00007F120000}"/>
    <cellStyle name="SAPBEXaggItem 2 2 2 6" xfId="15967" xr:uid="{00000000-0005-0000-0000-000080120000}"/>
    <cellStyle name="SAPBEXaggItem 2 2 2 7" xfId="18588" xr:uid="{00000000-0005-0000-0000-000081120000}"/>
    <cellStyle name="SAPBEXaggItem 2 2 2 8" xfId="22295" xr:uid="{00000000-0005-0000-0000-000082120000}"/>
    <cellStyle name="SAPBEXaggItem 2 2 2 9" xfId="41381" xr:uid="{F6729173-0F7D-410D-BDD0-A77571AB98E3}"/>
    <cellStyle name="SAPBEXaggItem 2 2 3" xfId="2705" xr:uid="{00000000-0005-0000-0000-000083120000}"/>
    <cellStyle name="SAPBEXaggItem 2 2 3 10" xfId="43454" xr:uid="{0DB30CB7-4409-4EDA-AA3C-A754D24789EF}"/>
    <cellStyle name="SAPBEXaggItem 2 2 3 11" xfId="45644" xr:uid="{3F3F075B-B238-491B-B0B9-8915BE3870F4}"/>
    <cellStyle name="SAPBEXaggItem 2 2 3 12" xfId="47962" xr:uid="{F3DF5B57-BD8A-4357-A47C-DC5857941DD2}"/>
    <cellStyle name="SAPBEXaggItem 2 2 3 2" xfId="7880" xr:uid="{00000000-0005-0000-0000-000084120000}"/>
    <cellStyle name="SAPBEXaggItem 2 2 3 2 2" xfId="23911" xr:uid="{00000000-0005-0000-0000-000085120000}"/>
    <cellStyle name="SAPBEXaggItem 2 2 3 3" xfId="10706" xr:uid="{00000000-0005-0000-0000-000086120000}"/>
    <cellStyle name="SAPBEXaggItem 2 2 3 3 2" xfId="26575" xr:uid="{00000000-0005-0000-0000-000087120000}"/>
    <cellStyle name="SAPBEXaggItem 2 2 3 4" xfId="15505" xr:uid="{00000000-0005-0000-0000-000088120000}"/>
    <cellStyle name="SAPBEXaggItem 2 2 3 4 2" xfId="30866" xr:uid="{00000000-0005-0000-0000-000089120000}"/>
    <cellStyle name="SAPBEXaggItem 2 2 3 5" xfId="16058" xr:uid="{00000000-0005-0000-0000-00008A120000}"/>
    <cellStyle name="SAPBEXaggItem 2 2 3 5 2" xfId="31197" xr:uid="{00000000-0005-0000-0000-00008B120000}"/>
    <cellStyle name="SAPBEXaggItem 2 2 3 6" xfId="18672" xr:uid="{00000000-0005-0000-0000-00008C120000}"/>
    <cellStyle name="SAPBEXaggItem 2 2 3 6 2" xfId="33620" xr:uid="{00000000-0005-0000-0000-00008D120000}"/>
    <cellStyle name="SAPBEXaggItem 2 2 3 7" xfId="20994" xr:uid="{00000000-0005-0000-0000-00008E120000}"/>
    <cellStyle name="SAPBEXaggItem 2 2 3 7 2" xfId="35920" xr:uid="{00000000-0005-0000-0000-00008F120000}"/>
    <cellStyle name="SAPBEXaggItem 2 2 3 8" xfId="6157" xr:uid="{00000000-0005-0000-0000-000090120000}"/>
    <cellStyle name="SAPBEXaggItem 2 2 3 9" xfId="38123" xr:uid="{5F892A1D-E297-434F-8134-BE7FB955CD27}"/>
    <cellStyle name="SAPBEXaggItem 2 2 4" xfId="4812" xr:uid="{00000000-0005-0000-0000-000091120000}"/>
    <cellStyle name="SAPBEXaggItem 2 2 4 2" xfId="9967" xr:uid="{00000000-0005-0000-0000-000092120000}"/>
    <cellStyle name="SAPBEXaggItem 2 2 4 2 2" xfId="25958" xr:uid="{00000000-0005-0000-0000-000093120000}"/>
    <cellStyle name="SAPBEXaggItem 2 2 4 3" xfId="12785" xr:uid="{00000000-0005-0000-0000-000094120000}"/>
    <cellStyle name="SAPBEXaggItem 2 2 4 3 2" xfId="28629" xr:uid="{00000000-0005-0000-0000-000095120000}"/>
    <cellStyle name="SAPBEXaggItem 2 2 4 4" xfId="5768" xr:uid="{00000000-0005-0000-0000-000096120000}"/>
    <cellStyle name="SAPBEXaggItem 2 2 4 4 2" xfId="22803" xr:uid="{00000000-0005-0000-0000-000097120000}"/>
    <cellStyle name="SAPBEXaggItem 2 2 4 5" xfId="18108" xr:uid="{00000000-0005-0000-0000-000098120000}"/>
    <cellStyle name="SAPBEXaggItem 2 2 4 5 2" xfId="33224" xr:uid="{00000000-0005-0000-0000-000099120000}"/>
    <cellStyle name="SAPBEXaggItem 2 2 4 6" xfId="20716" xr:uid="{00000000-0005-0000-0000-00009A120000}"/>
    <cellStyle name="SAPBEXaggItem 2 2 4 6 2" xfId="35653" xr:uid="{00000000-0005-0000-0000-00009B120000}"/>
    <cellStyle name="SAPBEXaggItem 2 2 4 7" xfId="22070" xr:uid="{00000000-0005-0000-0000-00009C120000}"/>
    <cellStyle name="SAPBEXaggItem 2 2 4 7 2" xfId="36987" xr:uid="{00000000-0005-0000-0000-00009D120000}"/>
    <cellStyle name="SAPBEXaggItem 2 2 5" xfId="5668" xr:uid="{00000000-0005-0000-0000-00009E120000}"/>
    <cellStyle name="SAPBEXaggItem 2 2 5 2" xfId="22764" xr:uid="{00000000-0005-0000-0000-00009F120000}"/>
    <cellStyle name="SAPBEXaggItem 2 2 6" xfId="6908" xr:uid="{00000000-0005-0000-0000-0000A0120000}"/>
    <cellStyle name="SAPBEXaggItem 2 2 6 2" xfId="23328" xr:uid="{00000000-0005-0000-0000-0000A1120000}"/>
    <cellStyle name="SAPBEXaggItem 2 2 7" xfId="13299" xr:uid="{00000000-0005-0000-0000-0000A2120000}"/>
    <cellStyle name="SAPBEXaggItem 2 2 7 2" xfId="29036" xr:uid="{00000000-0005-0000-0000-0000A3120000}"/>
    <cellStyle name="SAPBEXaggItem 2 2 8" xfId="6968" xr:uid="{00000000-0005-0000-0000-0000A4120000}"/>
    <cellStyle name="SAPBEXaggItem 2 2 8 2" xfId="23361" xr:uid="{00000000-0005-0000-0000-0000A5120000}"/>
    <cellStyle name="SAPBEXaggItem 2 2 9" xfId="15968" xr:uid="{00000000-0005-0000-0000-0000A6120000}"/>
    <cellStyle name="SAPBEXaggItem 2 2 9 2" xfId="31131" xr:uid="{00000000-0005-0000-0000-0000A7120000}"/>
    <cellStyle name="SAPBEXaggItem 2 3" xfId="571" xr:uid="{00000000-0005-0000-0000-0000A8120000}"/>
    <cellStyle name="SAPBEXaggItem 2 3 10" xfId="43399" xr:uid="{99B441C9-838C-4E0F-B8C1-8ADF3D9DC093}"/>
    <cellStyle name="SAPBEXaggItem 2 3 11" xfId="45588" xr:uid="{9B841CC3-5251-407C-B570-452008DB3DD1}"/>
    <cellStyle name="SAPBEXaggItem 2 3 12" xfId="47909" xr:uid="{7BE7B684-6936-4978-B8E0-B38D76C0C933}"/>
    <cellStyle name="SAPBEXaggItem 2 3 2" xfId="5666" xr:uid="{00000000-0005-0000-0000-0000A9120000}"/>
    <cellStyle name="SAPBEXaggItem 2 3 2 2" xfId="37217" xr:uid="{00000000-0005-0000-0000-0000AA120000}"/>
    <cellStyle name="SAPBEXaggItem 2 3 3" xfId="6906" xr:uid="{00000000-0005-0000-0000-0000AB120000}"/>
    <cellStyle name="SAPBEXaggItem 2 3 4" xfId="13245" xr:uid="{00000000-0005-0000-0000-0000AC120000}"/>
    <cellStyle name="SAPBEXaggItem 2 3 5" xfId="13256" xr:uid="{00000000-0005-0000-0000-0000AD120000}"/>
    <cellStyle name="SAPBEXaggItem 2 3 6" xfId="15965" xr:uid="{00000000-0005-0000-0000-0000AE120000}"/>
    <cellStyle name="SAPBEXaggItem 2 3 7" xfId="18586" xr:uid="{00000000-0005-0000-0000-0000AF120000}"/>
    <cellStyle name="SAPBEXaggItem 2 3 8" xfId="22296" xr:uid="{00000000-0005-0000-0000-0000B0120000}"/>
    <cellStyle name="SAPBEXaggItem 2 3 9" xfId="38818" xr:uid="{0D4C8D2B-BBB6-4381-B00E-2546870DF910}"/>
    <cellStyle name="SAPBEXaggItem 2 4" xfId="2704" xr:uid="{00000000-0005-0000-0000-0000B1120000}"/>
    <cellStyle name="SAPBEXaggItem 2 4 2" xfId="7879" xr:uid="{00000000-0005-0000-0000-0000B2120000}"/>
    <cellStyle name="SAPBEXaggItem 2 4 2 2" xfId="23910" xr:uid="{00000000-0005-0000-0000-0000B3120000}"/>
    <cellStyle name="SAPBEXaggItem 2 4 3" xfId="10705" xr:uid="{00000000-0005-0000-0000-0000B4120000}"/>
    <cellStyle name="SAPBEXaggItem 2 4 3 2" xfId="26574" xr:uid="{00000000-0005-0000-0000-0000B5120000}"/>
    <cellStyle name="SAPBEXaggItem 2 4 4" xfId="14263" xr:uid="{00000000-0005-0000-0000-0000B6120000}"/>
    <cellStyle name="SAPBEXaggItem 2 4 4 2" xfId="29786" xr:uid="{00000000-0005-0000-0000-0000B7120000}"/>
    <cellStyle name="SAPBEXaggItem 2 4 5" xfId="16057" xr:uid="{00000000-0005-0000-0000-0000B8120000}"/>
    <cellStyle name="SAPBEXaggItem 2 4 5 2" xfId="31196" xr:uid="{00000000-0005-0000-0000-0000B9120000}"/>
    <cellStyle name="SAPBEXaggItem 2 4 6" xfId="18671" xr:uid="{00000000-0005-0000-0000-0000BA120000}"/>
    <cellStyle name="SAPBEXaggItem 2 4 6 2" xfId="33619" xr:uid="{00000000-0005-0000-0000-0000BB120000}"/>
    <cellStyle name="SAPBEXaggItem 2 4 7" xfId="20993" xr:uid="{00000000-0005-0000-0000-0000BC120000}"/>
    <cellStyle name="SAPBEXaggItem 2 4 7 2" xfId="35919" xr:uid="{00000000-0005-0000-0000-0000BD120000}"/>
    <cellStyle name="SAPBEXaggItem 2 4 8" xfId="6156" xr:uid="{00000000-0005-0000-0000-0000BE120000}"/>
    <cellStyle name="SAPBEXaggItem 2 5" xfId="4813" xr:uid="{00000000-0005-0000-0000-0000BF120000}"/>
    <cellStyle name="SAPBEXaggItem 2 5 2" xfId="9968" xr:uid="{00000000-0005-0000-0000-0000C0120000}"/>
    <cellStyle name="SAPBEXaggItem 2 5 2 2" xfId="25959" xr:uid="{00000000-0005-0000-0000-0000C1120000}"/>
    <cellStyle name="SAPBEXaggItem 2 5 3" xfId="12786" xr:uid="{00000000-0005-0000-0000-0000C2120000}"/>
    <cellStyle name="SAPBEXaggItem 2 5 3 2" xfId="28630" xr:uid="{00000000-0005-0000-0000-0000C3120000}"/>
    <cellStyle name="SAPBEXaggItem 2 5 4" xfId="10209" xr:uid="{00000000-0005-0000-0000-0000C4120000}"/>
    <cellStyle name="SAPBEXaggItem 2 5 4 2" xfId="26173" xr:uid="{00000000-0005-0000-0000-0000C5120000}"/>
    <cellStyle name="SAPBEXaggItem 2 5 5" xfId="18109" xr:uid="{00000000-0005-0000-0000-0000C6120000}"/>
    <cellStyle name="SAPBEXaggItem 2 5 5 2" xfId="33225" xr:uid="{00000000-0005-0000-0000-0000C7120000}"/>
    <cellStyle name="SAPBEXaggItem 2 5 6" xfId="20717" xr:uid="{00000000-0005-0000-0000-0000C8120000}"/>
    <cellStyle name="SAPBEXaggItem 2 5 6 2" xfId="35654" xr:uid="{00000000-0005-0000-0000-0000C9120000}"/>
    <cellStyle name="SAPBEXaggItem 2 5 7" xfId="13428" xr:uid="{00000000-0005-0000-0000-0000CA120000}"/>
    <cellStyle name="SAPBEXaggItem 2 5 7 2" xfId="29091" xr:uid="{00000000-0005-0000-0000-0000CB120000}"/>
    <cellStyle name="SAPBEXaggItem 2 6" xfId="5669" xr:uid="{00000000-0005-0000-0000-0000CC120000}"/>
    <cellStyle name="SAPBEXaggItem 2 6 2" xfId="37219" xr:uid="{00000000-0005-0000-0000-0000CD120000}"/>
    <cellStyle name="SAPBEXaggItem 2 7" xfId="6909" xr:uid="{00000000-0005-0000-0000-0000CE120000}"/>
    <cellStyle name="SAPBEXaggItem 2 8" xfId="13251" xr:uid="{00000000-0005-0000-0000-0000CF120000}"/>
    <cellStyle name="SAPBEXaggItem 2 9" xfId="15369" xr:uid="{00000000-0005-0000-0000-0000D0120000}"/>
    <cellStyle name="SAPBEXaggItem 20" xfId="7428" xr:uid="{00000000-0005-0000-0000-0000D1120000}"/>
    <cellStyle name="SAPBEXaggItem 20 2" xfId="23621" xr:uid="{00000000-0005-0000-0000-0000D2120000}"/>
    <cellStyle name="SAPBEXaggItem 21" xfId="5798" xr:uid="{00000000-0005-0000-0000-0000D3120000}"/>
    <cellStyle name="SAPBEXaggItem 21 2" xfId="22833" xr:uid="{00000000-0005-0000-0000-0000D4120000}"/>
    <cellStyle name="SAPBEXaggItem 22" xfId="14228" xr:uid="{00000000-0005-0000-0000-0000D5120000}"/>
    <cellStyle name="SAPBEXaggItem 22 2" xfId="29766" xr:uid="{00000000-0005-0000-0000-0000D6120000}"/>
    <cellStyle name="SAPBEXaggItem 23" xfId="40298" xr:uid="{50E92A95-0072-41F8-9684-EFF32E522FFC}"/>
    <cellStyle name="SAPBEXaggItem 24" xfId="44563" xr:uid="{A6605A50-71CE-473C-8B58-DF96E3DD4ADD}"/>
    <cellStyle name="SAPBEXaggItem 25" xfId="44663" xr:uid="{3A29D0E4-CA9B-41E6-9418-0E358BE9304F}"/>
    <cellStyle name="SAPBEXaggItem 3" xfId="572" xr:uid="{00000000-0005-0000-0000-0000D7120000}"/>
    <cellStyle name="SAPBEXaggItem 3 10" xfId="11806" xr:uid="{00000000-0005-0000-0000-0000D8120000}"/>
    <cellStyle name="SAPBEXaggItem 3 10 2" xfId="27661" xr:uid="{00000000-0005-0000-0000-0000D9120000}"/>
    <cellStyle name="SAPBEXaggItem 3 11" xfId="4983" xr:uid="{00000000-0005-0000-0000-0000DA120000}"/>
    <cellStyle name="SAPBEXaggItem 3 12" xfId="37935" xr:uid="{00000000-0005-0000-0000-0000DB120000}"/>
    <cellStyle name="SAPBEXaggItem 3 13" xfId="40921" xr:uid="{277E615C-FFB7-4024-872B-5403A34CD7D7}"/>
    <cellStyle name="SAPBEXaggItem 3 14" xfId="40140" xr:uid="{199794F6-FE9A-4B0F-B23C-0EE089B473A7}"/>
    <cellStyle name="SAPBEXaggItem 3 15" xfId="44615" xr:uid="{49B3964E-950C-44F9-A56A-742778A7D4F6}"/>
    <cellStyle name="SAPBEXaggItem 3 16" xfId="41123" xr:uid="{E49EDB1F-745E-4019-8B12-C78457048AF2}"/>
    <cellStyle name="SAPBEXaggItem 3 2" xfId="573" xr:uid="{00000000-0005-0000-0000-0000DC120000}"/>
    <cellStyle name="SAPBEXaggItem 3 2 10" xfId="4984" xr:uid="{00000000-0005-0000-0000-0000DD120000}"/>
    <cellStyle name="SAPBEXaggItem 3 2 11" xfId="37936" xr:uid="{00000000-0005-0000-0000-0000DE120000}"/>
    <cellStyle name="SAPBEXaggItem 3 2 12" xfId="39784" xr:uid="{0C33EECE-83A0-4065-AA03-5A097BD74A07}"/>
    <cellStyle name="SAPBEXaggItem 3 2 13" xfId="41279" xr:uid="{F4627E50-B5C7-4046-B5C5-40E492654FAC}"/>
    <cellStyle name="SAPBEXaggItem 3 2 14" xfId="44614" xr:uid="{208736B3-9F21-4526-9CA4-76E4F77C571F}"/>
    <cellStyle name="SAPBEXaggItem 3 2 15" xfId="43289" xr:uid="{7E69639D-F615-4667-83CE-A51CD39BE896}"/>
    <cellStyle name="SAPBEXaggItem 3 2 2" xfId="2707" xr:uid="{00000000-0005-0000-0000-0000DF120000}"/>
    <cellStyle name="SAPBEXaggItem 3 2 2 10" xfId="42240" xr:uid="{B9539872-D027-4C1D-9C54-AA8239B1F7A9}"/>
    <cellStyle name="SAPBEXaggItem 3 2 2 11" xfId="46779" xr:uid="{14740D94-0738-4BEE-91CC-6A064E8A12EC}"/>
    <cellStyle name="SAPBEXaggItem 3 2 2 12" xfId="49084" xr:uid="{DD8056A4-6D02-4BEE-A260-63EEDDF81BA8}"/>
    <cellStyle name="SAPBEXaggItem 3 2 2 2" xfId="7882" xr:uid="{00000000-0005-0000-0000-0000E0120000}"/>
    <cellStyle name="SAPBEXaggItem 3 2 2 2 2" xfId="23913" xr:uid="{00000000-0005-0000-0000-0000E1120000}"/>
    <cellStyle name="SAPBEXaggItem 3 2 2 3" xfId="10708" xr:uid="{00000000-0005-0000-0000-0000E2120000}"/>
    <cellStyle name="SAPBEXaggItem 3 2 2 3 2" xfId="26577" xr:uid="{00000000-0005-0000-0000-0000E3120000}"/>
    <cellStyle name="SAPBEXaggItem 3 2 2 4" xfId="15362" xr:uid="{00000000-0005-0000-0000-0000E4120000}"/>
    <cellStyle name="SAPBEXaggItem 3 2 2 4 2" xfId="30770" xr:uid="{00000000-0005-0000-0000-0000E5120000}"/>
    <cellStyle name="SAPBEXaggItem 3 2 2 5" xfId="16060" xr:uid="{00000000-0005-0000-0000-0000E6120000}"/>
    <cellStyle name="SAPBEXaggItem 3 2 2 5 2" xfId="31199" xr:uid="{00000000-0005-0000-0000-0000E7120000}"/>
    <cellStyle name="SAPBEXaggItem 3 2 2 6" xfId="18674" xr:uid="{00000000-0005-0000-0000-0000E8120000}"/>
    <cellStyle name="SAPBEXaggItem 3 2 2 6 2" xfId="33622" xr:uid="{00000000-0005-0000-0000-0000E9120000}"/>
    <cellStyle name="SAPBEXaggItem 3 2 2 7" xfId="20996" xr:uid="{00000000-0005-0000-0000-0000EA120000}"/>
    <cellStyle name="SAPBEXaggItem 3 2 2 7 2" xfId="35922" xr:uid="{00000000-0005-0000-0000-0000EB120000}"/>
    <cellStyle name="SAPBEXaggItem 3 2 2 8" xfId="6159" xr:uid="{00000000-0005-0000-0000-0000EC120000}"/>
    <cellStyle name="SAPBEXaggItem 3 2 2 9" xfId="41802" xr:uid="{A2043F00-A164-4B57-B0FC-308488A45B5F}"/>
    <cellStyle name="SAPBEXaggItem 3 2 3" xfId="4810" xr:uid="{00000000-0005-0000-0000-0000ED120000}"/>
    <cellStyle name="SAPBEXaggItem 3 2 3 10" xfId="45646" xr:uid="{69E18220-AABB-4643-9757-9DFF21FAD49A}"/>
    <cellStyle name="SAPBEXaggItem 3 2 3 11" xfId="47964" xr:uid="{FB99924C-0A20-4E8D-B22D-08DEB6CC56B9}"/>
    <cellStyle name="SAPBEXaggItem 3 2 3 2" xfId="9965" xr:uid="{00000000-0005-0000-0000-0000EE120000}"/>
    <cellStyle name="SAPBEXaggItem 3 2 3 2 2" xfId="25956" xr:uid="{00000000-0005-0000-0000-0000EF120000}"/>
    <cellStyle name="SAPBEXaggItem 3 2 3 3" xfId="12783" xr:uid="{00000000-0005-0000-0000-0000F0120000}"/>
    <cellStyle name="SAPBEXaggItem 3 2 3 3 2" xfId="28627" xr:uid="{00000000-0005-0000-0000-0000F1120000}"/>
    <cellStyle name="SAPBEXaggItem 3 2 3 4" xfId="13664" xr:uid="{00000000-0005-0000-0000-0000F2120000}"/>
    <cellStyle name="SAPBEXaggItem 3 2 3 4 2" xfId="29285" xr:uid="{00000000-0005-0000-0000-0000F3120000}"/>
    <cellStyle name="SAPBEXaggItem 3 2 3 5" xfId="18106" xr:uid="{00000000-0005-0000-0000-0000F4120000}"/>
    <cellStyle name="SAPBEXaggItem 3 2 3 5 2" xfId="33222" xr:uid="{00000000-0005-0000-0000-0000F5120000}"/>
    <cellStyle name="SAPBEXaggItem 3 2 3 6" xfId="20714" xr:uid="{00000000-0005-0000-0000-0000F6120000}"/>
    <cellStyle name="SAPBEXaggItem 3 2 3 6 2" xfId="35651" xr:uid="{00000000-0005-0000-0000-0000F7120000}"/>
    <cellStyle name="SAPBEXaggItem 3 2 3 7" xfId="18387" xr:uid="{00000000-0005-0000-0000-0000F8120000}"/>
    <cellStyle name="SAPBEXaggItem 3 2 3 7 2" xfId="33448" xr:uid="{00000000-0005-0000-0000-0000F9120000}"/>
    <cellStyle name="SAPBEXaggItem 3 2 3 8" xfId="39252" xr:uid="{16F93FA2-17AF-4B0F-9264-8CD742AAC556}"/>
    <cellStyle name="SAPBEXaggItem 3 2 3 9" xfId="43456" xr:uid="{D0261038-FD2A-4067-95FF-020D8B9A3FE1}"/>
    <cellStyle name="SAPBEXaggItem 3 2 4" xfId="5664" xr:uid="{00000000-0005-0000-0000-0000FA120000}"/>
    <cellStyle name="SAPBEXaggItem 3 2 4 2" xfId="22762" xr:uid="{00000000-0005-0000-0000-0000FB120000}"/>
    <cellStyle name="SAPBEXaggItem 3 2 5" xfId="7747" xr:uid="{00000000-0005-0000-0000-0000FC120000}"/>
    <cellStyle name="SAPBEXaggItem 3 2 5 2" xfId="23811" xr:uid="{00000000-0005-0000-0000-0000FD120000}"/>
    <cellStyle name="SAPBEXaggItem 3 2 6" xfId="13292" xr:uid="{00000000-0005-0000-0000-0000FE120000}"/>
    <cellStyle name="SAPBEXaggItem 3 2 6 2" xfId="29033" xr:uid="{00000000-0005-0000-0000-0000FF120000}"/>
    <cellStyle name="SAPBEXaggItem 3 2 7" xfId="14156" xr:uid="{00000000-0005-0000-0000-000000130000}"/>
    <cellStyle name="SAPBEXaggItem 3 2 7 2" xfId="29724" xr:uid="{00000000-0005-0000-0000-000001130000}"/>
    <cellStyle name="SAPBEXaggItem 3 2 8" xfId="15964" xr:uid="{00000000-0005-0000-0000-000002130000}"/>
    <cellStyle name="SAPBEXaggItem 3 2 8 2" xfId="31129" xr:uid="{00000000-0005-0000-0000-000003130000}"/>
    <cellStyle name="SAPBEXaggItem 3 2 9" xfId="18585" xr:uid="{00000000-0005-0000-0000-000004130000}"/>
    <cellStyle name="SAPBEXaggItem 3 2 9 2" xfId="33546" xr:uid="{00000000-0005-0000-0000-000005130000}"/>
    <cellStyle name="SAPBEXaggItem 3 3" xfId="2706" xr:uid="{00000000-0005-0000-0000-000006130000}"/>
    <cellStyle name="SAPBEXaggItem 3 3 10" xfId="42239" xr:uid="{9150DAE6-2013-49A8-8CDB-5F56F589A7F3}"/>
    <cellStyle name="SAPBEXaggItem 3 3 11" xfId="46778" xr:uid="{69D15E71-712C-4A94-B158-F04154F8F589}"/>
    <cellStyle name="SAPBEXaggItem 3 3 12" xfId="49083" xr:uid="{9E5CF8BE-E1EA-4852-9C48-737AF86DA088}"/>
    <cellStyle name="SAPBEXaggItem 3 3 2" xfId="7881" xr:uid="{00000000-0005-0000-0000-000007130000}"/>
    <cellStyle name="SAPBEXaggItem 3 3 2 2" xfId="23912" xr:uid="{00000000-0005-0000-0000-000008130000}"/>
    <cellStyle name="SAPBEXaggItem 3 3 3" xfId="10707" xr:uid="{00000000-0005-0000-0000-000009130000}"/>
    <cellStyle name="SAPBEXaggItem 3 3 3 2" xfId="26576" xr:uid="{00000000-0005-0000-0000-00000A130000}"/>
    <cellStyle name="SAPBEXaggItem 3 3 4" xfId="13201" xr:uid="{00000000-0005-0000-0000-00000B130000}"/>
    <cellStyle name="SAPBEXaggItem 3 3 4 2" xfId="28978" xr:uid="{00000000-0005-0000-0000-00000C130000}"/>
    <cellStyle name="SAPBEXaggItem 3 3 5" xfId="16059" xr:uid="{00000000-0005-0000-0000-00000D130000}"/>
    <cellStyle name="SAPBEXaggItem 3 3 5 2" xfId="31198" xr:uid="{00000000-0005-0000-0000-00000E130000}"/>
    <cellStyle name="SAPBEXaggItem 3 3 6" xfId="18673" xr:uid="{00000000-0005-0000-0000-00000F130000}"/>
    <cellStyle name="SAPBEXaggItem 3 3 6 2" xfId="33621" xr:uid="{00000000-0005-0000-0000-000010130000}"/>
    <cellStyle name="SAPBEXaggItem 3 3 7" xfId="20995" xr:uid="{00000000-0005-0000-0000-000011130000}"/>
    <cellStyle name="SAPBEXaggItem 3 3 7 2" xfId="35921" xr:uid="{00000000-0005-0000-0000-000012130000}"/>
    <cellStyle name="SAPBEXaggItem 3 3 8" xfId="6158" xr:uid="{00000000-0005-0000-0000-000013130000}"/>
    <cellStyle name="SAPBEXaggItem 3 3 9" xfId="41801" xr:uid="{8BE5D257-FE9F-4F99-8A7F-2B8FBB18DC64}"/>
    <cellStyle name="SAPBEXaggItem 3 4" xfId="4811" xr:uid="{00000000-0005-0000-0000-000014130000}"/>
    <cellStyle name="SAPBEXaggItem 3 4 10" xfId="45645" xr:uid="{D6722076-0C36-4CC1-9ACA-74C1DFDB4A2A}"/>
    <cellStyle name="SAPBEXaggItem 3 4 11" xfId="47963" xr:uid="{62DDAEFB-AEE0-47DD-BD22-8B9BA3EEB91A}"/>
    <cellStyle name="SAPBEXaggItem 3 4 2" xfId="9966" xr:uid="{00000000-0005-0000-0000-000015130000}"/>
    <cellStyle name="SAPBEXaggItem 3 4 2 2" xfId="25957" xr:uid="{00000000-0005-0000-0000-000016130000}"/>
    <cellStyle name="SAPBEXaggItem 3 4 3" xfId="12784" xr:uid="{00000000-0005-0000-0000-000017130000}"/>
    <cellStyle name="SAPBEXaggItem 3 4 3 2" xfId="28628" xr:uid="{00000000-0005-0000-0000-000018130000}"/>
    <cellStyle name="SAPBEXaggItem 3 4 4" xfId="15204" xr:uid="{00000000-0005-0000-0000-000019130000}"/>
    <cellStyle name="SAPBEXaggItem 3 4 4 2" xfId="30617" xr:uid="{00000000-0005-0000-0000-00001A130000}"/>
    <cellStyle name="SAPBEXaggItem 3 4 5" xfId="18107" xr:uid="{00000000-0005-0000-0000-00001B130000}"/>
    <cellStyle name="SAPBEXaggItem 3 4 5 2" xfId="33223" xr:uid="{00000000-0005-0000-0000-00001C130000}"/>
    <cellStyle name="SAPBEXaggItem 3 4 6" xfId="20715" xr:uid="{00000000-0005-0000-0000-00001D130000}"/>
    <cellStyle name="SAPBEXaggItem 3 4 6 2" xfId="35652" xr:uid="{00000000-0005-0000-0000-00001E130000}"/>
    <cellStyle name="SAPBEXaggItem 3 4 7" xfId="7794" xr:uid="{00000000-0005-0000-0000-00001F130000}"/>
    <cellStyle name="SAPBEXaggItem 3 4 7 2" xfId="23835" xr:uid="{00000000-0005-0000-0000-000020130000}"/>
    <cellStyle name="SAPBEXaggItem 3 4 8" xfId="39253" xr:uid="{56F40CEC-3FDB-45D2-9EFC-3AB55CF70427}"/>
    <cellStyle name="SAPBEXaggItem 3 4 9" xfId="43455" xr:uid="{260DC605-F734-446B-93EE-6465A3681D6A}"/>
    <cellStyle name="SAPBEXaggItem 3 5" xfId="5665" xr:uid="{00000000-0005-0000-0000-000021130000}"/>
    <cellStyle name="SAPBEXaggItem 3 5 2" xfId="22763" xr:uid="{00000000-0005-0000-0000-000022130000}"/>
    <cellStyle name="SAPBEXaggItem 3 6" xfId="5728" xr:uid="{00000000-0005-0000-0000-000023130000}"/>
    <cellStyle name="SAPBEXaggItem 3 6 2" xfId="22784" xr:uid="{00000000-0005-0000-0000-000024130000}"/>
    <cellStyle name="SAPBEXaggItem 3 7" xfId="13250" xr:uid="{00000000-0005-0000-0000-000025130000}"/>
    <cellStyle name="SAPBEXaggItem 3 7 2" xfId="29004" xr:uid="{00000000-0005-0000-0000-000026130000}"/>
    <cellStyle name="SAPBEXaggItem 3 8" xfId="13508" xr:uid="{00000000-0005-0000-0000-000027130000}"/>
    <cellStyle name="SAPBEXaggItem 3 8 2" xfId="29136" xr:uid="{00000000-0005-0000-0000-000028130000}"/>
    <cellStyle name="SAPBEXaggItem 3 9" xfId="10648" xr:uid="{00000000-0005-0000-0000-000029130000}"/>
    <cellStyle name="SAPBEXaggItem 3 9 2" xfId="26522" xr:uid="{00000000-0005-0000-0000-00002A130000}"/>
    <cellStyle name="SAPBEXaggItem 4" xfId="574" xr:uid="{00000000-0005-0000-0000-00002B130000}"/>
    <cellStyle name="SAPBEXaggItem 4 10" xfId="38288" xr:uid="{ECD99C06-B401-4DEF-8EB5-EDEF41B32016}"/>
    <cellStyle name="SAPBEXaggItem 4 11" xfId="44613" xr:uid="{9375009B-2DD8-4C59-B749-B7714456DBE6}"/>
    <cellStyle name="SAPBEXaggItem 4 12" xfId="46759" xr:uid="{CC30F8A5-3163-4B61-A4B6-D9005389EC64}"/>
    <cellStyle name="SAPBEXaggItem 4 2" xfId="2708" xr:uid="{00000000-0005-0000-0000-00002C130000}"/>
    <cellStyle name="SAPBEXaggItem 4 2 10" xfId="40463" xr:uid="{7708F3F3-6FA4-4FA9-A309-502FBB9FF343}"/>
    <cellStyle name="SAPBEXaggItem 4 2 11" xfId="44501" xr:uid="{61130C97-E74F-4280-A6B7-5148742DE3DD}"/>
    <cellStyle name="SAPBEXaggItem 4 2 2" xfId="4808" xr:uid="{00000000-0005-0000-0000-00002D130000}"/>
    <cellStyle name="SAPBEXaggItem 4 2 2 10" xfId="45648" xr:uid="{87D50CD6-86E0-42E1-814B-342516B2E679}"/>
    <cellStyle name="SAPBEXaggItem 4 2 2 11" xfId="47966" xr:uid="{15A2EF99-7005-4BD7-B1DA-B64536D5AEB2}"/>
    <cellStyle name="SAPBEXaggItem 4 2 2 2" xfId="9963" xr:uid="{00000000-0005-0000-0000-00002E130000}"/>
    <cellStyle name="SAPBEXaggItem 4 2 2 2 2" xfId="25954" xr:uid="{00000000-0005-0000-0000-00002F130000}"/>
    <cellStyle name="SAPBEXaggItem 4 2 2 3" xfId="12781" xr:uid="{00000000-0005-0000-0000-000030130000}"/>
    <cellStyle name="SAPBEXaggItem 4 2 2 3 2" xfId="28625" xr:uid="{00000000-0005-0000-0000-000031130000}"/>
    <cellStyle name="SAPBEXaggItem 4 2 2 4" xfId="5234" xr:uid="{00000000-0005-0000-0000-000032130000}"/>
    <cellStyle name="SAPBEXaggItem 4 2 2 4 2" xfId="22549" xr:uid="{00000000-0005-0000-0000-000033130000}"/>
    <cellStyle name="SAPBEXaggItem 4 2 2 5" xfId="18104" xr:uid="{00000000-0005-0000-0000-000034130000}"/>
    <cellStyle name="SAPBEXaggItem 4 2 2 5 2" xfId="33220" xr:uid="{00000000-0005-0000-0000-000035130000}"/>
    <cellStyle name="SAPBEXaggItem 4 2 2 6" xfId="20712" xr:uid="{00000000-0005-0000-0000-000036130000}"/>
    <cellStyle name="SAPBEXaggItem 4 2 2 6 2" xfId="35649" xr:uid="{00000000-0005-0000-0000-000037130000}"/>
    <cellStyle name="SAPBEXaggItem 4 2 2 7" xfId="13225" xr:uid="{00000000-0005-0000-0000-000038130000}"/>
    <cellStyle name="SAPBEXaggItem 4 2 2 7 2" xfId="28993" xr:uid="{00000000-0005-0000-0000-000039130000}"/>
    <cellStyle name="SAPBEXaggItem 4 2 2 8" xfId="38766" xr:uid="{8ABB909D-0AB3-4F10-BC6B-0369C72040EE}"/>
    <cellStyle name="SAPBEXaggItem 4 2 2 9" xfId="43458" xr:uid="{B138CB68-B9EE-4CF2-8791-D428B443E4C3}"/>
    <cellStyle name="SAPBEXaggItem 4 2 3" xfId="7883" xr:uid="{00000000-0005-0000-0000-00003A130000}"/>
    <cellStyle name="SAPBEXaggItem 4 2 3 2" xfId="23914" xr:uid="{00000000-0005-0000-0000-00003B130000}"/>
    <cellStyle name="SAPBEXaggItem 4 2 4" xfId="10709" xr:uid="{00000000-0005-0000-0000-00003C130000}"/>
    <cellStyle name="SAPBEXaggItem 4 2 4 2" xfId="26578" xr:uid="{00000000-0005-0000-0000-00003D130000}"/>
    <cellStyle name="SAPBEXaggItem 4 2 5" xfId="13202" xr:uid="{00000000-0005-0000-0000-00003E130000}"/>
    <cellStyle name="SAPBEXaggItem 4 2 5 2" xfId="28979" xr:uid="{00000000-0005-0000-0000-00003F130000}"/>
    <cellStyle name="SAPBEXaggItem 4 2 6" xfId="16061" xr:uid="{00000000-0005-0000-0000-000040130000}"/>
    <cellStyle name="SAPBEXaggItem 4 2 6 2" xfId="31200" xr:uid="{00000000-0005-0000-0000-000041130000}"/>
    <cellStyle name="SAPBEXaggItem 4 2 7" xfId="18675" xr:uid="{00000000-0005-0000-0000-000042130000}"/>
    <cellStyle name="SAPBEXaggItem 4 2 7 2" xfId="33623" xr:uid="{00000000-0005-0000-0000-000043130000}"/>
    <cellStyle name="SAPBEXaggItem 4 2 8" xfId="39783" xr:uid="{D4DD4979-FF7C-4550-9F79-7A74E1A2C355}"/>
    <cellStyle name="SAPBEXaggItem 4 2 9" xfId="40141" xr:uid="{F7D21288-EED5-4904-A114-5EE07964B74F}"/>
    <cellStyle name="SAPBEXaggItem 4 3" xfId="4809" xr:uid="{00000000-0005-0000-0000-000044130000}"/>
    <cellStyle name="SAPBEXaggItem 4 3 10" xfId="45647" xr:uid="{232CB88A-835E-4347-B044-ECC1A1F2CDE8}"/>
    <cellStyle name="SAPBEXaggItem 4 3 11" xfId="47965" xr:uid="{FC99DF92-E488-4070-A91A-83BE0E453A33}"/>
    <cellStyle name="SAPBEXaggItem 4 3 2" xfId="9964" xr:uid="{00000000-0005-0000-0000-000045130000}"/>
    <cellStyle name="SAPBEXaggItem 4 3 2 2" xfId="25955" xr:uid="{00000000-0005-0000-0000-000046130000}"/>
    <cellStyle name="SAPBEXaggItem 4 3 3" xfId="12782" xr:uid="{00000000-0005-0000-0000-000047130000}"/>
    <cellStyle name="SAPBEXaggItem 4 3 3 2" xfId="28626" xr:uid="{00000000-0005-0000-0000-000048130000}"/>
    <cellStyle name="SAPBEXaggItem 4 3 4" xfId="5769" xr:uid="{00000000-0005-0000-0000-000049130000}"/>
    <cellStyle name="SAPBEXaggItem 4 3 4 2" xfId="22804" xr:uid="{00000000-0005-0000-0000-00004A130000}"/>
    <cellStyle name="SAPBEXaggItem 4 3 5" xfId="18105" xr:uid="{00000000-0005-0000-0000-00004B130000}"/>
    <cellStyle name="SAPBEXaggItem 4 3 5 2" xfId="33221" xr:uid="{00000000-0005-0000-0000-00004C130000}"/>
    <cellStyle name="SAPBEXaggItem 4 3 6" xfId="20713" xr:uid="{00000000-0005-0000-0000-00004D130000}"/>
    <cellStyle name="SAPBEXaggItem 4 3 6 2" xfId="35650" xr:uid="{00000000-0005-0000-0000-00004E130000}"/>
    <cellStyle name="SAPBEXaggItem 4 3 7" xfId="18454" xr:uid="{00000000-0005-0000-0000-00004F130000}"/>
    <cellStyle name="SAPBEXaggItem 4 3 7 2" xfId="33490" xr:uid="{00000000-0005-0000-0000-000050130000}"/>
    <cellStyle name="SAPBEXaggItem 4 3 8" xfId="38767" xr:uid="{D7DDD271-AFBD-49D3-9D42-B9A062BF3F9B}"/>
    <cellStyle name="SAPBEXaggItem 4 3 9" xfId="43457" xr:uid="{DC98CE78-A98D-4E23-BEE1-A4C4F5B28EBF}"/>
    <cellStyle name="SAPBEXaggItem 4 4" xfId="5663" xr:uid="{00000000-0005-0000-0000-000051130000}"/>
    <cellStyle name="SAPBEXaggItem 4 4 2" xfId="22761" xr:uid="{00000000-0005-0000-0000-000052130000}"/>
    <cellStyle name="SAPBEXaggItem 4 5" xfId="7746" xr:uid="{00000000-0005-0000-0000-000053130000}"/>
    <cellStyle name="SAPBEXaggItem 4 5 2" xfId="23810" xr:uid="{00000000-0005-0000-0000-000054130000}"/>
    <cellStyle name="SAPBEXaggItem 4 6" xfId="13249" xr:uid="{00000000-0005-0000-0000-000055130000}"/>
    <cellStyle name="SAPBEXaggItem 4 6 2" xfId="29003" xr:uid="{00000000-0005-0000-0000-000056130000}"/>
    <cellStyle name="SAPBEXaggItem 4 7" xfId="6967" xr:uid="{00000000-0005-0000-0000-000057130000}"/>
    <cellStyle name="SAPBEXaggItem 4 7 2" xfId="23360" xr:uid="{00000000-0005-0000-0000-000058130000}"/>
    <cellStyle name="SAPBEXaggItem 4 8" xfId="7760" xr:uid="{00000000-0005-0000-0000-000059130000}"/>
    <cellStyle name="SAPBEXaggItem 4 8 2" xfId="23815" xr:uid="{00000000-0005-0000-0000-00005A130000}"/>
    <cellStyle name="SAPBEXaggItem 4 9" xfId="40920" xr:uid="{130A0CD4-FCF9-41E9-A111-4C7CFC70497F}"/>
    <cellStyle name="SAPBEXaggItem 5" xfId="575" xr:uid="{00000000-0005-0000-0000-00005B130000}"/>
    <cellStyle name="SAPBEXaggItem 5 10" xfId="18584" xr:uid="{00000000-0005-0000-0000-00005C130000}"/>
    <cellStyle name="SAPBEXaggItem 5 11" xfId="22297" xr:uid="{00000000-0005-0000-0000-00005D130000}"/>
    <cellStyle name="SAPBEXaggItem 5 12" xfId="40919" xr:uid="{F1F4BC5D-3730-49F1-9A8E-8512263E591B}"/>
    <cellStyle name="SAPBEXaggItem 5 13" xfId="41280" xr:uid="{65E91E03-0876-46D3-B405-779E7C9BE2B8}"/>
    <cellStyle name="SAPBEXaggItem 5 14" xfId="44612" xr:uid="{EF0FAFAF-868F-4E50-9913-29855C92329E}"/>
    <cellStyle name="SAPBEXaggItem 5 15" xfId="44731" xr:uid="{CCB5E10A-B1C3-48AB-85EB-2743F53AF520}"/>
    <cellStyle name="SAPBEXaggItem 5 2" xfId="576" xr:uid="{00000000-0005-0000-0000-00005E130000}"/>
    <cellStyle name="SAPBEXaggItem 5 2 10" xfId="22298" xr:uid="{00000000-0005-0000-0000-00005F130000}"/>
    <cellStyle name="SAPBEXaggItem 5 2 11" xfId="39782" xr:uid="{8F83FF03-9C5F-432E-97AC-DAC1DAE1127F}"/>
    <cellStyle name="SAPBEXaggItem 5 2 12" xfId="40142" xr:uid="{AEA41EDA-5651-40BC-A93C-BD692B89C1E1}"/>
    <cellStyle name="SAPBEXaggItem 5 2 13" xfId="44611" xr:uid="{C6CDF007-110B-4D65-A26E-F3457A7D9F02}"/>
    <cellStyle name="SAPBEXaggItem 5 2 14" xfId="41124" xr:uid="{3746D6A9-8443-4C8E-94D4-02D18DD63874}"/>
    <cellStyle name="SAPBEXaggItem 5 2 2" xfId="2710" xr:uid="{00000000-0005-0000-0000-000060130000}"/>
    <cellStyle name="SAPBEXaggItem 5 2 2 10" xfId="43460" xr:uid="{4ED6C350-6E31-49B6-A56C-FB3CCCC35AEF}"/>
    <cellStyle name="SAPBEXaggItem 5 2 2 11" xfId="45650" xr:uid="{1ECF3453-2852-4A41-B0DF-C8CF1B1BE90C}"/>
    <cellStyle name="SAPBEXaggItem 5 2 2 12" xfId="47968" xr:uid="{84C6B4BF-4D6B-4051-A5DA-DA2C56B0B574}"/>
    <cellStyle name="SAPBEXaggItem 5 2 2 2" xfId="7885" xr:uid="{00000000-0005-0000-0000-000061130000}"/>
    <cellStyle name="SAPBEXaggItem 5 2 2 2 2" xfId="23916" xr:uid="{00000000-0005-0000-0000-000062130000}"/>
    <cellStyle name="SAPBEXaggItem 5 2 2 3" xfId="10711" xr:uid="{00000000-0005-0000-0000-000063130000}"/>
    <cellStyle name="SAPBEXaggItem 5 2 2 3 2" xfId="26580" xr:uid="{00000000-0005-0000-0000-000064130000}"/>
    <cellStyle name="SAPBEXaggItem 5 2 2 4" xfId="14264" xr:uid="{00000000-0005-0000-0000-000065130000}"/>
    <cellStyle name="SAPBEXaggItem 5 2 2 4 2" xfId="29787" xr:uid="{00000000-0005-0000-0000-000066130000}"/>
    <cellStyle name="SAPBEXaggItem 5 2 2 5" xfId="16063" xr:uid="{00000000-0005-0000-0000-000067130000}"/>
    <cellStyle name="SAPBEXaggItem 5 2 2 5 2" xfId="31202" xr:uid="{00000000-0005-0000-0000-000068130000}"/>
    <cellStyle name="SAPBEXaggItem 5 2 2 6" xfId="18677" xr:uid="{00000000-0005-0000-0000-000069130000}"/>
    <cellStyle name="SAPBEXaggItem 5 2 2 6 2" xfId="33625" xr:uid="{00000000-0005-0000-0000-00006A130000}"/>
    <cellStyle name="SAPBEXaggItem 5 2 2 7" xfId="20999" xr:uid="{00000000-0005-0000-0000-00006B130000}"/>
    <cellStyle name="SAPBEXaggItem 5 2 2 7 2" xfId="35925" xr:uid="{00000000-0005-0000-0000-00006C130000}"/>
    <cellStyle name="SAPBEXaggItem 5 2 2 8" xfId="6161" xr:uid="{00000000-0005-0000-0000-00006D130000}"/>
    <cellStyle name="SAPBEXaggItem 5 2 2 9" xfId="38122" xr:uid="{5D06AEC5-EF4A-4508-9C64-ADD0079A5CF7}"/>
    <cellStyle name="SAPBEXaggItem 5 2 3" xfId="4806" xr:uid="{00000000-0005-0000-0000-00006E130000}"/>
    <cellStyle name="SAPBEXaggItem 5 2 3 2" xfId="9961" xr:uid="{00000000-0005-0000-0000-00006F130000}"/>
    <cellStyle name="SAPBEXaggItem 5 2 3 2 2" xfId="25952" xr:uid="{00000000-0005-0000-0000-000070130000}"/>
    <cellStyle name="SAPBEXaggItem 5 2 3 3" xfId="12779" xr:uid="{00000000-0005-0000-0000-000071130000}"/>
    <cellStyle name="SAPBEXaggItem 5 2 3 3 2" xfId="28623" xr:uid="{00000000-0005-0000-0000-000072130000}"/>
    <cellStyle name="SAPBEXaggItem 5 2 3 4" xfId="13665" xr:uid="{00000000-0005-0000-0000-000073130000}"/>
    <cellStyle name="SAPBEXaggItem 5 2 3 4 2" xfId="29286" xr:uid="{00000000-0005-0000-0000-000074130000}"/>
    <cellStyle name="SAPBEXaggItem 5 2 3 5" xfId="18102" xr:uid="{00000000-0005-0000-0000-000075130000}"/>
    <cellStyle name="SAPBEXaggItem 5 2 3 5 2" xfId="33218" xr:uid="{00000000-0005-0000-0000-000076130000}"/>
    <cellStyle name="SAPBEXaggItem 5 2 3 6" xfId="20710" xr:uid="{00000000-0005-0000-0000-000077130000}"/>
    <cellStyle name="SAPBEXaggItem 5 2 3 6 2" xfId="35647" xr:uid="{00000000-0005-0000-0000-000078130000}"/>
    <cellStyle name="SAPBEXaggItem 5 2 3 7" xfId="15365" xr:uid="{00000000-0005-0000-0000-000079130000}"/>
    <cellStyle name="SAPBEXaggItem 5 2 3 7 2" xfId="30772" xr:uid="{00000000-0005-0000-0000-00007A130000}"/>
    <cellStyle name="SAPBEXaggItem 5 2 4" xfId="5661" xr:uid="{00000000-0005-0000-0000-00007B130000}"/>
    <cellStyle name="SAPBEXaggItem 5 2 4 2" xfId="37215" xr:uid="{00000000-0005-0000-0000-00007C130000}"/>
    <cellStyle name="SAPBEXaggItem 5 2 5" xfId="7744" xr:uid="{00000000-0005-0000-0000-00007D130000}"/>
    <cellStyle name="SAPBEXaggItem 5 2 6" xfId="13248" xr:uid="{00000000-0005-0000-0000-00007E130000}"/>
    <cellStyle name="SAPBEXaggItem 5 2 7" xfId="5860" xr:uid="{00000000-0005-0000-0000-00007F130000}"/>
    <cellStyle name="SAPBEXaggItem 5 2 8" xfId="13489" xr:uid="{00000000-0005-0000-0000-000080130000}"/>
    <cellStyle name="SAPBEXaggItem 5 2 9" xfId="14507" xr:uid="{00000000-0005-0000-0000-000081130000}"/>
    <cellStyle name="SAPBEXaggItem 5 3" xfId="2709" xr:uid="{00000000-0005-0000-0000-000082130000}"/>
    <cellStyle name="SAPBEXaggItem 5 3 10" xfId="42241" xr:uid="{4FAAE4D9-3C1E-4B7C-9620-03A5C3A4B6B1}"/>
    <cellStyle name="SAPBEXaggItem 5 3 11" xfId="44719" xr:uid="{B7FBF335-A226-4AD5-9CBA-6909BC2180F8}"/>
    <cellStyle name="SAPBEXaggItem 5 3 12" xfId="46780" xr:uid="{9BB609C8-6951-446F-BBD6-7FB712B9B392}"/>
    <cellStyle name="SAPBEXaggItem 5 3 13" xfId="49085" xr:uid="{5C95AB20-6700-482F-87B9-A53FD47FF3CC}"/>
    <cellStyle name="SAPBEXaggItem 5 3 2" xfId="7884" xr:uid="{00000000-0005-0000-0000-000083130000}"/>
    <cellStyle name="SAPBEXaggItem 5 3 2 2" xfId="23915" xr:uid="{00000000-0005-0000-0000-000084130000}"/>
    <cellStyle name="SAPBEXaggItem 5 3 2 3" xfId="41982" xr:uid="{AB58CB69-FA28-4871-A1C2-B9775CF19686}"/>
    <cellStyle name="SAPBEXaggItem 5 3 2 4" xfId="42419" xr:uid="{B69E4354-D60A-4B4A-9D9C-B1F620B25966}"/>
    <cellStyle name="SAPBEXaggItem 5 3 2 5" xfId="44887" xr:uid="{98691BDF-4028-4505-9C48-D60E8FF465DC}"/>
    <cellStyle name="SAPBEXaggItem 5 3 2 6" xfId="46950" xr:uid="{B39B4480-9EEC-476F-97D3-3C0F084B08FD}"/>
    <cellStyle name="SAPBEXaggItem 5 3 2 7" xfId="49247" xr:uid="{E8288931-7FEE-44FE-B341-31DA04363BF2}"/>
    <cellStyle name="SAPBEXaggItem 5 3 3" xfId="10710" xr:uid="{00000000-0005-0000-0000-000085130000}"/>
    <cellStyle name="SAPBEXaggItem 5 3 3 2" xfId="26579" xr:uid="{00000000-0005-0000-0000-000086130000}"/>
    <cellStyle name="SAPBEXaggItem 5 3 4" xfId="13519" xr:uid="{00000000-0005-0000-0000-000087130000}"/>
    <cellStyle name="SAPBEXaggItem 5 3 4 2" xfId="29144" xr:uid="{00000000-0005-0000-0000-000088130000}"/>
    <cellStyle name="SAPBEXaggItem 5 3 5" xfId="16062" xr:uid="{00000000-0005-0000-0000-000089130000}"/>
    <cellStyle name="SAPBEXaggItem 5 3 5 2" xfId="31201" xr:uid="{00000000-0005-0000-0000-00008A130000}"/>
    <cellStyle name="SAPBEXaggItem 5 3 6" xfId="18676" xr:uid="{00000000-0005-0000-0000-00008B130000}"/>
    <cellStyle name="SAPBEXaggItem 5 3 6 2" xfId="33624" xr:uid="{00000000-0005-0000-0000-00008C130000}"/>
    <cellStyle name="SAPBEXaggItem 5 3 7" xfId="20998" xr:uid="{00000000-0005-0000-0000-00008D130000}"/>
    <cellStyle name="SAPBEXaggItem 5 3 7 2" xfId="35924" xr:uid="{00000000-0005-0000-0000-00008E130000}"/>
    <cellStyle name="SAPBEXaggItem 5 3 8" xfId="6160" xr:uid="{00000000-0005-0000-0000-00008F130000}"/>
    <cellStyle name="SAPBEXaggItem 5 3 9" xfId="41803" xr:uid="{4A8F0E4E-3F6A-459D-ADB2-E95166F0A942}"/>
    <cellStyle name="SAPBEXaggItem 5 4" xfId="4807" xr:uid="{00000000-0005-0000-0000-000090130000}"/>
    <cellStyle name="SAPBEXaggItem 5 4 10" xfId="45649" xr:uid="{3546115F-B0C7-41DC-BE26-BFA0FF236525}"/>
    <cellStyle name="SAPBEXaggItem 5 4 11" xfId="47967" xr:uid="{3C21F447-8BAE-4AFD-A34A-E0C484AEE3C0}"/>
    <cellStyle name="SAPBEXaggItem 5 4 2" xfId="9962" xr:uid="{00000000-0005-0000-0000-000091130000}"/>
    <cellStyle name="SAPBEXaggItem 5 4 2 2" xfId="25953" xr:uid="{00000000-0005-0000-0000-000092130000}"/>
    <cellStyle name="SAPBEXaggItem 5 4 3" xfId="12780" xr:uid="{00000000-0005-0000-0000-000093130000}"/>
    <cellStyle name="SAPBEXaggItem 5 4 3 2" xfId="28624" xr:uid="{00000000-0005-0000-0000-000094130000}"/>
    <cellStyle name="SAPBEXaggItem 5 4 4" xfId="15203" xr:uid="{00000000-0005-0000-0000-000095130000}"/>
    <cellStyle name="SAPBEXaggItem 5 4 4 2" xfId="30616" xr:uid="{00000000-0005-0000-0000-000096130000}"/>
    <cellStyle name="SAPBEXaggItem 5 4 5" xfId="18103" xr:uid="{00000000-0005-0000-0000-000097130000}"/>
    <cellStyle name="SAPBEXaggItem 5 4 5 2" xfId="33219" xr:uid="{00000000-0005-0000-0000-000098130000}"/>
    <cellStyle name="SAPBEXaggItem 5 4 6" xfId="20711" xr:uid="{00000000-0005-0000-0000-000099130000}"/>
    <cellStyle name="SAPBEXaggItem 5 4 6 2" xfId="35648" xr:uid="{00000000-0005-0000-0000-00009A130000}"/>
    <cellStyle name="SAPBEXaggItem 5 4 7" xfId="15166" xr:uid="{00000000-0005-0000-0000-00009B130000}"/>
    <cellStyle name="SAPBEXaggItem 5 4 7 2" xfId="30584" xr:uid="{00000000-0005-0000-0000-00009C130000}"/>
    <cellStyle name="SAPBEXaggItem 5 4 8" xfId="38201" xr:uid="{85698318-8937-49EE-89BF-59DF3F18D437}"/>
    <cellStyle name="SAPBEXaggItem 5 4 9" xfId="43459" xr:uid="{9948109A-9EF1-48B6-B2F8-7B1AFE6C9C21}"/>
    <cellStyle name="SAPBEXaggItem 5 5" xfId="5662" xr:uid="{00000000-0005-0000-0000-00009D130000}"/>
    <cellStyle name="SAPBEXaggItem 5 5 2" xfId="37216" xr:uid="{00000000-0005-0000-0000-00009E130000}"/>
    <cellStyle name="SAPBEXaggItem 5 6" xfId="7745" xr:uid="{00000000-0005-0000-0000-00009F130000}"/>
    <cellStyle name="SAPBEXaggItem 5 7" xfId="14701" xr:uid="{00000000-0005-0000-0000-0000A0130000}"/>
    <cellStyle name="SAPBEXaggItem 5 8" xfId="10384" xr:uid="{00000000-0005-0000-0000-0000A1130000}"/>
    <cellStyle name="SAPBEXaggItem 5 9" xfId="15963" xr:uid="{00000000-0005-0000-0000-0000A2130000}"/>
    <cellStyle name="SAPBEXaggItem 6" xfId="577" xr:uid="{00000000-0005-0000-0000-0000A3130000}"/>
    <cellStyle name="SAPBEXaggItem 6 10" xfId="14761" xr:uid="{00000000-0005-0000-0000-0000A4130000}"/>
    <cellStyle name="SAPBEXaggItem 6 10 2" xfId="30217" xr:uid="{00000000-0005-0000-0000-0000A5130000}"/>
    <cellStyle name="SAPBEXaggItem 6 11" xfId="4985" xr:uid="{00000000-0005-0000-0000-0000A6130000}"/>
    <cellStyle name="SAPBEXaggItem 6 12" xfId="37937" xr:uid="{00000000-0005-0000-0000-0000A7130000}"/>
    <cellStyle name="SAPBEXaggItem 6 13" xfId="40918" xr:uid="{6DF38B48-7C1A-4172-85C2-765F64441D12}"/>
    <cellStyle name="SAPBEXaggItem 6 14" xfId="41281" xr:uid="{B8739417-BB6E-40A9-98E4-3F4CDFCD50C5}"/>
    <cellStyle name="SAPBEXaggItem 6 15" xfId="44610" xr:uid="{1B1BA2B8-BA2A-4450-9D40-F39E86954527}"/>
    <cellStyle name="SAPBEXaggItem 6 16" xfId="43290" xr:uid="{C614AA8A-6E20-4449-87EC-3F85AE2D214D}"/>
    <cellStyle name="SAPBEXaggItem 6 2" xfId="2712" xr:uid="{00000000-0005-0000-0000-0000A8130000}"/>
    <cellStyle name="SAPBEXaggItem 6 2 10" xfId="44609" xr:uid="{A80ABAB9-891C-4405-9447-B10EB12CE593}"/>
    <cellStyle name="SAPBEXaggItem 6 2 11" xfId="44502" xr:uid="{AD9FA634-E74D-4937-8F68-FAF5B87E2601}"/>
    <cellStyle name="SAPBEXaggItem 6 2 2" xfId="4804" xr:uid="{00000000-0005-0000-0000-0000A9130000}"/>
    <cellStyle name="SAPBEXaggItem 6 2 2 10" xfId="45652" xr:uid="{B283B153-A282-4EB9-B2A1-79069C33CB32}"/>
    <cellStyle name="SAPBEXaggItem 6 2 2 11" xfId="47970" xr:uid="{2E0E5D64-AAA7-4DEA-BC34-B2F765BDAF6B}"/>
    <cellStyle name="SAPBEXaggItem 6 2 2 2" xfId="9959" xr:uid="{00000000-0005-0000-0000-0000AA130000}"/>
    <cellStyle name="SAPBEXaggItem 6 2 2 2 2" xfId="25950" xr:uid="{00000000-0005-0000-0000-0000AB130000}"/>
    <cellStyle name="SAPBEXaggItem 6 2 2 3" xfId="12777" xr:uid="{00000000-0005-0000-0000-0000AC130000}"/>
    <cellStyle name="SAPBEXaggItem 6 2 2 3 2" xfId="28621" xr:uid="{00000000-0005-0000-0000-0000AD130000}"/>
    <cellStyle name="SAPBEXaggItem 6 2 2 4" xfId="12855" xr:uid="{00000000-0005-0000-0000-0000AE130000}"/>
    <cellStyle name="SAPBEXaggItem 6 2 2 4 2" xfId="28697" xr:uid="{00000000-0005-0000-0000-0000AF130000}"/>
    <cellStyle name="SAPBEXaggItem 6 2 2 5" xfId="18100" xr:uid="{00000000-0005-0000-0000-0000B0130000}"/>
    <cellStyle name="SAPBEXaggItem 6 2 2 5 2" xfId="33216" xr:uid="{00000000-0005-0000-0000-0000B1130000}"/>
    <cellStyle name="SAPBEXaggItem 6 2 2 6" xfId="20708" xr:uid="{00000000-0005-0000-0000-0000B2130000}"/>
    <cellStyle name="SAPBEXaggItem 6 2 2 6 2" xfId="35645" xr:uid="{00000000-0005-0000-0000-0000B3130000}"/>
    <cellStyle name="SAPBEXaggItem 6 2 2 7" xfId="18608" xr:uid="{00000000-0005-0000-0000-0000B4130000}"/>
    <cellStyle name="SAPBEXaggItem 6 2 2 7 2" xfId="33562" xr:uid="{00000000-0005-0000-0000-0000B5130000}"/>
    <cellStyle name="SAPBEXaggItem 6 2 2 8" xfId="39250" xr:uid="{2B8BFED2-DF1A-481E-9DF7-9C9FEAF73B9C}"/>
    <cellStyle name="SAPBEXaggItem 6 2 2 9" xfId="43462" xr:uid="{2F6BB322-58B8-4894-95FC-716B77E28771}"/>
    <cellStyle name="SAPBEXaggItem 6 2 3" xfId="7887" xr:uid="{00000000-0005-0000-0000-0000B6130000}"/>
    <cellStyle name="SAPBEXaggItem 6 2 3 2" xfId="23918" xr:uid="{00000000-0005-0000-0000-0000B7130000}"/>
    <cellStyle name="SAPBEXaggItem 6 2 4" xfId="10713" xr:uid="{00000000-0005-0000-0000-0000B8130000}"/>
    <cellStyle name="SAPBEXaggItem 6 2 4 2" xfId="26582" xr:uid="{00000000-0005-0000-0000-0000B9130000}"/>
    <cellStyle name="SAPBEXaggItem 6 2 5" xfId="13199" xr:uid="{00000000-0005-0000-0000-0000BA130000}"/>
    <cellStyle name="SAPBEXaggItem 6 2 5 2" xfId="28976" xr:uid="{00000000-0005-0000-0000-0000BB130000}"/>
    <cellStyle name="SAPBEXaggItem 6 2 6" xfId="16065" xr:uid="{00000000-0005-0000-0000-0000BC130000}"/>
    <cellStyle name="SAPBEXaggItem 6 2 6 2" xfId="31204" xr:uid="{00000000-0005-0000-0000-0000BD130000}"/>
    <cellStyle name="SAPBEXaggItem 6 2 7" xfId="18679" xr:uid="{00000000-0005-0000-0000-0000BE130000}"/>
    <cellStyle name="SAPBEXaggItem 6 2 7 2" xfId="33627" xr:uid="{00000000-0005-0000-0000-0000BF130000}"/>
    <cellStyle name="SAPBEXaggItem 6 2 8" xfId="39781" xr:uid="{3CE56208-76E4-4ACF-8F5E-BD42A848060A}"/>
    <cellStyle name="SAPBEXaggItem 6 2 9" xfId="40143" xr:uid="{E4CDE954-C25E-49B6-9185-1AB80D016C2C}"/>
    <cellStyle name="SAPBEXaggItem 6 3" xfId="2711" xr:uid="{00000000-0005-0000-0000-0000C0130000}"/>
    <cellStyle name="SAPBEXaggItem 6 3 10" xfId="42242" xr:uid="{4BACD193-BA92-4712-9A11-4713D47E5EA2}"/>
    <cellStyle name="SAPBEXaggItem 6 3 11" xfId="46781" xr:uid="{ECEF5FDD-7A64-4E88-A015-7436CF21238F}"/>
    <cellStyle name="SAPBEXaggItem 6 3 12" xfId="49086" xr:uid="{2D77C3D7-B9B4-4939-8DCD-8114901111A2}"/>
    <cellStyle name="SAPBEXaggItem 6 3 2" xfId="7886" xr:uid="{00000000-0005-0000-0000-0000C1130000}"/>
    <cellStyle name="SAPBEXaggItem 6 3 2 2" xfId="23917" xr:uid="{00000000-0005-0000-0000-0000C2130000}"/>
    <cellStyle name="SAPBEXaggItem 6 3 3" xfId="10712" xr:uid="{00000000-0005-0000-0000-0000C3130000}"/>
    <cellStyle name="SAPBEXaggItem 6 3 3 2" xfId="26581" xr:uid="{00000000-0005-0000-0000-0000C4130000}"/>
    <cellStyle name="SAPBEXaggItem 6 3 4" xfId="15506" xr:uid="{00000000-0005-0000-0000-0000C5130000}"/>
    <cellStyle name="SAPBEXaggItem 6 3 4 2" xfId="30867" xr:uid="{00000000-0005-0000-0000-0000C6130000}"/>
    <cellStyle name="SAPBEXaggItem 6 3 5" xfId="16064" xr:uid="{00000000-0005-0000-0000-0000C7130000}"/>
    <cellStyle name="SAPBEXaggItem 6 3 5 2" xfId="31203" xr:uid="{00000000-0005-0000-0000-0000C8130000}"/>
    <cellStyle name="SAPBEXaggItem 6 3 6" xfId="18678" xr:uid="{00000000-0005-0000-0000-0000C9130000}"/>
    <cellStyle name="SAPBEXaggItem 6 3 6 2" xfId="33626" xr:uid="{00000000-0005-0000-0000-0000CA130000}"/>
    <cellStyle name="SAPBEXaggItem 6 3 7" xfId="21000" xr:uid="{00000000-0005-0000-0000-0000CB130000}"/>
    <cellStyle name="SAPBEXaggItem 6 3 7 2" xfId="35926" xr:uid="{00000000-0005-0000-0000-0000CC130000}"/>
    <cellStyle name="SAPBEXaggItem 6 3 8" xfId="6162" xr:uid="{00000000-0005-0000-0000-0000CD130000}"/>
    <cellStyle name="SAPBEXaggItem 6 3 9" xfId="41804" xr:uid="{863A3D96-1977-49C4-AA24-598592AF75CA}"/>
    <cellStyle name="SAPBEXaggItem 6 4" xfId="4805" xr:uid="{00000000-0005-0000-0000-0000CE130000}"/>
    <cellStyle name="SAPBEXaggItem 6 4 10" xfId="45651" xr:uid="{8439C2D8-D4AB-4277-A3C7-8130ED18F46A}"/>
    <cellStyle name="SAPBEXaggItem 6 4 11" xfId="47969" xr:uid="{D3FD4912-BA85-4C7C-BD00-84835A5C9875}"/>
    <cellStyle name="SAPBEXaggItem 6 4 2" xfId="9960" xr:uid="{00000000-0005-0000-0000-0000CF130000}"/>
    <cellStyle name="SAPBEXaggItem 6 4 2 2" xfId="25951" xr:uid="{00000000-0005-0000-0000-0000D0130000}"/>
    <cellStyle name="SAPBEXaggItem 6 4 3" xfId="12778" xr:uid="{00000000-0005-0000-0000-0000D1130000}"/>
    <cellStyle name="SAPBEXaggItem 6 4 3 2" xfId="28622" xr:uid="{00000000-0005-0000-0000-0000D2130000}"/>
    <cellStyle name="SAPBEXaggItem 6 4 4" xfId="12928" xr:uid="{00000000-0005-0000-0000-0000D3130000}"/>
    <cellStyle name="SAPBEXaggItem 6 4 4 2" xfId="28767" xr:uid="{00000000-0005-0000-0000-0000D4130000}"/>
    <cellStyle name="SAPBEXaggItem 6 4 5" xfId="18101" xr:uid="{00000000-0005-0000-0000-0000D5130000}"/>
    <cellStyle name="SAPBEXaggItem 6 4 5 2" xfId="33217" xr:uid="{00000000-0005-0000-0000-0000D6130000}"/>
    <cellStyle name="SAPBEXaggItem 6 4 6" xfId="20709" xr:uid="{00000000-0005-0000-0000-0000D7130000}"/>
    <cellStyle name="SAPBEXaggItem 6 4 6 2" xfId="35646" xr:uid="{00000000-0005-0000-0000-0000D8130000}"/>
    <cellStyle name="SAPBEXaggItem 6 4 7" xfId="5930" xr:uid="{00000000-0005-0000-0000-0000D9130000}"/>
    <cellStyle name="SAPBEXaggItem 6 4 7 2" xfId="22906" xr:uid="{00000000-0005-0000-0000-0000DA130000}"/>
    <cellStyle name="SAPBEXaggItem 6 4 8" xfId="39251" xr:uid="{1F2B33F7-CD13-4CD7-9B6B-8AB5088DC79C}"/>
    <cellStyle name="SAPBEXaggItem 6 4 9" xfId="43461" xr:uid="{5118927E-4459-49D7-885A-8F77808A73B0}"/>
    <cellStyle name="SAPBEXaggItem 6 5" xfId="5660" xr:uid="{00000000-0005-0000-0000-0000DB130000}"/>
    <cellStyle name="SAPBEXaggItem 6 5 2" xfId="22760" xr:uid="{00000000-0005-0000-0000-0000DC130000}"/>
    <cellStyle name="SAPBEXaggItem 6 6" xfId="7743" xr:uid="{00000000-0005-0000-0000-0000DD130000}"/>
    <cellStyle name="SAPBEXaggItem 6 6 2" xfId="23809" xr:uid="{00000000-0005-0000-0000-0000DE130000}"/>
    <cellStyle name="SAPBEXaggItem 6 7" xfId="15437" xr:uid="{00000000-0005-0000-0000-0000DF130000}"/>
    <cellStyle name="SAPBEXaggItem 6 7 2" xfId="30814" xr:uid="{00000000-0005-0000-0000-0000E0130000}"/>
    <cellStyle name="SAPBEXaggItem 6 8" xfId="13759" xr:uid="{00000000-0005-0000-0000-0000E1130000}"/>
    <cellStyle name="SAPBEXaggItem 6 8 2" xfId="29364" xr:uid="{00000000-0005-0000-0000-0000E2130000}"/>
    <cellStyle name="SAPBEXaggItem 6 9" xfId="10625" xr:uid="{00000000-0005-0000-0000-0000E3130000}"/>
    <cellStyle name="SAPBEXaggItem 6 9 2" xfId="26511" xr:uid="{00000000-0005-0000-0000-0000E4130000}"/>
    <cellStyle name="SAPBEXaggItem 7" xfId="578" xr:uid="{00000000-0005-0000-0000-0000E5130000}"/>
    <cellStyle name="SAPBEXaggItem 7 10" xfId="6571" xr:uid="{00000000-0005-0000-0000-0000E6130000}"/>
    <cellStyle name="SAPBEXaggItem 7 11" xfId="22299" xr:uid="{00000000-0005-0000-0000-0000E7130000}"/>
    <cellStyle name="SAPBEXaggItem 7 12" xfId="40917" xr:uid="{51AEDBD4-C8C1-43CE-8E9A-2589ABBB66B8}"/>
    <cellStyle name="SAPBEXaggItem 7 13" xfId="41282" xr:uid="{40209B5D-BCCF-4342-88D0-503784FAE499}"/>
    <cellStyle name="SAPBEXaggItem 7 14" xfId="44608" xr:uid="{C06281BA-6422-4AF4-9914-10B2F63C40CF}"/>
    <cellStyle name="SAPBEXaggItem 7 15" xfId="44736" xr:uid="{BA44E43A-DC42-4F8A-9A4C-C0F3A89A7A68}"/>
    <cellStyle name="SAPBEXaggItem 7 2" xfId="579" xr:uid="{00000000-0005-0000-0000-0000E8130000}"/>
    <cellStyle name="SAPBEXaggItem 7 2 10" xfId="22300" xr:uid="{00000000-0005-0000-0000-0000E9130000}"/>
    <cellStyle name="SAPBEXaggItem 7 2 11" xfId="39780" xr:uid="{42F58790-0D93-4B4B-85FE-81BC72BE55D4}"/>
    <cellStyle name="SAPBEXaggItem 7 2 12" xfId="40144" xr:uid="{5898364C-6A4C-4D0D-B682-0F54E0DDF65C}"/>
    <cellStyle name="SAPBEXaggItem 7 2 13" xfId="44607" xr:uid="{B4BDC6C0-AB9C-482F-BA15-7F6E5A393B42}"/>
    <cellStyle name="SAPBEXaggItem 7 2 14" xfId="39818" xr:uid="{3FC141C9-516A-446A-AB86-1255EC454A32}"/>
    <cellStyle name="SAPBEXaggItem 7 2 2" xfId="2714" xr:uid="{00000000-0005-0000-0000-0000EA130000}"/>
    <cellStyle name="SAPBEXaggItem 7 2 2 10" xfId="43464" xr:uid="{3CF56A4C-F015-4436-B556-03971D8EAB50}"/>
    <cellStyle name="SAPBEXaggItem 7 2 2 11" xfId="45654" xr:uid="{A2864B14-F29C-4218-A951-13BB2E5B5EE4}"/>
    <cellStyle name="SAPBEXaggItem 7 2 2 12" xfId="47972" xr:uid="{5DD2F879-26CD-4945-8CD0-C6F4923E530C}"/>
    <cellStyle name="SAPBEXaggItem 7 2 2 2" xfId="7889" xr:uid="{00000000-0005-0000-0000-0000EB130000}"/>
    <cellStyle name="SAPBEXaggItem 7 2 2 2 2" xfId="23920" xr:uid="{00000000-0005-0000-0000-0000EC130000}"/>
    <cellStyle name="SAPBEXaggItem 7 2 2 3" xfId="10715" xr:uid="{00000000-0005-0000-0000-0000ED130000}"/>
    <cellStyle name="SAPBEXaggItem 7 2 2 3 2" xfId="26584" xr:uid="{00000000-0005-0000-0000-0000EE130000}"/>
    <cellStyle name="SAPBEXaggItem 7 2 2 4" xfId="13200" xr:uid="{00000000-0005-0000-0000-0000EF130000}"/>
    <cellStyle name="SAPBEXaggItem 7 2 2 4 2" xfId="28977" xr:uid="{00000000-0005-0000-0000-0000F0130000}"/>
    <cellStyle name="SAPBEXaggItem 7 2 2 5" xfId="16067" xr:uid="{00000000-0005-0000-0000-0000F1130000}"/>
    <cellStyle name="SAPBEXaggItem 7 2 2 5 2" xfId="31206" xr:uid="{00000000-0005-0000-0000-0000F2130000}"/>
    <cellStyle name="SAPBEXaggItem 7 2 2 6" xfId="18681" xr:uid="{00000000-0005-0000-0000-0000F3130000}"/>
    <cellStyle name="SAPBEXaggItem 7 2 2 6 2" xfId="33629" xr:uid="{00000000-0005-0000-0000-0000F4130000}"/>
    <cellStyle name="SAPBEXaggItem 7 2 2 7" xfId="21003" xr:uid="{00000000-0005-0000-0000-0000F5130000}"/>
    <cellStyle name="SAPBEXaggItem 7 2 2 7 2" xfId="35929" xr:uid="{00000000-0005-0000-0000-0000F6130000}"/>
    <cellStyle name="SAPBEXaggItem 7 2 2 8" xfId="6164" xr:uid="{00000000-0005-0000-0000-0000F7130000}"/>
    <cellStyle name="SAPBEXaggItem 7 2 2 9" xfId="39248" xr:uid="{8E3957D5-0203-460A-8052-686E6BD38BFF}"/>
    <cellStyle name="SAPBEXaggItem 7 2 3" xfId="4802" xr:uid="{00000000-0005-0000-0000-0000F8130000}"/>
    <cellStyle name="SAPBEXaggItem 7 2 3 2" xfId="9957" xr:uid="{00000000-0005-0000-0000-0000F9130000}"/>
    <cellStyle name="SAPBEXaggItem 7 2 3 2 2" xfId="25948" xr:uid="{00000000-0005-0000-0000-0000FA130000}"/>
    <cellStyle name="SAPBEXaggItem 7 2 3 3" xfId="12775" xr:uid="{00000000-0005-0000-0000-0000FB130000}"/>
    <cellStyle name="SAPBEXaggItem 7 2 3 3 2" xfId="28619" xr:uid="{00000000-0005-0000-0000-0000FC130000}"/>
    <cellStyle name="SAPBEXaggItem 7 2 3 4" xfId="15205" xr:uid="{00000000-0005-0000-0000-0000FD130000}"/>
    <cellStyle name="SAPBEXaggItem 7 2 3 4 2" xfId="30618" xr:uid="{00000000-0005-0000-0000-0000FE130000}"/>
    <cellStyle name="SAPBEXaggItem 7 2 3 5" xfId="18098" xr:uid="{00000000-0005-0000-0000-0000FF130000}"/>
    <cellStyle name="SAPBEXaggItem 7 2 3 5 2" xfId="33214" xr:uid="{00000000-0005-0000-0000-000000140000}"/>
    <cellStyle name="SAPBEXaggItem 7 2 3 6" xfId="20706" xr:uid="{00000000-0005-0000-0000-000001140000}"/>
    <cellStyle name="SAPBEXaggItem 7 2 3 6 2" xfId="35643" xr:uid="{00000000-0005-0000-0000-000002140000}"/>
    <cellStyle name="SAPBEXaggItem 7 2 3 7" xfId="20928" xr:uid="{00000000-0005-0000-0000-000003140000}"/>
    <cellStyle name="SAPBEXaggItem 7 2 3 7 2" xfId="35854" xr:uid="{00000000-0005-0000-0000-000004140000}"/>
    <cellStyle name="SAPBEXaggItem 7 2 4" xfId="5658" xr:uid="{00000000-0005-0000-0000-000005140000}"/>
    <cellStyle name="SAPBEXaggItem 7 2 4 2" xfId="37066" xr:uid="{00000000-0005-0000-0000-000006140000}"/>
    <cellStyle name="SAPBEXaggItem 7 2 5" xfId="7741" xr:uid="{00000000-0005-0000-0000-000007140000}"/>
    <cellStyle name="SAPBEXaggItem 7 2 6" xfId="13300" xr:uid="{00000000-0005-0000-0000-000008140000}"/>
    <cellStyle name="SAPBEXaggItem 7 2 7" xfId="15073" xr:uid="{00000000-0005-0000-0000-000009140000}"/>
    <cellStyle name="SAPBEXaggItem 7 2 8" xfId="17420" xr:uid="{00000000-0005-0000-0000-00000A140000}"/>
    <cellStyle name="SAPBEXaggItem 7 2 9" xfId="20028" xr:uid="{00000000-0005-0000-0000-00000B140000}"/>
    <cellStyle name="SAPBEXaggItem 7 3" xfId="2713" xr:uid="{00000000-0005-0000-0000-00000C140000}"/>
    <cellStyle name="SAPBEXaggItem 7 3 10" xfId="42243" xr:uid="{92838AA1-D72D-451C-9D89-C29D634D9C5D}"/>
    <cellStyle name="SAPBEXaggItem 7 3 11" xfId="44721" xr:uid="{66905860-66DA-46A3-9630-DA0DD4F09A99}"/>
    <cellStyle name="SAPBEXaggItem 7 3 12" xfId="46782" xr:uid="{5B8F1983-40B9-4729-A679-5F5C02D4781D}"/>
    <cellStyle name="SAPBEXaggItem 7 3 13" xfId="49087" xr:uid="{E8E79623-98BB-4B12-949B-E1860E87CDD9}"/>
    <cellStyle name="SAPBEXaggItem 7 3 2" xfId="7888" xr:uid="{00000000-0005-0000-0000-00000D140000}"/>
    <cellStyle name="SAPBEXaggItem 7 3 2 2" xfId="23919" xr:uid="{00000000-0005-0000-0000-00000E140000}"/>
    <cellStyle name="SAPBEXaggItem 7 3 2 3" xfId="41983" xr:uid="{9B6573BF-36E3-4B6A-B8B1-D7B24D8AFBF8}"/>
    <cellStyle name="SAPBEXaggItem 7 3 2 4" xfId="42420" xr:uid="{2FB39C9C-36B8-4431-9EB8-FFEF08F696B2}"/>
    <cellStyle name="SAPBEXaggItem 7 3 2 5" xfId="44888" xr:uid="{A95B1336-184B-4AA2-8A9A-8AFEBEC61600}"/>
    <cellStyle name="SAPBEXaggItem 7 3 2 6" xfId="46951" xr:uid="{E04A396E-9942-4985-A185-8BFA4E477F1B}"/>
    <cellStyle name="SAPBEXaggItem 7 3 2 7" xfId="49248" xr:uid="{4BA08723-07BA-4F0E-ABE4-3805C41008B4}"/>
    <cellStyle name="SAPBEXaggItem 7 3 3" xfId="10714" xr:uid="{00000000-0005-0000-0000-00000F140000}"/>
    <cellStyle name="SAPBEXaggItem 7 3 3 2" xfId="26583" xr:uid="{00000000-0005-0000-0000-000010140000}"/>
    <cellStyle name="SAPBEXaggItem 7 3 4" xfId="13520" xr:uid="{00000000-0005-0000-0000-000011140000}"/>
    <cellStyle name="SAPBEXaggItem 7 3 4 2" xfId="29145" xr:uid="{00000000-0005-0000-0000-000012140000}"/>
    <cellStyle name="SAPBEXaggItem 7 3 5" xfId="16066" xr:uid="{00000000-0005-0000-0000-000013140000}"/>
    <cellStyle name="SAPBEXaggItem 7 3 5 2" xfId="31205" xr:uid="{00000000-0005-0000-0000-000014140000}"/>
    <cellStyle name="SAPBEXaggItem 7 3 6" xfId="18680" xr:uid="{00000000-0005-0000-0000-000015140000}"/>
    <cellStyle name="SAPBEXaggItem 7 3 6 2" xfId="33628" xr:uid="{00000000-0005-0000-0000-000016140000}"/>
    <cellStyle name="SAPBEXaggItem 7 3 7" xfId="21002" xr:uid="{00000000-0005-0000-0000-000017140000}"/>
    <cellStyle name="SAPBEXaggItem 7 3 7 2" xfId="35928" xr:uid="{00000000-0005-0000-0000-000018140000}"/>
    <cellStyle name="SAPBEXaggItem 7 3 8" xfId="6163" xr:uid="{00000000-0005-0000-0000-000019140000}"/>
    <cellStyle name="SAPBEXaggItem 7 3 9" xfId="41805" xr:uid="{B4A16599-605F-42AB-9B23-76C88F83E590}"/>
    <cellStyle name="SAPBEXaggItem 7 4" xfId="4803" xr:uid="{00000000-0005-0000-0000-00001A140000}"/>
    <cellStyle name="SAPBEXaggItem 7 4 10" xfId="45653" xr:uid="{BD9B31A9-A3ED-4950-A902-87925B464D43}"/>
    <cellStyle name="SAPBEXaggItem 7 4 11" xfId="47971" xr:uid="{1EA73E49-2F5B-4897-A76C-E244133A1CEC}"/>
    <cellStyle name="SAPBEXaggItem 7 4 2" xfId="9958" xr:uid="{00000000-0005-0000-0000-00001B140000}"/>
    <cellStyle name="SAPBEXaggItem 7 4 2 2" xfId="25949" xr:uid="{00000000-0005-0000-0000-00001C140000}"/>
    <cellStyle name="SAPBEXaggItem 7 4 3" xfId="12776" xr:uid="{00000000-0005-0000-0000-00001D140000}"/>
    <cellStyle name="SAPBEXaggItem 7 4 3 2" xfId="28620" xr:uid="{00000000-0005-0000-0000-00001E140000}"/>
    <cellStyle name="SAPBEXaggItem 7 4 4" xfId="15462" xr:uid="{00000000-0005-0000-0000-00001F140000}"/>
    <cellStyle name="SAPBEXaggItem 7 4 4 2" xfId="30830" xr:uid="{00000000-0005-0000-0000-000020140000}"/>
    <cellStyle name="SAPBEXaggItem 7 4 5" xfId="18099" xr:uid="{00000000-0005-0000-0000-000021140000}"/>
    <cellStyle name="SAPBEXaggItem 7 4 5 2" xfId="33215" xr:uid="{00000000-0005-0000-0000-000022140000}"/>
    <cellStyle name="SAPBEXaggItem 7 4 6" xfId="20707" xr:uid="{00000000-0005-0000-0000-000023140000}"/>
    <cellStyle name="SAPBEXaggItem 7 4 6 2" xfId="35644" xr:uid="{00000000-0005-0000-0000-000024140000}"/>
    <cellStyle name="SAPBEXaggItem 7 4 7" xfId="22067" xr:uid="{00000000-0005-0000-0000-000025140000}"/>
    <cellStyle name="SAPBEXaggItem 7 4 7 2" xfId="36984" xr:uid="{00000000-0005-0000-0000-000026140000}"/>
    <cellStyle name="SAPBEXaggItem 7 4 8" xfId="39249" xr:uid="{469B67E6-DC49-47F6-93E9-916E3B7D0311}"/>
    <cellStyle name="SAPBEXaggItem 7 4 9" xfId="43463" xr:uid="{E73EEFA7-E13F-4ACA-A8A7-6E8385AA4254}"/>
    <cellStyle name="SAPBEXaggItem 7 5" xfId="5659" xr:uid="{00000000-0005-0000-0000-000027140000}"/>
    <cellStyle name="SAPBEXaggItem 7 5 2" xfId="37214" xr:uid="{00000000-0005-0000-0000-000028140000}"/>
    <cellStyle name="SAPBEXaggItem 7 6" xfId="7742" xr:uid="{00000000-0005-0000-0000-000029140000}"/>
    <cellStyle name="SAPBEXaggItem 7 7" xfId="13247" xr:uid="{00000000-0005-0000-0000-00002A140000}"/>
    <cellStyle name="SAPBEXaggItem 7 8" xfId="14194" xr:uid="{00000000-0005-0000-0000-00002B140000}"/>
    <cellStyle name="SAPBEXaggItem 7 9" xfId="13424" xr:uid="{00000000-0005-0000-0000-00002C140000}"/>
    <cellStyle name="SAPBEXaggItem 8" xfId="580" xr:uid="{00000000-0005-0000-0000-00002D140000}"/>
    <cellStyle name="SAPBEXaggItem 8 10" xfId="18583" xr:uid="{00000000-0005-0000-0000-00002E140000}"/>
    <cellStyle name="SAPBEXaggItem 8 11" xfId="22301" xr:uid="{00000000-0005-0000-0000-00002F140000}"/>
    <cellStyle name="SAPBEXaggItem 8 12" xfId="40916" xr:uid="{337D86B3-9743-43A7-8919-21A9C2956040}"/>
    <cellStyle name="SAPBEXaggItem 8 13" xfId="41283" xr:uid="{C1A60E5E-70BE-4F46-8D0C-3F9AA1D2DF84}"/>
    <cellStyle name="SAPBEXaggItem 8 14" xfId="44606" xr:uid="{3F5C106E-391A-4B53-9730-C7820AC792B5}"/>
    <cellStyle name="SAPBEXaggItem 8 15" xfId="43291" xr:uid="{76E04471-C7EB-4EA6-8F6C-5F147119868E}"/>
    <cellStyle name="SAPBEXaggItem 8 2" xfId="581" xr:uid="{00000000-0005-0000-0000-000030140000}"/>
    <cellStyle name="SAPBEXaggItem 8 2 10" xfId="44722" xr:uid="{743F2449-DFF8-4B84-A6E6-E1EB3F4A39CD}"/>
    <cellStyle name="SAPBEXaggItem 8 2 11" xfId="46783" xr:uid="{F68F947D-0FAC-47B7-9FD2-870FF962694B}"/>
    <cellStyle name="SAPBEXaggItem 8 2 12" xfId="49088" xr:uid="{D952B309-A258-4F2B-829E-154CC609F212}"/>
    <cellStyle name="SAPBEXaggItem 8 2 2" xfId="5185" xr:uid="{00000000-0005-0000-0000-000031140000}"/>
    <cellStyle name="SAPBEXaggItem 8 2 2 2" xfId="37213" xr:uid="{00000000-0005-0000-0000-000032140000}"/>
    <cellStyle name="SAPBEXaggItem 8 2 2 3" xfId="42421" xr:uid="{A0020480-8BEF-4FC0-A1E4-6FD5F161CF32}"/>
    <cellStyle name="SAPBEXaggItem 8 2 2 4" xfId="44889" xr:uid="{B70D4F8E-0C7C-4193-A411-07AA186C3747}"/>
    <cellStyle name="SAPBEXaggItem 8 2 2 5" xfId="46952" xr:uid="{F9E4725D-2FD5-4E02-8FA7-F4DE240D9CDE}"/>
    <cellStyle name="SAPBEXaggItem 8 2 2 6" xfId="49249" xr:uid="{D1E2284D-822C-41F7-86B2-3A83EBF05581}"/>
    <cellStyle name="SAPBEXaggItem 8 2 3" xfId="5729" xr:uid="{00000000-0005-0000-0000-000033140000}"/>
    <cellStyle name="SAPBEXaggItem 8 2 4" xfId="13301" xr:uid="{00000000-0005-0000-0000-000034140000}"/>
    <cellStyle name="SAPBEXaggItem 8 2 5" xfId="6735" xr:uid="{00000000-0005-0000-0000-000035140000}"/>
    <cellStyle name="SAPBEXaggItem 8 2 6" xfId="15960" xr:uid="{00000000-0005-0000-0000-000036140000}"/>
    <cellStyle name="SAPBEXaggItem 8 2 7" xfId="20027" xr:uid="{00000000-0005-0000-0000-000037140000}"/>
    <cellStyle name="SAPBEXaggItem 8 2 8" xfId="22302" xr:uid="{00000000-0005-0000-0000-000038140000}"/>
    <cellStyle name="SAPBEXaggItem 8 2 9" xfId="42244" xr:uid="{8EB57383-F94E-4F4A-AF26-64AE685DD0BF}"/>
    <cellStyle name="SAPBEXaggItem 8 3" xfId="2715" xr:uid="{00000000-0005-0000-0000-000039140000}"/>
    <cellStyle name="SAPBEXaggItem 8 3 10" xfId="43465" xr:uid="{DE2B61E3-8BE1-4BD7-9480-CBA93F279AC8}"/>
    <cellStyle name="SAPBEXaggItem 8 3 11" xfId="45655" xr:uid="{B73B72A5-D338-48B6-AED4-6C33379E7E63}"/>
    <cellStyle name="SAPBEXaggItem 8 3 12" xfId="47973" xr:uid="{D3ABAA53-BE7C-4F80-8DF5-7466AFCAB03E}"/>
    <cellStyle name="SAPBEXaggItem 8 3 2" xfId="7890" xr:uid="{00000000-0005-0000-0000-00003A140000}"/>
    <cellStyle name="SAPBEXaggItem 8 3 2 2" xfId="23921" xr:uid="{00000000-0005-0000-0000-00003B140000}"/>
    <cellStyle name="SAPBEXaggItem 8 3 3" xfId="10716" xr:uid="{00000000-0005-0000-0000-00003C140000}"/>
    <cellStyle name="SAPBEXaggItem 8 3 3 2" xfId="26585" xr:uid="{00000000-0005-0000-0000-00003D140000}"/>
    <cellStyle name="SAPBEXaggItem 8 3 4" xfId="5794" xr:uid="{00000000-0005-0000-0000-00003E140000}"/>
    <cellStyle name="SAPBEXaggItem 8 3 4 2" xfId="22829" xr:uid="{00000000-0005-0000-0000-00003F140000}"/>
    <cellStyle name="SAPBEXaggItem 8 3 5" xfId="16068" xr:uid="{00000000-0005-0000-0000-000040140000}"/>
    <cellStyle name="SAPBEXaggItem 8 3 5 2" xfId="31207" xr:uid="{00000000-0005-0000-0000-000041140000}"/>
    <cellStyle name="SAPBEXaggItem 8 3 6" xfId="18682" xr:uid="{00000000-0005-0000-0000-000042140000}"/>
    <cellStyle name="SAPBEXaggItem 8 3 6 2" xfId="33630" xr:uid="{00000000-0005-0000-0000-000043140000}"/>
    <cellStyle name="SAPBEXaggItem 8 3 7" xfId="21004" xr:uid="{00000000-0005-0000-0000-000044140000}"/>
    <cellStyle name="SAPBEXaggItem 8 3 7 2" xfId="35930" xr:uid="{00000000-0005-0000-0000-000045140000}"/>
    <cellStyle name="SAPBEXaggItem 8 3 8" xfId="6165" xr:uid="{00000000-0005-0000-0000-000046140000}"/>
    <cellStyle name="SAPBEXaggItem 8 3 9" xfId="39247" xr:uid="{4AD5BCF8-7F64-4F7E-AE8F-D9E5F8750CE2}"/>
    <cellStyle name="SAPBEXaggItem 8 4" xfId="4801" xr:uid="{00000000-0005-0000-0000-000047140000}"/>
    <cellStyle name="SAPBEXaggItem 8 4 2" xfId="9956" xr:uid="{00000000-0005-0000-0000-000048140000}"/>
    <cellStyle name="SAPBEXaggItem 8 4 2 2" xfId="25947" xr:uid="{00000000-0005-0000-0000-000049140000}"/>
    <cellStyle name="SAPBEXaggItem 8 4 3" xfId="12774" xr:uid="{00000000-0005-0000-0000-00004A140000}"/>
    <cellStyle name="SAPBEXaggItem 8 4 3 2" xfId="28618" xr:uid="{00000000-0005-0000-0000-00004B140000}"/>
    <cellStyle name="SAPBEXaggItem 8 4 4" xfId="13663" xr:uid="{00000000-0005-0000-0000-00004C140000}"/>
    <cellStyle name="SAPBEXaggItem 8 4 4 2" xfId="29284" xr:uid="{00000000-0005-0000-0000-00004D140000}"/>
    <cellStyle name="SAPBEXaggItem 8 4 5" xfId="18097" xr:uid="{00000000-0005-0000-0000-00004E140000}"/>
    <cellStyle name="SAPBEXaggItem 8 4 5 2" xfId="33213" xr:uid="{00000000-0005-0000-0000-00004F140000}"/>
    <cellStyle name="SAPBEXaggItem 8 4 6" xfId="20705" xr:uid="{00000000-0005-0000-0000-000050140000}"/>
    <cellStyle name="SAPBEXaggItem 8 4 6 2" xfId="35642" xr:uid="{00000000-0005-0000-0000-000051140000}"/>
    <cellStyle name="SAPBEXaggItem 8 4 7" xfId="14660" xr:uid="{00000000-0005-0000-0000-000052140000}"/>
    <cellStyle name="SAPBEXaggItem 8 4 7 2" xfId="30159" xr:uid="{00000000-0005-0000-0000-000053140000}"/>
    <cellStyle name="SAPBEXaggItem 8 5" xfId="5657" xr:uid="{00000000-0005-0000-0000-000054140000}"/>
    <cellStyle name="SAPBEXaggItem 8 5 2" xfId="37813" xr:uid="{00000000-0005-0000-0000-000055140000}"/>
    <cellStyle name="SAPBEXaggItem 8 6" xfId="7739" xr:uid="{00000000-0005-0000-0000-000056140000}"/>
    <cellStyle name="SAPBEXaggItem 8 7" xfId="13246" xr:uid="{00000000-0005-0000-0000-000057140000}"/>
    <cellStyle name="SAPBEXaggItem 8 8" xfId="13961" xr:uid="{00000000-0005-0000-0000-000058140000}"/>
    <cellStyle name="SAPBEXaggItem 8 9" xfId="17419" xr:uid="{00000000-0005-0000-0000-000059140000}"/>
    <cellStyle name="SAPBEXaggItem 9" xfId="582" xr:uid="{00000000-0005-0000-0000-00005A140000}"/>
    <cellStyle name="SAPBEXaggItem 9 10" xfId="18582" xr:uid="{00000000-0005-0000-0000-00005B140000}"/>
    <cellStyle name="SAPBEXaggItem 9 11" xfId="22303" xr:uid="{00000000-0005-0000-0000-00005C140000}"/>
    <cellStyle name="SAPBEXaggItem 9 12" xfId="39779" xr:uid="{D79B45B1-95F9-4843-A72A-86A1C88B7222}"/>
    <cellStyle name="SAPBEXaggItem 9 13" xfId="40145" xr:uid="{4750FA47-B2E0-47CB-8E5C-920512169DEA}"/>
    <cellStyle name="SAPBEXaggItem 9 14" xfId="44605" xr:uid="{DF40887B-0E76-4F48-9AFF-F49617AD9425}"/>
    <cellStyle name="SAPBEXaggItem 9 15" xfId="44503" xr:uid="{FE4A1110-18A5-42F0-B7E9-AA85DD2BE3C0}"/>
    <cellStyle name="SAPBEXaggItem 9 2" xfId="583" xr:uid="{00000000-0005-0000-0000-00005D140000}"/>
    <cellStyle name="SAPBEXaggItem 9 2 10" xfId="44723" xr:uid="{DC56195D-9B25-41DF-A590-FDFD5417C1C5}"/>
    <cellStyle name="SAPBEXaggItem 9 2 11" xfId="46784" xr:uid="{0F63EB48-A2F7-42D3-96BF-F6B7B7761707}"/>
    <cellStyle name="SAPBEXaggItem 9 2 12" xfId="49089" xr:uid="{BF8F7DDF-ABC1-42CA-9617-B17B54316152}"/>
    <cellStyle name="SAPBEXaggItem 9 2 2" xfId="5655" xr:uid="{00000000-0005-0000-0000-00005E140000}"/>
    <cellStyle name="SAPBEXaggItem 9 2 2 2" xfId="37211" xr:uid="{00000000-0005-0000-0000-00005F140000}"/>
    <cellStyle name="SAPBEXaggItem 9 2 2 3" xfId="42422" xr:uid="{3DA48A79-CAE4-4733-B4E5-0426492CA556}"/>
    <cellStyle name="SAPBEXaggItem 9 2 2 4" xfId="44890" xr:uid="{28637E02-2AF0-4A88-8041-0B2B44E7E7FC}"/>
    <cellStyle name="SAPBEXaggItem 9 2 2 5" xfId="46953" xr:uid="{28F6DF10-A774-4612-B3D1-E08844184C87}"/>
    <cellStyle name="SAPBEXaggItem 9 2 2 6" xfId="49250" xr:uid="{9FF8A69E-16D6-4E5D-A5A7-BE945BE686B7}"/>
    <cellStyle name="SAPBEXaggItem 9 2 3" xfId="5730" xr:uid="{00000000-0005-0000-0000-000060140000}"/>
    <cellStyle name="SAPBEXaggItem 9 2 4" xfId="13302" xr:uid="{00000000-0005-0000-0000-000061140000}"/>
    <cellStyle name="SAPBEXaggItem 9 2 5" xfId="12948" xr:uid="{00000000-0005-0000-0000-000062140000}"/>
    <cellStyle name="SAPBEXaggItem 9 2 6" xfId="13408" xr:uid="{00000000-0005-0000-0000-000063140000}"/>
    <cellStyle name="SAPBEXaggItem 9 2 7" xfId="18581" xr:uid="{00000000-0005-0000-0000-000064140000}"/>
    <cellStyle name="SAPBEXaggItem 9 2 8" xfId="22304" xr:uid="{00000000-0005-0000-0000-000065140000}"/>
    <cellStyle name="SAPBEXaggItem 9 2 9" xfId="42245" xr:uid="{97ED9106-AAAC-4A1F-B76E-E0A6EC14A149}"/>
    <cellStyle name="SAPBEXaggItem 9 3" xfId="2716" xr:uid="{00000000-0005-0000-0000-000066140000}"/>
    <cellStyle name="SAPBEXaggItem 9 3 10" xfId="43466" xr:uid="{FCCB8B60-400C-4CF0-988C-7783A6D22AF9}"/>
    <cellStyle name="SAPBEXaggItem 9 3 11" xfId="45656" xr:uid="{650E214A-E6C8-4C1B-831D-A37640A4E731}"/>
    <cellStyle name="SAPBEXaggItem 9 3 12" xfId="47974" xr:uid="{D4278802-D16A-4E0F-A11C-AC93A949C982}"/>
    <cellStyle name="SAPBEXaggItem 9 3 2" xfId="7891" xr:uid="{00000000-0005-0000-0000-000067140000}"/>
    <cellStyle name="SAPBEXaggItem 9 3 2 2" xfId="23922" xr:uid="{00000000-0005-0000-0000-000068140000}"/>
    <cellStyle name="SAPBEXaggItem 9 3 3" xfId="10717" xr:uid="{00000000-0005-0000-0000-000069140000}"/>
    <cellStyle name="SAPBEXaggItem 9 3 3 2" xfId="26586" xr:uid="{00000000-0005-0000-0000-00006A140000}"/>
    <cellStyle name="SAPBEXaggItem 9 3 4" xfId="14265" xr:uid="{00000000-0005-0000-0000-00006B140000}"/>
    <cellStyle name="SAPBEXaggItem 9 3 4 2" xfId="29788" xr:uid="{00000000-0005-0000-0000-00006C140000}"/>
    <cellStyle name="SAPBEXaggItem 9 3 5" xfId="16069" xr:uid="{00000000-0005-0000-0000-00006D140000}"/>
    <cellStyle name="SAPBEXaggItem 9 3 5 2" xfId="31208" xr:uid="{00000000-0005-0000-0000-00006E140000}"/>
    <cellStyle name="SAPBEXaggItem 9 3 6" xfId="18683" xr:uid="{00000000-0005-0000-0000-00006F140000}"/>
    <cellStyle name="SAPBEXaggItem 9 3 6 2" xfId="33631" xr:uid="{00000000-0005-0000-0000-000070140000}"/>
    <cellStyle name="SAPBEXaggItem 9 3 7" xfId="21005" xr:uid="{00000000-0005-0000-0000-000071140000}"/>
    <cellStyle name="SAPBEXaggItem 9 3 7 2" xfId="35931" xr:uid="{00000000-0005-0000-0000-000072140000}"/>
    <cellStyle name="SAPBEXaggItem 9 3 8" xfId="6166" xr:uid="{00000000-0005-0000-0000-000073140000}"/>
    <cellStyle name="SAPBEXaggItem 9 3 9" xfId="39246" xr:uid="{B9BD4B8F-5799-4ED1-B467-F452453CC16E}"/>
    <cellStyle name="SAPBEXaggItem 9 4" xfId="4800" xr:uid="{00000000-0005-0000-0000-000074140000}"/>
    <cellStyle name="SAPBEXaggItem 9 4 2" xfId="9955" xr:uid="{00000000-0005-0000-0000-000075140000}"/>
    <cellStyle name="SAPBEXaggItem 9 4 2 2" xfId="25946" xr:uid="{00000000-0005-0000-0000-000076140000}"/>
    <cellStyle name="SAPBEXaggItem 9 4 3" xfId="12773" xr:uid="{00000000-0005-0000-0000-000077140000}"/>
    <cellStyle name="SAPBEXaggItem 9 4 3 2" xfId="28617" xr:uid="{00000000-0005-0000-0000-000078140000}"/>
    <cellStyle name="SAPBEXaggItem 9 4 4" xfId="15206" xr:uid="{00000000-0005-0000-0000-000079140000}"/>
    <cellStyle name="SAPBEXaggItem 9 4 4 2" xfId="30619" xr:uid="{00000000-0005-0000-0000-00007A140000}"/>
    <cellStyle name="SAPBEXaggItem 9 4 5" xfId="18096" xr:uid="{00000000-0005-0000-0000-00007B140000}"/>
    <cellStyle name="SAPBEXaggItem 9 4 5 2" xfId="33212" xr:uid="{00000000-0005-0000-0000-00007C140000}"/>
    <cellStyle name="SAPBEXaggItem 9 4 6" xfId="20704" xr:uid="{00000000-0005-0000-0000-00007D140000}"/>
    <cellStyle name="SAPBEXaggItem 9 4 6 2" xfId="35641" xr:uid="{00000000-0005-0000-0000-00007E140000}"/>
    <cellStyle name="SAPBEXaggItem 9 4 7" xfId="14945" xr:uid="{00000000-0005-0000-0000-00007F140000}"/>
    <cellStyle name="SAPBEXaggItem 9 4 7 2" xfId="30396" xr:uid="{00000000-0005-0000-0000-000080140000}"/>
    <cellStyle name="SAPBEXaggItem 9 5" xfId="5656" xr:uid="{00000000-0005-0000-0000-000081140000}"/>
    <cellStyle name="SAPBEXaggItem 9 5 2" xfId="37212" xr:uid="{00000000-0005-0000-0000-000082140000}"/>
    <cellStyle name="SAPBEXaggItem 9 6" xfId="7738" xr:uid="{00000000-0005-0000-0000-000083140000}"/>
    <cellStyle name="SAPBEXaggItem 9 7" xfId="5759" xr:uid="{00000000-0005-0000-0000-000084140000}"/>
    <cellStyle name="SAPBEXaggItem 9 8" xfId="6734" xr:uid="{00000000-0005-0000-0000-000085140000}"/>
    <cellStyle name="SAPBEXaggItem 9 9" xfId="15433" xr:uid="{00000000-0005-0000-0000-000086140000}"/>
    <cellStyle name="SAPBEXaggItem_(chuck) OpEx On-going GRC Forecast Sum 4-20-10" xfId="2717" xr:uid="{00000000-0005-0000-0000-000087140000}"/>
    <cellStyle name="SAPBEXaggItemX" xfId="69" xr:uid="{00000000-0005-0000-0000-000088140000}"/>
    <cellStyle name="SAPBEXaggItemX 10" xfId="2718" xr:uid="{00000000-0005-0000-0000-000089140000}"/>
    <cellStyle name="SAPBEXaggItemX 10 10" xfId="44604" xr:uid="{65B86070-B876-4446-B5B9-8ACB92858AFC}"/>
    <cellStyle name="SAPBEXaggItemX 10 11" xfId="43272" xr:uid="{DDA77C19-EDBD-4430-8912-FF5EF3C4AEF8}"/>
    <cellStyle name="SAPBEXaggItemX 10 2" xfId="4799" xr:uid="{00000000-0005-0000-0000-00008A140000}"/>
    <cellStyle name="SAPBEXaggItemX 10 2 10" xfId="45657" xr:uid="{A09AF77A-95F2-4D08-8328-881CE1E4488C}"/>
    <cellStyle name="SAPBEXaggItemX 10 2 11" xfId="47975" xr:uid="{254BD5F1-7FCB-4C45-B296-FD3ECE26EC18}"/>
    <cellStyle name="SAPBEXaggItemX 10 2 2" xfId="9954" xr:uid="{00000000-0005-0000-0000-00008B140000}"/>
    <cellStyle name="SAPBEXaggItemX 10 2 2 2" xfId="25945" xr:uid="{00000000-0005-0000-0000-00008C140000}"/>
    <cellStyle name="SAPBEXaggItemX 10 2 3" xfId="12772" xr:uid="{00000000-0005-0000-0000-00008D140000}"/>
    <cellStyle name="SAPBEXaggItemX 10 2 3 2" xfId="28616" xr:uid="{00000000-0005-0000-0000-00008E140000}"/>
    <cellStyle name="SAPBEXaggItemX 10 2 4" xfId="13662" xr:uid="{00000000-0005-0000-0000-00008F140000}"/>
    <cellStyle name="SAPBEXaggItemX 10 2 4 2" xfId="29283" xr:uid="{00000000-0005-0000-0000-000090140000}"/>
    <cellStyle name="SAPBEXaggItemX 10 2 5" xfId="18095" xr:uid="{00000000-0005-0000-0000-000091140000}"/>
    <cellStyle name="SAPBEXaggItemX 10 2 5 2" xfId="33211" xr:uid="{00000000-0005-0000-0000-000092140000}"/>
    <cellStyle name="SAPBEXaggItemX 10 2 6" xfId="20703" xr:uid="{00000000-0005-0000-0000-000093140000}"/>
    <cellStyle name="SAPBEXaggItemX 10 2 6 2" xfId="35640" xr:uid="{00000000-0005-0000-0000-000094140000}"/>
    <cellStyle name="SAPBEXaggItemX 10 2 7" xfId="13785" xr:uid="{00000000-0005-0000-0000-000095140000}"/>
    <cellStyle name="SAPBEXaggItemX 10 2 7 2" xfId="29377" xr:uid="{00000000-0005-0000-0000-000096140000}"/>
    <cellStyle name="SAPBEXaggItemX 10 2 8" xfId="39245" xr:uid="{C1DE7EC8-41F9-4628-A53A-00A1F0745715}"/>
    <cellStyle name="SAPBEXaggItemX 10 2 9" xfId="43467" xr:uid="{4150C258-86F3-4E23-9540-2B854F9094FF}"/>
    <cellStyle name="SAPBEXaggItemX 10 3" xfId="7892" xr:uid="{00000000-0005-0000-0000-000097140000}"/>
    <cellStyle name="SAPBEXaggItemX 10 3 2" xfId="23923" xr:uid="{00000000-0005-0000-0000-000098140000}"/>
    <cellStyle name="SAPBEXaggItemX 10 4" xfId="10718" xr:uid="{00000000-0005-0000-0000-000099140000}"/>
    <cellStyle name="SAPBEXaggItemX 10 4 2" xfId="26587" xr:uid="{00000000-0005-0000-0000-00009A140000}"/>
    <cellStyle name="SAPBEXaggItemX 10 5" xfId="13197" xr:uid="{00000000-0005-0000-0000-00009B140000}"/>
    <cellStyle name="SAPBEXaggItemX 10 5 2" xfId="28974" xr:uid="{00000000-0005-0000-0000-00009C140000}"/>
    <cellStyle name="SAPBEXaggItemX 10 6" xfId="16070" xr:uid="{00000000-0005-0000-0000-00009D140000}"/>
    <cellStyle name="SAPBEXaggItemX 10 6 2" xfId="31209" xr:uid="{00000000-0005-0000-0000-00009E140000}"/>
    <cellStyle name="SAPBEXaggItemX 10 7" xfId="18684" xr:uid="{00000000-0005-0000-0000-00009F140000}"/>
    <cellStyle name="SAPBEXaggItemX 10 7 2" xfId="33632" xr:uid="{00000000-0005-0000-0000-0000A0140000}"/>
    <cellStyle name="SAPBEXaggItemX 10 8" xfId="39778" xr:uid="{D5ADABBB-EFDB-4B14-8224-F156C157AB36}"/>
    <cellStyle name="SAPBEXaggItemX 10 9" xfId="40146" xr:uid="{F2F44195-A262-4738-BABB-A92B037AF6DE}"/>
    <cellStyle name="SAPBEXaggItemX 11" xfId="2719" xr:uid="{00000000-0005-0000-0000-0000A1140000}"/>
    <cellStyle name="SAPBEXaggItemX 11 10" xfId="44603" xr:uid="{DC11F858-D1BA-42C2-BCE0-AF7ECB68B3F6}"/>
    <cellStyle name="SAPBEXaggItemX 11 11" xfId="40956" xr:uid="{F8FDDB44-A7FF-4109-B640-83DED995E84E}"/>
    <cellStyle name="SAPBEXaggItemX 11 2" xfId="4798" xr:uid="{00000000-0005-0000-0000-0000A2140000}"/>
    <cellStyle name="SAPBEXaggItemX 11 2 10" xfId="45658" xr:uid="{D25C529A-11C7-4664-B4FC-D6DB11A97FB6}"/>
    <cellStyle name="SAPBEXaggItemX 11 2 11" xfId="47976" xr:uid="{5DFAEADF-841B-43C5-B721-D2DA55ABFE7C}"/>
    <cellStyle name="SAPBEXaggItemX 11 2 2" xfId="9953" xr:uid="{00000000-0005-0000-0000-0000A3140000}"/>
    <cellStyle name="SAPBEXaggItemX 11 2 2 2" xfId="25944" xr:uid="{00000000-0005-0000-0000-0000A4140000}"/>
    <cellStyle name="SAPBEXaggItemX 11 2 3" xfId="12771" xr:uid="{00000000-0005-0000-0000-0000A5140000}"/>
    <cellStyle name="SAPBEXaggItemX 11 2 3 2" xfId="28615" xr:uid="{00000000-0005-0000-0000-0000A6140000}"/>
    <cellStyle name="SAPBEXaggItemX 11 2 4" xfId="12840" xr:uid="{00000000-0005-0000-0000-0000A7140000}"/>
    <cellStyle name="SAPBEXaggItemX 11 2 4 2" xfId="28683" xr:uid="{00000000-0005-0000-0000-0000A8140000}"/>
    <cellStyle name="SAPBEXaggItemX 11 2 5" xfId="18094" xr:uid="{00000000-0005-0000-0000-0000A9140000}"/>
    <cellStyle name="SAPBEXaggItemX 11 2 5 2" xfId="33210" xr:uid="{00000000-0005-0000-0000-0000AA140000}"/>
    <cellStyle name="SAPBEXaggItemX 11 2 6" xfId="20702" xr:uid="{00000000-0005-0000-0000-0000AB140000}"/>
    <cellStyle name="SAPBEXaggItemX 11 2 6 2" xfId="35639" xr:uid="{00000000-0005-0000-0000-0000AC140000}"/>
    <cellStyle name="SAPBEXaggItemX 11 2 7" xfId="10150" xr:uid="{00000000-0005-0000-0000-0000AD140000}"/>
    <cellStyle name="SAPBEXaggItemX 11 2 7 2" xfId="26118" xr:uid="{00000000-0005-0000-0000-0000AE140000}"/>
    <cellStyle name="SAPBEXaggItemX 11 2 8" xfId="39244" xr:uid="{7D789738-7C5D-4668-9556-D880309D1B66}"/>
    <cellStyle name="SAPBEXaggItemX 11 2 9" xfId="43468" xr:uid="{3D82D63D-D835-4F30-BB5D-530696D4E4C6}"/>
    <cellStyle name="SAPBEXaggItemX 11 3" xfId="7893" xr:uid="{00000000-0005-0000-0000-0000AF140000}"/>
    <cellStyle name="SAPBEXaggItemX 11 3 2" xfId="23924" xr:uid="{00000000-0005-0000-0000-0000B0140000}"/>
    <cellStyle name="SAPBEXaggItemX 11 4" xfId="10719" xr:uid="{00000000-0005-0000-0000-0000B1140000}"/>
    <cellStyle name="SAPBEXaggItemX 11 4 2" xfId="26588" xr:uid="{00000000-0005-0000-0000-0000B2140000}"/>
    <cellStyle name="SAPBEXaggItemX 11 5" xfId="13521" xr:uid="{00000000-0005-0000-0000-0000B3140000}"/>
    <cellStyle name="SAPBEXaggItemX 11 5 2" xfId="29146" xr:uid="{00000000-0005-0000-0000-0000B4140000}"/>
    <cellStyle name="SAPBEXaggItemX 11 6" xfId="16071" xr:uid="{00000000-0005-0000-0000-0000B5140000}"/>
    <cellStyle name="SAPBEXaggItemX 11 6 2" xfId="31210" xr:uid="{00000000-0005-0000-0000-0000B6140000}"/>
    <cellStyle name="SAPBEXaggItemX 11 7" xfId="18685" xr:uid="{00000000-0005-0000-0000-0000B7140000}"/>
    <cellStyle name="SAPBEXaggItemX 11 7 2" xfId="33633" xr:uid="{00000000-0005-0000-0000-0000B8140000}"/>
    <cellStyle name="SAPBEXaggItemX 11 8" xfId="40914" xr:uid="{14D22255-9998-4E9E-A50E-62AC890AD02B}"/>
    <cellStyle name="SAPBEXaggItemX 11 9" xfId="41284" xr:uid="{8251C0FC-4BB5-4AF0-AE3F-A06FA551F5FB}"/>
    <cellStyle name="SAPBEXaggItemX 12" xfId="2720" xr:uid="{00000000-0005-0000-0000-0000B9140000}"/>
    <cellStyle name="SAPBEXaggItemX 12 10" xfId="40464" xr:uid="{6200678E-42DE-4B9C-B5E3-E9D10A23CD0D}"/>
    <cellStyle name="SAPBEXaggItemX 12 11" xfId="43293" xr:uid="{83107E56-2000-46B7-B7FD-8848F3856368}"/>
    <cellStyle name="SAPBEXaggItemX 12 2" xfId="4797" xr:uid="{00000000-0005-0000-0000-0000BA140000}"/>
    <cellStyle name="SAPBEXaggItemX 12 2 10" xfId="45659" xr:uid="{236DFE72-74A8-4FF2-A7D3-29C03D6AB3D0}"/>
    <cellStyle name="SAPBEXaggItemX 12 2 11" xfId="47977" xr:uid="{CC57EB7C-496D-48A0-9244-B082151283D8}"/>
    <cellStyle name="SAPBEXaggItemX 12 2 2" xfId="9952" xr:uid="{00000000-0005-0000-0000-0000BB140000}"/>
    <cellStyle name="SAPBEXaggItemX 12 2 2 2" xfId="25943" xr:uid="{00000000-0005-0000-0000-0000BC140000}"/>
    <cellStyle name="SAPBEXaggItemX 12 2 3" xfId="12770" xr:uid="{00000000-0005-0000-0000-0000BD140000}"/>
    <cellStyle name="SAPBEXaggItemX 12 2 3 2" xfId="28614" xr:uid="{00000000-0005-0000-0000-0000BE140000}"/>
    <cellStyle name="SAPBEXaggItemX 12 2 4" xfId="15207" xr:uid="{00000000-0005-0000-0000-0000BF140000}"/>
    <cellStyle name="SAPBEXaggItemX 12 2 4 2" xfId="30620" xr:uid="{00000000-0005-0000-0000-0000C0140000}"/>
    <cellStyle name="SAPBEXaggItemX 12 2 5" xfId="18093" xr:uid="{00000000-0005-0000-0000-0000C1140000}"/>
    <cellStyle name="SAPBEXaggItemX 12 2 5 2" xfId="33209" xr:uid="{00000000-0005-0000-0000-0000C2140000}"/>
    <cellStyle name="SAPBEXaggItemX 12 2 6" xfId="20701" xr:uid="{00000000-0005-0000-0000-0000C3140000}"/>
    <cellStyle name="SAPBEXaggItemX 12 2 6 2" xfId="35638" xr:uid="{00000000-0005-0000-0000-0000C4140000}"/>
    <cellStyle name="SAPBEXaggItemX 12 2 7" xfId="7792" xr:uid="{00000000-0005-0000-0000-0000C5140000}"/>
    <cellStyle name="SAPBEXaggItemX 12 2 7 2" xfId="23833" xr:uid="{00000000-0005-0000-0000-0000C6140000}"/>
    <cellStyle name="SAPBEXaggItemX 12 2 8" xfId="39243" xr:uid="{CCD81068-E90A-4E61-9123-1D0040C7BB0E}"/>
    <cellStyle name="SAPBEXaggItemX 12 2 9" xfId="43469" xr:uid="{557BD58E-6DA9-413F-8146-F5D362871E66}"/>
    <cellStyle name="SAPBEXaggItemX 12 3" xfId="7894" xr:uid="{00000000-0005-0000-0000-0000C7140000}"/>
    <cellStyle name="SAPBEXaggItemX 12 3 2" xfId="23925" xr:uid="{00000000-0005-0000-0000-0000C8140000}"/>
    <cellStyle name="SAPBEXaggItemX 12 4" xfId="10720" xr:uid="{00000000-0005-0000-0000-0000C9140000}"/>
    <cellStyle name="SAPBEXaggItemX 12 4 2" xfId="26589" xr:uid="{00000000-0005-0000-0000-0000CA140000}"/>
    <cellStyle name="SAPBEXaggItemX 12 5" xfId="13198" xr:uid="{00000000-0005-0000-0000-0000CB140000}"/>
    <cellStyle name="SAPBEXaggItemX 12 5 2" xfId="28975" xr:uid="{00000000-0005-0000-0000-0000CC140000}"/>
    <cellStyle name="SAPBEXaggItemX 12 6" xfId="16072" xr:uid="{00000000-0005-0000-0000-0000CD140000}"/>
    <cellStyle name="SAPBEXaggItemX 12 6 2" xfId="31211" xr:uid="{00000000-0005-0000-0000-0000CE140000}"/>
    <cellStyle name="SAPBEXaggItemX 12 7" xfId="18686" xr:uid="{00000000-0005-0000-0000-0000CF140000}"/>
    <cellStyle name="SAPBEXaggItemX 12 7 2" xfId="33634" xr:uid="{00000000-0005-0000-0000-0000D0140000}"/>
    <cellStyle name="SAPBEXaggItemX 12 8" xfId="40915" xr:uid="{E5F0CA75-A4EA-4120-B8A7-E74E67518BCC}"/>
    <cellStyle name="SAPBEXaggItemX 12 9" xfId="40147" xr:uid="{C951C4E7-2770-49F6-9BF8-D2E2F8CE7F82}"/>
    <cellStyle name="SAPBEXaggItemX 13" xfId="2721" xr:uid="{00000000-0005-0000-0000-0000D1140000}"/>
    <cellStyle name="SAPBEXaggItemX 13 10" xfId="44602" xr:uid="{5259C9BA-9707-40C9-95B4-7A1781700542}"/>
    <cellStyle name="SAPBEXaggItemX 13 11" xfId="44504" xr:uid="{09BAD91E-B305-4A55-88DF-82392B020FF8}"/>
    <cellStyle name="SAPBEXaggItemX 13 2" xfId="4796" xr:uid="{00000000-0005-0000-0000-0000D2140000}"/>
    <cellStyle name="SAPBEXaggItemX 13 2 10" xfId="45660" xr:uid="{613B0AE3-0CE6-4359-84FA-62406EB0D2F9}"/>
    <cellStyle name="SAPBEXaggItemX 13 2 11" xfId="47978" xr:uid="{7E2ED030-F7F7-462D-A4FF-49F519B2562B}"/>
    <cellStyle name="SAPBEXaggItemX 13 2 2" xfId="9951" xr:uid="{00000000-0005-0000-0000-0000D3140000}"/>
    <cellStyle name="SAPBEXaggItemX 13 2 2 2" xfId="25942" xr:uid="{00000000-0005-0000-0000-0000D4140000}"/>
    <cellStyle name="SAPBEXaggItemX 13 2 3" xfId="12769" xr:uid="{00000000-0005-0000-0000-0000D5140000}"/>
    <cellStyle name="SAPBEXaggItemX 13 2 3 2" xfId="28613" xr:uid="{00000000-0005-0000-0000-0000D6140000}"/>
    <cellStyle name="SAPBEXaggItemX 13 2 4" xfId="11813" xr:uid="{00000000-0005-0000-0000-0000D7140000}"/>
    <cellStyle name="SAPBEXaggItemX 13 2 4 2" xfId="27664" xr:uid="{00000000-0005-0000-0000-0000D8140000}"/>
    <cellStyle name="SAPBEXaggItemX 13 2 5" xfId="18092" xr:uid="{00000000-0005-0000-0000-0000D9140000}"/>
    <cellStyle name="SAPBEXaggItemX 13 2 5 2" xfId="33208" xr:uid="{00000000-0005-0000-0000-0000DA140000}"/>
    <cellStyle name="SAPBEXaggItemX 13 2 6" xfId="20700" xr:uid="{00000000-0005-0000-0000-0000DB140000}"/>
    <cellStyle name="SAPBEXaggItemX 13 2 6 2" xfId="35637" xr:uid="{00000000-0005-0000-0000-0000DC140000}"/>
    <cellStyle name="SAPBEXaggItemX 13 2 7" xfId="6972" xr:uid="{00000000-0005-0000-0000-0000DD140000}"/>
    <cellStyle name="SAPBEXaggItemX 13 2 7 2" xfId="23364" xr:uid="{00000000-0005-0000-0000-0000DE140000}"/>
    <cellStyle name="SAPBEXaggItemX 13 2 8" xfId="38121" xr:uid="{3A069B62-BDDF-45D9-9D7B-D963A3062FDE}"/>
    <cellStyle name="SAPBEXaggItemX 13 2 9" xfId="43470" xr:uid="{FEE53EFD-C11F-40A9-BE87-058EDD6D65C5}"/>
    <cellStyle name="SAPBEXaggItemX 13 3" xfId="7895" xr:uid="{00000000-0005-0000-0000-0000DF140000}"/>
    <cellStyle name="SAPBEXaggItemX 13 3 2" xfId="23926" xr:uid="{00000000-0005-0000-0000-0000E0140000}"/>
    <cellStyle name="SAPBEXaggItemX 13 4" xfId="10721" xr:uid="{00000000-0005-0000-0000-0000E1140000}"/>
    <cellStyle name="SAPBEXaggItemX 13 4 2" xfId="26590" xr:uid="{00000000-0005-0000-0000-0000E2140000}"/>
    <cellStyle name="SAPBEXaggItemX 13 5" xfId="15361" xr:uid="{00000000-0005-0000-0000-0000E3140000}"/>
    <cellStyle name="SAPBEXaggItemX 13 5 2" xfId="30769" xr:uid="{00000000-0005-0000-0000-0000E4140000}"/>
    <cellStyle name="SAPBEXaggItemX 13 6" xfId="16073" xr:uid="{00000000-0005-0000-0000-0000E5140000}"/>
    <cellStyle name="SAPBEXaggItemX 13 6 2" xfId="31212" xr:uid="{00000000-0005-0000-0000-0000E6140000}"/>
    <cellStyle name="SAPBEXaggItemX 13 7" xfId="18687" xr:uid="{00000000-0005-0000-0000-0000E7140000}"/>
    <cellStyle name="SAPBEXaggItemX 13 7 2" xfId="33635" xr:uid="{00000000-0005-0000-0000-0000E8140000}"/>
    <cellStyle name="SAPBEXaggItemX 13 8" xfId="39777" xr:uid="{61A8EFEF-3A7A-4604-A874-5503726936BE}"/>
    <cellStyle name="SAPBEXaggItemX 13 9" xfId="41285" xr:uid="{C5FDB704-5120-4A78-828D-6C0E1EAD8CD8}"/>
    <cellStyle name="SAPBEXaggItemX 14" xfId="2722" xr:uid="{00000000-0005-0000-0000-0000E9140000}"/>
    <cellStyle name="SAPBEXaggItemX 14 10" xfId="44601" xr:uid="{1FA0797F-6D2E-4051-9F5F-75523CDDC3BF}"/>
    <cellStyle name="SAPBEXaggItemX 14 11" xfId="44745" xr:uid="{0E2189B6-D56D-4AA5-9DB2-E621212898D4}"/>
    <cellStyle name="SAPBEXaggItemX 14 2" xfId="4795" xr:uid="{00000000-0005-0000-0000-0000EA140000}"/>
    <cellStyle name="SAPBEXaggItemX 14 2 10" xfId="45661" xr:uid="{A170BEB3-4DA6-4460-B794-AC45EABFB7BF}"/>
    <cellStyle name="SAPBEXaggItemX 14 2 11" xfId="47979" xr:uid="{B2B677DD-FB12-46FC-9434-30C967F3CDA8}"/>
    <cellStyle name="SAPBEXaggItemX 14 2 2" xfId="9950" xr:uid="{00000000-0005-0000-0000-0000EB140000}"/>
    <cellStyle name="SAPBEXaggItemX 14 2 2 2" xfId="25941" xr:uid="{00000000-0005-0000-0000-0000EC140000}"/>
    <cellStyle name="SAPBEXaggItemX 14 2 3" xfId="12768" xr:uid="{00000000-0005-0000-0000-0000ED140000}"/>
    <cellStyle name="SAPBEXaggItemX 14 2 3 2" xfId="28612" xr:uid="{00000000-0005-0000-0000-0000EE140000}"/>
    <cellStyle name="SAPBEXaggItemX 14 2 4" xfId="15208" xr:uid="{00000000-0005-0000-0000-0000EF140000}"/>
    <cellStyle name="SAPBEXaggItemX 14 2 4 2" xfId="30621" xr:uid="{00000000-0005-0000-0000-0000F0140000}"/>
    <cellStyle name="SAPBEXaggItemX 14 2 5" xfId="18091" xr:uid="{00000000-0005-0000-0000-0000F1140000}"/>
    <cellStyle name="SAPBEXaggItemX 14 2 5 2" xfId="33207" xr:uid="{00000000-0005-0000-0000-0000F2140000}"/>
    <cellStyle name="SAPBEXaggItemX 14 2 6" xfId="20699" xr:uid="{00000000-0005-0000-0000-0000F3140000}"/>
    <cellStyle name="SAPBEXaggItemX 14 2 6 2" xfId="35636" xr:uid="{00000000-0005-0000-0000-0000F4140000}"/>
    <cellStyle name="SAPBEXaggItemX 14 2 7" xfId="15556" xr:uid="{00000000-0005-0000-0000-0000F5140000}"/>
    <cellStyle name="SAPBEXaggItemX 14 2 7 2" xfId="30904" xr:uid="{00000000-0005-0000-0000-0000F6140000}"/>
    <cellStyle name="SAPBEXaggItemX 14 2 8" xfId="39242" xr:uid="{BC2B03A5-1C89-451F-A10C-082AD8CBDA9C}"/>
    <cellStyle name="SAPBEXaggItemX 14 2 9" xfId="43471" xr:uid="{BD709F2C-1531-448F-A02A-BCA3DEA77AE2}"/>
    <cellStyle name="SAPBEXaggItemX 14 3" xfId="7896" xr:uid="{00000000-0005-0000-0000-0000F7140000}"/>
    <cellStyle name="SAPBEXaggItemX 14 3 2" xfId="23927" xr:uid="{00000000-0005-0000-0000-0000F8140000}"/>
    <cellStyle name="SAPBEXaggItemX 14 4" xfId="10722" xr:uid="{00000000-0005-0000-0000-0000F9140000}"/>
    <cellStyle name="SAPBEXaggItemX 14 4 2" xfId="26591" xr:uid="{00000000-0005-0000-0000-0000FA140000}"/>
    <cellStyle name="SAPBEXaggItemX 14 5" xfId="14266" xr:uid="{00000000-0005-0000-0000-0000FB140000}"/>
    <cellStyle name="SAPBEXaggItemX 14 5 2" xfId="29789" xr:uid="{00000000-0005-0000-0000-0000FC140000}"/>
    <cellStyle name="SAPBEXaggItemX 14 6" xfId="16074" xr:uid="{00000000-0005-0000-0000-0000FD140000}"/>
    <cellStyle name="SAPBEXaggItemX 14 6 2" xfId="31213" xr:uid="{00000000-0005-0000-0000-0000FE140000}"/>
    <cellStyle name="SAPBEXaggItemX 14 7" xfId="18688" xr:uid="{00000000-0005-0000-0000-0000FF140000}"/>
    <cellStyle name="SAPBEXaggItemX 14 7 2" xfId="33636" xr:uid="{00000000-0005-0000-0000-000000150000}"/>
    <cellStyle name="SAPBEXaggItemX 14 8" xfId="39776" xr:uid="{8703B978-B52F-4015-A768-F9F68BDC4050}"/>
    <cellStyle name="SAPBEXaggItemX 14 9" xfId="38948" xr:uid="{E885D385-6A74-42F4-8E00-13B1052D4BAD}"/>
    <cellStyle name="SAPBEXaggItemX 15" xfId="2723" xr:uid="{00000000-0005-0000-0000-000001150000}"/>
    <cellStyle name="SAPBEXaggItemX 15 10" xfId="44600" xr:uid="{473D1B6F-6122-4E1F-9515-8C8872CD234F}"/>
    <cellStyle name="SAPBEXaggItemX 15 11" xfId="38273" xr:uid="{95465508-8E9A-4908-AFBE-17D62523D271}"/>
    <cellStyle name="SAPBEXaggItemX 15 2" xfId="4794" xr:uid="{00000000-0005-0000-0000-000002150000}"/>
    <cellStyle name="SAPBEXaggItemX 15 2 10" xfId="45662" xr:uid="{D5468B03-A9DB-4CF4-B986-9881C04D354B}"/>
    <cellStyle name="SAPBEXaggItemX 15 2 11" xfId="47980" xr:uid="{D7844620-4AEC-4760-8289-BBA4334384F0}"/>
    <cellStyle name="SAPBEXaggItemX 15 2 2" xfId="9949" xr:uid="{00000000-0005-0000-0000-000003150000}"/>
    <cellStyle name="SAPBEXaggItemX 15 2 2 2" xfId="25940" xr:uid="{00000000-0005-0000-0000-000004150000}"/>
    <cellStyle name="SAPBEXaggItemX 15 2 3" xfId="12767" xr:uid="{00000000-0005-0000-0000-000005150000}"/>
    <cellStyle name="SAPBEXaggItemX 15 2 3 2" xfId="28611" xr:uid="{00000000-0005-0000-0000-000006150000}"/>
    <cellStyle name="SAPBEXaggItemX 15 2 4" xfId="13661" xr:uid="{00000000-0005-0000-0000-000007150000}"/>
    <cellStyle name="SAPBEXaggItemX 15 2 4 2" xfId="29282" xr:uid="{00000000-0005-0000-0000-000008150000}"/>
    <cellStyle name="SAPBEXaggItemX 15 2 5" xfId="18090" xr:uid="{00000000-0005-0000-0000-000009150000}"/>
    <cellStyle name="SAPBEXaggItemX 15 2 5 2" xfId="33206" xr:uid="{00000000-0005-0000-0000-00000A150000}"/>
    <cellStyle name="SAPBEXaggItemX 15 2 6" xfId="20698" xr:uid="{00000000-0005-0000-0000-00000B150000}"/>
    <cellStyle name="SAPBEXaggItemX 15 2 6 2" xfId="35635" xr:uid="{00000000-0005-0000-0000-00000C150000}"/>
    <cellStyle name="SAPBEXaggItemX 15 2 7" xfId="15823" xr:uid="{00000000-0005-0000-0000-00000D150000}"/>
    <cellStyle name="SAPBEXaggItemX 15 2 7 2" xfId="31064" xr:uid="{00000000-0005-0000-0000-00000E150000}"/>
    <cellStyle name="SAPBEXaggItemX 15 2 8" xfId="38117" xr:uid="{A3BD84EE-C7F9-4A8C-AFA7-DB98ADB2B0B0}"/>
    <cellStyle name="SAPBEXaggItemX 15 2 9" xfId="43472" xr:uid="{39A1876D-61C6-42DB-B17F-FE62E8FABFC5}"/>
    <cellStyle name="SAPBEXaggItemX 15 3" xfId="7897" xr:uid="{00000000-0005-0000-0000-00000F150000}"/>
    <cellStyle name="SAPBEXaggItemX 15 3 2" xfId="23928" xr:uid="{00000000-0005-0000-0000-000010150000}"/>
    <cellStyle name="SAPBEXaggItemX 15 4" xfId="10723" xr:uid="{00000000-0005-0000-0000-000011150000}"/>
    <cellStyle name="SAPBEXaggItemX 15 4 2" xfId="26592" xr:uid="{00000000-0005-0000-0000-000012150000}"/>
    <cellStyle name="SAPBEXaggItemX 15 5" xfId="13195" xr:uid="{00000000-0005-0000-0000-000013150000}"/>
    <cellStyle name="SAPBEXaggItemX 15 5 2" xfId="28972" xr:uid="{00000000-0005-0000-0000-000014150000}"/>
    <cellStyle name="SAPBEXaggItemX 15 6" xfId="16075" xr:uid="{00000000-0005-0000-0000-000015150000}"/>
    <cellStyle name="SAPBEXaggItemX 15 6 2" xfId="31214" xr:uid="{00000000-0005-0000-0000-000016150000}"/>
    <cellStyle name="SAPBEXaggItemX 15 7" xfId="18689" xr:uid="{00000000-0005-0000-0000-000017150000}"/>
    <cellStyle name="SAPBEXaggItemX 15 7 2" xfId="33637" xr:uid="{00000000-0005-0000-0000-000018150000}"/>
    <cellStyle name="SAPBEXaggItemX 15 8" xfId="40912" xr:uid="{B383030B-CD36-4B77-AFF3-46532F28E662}"/>
    <cellStyle name="SAPBEXaggItemX 15 9" xfId="38289" xr:uid="{FDAEF3B7-282C-400A-906C-A64036D75CC4}"/>
    <cellStyle name="SAPBEXaggItemX 16" xfId="2724" xr:uid="{00000000-0005-0000-0000-000019150000}"/>
    <cellStyle name="SAPBEXaggItemX 16 10" xfId="44599" xr:uid="{7719EE22-4F42-492C-ADE6-C9DB9F135143}"/>
    <cellStyle name="SAPBEXaggItemX 16 11" xfId="43294" xr:uid="{053CAB02-484A-46D5-B4D6-35FA1098D9D1}"/>
    <cellStyle name="SAPBEXaggItemX 16 2" xfId="4793" xr:uid="{00000000-0005-0000-0000-00001A150000}"/>
    <cellStyle name="SAPBEXaggItemX 16 2 10" xfId="45663" xr:uid="{50EA76B7-A807-4199-A3C4-AEBA5132CFA9}"/>
    <cellStyle name="SAPBEXaggItemX 16 2 11" xfId="47981" xr:uid="{C5B7415C-2D59-4B62-8FEC-ECAAA2D99B45}"/>
    <cellStyle name="SAPBEXaggItemX 16 2 2" xfId="9948" xr:uid="{00000000-0005-0000-0000-00001B150000}"/>
    <cellStyle name="SAPBEXaggItemX 16 2 2 2" xfId="25939" xr:uid="{00000000-0005-0000-0000-00001C150000}"/>
    <cellStyle name="SAPBEXaggItemX 16 2 3" xfId="12766" xr:uid="{00000000-0005-0000-0000-00001D150000}"/>
    <cellStyle name="SAPBEXaggItemX 16 2 3 2" xfId="28610" xr:uid="{00000000-0005-0000-0000-00001E150000}"/>
    <cellStyle name="SAPBEXaggItemX 16 2 4" xfId="15209" xr:uid="{00000000-0005-0000-0000-00001F150000}"/>
    <cellStyle name="SAPBEXaggItemX 16 2 4 2" xfId="30622" xr:uid="{00000000-0005-0000-0000-000020150000}"/>
    <cellStyle name="SAPBEXaggItemX 16 2 5" xfId="18089" xr:uid="{00000000-0005-0000-0000-000021150000}"/>
    <cellStyle name="SAPBEXaggItemX 16 2 5 2" xfId="33205" xr:uid="{00000000-0005-0000-0000-000022150000}"/>
    <cellStyle name="SAPBEXaggItemX 16 2 6" xfId="20697" xr:uid="{00000000-0005-0000-0000-000023150000}"/>
    <cellStyle name="SAPBEXaggItemX 16 2 6 2" xfId="35634" xr:uid="{00000000-0005-0000-0000-000024150000}"/>
    <cellStyle name="SAPBEXaggItemX 16 2 7" xfId="15183" xr:uid="{00000000-0005-0000-0000-000025150000}"/>
    <cellStyle name="SAPBEXaggItemX 16 2 7 2" xfId="30596" xr:uid="{00000000-0005-0000-0000-000026150000}"/>
    <cellStyle name="SAPBEXaggItemX 16 2 8" xfId="39241" xr:uid="{C4709445-9D90-47B5-8CC5-69F1C0A04D88}"/>
    <cellStyle name="SAPBEXaggItemX 16 2 9" xfId="43473" xr:uid="{D134DFDB-8E7A-48E4-9B02-F989E9979DF9}"/>
    <cellStyle name="SAPBEXaggItemX 16 3" xfId="7898" xr:uid="{00000000-0005-0000-0000-000027150000}"/>
    <cellStyle name="SAPBEXaggItemX 16 3 2" xfId="23929" xr:uid="{00000000-0005-0000-0000-000028150000}"/>
    <cellStyle name="SAPBEXaggItemX 16 4" xfId="10724" xr:uid="{00000000-0005-0000-0000-000029150000}"/>
    <cellStyle name="SAPBEXaggItemX 16 4 2" xfId="26593" xr:uid="{00000000-0005-0000-0000-00002A150000}"/>
    <cellStyle name="SAPBEXaggItemX 16 5" xfId="13196" xr:uid="{00000000-0005-0000-0000-00002B150000}"/>
    <cellStyle name="SAPBEXaggItemX 16 5 2" xfId="28973" xr:uid="{00000000-0005-0000-0000-00002C150000}"/>
    <cellStyle name="SAPBEXaggItemX 16 6" xfId="16076" xr:uid="{00000000-0005-0000-0000-00002D150000}"/>
    <cellStyle name="SAPBEXaggItemX 16 6 2" xfId="31215" xr:uid="{00000000-0005-0000-0000-00002E150000}"/>
    <cellStyle name="SAPBEXaggItemX 16 7" xfId="18690" xr:uid="{00000000-0005-0000-0000-00002F150000}"/>
    <cellStyle name="SAPBEXaggItemX 16 7 2" xfId="33638" xr:uid="{00000000-0005-0000-0000-000030150000}"/>
    <cellStyle name="SAPBEXaggItemX 16 8" xfId="40913" xr:uid="{2CA00152-58D3-495E-974E-572E1477EA94}"/>
    <cellStyle name="SAPBEXaggItemX 16 9" xfId="41924" xr:uid="{06A48E32-AA94-4C67-99A0-9A081EE89AAE}"/>
    <cellStyle name="SAPBEXaggItemX 17" xfId="4911" xr:uid="{00000000-0005-0000-0000-000031150000}"/>
    <cellStyle name="SAPBEXaggItemX 17 10" xfId="45465" xr:uid="{F51E567B-1697-45EF-8D6F-01739A87C64F}"/>
    <cellStyle name="SAPBEXaggItemX 17 11" xfId="47787" xr:uid="{A9CFB5AA-FBC0-4188-9EE7-FB6FC912A73F}"/>
    <cellStyle name="SAPBEXaggItemX 17 2" xfId="10066" xr:uid="{00000000-0005-0000-0000-000032150000}"/>
    <cellStyle name="SAPBEXaggItemX 17 2 2" xfId="26048" xr:uid="{00000000-0005-0000-0000-000033150000}"/>
    <cellStyle name="SAPBEXaggItemX 17 3" xfId="12884" xr:uid="{00000000-0005-0000-0000-000034150000}"/>
    <cellStyle name="SAPBEXaggItemX 17 3 2" xfId="28725" xr:uid="{00000000-0005-0000-0000-000035150000}"/>
    <cellStyle name="SAPBEXaggItemX 17 4" xfId="7595" xr:uid="{00000000-0005-0000-0000-000036150000}"/>
    <cellStyle name="SAPBEXaggItemX 17 4 2" xfId="23739" xr:uid="{00000000-0005-0000-0000-000037150000}"/>
    <cellStyle name="SAPBEXaggItemX 17 5" xfId="18205" xr:uid="{00000000-0005-0000-0000-000038150000}"/>
    <cellStyle name="SAPBEXaggItemX 17 5 2" xfId="33311" xr:uid="{00000000-0005-0000-0000-000039150000}"/>
    <cellStyle name="SAPBEXaggItemX 17 6" xfId="20812" xr:uid="{00000000-0005-0000-0000-00003A150000}"/>
    <cellStyle name="SAPBEXaggItemX 17 6 2" xfId="35745" xr:uid="{00000000-0005-0000-0000-00003B150000}"/>
    <cellStyle name="SAPBEXaggItemX 17 7" xfId="18598" xr:uid="{00000000-0005-0000-0000-00003C150000}"/>
    <cellStyle name="SAPBEXaggItemX 17 7 2" xfId="33552" xr:uid="{00000000-0005-0000-0000-00003D150000}"/>
    <cellStyle name="SAPBEXaggItemX 17 8" xfId="40306" xr:uid="{A3F134B0-0E93-4A10-98E4-CB00ED03B368}"/>
    <cellStyle name="SAPBEXaggItemX 17 9" xfId="40447" xr:uid="{1D91DCC5-535D-43B2-B06D-73C372D533F4}"/>
    <cellStyle name="SAPBEXaggItemX 18" xfId="6015" xr:uid="{00000000-0005-0000-0000-00003E150000}"/>
    <cellStyle name="SAPBEXaggItemX 18 2" xfId="22980" xr:uid="{00000000-0005-0000-0000-00003F150000}"/>
    <cellStyle name="SAPBEXaggItemX 19" xfId="7269" xr:uid="{00000000-0005-0000-0000-000040150000}"/>
    <cellStyle name="SAPBEXaggItemX 19 2" xfId="23514" xr:uid="{00000000-0005-0000-0000-000041150000}"/>
    <cellStyle name="SAPBEXaggItemX 2" xfId="584" xr:uid="{00000000-0005-0000-0000-000042150000}"/>
    <cellStyle name="SAPBEXaggItemX 2 10" xfId="10274" xr:uid="{00000000-0005-0000-0000-000043150000}"/>
    <cellStyle name="SAPBEXaggItemX 2 10 2" xfId="26224" xr:uid="{00000000-0005-0000-0000-000044150000}"/>
    <cellStyle name="SAPBEXaggItemX 2 11" xfId="4986" xr:uid="{00000000-0005-0000-0000-000045150000}"/>
    <cellStyle name="SAPBEXaggItemX 2 12" xfId="22128" xr:uid="{00000000-0005-0000-0000-000046150000}"/>
    <cellStyle name="SAPBEXaggItemX 2 13" xfId="37938" xr:uid="{00000000-0005-0000-0000-000047150000}"/>
    <cellStyle name="SAPBEXaggItemX 2 14" xfId="41350" xr:uid="{06C33077-9DE3-4467-9D7A-A5AB7C07246C}"/>
    <cellStyle name="SAPBEXaggItemX 2 15" xfId="39814" xr:uid="{99CC32EE-1BA6-4DE0-B51F-49DB181F3A17}"/>
    <cellStyle name="SAPBEXaggItemX 2 16" xfId="40015" xr:uid="{85581239-CCAA-40B7-9833-120919D3E145}"/>
    <cellStyle name="SAPBEXaggItemX 2 17" xfId="44665" xr:uid="{ECF7D860-2CDD-42E5-BBC9-B97837A47419}"/>
    <cellStyle name="SAPBEXaggItemX 2 2" xfId="585" xr:uid="{00000000-0005-0000-0000-000048150000}"/>
    <cellStyle name="SAPBEXaggItemX 2 2 10" xfId="4987" xr:uid="{00000000-0005-0000-0000-000049150000}"/>
    <cellStyle name="SAPBEXaggItemX 2 2 11" xfId="37939" xr:uid="{00000000-0005-0000-0000-00004A150000}"/>
    <cellStyle name="SAPBEXaggItemX 2 2 12" xfId="39775" xr:uid="{019174A3-23ED-418A-A520-4610175734A0}"/>
    <cellStyle name="SAPBEXaggItemX 2 2 13" xfId="40148" xr:uid="{C161E166-EB19-4D2D-B64E-FEBCECD3C5CD}"/>
    <cellStyle name="SAPBEXaggItemX 2 2 14" xfId="44598" xr:uid="{9DBA4A8E-2070-4FA4-866E-7DD6B2C54457}"/>
    <cellStyle name="SAPBEXaggItemX 2 2 15" xfId="44505" xr:uid="{C85D6C39-803C-4305-94CA-72ECC5A1E79D}"/>
    <cellStyle name="SAPBEXaggItemX 2 2 2" xfId="2726" xr:uid="{00000000-0005-0000-0000-00004B150000}"/>
    <cellStyle name="SAPBEXaggItemX 2 2 2 10" xfId="42246" xr:uid="{1EF8E1BB-492A-42B9-A6AD-88BA936F693A}"/>
    <cellStyle name="SAPBEXaggItemX 2 2 2 11" xfId="46785" xr:uid="{687F09B0-78EE-4F5E-8CBA-D47FDA54F9AA}"/>
    <cellStyle name="SAPBEXaggItemX 2 2 2 12" xfId="49090" xr:uid="{6E6761C4-7716-40DD-9FC6-42C22B7FDEFC}"/>
    <cellStyle name="SAPBEXaggItemX 2 2 2 2" xfId="7900" xr:uid="{00000000-0005-0000-0000-00004C150000}"/>
    <cellStyle name="SAPBEXaggItemX 2 2 2 2 2" xfId="23931" xr:uid="{00000000-0005-0000-0000-00004D150000}"/>
    <cellStyle name="SAPBEXaggItemX 2 2 2 3" xfId="10726" xr:uid="{00000000-0005-0000-0000-00004E150000}"/>
    <cellStyle name="SAPBEXaggItemX 2 2 2 3 2" xfId="26595" xr:uid="{00000000-0005-0000-0000-00004F150000}"/>
    <cellStyle name="SAPBEXaggItemX 2 2 2 4" xfId="14260" xr:uid="{00000000-0005-0000-0000-000050150000}"/>
    <cellStyle name="SAPBEXaggItemX 2 2 2 4 2" xfId="29783" xr:uid="{00000000-0005-0000-0000-000051150000}"/>
    <cellStyle name="SAPBEXaggItemX 2 2 2 5" xfId="16078" xr:uid="{00000000-0005-0000-0000-000052150000}"/>
    <cellStyle name="SAPBEXaggItemX 2 2 2 5 2" xfId="31217" xr:uid="{00000000-0005-0000-0000-000053150000}"/>
    <cellStyle name="SAPBEXaggItemX 2 2 2 6" xfId="18692" xr:uid="{00000000-0005-0000-0000-000054150000}"/>
    <cellStyle name="SAPBEXaggItemX 2 2 2 6 2" xfId="33640" xr:uid="{00000000-0005-0000-0000-000055150000}"/>
    <cellStyle name="SAPBEXaggItemX 2 2 2 7" xfId="21007" xr:uid="{00000000-0005-0000-0000-000056150000}"/>
    <cellStyle name="SAPBEXaggItemX 2 2 2 7 2" xfId="35933" xr:uid="{00000000-0005-0000-0000-000057150000}"/>
    <cellStyle name="SAPBEXaggItemX 2 2 2 8" xfId="6168" xr:uid="{00000000-0005-0000-0000-000058150000}"/>
    <cellStyle name="SAPBEXaggItemX 2 2 2 9" xfId="41807" xr:uid="{1F6B397C-9A41-4753-AC45-D8C9E0746B4D}"/>
    <cellStyle name="SAPBEXaggItemX 2 2 3" xfId="4791" xr:uid="{00000000-0005-0000-0000-000059150000}"/>
    <cellStyle name="SAPBEXaggItemX 2 2 3 10" xfId="45664" xr:uid="{A8F09CB9-24E0-4A02-BECB-68165DE59D91}"/>
    <cellStyle name="SAPBEXaggItemX 2 2 3 11" xfId="47982" xr:uid="{E1608FE0-EE40-4731-AFD1-2614E108884D}"/>
    <cellStyle name="SAPBEXaggItemX 2 2 3 2" xfId="9946" xr:uid="{00000000-0005-0000-0000-00005A150000}"/>
    <cellStyle name="SAPBEXaggItemX 2 2 3 2 2" xfId="25937" xr:uid="{00000000-0005-0000-0000-00005B150000}"/>
    <cellStyle name="SAPBEXaggItemX 2 2 3 3" xfId="12764" xr:uid="{00000000-0005-0000-0000-00005C150000}"/>
    <cellStyle name="SAPBEXaggItemX 2 2 3 3 2" xfId="28608" xr:uid="{00000000-0005-0000-0000-00005D150000}"/>
    <cellStyle name="SAPBEXaggItemX 2 2 3 4" xfId="15210" xr:uid="{00000000-0005-0000-0000-00005E150000}"/>
    <cellStyle name="SAPBEXaggItemX 2 2 3 4 2" xfId="30623" xr:uid="{00000000-0005-0000-0000-00005F150000}"/>
    <cellStyle name="SAPBEXaggItemX 2 2 3 5" xfId="18087" xr:uid="{00000000-0005-0000-0000-000060150000}"/>
    <cellStyle name="SAPBEXaggItemX 2 2 3 5 2" xfId="33203" xr:uid="{00000000-0005-0000-0000-000061150000}"/>
    <cellStyle name="SAPBEXaggItemX 2 2 3 6" xfId="20695" xr:uid="{00000000-0005-0000-0000-000062150000}"/>
    <cellStyle name="SAPBEXaggItemX 2 2 3 6 2" xfId="35632" xr:uid="{00000000-0005-0000-0000-000063150000}"/>
    <cellStyle name="SAPBEXaggItemX 2 2 3 7" xfId="13684" xr:uid="{00000000-0005-0000-0000-000064150000}"/>
    <cellStyle name="SAPBEXaggItemX 2 2 3 7 2" xfId="29304" xr:uid="{00000000-0005-0000-0000-000065150000}"/>
    <cellStyle name="SAPBEXaggItemX 2 2 3 8" xfId="39240" xr:uid="{429472E2-148C-4701-873B-5ACB0E13D328}"/>
    <cellStyle name="SAPBEXaggItemX 2 2 3 9" xfId="43474" xr:uid="{14E91FF8-4615-43DA-AE16-5AE2C4AD875C}"/>
    <cellStyle name="SAPBEXaggItemX 2 2 4" xfId="5183" xr:uid="{00000000-0005-0000-0000-000066150000}"/>
    <cellStyle name="SAPBEXaggItemX 2 2 4 2" xfId="22522" xr:uid="{00000000-0005-0000-0000-000067150000}"/>
    <cellStyle name="SAPBEXaggItemX 2 2 5" xfId="6905" xr:uid="{00000000-0005-0000-0000-000068150000}"/>
    <cellStyle name="SAPBEXaggItemX 2 2 5 2" xfId="23327" xr:uid="{00000000-0005-0000-0000-000069150000}"/>
    <cellStyle name="SAPBEXaggItemX 2 2 6" xfId="13074" xr:uid="{00000000-0005-0000-0000-00006A150000}"/>
    <cellStyle name="SAPBEXaggItemX 2 2 6 2" xfId="28855" xr:uid="{00000000-0005-0000-0000-00006B150000}"/>
    <cellStyle name="SAPBEXaggItemX 2 2 7" xfId="5816" xr:uid="{00000000-0005-0000-0000-00006C150000}"/>
    <cellStyle name="SAPBEXaggItemX 2 2 7 2" xfId="22841" xr:uid="{00000000-0005-0000-0000-00006D150000}"/>
    <cellStyle name="SAPBEXaggItemX 2 2 8" xfId="15956" xr:uid="{00000000-0005-0000-0000-00006E150000}"/>
    <cellStyle name="SAPBEXaggItemX 2 2 8 2" xfId="31126" xr:uid="{00000000-0005-0000-0000-00006F150000}"/>
    <cellStyle name="SAPBEXaggItemX 2 2 9" xfId="10343" xr:uid="{00000000-0005-0000-0000-000070150000}"/>
    <cellStyle name="SAPBEXaggItemX 2 2 9 2" xfId="26281" xr:uid="{00000000-0005-0000-0000-000071150000}"/>
    <cellStyle name="SAPBEXaggItemX 2 3" xfId="2725" xr:uid="{00000000-0005-0000-0000-000072150000}"/>
    <cellStyle name="SAPBEXaggItemX 2 3 10" xfId="41382" xr:uid="{4490D3EB-B10F-4870-BE03-BC4CED795E60}"/>
    <cellStyle name="SAPBEXaggItemX 2 3 11" xfId="39024" xr:uid="{038C096B-6BCE-41D3-81A4-89B4C42BFE8D}"/>
    <cellStyle name="SAPBEXaggItemX 2 3 12" xfId="46685" xr:uid="{20C90EAF-D87E-4664-8470-975B1ED12053}"/>
    <cellStyle name="SAPBEXaggItemX 2 3 13" xfId="49001" xr:uid="{48A1EE53-7106-4846-BA8F-18CF7BF4C63C}"/>
    <cellStyle name="SAPBEXaggItemX 2 3 2" xfId="7899" xr:uid="{00000000-0005-0000-0000-000073150000}"/>
    <cellStyle name="SAPBEXaggItemX 2 3 2 2" xfId="23930" xr:uid="{00000000-0005-0000-0000-000074150000}"/>
    <cellStyle name="SAPBEXaggItemX 2 3 3" xfId="10725" xr:uid="{00000000-0005-0000-0000-000075150000}"/>
    <cellStyle name="SAPBEXaggItemX 2 3 3 2" xfId="26594" xr:uid="{00000000-0005-0000-0000-000076150000}"/>
    <cellStyle name="SAPBEXaggItemX 2 3 4" xfId="14654" xr:uid="{00000000-0005-0000-0000-000077150000}"/>
    <cellStyle name="SAPBEXaggItemX 2 3 4 2" xfId="30154" xr:uid="{00000000-0005-0000-0000-000078150000}"/>
    <cellStyle name="SAPBEXaggItemX 2 3 5" xfId="16077" xr:uid="{00000000-0005-0000-0000-000079150000}"/>
    <cellStyle name="SAPBEXaggItemX 2 3 5 2" xfId="31216" xr:uid="{00000000-0005-0000-0000-00007A150000}"/>
    <cellStyle name="SAPBEXaggItemX 2 3 6" xfId="18691" xr:uid="{00000000-0005-0000-0000-00007B150000}"/>
    <cellStyle name="SAPBEXaggItemX 2 3 6 2" xfId="33639" xr:uid="{00000000-0005-0000-0000-00007C150000}"/>
    <cellStyle name="SAPBEXaggItemX 2 3 7" xfId="21006" xr:uid="{00000000-0005-0000-0000-00007D150000}"/>
    <cellStyle name="SAPBEXaggItemX 2 3 7 2" xfId="35932" xr:uid="{00000000-0005-0000-0000-00007E150000}"/>
    <cellStyle name="SAPBEXaggItemX 2 3 8" xfId="6167" xr:uid="{00000000-0005-0000-0000-00007F150000}"/>
    <cellStyle name="SAPBEXaggItemX 2 3 9" xfId="22174" xr:uid="{00000000-0005-0000-0000-000080150000}"/>
    <cellStyle name="SAPBEXaggItemX 2 4" xfId="4792" xr:uid="{00000000-0005-0000-0000-000081150000}"/>
    <cellStyle name="SAPBEXaggItemX 2 4 10" xfId="43282" xr:uid="{DDA17079-58EC-468C-99B0-711F641BCD88}"/>
    <cellStyle name="SAPBEXaggItemX 2 4 11" xfId="45466" xr:uid="{E69D3EAF-B69F-4BC4-8ACF-9D471BD790B2}"/>
    <cellStyle name="SAPBEXaggItemX 2 4 12" xfId="47788" xr:uid="{5DA8A2EB-5B58-4662-B517-FE062DC1960C}"/>
    <cellStyle name="SAPBEXaggItemX 2 4 2" xfId="9947" xr:uid="{00000000-0005-0000-0000-000082150000}"/>
    <cellStyle name="SAPBEXaggItemX 2 4 2 2" xfId="25938" xr:uid="{00000000-0005-0000-0000-000083150000}"/>
    <cellStyle name="SAPBEXaggItemX 2 4 3" xfId="12765" xr:uid="{00000000-0005-0000-0000-000084150000}"/>
    <cellStyle name="SAPBEXaggItemX 2 4 3 2" xfId="28609" xr:uid="{00000000-0005-0000-0000-000085150000}"/>
    <cellStyle name="SAPBEXaggItemX 2 4 4" xfId="13660" xr:uid="{00000000-0005-0000-0000-000086150000}"/>
    <cellStyle name="SAPBEXaggItemX 2 4 4 2" xfId="29281" xr:uid="{00000000-0005-0000-0000-000087150000}"/>
    <cellStyle name="SAPBEXaggItemX 2 4 5" xfId="18088" xr:uid="{00000000-0005-0000-0000-000088150000}"/>
    <cellStyle name="SAPBEXaggItemX 2 4 5 2" xfId="33204" xr:uid="{00000000-0005-0000-0000-000089150000}"/>
    <cellStyle name="SAPBEXaggItemX 2 4 6" xfId="20696" xr:uid="{00000000-0005-0000-0000-00008A150000}"/>
    <cellStyle name="SAPBEXaggItemX 2 4 6 2" xfId="35633" xr:uid="{00000000-0005-0000-0000-00008B150000}"/>
    <cellStyle name="SAPBEXaggItemX 2 4 7" xfId="15552" xr:uid="{00000000-0005-0000-0000-00008C150000}"/>
    <cellStyle name="SAPBEXaggItemX 2 4 7 2" xfId="30902" xr:uid="{00000000-0005-0000-0000-00008D150000}"/>
    <cellStyle name="SAPBEXaggItemX 2 4 8" xfId="40307" xr:uid="{BB8072B4-29CB-4259-89BC-592C0D84ACE9}"/>
    <cellStyle name="SAPBEXaggItemX 2 4 9" xfId="39305" xr:uid="{5DD0F589-8A8C-4908-9DD0-C0DBE1AACD16}"/>
    <cellStyle name="SAPBEXaggItemX 2 5" xfId="5184" xr:uid="{00000000-0005-0000-0000-00008E150000}"/>
    <cellStyle name="SAPBEXaggItemX 2 5 2" xfId="22523" xr:uid="{00000000-0005-0000-0000-00008F150000}"/>
    <cellStyle name="SAPBEXaggItemX 2 6" xfId="7737" xr:uid="{00000000-0005-0000-0000-000090150000}"/>
    <cellStyle name="SAPBEXaggItemX 2 6 2" xfId="23807" xr:uid="{00000000-0005-0000-0000-000091150000}"/>
    <cellStyle name="SAPBEXaggItemX 2 7" xfId="14750" xr:uid="{00000000-0005-0000-0000-000092150000}"/>
    <cellStyle name="SAPBEXaggItemX 2 7 2" xfId="30212" xr:uid="{00000000-0005-0000-0000-000093150000}"/>
    <cellStyle name="SAPBEXaggItemX 2 8" xfId="13772" xr:uid="{00000000-0005-0000-0000-000094150000}"/>
    <cellStyle name="SAPBEXaggItemX 2 8 2" xfId="29370" xr:uid="{00000000-0005-0000-0000-000095150000}"/>
    <cellStyle name="SAPBEXaggItemX 2 9" xfId="10626" xr:uid="{00000000-0005-0000-0000-000096150000}"/>
    <cellStyle name="SAPBEXaggItemX 2 9 2" xfId="26512" xr:uid="{00000000-0005-0000-0000-000097150000}"/>
    <cellStyle name="SAPBEXaggItemX 20" xfId="6759" xr:uid="{00000000-0005-0000-0000-000098150000}"/>
    <cellStyle name="SAPBEXaggItemX 20 2" xfId="23234" xr:uid="{00000000-0005-0000-0000-000099150000}"/>
    <cellStyle name="SAPBEXaggItemX 21" xfId="7010" xr:uid="{00000000-0005-0000-0000-00009A150000}"/>
    <cellStyle name="SAPBEXaggItemX 21 2" xfId="23386" xr:uid="{00000000-0005-0000-0000-00009B150000}"/>
    <cellStyle name="SAPBEXaggItemX 22" xfId="6019" xr:uid="{00000000-0005-0000-0000-00009C150000}"/>
    <cellStyle name="SAPBEXaggItemX 22 2" xfId="22984" xr:uid="{00000000-0005-0000-0000-00009D150000}"/>
    <cellStyle name="SAPBEXaggItemX 23" xfId="40296" xr:uid="{D3233361-E77B-427B-958C-1C5CC67C73B8}"/>
    <cellStyle name="SAPBEXaggItemX 24" xfId="41152" xr:uid="{AF2F6D02-C01F-4F30-A4CD-98DF6EDA2116}"/>
    <cellStyle name="SAPBEXaggItemX 25" xfId="44664" xr:uid="{3037CAB4-1661-43DE-888B-5D6F1AEC39F9}"/>
    <cellStyle name="SAPBEXaggItemX 3" xfId="586" xr:uid="{00000000-0005-0000-0000-00009E150000}"/>
    <cellStyle name="SAPBEXaggItemX 3 10" xfId="4988" xr:uid="{00000000-0005-0000-0000-00009F150000}"/>
    <cellStyle name="SAPBEXaggItemX 3 11" xfId="39774" xr:uid="{864E92DE-F1A6-43F8-B602-68FD1DFA5093}"/>
    <cellStyle name="SAPBEXaggItemX 3 12" xfId="41925" xr:uid="{B4EF7EA2-8E20-4585-9CAA-C444E78CE3A8}"/>
    <cellStyle name="SAPBEXaggItemX 3 13" xfId="44597" xr:uid="{264C8293-4F0D-45F1-85E4-1A24A63057D7}"/>
    <cellStyle name="SAPBEXaggItemX 3 14" xfId="44750" xr:uid="{2C601362-8237-4976-8C1A-4E4C9074C19D}"/>
    <cellStyle name="SAPBEXaggItemX 3 2" xfId="1974" xr:uid="{00000000-0005-0000-0000-0000A0150000}"/>
    <cellStyle name="SAPBEXaggItemX 3 2 10" xfId="44596" xr:uid="{A83308FA-AFD5-40D7-986A-86BC0FD05072}"/>
    <cellStyle name="SAPBEXaggItemX 3 2 11" xfId="41125" xr:uid="{7DDA794B-E437-4283-9A1D-0A5BA1BC8A34}"/>
    <cellStyle name="SAPBEXaggItemX 3 2 2" xfId="4789" xr:uid="{00000000-0005-0000-0000-0000A1150000}"/>
    <cellStyle name="SAPBEXaggItemX 3 2 2 10" xfId="45666" xr:uid="{B8A416A1-B146-4682-BA1A-215297FCA0BC}"/>
    <cellStyle name="SAPBEXaggItemX 3 2 2 11" xfId="47984" xr:uid="{EF705CC8-5EAB-4605-9BEE-266D80473A5B}"/>
    <cellStyle name="SAPBEXaggItemX 3 2 2 2" xfId="9944" xr:uid="{00000000-0005-0000-0000-0000A2150000}"/>
    <cellStyle name="SAPBEXaggItemX 3 2 2 2 2" xfId="25935" xr:uid="{00000000-0005-0000-0000-0000A3150000}"/>
    <cellStyle name="SAPBEXaggItemX 3 2 2 3" xfId="12762" xr:uid="{00000000-0005-0000-0000-0000A4150000}"/>
    <cellStyle name="SAPBEXaggItemX 3 2 2 3 2" xfId="28606" xr:uid="{00000000-0005-0000-0000-0000A5150000}"/>
    <cellStyle name="SAPBEXaggItemX 3 2 2 4" xfId="15211" xr:uid="{00000000-0005-0000-0000-0000A6150000}"/>
    <cellStyle name="SAPBEXaggItemX 3 2 2 4 2" xfId="30624" xr:uid="{00000000-0005-0000-0000-0000A7150000}"/>
    <cellStyle name="SAPBEXaggItemX 3 2 2 5" xfId="18085" xr:uid="{00000000-0005-0000-0000-0000A8150000}"/>
    <cellStyle name="SAPBEXaggItemX 3 2 2 5 2" xfId="33201" xr:uid="{00000000-0005-0000-0000-0000A9150000}"/>
    <cellStyle name="SAPBEXaggItemX 3 2 2 6" xfId="20693" xr:uid="{00000000-0005-0000-0000-0000AA150000}"/>
    <cellStyle name="SAPBEXaggItemX 3 2 2 6 2" xfId="35630" xr:uid="{00000000-0005-0000-0000-0000AB150000}"/>
    <cellStyle name="SAPBEXaggItemX 3 2 2 7" xfId="15549" xr:uid="{00000000-0005-0000-0000-0000AC150000}"/>
    <cellStyle name="SAPBEXaggItemX 3 2 2 7 2" xfId="30901" xr:uid="{00000000-0005-0000-0000-0000AD150000}"/>
    <cellStyle name="SAPBEXaggItemX 3 2 2 8" xfId="38890" xr:uid="{F0606F8E-0947-45DB-8D2B-C8A23AEFA4CC}"/>
    <cellStyle name="SAPBEXaggItemX 3 2 2 9" xfId="43476" xr:uid="{DAEDFB02-4EF5-4DC2-B8E7-00CC9CF31025}"/>
    <cellStyle name="SAPBEXaggItemX 3 2 3" xfId="7220" xr:uid="{00000000-0005-0000-0000-0000AE150000}"/>
    <cellStyle name="SAPBEXaggItemX 3 2 3 2" xfId="23488" xr:uid="{00000000-0005-0000-0000-0000AF150000}"/>
    <cellStyle name="SAPBEXaggItemX 3 2 4" xfId="7443" xr:uid="{00000000-0005-0000-0000-0000B0150000}"/>
    <cellStyle name="SAPBEXaggItemX 3 2 4 2" xfId="23632" xr:uid="{00000000-0005-0000-0000-0000B1150000}"/>
    <cellStyle name="SAPBEXaggItemX 3 2 5" xfId="13775" xr:uid="{00000000-0005-0000-0000-0000B2150000}"/>
    <cellStyle name="SAPBEXaggItemX 3 2 5 2" xfId="29371" xr:uid="{00000000-0005-0000-0000-0000B3150000}"/>
    <cellStyle name="SAPBEXaggItemX 3 2 6" xfId="5919" xr:uid="{00000000-0005-0000-0000-0000B4150000}"/>
    <cellStyle name="SAPBEXaggItemX 3 2 6 2" xfId="22900" xr:uid="{00000000-0005-0000-0000-0000B5150000}"/>
    <cellStyle name="SAPBEXaggItemX 3 2 7" xfId="15702" xr:uid="{00000000-0005-0000-0000-0000B6150000}"/>
    <cellStyle name="SAPBEXaggItemX 3 2 7 2" xfId="30990" xr:uid="{00000000-0005-0000-0000-0000B7150000}"/>
    <cellStyle name="SAPBEXaggItemX 3 2 8" xfId="40910" xr:uid="{3B6FE86D-09C6-4022-8FBA-6C8B6F67BEF1}"/>
    <cellStyle name="SAPBEXaggItemX 3 2 9" xfId="40149" xr:uid="{89E0A6DE-01F5-4374-8A89-06D856AF5FF9}"/>
    <cellStyle name="SAPBEXaggItemX 3 3" xfId="4790" xr:uid="{00000000-0005-0000-0000-0000B8150000}"/>
    <cellStyle name="SAPBEXaggItemX 3 3 10" xfId="44498" xr:uid="{C54257AE-0103-4D13-9334-5C42753831D3}"/>
    <cellStyle name="SAPBEXaggItemX 3 3 11" xfId="46686" xr:uid="{EE659C6F-F401-4BD8-9D9A-EF4474B6A685}"/>
    <cellStyle name="SAPBEXaggItemX 3 3 12" xfId="49002" xr:uid="{DA748A49-CF7B-427A-824E-A13E7C1924F2}"/>
    <cellStyle name="SAPBEXaggItemX 3 3 2" xfId="9945" xr:uid="{00000000-0005-0000-0000-0000B9150000}"/>
    <cellStyle name="SAPBEXaggItemX 3 3 2 2" xfId="25936" xr:uid="{00000000-0005-0000-0000-0000BA150000}"/>
    <cellStyle name="SAPBEXaggItemX 3 3 3" xfId="12763" xr:uid="{00000000-0005-0000-0000-0000BB150000}"/>
    <cellStyle name="SAPBEXaggItemX 3 3 3 2" xfId="28607" xr:uid="{00000000-0005-0000-0000-0000BC150000}"/>
    <cellStyle name="SAPBEXaggItemX 3 3 4" xfId="13659" xr:uid="{00000000-0005-0000-0000-0000BD150000}"/>
    <cellStyle name="SAPBEXaggItemX 3 3 4 2" xfId="29280" xr:uid="{00000000-0005-0000-0000-0000BE150000}"/>
    <cellStyle name="SAPBEXaggItemX 3 3 5" xfId="18086" xr:uid="{00000000-0005-0000-0000-0000BF150000}"/>
    <cellStyle name="SAPBEXaggItemX 3 3 5 2" xfId="33202" xr:uid="{00000000-0005-0000-0000-0000C0150000}"/>
    <cellStyle name="SAPBEXaggItemX 3 3 6" xfId="20694" xr:uid="{00000000-0005-0000-0000-0000C1150000}"/>
    <cellStyle name="SAPBEXaggItemX 3 3 6 2" xfId="35631" xr:uid="{00000000-0005-0000-0000-0000C2150000}"/>
    <cellStyle name="SAPBEXaggItemX 3 3 7" xfId="13624" xr:uid="{00000000-0005-0000-0000-0000C3150000}"/>
    <cellStyle name="SAPBEXaggItemX 3 3 7 2" xfId="29246" xr:uid="{00000000-0005-0000-0000-0000C4150000}"/>
    <cellStyle name="SAPBEXaggItemX 3 3 8" xfId="41383" xr:uid="{75C17140-561E-484C-9CA6-3240D2DB5957}"/>
    <cellStyle name="SAPBEXaggItemX 3 3 9" xfId="39023" xr:uid="{1EC04F7C-8A5A-47E1-B10E-A53DE4FE3D9C}"/>
    <cellStyle name="SAPBEXaggItemX 3 4" xfId="5654" xr:uid="{00000000-0005-0000-0000-0000C5150000}"/>
    <cellStyle name="SAPBEXaggItemX 3 4 2" xfId="22759" xr:uid="{00000000-0005-0000-0000-0000C6150000}"/>
    <cellStyle name="SAPBEXaggItemX 3 4 3" xfId="40494" xr:uid="{9DC1265A-3628-4381-890D-EE7030BC3247}"/>
    <cellStyle name="SAPBEXaggItemX 3 4 4" xfId="40271" xr:uid="{1DCE1100-23D7-40B5-9139-5BA3771746AA}"/>
    <cellStyle name="SAPBEXaggItemX 3 4 5" xfId="43475" xr:uid="{9A4F0167-023B-499F-81EC-B0BF4CFD2F05}"/>
    <cellStyle name="SAPBEXaggItemX 3 4 6" xfId="45665" xr:uid="{EAEA1D9A-AA87-446F-B90D-761388404F5D}"/>
    <cellStyle name="SAPBEXaggItemX 3 4 7" xfId="47983" xr:uid="{8D6CADCD-F941-4BFD-B101-05A0F88ED0D9}"/>
    <cellStyle name="SAPBEXaggItemX 3 5" xfId="6904" xr:uid="{00000000-0005-0000-0000-0000C7150000}"/>
    <cellStyle name="SAPBEXaggItemX 3 5 2" xfId="23326" xr:uid="{00000000-0005-0000-0000-0000C8150000}"/>
    <cellStyle name="SAPBEXaggItemX 3 6" xfId="13244" xr:uid="{00000000-0005-0000-0000-0000C9150000}"/>
    <cellStyle name="SAPBEXaggItemX 3 6 2" xfId="29002" xr:uid="{00000000-0005-0000-0000-0000CA150000}"/>
    <cellStyle name="SAPBEXaggItemX 3 7" xfId="10553" xr:uid="{00000000-0005-0000-0000-0000CB150000}"/>
    <cellStyle name="SAPBEXaggItemX 3 7 2" xfId="26474" xr:uid="{00000000-0005-0000-0000-0000CC150000}"/>
    <cellStyle name="SAPBEXaggItemX 3 8" xfId="15955" xr:uid="{00000000-0005-0000-0000-0000CD150000}"/>
    <cellStyle name="SAPBEXaggItemX 3 8 2" xfId="31125" xr:uid="{00000000-0005-0000-0000-0000CE150000}"/>
    <cellStyle name="SAPBEXaggItemX 3 9" xfId="15114" xr:uid="{00000000-0005-0000-0000-0000CF150000}"/>
    <cellStyle name="SAPBEXaggItemX 3 9 2" xfId="30538" xr:uid="{00000000-0005-0000-0000-0000D0150000}"/>
    <cellStyle name="SAPBEXaggItemX 4" xfId="587" xr:uid="{00000000-0005-0000-0000-0000D1150000}"/>
    <cellStyle name="SAPBEXaggItemX 4 10" xfId="20776" xr:uid="{00000000-0005-0000-0000-0000D2150000}"/>
    <cellStyle name="SAPBEXaggItemX 4 10 2" xfId="35713" xr:uid="{00000000-0005-0000-0000-0000D3150000}"/>
    <cellStyle name="SAPBEXaggItemX 4 11" xfId="4989" xr:uid="{00000000-0005-0000-0000-0000D4150000}"/>
    <cellStyle name="SAPBEXaggItemX 4 12" xfId="37940" xr:uid="{00000000-0005-0000-0000-0000D5150000}"/>
    <cellStyle name="SAPBEXaggItemX 4 13" xfId="40911" xr:uid="{3012A6DC-7CC6-4D78-9A2F-5E5DA46F96CD}"/>
    <cellStyle name="SAPBEXaggItemX 4 14" xfId="41287" xr:uid="{73F55E75-4A27-48F5-ABBF-EA90ACDC7036}"/>
    <cellStyle name="SAPBEXaggItemX 4 15" xfId="44595" xr:uid="{81057B01-9F80-48AC-AD83-CE22AEF483EC}"/>
    <cellStyle name="SAPBEXaggItemX 4 16" xfId="43295" xr:uid="{7C3F3ABC-68A8-4262-9486-CC2F5AE31416}"/>
    <cellStyle name="SAPBEXaggItemX 4 2" xfId="2728" xr:uid="{00000000-0005-0000-0000-0000D6150000}"/>
    <cellStyle name="SAPBEXaggItemX 4 2 10" xfId="44594" xr:uid="{7D662C81-DCE8-49E3-84C7-9966732AF500}"/>
    <cellStyle name="SAPBEXaggItemX 4 2 11" xfId="44506" xr:uid="{E7146258-6F77-4749-9DF2-DAB88182D354}"/>
    <cellStyle name="SAPBEXaggItemX 4 2 2" xfId="4787" xr:uid="{00000000-0005-0000-0000-0000D7150000}"/>
    <cellStyle name="SAPBEXaggItemX 4 2 2 10" xfId="45668" xr:uid="{63641FFD-8B57-4D65-8332-859CE6038132}"/>
    <cellStyle name="SAPBEXaggItemX 4 2 2 11" xfId="47986" xr:uid="{62201537-AEB2-4B9D-A735-F3DF7A546617}"/>
    <cellStyle name="SAPBEXaggItemX 4 2 2 2" xfId="9942" xr:uid="{00000000-0005-0000-0000-0000D8150000}"/>
    <cellStyle name="SAPBEXaggItemX 4 2 2 2 2" xfId="25933" xr:uid="{00000000-0005-0000-0000-0000D9150000}"/>
    <cellStyle name="SAPBEXaggItemX 4 2 2 3" xfId="12760" xr:uid="{00000000-0005-0000-0000-0000DA150000}"/>
    <cellStyle name="SAPBEXaggItemX 4 2 2 3 2" xfId="28604" xr:uid="{00000000-0005-0000-0000-0000DB150000}"/>
    <cellStyle name="SAPBEXaggItemX 4 2 2 4" xfId="5516" xr:uid="{00000000-0005-0000-0000-0000DC150000}"/>
    <cellStyle name="SAPBEXaggItemX 4 2 2 4 2" xfId="22712" xr:uid="{00000000-0005-0000-0000-0000DD150000}"/>
    <cellStyle name="SAPBEXaggItemX 4 2 2 5" xfId="18083" xr:uid="{00000000-0005-0000-0000-0000DE150000}"/>
    <cellStyle name="SAPBEXaggItemX 4 2 2 5 2" xfId="33199" xr:uid="{00000000-0005-0000-0000-0000DF150000}"/>
    <cellStyle name="SAPBEXaggItemX 4 2 2 6" xfId="20691" xr:uid="{00000000-0005-0000-0000-0000E0150000}"/>
    <cellStyle name="SAPBEXaggItemX 4 2 2 6 2" xfId="35628" xr:uid="{00000000-0005-0000-0000-0000E1150000}"/>
    <cellStyle name="SAPBEXaggItemX 4 2 2 7" xfId="10398" xr:uid="{00000000-0005-0000-0000-0000E2150000}"/>
    <cellStyle name="SAPBEXaggItemX 4 2 2 7 2" xfId="26325" xr:uid="{00000000-0005-0000-0000-0000E3150000}"/>
    <cellStyle name="SAPBEXaggItemX 4 2 2 8" xfId="38764" xr:uid="{AE9D7683-49FA-419F-ACF8-1837704AC2D8}"/>
    <cellStyle name="SAPBEXaggItemX 4 2 2 9" xfId="43478" xr:uid="{A5E979DA-1B43-439E-A9C8-DA41A53D79DB}"/>
    <cellStyle name="SAPBEXaggItemX 4 2 3" xfId="7902" xr:uid="{00000000-0005-0000-0000-0000E4150000}"/>
    <cellStyle name="SAPBEXaggItemX 4 2 3 2" xfId="23933" xr:uid="{00000000-0005-0000-0000-0000E5150000}"/>
    <cellStyle name="SAPBEXaggItemX 4 2 4" xfId="10728" xr:uid="{00000000-0005-0000-0000-0000E6150000}"/>
    <cellStyle name="SAPBEXaggItemX 4 2 4 2" xfId="26597" xr:uid="{00000000-0005-0000-0000-0000E7150000}"/>
    <cellStyle name="SAPBEXaggItemX 4 2 5" xfId="13193" xr:uid="{00000000-0005-0000-0000-0000E8150000}"/>
    <cellStyle name="SAPBEXaggItemX 4 2 5 2" xfId="28970" xr:uid="{00000000-0005-0000-0000-0000E9150000}"/>
    <cellStyle name="SAPBEXaggItemX 4 2 6" xfId="16080" xr:uid="{00000000-0005-0000-0000-0000EA150000}"/>
    <cellStyle name="SAPBEXaggItemX 4 2 6 2" xfId="31219" xr:uid="{00000000-0005-0000-0000-0000EB150000}"/>
    <cellStyle name="SAPBEXaggItemX 4 2 7" xfId="18694" xr:uid="{00000000-0005-0000-0000-0000EC150000}"/>
    <cellStyle name="SAPBEXaggItemX 4 2 7 2" xfId="33642" xr:uid="{00000000-0005-0000-0000-0000ED150000}"/>
    <cellStyle name="SAPBEXaggItemX 4 2 8" xfId="39773" xr:uid="{11CE9E70-1637-480B-9B15-B20C75426D02}"/>
    <cellStyle name="SAPBEXaggItemX 4 2 9" xfId="40150" xr:uid="{0F739D29-0066-4103-8BAE-7910F3C8F790}"/>
    <cellStyle name="SAPBEXaggItemX 4 3" xfId="2727" xr:uid="{00000000-0005-0000-0000-0000EE150000}"/>
    <cellStyle name="SAPBEXaggItemX 4 3 10" xfId="42247" xr:uid="{83FF2B83-767B-494D-8373-F47778B37618}"/>
    <cellStyle name="SAPBEXaggItemX 4 3 11" xfId="46786" xr:uid="{7BD2EDCD-16F7-4BF0-A522-A98BBE427F09}"/>
    <cellStyle name="SAPBEXaggItemX 4 3 12" xfId="49091" xr:uid="{E67B8E9F-50FF-4D23-A44A-36E965642495}"/>
    <cellStyle name="SAPBEXaggItemX 4 3 2" xfId="7901" xr:uid="{00000000-0005-0000-0000-0000EF150000}"/>
    <cellStyle name="SAPBEXaggItemX 4 3 2 2" xfId="23932" xr:uid="{00000000-0005-0000-0000-0000F0150000}"/>
    <cellStyle name="SAPBEXaggItemX 4 3 3" xfId="10727" xr:uid="{00000000-0005-0000-0000-0000F1150000}"/>
    <cellStyle name="SAPBEXaggItemX 4 3 3 2" xfId="26596" xr:uid="{00000000-0005-0000-0000-0000F2150000}"/>
    <cellStyle name="SAPBEXaggItemX 4 3 4" xfId="13796" xr:uid="{00000000-0005-0000-0000-0000F3150000}"/>
    <cellStyle name="SAPBEXaggItemX 4 3 4 2" xfId="29384" xr:uid="{00000000-0005-0000-0000-0000F4150000}"/>
    <cellStyle name="SAPBEXaggItemX 4 3 5" xfId="16079" xr:uid="{00000000-0005-0000-0000-0000F5150000}"/>
    <cellStyle name="SAPBEXaggItemX 4 3 5 2" xfId="31218" xr:uid="{00000000-0005-0000-0000-0000F6150000}"/>
    <cellStyle name="SAPBEXaggItemX 4 3 6" xfId="18693" xr:uid="{00000000-0005-0000-0000-0000F7150000}"/>
    <cellStyle name="SAPBEXaggItemX 4 3 6 2" xfId="33641" xr:uid="{00000000-0005-0000-0000-0000F8150000}"/>
    <cellStyle name="SAPBEXaggItemX 4 3 7" xfId="21008" xr:uid="{00000000-0005-0000-0000-0000F9150000}"/>
    <cellStyle name="SAPBEXaggItemX 4 3 7 2" xfId="35934" xr:uid="{00000000-0005-0000-0000-0000FA150000}"/>
    <cellStyle name="SAPBEXaggItemX 4 3 8" xfId="6169" xr:uid="{00000000-0005-0000-0000-0000FB150000}"/>
    <cellStyle name="SAPBEXaggItemX 4 3 9" xfId="41808" xr:uid="{45C637CA-C867-4E82-A1B7-340ECF9E1D37}"/>
    <cellStyle name="SAPBEXaggItemX 4 4" xfId="4788" xr:uid="{00000000-0005-0000-0000-0000FC150000}"/>
    <cellStyle name="SAPBEXaggItemX 4 4 10" xfId="45667" xr:uid="{1023E843-4009-45E6-B220-AF2727CCB50B}"/>
    <cellStyle name="SAPBEXaggItemX 4 4 11" xfId="47985" xr:uid="{C8FBBBEC-03D4-40B7-81AC-ECB454B28C70}"/>
    <cellStyle name="SAPBEXaggItemX 4 4 2" xfId="9943" xr:uid="{00000000-0005-0000-0000-0000FD150000}"/>
    <cellStyle name="SAPBEXaggItemX 4 4 2 2" xfId="25934" xr:uid="{00000000-0005-0000-0000-0000FE150000}"/>
    <cellStyle name="SAPBEXaggItemX 4 4 3" xfId="12761" xr:uid="{00000000-0005-0000-0000-0000FF150000}"/>
    <cellStyle name="SAPBEXaggItemX 4 4 3 2" xfId="28605" xr:uid="{00000000-0005-0000-0000-000000160000}"/>
    <cellStyle name="SAPBEXaggItemX 4 4 4" xfId="13658" xr:uid="{00000000-0005-0000-0000-000001160000}"/>
    <cellStyle name="SAPBEXaggItemX 4 4 4 2" xfId="29279" xr:uid="{00000000-0005-0000-0000-000002160000}"/>
    <cellStyle name="SAPBEXaggItemX 4 4 5" xfId="18084" xr:uid="{00000000-0005-0000-0000-000003160000}"/>
    <cellStyle name="SAPBEXaggItemX 4 4 5 2" xfId="33200" xr:uid="{00000000-0005-0000-0000-000004160000}"/>
    <cellStyle name="SAPBEXaggItemX 4 4 6" xfId="20692" xr:uid="{00000000-0005-0000-0000-000005160000}"/>
    <cellStyle name="SAPBEXaggItemX 4 4 6 2" xfId="35629" xr:uid="{00000000-0005-0000-0000-000006160000}"/>
    <cellStyle name="SAPBEXaggItemX 4 4 7" xfId="7438" xr:uid="{00000000-0005-0000-0000-000007160000}"/>
    <cellStyle name="SAPBEXaggItemX 4 4 7 2" xfId="23629" xr:uid="{00000000-0005-0000-0000-000008160000}"/>
    <cellStyle name="SAPBEXaggItemX 4 4 8" xfId="38765" xr:uid="{EBDC1BD1-CB8F-43C9-BD32-A7C1720DD1D6}"/>
    <cellStyle name="SAPBEXaggItemX 4 4 9" xfId="43477" xr:uid="{4480E6BA-5C51-4D35-B4B3-2AAF37683C6C}"/>
    <cellStyle name="SAPBEXaggItemX 4 5" xfId="5653" xr:uid="{00000000-0005-0000-0000-000009160000}"/>
    <cellStyle name="SAPBEXaggItemX 4 5 2" xfId="22758" xr:uid="{00000000-0005-0000-0000-00000A160000}"/>
    <cellStyle name="SAPBEXaggItemX 4 6" xfId="5731" xr:uid="{00000000-0005-0000-0000-00000B160000}"/>
    <cellStyle name="SAPBEXaggItemX 4 6 2" xfId="22785" xr:uid="{00000000-0005-0000-0000-00000C160000}"/>
    <cellStyle name="SAPBEXaggItemX 4 7" xfId="13303" xr:uid="{00000000-0005-0000-0000-00000D160000}"/>
    <cellStyle name="SAPBEXaggItemX 4 7 2" xfId="29037" xr:uid="{00000000-0005-0000-0000-00000E160000}"/>
    <cellStyle name="SAPBEXaggItemX 4 8" xfId="7316" xr:uid="{00000000-0005-0000-0000-00000F160000}"/>
    <cellStyle name="SAPBEXaggItemX 4 8 2" xfId="23529" xr:uid="{00000000-0005-0000-0000-000010160000}"/>
    <cellStyle name="SAPBEXaggItemX 4 9" xfId="15954" xr:uid="{00000000-0005-0000-0000-000011160000}"/>
    <cellStyle name="SAPBEXaggItemX 4 9 2" xfId="31124" xr:uid="{00000000-0005-0000-0000-000012160000}"/>
    <cellStyle name="SAPBEXaggItemX 5" xfId="2729" xr:uid="{00000000-0005-0000-0000-000013160000}"/>
    <cellStyle name="SAPBEXaggItemX 5 10" xfId="41288" xr:uid="{A7DB5B33-3B5D-4706-9E02-3FBCBCA00221}"/>
    <cellStyle name="SAPBEXaggItemX 5 11" xfId="44593" xr:uid="{D25CBEE5-BA2D-4A1A-8C1D-4E64480DC653}"/>
    <cellStyle name="SAPBEXaggItemX 5 12" xfId="44755" xr:uid="{1260BFB9-F15D-4D09-AB57-3EEF62B8193F}"/>
    <cellStyle name="SAPBEXaggItemX 5 2" xfId="2730" xr:uid="{00000000-0005-0000-0000-000014160000}"/>
    <cellStyle name="SAPBEXaggItemX 5 2 10" xfId="39324" xr:uid="{D2C6F2B9-0AC9-46D8-8E36-A742C8EAFF2C}"/>
    <cellStyle name="SAPBEXaggItemX 5 2 11" xfId="43273" xr:uid="{BD058415-BCF9-4900-AFF5-FF14AA3FCC86}"/>
    <cellStyle name="SAPBEXaggItemX 5 2 2" xfId="4785" xr:uid="{00000000-0005-0000-0000-000015160000}"/>
    <cellStyle name="SAPBEXaggItemX 5 2 2 10" xfId="45670" xr:uid="{011B533E-2466-460B-8B83-88481139CBEE}"/>
    <cellStyle name="SAPBEXaggItemX 5 2 2 11" xfId="47988" xr:uid="{E6BFEC18-2287-4847-94F4-48A8EBD09931}"/>
    <cellStyle name="SAPBEXaggItemX 5 2 2 2" xfId="9940" xr:uid="{00000000-0005-0000-0000-000016160000}"/>
    <cellStyle name="SAPBEXaggItemX 5 2 2 2 2" xfId="25931" xr:uid="{00000000-0005-0000-0000-000017160000}"/>
    <cellStyle name="SAPBEXaggItemX 5 2 2 3" xfId="12758" xr:uid="{00000000-0005-0000-0000-000018160000}"/>
    <cellStyle name="SAPBEXaggItemX 5 2 2 3 2" xfId="28602" xr:uid="{00000000-0005-0000-0000-000019160000}"/>
    <cellStyle name="SAPBEXaggItemX 5 2 2 4" xfId="13657" xr:uid="{00000000-0005-0000-0000-00001A160000}"/>
    <cellStyle name="SAPBEXaggItemX 5 2 2 4 2" xfId="29278" xr:uid="{00000000-0005-0000-0000-00001B160000}"/>
    <cellStyle name="SAPBEXaggItemX 5 2 2 5" xfId="18081" xr:uid="{00000000-0005-0000-0000-00001C160000}"/>
    <cellStyle name="SAPBEXaggItemX 5 2 2 5 2" xfId="33197" xr:uid="{00000000-0005-0000-0000-00001D160000}"/>
    <cellStyle name="SAPBEXaggItemX 5 2 2 6" xfId="20689" xr:uid="{00000000-0005-0000-0000-00001E160000}"/>
    <cellStyle name="SAPBEXaggItemX 5 2 2 6 2" xfId="35626" xr:uid="{00000000-0005-0000-0000-00001F160000}"/>
    <cellStyle name="SAPBEXaggItemX 5 2 2 7" xfId="13429" xr:uid="{00000000-0005-0000-0000-000020160000}"/>
    <cellStyle name="SAPBEXaggItemX 5 2 2 7 2" xfId="29092" xr:uid="{00000000-0005-0000-0000-000021160000}"/>
    <cellStyle name="SAPBEXaggItemX 5 2 2 8" xfId="39238" xr:uid="{86A4472E-2A2E-408D-8FE7-578D9C6BA2F6}"/>
    <cellStyle name="SAPBEXaggItemX 5 2 2 9" xfId="43480" xr:uid="{53C7B2DE-F195-48A8-99A8-41ED27A2E0E7}"/>
    <cellStyle name="SAPBEXaggItemX 5 2 3" xfId="7904" xr:uid="{00000000-0005-0000-0000-000022160000}"/>
    <cellStyle name="SAPBEXaggItemX 5 2 3 2" xfId="23935" xr:uid="{00000000-0005-0000-0000-000023160000}"/>
    <cellStyle name="SAPBEXaggItemX 5 2 4" xfId="10730" xr:uid="{00000000-0005-0000-0000-000024160000}"/>
    <cellStyle name="SAPBEXaggItemX 5 2 4 2" xfId="26599" xr:uid="{00000000-0005-0000-0000-000025160000}"/>
    <cellStyle name="SAPBEXaggItemX 5 2 5" xfId="15068" xr:uid="{00000000-0005-0000-0000-000026160000}"/>
    <cellStyle name="SAPBEXaggItemX 5 2 5 2" xfId="30515" xr:uid="{00000000-0005-0000-0000-000027160000}"/>
    <cellStyle name="SAPBEXaggItemX 5 2 6" xfId="16082" xr:uid="{00000000-0005-0000-0000-000028160000}"/>
    <cellStyle name="SAPBEXaggItemX 5 2 6 2" xfId="31221" xr:uid="{00000000-0005-0000-0000-000029160000}"/>
    <cellStyle name="SAPBEXaggItemX 5 2 7" xfId="18696" xr:uid="{00000000-0005-0000-0000-00002A160000}"/>
    <cellStyle name="SAPBEXaggItemX 5 2 7 2" xfId="33644" xr:uid="{00000000-0005-0000-0000-00002B160000}"/>
    <cellStyle name="SAPBEXaggItemX 5 2 8" xfId="40908" xr:uid="{D4AC444C-6DA0-446F-95E7-CE94FBD2D367}"/>
    <cellStyle name="SAPBEXaggItemX 5 2 9" xfId="40151" xr:uid="{33272275-66A3-4FEB-B60A-47C06B045326}"/>
    <cellStyle name="SAPBEXaggItemX 5 3" xfId="4786" xr:uid="{00000000-0005-0000-0000-00002C160000}"/>
    <cellStyle name="SAPBEXaggItemX 5 3 10" xfId="45669" xr:uid="{A1748E1D-0BEA-481D-BD7E-EAD613F81859}"/>
    <cellStyle name="SAPBEXaggItemX 5 3 11" xfId="47987" xr:uid="{E60C8C37-2AFD-4F9E-A065-E8CB7340EE1A}"/>
    <cellStyle name="SAPBEXaggItemX 5 3 2" xfId="9941" xr:uid="{00000000-0005-0000-0000-00002D160000}"/>
    <cellStyle name="SAPBEXaggItemX 5 3 2 2" xfId="25932" xr:uid="{00000000-0005-0000-0000-00002E160000}"/>
    <cellStyle name="SAPBEXaggItemX 5 3 3" xfId="12759" xr:uid="{00000000-0005-0000-0000-00002F160000}"/>
    <cellStyle name="SAPBEXaggItemX 5 3 3 2" xfId="28603" xr:uid="{00000000-0005-0000-0000-000030160000}"/>
    <cellStyle name="SAPBEXaggItemX 5 3 4" xfId="15212" xr:uid="{00000000-0005-0000-0000-000031160000}"/>
    <cellStyle name="SAPBEXaggItemX 5 3 4 2" xfId="30625" xr:uid="{00000000-0005-0000-0000-000032160000}"/>
    <cellStyle name="SAPBEXaggItemX 5 3 5" xfId="18082" xr:uid="{00000000-0005-0000-0000-000033160000}"/>
    <cellStyle name="SAPBEXaggItemX 5 3 5 2" xfId="33198" xr:uid="{00000000-0005-0000-0000-000034160000}"/>
    <cellStyle name="SAPBEXaggItemX 5 3 6" xfId="20690" xr:uid="{00000000-0005-0000-0000-000035160000}"/>
    <cellStyle name="SAPBEXaggItemX 5 3 6 2" xfId="35627" xr:uid="{00000000-0005-0000-0000-000036160000}"/>
    <cellStyle name="SAPBEXaggItemX 5 3 7" xfId="15478" xr:uid="{00000000-0005-0000-0000-000037160000}"/>
    <cellStyle name="SAPBEXaggItemX 5 3 7 2" xfId="30844" xr:uid="{00000000-0005-0000-0000-000038160000}"/>
    <cellStyle name="SAPBEXaggItemX 5 3 8" xfId="39239" xr:uid="{587D2217-835C-4C4E-B72A-94D6921419CA}"/>
    <cellStyle name="SAPBEXaggItemX 5 3 9" xfId="43479" xr:uid="{40594241-8EF8-47C5-A65D-979BF98405C6}"/>
    <cellStyle name="SAPBEXaggItemX 5 4" xfId="7903" xr:uid="{00000000-0005-0000-0000-000039160000}"/>
    <cellStyle name="SAPBEXaggItemX 5 4 2" xfId="23934" xr:uid="{00000000-0005-0000-0000-00003A160000}"/>
    <cellStyle name="SAPBEXaggItemX 5 5" xfId="10729" xr:uid="{00000000-0005-0000-0000-00003B160000}"/>
    <cellStyle name="SAPBEXaggItemX 5 5 2" xfId="26598" xr:uid="{00000000-0005-0000-0000-00003C160000}"/>
    <cellStyle name="SAPBEXaggItemX 5 6" xfId="13522" xr:uid="{00000000-0005-0000-0000-00003D160000}"/>
    <cellStyle name="SAPBEXaggItemX 5 6 2" xfId="29147" xr:uid="{00000000-0005-0000-0000-00003E160000}"/>
    <cellStyle name="SAPBEXaggItemX 5 7" xfId="16081" xr:uid="{00000000-0005-0000-0000-00003F160000}"/>
    <cellStyle name="SAPBEXaggItemX 5 7 2" xfId="31220" xr:uid="{00000000-0005-0000-0000-000040160000}"/>
    <cellStyle name="SAPBEXaggItemX 5 8" xfId="18695" xr:uid="{00000000-0005-0000-0000-000041160000}"/>
    <cellStyle name="SAPBEXaggItemX 5 8 2" xfId="33643" xr:uid="{00000000-0005-0000-0000-000042160000}"/>
    <cellStyle name="SAPBEXaggItemX 5 9" xfId="39772" xr:uid="{5A9B69B6-6D14-4CD3-BFD7-A472EEEDE50E}"/>
    <cellStyle name="SAPBEXaggItemX 6" xfId="2731" xr:uid="{00000000-0005-0000-0000-000043160000}"/>
    <cellStyle name="SAPBEXaggItemX 6 10" xfId="41289" xr:uid="{D2983964-5C16-405F-A390-C093D4D5ED2A}"/>
    <cellStyle name="SAPBEXaggItemX 6 11" xfId="44592" xr:uid="{A5ED1C15-3385-44C8-AEC6-0E75E43AAA95}"/>
    <cellStyle name="SAPBEXaggItemX 6 12" xfId="46758" xr:uid="{47DF80C5-B463-4E7C-BB9C-7DB57BF86801}"/>
    <cellStyle name="SAPBEXaggItemX 6 2" xfId="2732" xr:uid="{00000000-0005-0000-0000-000044160000}"/>
    <cellStyle name="SAPBEXaggItemX 6 2 10" xfId="44591" xr:uid="{9E9377D3-D2C7-4FE9-BB78-6A8659376802}"/>
    <cellStyle name="SAPBEXaggItemX 6 2 11" xfId="39990" xr:uid="{8594DEB9-F69E-49B8-8F75-B0912E6BADA5}"/>
    <cellStyle name="SAPBEXaggItemX 6 2 2" xfId="4783" xr:uid="{00000000-0005-0000-0000-000045160000}"/>
    <cellStyle name="SAPBEXaggItemX 6 2 2 10" xfId="45672" xr:uid="{8F74F727-0668-4171-B304-2176A12E84F1}"/>
    <cellStyle name="SAPBEXaggItemX 6 2 2 11" xfId="47990" xr:uid="{5C7641E8-D342-47A0-A9BE-18D5E8D2F90F}"/>
    <cellStyle name="SAPBEXaggItemX 6 2 2 2" xfId="9938" xr:uid="{00000000-0005-0000-0000-000046160000}"/>
    <cellStyle name="SAPBEXaggItemX 6 2 2 2 2" xfId="25929" xr:uid="{00000000-0005-0000-0000-000047160000}"/>
    <cellStyle name="SAPBEXaggItemX 6 2 2 3" xfId="12756" xr:uid="{00000000-0005-0000-0000-000048160000}"/>
    <cellStyle name="SAPBEXaggItemX 6 2 2 3 2" xfId="28600" xr:uid="{00000000-0005-0000-0000-000049160000}"/>
    <cellStyle name="SAPBEXaggItemX 6 2 2 4" xfId="7493" xr:uid="{00000000-0005-0000-0000-00004A160000}"/>
    <cellStyle name="SAPBEXaggItemX 6 2 2 4 2" xfId="23670" xr:uid="{00000000-0005-0000-0000-00004B160000}"/>
    <cellStyle name="SAPBEXaggItemX 6 2 2 5" xfId="18079" xr:uid="{00000000-0005-0000-0000-00004C160000}"/>
    <cellStyle name="SAPBEXaggItemX 6 2 2 5 2" xfId="33195" xr:uid="{00000000-0005-0000-0000-00004D160000}"/>
    <cellStyle name="SAPBEXaggItemX 6 2 2 6" xfId="20687" xr:uid="{00000000-0005-0000-0000-00004E160000}"/>
    <cellStyle name="SAPBEXaggItemX 6 2 2 6 2" xfId="35624" xr:uid="{00000000-0005-0000-0000-00004F160000}"/>
    <cellStyle name="SAPBEXaggItemX 6 2 2 7" xfId="20927" xr:uid="{00000000-0005-0000-0000-000050160000}"/>
    <cellStyle name="SAPBEXaggItemX 6 2 2 7 2" xfId="35853" xr:uid="{00000000-0005-0000-0000-000051160000}"/>
    <cellStyle name="SAPBEXaggItemX 6 2 2 8" xfId="38762" xr:uid="{2F38344E-DD81-4FF4-BA8C-FB3B8467C4E9}"/>
    <cellStyle name="SAPBEXaggItemX 6 2 2 9" xfId="43482" xr:uid="{80B51D54-F162-46B0-A7DA-DD9C8886975B}"/>
    <cellStyle name="SAPBEXaggItemX 6 2 3" xfId="7906" xr:uid="{00000000-0005-0000-0000-000052160000}"/>
    <cellStyle name="SAPBEXaggItemX 6 2 3 2" xfId="23937" xr:uid="{00000000-0005-0000-0000-000053160000}"/>
    <cellStyle name="SAPBEXaggItemX 6 2 4" xfId="10732" xr:uid="{00000000-0005-0000-0000-000054160000}"/>
    <cellStyle name="SAPBEXaggItemX 6 2 4 2" xfId="26601" xr:uid="{00000000-0005-0000-0000-000055160000}"/>
    <cellStyle name="SAPBEXaggItemX 6 2 5" xfId="13194" xr:uid="{00000000-0005-0000-0000-000056160000}"/>
    <cellStyle name="SAPBEXaggItemX 6 2 5 2" xfId="28971" xr:uid="{00000000-0005-0000-0000-000057160000}"/>
    <cellStyle name="SAPBEXaggItemX 6 2 6" xfId="16084" xr:uid="{00000000-0005-0000-0000-000058160000}"/>
    <cellStyle name="SAPBEXaggItemX 6 2 6 2" xfId="31223" xr:uid="{00000000-0005-0000-0000-000059160000}"/>
    <cellStyle name="SAPBEXaggItemX 6 2 7" xfId="18698" xr:uid="{00000000-0005-0000-0000-00005A160000}"/>
    <cellStyle name="SAPBEXaggItemX 6 2 7 2" xfId="33646" xr:uid="{00000000-0005-0000-0000-00005B160000}"/>
    <cellStyle name="SAPBEXaggItemX 6 2 8" xfId="39771" xr:uid="{0F88F2C5-ED8E-44BD-95E7-9B82F7B61A7D}"/>
    <cellStyle name="SAPBEXaggItemX 6 2 9" xfId="40152" xr:uid="{762EEAE2-96F6-40ED-93C9-8DDECEE84497}"/>
    <cellStyle name="SAPBEXaggItemX 6 3" xfId="4784" xr:uid="{00000000-0005-0000-0000-00005C160000}"/>
    <cellStyle name="SAPBEXaggItemX 6 3 10" xfId="45671" xr:uid="{38D33B7F-DCB1-4F9D-9CAC-E0F4C6A89531}"/>
    <cellStyle name="SAPBEXaggItemX 6 3 11" xfId="47989" xr:uid="{CBFC239C-270E-4E2B-83EF-3C5DF4F21483}"/>
    <cellStyle name="SAPBEXaggItemX 6 3 2" xfId="9939" xr:uid="{00000000-0005-0000-0000-00005D160000}"/>
    <cellStyle name="SAPBEXaggItemX 6 3 2 2" xfId="25930" xr:uid="{00000000-0005-0000-0000-00005E160000}"/>
    <cellStyle name="SAPBEXaggItemX 6 3 3" xfId="12757" xr:uid="{00000000-0005-0000-0000-00005F160000}"/>
    <cellStyle name="SAPBEXaggItemX 6 3 3 2" xfId="28601" xr:uid="{00000000-0005-0000-0000-000060160000}"/>
    <cellStyle name="SAPBEXaggItemX 6 3 4" xfId="12927" xr:uid="{00000000-0005-0000-0000-000061160000}"/>
    <cellStyle name="SAPBEXaggItemX 6 3 4 2" xfId="28766" xr:uid="{00000000-0005-0000-0000-000062160000}"/>
    <cellStyle name="SAPBEXaggItemX 6 3 5" xfId="18080" xr:uid="{00000000-0005-0000-0000-000063160000}"/>
    <cellStyle name="SAPBEXaggItemX 6 3 5 2" xfId="33196" xr:uid="{00000000-0005-0000-0000-000064160000}"/>
    <cellStyle name="SAPBEXaggItemX 6 3 6" xfId="20688" xr:uid="{00000000-0005-0000-0000-000065160000}"/>
    <cellStyle name="SAPBEXaggItemX 6 3 6 2" xfId="35625" xr:uid="{00000000-0005-0000-0000-000066160000}"/>
    <cellStyle name="SAPBEXaggItemX 6 3 7" xfId="22068" xr:uid="{00000000-0005-0000-0000-000067160000}"/>
    <cellStyle name="SAPBEXaggItemX 6 3 7 2" xfId="36985" xr:uid="{00000000-0005-0000-0000-000068160000}"/>
    <cellStyle name="SAPBEXaggItemX 6 3 8" xfId="38763" xr:uid="{E4CA05C5-78A9-4FB2-BD9F-B582B6E3AD16}"/>
    <cellStyle name="SAPBEXaggItemX 6 3 9" xfId="43481" xr:uid="{199F944C-0E13-41B4-B9D9-A45C1E1C7D6A}"/>
    <cellStyle name="SAPBEXaggItemX 6 4" xfId="7905" xr:uid="{00000000-0005-0000-0000-000069160000}"/>
    <cellStyle name="SAPBEXaggItemX 6 4 2" xfId="23936" xr:uid="{00000000-0005-0000-0000-00006A160000}"/>
    <cellStyle name="SAPBEXaggItemX 6 5" xfId="10731" xr:uid="{00000000-0005-0000-0000-00006B160000}"/>
    <cellStyle name="SAPBEXaggItemX 6 5 2" xfId="26600" xr:uid="{00000000-0005-0000-0000-00006C160000}"/>
    <cellStyle name="SAPBEXaggItemX 6 6" xfId="15069" xr:uid="{00000000-0005-0000-0000-00006D160000}"/>
    <cellStyle name="SAPBEXaggItemX 6 6 2" xfId="30516" xr:uid="{00000000-0005-0000-0000-00006E160000}"/>
    <cellStyle name="SAPBEXaggItemX 6 7" xfId="16083" xr:uid="{00000000-0005-0000-0000-00006F160000}"/>
    <cellStyle name="SAPBEXaggItemX 6 7 2" xfId="31222" xr:uid="{00000000-0005-0000-0000-000070160000}"/>
    <cellStyle name="SAPBEXaggItemX 6 8" xfId="18697" xr:uid="{00000000-0005-0000-0000-000071160000}"/>
    <cellStyle name="SAPBEXaggItemX 6 8 2" xfId="33645" xr:uid="{00000000-0005-0000-0000-000072160000}"/>
    <cellStyle name="SAPBEXaggItemX 6 9" xfId="40909" xr:uid="{8D5A6DA5-EBE1-4A10-A54D-582631C957F4}"/>
    <cellStyle name="SAPBEXaggItemX 7" xfId="2733" xr:uid="{00000000-0005-0000-0000-000073160000}"/>
    <cellStyle name="SAPBEXaggItemX 7 10" xfId="41290" xr:uid="{CDB4A26A-1DE0-4CCF-A35D-91E26616380F}"/>
    <cellStyle name="SAPBEXaggItemX 7 11" xfId="44590" xr:uid="{024EF656-1608-4F6A-9985-4394016625A8}"/>
    <cellStyle name="SAPBEXaggItemX 7 12" xfId="43296" xr:uid="{8BFA0D90-E229-4654-B4AB-CB1976615574}"/>
    <cellStyle name="SAPBEXaggItemX 7 2" xfId="2734" xr:uid="{00000000-0005-0000-0000-000074160000}"/>
    <cellStyle name="SAPBEXaggItemX 7 2 10" xfId="44589" xr:uid="{19D8D278-2F18-486C-8B87-524568F50B99}"/>
    <cellStyle name="SAPBEXaggItemX 7 2 11" xfId="44507" xr:uid="{F7F8FB39-7907-4F2D-B5C3-9037AC946EA5}"/>
    <cellStyle name="SAPBEXaggItemX 7 2 2" xfId="4781" xr:uid="{00000000-0005-0000-0000-000075160000}"/>
    <cellStyle name="SAPBEXaggItemX 7 2 2 10" xfId="45674" xr:uid="{393EB249-D0A4-4E99-B45A-930BA3C97CEF}"/>
    <cellStyle name="SAPBEXaggItemX 7 2 2 11" xfId="47992" xr:uid="{CABD98A0-F556-45C1-B103-EFC344DA1ABD}"/>
    <cellStyle name="SAPBEXaggItemX 7 2 2 2" xfId="9936" xr:uid="{00000000-0005-0000-0000-000076160000}"/>
    <cellStyle name="SAPBEXaggItemX 7 2 2 2 2" xfId="25927" xr:uid="{00000000-0005-0000-0000-000077160000}"/>
    <cellStyle name="SAPBEXaggItemX 7 2 2 3" xfId="12754" xr:uid="{00000000-0005-0000-0000-000078160000}"/>
    <cellStyle name="SAPBEXaggItemX 7 2 2 3 2" xfId="28598" xr:uid="{00000000-0005-0000-0000-000079160000}"/>
    <cellStyle name="SAPBEXaggItemX 7 2 2 4" xfId="15213" xr:uid="{00000000-0005-0000-0000-00007A160000}"/>
    <cellStyle name="SAPBEXaggItemX 7 2 2 4 2" xfId="30626" xr:uid="{00000000-0005-0000-0000-00007B160000}"/>
    <cellStyle name="SAPBEXaggItemX 7 2 2 5" xfId="18077" xr:uid="{00000000-0005-0000-0000-00007C160000}"/>
    <cellStyle name="SAPBEXaggItemX 7 2 2 5 2" xfId="33193" xr:uid="{00000000-0005-0000-0000-00007D160000}"/>
    <cellStyle name="SAPBEXaggItemX 7 2 2 6" xfId="20685" xr:uid="{00000000-0005-0000-0000-00007E160000}"/>
    <cellStyle name="SAPBEXaggItemX 7 2 2 6 2" xfId="35622" xr:uid="{00000000-0005-0000-0000-00007F160000}"/>
    <cellStyle name="SAPBEXaggItemX 7 2 2 7" xfId="18455" xr:uid="{00000000-0005-0000-0000-000080160000}"/>
    <cellStyle name="SAPBEXaggItemX 7 2 2 7 2" xfId="33491" xr:uid="{00000000-0005-0000-0000-000081160000}"/>
    <cellStyle name="SAPBEXaggItemX 7 2 2 8" xfId="38760" xr:uid="{66052037-9C9A-4B80-B73E-E80B6B736424}"/>
    <cellStyle name="SAPBEXaggItemX 7 2 2 9" xfId="43484" xr:uid="{32BC49E8-C09E-48AB-8707-2E5B889BF818}"/>
    <cellStyle name="SAPBEXaggItemX 7 2 3" xfId="7908" xr:uid="{00000000-0005-0000-0000-000082160000}"/>
    <cellStyle name="SAPBEXaggItemX 7 2 3 2" xfId="23939" xr:uid="{00000000-0005-0000-0000-000083160000}"/>
    <cellStyle name="SAPBEXaggItemX 7 2 4" xfId="10734" xr:uid="{00000000-0005-0000-0000-000084160000}"/>
    <cellStyle name="SAPBEXaggItemX 7 2 4 2" xfId="26603" xr:uid="{00000000-0005-0000-0000-000085160000}"/>
    <cellStyle name="SAPBEXaggItemX 7 2 5" xfId="14657" xr:uid="{00000000-0005-0000-0000-000086160000}"/>
    <cellStyle name="SAPBEXaggItemX 7 2 5 2" xfId="30157" xr:uid="{00000000-0005-0000-0000-000087160000}"/>
    <cellStyle name="SAPBEXaggItemX 7 2 6" xfId="16086" xr:uid="{00000000-0005-0000-0000-000088160000}"/>
    <cellStyle name="SAPBEXaggItemX 7 2 6 2" xfId="31225" xr:uid="{00000000-0005-0000-0000-000089160000}"/>
    <cellStyle name="SAPBEXaggItemX 7 2 7" xfId="18700" xr:uid="{00000000-0005-0000-0000-00008A160000}"/>
    <cellStyle name="SAPBEXaggItemX 7 2 7 2" xfId="33648" xr:uid="{00000000-0005-0000-0000-00008B160000}"/>
    <cellStyle name="SAPBEXaggItemX 7 2 8" xfId="40906" xr:uid="{85414159-F5E7-44B2-8712-93155543591A}"/>
    <cellStyle name="SAPBEXaggItemX 7 2 9" xfId="40153" xr:uid="{C470473D-8D3C-4BCB-BB7D-EAC54F9C5FE8}"/>
    <cellStyle name="SAPBEXaggItemX 7 3" xfId="4782" xr:uid="{00000000-0005-0000-0000-00008C160000}"/>
    <cellStyle name="SAPBEXaggItemX 7 3 10" xfId="45673" xr:uid="{35939C58-3072-4FAB-A3BD-E094EE4B75B3}"/>
    <cellStyle name="SAPBEXaggItemX 7 3 11" xfId="47991" xr:uid="{83FA9031-0957-4554-88AA-9663D75AF1E2}"/>
    <cellStyle name="SAPBEXaggItemX 7 3 2" xfId="9937" xr:uid="{00000000-0005-0000-0000-00008D160000}"/>
    <cellStyle name="SAPBEXaggItemX 7 3 2 2" xfId="25928" xr:uid="{00000000-0005-0000-0000-00008E160000}"/>
    <cellStyle name="SAPBEXaggItemX 7 3 3" xfId="12755" xr:uid="{00000000-0005-0000-0000-00008F160000}"/>
    <cellStyle name="SAPBEXaggItemX 7 3 3 2" xfId="28599" xr:uid="{00000000-0005-0000-0000-000090160000}"/>
    <cellStyle name="SAPBEXaggItemX 7 3 4" xfId="5770" xr:uid="{00000000-0005-0000-0000-000091160000}"/>
    <cellStyle name="SAPBEXaggItemX 7 3 4 2" xfId="22805" xr:uid="{00000000-0005-0000-0000-000092160000}"/>
    <cellStyle name="SAPBEXaggItemX 7 3 5" xfId="18078" xr:uid="{00000000-0005-0000-0000-000093160000}"/>
    <cellStyle name="SAPBEXaggItemX 7 3 5 2" xfId="33194" xr:uid="{00000000-0005-0000-0000-000094160000}"/>
    <cellStyle name="SAPBEXaggItemX 7 3 6" xfId="20686" xr:uid="{00000000-0005-0000-0000-000095160000}"/>
    <cellStyle name="SAPBEXaggItemX 7 3 6 2" xfId="35623" xr:uid="{00000000-0005-0000-0000-000096160000}"/>
    <cellStyle name="SAPBEXaggItemX 7 3 7" xfId="15249" xr:uid="{00000000-0005-0000-0000-000097160000}"/>
    <cellStyle name="SAPBEXaggItemX 7 3 7 2" xfId="30660" xr:uid="{00000000-0005-0000-0000-000098160000}"/>
    <cellStyle name="SAPBEXaggItemX 7 3 8" xfId="38761" xr:uid="{B8EEB43C-065A-484B-8D78-85D26A4CFEF3}"/>
    <cellStyle name="SAPBEXaggItemX 7 3 9" xfId="43483" xr:uid="{EE2CB715-8CFA-4B5F-AD3D-71FC768594AE}"/>
    <cellStyle name="SAPBEXaggItemX 7 4" xfId="7907" xr:uid="{00000000-0005-0000-0000-000099160000}"/>
    <cellStyle name="SAPBEXaggItemX 7 4 2" xfId="23938" xr:uid="{00000000-0005-0000-0000-00009A160000}"/>
    <cellStyle name="SAPBEXaggItemX 7 5" xfId="10733" xr:uid="{00000000-0005-0000-0000-00009B160000}"/>
    <cellStyle name="SAPBEXaggItemX 7 5 2" xfId="26602" xr:uid="{00000000-0005-0000-0000-00009C160000}"/>
    <cellStyle name="SAPBEXaggItemX 7 6" xfId="15360" xr:uid="{00000000-0005-0000-0000-00009D160000}"/>
    <cellStyle name="SAPBEXaggItemX 7 6 2" xfId="30768" xr:uid="{00000000-0005-0000-0000-00009E160000}"/>
    <cellStyle name="SAPBEXaggItemX 7 7" xfId="16085" xr:uid="{00000000-0005-0000-0000-00009F160000}"/>
    <cellStyle name="SAPBEXaggItemX 7 7 2" xfId="31224" xr:uid="{00000000-0005-0000-0000-0000A0160000}"/>
    <cellStyle name="SAPBEXaggItemX 7 8" xfId="18699" xr:uid="{00000000-0005-0000-0000-0000A1160000}"/>
    <cellStyle name="SAPBEXaggItemX 7 8 2" xfId="33647" xr:uid="{00000000-0005-0000-0000-0000A2160000}"/>
    <cellStyle name="SAPBEXaggItemX 7 9" xfId="39770" xr:uid="{DE0734B5-FC3D-42BE-A47D-FC189884E8D2}"/>
    <cellStyle name="SAPBEXaggItemX 8" xfId="2735" xr:uid="{00000000-0005-0000-0000-0000A3160000}"/>
    <cellStyle name="SAPBEXaggItemX 8 10" xfId="44588" xr:uid="{B0CF8769-D233-48A7-AA10-5BD5D053D6C3}"/>
    <cellStyle name="SAPBEXaggItemX 8 11" xfId="44760" xr:uid="{9027C86F-E919-4FA9-8EE4-56AB6B5C5EDB}"/>
    <cellStyle name="SAPBEXaggItemX 8 2" xfId="4780" xr:uid="{00000000-0005-0000-0000-0000A4160000}"/>
    <cellStyle name="SAPBEXaggItemX 8 2 10" xfId="45675" xr:uid="{D192D0F4-791A-4FC5-86D2-3DF0B3C9B17E}"/>
    <cellStyle name="SAPBEXaggItemX 8 2 11" xfId="47993" xr:uid="{CBF889D6-25A1-471D-8541-4E6394C4CCA7}"/>
    <cellStyle name="SAPBEXaggItemX 8 2 2" xfId="9935" xr:uid="{00000000-0005-0000-0000-0000A5160000}"/>
    <cellStyle name="SAPBEXaggItemX 8 2 2 2" xfId="25926" xr:uid="{00000000-0005-0000-0000-0000A6160000}"/>
    <cellStyle name="SAPBEXaggItemX 8 2 3" xfId="12753" xr:uid="{00000000-0005-0000-0000-0000A7160000}"/>
    <cellStyle name="SAPBEXaggItemX 8 2 3 2" xfId="28597" xr:uid="{00000000-0005-0000-0000-0000A8160000}"/>
    <cellStyle name="SAPBEXaggItemX 8 2 4" xfId="13656" xr:uid="{00000000-0005-0000-0000-0000A9160000}"/>
    <cellStyle name="SAPBEXaggItemX 8 2 4 2" xfId="29277" xr:uid="{00000000-0005-0000-0000-0000AA160000}"/>
    <cellStyle name="SAPBEXaggItemX 8 2 5" xfId="18076" xr:uid="{00000000-0005-0000-0000-0000AB160000}"/>
    <cellStyle name="SAPBEXaggItemX 8 2 5 2" xfId="33192" xr:uid="{00000000-0005-0000-0000-0000AC160000}"/>
    <cellStyle name="SAPBEXaggItemX 8 2 6" xfId="20684" xr:uid="{00000000-0005-0000-0000-0000AD160000}"/>
    <cellStyle name="SAPBEXaggItemX 8 2 6 2" xfId="35621" xr:uid="{00000000-0005-0000-0000-0000AE160000}"/>
    <cellStyle name="SAPBEXaggItemX 8 2 7" xfId="10738" xr:uid="{00000000-0005-0000-0000-0000AF160000}"/>
    <cellStyle name="SAPBEXaggItemX 8 2 7 2" xfId="26606" xr:uid="{00000000-0005-0000-0000-0000B0160000}"/>
    <cellStyle name="SAPBEXaggItemX 8 2 8" xfId="38758" xr:uid="{ACEF6E1D-AEA3-45A2-8AF8-82CB6F7DC80C}"/>
    <cellStyle name="SAPBEXaggItemX 8 2 9" xfId="43485" xr:uid="{05DE3CB0-74AD-40CA-8A47-183D00DA2E8D}"/>
    <cellStyle name="SAPBEXaggItemX 8 3" xfId="7909" xr:uid="{00000000-0005-0000-0000-0000B1160000}"/>
    <cellStyle name="SAPBEXaggItemX 8 3 2" xfId="23940" xr:uid="{00000000-0005-0000-0000-0000B2160000}"/>
    <cellStyle name="SAPBEXaggItemX 8 4" xfId="10735" xr:uid="{00000000-0005-0000-0000-0000B3160000}"/>
    <cellStyle name="SAPBEXaggItemX 8 4 2" xfId="26604" xr:uid="{00000000-0005-0000-0000-0000B4160000}"/>
    <cellStyle name="SAPBEXaggItemX 8 5" xfId="7425" xr:uid="{00000000-0005-0000-0000-0000B5160000}"/>
    <cellStyle name="SAPBEXaggItemX 8 5 2" xfId="23618" xr:uid="{00000000-0005-0000-0000-0000B6160000}"/>
    <cellStyle name="SAPBEXaggItemX 8 6" xfId="16087" xr:uid="{00000000-0005-0000-0000-0000B7160000}"/>
    <cellStyle name="SAPBEXaggItemX 8 6 2" xfId="31226" xr:uid="{00000000-0005-0000-0000-0000B8160000}"/>
    <cellStyle name="SAPBEXaggItemX 8 7" xfId="18701" xr:uid="{00000000-0005-0000-0000-0000B9160000}"/>
    <cellStyle name="SAPBEXaggItemX 8 7 2" xfId="33649" xr:uid="{00000000-0005-0000-0000-0000BA160000}"/>
    <cellStyle name="SAPBEXaggItemX 8 8" xfId="40907" xr:uid="{6762BC08-44B8-4DED-B554-1CF9631FFB72}"/>
    <cellStyle name="SAPBEXaggItemX 8 9" xfId="41291" xr:uid="{9B1F604A-4F14-4565-995F-3342B453EAB0}"/>
    <cellStyle name="SAPBEXaggItemX 9" xfId="2736" xr:uid="{00000000-0005-0000-0000-0000BB160000}"/>
    <cellStyle name="SAPBEXaggItemX 9 10" xfId="44587" xr:uid="{601E3D89-89EF-4165-AE15-7379EE523E9A}"/>
    <cellStyle name="SAPBEXaggItemX 9 11" xfId="39991" xr:uid="{4C568585-5A11-4A2A-8EAC-F105BABD8518}"/>
    <cellStyle name="SAPBEXaggItemX 9 2" xfId="4779" xr:uid="{00000000-0005-0000-0000-0000BC160000}"/>
    <cellStyle name="SAPBEXaggItemX 9 2 10" xfId="45676" xr:uid="{F7B6AF89-CE6D-490C-91E4-15526FE01BB3}"/>
    <cellStyle name="SAPBEXaggItemX 9 2 11" xfId="47994" xr:uid="{53DCDCC3-7ACC-4A7B-97E8-3BF36A924C8A}"/>
    <cellStyle name="SAPBEXaggItemX 9 2 2" xfId="9934" xr:uid="{00000000-0005-0000-0000-0000BD160000}"/>
    <cellStyle name="SAPBEXaggItemX 9 2 2 2" xfId="25925" xr:uid="{00000000-0005-0000-0000-0000BE160000}"/>
    <cellStyle name="SAPBEXaggItemX 9 2 3" xfId="12752" xr:uid="{00000000-0005-0000-0000-0000BF160000}"/>
    <cellStyle name="SAPBEXaggItemX 9 2 3 2" xfId="28596" xr:uid="{00000000-0005-0000-0000-0000C0160000}"/>
    <cellStyle name="SAPBEXaggItemX 9 2 4" xfId="12856" xr:uid="{00000000-0005-0000-0000-0000C1160000}"/>
    <cellStyle name="SAPBEXaggItemX 9 2 4 2" xfId="28698" xr:uid="{00000000-0005-0000-0000-0000C2160000}"/>
    <cellStyle name="SAPBEXaggItemX 9 2 5" xfId="18075" xr:uid="{00000000-0005-0000-0000-0000C3160000}"/>
    <cellStyle name="SAPBEXaggItemX 9 2 5 2" xfId="33191" xr:uid="{00000000-0005-0000-0000-0000C4160000}"/>
    <cellStyle name="SAPBEXaggItemX 9 2 6" xfId="20683" xr:uid="{00000000-0005-0000-0000-0000C5160000}"/>
    <cellStyle name="SAPBEXaggItemX 9 2 6 2" xfId="35620" xr:uid="{00000000-0005-0000-0000-0000C6160000}"/>
    <cellStyle name="SAPBEXaggItemX 9 2 7" xfId="15822" xr:uid="{00000000-0005-0000-0000-0000C7160000}"/>
    <cellStyle name="SAPBEXaggItemX 9 2 7 2" xfId="31063" xr:uid="{00000000-0005-0000-0000-0000C8160000}"/>
    <cellStyle name="SAPBEXaggItemX 9 2 8" xfId="38757" xr:uid="{4045C92D-EEF2-43A2-97F5-D8EAE14C079E}"/>
    <cellStyle name="SAPBEXaggItemX 9 2 9" xfId="43486" xr:uid="{BFB88D17-37E2-4826-A835-A91FAE48C2C9}"/>
    <cellStyle name="SAPBEXaggItemX 9 3" xfId="7910" xr:uid="{00000000-0005-0000-0000-0000C9160000}"/>
    <cellStyle name="SAPBEXaggItemX 9 3 2" xfId="23941" xr:uid="{00000000-0005-0000-0000-0000CA160000}"/>
    <cellStyle name="SAPBEXaggItemX 9 4" xfId="10736" xr:uid="{00000000-0005-0000-0000-0000CB160000}"/>
    <cellStyle name="SAPBEXaggItemX 9 4 2" xfId="26605" xr:uid="{00000000-0005-0000-0000-0000CC160000}"/>
    <cellStyle name="SAPBEXaggItemX 9 5" xfId="13064" xr:uid="{00000000-0005-0000-0000-0000CD160000}"/>
    <cellStyle name="SAPBEXaggItemX 9 5 2" xfId="28848" xr:uid="{00000000-0005-0000-0000-0000CE160000}"/>
    <cellStyle name="SAPBEXaggItemX 9 6" xfId="16088" xr:uid="{00000000-0005-0000-0000-0000CF160000}"/>
    <cellStyle name="SAPBEXaggItemX 9 6 2" xfId="31227" xr:uid="{00000000-0005-0000-0000-0000D0160000}"/>
    <cellStyle name="SAPBEXaggItemX 9 7" xfId="18702" xr:uid="{00000000-0005-0000-0000-0000D1160000}"/>
    <cellStyle name="SAPBEXaggItemX 9 7 2" xfId="33650" xr:uid="{00000000-0005-0000-0000-0000D2160000}"/>
    <cellStyle name="SAPBEXaggItemX 9 8" xfId="39769" xr:uid="{11DE685C-2F0F-4456-A8EB-EDF85065CE25}"/>
    <cellStyle name="SAPBEXaggItemX 9 9" xfId="40154" xr:uid="{D129BBA3-BF61-4F77-98FB-67EC86B1E72D}"/>
    <cellStyle name="SAPBEXaggItemX_2009 Fleet segmentation" xfId="588" xr:uid="{00000000-0005-0000-0000-0000D3160000}"/>
    <cellStyle name="SAPBEXchaText" xfId="70" xr:uid="{00000000-0005-0000-0000-0000D4160000}"/>
    <cellStyle name="SAPBEXchaText 10" xfId="589" xr:uid="{00000000-0005-0000-0000-0000D5160000}"/>
    <cellStyle name="SAPBEXchaText 10 10" xfId="40446" xr:uid="{827F5EC0-7FCF-4C77-82A3-ABD3CFB36743}"/>
    <cellStyle name="SAPBEXchaText 10 11" xfId="45467" xr:uid="{B1FA7C73-9D61-45A2-9E50-CA09C7A53B5B}"/>
    <cellStyle name="SAPBEXchaText 10 12" xfId="47789" xr:uid="{E0ABBFF4-6D77-4619-A98E-531DB93F6A13}"/>
    <cellStyle name="SAPBEXchaText 10 2" xfId="5220" xr:uid="{00000000-0005-0000-0000-0000D6160000}"/>
    <cellStyle name="SAPBEXchaText 10 2 2" xfId="37210" xr:uid="{00000000-0005-0000-0000-0000D7160000}"/>
    <cellStyle name="SAPBEXchaText 10 3" xfId="7736" xr:uid="{00000000-0005-0000-0000-0000D8160000}"/>
    <cellStyle name="SAPBEXchaText 10 4" xfId="11780" xr:uid="{00000000-0005-0000-0000-0000D9160000}"/>
    <cellStyle name="SAPBEXchaText 10 5" xfId="5714" xr:uid="{00000000-0005-0000-0000-0000DA160000}"/>
    <cellStyle name="SAPBEXchaText 10 6" xfId="15953" xr:uid="{00000000-0005-0000-0000-0000DB160000}"/>
    <cellStyle name="SAPBEXchaText 10 7" xfId="18578" xr:uid="{00000000-0005-0000-0000-0000DC160000}"/>
    <cellStyle name="SAPBEXchaText 10 8" xfId="22305" xr:uid="{00000000-0005-0000-0000-0000DD160000}"/>
    <cellStyle name="SAPBEXchaText 10 9" xfId="40308" xr:uid="{3205C64E-444A-422C-8C5D-715FE381213A}"/>
    <cellStyle name="SAPBEXchaText 11" xfId="1782" xr:uid="{00000000-0005-0000-0000-0000DE160000}"/>
    <cellStyle name="SAPBEXchaText 11 2" xfId="7070" xr:uid="{00000000-0005-0000-0000-0000DF160000}"/>
    <cellStyle name="SAPBEXchaText 11 2 2" xfId="37831" xr:uid="{00000000-0005-0000-0000-0000E0160000}"/>
    <cellStyle name="SAPBEXchaText 11 3" xfId="6537" xr:uid="{00000000-0005-0000-0000-0000E1160000}"/>
    <cellStyle name="SAPBEXchaText 11 4" xfId="7588" xr:uid="{00000000-0005-0000-0000-0000E2160000}"/>
    <cellStyle name="SAPBEXchaText 11 5" xfId="13766" xr:uid="{00000000-0005-0000-0000-0000E3160000}"/>
    <cellStyle name="SAPBEXchaText 11 6" xfId="6645" xr:uid="{00000000-0005-0000-0000-0000E4160000}"/>
    <cellStyle name="SAPBEXchaText 11 7" xfId="6959" xr:uid="{00000000-0005-0000-0000-0000E5160000}"/>
    <cellStyle name="SAPBEXchaText 11 8" xfId="23012" xr:uid="{00000000-0005-0000-0000-0000E6160000}"/>
    <cellStyle name="SAPBEXchaText 12" xfId="40214" xr:uid="{B9CCA736-5702-4437-B127-6F4468FAE598}"/>
    <cellStyle name="SAPBEXchaText 13" xfId="43361" xr:uid="{6F290240-0478-4266-983C-7B7759932812}"/>
    <cellStyle name="SAPBEXchaText 14" xfId="44666" xr:uid="{43B2FD23-683A-424D-92A1-6510A69950B8}"/>
    <cellStyle name="SAPBEXchaText 2" xfId="590" xr:uid="{00000000-0005-0000-0000-0000E7160000}"/>
    <cellStyle name="SAPBEXchaText 2 10" xfId="22306" xr:uid="{00000000-0005-0000-0000-0000E8160000}"/>
    <cellStyle name="SAPBEXchaText 2 11" xfId="37941" xr:uid="{00000000-0005-0000-0000-0000E9160000}"/>
    <cellStyle name="SAPBEXchaText 2 12" xfId="41349" xr:uid="{E50B1535-F517-4D64-A83B-EE0EF915082C}"/>
    <cellStyle name="SAPBEXchaText 2 13" xfId="41151" xr:uid="{C5F5D324-E46D-47AE-ABBC-C76FD547E4B9}"/>
    <cellStyle name="SAPBEXchaText 2 14" xfId="40468" xr:uid="{ECDB0A98-5D90-4F20-9084-E7515E078628}"/>
    <cellStyle name="SAPBEXchaText 2 2" xfId="591" xr:uid="{00000000-0005-0000-0000-0000EA160000}"/>
    <cellStyle name="SAPBEXchaText 2 2 10" xfId="4990" xr:uid="{00000000-0005-0000-0000-0000EB160000}"/>
    <cellStyle name="SAPBEXchaText 2 2 11" xfId="38213" xr:uid="{6D2C4547-A895-4FF8-A5FD-4D2AC0E266EB}"/>
    <cellStyle name="SAPBEXchaText 2 2 12" xfId="40213" xr:uid="{7189EA11-415B-46B6-8A5F-FB5A2064D2CC}"/>
    <cellStyle name="SAPBEXchaText 2 2 13" xfId="44560" xr:uid="{F55C60AB-9830-41C7-A3A5-EB8EC3C92BCC}"/>
    <cellStyle name="SAPBEXchaText 2 2 14" xfId="40467" xr:uid="{76C32A54-079E-48D1-A484-859C0321B453}"/>
    <cellStyle name="SAPBEXchaText 2 2 2" xfId="592" xr:uid="{00000000-0005-0000-0000-0000EC160000}"/>
    <cellStyle name="SAPBEXchaText 2 2 2 10" xfId="39021" xr:uid="{1A2BA10B-9039-418A-82C9-CD4F32375AAA}"/>
    <cellStyle name="SAPBEXchaText 2 2 2 11" xfId="46688" xr:uid="{5AC5541F-5BFC-44BB-8ED0-00CC93607F38}"/>
    <cellStyle name="SAPBEXchaText 2 2 2 12" xfId="49004" xr:uid="{8373D007-1427-40E6-A757-66BBFAE9E981}"/>
    <cellStyle name="SAPBEXchaText 2 2 2 2" xfId="5652" xr:uid="{00000000-0005-0000-0000-0000ED160000}"/>
    <cellStyle name="SAPBEXchaText 2 2 2 2 2" xfId="22757" xr:uid="{00000000-0005-0000-0000-0000EE160000}"/>
    <cellStyle name="SAPBEXchaText 2 2 2 3" xfId="6903" xr:uid="{00000000-0005-0000-0000-0000EF160000}"/>
    <cellStyle name="SAPBEXchaText 2 2 2 3 2" xfId="23325" xr:uid="{00000000-0005-0000-0000-0000F0160000}"/>
    <cellStyle name="SAPBEXchaText 2 2 2 4" xfId="7559" xr:uid="{00000000-0005-0000-0000-0000F1160000}"/>
    <cellStyle name="SAPBEXchaText 2 2 2 4 2" xfId="23716" xr:uid="{00000000-0005-0000-0000-0000F2160000}"/>
    <cellStyle name="SAPBEXchaText 2 2 2 5" xfId="15469" xr:uid="{00000000-0005-0000-0000-0000F3160000}"/>
    <cellStyle name="SAPBEXchaText 2 2 2 5 2" xfId="30837" xr:uid="{00000000-0005-0000-0000-0000F4160000}"/>
    <cellStyle name="SAPBEXchaText 2 2 2 6" xfId="15950" xr:uid="{00000000-0005-0000-0000-0000F5160000}"/>
    <cellStyle name="SAPBEXchaText 2 2 2 6 2" xfId="31122" xr:uid="{00000000-0005-0000-0000-0000F6160000}"/>
    <cellStyle name="SAPBEXchaText 2 2 2 7" xfId="18575" xr:uid="{00000000-0005-0000-0000-0000F7160000}"/>
    <cellStyle name="SAPBEXchaText 2 2 2 7 2" xfId="33542" xr:uid="{00000000-0005-0000-0000-0000F8160000}"/>
    <cellStyle name="SAPBEXchaText 2 2 2 8" xfId="4991" xr:uid="{00000000-0005-0000-0000-0000F9160000}"/>
    <cellStyle name="SAPBEXchaText 2 2 2 9" xfId="41385" xr:uid="{94C062A0-7805-40C2-BBAC-A3A037DF19F7}"/>
    <cellStyle name="SAPBEXchaText 2 2 3" xfId="2027" xr:uid="{00000000-0005-0000-0000-0000FA160000}"/>
    <cellStyle name="SAPBEXchaText 2 2 3 10" xfId="40445" xr:uid="{4CAAE949-6CB8-48A3-BE55-7A790624F653}"/>
    <cellStyle name="SAPBEXchaText 2 2 3 11" xfId="45469" xr:uid="{F516BA88-B917-4A1C-9D18-A634D5843DC8}"/>
    <cellStyle name="SAPBEXchaText 2 2 3 12" xfId="47791" xr:uid="{0660E523-87B6-4759-A740-D41A83D44D37}"/>
    <cellStyle name="SAPBEXchaText 2 2 3 2" xfId="7270" xr:uid="{00000000-0005-0000-0000-0000FB160000}"/>
    <cellStyle name="SAPBEXchaText 2 2 3 2 2" xfId="37888" xr:uid="{00000000-0005-0000-0000-0000FC160000}"/>
    <cellStyle name="SAPBEXchaText 2 2 3 3" xfId="7395" xr:uid="{00000000-0005-0000-0000-0000FD160000}"/>
    <cellStyle name="SAPBEXchaText 2 2 3 4" xfId="10341" xr:uid="{00000000-0005-0000-0000-0000FE160000}"/>
    <cellStyle name="SAPBEXchaText 2 2 3 5" xfId="15562" xr:uid="{00000000-0005-0000-0000-0000FF160000}"/>
    <cellStyle name="SAPBEXchaText 2 2 3 6" xfId="18263" xr:uid="{00000000-0005-0000-0000-000000170000}"/>
    <cellStyle name="SAPBEXchaText 2 2 3 7" xfId="20860" xr:uid="{00000000-0005-0000-0000-000001170000}"/>
    <cellStyle name="SAPBEXchaText 2 2 3 8" xfId="23069" xr:uid="{00000000-0005-0000-0000-000002170000}"/>
    <cellStyle name="SAPBEXchaText 2 2 3 9" xfId="40310" xr:uid="{D23FF4FD-0011-4B77-83DE-1C0B3AC99B04}"/>
    <cellStyle name="SAPBEXchaText 2 2 4" xfId="5175" xr:uid="{00000000-0005-0000-0000-000003170000}"/>
    <cellStyle name="SAPBEXchaText 2 2 4 2" xfId="22520" xr:uid="{00000000-0005-0000-0000-000004170000}"/>
    <cellStyle name="SAPBEXchaText 2 2 5" xfId="5732" xr:uid="{00000000-0005-0000-0000-000005170000}"/>
    <cellStyle name="SAPBEXchaText 2 2 5 2" xfId="22786" xr:uid="{00000000-0005-0000-0000-000006170000}"/>
    <cellStyle name="SAPBEXchaText 2 2 6" xfId="11779" xr:uid="{00000000-0005-0000-0000-000007170000}"/>
    <cellStyle name="SAPBEXchaText 2 2 6 2" xfId="27645" xr:uid="{00000000-0005-0000-0000-000008170000}"/>
    <cellStyle name="SAPBEXchaText 2 2 7" xfId="11817" xr:uid="{00000000-0005-0000-0000-000009170000}"/>
    <cellStyle name="SAPBEXchaText 2 2 7 2" xfId="27668" xr:uid="{00000000-0005-0000-0000-00000A170000}"/>
    <cellStyle name="SAPBEXchaText 2 2 8" xfId="15951" xr:uid="{00000000-0005-0000-0000-00000B170000}"/>
    <cellStyle name="SAPBEXchaText 2 2 8 2" xfId="31123" xr:uid="{00000000-0005-0000-0000-00000C170000}"/>
    <cellStyle name="SAPBEXchaText 2 2 9" xfId="18576" xr:uid="{00000000-0005-0000-0000-00000D170000}"/>
    <cellStyle name="SAPBEXchaText 2 2 9 2" xfId="33543" xr:uid="{00000000-0005-0000-0000-00000E170000}"/>
    <cellStyle name="SAPBEXchaText 2 3" xfId="2737" xr:uid="{00000000-0005-0000-0000-00000F170000}"/>
    <cellStyle name="SAPBEXchaText 2 3 2" xfId="22146" xr:uid="{00000000-0005-0000-0000-000010170000}"/>
    <cellStyle name="SAPBEXchaText 2 3 2 2" xfId="41965" xr:uid="{AFAF6490-23C2-47F3-8859-3284F94899AF}"/>
    <cellStyle name="SAPBEXchaText 2 3 2 3" xfId="42401" xr:uid="{90555BEC-6048-476A-8435-B92AD9018725}"/>
    <cellStyle name="SAPBEXchaText 2 3 2 4" xfId="44869" xr:uid="{007F94DA-ADF0-44FA-BF21-1A0F16BF0473}"/>
    <cellStyle name="SAPBEXchaText 2 3 2 5" xfId="46933" xr:uid="{DDFE17FA-78AA-4DBC-89BE-480FEB827BA1}"/>
    <cellStyle name="SAPBEXchaText 2 3 2 6" xfId="49235" xr:uid="{97D22819-6D67-4C47-9C3A-3BB0F176396D}"/>
    <cellStyle name="SAPBEXchaText 2 3 3" xfId="37912" xr:uid="{00000000-0005-0000-0000-000011170000}"/>
    <cellStyle name="SAPBEXchaText 2 3 4" xfId="39022" xr:uid="{F7910A43-6697-4667-8F8F-6A758BF71542}"/>
    <cellStyle name="SAPBEXchaText 2 3 5" xfId="44499" xr:uid="{C6D60DAF-127A-4CD1-ABBC-5EA04E043273}"/>
    <cellStyle name="SAPBEXchaText 2 3 6" xfId="46687" xr:uid="{ADACD281-FE3E-41A3-9CF8-CF178917180B}"/>
    <cellStyle name="SAPBEXchaText 2 3 7" xfId="49003" xr:uid="{306F5491-D466-421D-A1DB-CE4B7FDCE124}"/>
    <cellStyle name="SAPBEXchaText 2 4" xfId="5182" xr:uid="{00000000-0005-0000-0000-000012170000}"/>
    <cellStyle name="SAPBEXchaText 2 4 2" xfId="37209" xr:uid="{00000000-0005-0000-0000-000013170000}"/>
    <cellStyle name="SAPBEXchaText 2 4 3" xfId="40309" xr:uid="{B09467F0-AB13-434A-9495-AA3B44833C04}"/>
    <cellStyle name="SAPBEXchaText 2 4 4" xfId="39304" xr:uid="{07B24193-6A57-4B7E-AB77-250522A85B81}"/>
    <cellStyle name="SAPBEXchaText 2 4 5" xfId="45468" xr:uid="{A68244D3-764D-4581-B298-FD7F649AE333}"/>
    <cellStyle name="SAPBEXchaText 2 4 6" xfId="47790" xr:uid="{6BE59480-6B62-4AE7-876B-E8E18D7EBB44}"/>
    <cellStyle name="SAPBEXchaText 2 5" xfId="7735" xr:uid="{00000000-0005-0000-0000-000014170000}"/>
    <cellStyle name="SAPBEXchaText 2 6" xfId="6637" xr:uid="{00000000-0005-0000-0000-000015170000}"/>
    <cellStyle name="SAPBEXchaText 2 7" xfId="14250" xr:uid="{00000000-0005-0000-0000-000016170000}"/>
    <cellStyle name="SAPBEXchaText 2 8" xfId="15952" xr:uid="{00000000-0005-0000-0000-000017170000}"/>
    <cellStyle name="SAPBEXchaText 2 9" xfId="18577" xr:uid="{00000000-0005-0000-0000-000018170000}"/>
    <cellStyle name="SAPBEXchaText 3" xfId="593" xr:uid="{00000000-0005-0000-0000-000019170000}"/>
    <cellStyle name="SAPBEXchaText 3 2" xfId="2738" xr:uid="{00000000-0005-0000-0000-00001A170000}"/>
    <cellStyle name="SAPBEXchaText 3 2 2" xfId="22147" xr:uid="{00000000-0005-0000-0000-00001B170000}"/>
    <cellStyle name="SAPBEXchaText 3 3" xfId="22215" xr:uid="{00000000-0005-0000-0000-00001C170000}"/>
    <cellStyle name="SAPBEXchaText 3 3 2" xfId="40421" xr:uid="{6A4ABE44-A157-46BD-A233-0A754BE88A32}"/>
    <cellStyle name="SAPBEXchaText 3 3 3" xfId="38831" xr:uid="{11017E29-9AD0-4968-A9A1-30FF0E816A2E}"/>
    <cellStyle name="SAPBEXchaText 3 3 4" xfId="43386" xr:uid="{E87F258B-B0CC-4E7D-A1FE-F3165A93BC5E}"/>
    <cellStyle name="SAPBEXchaText 3 3 5" xfId="45579" xr:uid="{B16A1BD9-1C80-4247-8B54-58576131F1EE}"/>
    <cellStyle name="SAPBEXchaText 3 3 6" xfId="47899" xr:uid="{3AAB93DC-3311-4B51-999A-F3B383542D2F}"/>
    <cellStyle name="SAPBEXchaText 3 4" xfId="37904" xr:uid="{00000000-0005-0000-0000-00001D170000}"/>
    <cellStyle name="SAPBEXchaText 3 5" xfId="41348" xr:uid="{361B25F2-201F-41F3-BB0D-1C7766CAADAB}"/>
    <cellStyle name="SAPBEXchaText 3 6" xfId="39816" xr:uid="{CFAACB49-3E03-42B5-BB8D-A23B4D3D9A4D}"/>
    <cellStyle name="SAPBEXchaText 3 7" xfId="43360" xr:uid="{4DB17697-17F6-4056-AA36-8445BF6AF7FD}"/>
    <cellStyle name="SAPBEXchaText 3 8" xfId="41312" xr:uid="{F2D0B397-CAB4-4D23-9A9D-AC49BF2E9B21}"/>
    <cellStyle name="SAPBEXchaText 4" xfId="594" xr:uid="{00000000-0005-0000-0000-00001E170000}"/>
    <cellStyle name="SAPBEXchaText 4 10" xfId="22307" xr:uid="{00000000-0005-0000-0000-00001F170000}"/>
    <cellStyle name="SAPBEXchaText 4 11" xfId="38215" xr:uid="{7013791F-9740-47DF-9198-2526E3AF9708}"/>
    <cellStyle name="SAPBEXchaText 4 12" xfId="40212" xr:uid="{88E6075B-728C-44BB-81F2-EE47F5076532}"/>
    <cellStyle name="SAPBEXchaText 4 13" xfId="41150" xr:uid="{D17AFD17-F714-4903-A833-107B46E5917C}"/>
    <cellStyle name="SAPBEXchaText 4 14" xfId="44667" xr:uid="{38A9ED6D-486F-4043-9DB6-3249E5F1AB6B}"/>
    <cellStyle name="SAPBEXchaText 4 2" xfId="595" xr:uid="{00000000-0005-0000-0000-000020170000}"/>
    <cellStyle name="SAPBEXchaText 4 2 10" xfId="44726" xr:uid="{07452975-A477-44D1-8435-F71FCBB571B4}"/>
    <cellStyle name="SAPBEXchaText 4 2 11" xfId="46787" xr:uid="{CE1388FC-F851-4E11-BCCB-CBE1A50768D6}"/>
    <cellStyle name="SAPBEXchaText 4 2 12" xfId="49092" xr:uid="{170B242E-E097-4989-AB31-AF15F3BC1E08}"/>
    <cellStyle name="SAPBEXchaText 4 2 2" xfId="5649" xr:uid="{00000000-0005-0000-0000-000021170000}"/>
    <cellStyle name="SAPBEXchaText 4 2 2 2" xfId="37811" xr:uid="{00000000-0005-0000-0000-000022170000}"/>
    <cellStyle name="SAPBEXchaText 4 2 2 3" xfId="42423" xr:uid="{B29DFB47-7F03-488E-B1FB-FC31244C2024}"/>
    <cellStyle name="SAPBEXchaText 4 2 2 4" xfId="44891" xr:uid="{5C0CBF13-98E7-4F34-9C3E-3186AEE8107D}"/>
    <cellStyle name="SAPBEXchaText 4 2 2 5" xfId="46954" xr:uid="{C0DF2B50-1494-4757-B867-8D688CD9EB82}"/>
    <cellStyle name="SAPBEXchaText 4 2 2 6" xfId="49251" xr:uid="{40FAE965-E641-458F-BAF4-26DF82CBE104}"/>
    <cellStyle name="SAPBEXchaText 4 2 3" xfId="7730" xr:uid="{00000000-0005-0000-0000-000023170000}"/>
    <cellStyle name="SAPBEXchaText 4 2 4" xfId="13304" xr:uid="{00000000-0005-0000-0000-000024170000}"/>
    <cellStyle name="SAPBEXchaText 4 2 5" xfId="6971" xr:uid="{00000000-0005-0000-0000-000025170000}"/>
    <cellStyle name="SAPBEXchaText 4 2 6" xfId="15948" xr:uid="{00000000-0005-0000-0000-000026170000}"/>
    <cellStyle name="SAPBEXchaText 4 2 7" xfId="18573" xr:uid="{00000000-0005-0000-0000-000027170000}"/>
    <cellStyle name="SAPBEXchaText 4 2 8" xfId="22308" xr:uid="{00000000-0005-0000-0000-000028170000}"/>
    <cellStyle name="SAPBEXchaText 4 2 9" xfId="42249" xr:uid="{DB409E36-A722-415B-8F7E-F727DD04CD78}"/>
    <cellStyle name="SAPBEXchaText 4 3" xfId="5650" xr:uid="{00000000-0005-0000-0000-000029170000}"/>
    <cellStyle name="SAPBEXchaText 4 3 2" xfId="37812" xr:uid="{00000000-0005-0000-0000-00002A170000}"/>
    <cellStyle name="SAPBEXchaText 4 3 3" xfId="40312" xr:uid="{32CE3402-8F86-435F-B018-A0CE06638449}"/>
    <cellStyle name="SAPBEXchaText 4 3 4" xfId="40444" xr:uid="{3DBFA421-F498-4334-A5B8-044A7AA0FD93}"/>
    <cellStyle name="SAPBEXchaText 4 3 5" xfId="45470" xr:uid="{0195C63E-21DB-47BA-AB42-D696EB290CE2}"/>
    <cellStyle name="SAPBEXchaText 4 3 6" xfId="47792" xr:uid="{85243D57-7EA1-4CA2-9E47-7422180FBB28}"/>
    <cellStyle name="SAPBEXchaText 4 4" xfId="7731" xr:uid="{00000000-0005-0000-0000-00002B170000}"/>
    <cellStyle name="SAPBEXchaText 4 5" xfId="6636" xr:uid="{00000000-0005-0000-0000-00002C170000}"/>
    <cellStyle name="SAPBEXchaText 4 6" xfId="10555" xr:uid="{00000000-0005-0000-0000-00002D170000}"/>
    <cellStyle name="SAPBEXchaText 4 7" xfId="15949" xr:uid="{00000000-0005-0000-0000-00002E170000}"/>
    <cellStyle name="SAPBEXchaText 4 8" xfId="18574" xr:uid="{00000000-0005-0000-0000-00002F170000}"/>
    <cellStyle name="SAPBEXchaText 4 9" xfId="22167" xr:uid="{00000000-0005-0000-0000-000030170000}"/>
    <cellStyle name="SAPBEXchaText 5" xfId="596" xr:uid="{00000000-0005-0000-0000-000031170000}"/>
    <cellStyle name="SAPBEXchaText 5 10" xfId="4992" xr:uid="{00000000-0005-0000-0000-000032170000}"/>
    <cellStyle name="SAPBEXchaText 5 11" xfId="37942" xr:uid="{00000000-0005-0000-0000-000033170000}"/>
    <cellStyle name="SAPBEXchaText 5 12" xfId="41347" xr:uid="{DE5FAE5B-B183-4BEA-857A-A8E15ABB134A}"/>
    <cellStyle name="SAPBEXchaText 5 13" xfId="44851" xr:uid="{AE0598F4-6B9E-4E9A-939A-7FD702D1FD22}"/>
    <cellStyle name="SAPBEXchaText 5 14" xfId="44668" xr:uid="{748AFD67-03DD-42F1-9D56-0615AC374940}"/>
    <cellStyle name="SAPBEXchaText 5 2" xfId="597" xr:uid="{00000000-0005-0000-0000-000034170000}"/>
    <cellStyle name="SAPBEXchaText 5 2 10" xfId="42250" xr:uid="{FD8A086B-05A1-4094-B619-5EA64B33F5C3}"/>
    <cellStyle name="SAPBEXchaText 5 2 11" xfId="46788" xr:uid="{CF851C3D-83F8-40CE-8BCC-2FF4C89D48B6}"/>
    <cellStyle name="SAPBEXchaText 5 2 12" xfId="49093" xr:uid="{37356B03-FE77-44F0-9825-A9326664F317}"/>
    <cellStyle name="SAPBEXchaText 5 2 2" xfId="5647" xr:uid="{00000000-0005-0000-0000-000035170000}"/>
    <cellStyle name="SAPBEXchaText 5 2 2 2" xfId="22755" xr:uid="{00000000-0005-0000-0000-000036170000}"/>
    <cellStyle name="SAPBEXchaText 5 2 3" xfId="7728" xr:uid="{00000000-0005-0000-0000-000037170000}"/>
    <cellStyle name="SAPBEXchaText 5 2 3 2" xfId="23803" xr:uid="{00000000-0005-0000-0000-000038170000}"/>
    <cellStyle name="SAPBEXchaText 5 2 4" xfId="6649" xr:uid="{00000000-0005-0000-0000-000039170000}"/>
    <cellStyle name="SAPBEXchaText 5 2 4 2" xfId="23157" xr:uid="{00000000-0005-0000-0000-00003A170000}"/>
    <cellStyle name="SAPBEXchaText 5 2 5" xfId="13025" xr:uid="{00000000-0005-0000-0000-00003B170000}"/>
    <cellStyle name="SAPBEXchaText 5 2 5 2" xfId="28824" xr:uid="{00000000-0005-0000-0000-00003C170000}"/>
    <cellStyle name="SAPBEXchaText 5 2 6" xfId="15946" xr:uid="{00000000-0005-0000-0000-00003D170000}"/>
    <cellStyle name="SAPBEXchaText 5 2 6 2" xfId="31120" xr:uid="{00000000-0005-0000-0000-00003E170000}"/>
    <cellStyle name="SAPBEXchaText 5 2 7" xfId="18571" xr:uid="{00000000-0005-0000-0000-00003F170000}"/>
    <cellStyle name="SAPBEXchaText 5 2 7 2" xfId="33540" xr:uid="{00000000-0005-0000-0000-000040170000}"/>
    <cellStyle name="SAPBEXchaText 5 2 8" xfId="4993" xr:uid="{00000000-0005-0000-0000-000041170000}"/>
    <cellStyle name="SAPBEXchaText 5 2 9" xfId="37943" xr:uid="{00000000-0005-0000-0000-000042170000}"/>
    <cellStyle name="SAPBEXchaText 5 3" xfId="598" xr:uid="{00000000-0005-0000-0000-000043170000}"/>
    <cellStyle name="SAPBEXchaText 5 3 10" xfId="39302" xr:uid="{2FC91F9C-FA77-413A-8948-A38A64E3F593}"/>
    <cellStyle name="SAPBEXchaText 5 3 11" xfId="45471" xr:uid="{70A5E6ED-386C-416D-A447-73C781C71468}"/>
    <cellStyle name="SAPBEXchaText 5 3 12" xfId="47793" xr:uid="{F5F34D8A-5CC3-47EA-9687-7A4A9F3935BF}"/>
    <cellStyle name="SAPBEXchaText 5 3 2" xfId="5646" xr:uid="{00000000-0005-0000-0000-000044170000}"/>
    <cellStyle name="SAPBEXchaText 5 3 2 2" xfId="22754" xr:uid="{00000000-0005-0000-0000-000045170000}"/>
    <cellStyle name="SAPBEXchaText 5 3 3" xfId="7727" xr:uid="{00000000-0005-0000-0000-000046170000}"/>
    <cellStyle name="SAPBEXchaText 5 3 3 2" xfId="23802" xr:uid="{00000000-0005-0000-0000-000047170000}"/>
    <cellStyle name="SAPBEXchaText 5 3 4" xfId="7059" xr:uid="{00000000-0005-0000-0000-000048170000}"/>
    <cellStyle name="SAPBEXchaText 5 3 4 2" xfId="23401" xr:uid="{00000000-0005-0000-0000-000049170000}"/>
    <cellStyle name="SAPBEXchaText 5 3 5" xfId="13507" xr:uid="{00000000-0005-0000-0000-00004A170000}"/>
    <cellStyle name="SAPBEXchaText 5 3 5 2" xfId="29135" xr:uid="{00000000-0005-0000-0000-00004B170000}"/>
    <cellStyle name="SAPBEXchaText 5 3 6" xfId="15945" xr:uid="{00000000-0005-0000-0000-00004C170000}"/>
    <cellStyle name="SAPBEXchaText 5 3 6 2" xfId="31119" xr:uid="{00000000-0005-0000-0000-00004D170000}"/>
    <cellStyle name="SAPBEXchaText 5 3 7" xfId="18570" xr:uid="{00000000-0005-0000-0000-00004E170000}"/>
    <cellStyle name="SAPBEXchaText 5 3 7 2" xfId="33539" xr:uid="{00000000-0005-0000-0000-00004F170000}"/>
    <cellStyle name="SAPBEXchaText 5 3 8" xfId="4994" xr:uid="{00000000-0005-0000-0000-000050170000}"/>
    <cellStyle name="SAPBEXchaText 5 3 9" xfId="37944" xr:uid="{00000000-0005-0000-0000-000051170000}"/>
    <cellStyle name="SAPBEXchaText 5 4" xfId="5648" xr:uid="{00000000-0005-0000-0000-000052170000}"/>
    <cellStyle name="SAPBEXchaText 5 4 2" xfId="22756" xr:uid="{00000000-0005-0000-0000-000053170000}"/>
    <cellStyle name="SAPBEXchaText 5 5" xfId="7729" xr:uid="{00000000-0005-0000-0000-000054170000}"/>
    <cellStyle name="SAPBEXchaText 5 5 2" xfId="23804" xr:uid="{00000000-0005-0000-0000-000055170000}"/>
    <cellStyle name="SAPBEXchaText 5 6" xfId="7061" xr:uid="{00000000-0005-0000-0000-000056170000}"/>
    <cellStyle name="SAPBEXchaText 5 6 2" xfId="23402" xr:uid="{00000000-0005-0000-0000-000057170000}"/>
    <cellStyle name="SAPBEXchaText 5 7" xfId="6733" xr:uid="{00000000-0005-0000-0000-000058170000}"/>
    <cellStyle name="SAPBEXchaText 5 7 2" xfId="23215" xr:uid="{00000000-0005-0000-0000-000059170000}"/>
    <cellStyle name="SAPBEXchaText 5 8" xfId="15947" xr:uid="{00000000-0005-0000-0000-00005A170000}"/>
    <cellStyle name="SAPBEXchaText 5 8 2" xfId="31121" xr:uid="{00000000-0005-0000-0000-00005B170000}"/>
    <cellStyle name="SAPBEXchaText 5 9" xfId="18572" xr:uid="{00000000-0005-0000-0000-00005C170000}"/>
    <cellStyle name="SAPBEXchaText 5 9 2" xfId="33541" xr:uid="{00000000-0005-0000-0000-00005D170000}"/>
    <cellStyle name="SAPBEXchaText 6" xfId="599" xr:uid="{00000000-0005-0000-0000-00005E170000}"/>
    <cellStyle name="SAPBEXchaText 6 10" xfId="42251" xr:uid="{2F7B0B7B-D4B0-4FE3-840B-FE033C65BC78}"/>
    <cellStyle name="SAPBEXchaText 6 11" xfId="44728" xr:uid="{C9F4146B-620A-4C72-8ECA-05E0ADC8DD48}"/>
    <cellStyle name="SAPBEXchaText 6 12" xfId="46789" xr:uid="{DE238898-613C-4524-B19C-6C320960130C}"/>
    <cellStyle name="SAPBEXchaText 6 13" xfId="49094" xr:uid="{A869A5D5-99C4-4A8B-A40A-ABE14185847C}"/>
    <cellStyle name="SAPBEXchaText 6 2" xfId="600" xr:uid="{00000000-0005-0000-0000-00005F170000}"/>
    <cellStyle name="SAPBEXchaText 6 2 10" xfId="44892" xr:uid="{257B1FB9-86BF-45A6-9312-6C9C98C7AB09}"/>
    <cellStyle name="SAPBEXchaText 6 2 11" xfId="46955" xr:uid="{FF56308A-90D3-4265-96D8-3F98D7877F0F}"/>
    <cellStyle name="SAPBEXchaText 6 2 12" xfId="49252" xr:uid="{6050EA79-483E-4C1C-AC1F-0AA35A2F28F4}"/>
    <cellStyle name="SAPBEXchaText 6 2 2" xfId="5644" xr:uid="{00000000-0005-0000-0000-000060170000}"/>
    <cellStyle name="SAPBEXchaText 6 2 2 2" xfId="37065" xr:uid="{00000000-0005-0000-0000-000061170000}"/>
    <cellStyle name="SAPBEXchaText 6 2 3" xfId="7725" xr:uid="{00000000-0005-0000-0000-000062170000}"/>
    <cellStyle name="SAPBEXchaText 6 2 4" xfId="6635" xr:uid="{00000000-0005-0000-0000-000063170000}"/>
    <cellStyle name="SAPBEXchaText 6 2 5" xfId="15371" xr:uid="{00000000-0005-0000-0000-000064170000}"/>
    <cellStyle name="SAPBEXchaText 6 2 6" xfId="15943" xr:uid="{00000000-0005-0000-0000-000065170000}"/>
    <cellStyle name="SAPBEXchaText 6 2 7" xfId="18568" xr:uid="{00000000-0005-0000-0000-000066170000}"/>
    <cellStyle name="SAPBEXchaText 6 2 8" xfId="22310" xr:uid="{00000000-0005-0000-0000-000067170000}"/>
    <cellStyle name="SAPBEXchaText 6 2 9" xfId="42424" xr:uid="{F6410960-7A69-464F-89EE-BC583DEB4096}"/>
    <cellStyle name="SAPBEXchaText 6 3" xfId="5645" xr:uid="{00000000-0005-0000-0000-000068170000}"/>
    <cellStyle name="SAPBEXchaText 6 3 2" xfId="37208" xr:uid="{00000000-0005-0000-0000-000069170000}"/>
    <cellStyle name="SAPBEXchaText 6 4" xfId="7726" xr:uid="{00000000-0005-0000-0000-00006A170000}"/>
    <cellStyle name="SAPBEXchaText 6 5" xfId="13305" xr:uid="{00000000-0005-0000-0000-00006B170000}"/>
    <cellStyle name="SAPBEXchaText 6 6" xfId="5713" xr:uid="{00000000-0005-0000-0000-00006C170000}"/>
    <cellStyle name="SAPBEXchaText 6 7" xfId="15944" xr:uid="{00000000-0005-0000-0000-00006D170000}"/>
    <cellStyle name="SAPBEXchaText 6 8" xfId="18569" xr:uid="{00000000-0005-0000-0000-00006E170000}"/>
    <cellStyle name="SAPBEXchaText 6 9" xfId="22309" xr:uid="{00000000-0005-0000-0000-00006F170000}"/>
    <cellStyle name="SAPBEXchaText 7" xfId="601" xr:uid="{00000000-0005-0000-0000-000070170000}"/>
    <cellStyle name="SAPBEXchaText 7 10" xfId="42252" xr:uid="{37FD1B37-AB20-431F-823D-824594EFF8DE}"/>
    <cellStyle name="SAPBEXchaText 7 11" xfId="44729" xr:uid="{62F81557-8F8B-4EBC-ABAF-26A7D2404CCE}"/>
    <cellStyle name="SAPBEXchaText 7 12" xfId="46790" xr:uid="{D3E61764-334B-477D-B097-0C3B6A77B7EB}"/>
    <cellStyle name="SAPBEXchaText 7 13" xfId="49095" xr:uid="{F3FD838D-6324-470D-8CE5-256F1812230A}"/>
    <cellStyle name="SAPBEXchaText 7 2" xfId="602" xr:uid="{00000000-0005-0000-0000-000071170000}"/>
    <cellStyle name="SAPBEXchaText 7 2 10" xfId="44893" xr:uid="{8FE5CA7B-9BC0-445B-B14A-C4C8455D65AC}"/>
    <cellStyle name="SAPBEXchaText 7 2 11" xfId="46956" xr:uid="{CFC1B726-B850-4951-989A-0B50A22AE2D0}"/>
    <cellStyle name="SAPBEXchaText 7 2 12" xfId="49253" xr:uid="{C55AF411-3785-4991-A6CE-4FA7239F8112}"/>
    <cellStyle name="SAPBEXchaText 7 2 2" xfId="5642" xr:uid="{00000000-0005-0000-0000-000072170000}"/>
    <cellStyle name="SAPBEXchaText 7 2 2 2" xfId="37207" xr:uid="{00000000-0005-0000-0000-000073170000}"/>
    <cellStyle name="SAPBEXchaText 7 2 3" xfId="7723" xr:uid="{00000000-0005-0000-0000-000074170000}"/>
    <cellStyle name="SAPBEXchaText 7 2 4" xfId="15457" xr:uid="{00000000-0005-0000-0000-000075170000}"/>
    <cellStyle name="SAPBEXchaText 7 2 5" xfId="14249" xr:uid="{00000000-0005-0000-0000-000076170000}"/>
    <cellStyle name="SAPBEXchaText 7 2 6" xfId="15941" xr:uid="{00000000-0005-0000-0000-000077170000}"/>
    <cellStyle name="SAPBEXchaText 7 2 7" xfId="18566" xr:uid="{00000000-0005-0000-0000-000078170000}"/>
    <cellStyle name="SAPBEXchaText 7 2 8" xfId="22312" xr:uid="{00000000-0005-0000-0000-000079170000}"/>
    <cellStyle name="SAPBEXchaText 7 2 9" xfId="42425" xr:uid="{5B31BD66-B5F3-44F1-AD7F-C62C357CDB55}"/>
    <cellStyle name="SAPBEXchaText 7 3" xfId="5643" xr:uid="{00000000-0005-0000-0000-00007A170000}"/>
    <cellStyle name="SAPBEXchaText 7 3 2" xfId="37064" xr:uid="{00000000-0005-0000-0000-00007B170000}"/>
    <cellStyle name="SAPBEXchaText 7 4" xfId="7724" xr:uid="{00000000-0005-0000-0000-00007C170000}"/>
    <cellStyle name="SAPBEXchaText 7 5" xfId="13306" xr:uid="{00000000-0005-0000-0000-00007D170000}"/>
    <cellStyle name="SAPBEXchaText 7 6" xfId="7781" xr:uid="{00000000-0005-0000-0000-00007E170000}"/>
    <cellStyle name="SAPBEXchaText 7 7" xfId="15942" xr:uid="{00000000-0005-0000-0000-00007F170000}"/>
    <cellStyle name="SAPBEXchaText 7 8" xfId="18567" xr:uid="{00000000-0005-0000-0000-000080170000}"/>
    <cellStyle name="SAPBEXchaText 7 9" xfId="22311" xr:uid="{00000000-0005-0000-0000-000081170000}"/>
    <cellStyle name="SAPBEXchaText 8" xfId="603" xr:uid="{00000000-0005-0000-0000-000082170000}"/>
    <cellStyle name="SAPBEXchaText 8 10" xfId="42253" xr:uid="{13A42DB7-9246-4FC3-B5F5-9FF7319AC8EB}"/>
    <cellStyle name="SAPBEXchaText 8 11" xfId="44730" xr:uid="{98CD1FCE-5B2F-43E1-A1C8-7D20783F1173}"/>
    <cellStyle name="SAPBEXchaText 8 12" xfId="46791" xr:uid="{F35E1851-933C-49C8-80E2-0990570651DA}"/>
    <cellStyle name="SAPBEXchaText 8 13" xfId="49096" xr:uid="{F6EE6577-F042-4BA8-8655-42209ED6AD91}"/>
    <cellStyle name="SAPBEXchaText 8 2" xfId="604" xr:uid="{00000000-0005-0000-0000-000083170000}"/>
    <cellStyle name="SAPBEXchaText 8 2 10" xfId="44894" xr:uid="{FB268F59-7C17-41F9-A228-C39BFD536305}"/>
    <cellStyle name="SAPBEXchaText 8 2 11" xfId="46957" xr:uid="{83668EA1-F3FD-41E5-9921-ED60099303C5}"/>
    <cellStyle name="SAPBEXchaText 8 2 12" xfId="49254" xr:uid="{D9412F80-4E09-4A37-AB11-7DD479C36A1A}"/>
    <cellStyle name="SAPBEXchaText 8 2 2" xfId="5640" xr:uid="{00000000-0005-0000-0000-000084170000}"/>
    <cellStyle name="SAPBEXchaText 8 2 2 2" xfId="37205" xr:uid="{00000000-0005-0000-0000-000085170000}"/>
    <cellStyle name="SAPBEXchaText 8 2 3" xfId="7721" xr:uid="{00000000-0005-0000-0000-000086170000}"/>
    <cellStyle name="SAPBEXchaText 8 2 4" xfId="6632" xr:uid="{00000000-0005-0000-0000-000087170000}"/>
    <cellStyle name="SAPBEXchaText 8 2 5" xfId="13506" xr:uid="{00000000-0005-0000-0000-000088170000}"/>
    <cellStyle name="SAPBEXchaText 8 2 6" xfId="15939" xr:uid="{00000000-0005-0000-0000-000089170000}"/>
    <cellStyle name="SAPBEXchaText 8 2 7" xfId="18564" xr:uid="{00000000-0005-0000-0000-00008A170000}"/>
    <cellStyle name="SAPBEXchaText 8 2 8" xfId="22314" xr:uid="{00000000-0005-0000-0000-00008B170000}"/>
    <cellStyle name="SAPBEXchaText 8 2 9" xfId="42426" xr:uid="{D6BBE2A5-393B-4A16-9C26-C5CE1F2BD1A0}"/>
    <cellStyle name="SAPBEXchaText 8 3" xfId="5641" xr:uid="{00000000-0005-0000-0000-00008C170000}"/>
    <cellStyle name="SAPBEXchaText 8 3 2" xfId="37206" xr:uid="{00000000-0005-0000-0000-00008D170000}"/>
    <cellStyle name="SAPBEXchaText 8 4" xfId="7722" xr:uid="{00000000-0005-0000-0000-00008E170000}"/>
    <cellStyle name="SAPBEXchaText 8 5" xfId="6723" xr:uid="{00000000-0005-0000-0000-00008F170000}"/>
    <cellStyle name="SAPBEXchaText 8 6" xfId="15485" xr:uid="{00000000-0005-0000-0000-000090170000}"/>
    <cellStyle name="SAPBEXchaText 8 7" xfId="15940" xr:uid="{00000000-0005-0000-0000-000091170000}"/>
    <cellStyle name="SAPBEXchaText 8 8" xfId="18565" xr:uid="{00000000-0005-0000-0000-000092170000}"/>
    <cellStyle name="SAPBEXchaText 8 9" xfId="22313" xr:uid="{00000000-0005-0000-0000-000093170000}"/>
    <cellStyle name="SAPBEXchaText 9" xfId="605" xr:uid="{00000000-0005-0000-0000-000094170000}"/>
    <cellStyle name="SAPBEXchaText_(chuck) OpEx On-going GRC Forecast Sum 4-20-10" xfId="2739" xr:uid="{00000000-0005-0000-0000-000095170000}"/>
    <cellStyle name="SAPBEXexcBad" xfId="71" xr:uid="{00000000-0005-0000-0000-000096170000}"/>
    <cellStyle name="SAPBEXexcBad7" xfId="72" xr:uid="{00000000-0005-0000-0000-000097170000}"/>
    <cellStyle name="SAPBEXexcBad7 10" xfId="606" xr:uid="{00000000-0005-0000-0000-000098170000}"/>
    <cellStyle name="SAPBEXexcBad7 10 10" xfId="22315" xr:uid="{00000000-0005-0000-0000-000099170000}"/>
    <cellStyle name="SAPBEXexcBad7 10 11" xfId="40904" xr:uid="{9288BE41-C048-46AD-877A-D1009B102ACD}"/>
    <cellStyle name="SAPBEXexcBad7 10 12" xfId="38290" xr:uid="{17658B1B-E70B-4017-B6B3-BA592773CD98}"/>
    <cellStyle name="SAPBEXexcBad7 10 13" xfId="44586" xr:uid="{1E3FF7E3-3199-4CDA-9EEB-1F29BC74331E}"/>
    <cellStyle name="SAPBEXexcBad7 10 14" xfId="44508" xr:uid="{6A3F33BD-151B-4C72-9A52-88F30D3C48CA}"/>
    <cellStyle name="SAPBEXexcBad7 10 2" xfId="2740" xr:uid="{00000000-0005-0000-0000-00009A170000}"/>
    <cellStyle name="SAPBEXexcBad7 10 2 10" xfId="43487" xr:uid="{CC7EE76F-3140-4C24-A4A9-8C8536917FF8}"/>
    <cellStyle name="SAPBEXexcBad7 10 2 11" xfId="45677" xr:uid="{DD3DD367-E606-4BB9-81D9-1DA1A31FB093}"/>
    <cellStyle name="SAPBEXexcBad7 10 2 12" xfId="47995" xr:uid="{065EA376-C0F8-495F-B038-3BCEB34357B2}"/>
    <cellStyle name="SAPBEXexcBad7 10 2 2" xfId="7912" xr:uid="{00000000-0005-0000-0000-00009B170000}"/>
    <cellStyle name="SAPBEXexcBad7 10 2 2 2" xfId="23942" xr:uid="{00000000-0005-0000-0000-00009C170000}"/>
    <cellStyle name="SAPBEXexcBad7 10 2 3" xfId="10739" xr:uid="{00000000-0005-0000-0000-00009D170000}"/>
    <cellStyle name="SAPBEXexcBad7 10 2 3 2" xfId="26607" xr:uid="{00000000-0005-0000-0000-00009E170000}"/>
    <cellStyle name="SAPBEXexcBad7 10 2 4" xfId="13523" xr:uid="{00000000-0005-0000-0000-00009F170000}"/>
    <cellStyle name="SAPBEXexcBad7 10 2 4 2" xfId="29148" xr:uid="{00000000-0005-0000-0000-0000A0170000}"/>
    <cellStyle name="SAPBEXexcBad7 10 2 5" xfId="16091" xr:uid="{00000000-0005-0000-0000-0000A1170000}"/>
    <cellStyle name="SAPBEXexcBad7 10 2 5 2" xfId="31230" xr:uid="{00000000-0005-0000-0000-0000A2170000}"/>
    <cellStyle name="SAPBEXexcBad7 10 2 6" xfId="18703" xr:uid="{00000000-0005-0000-0000-0000A3170000}"/>
    <cellStyle name="SAPBEXexcBad7 10 2 6 2" xfId="33651" xr:uid="{00000000-0005-0000-0000-0000A4170000}"/>
    <cellStyle name="SAPBEXexcBad7 10 2 7" xfId="21011" xr:uid="{00000000-0005-0000-0000-0000A5170000}"/>
    <cellStyle name="SAPBEXexcBad7 10 2 7 2" xfId="35937" xr:uid="{00000000-0005-0000-0000-0000A6170000}"/>
    <cellStyle name="SAPBEXexcBad7 10 2 8" xfId="6170" xr:uid="{00000000-0005-0000-0000-0000A7170000}"/>
    <cellStyle name="SAPBEXexcBad7 10 2 9" xfId="38756" xr:uid="{E8C1E108-CF5E-4260-BFCF-885A618D5CDA}"/>
    <cellStyle name="SAPBEXexcBad7 10 3" xfId="4778" xr:uid="{00000000-0005-0000-0000-0000A8170000}"/>
    <cellStyle name="SAPBEXexcBad7 10 3 2" xfId="9933" xr:uid="{00000000-0005-0000-0000-0000A9170000}"/>
    <cellStyle name="SAPBEXexcBad7 10 3 2 2" xfId="25924" xr:uid="{00000000-0005-0000-0000-0000AA170000}"/>
    <cellStyle name="SAPBEXexcBad7 10 3 3" xfId="12751" xr:uid="{00000000-0005-0000-0000-0000AB170000}"/>
    <cellStyle name="SAPBEXexcBad7 10 3 3 2" xfId="28595" xr:uid="{00000000-0005-0000-0000-0000AC170000}"/>
    <cellStyle name="SAPBEXexcBad7 10 3 4" xfId="15214" xr:uid="{00000000-0005-0000-0000-0000AD170000}"/>
    <cellStyle name="SAPBEXexcBad7 10 3 4 2" xfId="30627" xr:uid="{00000000-0005-0000-0000-0000AE170000}"/>
    <cellStyle name="SAPBEXexcBad7 10 3 5" xfId="18074" xr:uid="{00000000-0005-0000-0000-0000AF170000}"/>
    <cellStyle name="SAPBEXexcBad7 10 3 5 2" xfId="33190" xr:uid="{00000000-0005-0000-0000-0000B0170000}"/>
    <cellStyle name="SAPBEXexcBad7 10 3 6" xfId="20682" xr:uid="{00000000-0005-0000-0000-0000B1170000}"/>
    <cellStyle name="SAPBEXexcBad7 10 3 6 2" xfId="35619" xr:uid="{00000000-0005-0000-0000-0000B2170000}"/>
    <cellStyle name="SAPBEXexcBad7 10 3 7" xfId="7454" xr:uid="{00000000-0005-0000-0000-0000B3170000}"/>
    <cellStyle name="SAPBEXexcBad7 10 3 7 2" xfId="23640" xr:uid="{00000000-0005-0000-0000-0000B4170000}"/>
    <cellStyle name="SAPBEXexcBad7 10 4" xfId="5638" xr:uid="{00000000-0005-0000-0000-0000B5170000}"/>
    <cellStyle name="SAPBEXexcBad7 10 4 2" xfId="37204" xr:uid="{00000000-0005-0000-0000-0000B6170000}"/>
    <cellStyle name="SAPBEXexcBad7 10 5" xfId="7719" xr:uid="{00000000-0005-0000-0000-0000B7170000}"/>
    <cellStyle name="SAPBEXexcBad7 10 6" xfId="7058" xr:uid="{00000000-0005-0000-0000-0000B8170000}"/>
    <cellStyle name="SAPBEXexcBad7 10 7" xfId="15372" xr:uid="{00000000-0005-0000-0000-0000B9170000}"/>
    <cellStyle name="SAPBEXexcBad7 10 8" xfId="15938" xr:uid="{00000000-0005-0000-0000-0000BA170000}"/>
    <cellStyle name="SAPBEXexcBad7 10 9" xfId="18563" xr:uid="{00000000-0005-0000-0000-0000BB170000}"/>
    <cellStyle name="SAPBEXexcBad7 11" xfId="1783" xr:uid="{00000000-0005-0000-0000-0000BC170000}"/>
    <cellStyle name="SAPBEXexcBad7 11 10" xfId="23013" xr:uid="{00000000-0005-0000-0000-0000BD170000}"/>
    <cellStyle name="SAPBEXexcBad7 11 11" xfId="40905" xr:uid="{0965314F-2607-4683-B5EE-B755B40760F1}"/>
    <cellStyle name="SAPBEXexcBad7 11 12" xfId="40155" xr:uid="{3115A055-D24F-445B-9A9D-41DE947A94B8}"/>
    <cellStyle name="SAPBEXexcBad7 11 13" xfId="44585" xr:uid="{EDC5E13C-3430-4E62-B855-6451D62C3070}"/>
    <cellStyle name="SAPBEXexcBad7 11 14" xfId="44765" xr:uid="{29CA9A4E-E5A1-41ED-99C0-547A58CF577A}"/>
    <cellStyle name="SAPBEXexcBad7 11 2" xfId="2741" xr:uid="{00000000-0005-0000-0000-0000BE170000}"/>
    <cellStyle name="SAPBEXexcBad7 11 2 10" xfId="43488" xr:uid="{32CEF97F-585C-49DE-A55C-51B833935113}"/>
    <cellStyle name="SAPBEXexcBad7 11 2 11" xfId="45678" xr:uid="{BA0774D8-7535-4B00-BEF4-FD299EC681F0}"/>
    <cellStyle name="SAPBEXexcBad7 11 2 12" xfId="47996" xr:uid="{21319B34-23D1-4B4A-90CF-8306D485B3F2}"/>
    <cellStyle name="SAPBEXexcBad7 11 2 2" xfId="7913" xr:uid="{00000000-0005-0000-0000-0000BF170000}"/>
    <cellStyle name="SAPBEXexcBad7 11 2 2 2" xfId="23943" xr:uid="{00000000-0005-0000-0000-0000C0170000}"/>
    <cellStyle name="SAPBEXexcBad7 11 2 3" xfId="10740" xr:uid="{00000000-0005-0000-0000-0000C1170000}"/>
    <cellStyle name="SAPBEXexcBad7 11 2 3 2" xfId="26608" xr:uid="{00000000-0005-0000-0000-0000C2170000}"/>
    <cellStyle name="SAPBEXexcBad7 11 2 4" xfId="13190" xr:uid="{00000000-0005-0000-0000-0000C3170000}"/>
    <cellStyle name="SAPBEXexcBad7 11 2 4 2" xfId="28969" xr:uid="{00000000-0005-0000-0000-0000C4170000}"/>
    <cellStyle name="SAPBEXexcBad7 11 2 5" xfId="16092" xr:uid="{00000000-0005-0000-0000-0000C5170000}"/>
    <cellStyle name="SAPBEXexcBad7 11 2 5 2" xfId="31231" xr:uid="{00000000-0005-0000-0000-0000C6170000}"/>
    <cellStyle name="SAPBEXexcBad7 11 2 6" xfId="18704" xr:uid="{00000000-0005-0000-0000-0000C7170000}"/>
    <cellStyle name="SAPBEXexcBad7 11 2 6 2" xfId="33652" xr:uid="{00000000-0005-0000-0000-0000C8170000}"/>
    <cellStyle name="SAPBEXexcBad7 11 2 7" xfId="21012" xr:uid="{00000000-0005-0000-0000-0000C9170000}"/>
    <cellStyle name="SAPBEXexcBad7 11 2 7 2" xfId="35938" xr:uid="{00000000-0005-0000-0000-0000CA170000}"/>
    <cellStyle name="SAPBEXexcBad7 11 2 8" xfId="6171" xr:uid="{00000000-0005-0000-0000-0000CB170000}"/>
    <cellStyle name="SAPBEXexcBad7 11 2 9" xfId="38755" xr:uid="{3E84A9B7-106B-44F0-AD6D-53FCB6E76FD0}"/>
    <cellStyle name="SAPBEXexcBad7 11 3" xfId="4777" xr:uid="{00000000-0005-0000-0000-0000CC170000}"/>
    <cellStyle name="SAPBEXexcBad7 11 3 2" xfId="9932" xr:uid="{00000000-0005-0000-0000-0000CD170000}"/>
    <cellStyle name="SAPBEXexcBad7 11 3 2 2" xfId="25923" xr:uid="{00000000-0005-0000-0000-0000CE170000}"/>
    <cellStyle name="SAPBEXexcBad7 11 3 3" xfId="12750" xr:uid="{00000000-0005-0000-0000-0000CF170000}"/>
    <cellStyle name="SAPBEXexcBad7 11 3 3 2" xfId="28594" xr:uid="{00000000-0005-0000-0000-0000D0170000}"/>
    <cellStyle name="SAPBEXexcBad7 11 3 4" xfId="13655" xr:uid="{00000000-0005-0000-0000-0000D1170000}"/>
    <cellStyle name="SAPBEXexcBad7 11 3 4 2" xfId="29276" xr:uid="{00000000-0005-0000-0000-0000D2170000}"/>
    <cellStyle name="SAPBEXexcBad7 11 3 5" xfId="18073" xr:uid="{00000000-0005-0000-0000-0000D3170000}"/>
    <cellStyle name="SAPBEXexcBad7 11 3 5 2" xfId="33189" xr:uid="{00000000-0005-0000-0000-0000D4170000}"/>
    <cellStyle name="SAPBEXexcBad7 11 3 6" xfId="20681" xr:uid="{00000000-0005-0000-0000-0000D5170000}"/>
    <cellStyle name="SAPBEXexcBad7 11 3 6 2" xfId="35618" xr:uid="{00000000-0005-0000-0000-0000D6170000}"/>
    <cellStyle name="SAPBEXexcBad7 11 3 7" xfId="5886" xr:uid="{00000000-0005-0000-0000-0000D7170000}"/>
    <cellStyle name="SAPBEXexcBad7 11 3 7 2" xfId="22879" xr:uid="{00000000-0005-0000-0000-0000D8170000}"/>
    <cellStyle name="SAPBEXexcBad7 11 4" xfId="7071" xr:uid="{00000000-0005-0000-0000-0000D9170000}"/>
    <cellStyle name="SAPBEXexcBad7 11 4 2" xfId="37832" xr:uid="{00000000-0005-0000-0000-0000DA170000}"/>
    <cellStyle name="SAPBEXexcBad7 11 5" xfId="6536" xr:uid="{00000000-0005-0000-0000-0000DB170000}"/>
    <cellStyle name="SAPBEXexcBad7 11 6" xfId="7565" xr:uid="{00000000-0005-0000-0000-0000DC170000}"/>
    <cellStyle name="SAPBEXexcBad7 11 7" xfId="13402" xr:uid="{00000000-0005-0000-0000-0000DD170000}"/>
    <cellStyle name="SAPBEXexcBad7 11 8" xfId="15799" xr:uid="{00000000-0005-0000-0000-0000DE170000}"/>
    <cellStyle name="SAPBEXexcBad7 11 9" xfId="13426" xr:uid="{00000000-0005-0000-0000-0000DF170000}"/>
    <cellStyle name="SAPBEXexcBad7 12" xfId="2742" xr:uid="{00000000-0005-0000-0000-0000E0170000}"/>
    <cellStyle name="SAPBEXexcBad7 12 10" xfId="44584" xr:uid="{DDD09617-993E-410D-9396-7132C1B8AC99}"/>
    <cellStyle name="SAPBEXexcBad7 12 11" xfId="39992" xr:uid="{BCCF4725-BDA1-48DE-A2AC-01EBF3383F74}"/>
    <cellStyle name="SAPBEXexcBad7 12 2" xfId="4776" xr:uid="{00000000-0005-0000-0000-0000E1170000}"/>
    <cellStyle name="SAPBEXexcBad7 12 2 10" xfId="45679" xr:uid="{F6FD5DBE-BF0B-41AB-8725-1BEA5157AD4D}"/>
    <cellStyle name="SAPBEXexcBad7 12 2 11" xfId="47997" xr:uid="{3CE187E0-54A7-4E07-A435-E4177CD374BB}"/>
    <cellStyle name="SAPBEXexcBad7 12 2 2" xfId="9931" xr:uid="{00000000-0005-0000-0000-0000E2170000}"/>
    <cellStyle name="SAPBEXexcBad7 12 2 2 2" xfId="25922" xr:uid="{00000000-0005-0000-0000-0000E3170000}"/>
    <cellStyle name="SAPBEXexcBad7 12 2 3" xfId="12749" xr:uid="{00000000-0005-0000-0000-0000E4170000}"/>
    <cellStyle name="SAPBEXexcBad7 12 2 3 2" xfId="28593" xr:uid="{00000000-0005-0000-0000-0000E5170000}"/>
    <cellStyle name="SAPBEXexcBad7 12 2 4" xfId="10480" xr:uid="{00000000-0005-0000-0000-0000E6170000}"/>
    <cellStyle name="SAPBEXexcBad7 12 2 4 2" xfId="26402" xr:uid="{00000000-0005-0000-0000-0000E7170000}"/>
    <cellStyle name="SAPBEXexcBad7 12 2 5" xfId="18072" xr:uid="{00000000-0005-0000-0000-0000E8170000}"/>
    <cellStyle name="SAPBEXexcBad7 12 2 5 2" xfId="33188" xr:uid="{00000000-0005-0000-0000-0000E9170000}"/>
    <cellStyle name="SAPBEXexcBad7 12 2 6" xfId="20680" xr:uid="{00000000-0005-0000-0000-0000EA170000}"/>
    <cellStyle name="SAPBEXexcBad7 12 2 6 2" xfId="35617" xr:uid="{00000000-0005-0000-0000-0000EB170000}"/>
    <cellStyle name="SAPBEXexcBad7 12 2 7" xfId="18456" xr:uid="{00000000-0005-0000-0000-0000EC170000}"/>
    <cellStyle name="SAPBEXexcBad7 12 2 7 2" xfId="33492" xr:uid="{00000000-0005-0000-0000-0000ED170000}"/>
    <cellStyle name="SAPBEXexcBad7 12 2 8" xfId="38754" xr:uid="{8D6BAB21-1187-4E3F-9B07-6A249EBF73A2}"/>
    <cellStyle name="SAPBEXexcBad7 12 2 9" xfId="43489" xr:uid="{3C2FDE93-C5F6-4A32-9B83-42131EC751CD}"/>
    <cellStyle name="SAPBEXexcBad7 12 3" xfId="7914" xr:uid="{00000000-0005-0000-0000-0000EE170000}"/>
    <cellStyle name="SAPBEXexcBad7 12 3 2" xfId="23944" xr:uid="{00000000-0005-0000-0000-0000EF170000}"/>
    <cellStyle name="SAPBEXexcBad7 12 4" xfId="10741" xr:uid="{00000000-0005-0000-0000-0000F0170000}"/>
    <cellStyle name="SAPBEXexcBad7 12 4 2" xfId="26609" xr:uid="{00000000-0005-0000-0000-0000F1170000}"/>
    <cellStyle name="SAPBEXexcBad7 12 5" xfId="15358" xr:uid="{00000000-0005-0000-0000-0000F2170000}"/>
    <cellStyle name="SAPBEXexcBad7 12 5 2" xfId="30767" xr:uid="{00000000-0005-0000-0000-0000F3170000}"/>
    <cellStyle name="SAPBEXexcBad7 12 6" xfId="16093" xr:uid="{00000000-0005-0000-0000-0000F4170000}"/>
    <cellStyle name="SAPBEXexcBad7 12 6 2" xfId="31232" xr:uid="{00000000-0005-0000-0000-0000F5170000}"/>
    <cellStyle name="SAPBEXexcBad7 12 7" xfId="18705" xr:uid="{00000000-0005-0000-0000-0000F6170000}"/>
    <cellStyle name="SAPBEXexcBad7 12 7 2" xfId="33653" xr:uid="{00000000-0005-0000-0000-0000F7170000}"/>
    <cellStyle name="SAPBEXexcBad7 12 8" xfId="39767" xr:uid="{52F4D250-74CD-4FEB-B56F-926BF9514755}"/>
    <cellStyle name="SAPBEXexcBad7 12 9" xfId="41293" xr:uid="{1407623F-C871-4B22-B6B0-6FDE3B48A547}"/>
    <cellStyle name="SAPBEXexcBad7 13" xfId="2743" xr:uid="{00000000-0005-0000-0000-0000F8170000}"/>
    <cellStyle name="SAPBEXexcBad7 13 10" xfId="39323" xr:uid="{60675BD2-BDA0-4E94-87F2-A4C669B38DEE}"/>
    <cellStyle name="SAPBEXexcBad7 13 11" xfId="43297" xr:uid="{A1286EF2-058A-4595-B163-83CE9225902A}"/>
    <cellStyle name="SAPBEXexcBad7 13 2" xfId="4775" xr:uid="{00000000-0005-0000-0000-0000F9170000}"/>
    <cellStyle name="SAPBEXexcBad7 13 2 10" xfId="45680" xr:uid="{FC82AC7B-1F3C-4FC1-BE85-628EC5DAE56B}"/>
    <cellStyle name="SAPBEXexcBad7 13 2 11" xfId="47998" xr:uid="{6B86DC45-B792-4B3B-98FB-307876D44C0E}"/>
    <cellStyle name="SAPBEXexcBad7 13 2 2" xfId="9930" xr:uid="{00000000-0005-0000-0000-0000FA170000}"/>
    <cellStyle name="SAPBEXexcBad7 13 2 2 2" xfId="25921" xr:uid="{00000000-0005-0000-0000-0000FB170000}"/>
    <cellStyle name="SAPBEXexcBad7 13 2 3" xfId="12748" xr:uid="{00000000-0005-0000-0000-0000FC170000}"/>
    <cellStyle name="SAPBEXexcBad7 13 2 3 2" xfId="28592" xr:uid="{00000000-0005-0000-0000-0000FD170000}"/>
    <cellStyle name="SAPBEXexcBad7 13 2 4" xfId="10481" xr:uid="{00000000-0005-0000-0000-0000FE170000}"/>
    <cellStyle name="SAPBEXexcBad7 13 2 4 2" xfId="26403" xr:uid="{00000000-0005-0000-0000-0000FF170000}"/>
    <cellStyle name="SAPBEXexcBad7 13 2 5" xfId="18071" xr:uid="{00000000-0005-0000-0000-000000180000}"/>
    <cellStyle name="SAPBEXexcBad7 13 2 5 2" xfId="33187" xr:uid="{00000000-0005-0000-0000-000001180000}"/>
    <cellStyle name="SAPBEXexcBad7 13 2 6" xfId="20679" xr:uid="{00000000-0005-0000-0000-000002180000}"/>
    <cellStyle name="SAPBEXexcBad7 13 2 6 2" xfId="35616" xr:uid="{00000000-0005-0000-0000-000003180000}"/>
    <cellStyle name="SAPBEXexcBad7 13 2 7" xfId="6958" xr:uid="{00000000-0005-0000-0000-000004180000}"/>
    <cellStyle name="SAPBEXexcBad7 13 2 7 2" xfId="23357" xr:uid="{00000000-0005-0000-0000-000005180000}"/>
    <cellStyle name="SAPBEXexcBad7 13 2 8" xfId="38753" xr:uid="{DA6E5640-665B-44AF-A64F-71D202A6559E}"/>
    <cellStyle name="SAPBEXexcBad7 13 2 9" xfId="43490" xr:uid="{F01B3D13-8EA1-419B-87F4-3CE4E7664379}"/>
    <cellStyle name="SAPBEXexcBad7 13 3" xfId="7915" xr:uid="{00000000-0005-0000-0000-000006180000}"/>
    <cellStyle name="SAPBEXexcBad7 13 3 2" xfId="23945" xr:uid="{00000000-0005-0000-0000-000007180000}"/>
    <cellStyle name="SAPBEXexcBad7 13 4" xfId="10742" xr:uid="{00000000-0005-0000-0000-000008180000}"/>
    <cellStyle name="SAPBEXexcBad7 13 4 2" xfId="26610" xr:uid="{00000000-0005-0000-0000-000009180000}"/>
    <cellStyle name="SAPBEXexcBad7 13 5" xfId="13189" xr:uid="{00000000-0005-0000-0000-00000A180000}"/>
    <cellStyle name="SAPBEXexcBad7 13 5 2" xfId="28968" xr:uid="{00000000-0005-0000-0000-00000B180000}"/>
    <cellStyle name="SAPBEXexcBad7 13 6" xfId="16094" xr:uid="{00000000-0005-0000-0000-00000C180000}"/>
    <cellStyle name="SAPBEXexcBad7 13 6 2" xfId="31233" xr:uid="{00000000-0005-0000-0000-00000D180000}"/>
    <cellStyle name="SAPBEXexcBad7 13 7" xfId="18706" xr:uid="{00000000-0005-0000-0000-00000E180000}"/>
    <cellStyle name="SAPBEXexcBad7 13 7 2" xfId="33654" xr:uid="{00000000-0005-0000-0000-00000F180000}"/>
    <cellStyle name="SAPBEXexcBad7 13 8" xfId="39766" xr:uid="{CF3AD00C-55E5-4AAD-9FAD-0E1A31FBA192}"/>
    <cellStyle name="SAPBEXexcBad7 13 9" xfId="40156" xr:uid="{7C34E652-D51D-4F92-9FC2-0FD5240211E0}"/>
    <cellStyle name="SAPBEXexcBad7 14" xfId="2744" xr:uid="{00000000-0005-0000-0000-000010180000}"/>
    <cellStyle name="SAPBEXexcBad7 14 10" xfId="40461" xr:uid="{E1A5C416-9617-4314-8ADC-F1D0D48C3850}"/>
    <cellStyle name="SAPBEXexcBad7 14 11" xfId="44509" xr:uid="{926888D8-2473-4F95-A247-FE517F0483C9}"/>
    <cellStyle name="SAPBEXexcBad7 14 2" xfId="4774" xr:uid="{00000000-0005-0000-0000-000011180000}"/>
    <cellStyle name="SAPBEXexcBad7 14 2 10" xfId="45681" xr:uid="{09A9710B-D2FB-4BC2-AC6D-15EEE2C87466}"/>
    <cellStyle name="SAPBEXexcBad7 14 2 11" xfId="47999" xr:uid="{F493D09D-6810-48B4-A2FE-2D23F26F340A}"/>
    <cellStyle name="SAPBEXexcBad7 14 2 2" xfId="9929" xr:uid="{00000000-0005-0000-0000-000012180000}"/>
    <cellStyle name="SAPBEXexcBad7 14 2 2 2" xfId="25920" xr:uid="{00000000-0005-0000-0000-000013180000}"/>
    <cellStyle name="SAPBEXexcBad7 14 2 3" xfId="12747" xr:uid="{00000000-0005-0000-0000-000014180000}"/>
    <cellStyle name="SAPBEXexcBad7 14 2 3 2" xfId="28591" xr:uid="{00000000-0005-0000-0000-000015180000}"/>
    <cellStyle name="SAPBEXexcBad7 14 2 4" xfId="15216" xr:uid="{00000000-0005-0000-0000-000016180000}"/>
    <cellStyle name="SAPBEXexcBad7 14 2 4 2" xfId="30629" xr:uid="{00000000-0005-0000-0000-000017180000}"/>
    <cellStyle name="SAPBEXexcBad7 14 2 5" xfId="18070" xr:uid="{00000000-0005-0000-0000-000018180000}"/>
    <cellStyle name="SAPBEXexcBad7 14 2 5 2" xfId="33186" xr:uid="{00000000-0005-0000-0000-000019180000}"/>
    <cellStyle name="SAPBEXexcBad7 14 2 6" xfId="20678" xr:uid="{00000000-0005-0000-0000-00001A180000}"/>
    <cellStyle name="SAPBEXexcBad7 14 2 6 2" xfId="35615" xr:uid="{00000000-0005-0000-0000-00001B180000}"/>
    <cellStyle name="SAPBEXexcBad7 14 2 7" xfId="10164" xr:uid="{00000000-0005-0000-0000-00001C180000}"/>
    <cellStyle name="SAPBEXexcBad7 14 2 7 2" xfId="26131" xr:uid="{00000000-0005-0000-0000-00001D180000}"/>
    <cellStyle name="SAPBEXexcBad7 14 2 8" xfId="38752" xr:uid="{B5C9D01F-B5D1-4C7D-AEEB-CC82EB538809}"/>
    <cellStyle name="SAPBEXexcBad7 14 2 9" xfId="43491" xr:uid="{D6EE3A51-8D5A-40DB-9A47-03AB0A983FE4}"/>
    <cellStyle name="SAPBEXexcBad7 14 3" xfId="7916" xr:uid="{00000000-0005-0000-0000-00001E180000}"/>
    <cellStyle name="SAPBEXexcBad7 14 3 2" xfId="23946" xr:uid="{00000000-0005-0000-0000-00001F180000}"/>
    <cellStyle name="SAPBEXexcBad7 14 4" xfId="10743" xr:uid="{00000000-0005-0000-0000-000020180000}"/>
    <cellStyle name="SAPBEXexcBad7 14 4 2" xfId="26611" xr:uid="{00000000-0005-0000-0000-000021180000}"/>
    <cellStyle name="SAPBEXexcBad7 14 5" xfId="13524" xr:uid="{00000000-0005-0000-0000-000022180000}"/>
    <cellStyle name="SAPBEXexcBad7 14 5 2" xfId="29149" xr:uid="{00000000-0005-0000-0000-000023180000}"/>
    <cellStyle name="SAPBEXexcBad7 14 6" xfId="16095" xr:uid="{00000000-0005-0000-0000-000024180000}"/>
    <cellStyle name="SAPBEXexcBad7 14 6 2" xfId="31234" xr:uid="{00000000-0005-0000-0000-000025180000}"/>
    <cellStyle name="SAPBEXexcBad7 14 7" xfId="18707" xr:uid="{00000000-0005-0000-0000-000026180000}"/>
    <cellStyle name="SAPBEXexcBad7 14 7 2" xfId="33655" xr:uid="{00000000-0005-0000-0000-000027180000}"/>
    <cellStyle name="SAPBEXexcBad7 14 8" xfId="40903" xr:uid="{E323EED3-38D3-4F86-9D44-FD176802FE0B}"/>
    <cellStyle name="SAPBEXexcBad7 14 9" xfId="41294" xr:uid="{00A5980C-7ECE-443D-8F08-1F13530B12FC}"/>
    <cellStyle name="SAPBEXexcBad7 15" xfId="2745" xr:uid="{00000000-0005-0000-0000-000028180000}"/>
    <cellStyle name="SAPBEXexcBad7 15 10" xfId="40462" xr:uid="{63B08C5E-0275-4E06-A4BA-D40B2D8561BA}"/>
    <cellStyle name="SAPBEXexcBad7 15 11" xfId="44770" xr:uid="{41661100-F606-4412-A8F9-4D3978BCFB64}"/>
    <cellStyle name="SAPBEXexcBad7 15 2" xfId="4773" xr:uid="{00000000-0005-0000-0000-000029180000}"/>
    <cellStyle name="SAPBEXexcBad7 15 2 10" xfId="45682" xr:uid="{AE56D940-D121-4D62-8074-F587DEF1D360}"/>
    <cellStyle name="SAPBEXexcBad7 15 2 11" xfId="48000" xr:uid="{9608A3E0-41F4-4892-86BD-3576E799ED12}"/>
    <cellStyle name="SAPBEXexcBad7 15 2 2" xfId="9928" xr:uid="{00000000-0005-0000-0000-00002A180000}"/>
    <cellStyle name="SAPBEXexcBad7 15 2 2 2" xfId="25919" xr:uid="{00000000-0005-0000-0000-00002B180000}"/>
    <cellStyle name="SAPBEXexcBad7 15 2 3" xfId="12746" xr:uid="{00000000-0005-0000-0000-00002C180000}"/>
    <cellStyle name="SAPBEXexcBad7 15 2 3 2" xfId="28590" xr:uid="{00000000-0005-0000-0000-00002D180000}"/>
    <cellStyle name="SAPBEXexcBad7 15 2 4" xfId="13653" xr:uid="{00000000-0005-0000-0000-00002E180000}"/>
    <cellStyle name="SAPBEXexcBad7 15 2 4 2" xfId="29274" xr:uid="{00000000-0005-0000-0000-00002F180000}"/>
    <cellStyle name="SAPBEXexcBad7 15 2 5" xfId="18069" xr:uid="{00000000-0005-0000-0000-000030180000}"/>
    <cellStyle name="SAPBEXexcBad7 15 2 5 2" xfId="33185" xr:uid="{00000000-0005-0000-0000-000031180000}"/>
    <cellStyle name="SAPBEXexcBad7 15 2 6" xfId="20677" xr:uid="{00000000-0005-0000-0000-000032180000}"/>
    <cellStyle name="SAPBEXexcBad7 15 2 6 2" xfId="35614" xr:uid="{00000000-0005-0000-0000-000033180000}"/>
    <cellStyle name="SAPBEXexcBad7 15 2 7" xfId="13625" xr:uid="{00000000-0005-0000-0000-000034180000}"/>
    <cellStyle name="SAPBEXexcBad7 15 2 7 2" xfId="29247" xr:uid="{00000000-0005-0000-0000-000035180000}"/>
    <cellStyle name="SAPBEXexcBad7 15 2 8" xfId="38751" xr:uid="{EA64CD46-FC34-4057-9605-E9AF00900350}"/>
    <cellStyle name="SAPBEXexcBad7 15 2 9" xfId="43492" xr:uid="{F75338EE-4C67-46F6-9E0B-1ADE7AE72100}"/>
    <cellStyle name="SAPBEXexcBad7 15 3" xfId="7917" xr:uid="{00000000-0005-0000-0000-000036180000}"/>
    <cellStyle name="SAPBEXexcBad7 15 3 2" xfId="23947" xr:uid="{00000000-0005-0000-0000-000037180000}"/>
    <cellStyle name="SAPBEXexcBad7 15 4" xfId="10744" xr:uid="{00000000-0005-0000-0000-000038180000}"/>
    <cellStyle name="SAPBEXexcBad7 15 4 2" xfId="26612" xr:uid="{00000000-0005-0000-0000-000039180000}"/>
    <cellStyle name="SAPBEXexcBad7 15 5" xfId="13188" xr:uid="{00000000-0005-0000-0000-00003A180000}"/>
    <cellStyle name="SAPBEXexcBad7 15 5 2" xfId="28967" xr:uid="{00000000-0005-0000-0000-00003B180000}"/>
    <cellStyle name="SAPBEXexcBad7 15 6" xfId="16096" xr:uid="{00000000-0005-0000-0000-00003C180000}"/>
    <cellStyle name="SAPBEXexcBad7 15 6 2" xfId="31235" xr:uid="{00000000-0005-0000-0000-00003D180000}"/>
    <cellStyle name="SAPBEXexcBad7 15 7" xfId="18708" xr:uid="{00000000-0005-0000-0000-00003E180000}"/>
    <cellStyle name="SAPBEXexcBad7 15 7 2" xfId="33656" xr:uid="{00000000-0005-0000-0000-00003F180000}"/>
    <cellStyle name="SAPBEXexcBad7 15 8" xfId="39765" xr:uid="{18139A55-3644-4EE9-8840-0037968D607C}"/>
    <cellStyle name="SAPBEXexcBad7 15 9" xfId="40157" xr:uid="{ED362419-249C-4404-BE55-E18D01265B8C}"/>
    <cellStyle name="SAPBEXexcBad7 16" xfId="2746" xr:uid="{00000000-0005-0000-0000-000040180000}"/>
    <cellStyle name="SAPBEXexcBad7 16 10" xfId="40239" xr:uid="{AA955F5F-E762-4AA0-B455-28CF3D24F5E1}"/>
    <cellStyle name="SAPBEXexcBad7 16 11" xfId="43274" xr:uid="{7CD7EB55-1F9C-49B3-91C5-6C10BA621C6A}"/>
    <cellStyle name="SAPBEXexcBad7 16 2" xfId="4772" xr:uid="{00000000-0005-0000-0000-000041180000}"/>
    <cellStyle name="SAPBEXexcBad7 16 2 10" xfId="45683" xr:uid="{1F32F5A0-8428-42B5-ACB5-07C702F76FA7}"/>
    <cellStyle name="SAPBEXexcBad7 16 2 11" xfId="48001" xr:uid="{54A244ED-CC5B-454D-946B-127D160A4374}"/>
    <cellStyle name="SAPBEXexcBad7 16 2 2" xfId="9927" xr:uid="{00000000-0005-0000-0000-000042180000}"/>
    <cellStyle name="SAPBEXexcBad7 16 2 2 2" xfId="25918" xr:uid="{00000000-0005-0000-0000-000043180000}"/>
    <cellStyle name="SAPBEXexcBad7 16 2 3" xfId="12745" xr:uid="{00000000-0005-0000-0000-000044180000}"/>
    <cellStyle name="SAPBEXexcBad7 16 2 3 2" xfId="28589" xr:uid="{00000000-0005-0000-0000-000045180000}"/>
    <cellStyle name="SAPBEXexcBad7 16 2 4" xfId="15215" xr:uid="{00000000-0005-0000-0000-000046180000}"/>
    <cellStyle name="SAPBEXexcBad7 16 2 4 2" xfId="30628" xr:uid="{00000000-0005-0000-0000-000047180000}"/>
    <cellStyle name="SAPBEXexcBad7 16 2 5" xfId="18068" xr:uid="{00000000-0005-0000-0000-000048180000}"/>
    <cellStyle name="SAPBEXexcBad7 16 2 5 2" xfId="33184" xr:uid="{00000000-0005-0000-0000-000049180000}"/>
    <cellStyle name="SAPBEXexcBad7 16 2 6" xfId="20676" xr:uid="{00000000-0005-0000-0000-00004A180000}"/>
    <cellStyle name="SAPBEXexcBad7 16 2 6 2" xfId="35613" xr:uid="{00000000-0005-0000-0000-00004B180000}"/>
    <cellStyle name="SAPBEXexcBad7 16 2 7" xfId="5889" xr:uid="{00000000-0005-0000-0000-00004C180000}"/>
    <cellStyle name="SAPBEXexcBad7 16 2 7 2" xfId="22882" xr:uid="{00000000-0005-0000-0000-00004D180000}"/>
    <cellStyle name="SAPBEXexcBad7 16 2 8" xfId="38750" xr:uid="{3F3E4157-63C9-4DD1-854C-4F87C8E2CE9B}"/>
    <cellStyle name="SAPBEXexcBad7 16 2 9" xfId="43493" xr:uid="{8EF8D6CE-90CB-41B5-943D-4B5E2B1E6A3E}"/>
    <cellStyle name="SAPBEXexcBad7 16 3" xfId="7918" xr:uid="{00000000-0005-0000-0000-00004E180000}"/>
    <cellStyle name="SAPBEXexcBad7 16 3 2" xfId="23948" xr:uid="{00000000-0005-0000-0000-00004F180000}"/>
    <cellStyle name="SAPBEXexcBad7 16 4" xfId="10745" xr:uid="{00000000-0005-0000-0000-000050180000}"/>
    <cellStyle name="SAPBEXexcBad7 16 4 2" xfId="26613" xr:uid="{00000000-0005-0000-0000-000051180000}"/>
    <cellStyle name="SAPBEXexcBad7 16 5" xfId="15357" xr:uid="{00000000-0005-0000-0000-000052180000}"/>
    <cellStyle name="SAPBEXexcBad7 16 5 2" xfId="30766" xr:uid="{00000000-0005-0000-0000-000053180000}"/>
    <cellStyle name="SAPBEXexcBad7 16 6" xfId="16097" xr:uid="{00000000-0005-0000-0000-000054180000}"/>
    <cellStyle name="SAPBEXexcBad7 16 6 2" xfId="31236" xr:uid="{00000000-0005-0000-0000-000055180000}"/>
    <cellStyle name="SAPBEXexcBad7 16 7" xfId="18709" xr:uid="{00000000-0005-0000-0000-000056180000}"/>
    <cellStyle name="SAPBEXexcBad7 16 7 2" xfId="33657" xr:uid="{00000000-0005-0000-0000-000057180000}"/>
    <cellStyle name="SAPBEXexcBad7 16 8" xfId="40902" xr:uid="{83859977-57ED-481E-8AD5-4AF13F2441DB}"/>
    <cellStyle name="SAPBEXexcBad7 16 9" xfId="41295" xr:uid="{E9CE87C1-35F5-4043-9A01-FAC66009E613}"/>
    <cellStyle name="SAPBEXexcBad7 17" xfId="2747" xr:uid="{00000000-0005-0000-0000-000058180000}"/>
    <cellStyle name="SAPBEXexcBad7 17 10" xfId="44583" xr:uid="{5AE537F7-6BF9-45C4-9592-604B9A684910}"/>
    <cellStyle name="SAPBEXexcBad7 17 11" xfId="39993" xr:uid="{4843A002-4FAF-4C28-BCFF-BB3B6A64F7F2}"/>
    <cellStyle name="SAPBEXexcBad7 17 2" xfId="4771" xr:uid="{00000000-0005-0000-0000-000059180000}"/>
    <cellStyle name="SAPBEXexcBad7 17 2 10" xfId="45684" xr:uid="{2222D71B-F7C3-498D-9DCC-E817FC45182E}"/>
    <cellStyle name="SAPBEXexcBad7 17 2 11" xfId="48002" xr:uid="{CC951432-6767-4AB7-B21E-D4BAC8A0B05A}"/>
    <cellStyle name="SAPBEXexcBad7 17 2 2" xfId="9926" xr:uid="{00000000-0005-0000-0000-00005A180000}"/>
    <cellStyle name="SAPBEXexcBad7 17 2 2 2" xfId="25917" xr:uid="{00000000-0005-0000-0000-00005B180000}"/>
    <cellStyle name="SAPBEXexcBad7 17 2 3" xfId="12744" xr:uid="{00000000-0005-0000-0000-00005C180000}"/>
    <cellStyle name="SAPBEXexcBad7 17 2 3 2" xfId="28588" xr:uid="{00000000-0005-0000-0000-00005D180000}"/>
    <cellStyle name="SAPBEXexcBad7 17 2 4" xfId="13654" xr:uid="{00000000-0005-0000-0000-00005E180000}"/>
    <cellStyle name="SAPBEXexcBad7 17 2 4 2" xfId="29275" xr:uid="{00000000-0005-0000-0000-00005F180000}"/>
    <cellStyle name="SAPBEXexcBad7 17 2 5" xfId="18067" xr:uid="{00000000-0005-0000-0000-000060180000}"/>
    <cellStyle name="SAPBEXexcBad7 17 2 5 2" xfId="33183" xr:uid="{00000000-0005-0000-0000-000061180000}"/>
    <cellStyle name="SAPBEXexcBad7 17 2 6" xfId="20675" xr:uid="{00000000-0005-0000-0000-000062180000}"/>
    <cellStyle name="SAPBEXexcBad7 17 2 6 2" xfId="35612" xr:uid="{00000000-0005-0000-0000-000063180000}"/>
    <cellStyle name="SAPBEXexcBad7 17 2 7" xfId="20926" xr:uid="{00000000-0005-0000-0000-000064180000}"/>
    <cellStyle name="SAPBEXexcBad7 17 2 7 2" xfId="35852" xr:uid="{00000000-0005-0000-0000-000065180000}"/>
    <cellStyle name="SAPBEXexcBad7 17 2 8" xfId="38749" xr:uid="{BF748C1F-25E5-49CF-B8F1-198044CD72F8}"/>
    <cellStyle name="SAPBEXexcBad7 17 2 9" xfId="43494" xr:uid="{68196AFF-BEAF-47A7-AB21-ABCBD53D067A}"/>
    <cellStyle name="SAPBEXexcBad7 17 3" xfId="7919" xr:uid="{00000000-0005-0000-0000-000066180000}"/>
    <cellStyle name="SAPBEXexcBad7 17 3 2" xfId="23949" xr:uid="{00000000-0005-0000-0000-000067180000}"/>
    <cellStyle name="SAPBEXexcBad7 17 4" xfId="10746" xr:uid="{00000000-0005-0000-0000-000068180000}"/>
    <cellStyle name="SAPBEXexcBad7 17 4 2" xfId="26614" xr:uid="{00000000-0005-0000-0000-000069180000}"/>
    <cellStyle name="SAPBEXexcBad7 17 5" xfId="13187" xr:uid="{00000000-0005-0000-0000-00006A180000}"/>
    <cellStyle name="SAPBEXexcBad7 17 5 2" xfId="28966" xr:uid="{00000000-0005-0000-0000-00006B180000}"/>
    <cellStyle name="SAPBEXexcBad7 17 6" xfId="16098" xr:uid="{00000000-0005-0000-0000-00006C180000}"/>
    <cellStyle name="SAPBEXexcBad7 17 6 2" xfId="31237" xr:uid="{00000000-0005-0000-0000-00006D180000}"/>
    <cellStyle name="SAPBEXexcBad7 17 7" xfId="18710" xr:uid="{00000000-0005-0000-0000-00006E180000}"/>
    <cellStyle name="SAPBEXexcBad7 17 7 2" xfId="33658" xr:uid="{00000000-0005-0000-0000-00006F180000}"/>
    <cellStyle name="SAPBEXexcBad7 17 8" xfId="39764" xr:uid="{9F975CB9-4FBB-4B74-8ADE-DA2A20780A57}"/>
    <cellStyle name="SAPBEXexcBad7 17 9" xfId="40158" xr:uid="{C16E26CA-ACEC-4311-8714-30527D94A05D}"/>
    <cellStyle name="SAPBEXexcBad7 18" xfId="4910" xr:uid="{00000000-0005-0000-0000-000070180000}"/>
    <cellStyle name="SAPBEXexcBad7 18 10" xfId="45472" xr:uid="{3FEA6DCF-483F-45B8-AF43-AA7B8120E600}"/>
    <cellStyle name="SAPBEXexcBad7 18 11" xfId="47794" xr:uid="{D9CA4818-0CD1-4BA6-A219-6D03E1A419EE}"/>
    <cellStyle name="SAPBEXexcBad7 18 2" xfId="10065" xr:uid="{00000000-0005-0000-0000-000071180000}"/>
    <cellStyle name="SAPBEXexcBad7 18 2 2" xfId="26047" xr:uid="{00000000-0005-0000-0000-000072180000}"/>
    <cellStyle name="SAPBEXexcBad7 18 3" xfId="12883" xr:uid="{00000000-0005-0000-0000-000073180000}"/>
    <cellStyle name="SAPBEXexcBad7 18 3 2" xfId="28724" xr:uid="{00000000-0005-0000-0000-000074180000}"/>
    <cellStyle name="SAPBEXexcBad7 18 4" xfId="15169" xr:uid="{00000000-0005-0000-0000-000075180000}"/>
    <cellStyle name="SAPBEXexcBad7 18 4 2" xfId="30585" xr:uid="{00000000-0005-0000-0000-000076180000}"/>
    <cellStyle name="SAPBEXexcBad7 18 5" xfId="18204" xr:uid="{00000000-0005-0000-0000-000077180000}"/>
    <cellStyle name="SAPBEXexcBad7 18 5 2" xfId="33310" xr:uid="{00000000-0005-0000-0000-000078180000}"/>
    <cellStyle name="SAPBEXexcBad7 18 6" xfId="20811" xr:uid="{00000000-0005-0000-0000-000079180000}"/>
    <cellStyle name="SAPBEXexcBad7 18 6 2" xfId="35744" xr:uid="{00000000-0005-0000-0000-00007A180000}"/>
    <cellStyle name="SAPBEXexcBad7 18 7" xfId="20957" xr:uid="{00000000-0005-0000-0000-00007B180000}"/>
    <cellStyle name="SAPBEXexcBad7 18 7 2" xfId="35883" xr:uid="{00000000-0005-0000-0000-00007C180000}"/>
    <cellStyle name="SAPBEXexcBad7 18 8" xfId="40314" xr:uid="{9BAEC412-620C-4B75-AF0C-A9E95E353DC6}"/>
    <cellStyle name="SAPBEXexcBad7 18 9" xfId="40443" xr:uid="{B73F0EA7-8BD3-47BC-A5FA-8A2EACD068F5}"/>
    <cellStyle name="SAPBEXexcBad7 19" xfId="6014" xr:uid="{00000000-0005-0000-0000-00007D180000}"/>
    <cellStyle name="SAPBEXexcBad7 19 2" xfId="22979" xr:uid="{00000000-0005-0000-0000-00007E180000}"/>
    <cellStyle name="SAPBEXexcBad7 2" xfId="607" xr:uid="{00000000-0005-0000-0000-00007F180000}"/>
    <cellStyle name="SAPBEXexcBad7 2 10" xfId="6973" xr:uid="{00000000-0005-0000-0000-000080180000}"/>
    <cellStyle name="SAPBEXexcBad7 2 11" xfId="15937" xr:uid="{00000000-0005-0000-0000-000081180000}"/>
    <cellStyle name="SAPBEXexcBad7 2 12" xfId="18562" xr:uid="{00000000-0005-0000-0000-000082180000}"/>
    <cellStyle name="SAPBEXexcBad7 2 13" xfId="22316" xr:uid="{00000000-0005-0000-0000-000083180000}"/>
    <cellStyle name="SAPBEXexcBad7 2 14" xfId="37945" xr:uid="{00000000-0005-0000-0000-000084180000}"/>
    <cellStyle name="SAPBEXexcBad7 2 15" xfId="40397" xr:uid="{33D03A0E-8218-4115-9207-C84D6553133A}"/>
    <cellStyle name="SAPBEXexcBad7 2 16" xfId="39988" xr:uid="{1BBBE685-1CC6-46D9-BD39-62E371DCE237}"/>
    <cellStyle name="SAPBEXexcBad7 2 17" xfId="44847" xr:uid="{9A52AD03-272F-47D0-948E-F884F4054CCD}"/>
    <cellStyle name="SAPBEXexcBad7 2 18" xfId="44670" xr:uid="{E8A1189B-D5EC-4596-927B-72D37127A060}"/>
    <cellStyle name="SAPBEXexcBad7 2 2" xfId="608" xr:uid="{00000000-0005-0000-0000-000085180000}"/>
    <cellStyle name="SAPBEXexcBad7 2 2 10" xfId="4995" xr:uid="{00000000-0005-0000-0000-000086180000}"/>
    <cellStyle name="SAPBEXexcBad7 2 2 11" xfId="37946" xr:uid="{00000000-0005-0000-0000-000087180000}"/>
    <cellStyle name="SAPBEXexcBad7 2 2 12" xfId="40900" xr:uid="{E3016C31-EB7B-4AA6-9B30-D7E0467C7B75}"/>
    <cellStyle name="SAPBEXexcBad7 2 2 13" xfId="38949" xr:uid="{A14CA391-011A-4E31-A67C-DA73AE7DCA40}"/>
    <cellStyle name="SAPBEXexcBad7 2 2 14" xfId="39876" xr:uid="{BD58F1C3-F64C-4C6E-B480-57E27838F2AB}"/>
    <cellStyle name="SAPBEXexcBad7 2 2 15" xfId="44510" xr:uid="{67535447-D293-427F-AF0F-A4E2E0384291}"/>
    <cellStyle name="SAPBEXexcBad7 2 2 2" xfId="2749" xr:uid="{00000000-0005-0000-0000-000088180000}"/>
    <cellStyle name="SAPBEXexcBad7 2 2 2 10" xfId="39020" xr:uid="{333B148B-4F98-48F5-842B-9EC85F73B2E1}"/>
    <cellStyle name="SAPBEXexcBad7 2 2 2 11" xfId="46689" xr:uid="{72ACB7C5-7214-4118-9B07-A1EF32F6B96D}"/>
    <cellStyle name="SAPBEXexcBad7 2 2 2 12" xfId="49005" xr:uid="{44BCFB6B-1D8A-4283-B104-C355B779913A}"/>
    <cellStyle name="SAPBEXexcBad7 2 2 2 2" xfId="7921" xr:uid="{00000000-0005-0000-0000-000089180000}"/>
    <cellStyle name="SAPBEXexcBad7 2 2 2 2 2" xfId="23951" xr:uid="{00000000-0005-0000-0000-00008A180000}"/>
    <cellStyle name="SAPBEXexcBad7 2 2 2 3" xfId="10748" xr:uid="{00000000-0005-0000-0000-00008B180000}"/>
    <cellStyle name="SAPBEXexcBad7 2 2 2 3 2" xfId="26616" xr:uid="{00000000-0005-0000-0000-00008C180000}"/>
    <cellStyle name="SAPBEXexcBad7 2 2 2 4" xfId="13186" xr:uid="{00000000-0005-0000-0000-00008D180000}"/>
    <cellStyle name="SAPBEXexcBad7 2 2 2 4 2" xfId="28965" xr:uid="{00000000-0005-0000-0000-00008E180000}"/>
    <cellStyle name="SAPBEXexcBad7 2 2 2 5" xfId="16100" xr:uid="{00000000-0005-0000-0000-00008F180000}"/>
    <cellStyle name="SAPBEXexcBad7 2 2 2 5 2" xfId="31239" xr:uid="{00000000-0005-0000-0000-000090180000}"/>
    <cellStyle name="SAPBEXexcBad7 2 2 2 6" xfId="18712" xr:uid="{00000000-0005-0000-0000-000091180000}"/>
    <cellStyle name="SAPBEXexcBad7 2 2 2 6 2" xfId="33660" xr:uid="{00000000-0005-0000-0000-000092180000}"/>
    <cellStyle name="SAPBEXexcBad7 2 2 2 7" xfId="21016" xr:uid="{00000000-0005-0000-0000-000093180000}"/>
    <cellStyle name="SAPBEXexcBad7 2 2 2 7 2" xfId="35942" xr:uid="{00000000-0005-0000-0000-000094180000}"/>
    <cellStyle name="SAPBEXexcBad7 2 2 2 8" xfId="6173" xr:uid="{00000000-0005-0000-0000-000095180000}"/>
    <cellStyle name="SAPBEXexcBad7 2 2 2 9" xfId="41386" xr:uid="{DAD0B912-F291-4F19-B516-217753B169D6}"/>
    <cellStyle name="SAPBEXexcBad7 2 2 3" xfId="4769" xr:uid="{00000000-0005-0000-0000-000096180000}"/>
    <cellStyle name="SAPBEXexcBad7 2 2 3 10" xfId="45685" xr:uid="{A0A9D6BF-B420-4741-827B-78E54E4470B3}"/>
    <cellStyle name="SAPBEXexcBad7 2 2 3 11" xfId="48003" xr:uid="{A3FC4430-4A52-42E5-8165-61C14A2B216B}"/>
    <cellStyle name="SAPBEXexcBad7 2 2 3 2" xfId="9924" xr:uid="{00000000-0005-0000-0000-000097180000}"/>
    <cellStyle name="SAPBEXexcBad7 2 2 3 2 2" xfId="25915" xr:uid="{00000000-0005-0000-0000-000098180000}"/>
    <cellStyle name="SAPBEXexcBad7 2 2 3 3" xfId="12742" xr:uid="{00000000-0005-0000-0000-000099180000}"/>
    <cellStyle name="SAPBEXexcBad7 2 2 3 3 2" xfId="28586" xr:uid="{00000000-0005-0000-0000-00009A180000}"/>
    <cellStyle name="SAPBEXexcBad7 2 2 3 4" xfId="10483" xr:uid="{00000000-0005-0000-0000-00009B180000}"/>
    <cellStyle name="SAPBEXexcBad7 2 2 3 4 2" xfId="26405" xr:uid="{00000000-0005-0000-0000-00009C180000}"/>
    <cellStyle name="SAPBEXexcBad7 2 2 3 5" xfId="18065" xr:uid="{00000000-0005-0000-0000-00009D180000}"/>
    <cellStyle name="SAPBEXexcBad7 2 2 3 5 2" xfId="33181" xr:uid="{00000000-0005-0000-0000-00009E180000}"/>
    <cellStyle name="SAPBEXexcBad7 2 2 3 6" xfId="20673" xr:uid="{00000000-0005-0000-0000-00009F180000}"/>
    <cellStyle name="SAPBEXexcBad7 2 2 3 6 2" xfId="35610" xr:uid="{00000000-0005-0000-0000-0000A0180000}"/>
    <cellStyle name="SAPBEXexcBad7 2 2 3 7" xfId="18389" xr:uid="{00000000-0005-0000-0000-0000A1180000}"/>
    <cellStyle name="SAPBEXexcBad7 2 2 3 7 2" xfId="33450" xr:uid="{00000000-0005-0000-0000-0000A2180000}"/>
    <cellStyle name="SAPBEXexcBad7 2 2 3 8" xfId="38748" xr:uid="{48569F5E-BF8D-4B9B-B9FD-9B7358EAC8DC}"/>
    <cellStyle name="SAPBEXexcBad7 2 2 3 9" xfId="43495" xr:uid="{C72EAF33-E5B3-4D43-AC35-9632142342B2}"/>
    <cellStyle name="SAPBEXexcBad7 2 2 4" xfId="5636" xr:uid="{00000000-0005-0000-0000-0000A3180000}"/>
    <cellStyle name="SAPBEXexcBad7 2 2 4 2" xfId="22753" xr:uid="{00000000-0005-0000-0000-0000A4180000}"/>
    <cellStyle name="SAPBEXexcBad7 2 2 5" xfId="7717" xr:uid="{00000000-0005-0000-0000-0000A5180000}"/>
    <cellStyle name="SAPBEXexcBad7 2 2 5 2" xfId="23800" xr:uid="{00000000-0005-0000-0000-0000A6180000}"/>
    <cellStyle name="SAPBEXexcBad7 2 2 6" xfId="6928" xr:uid="{00000000-0005-0000-0000-0000A7180000}"/>
    <cellStyle name="SAPBEXexcBad7 2 2 6 2" xfId="23338" xr:uid="{00000000-0005-0000-0000-0000A8180000}"/>
    <cellStyle name="SAPBEXexcBad7 2 2 7" xfId="14248" xr:uid="{00000000-0005-0000-0000-0000A9180000}"/>
    <cellStyle name="SAPBEXexcBad7 2 2 7 2" xfId="29775" xr:uid="{00000000-0005-0000-0000-0000AA180000}"/>
    <cellStyle name="SAPBEXexcBad7 2 2 8" xfId="15936" xr:uid="{00000000-0005-0000-0000-0000AB180000}"/>
    <cellStyle name="SAPBEXexcBad7 2 2 8 2" xfId="31118" xr:uid="{00000000-0005-0000-0000-0000AC180000}"/>
    <cellStyle name="SAPBEXexcBad7 2 2 9" xfId="18561" xr:uid="{00000000-0005-0000-0000-0000AD180000}"/>
    <cellStyle name="SAPBEXexcBad7 2 2 9 2" xfId="33538" xr:uid="{00000000-0005-0000-0000-0000AE180000}"/>
    <cellStyle name="SAPBEXexcBad7 2 3" xfId="1784" xr:uid="{00000000-0005-0000-0000-0000AF180000}"/>
    <cellStyle name="SAPBEXexcBad7 2 3 10" xfId="43398" xr:uid="{A0738EB9-1456-4295-BC01-02B0226E141C}"/>
    <cellStyle name="SAPBEXexcBad7 2 3 11" xfId="45587" xr:uid="{BDC1A81F-C5E0-49BA-ADAF-5DD7CF57F430}"/>
    <cellStyle name="SAPBEXexcBad7 2 3 12" xfId="47908" xr:uid="{0A6A5128-D2D2-48F9-A349-89AFD4FEA4D5}"/>
    <cellStyle name="SAPBEXexcBad7 2 3 2" xfId="7072" xr:uid="{00000000-0005-0000-0000-0000B0180000}"/>
    <cellStyle name="SAPBEXexcBad7 2 3 2 2" xfId="37833" xr:uid="{00000000-0005-0000-0000-0000B1180000}"/>
    <cellStyle name="SAPBEXexcBad7 2 3 3" xfId="6535" xr:uid="{00000000-0005-0000-0000-0000B2180000}"/>
    <cellStyle name="SAPBEXexcBad7 2 3 4" xfId="8978" xr:uid="{00000000-0005-0000-0000-0000B3180000}"/>
    <cellStyle name="SAPBEXexcBad7 2 3 5" xfId="13039" xr:uid="{00000000-0005-0000-0000-0000B4180000}"/>
    <cellStyle name="SAPBEXexcBad7 2 3 6" xfId="12956" xr:uid="{00000000-0005-0000-0000-0000B5180000}"/>
    <cellStyle name="SAPBEXexcBad7 2 3 7" xfId="10737" xr:uid="{00000000-0005-0000-0000-0000B6180000}"/>
    <cellStyle name="SAPBEXexcBad7 2 3 8" xfId="23014" xr:uid="{00000000-0005-0000-0000-0000B7180000}"/>
    <cellStyle name="SAPBEXexcBad7 2 3 9" xfId="38819" xr:uid="{D91DCFFD-25C6-4970-9FA3-27262084BD9E}"/>
    <cellStyle name="SAPBEXexcBad7 2 4" xfId="1785" xr:uid="{00000000-0005-0000-0000-0000B8180000}"/>
    <cellStyle name="SAPBEXexcBad7 2 4 2" xfId="7073" xr:uid="{00000000-0005-0000-0000-0000B9180000}"/>
    <cellStyle name="SAPBEXexcBad7 2 4 2 2" xfId="37834" xr:uid="{00000000-0005-0000-0000-0000BA180000}"/>
    <cellStyle name="SAPBEXexcBad7 2 4 3" xfId="6534" xr:uid="{00000000-0005-0000-0000-0000BB180000}"/>
    <cellStyle name="SAPBEXexcBad7 2 4 4" xfId="13774" xr:uid="{00000000-0005-0000-0000-0000BC180000}"/>
    <cellStyle name="SAPBEXexcBad7 2 4 5" xfId="13401" xr:uid="{00000000-0005-0000-0000-0000BD180000}"/>
    <cellStyle name="SAPBEXexcBad7 2 4 6" xfId="12998" xr:uid="{00000000-0005-0000-0000-0000BE180000}"/>
    <cellStyle name="SAPBEXexcBad7 2 4 7" xfId="13255" xr:uid="{00000000-0005-0000-0000-0000BF180000}"/>
    <cellStyle name="SAPBEXexcBad7 2 4 8" xfId="23015" xr:uid="{00000000-0005-0000-0000-0000C0180000}"/>
    <cellStyle name="SAPBEXexcBad7 2 5" xfId="2748" xr:uid="{00000000-0005-0000-0000-0000C1180000}"/>
    <cellStyle name="SAPBEXexcBad7 2 5 2" xfId="7920" xr:uid="{00000000-0005-0000-0000-0000C2180000}"/>
    <cellStyle name="SAPBEXexcBad7 2 5 2 2" xfId="23950" xr:uid="{00000000-0005-0000-0000-0000C3180000}"/>
    <cellStyle name="SAPBEXexcBad7 2 5 3" xfId="10747" xr:uid="{00000000-0005-0000-0000-0000C4180000}"/>
    <cellStyle name="SAPBEXexcBad7 2 5 3 2" xfId="26615" xr:uid="{00000000-0005-0000-0000-0000C5180000}"/>
    <cellStyle name="SAPBEXexcBad7 2 5 4" xfId="13525" xr:uid="{00000000-0005-0000-0000-0000C6180000}"/>
    <cellStyle name="SAPBEXexcBad7 2 5 4 2" xfId="29150" xr:uid="{00000000-0005-0000-0000-0000C7180000}"/>
    <cellStyle name="SAPBEXexcBad7 2 5 5" xfId="16099" xr:uid="{00000000-0005-0000-0000-0000C8180000}"/>
    <cellStyle name="SAPBEXexcBad7 2 5 5 2" xfId="31238" xr:uid="{00000000-0005-0000-0000-0000C9180000}"/>
    <cellStyle name="SAPBEXexcBad7 2 5 6" xfId="18711" xr:uid="{00000000-0005-0000-0000-0000CA180000}"/>
    <cellStyle name="SAPBEXexcBad7 2 5 6 2" xfId="33659" xr:uid="{00000000-0005-0000-0000-0000CB180000}"/>
    <cellStyle name="SAPBEXexcBad7 2 5 7" xfId="21015" xr:uid="{00000000-0005-0000-0000-0000CC180000}"/>
    <cellStyle name="SAPBEXexcBad7 2 5 7 2" xfId="35941" xr:uid="{00000000-0005-0000-0000-0000CD180000}"/>
    <cellStyle name="SAPBEXexcBad7 2 5 8" xfId="6172" xr:uid="{00000000-0005-0000-0000-0000CE180000}"/>
    <cellStyle name="SAPBEXexcBad7 2 6" xfId="4770" xr:uid="{00000000-0005-0000-0000-0000CF180000}"/>
    <cellStyle name="SAPBEXexcBad7 2 6 2" xfId="9925" xr:uid="{00000000-0005-0000-0000-0000D0180000}"/>
    <cellStyle name="SAPBEXexcBad7 2 6 2 2" xfId="25916" xr:uid="{00000000-0005-0000-0000-0000D1180000}"/>
    <cellStyle name="SAPBEXexcBad7 2 6 3" xfId="12743" xr:uid="{00000000-0005-0000-0000-0000D2180000}"/>
    <cellStyle name="SAPBEXexcBad7 2 6 3 2" xfId="28587" xr:uid="{00000000-0005-0000-0000-0000D3180000}"/>
    <cellStyle name="SAPBEXexcBad7 2 6 4" xfId="10482" xr:uid="{00000000-0005-0000-0000-0000D4180000}"/>
    <cellStyle name="SAPBEXexcBad7 2 6 4 2" xfId="26404" xr:uid="{00000000-0005-0000-0000-0000D5180000}"/>
    <cellStyle name="SAPBEXexcBad7 2 6 5" xfId="18066" xr:uid="{00000000-0005-0000-0000-0000D6180000}"/>
    <cellStyle name="SAPBEXexcBad7 2 6 5 2" xfId="33182" xr:uid="{00000000-0005-0000-0000-0000D7180000}"/>
    <cellStyle name="SAPBEXexcBad7 2 6 6" xfId="20674" xr:uid="{00000000-0005-0000-0000-0000D8180000}"/>
    <cellStyle name="SAPBEXexcBad7 2 6 6 2" xfId="35611" xr:uid="{00000000-0005-0000-0000-0000D9180000}"/>
    <cellStyle name="SAPBEXexcBad7 2 6 7" xfId="18388" xr:uid="{00000000-0005-0000-0000-0000DA180000}"/>
    <cellStyle name="SAPBEXexcBad7 2 6 7 2" xfId="33449" xr:uid="{00000000-0005-0000-0000-0000DB180000}"/>
    <cellStyle name="SAPBEXexcBad7 2 7" xfId="5637" xr:uid="{00000000-0005-0000-0000-0000DC180000}"/>
    <cellStyle name="SAPBEXexcBad7 2 7 2" xfId="37203" xr:uid="{00000000-0005-0000-0000-0000DD180000}"/>
    <cellStyle name="SAPBEXexcBad7 2 8" xfId="7718" xr:uid="{00000000-0005-0000-0000-0000DE180000}"/>
    <cellStyle name="SAPBEXexcBad7 2 9" xfId="13307" xr:uid="{00000000-0005-0000-0000-0000DF180000}"/>
    <cellStyle name="SAPBEXexcBad7 2_CC - Div XRef" xfId="1786" xr:uid="{00000000-0005-0000-0000-0000E0180000}"/>
    <cellStyle name="SAPBEXexcBad7 20" xfId="7183" xr:uid="{00000000-0005-0000-0000-0000E1180000}"/>
    <cellStyle name="SAPBEXexcBad7 20 2" xfId="23462" xr:uid="{00000000-0005-0000-0000-0000E2180000}"/>
    <cellStyle name="SAPBEXexcBad7 21" xfId="6947" xr:uid="{00000000-0005-0000-0000-0000E3180000}"/>
    <cellStyle name="SAPBEXexcBad7 21 2" xfId="23351" xr:uid="{00000000-0005-0000-0000-0000E4180000}"/>
    <cellStyle name="SAPBEXexcBad7 22" xfId="14713" xr:uid="{00000000-0005-0000-0000-0000E5180000}"/>
    <cellStyle name="SAPBEXexcBad7 22 2" xfId="30190" xr:uid="{00000000-0005-0000-0000-0000E6180000}"/>
    <cellStyle name="SAPBEXexcBad7 23" xfId="13482" xr:uid="{00000000-0005-0000-0000-0000E7180000}"/>
    <cellStyle name="SAPBEXexcBad7 23 2" xfId="29123" xr:uid="{00000000-0005-0000-0000-0000E8180000}"/>
    <cellStyle name="SAPBEXexcBad7 24" xfId="40211" xr:uid="{D84A1031-A8C6-4D95-B2C3-FC275B974839}"/>
    <cellStyle name="SAPBEXexcBad7 25" xfId="44846" xr:uid="{87B4FDCB-6919-4FE6-A0AB-91D5FA055F42}"/>
    <cellStyle name="SAPBEXexcBad7 26" xfId="44669" xr:uid="{476DF12B-E5ED-473E-AD76-3DFC6DB4F3AB}"/>
    <cellStyle name="SAPBEXexcBad7 3" xfId="609" xr:uid="{00000000-0005-0000-0000-0000E9180000}"/>
    <cellStyle name="SAPBEXexcBad7 3 10" xfId="41296" xr:uid="{107F895D-D198-45F8-A69A-85CEF39202B4}"/>
    <cellStyle name="SAPBEXexcBad7 3 11" xfId="40238" xr:uid="{85C6AACE-C5AF-4ACB-9467-CE5F9194C93D}"/>
    <cellStyle name="SAPBEXexcBad7 3 12" xfId="43298" xr:uid="{589A6BB6-98FC-4FC2-848A-2EA9DB34174D}"/>
    <cellStyle name="SAPBEXexcBad7 3 2" xfId="610" xr:uid="{00000000-0005-0000-0000-0000EA180000}"/>
    <cellStyle name="SAPBEXexcBad7 3 2 10" xfId="44582" xr:uid="{ED4F7C20-FD80-4A4B-BAF3-E0BE7ECF6B3E}"/>
    <cellStyle name="SAPBEXexcBad7 3 2 11" xfId="41129" xr:uid="{22AC0EE9-46CF-4600-8FCC-AEA13F9BDF41}"/>
    <cellStyle name="SAPBEXexcBad7 3 2 2" xfId="4767" xr:uid="{00000000-0005-0000-0000-0000EB180000}"/>
    <cellStyle name="SAPBEXexcBad7 3 2 2 10" xfId="45687" xr:uid="{934FB92D-BF0C-4F5C-91D9-6D3121E377E1}"/>
    <cellStyle name="SAPBEXexcBad7 3 2 2 11" xfId="48005" xr:uid="{DCB4A6B4-152D-4845-9F28-B761A032D96D}"/>
    <cellStyle name="SAPBEXexcBad7 3 2 2 2" xfId="9922" xr:uid="{00000000-0005-0000-0000-0000EC180000}"/>
    <cellStyle name="SAPBEXexcBad7 3 2 2 2 2" xfId="25913" xr:uid="{00000000-0005-0000-0000-0000ED180000}"/>
    <cellStyle name="SAPBEXexcBad7 3 2 2 3" xfId="12740" xr:uid="{00000000-0005-0000-0000-0000EE180000}"/>
    <cellStyle name="SAPBEXexcBad7 3 2 2 3 2" xfId="28584" xr:uid="{00000000-0005-0000-0000-0000EF180000}"/>
    <cellStyle name="SAPBEXexcBad7 3 2 2 4" xfId="13651" xr:uid="{00000000-0005-0000-0000-0000F0180000}"/>
    <cellStyle name="SAPBEXexcBad7 3 2 2 4 2" xfId="29272" xr:uid="{00000000-0005-0000-0000-0000F1180000}"/>
    <cellStyle name="SAPBEXexcBad7 3 2 2 5" xfId="18063" xr:uid="{00000000-0005-0000-0000-0000F2180000}"/>
    <cellStyle name="SAPBEXexcBad7 3 2 2 5 2" xfId="33179" xr:uid="{00000000-0005-0000-0000-0000F3180000}"/>
    <cellStyle name="SAPBEXexcBad7 3 2 2 6" xfId="20671" xr:uid="{00000000-0005-0000-0000-0000F4180000}"/>
    <cellStyle name="SAPBEXexcBad7 3 2 2 6 2" xfId="35608" xr:uid="{00000000-0005-0000-0000-0000F5180000}"/>
    <cellStyle name="SAPBEXexcBad7 3 2 2 7" xfId="13003" xr:uid="{00000000-0005-0000-0000-0000F6180000}"/>
    <cellStyle name="SAPBEXexcBad7 3 2 2 7 2" xfId="28804" xr:uid="{00000000-0005-0000-0000-0000F7180000}"/>
    <cellStyle name="SAPBEXexcBad7 3 2 2 8" xfId="38746" xr:uid="{52211D91-B705-47E4-9C3F-3135F07BAB99}"/>
    <cellStyle name="SAPBEXexcBad7 3 2 2 9" xfId="43497" xr:uid="{7C9DF116-539C-4181-826F-CA5D4016027A}"/>
    <cellStyle name="SAPBEXexcBad7 3 2 3" xfId="5634" xr:uid="{00000000-0005-0000-0000-0000F8180000}"/>
    <cellStyle name="SAPBEXexcBad7 3 2 3 2" xfId="22751" xr:uid="{00000000-0005-0000-0000-0000F9180000}"/>
    <cellStyle name="SAPBEXexcBad7 3 2 4" xfId="7715" xr:uid="{00000000-0005-0000-0000-0000FA180000}"/>
    <cellStyle name="SAPBEXexcBad7 3 2 4 2" xfId="23798" xr:uid="{00000000-0005-0000-0000-0000FB180000}"/>
    <cellStyle name="SAPBEXexcBad7 3 2 5" xfId="15517" xr:uid="{00000000-0005-0000-0000-0000FC180000}"/>
    <cellStyle name="SAPBEXexcBad7 3 2 5 2" xfId="30872" xr:uid="{00000000-0005-0000-0000-0000FD180000}"/>
    <cellStyle name="SAPBEXexcBad7 3 2 6" xfId="10268" xr:uid="{00000000-0005-0000-0000-0000FE180000}"/>
    <cellStyle name="SAPBEXexcBad7 3 2 6 2" xfId="26220" xr:uid="{00000000-0005-0000-0000-0000FF180000}"/>
    <cellStyle name="SAPBEXexcBad7 3 2 7" xfId="15935" xr:uid="{00000000-0005-0000-0000-000000190000}"/>
    <cellStyle name="SAPBEXexcBad7 3 2 7 2" xfId="31117" xr:uid="{00000000-0005-0000-0000-000001190000}"/>
    <cellStyle name="SAPBEXexcBad7 3 2 8" xfId="39763" xr:uid="{EF56316F-57B7-4DDC-9BB9-101D1BC2574B}"/>
    <cellStyle name="SAPBEXexcBad7 3 2 9" xfId="40159" xr:uid="{2A98BEE5-1C96-488A-826E-F14E592BB181}"/>
    <cellStyle name="SAPBEXexcBad7 3 3" xfId="4768" xr:uid="{00000000-0005-0000-0000-000002190000}"/>
    <cellStyle name="SAPBEXexcBad7 3 3 10" xfId="45686" xr:uid="{B8999F9D-53C3-48D9-99C0-69E0EB52144C}"/>
    <cellStyle name="SAPBEXexcBad7 3 3 11" xfId="48004" xr:uid="{DFAD90AC-53E4-464C-8A2B-B9B7F617AA5D}"/>
    <cellStyle name="SAPBEXexcBad7 3 3 2" xfId="9923" xr:uid="{00000000-0005-0000-0000-000003190000}"/>
    <cellStyle name="SAPBEXexcBad7 3 3 2 2" xfId="25914" xr:uid="{00000000-0005-0000-0000-000004190000}"/>
    <cellStyle name="SAPBEXexcBad7 3 3 3" xfId="12741" xr:uid="{00000000-0005-0000-0000-000005190000}"/>
    <cellStyle name="SAPBEXexcBad7 3 3 3 2" xfId="28585" xr:uid="{00000000-0005-0000-0000-000006190000}"/>
    <cellStyle name="SAPBEXexcBad7 3 3 4" xfId="15218" xr:uid="{00000000-0005-0000-0000-000007190000}"/>
    <cellStyle name="SAPBEXexcBad7 3 3 4 2" xfId="30631" xr:uid="{00000000-0005-0000-0000-000008190000}"/>
    <cellStyle name="SAPBEXexcBad7 3 3 5" xfId="18064" xr:uid="{00000000-0005-0000-0000-000009190000}"/>
    <cellStyle name="SAPBEXexcBad7 3 3 5 2" xfId="33180" xr:uid="{00000000-0005-0000-0000-00000A190000}"/>
    <cellStyle name="SAPBEXexcBad7 3 3 6" xfId="20672" xr:uid="{00000000-0005-0000-0000-00000B190000}"/>
    <cellStyle name="SAPBEXexcBad7 3 3 6 2" xfId="35609" xr:uid="{00000000-0005-0000-0000-00000C190000}"/>
    <cellStyle name="SAPBEXexcBad7 3 3 7" xfId="18423" xr:uid="{00000000-0005-0000-0000-00000D190000}"/>
    <cellStyle name="SAPBEXexcBad7 3 3 7 2" xfId="33477" xr:uid="{00000000-0005-0000-0000-00000E190000}"/>
    <cellStyle name="SAPBEXexcBad7 3 3 8" xfId="38747" xr:uid="{56162A92-EF8F-4AD6-B1CE-2B9CDB9FD313}"/>
    <cellStyle name="SAPBEXexcBad7 3 3 9" xfId="43496" xr:uid="{D5BCC424-8D31-471E-A8FC-574C9E4B230F}"/>
    <cellStyle name="SAPBEXexcBad7 3 4" xfId="5635" xr:uid="{00000000-0005-0000-0000-00000F190000}"/>
    <cellStyle name="SAPBEXexcBad7 3 4 2" xfId="22752" xr:uid="{00000000-0005-0000-0000-000010190000}"/>
    <cellStyle name="SAPBEXexcBad7 3 5" xfId="7716" xr:uid="{00000000-0005-0000-0000-000011190000}"/>
    <cellStyle name="SAPBEXexcBad7 3 5 2" xfId="23799" xr:uid="{00000000-0005-0000-0000-000012190000}"/>
    <cellStyle name="SAPBEXexcBad7 3 6" xfId="6650" xr:uid="{00000000-0005-0000-0000-000013190000}"/>
    <cellStyle name="SAPBEXexcBad7 3 6 2" xfId="23158" xr:uid="{00000000-0005-0000-0000-000014190000}"/>
    <cellStyle name="SAPBEXexcBad7 3 7" xfId="14664" xr:uid="{00000000-0005-0000-0000-000015190000}"/>
    <cellStyle name="SAPBEXexcBad7 3 7 2" xfId="30162" xr:uid="{00000000-0005-0000-0000-000016190000}"/>
    <cellStyle name="SAPBEXexcBad7 3 8" xfId="10582" xr:uid="{00000000-0005-0000-0000-000017190000}"/>
    <cellStyle name="SAPBEXexcBad7 3 8 2" xfId="26489" xr:uid="{00000000-0005-0000-0000-000018190000}"/>
    <cellStyle name="SAPBEXexcBad7 3 9" xfId="40901" xr:uid="{8E3A060F-C020-4468-A7D9-684F583152F0}"/>
    <cellStyle name="SAPBEXexcBad7 4" xfId="611" xr:uid="{00000000-0005-0000-0000-000019190000}"/>
    <cellStyle name="SAPBEXexcBad7 4 10" xfId="18560" xr:uid="{00000000-0005-0000-0000-00001A190000}"/>
    <cellStyle name="SAPBEXexcBad7 4 10 2" xfId="33537" xr:uid="{00000000-0005-0000-0000-00001B190000}"/>
    <cellStyle name="SAPBEXexcBad7 4 11" xfId="4996" xr:uid="{00000000-0005-0000-0000-00001C190000}"/>
    <cellStyle name="SAPBEXexcBad7 4 12" xfId="37947" xr:uid="{00000000-0005-0000-0000-00001D190000}"/>
    <cellStyle name="SAPBEXexcBad7 4 13" xfId="39762" xr:uid="{845F30FD-ECE1-4B50-B566-4334ADE09F89}"/>
    <cellStyle name="SAPBEXexcBad7 4 14" xfId="41297" xr:uid="{F0D53B95-A301-4FA1-92F4-5F167F3E826E}"/>
    <cellStyle name="SAPBEXexcBad7 4 15" xfId="39875" xr:uid="{3D1DF7EC-42B6-4CD5-A5A5-DCD171376996}"/>
    <cellStyle name="SAPBEXexcBad7 4 16" xfId="44780" xr:uid="{8D65B0AB-0EDC-4A64-BE8A-77EBE92AACE6}"/>
    <cellStyle name="SAPBEXexcBad7 4 2" xfId="2751" xr:uid="{00000000-0005-0000-0000-00001E190000}"/>
    <cellStyle name="SAPBEXexcBad7 4 2 10" xfId="40237" xr:uid="{B86E4734-C8C4-428C-BC29-8A962AD66BF4}"/>
    <cellStyle name="SAPBEXexcBad7 4 2 11" xfId="44511" xr:uid="{7AC95319-AA78-42A0-8CE9-FEFAC0BC785F}"/>
    <cellStyle name="SAPBEXexcBad7 4 2 2" xfId="4765" xr:uid="{00000000-0005-0000-0000-00001F190000}"/>
    <cellStyle name="SAPBEXexcBad7 4 2 2 10" xfId="45689" xr:uid="{9FC2280F-0FD2-4CEE-923B-A4736FC7488E}"/>
    <cellStyle name="SAPBEXexcBad7 4 2 2 11" xfId="48007" xr:uid="{F8E3021C-FD55-4B31-863F-B65249481A3B}"/>
    <cellStyle name="SAPBEXexcBad7 4 2 2 2" xfId="9920" xr:uid="{00000000-0005-0000-0000-000020190000}"/>
    <cellStyle name="SAPBEXexcBad7 4 2 2 2 2" xfId="25911" xr:uid="{00000000-0005-0000-0000-000021190000}"/>
    <cellStyle name="SAPBEXexcBad7 4 2 2 3" xfId="12738" xr:uid="{00000000-0005-0000-0000-000022190000}"/>
    <cellStyle name="SAPBEXexcBad7 4 2 2 3 2" xfId="28582" xr:uid="{00000000-0005-0000-0000-000023190000}"/>
    <cellStyle name="SAPBEXexcBad7 4 2 2 4" xfId="13652" xr:uid="{00000000-0005-0000-0000-000024190000}"/>
    <cellStyle name="SAPBEXexcBad7 4 2 2 4 2" xfId="29273" xr:uid="{00000000-0005-0000-0000-000025190000}"/>
    <cellStyle name="SAPBEXexcBad7 4 2 2 5" xfId="18061" xr:uid="{00000000-0005-0000-0000-000026190000}"/>
    <cellStyle name="SAPBEXexcBad7 4 2 2 5 2" xfId="33177" xr:uid="{00000000-0005-0000-0000-000027190000}"/>
    <cellStyle name="SAPBEXexcBad7 4 2 2 6" xfId="20669" xr:uid="{00000000-0005-0000-0000-000028190000}"/>
    <cellStyle name="SAPBEXexcBad7 4 2 2 6 2" xfId="35606" xr:uid="{00000000-0005-0000-0000-000029190000}"/>
    <cellStyle name="SAPBEXexcBad7 4 2 2 7" xfId="21805" xr:uid="{00000000-0005-0000-0000-00002A190000}"/>
    <cellStyle name="SAPBEXexcBad7 4 2 2 7 2" xfId="36724" xr:uid="{00000000-0005-0000-0000-00002B190000}"/>
    <cellStyle name="SAPBEXexcBad7 4 2 2 8" xfId="38744" xr:uid="{E6A02AF3-D0E6-43EB-9CCD-E7AC79B8D13B}"/>
    <cellStyle name="SAPBEXexcBad7 4 2 2 9" xfId="43499" xr:uid="{28DB8A74-FAFE-4961-B5DB-47944F4D0D68}"/>
    <cellStyle name="SAPBEXexcBad7 4 2 3" xfId="7923" xr:uid="{00000000-0005-0000-0000-00002C190000}"/>
    <cellStyle name="SAPBEXexcBad7 4 2 3 2" xfId="23953" xr:uid="{00000000-0005-0000-0000-00002D190000}"/>
    <cellStyle name="SAPBEXexcBad7 4 2 4" xfId="10750" xr:uid="{00000000-0005-0000-0000-00002E190000}"/>
    <cellStyle name="SAPBEXexcBad7 4 2 4 2" xfId="26618" xr:uid="{00000000-0005-0000-0000-00002F190000}"/>
    <cellStyle name="SAPBEXexcBad7 4 2 5" xfId="10368" xr:uid="{00000000-0005-0000-0000-000030190000}"/>
    <cellStyle name="SAPBEXexcBad7 4 2 5 2" xfId="26306" xr:uid="{00000000-0005-0000-0000-000031190000}"/>
    <cellStyle name="SAPBEXexcBad7 4 2 6" xfId="16102" xr:uid="{00000000-0005-0000-0000-000032190000}"/>
    <cellStyle name="SAPBEXexcBad7 4 2 6 2" xfId="31241" xr:uid="{00000000-0005-0000-0000-000033190000}"/>
    <cellStyle name="SAPBEXexcBad7 4 2 7" xfId="18714" xr:uid="{00000000-0005-0000-0000-000034190000}"/>
    <cellStyle name="SAPBEXexcBad7 4 2 7 2" xfId="33662" xr:uid="{00000000-0005-0000-0000-000035190000}"/>
    <cellStyle name="SAPBEXexcBad7 4 2 8" xfId="40898" xr:uid="{D57ADB16-514F-40E1-8F18-669878F6ECB5}"/>
    <cellStyle name="SAPBEXexcBad7 4 2 9" xfId="40160" xr:uid="{C89B66BF-200B-4580-BDF6-164D99617EF1}"/>
    <cellStyle name="SAPBEXexcBad7 4 3" xfId="2750" xr:uid="{00000000-0005-0000-0000-000036190000}"/>
    <cellStyle name="SAPBEXexcBad7 4 3 10" xfId="42254" xr:uid="{E9F112E5-B1EA-40C0-BF04-E8CDA7E96C6E}"/>
    <cellStyle name="SAPBEXexcBad7 4 3 11" xfId="46792" xr:uid="{282019F4-C1FF-4222-A62D-2B45BC37C199}"/>
    <cellStyle name="SAPBEXexcBad7 4 3 12" xfId="49097" xr:uid="{31C9140B-19B7-446C-9E27-3E5BDCE19669}"/>
    <cellStyle name="SAPBEXexcBad7 4 3 2" xfId="7922" xr:uid="{00000000-0005-0000-0000-000037190000}"/>
    <cellStyle name="SAPBEXexcBad7 4 3 2 2" xfId="23952" xr:uid="{00000000-0005-0000-0000-000038190000}"/>
    <cellStyle name="SAPBEXexcBad7 4 3 3" xfId="10749" xr:uid="{00000000-0005-0000-0000-000039190000}"/>
    <cellStyle name="SAPBEXexcBad7 4 3 3 2" xfId="26617" xr:uid="{00000000-0005-0000-0000-00003A190000}"/>
    <cellStyle name="SAPBEXexcBad7 4 3 4" xfId="15356" xr:uid="{00000000-0005-0000-0000-00003B190000}"/>
    <cellStyle name="SAPBEXexcBad7 4 3 4 2" xfId="30765" xr:uid="{00000000-0005-0000-0000-00003C190000}"/>
    <cellStyle name="SAPBEXexcBad7 4 3 5" xfId="16101" xr:uid="{00000000-0005-0000-0000-00003D190000}"/>
    <cellStyle name="SAPBEXexcBad7 4 3 5 2" xfId="31240" xr:uid="{00000000-0005-0000-0000-00003E190000}"/>
    <cellStyle name="SAPBEXexcBad7 4 3 6" xfId="18713" xr:uid="{00000000-0005-0000-0000-00003F190000}"/>
    <cellStyle name="SAPBEXexcBad7 4 3 6 2" xfId="33661" xr:uid="{00000000-0005-0000-0000-000040190000}"/>
    <cellStyle name="SAPBEXexcBad7 4 3 7" xfId="21017" xr:uid="{00000000-0005-0000-0000-000041190000}"/>
    <cellStyle name="SAPBEXexcBad7 4 3 7 2" xfId="35943" xr:uid="{00000000-0005-0000-0000-000042190000}"/>
    <cellStyle name="SAPBEXexcBad7 4 3 8" xfId="6174" xr:uid="{00000000-0005-0000-0000-000043190000}"/>
    <cellStyle name="SAPBEXexcBad7 4 3 9" xfId="41815" xr:uid="{0D52A821-6FB9-49ED-8D1B-B38EA5123FCB}"/>
    <cellStyle name="SAPBEXexcBad7 4 4" xfId="4766" xr:uid="{00000000-0005-0000-0000-000044190000}"/>
    <cellStyle name="SAPBEXexcBad7 4 4 10" xfId="45688" xr:uid="{7484DB29-B8D1-45C4-83A0-579A000DDD3C}"/>
    <cellStyle name="SAPBEXexcBad7 4 4 11" xfId="48006" xr:uid="{ED6FD5C6-9338-4B35-93C8-8A41F4B4A541}"/>
    <cellStyle name="SAPBEXexcBad7 4 4 2" xfId="9921" xr:uid="{00000000-0005-0000-0000-000045190000}"/>
    <cellStyle name="SAPBEXexcBad7 4 4 2 2" xfId="25912" xr:uid="{00000000-0005-0000-0000-000046190000}"/>
    <cellStyle name="SAPBEXexcBad7 4 4 3" xfId="12739" xr:uid="{00000000-0005-0000-0000-000047190000}"/>
    <cellStyle name="SAPBEXexcBad7 4 4 3 2" xfId="28583" xr:uid="{00000000-0005-0000-0000-000048190000}"/>
    <cellStyle name="SAPBEXexcBad7 4 4 4" xfId="15217" xr:uid="{00000000-0005-0000-0000-000049190000}"/>
    <cellStyle name="SAPBEXexcBad7 4 4 4 2" xfId="30630" xr:uid="{00000000-0005-0000-0000-00004A190000}"/>
    <cellStyle name="SAPBEXexcBad7 4 4 5" xfId="18062" xr:uid="{00000000-0005-0000-0000-00004B190000}"/>
    <cellStyle name="SAPBEXexcBad7 4 4 5 2" xfId="33178" xr:uid="{00000000-0005-0000-0000-00004C190000}"/>
    <cellStyle name="SAPBEXexcBad7 4 4 6" xfId="20670" xr:uid="{00000000-0005-0000-0000-00004D190000}"/>
    <cellStyle name="SAPBEXexcBad7 4 4 6 2" xfId="35607" xr:uid="{00000000-0005-0000-0000-00004E190000}"/>
    <cellStyle name="SAPBEXexcBad7 4 4 7" xfId="15401" xr:uid="{00000000-0005-0000-0000-00004F190000}"/>
    <cellStyle name="SAPBEXexcBad7 4 4 7 2" xfId="30789" xr:uid="{00000000-0005-0000-0000-000050190000}"/>
    <cellStyle name="SAPBEXexcBad7 4 4 8" xfId="38745" xr:uid="{285DB4BA-9A23-4B11-8259-3DD1B0A3FB03}"/>
    <cellStyle name="SAPBEXexcBad7 4 4 9" xfId="43498" xr:uid="{F4E5E436-E267-40BA-834F-11559530C4D1}"/>
    <cellStyle name="SAPBEXexcBad7 4 5" xfId="5633" xr:uid="{00000000-0005-0000-0000-000051190000}"/>
    <cellStyle name="SAPBEXexcBad7 4 5 2" xfId="22750" xr:uid="{00000000-0005-0000-0000-000052190000}"/>
    <cellStyle name="SAPBEXexcBad7 4 6" xfId="7714" xr:uid="{00000000-0005-0000-0000-000053190000}"/>
    <cellStyle name="SAPBEXexcBad7 4 6 2" xfId="23797" xr:uid="{00000000-0005-0000-0000-000054190000}"/>
    <cellStyle name="SAPBEXexcBad7 4 7" xfId="13309" xr:uid="{00000000-0005-0000-0000-000055190000}"/>
    <cellStyle name="SAPBEXexcBad7 4 7 2" xfId="29039" xr:uid="{00000000-0005-0000-0000-000056190000}"/>
    <cellStyle name="SAPBEXexcBad7 4 8" xfId="15373" xr:uid="{00000000-0005-0000-0000-000057190000}"/>
    <cellStyle name="SAPBEXexcBad7 4 8 2" xfId="30775" xr:uid="{00000000-0005-0000-0000-000058190000}"/>
    <cellStyle name="SAPBEXexcBad7 4 9" xfId="6962" xr:uid="{00000000-0005-0000-0000-000059190000}"/>
    <cellStyle name="SAPBEXexcBad7 4 9 2" xfId="23358" xr:uid="{00000000-0005-0000-0000-00005A190000}"/>
    <cellStyle name="SAPBEXexcBad7 5" xfId="612" xr:uid="{00000000-0005-0000-0000-00005B190000}"/>
    <cellStyle name="SAPBEXexcBad7 5 10" xfId="18559" xr:uid="{00000000-0005-0000-0000-00005C190000}"/>
    <cellStyle name="SAPBEXexcBad7 5 11" xfId="22317" xr:uid="{00000000-0005-0000-0000-00005D190000}"/>
    <cellStyle name="SAPBEXexcBad7 5 12" xfId="40899" xr:uid="{E8D080BD-7DB3-436B-9A56-326D63C993FE}"/>
    <cellStyle name="SAPBEXexcBad7 5 13" xfId="41298" xr:uid="{FE7C0727-5942-4FE7-997B-C741E1675E6A}"/>
    <cellStyle name="SAPBEXexcBad7 5 14" xfId="44581" xr:uid="{3132B697-84D3-414B-B580-B43C20284A61}"/>
    <cellStyle name="SAPBEXexcBad7 5 15" xfId="44781" xr:uid="{C59BEDFE-F7F6-4E92-A717-5A9FDF15851A}"/>
    <cellStyle name="SAPBEXexcBad7 5 2" xfId="613" xr:uid="{00000000-0005-0000-0000-00005E190000}"/>
    <cellStyle name="SAPBEXexcBad7 5 2 10" xfId="22318" xr:uid="{00000000-0005-0000-0000-00005F190000}"/>
    <cellStyle name="SAPBEXexcBad7 5 2 11" xfId="39761" xr:uid="{B4D95C98-83C2-4D4B-A24A-1BD413C63CC1}"/>
    <cellStyle name="SAPBEXexcBad7 5 2 12" xfId="38291" xr:uid="{2D34B3E5-6630-40B4-BC77-5647D5048109}"/>
    <cellStyle name="SAPBEXexcBad7 5 2 13" xfId="41353" xr:uid="{1B6FEE07-865E-4D30-9B45-54D0C21AD55A}"/>
    <cellStyle name="SAPBEXexcBad7 5 2 14" xfId="44782" xr:uid="{84485065-4D6B-45B3-93C9-CBC3929263B0}"/>
    <cellStyle name="SAPBEXexcBad7 5 2 2" xfId="2753" xr:uid="{00000000-0005-0000-0000-000060190000}"/>
    <cellStyle name="SAPBEXexcBad7 5 2 2 10" xfId="43501" xr:uid="{D8140FEC-BC2D-4A83-A0E9-F77C56A74107}"/>
    <cellStyle name="SAPBEXexcBad7 5 2 2 11" xfId="45691" xr:uid="{5B39A245-A59D-454D-9667-E742412290FB}"/>
    <cellStyle name="SAPBEXexcBad7 5 2 2 12" xfId="48009" xr:uid="{B8A54F0C-26DC-49B2-902D-0C983288CCE6}"/>
    <cellStyle name="SAPBEXexcBad7 5 2 2 2" xfId="7925" xr:uid="{00000000-0005-0000-0000-000061190000}"/>
    <cellStyle name="SAPBEXexcBad7 5 2 2 2 2" xfId="23955" xr:uid="{00000000-0005-0000-0000-000062190000}"/>
    <cellStyle name="SAPBEXexcBad7 5 2 2 3" xfId="10752" xr:uid="{00000000-0005-0000-0000-000063190000}"/>
    <cellStyle name="SAPBEXexcBad7 5 2 2 3 2" xfId="26620" xr:uid="{00000000-0005-0000-0000-000064190000}"/>
    <cellStyle name="SAPBEXexcBad7 5 2 2 4" xfId="13526" xr:uid="{00000000-0005-0000-0000-000065190000}"/>
    <cellStyle name="SAPBEXexcBad7 5 2 2 4 2" xfId="29151" xr:uid="{00000000-0005-0000-0000-000066190000}"/>
    <cellStyle name="SAPBEXexcBad7 5 2 2 5" xfId="16104" xr:uid="{00000000-0005-0000-0000-000067190000}"/>
    <cellStyle name="SAPBEXexcBad7 5 2 2 5 2" xfId="31243" xr:uid="{00000000-0005-0000-0000-000068190000}"/>
    <cellStyle name="SAPBEXexcBad7 5 2 2 6" xfId="18716" xr:uid="{00000000-0005-0000-0000-000069190000}"/>
    <cellStyle name="SAPBEXexcBad7 5 2 2 6 2" xfId="33664" xr:uid="{00000000-0005-0000-0000-00006A190000}"/>
    <cellStyle name="SAPBEXexcBad7 5 2 2 7" xfId="21019" xr:uid="{00000000-0005-0000-0000-00006B190000}"/>
    <cellStyle name="SAPBEXexcBad7 5 2 2 7 2" xfId="35945" xr:uid="{00000000-0005-0000-0000-00006C190000}"/>
    <cellStyle name="SAPBEXexcBad7 5 2 2 8" xfId="6176" xr:uid="{00000000-0005-0000-0000-00006D190000}"/>
    <cellStyle name="SAPBEXexcBad7 5 2 2 9" xfId="38742" xr:uid="{32082623-2226-4E3D-A4C0-5FBE35570EE2}"/>
    <cellStyle name="SAPBEXexcBad7 5 2 3" xfId="4763" xr:uid="{00000000-0005-0000-0000-00006E190000}"/>
    <cellStyle name="SAPBEXexcBad7 5 2 3 2" xfId="9918" xr:uid="{00000000-0005-0000-0000-00006F190000}"/>
    <cellStyle name="SAPBEXexcBad7 5 2 3 2 2" xfId="25909" xr:uid="{00000000-0005-0000-0000-000070190000}"/>
    <cellStyle name="SAPBEXexcBad7 5 2 3 3" xfId="12736" xr:uid="{00000000-0005-0000-0000-000071190000}"/>
    <cellStyle name="SAPBEXexcBad7 5 2 3 3 2" xfId="28580" xr:uid="{00000000-0005-0000-0000-000072190000}"/>
    <cellStyle name="SAPBEXexcBad7 5 2 3 4" xfId="10485" xr:uid="{00000000-0005-0000-0000-000073190000}"/>
    <cellStyle name="SAPBEXexcBad7 5 2 3 4 2" xfId="26407" xr:uid="{00000000-0005-0000-0000-000074190000}"/>
    <cellStyle name="SAPBEXexcBad7 5 2 3 5" xfId="18059" xr:uid="{00000000-0005-0000-0000-000075190000}"/>
    <cellStyle name="SAPBEXexcBad7 5 2 3 5 2" xfId="33175" xr:uid="{00000000-0005-0000-0000-000076190000}"/>
    <cellStyle name="SAPBEXexcBad7 5 2 3 6" xfId="20667" xr:uid="{00000000-0005-0000-0000-000077190000}"/>
    <cellStyle name="SAPBEXexcBad7 5 2 3 6 2" xfId="35604" xr:uid="{00000000-0005-0000-0000-000078190000}"/>
    <cellStyle name="SAPBEXexcBad7 5 2 3 7" xfId="21388" xr:uid="{00000000-0005-0000-0000-000079190000}"/>
    <cellStyle name="SAPBEXexcBad7 5 2 3 7 2" xfId="36314" xr:uid="{00000000-0005-0000-0000-00007A190000}"/>
    <cellStyle name="SAPBEXexcBad7 5 2 4" xfId="5631" xr:uid="{00000000-0005-0000-0000-00007B190000}"/>
    <cellStyle name="SAPBEXexcBad7 5 2 4 2" xfId="37201" xr:uid="{00000000-0005-0000-0000-00007C190000}"/>
    <cellStyle name="SAPBEXexcBad7 5 2 5" xfId="7712" xr:uid="{00000000-0005-0000-0000-00007D190000}"/>
    <cellStyle name="SAPBEXexcBad7 5 2 6" xfId="13310" xr:uid="{00000000-0005-0000-0000-00007E190000}"/>
    <cellStyle name="SAPBEXexcBad7 5 2 7" xfId="7782" xr:uid="{00000000-0005-0000-0000-00007F190000}"/>
    <cellStyle name="SAPBEXexcBad7 5 2 8" xfId="13409" xr:uid="{00000000-0005-0000-0000-000080190000}"/>
    <cellStyle name="SAPBEXexcBad7 5 2 9" xfId="15987" xr:uid="{00000000-0005-0000-0000-000081190000}"/>
    <cellStyle name="SAPBEXexcBad7 5 3" xfId="2752" xr:uid="{00000000-0005-0000-0000-000082190000}"/>
    <cellStyle name="SAPBEXexcBad7 5 3 10" xfId="42255" xr:uid="{E97B97F8-4379-40F0-A656-458B129087B6}"/>
    <cellStyle name="SAPBEXexcBad7 5 3 11" xfId="44732" xr:uid="{5A4858A7-CAED-464F-92DC-F9A5FCE7577F}"/>
    <cellStyle name="SAPBEXexcBad7 5 3 12" xfId="46793" xr:uid="{2033AE2C-3DC0-4A3B-A203-2704BA74ADF0}"/>
    <cellStyle name="SAPBEXexcBad7 5 3 13" xfId="49098" xr:uid="{CB2DF8A0-FDBD-4C39-B5C1-684710C2E9EA}"/>
    <cellStyle name="SAPBEXexcBad7 5 3 2" xfId="7924" xr:uid="{00000000-0005-0000-0000-000083190000}"/>
    <cellStyle name="SAPBEXexcBad7 5 3 2 2" xfId="23954" xr:uid="{00000000-0005-0000-0000-000084190000}"/>
    <cellStyle name="SAPBEXexcBad7 5 3 2 3" xfId="41989" xr:uid="{30DBFED1-8CAB-4C02-A030-C68B94621A23}"/>
    <cellStyle name="SAPBEXexcBad7 5 3 2 4" xfId="42427" xr:uid="{31829405-3EE8-4681-8FB1-D1A87AC56FD8}"/>
    <cellStyle name="SAPBEXexcBad7 5 3 2 5" xfId="44895" xr:uid="{400EF47B-04BD-4637-94E0-0A5DE5C74A24}"/>
    <cellStyle name="SAPBEXexcBad7 5 3 2 6" xfId="46958" xr:uid="{F5968674-E157-4914-B1B7-E354C1E8CF47}"/>
    <cellStyle name="SAPBEXexcBad7 5 3 2 7" xfId="49255" xr:uid="{75BDD05C-043D-4FB9-BC61-FA2068F1C308}"/>
    <cellStyle name="SAPBEXexcBad7 5 3 3" xfId="10751" xr:uid="{00000000-0005-0000-0000-000085190000}"/>
    <cellStyle name="SAPBEXexcBad7 5 3 3 2" xfId="26619" xr:uid="{00000000-0005-0000-0000-000086190000}"/>
    <cellStyle name="SAPBEXexcBad7 5 3 4" xfId="13185" xr:uid="{00000000-0005-0000-0000-000087190000}"/>
    <cellStyle name="SAPBEXexcBad7 5 3 4 2" xfId="28964" xr:uid="{00000000-0005-0000-0000-000088190000}"/>
    <cellStyle name="SAPBEXexcBad7 5 3 5" xfId="16103" xr:uid="{00000000-0005-0000-0000-000089190000}"/>
    <cellStyle name="SAPBEXexcBad7 5 3 5 2" xfId="31242" xr:uid="{00000000-0005-0000-0000-00008A190000}"/>
    <cellStyle name="SAPBEXexcBad7 5 3 6" xfId="18715" xr:uid="{00000000-0005-0000-0000-00008B190000}"/>
    <cellStyle name="SAPBEXexcBad7 5 3 6 2" xfId="33663" xr:uid="{00000000-0005-0000-0000-00008C190000}"/>
    <cellStyle name="SAPBEXexcBad7 5 3 7" xfId="21018" xr:uid="{00000000-0005-0000-0000-00008D190000}"/>
    <cellStyle name="SAPBEXexcBad7 5 3 7 2" xfId="35944" xr:uid="{00000000-0005-0000-0000-00008E190000}"/>
    <cellStyle name="SAPBEXexcBad7 5 3 8" xfId="6175" xr:uid="{00000000-0005-0000-0000-00008F190000}"/>
    <cellStyle name="SAPBEXexcBad7 5 3 9" xfId="41816" xr:uid="{6910ED6B-BC19-4775-9E90-E4CDB762BD81}"/>
    <cellStyle name="SAPBEXexcBad7 5 4" xfId="4764" xr:uid="{00000000-0005-0000-0000-000090190000}"/>
    <cellStyle name="SAPBEXexcBad7 5 4 10" xfId="45690" xr:uid="{5EA2E1B9-DD0B-4A27-8328-51F73F86F0D7}"/>
    <cellStyle name="SAPBEXexcBad7 5 4 11" xfId="48008" xr:uid="{257E5F16-A4C9-4C54-87C6-9074C3915BA0}"/>
    <cellStyle name="SAPBEXexcBad7 5 4 2" xfId="9919" xr:uid="{00000000-0005-0000-0000-000091190000}"/>
    <cellStyle name="SAPBEXexcBad7 5 4 2 2" xfId="25910" xr:uid="{00000000-0005-0000-0000-000092190000}"/>
    <cellStyle name="SAPBEXexcBad7 5 4 3" xfId="12737" xr:uid="{00000000-0005-0000-0000-000093190000}"/>
    <cellStyle name="SAPBEXexcBad7 5 4 3 2" xfId="28581" xr:uid="{00000000-0005-0000-0000-000094190000}"/>
    <cellStyle name="SAPBEXexcBad7 5 4 4" xfId="10484" xr:uid="{00000000-0005-0000-0000-000095190000}"/>
    <cellStyle name="SAPBEXexcBad7 5 4 4 2" xfId="26406" xr:uid="{00000000-0005-0000-0000-000096190000}"/>
    <cellStyle name="SAPBEXexcBad7 5 4 5" xfId="18060" xr:uid="{00000000-0005-0000-0000-000097190000}"/>
    <cellStyle name="SAPBEXexcBad7 5 4 5 2" xfId="33176" xr:uid="{00000000-0005-0000-0000-000098190000}"/>
    <cellStyle name="SAPBEXexcBad7 5 4 6" xfId="20668" xr:uid="{00000000-0005-0000-0000-000099190000}"/>
    <cellStyle name="SAPBEXexcBad7 5 4 6 2" xfId="35605" xr:uid="{00000000-0005-0000-0000-00009A190000}"/>
    <cellStyle name="SAPBEXexcBad7 5 4 7" xfId="21804" xr:uid="{00000000-0005-0000-0000-00009B190000}"/>
    <cellStyle name="SAPBEXexcBad7 5 4 7 2" xfId="36723" xr:uid="{00000000-0005-0000-0000-00009C190000}"/>
    <cellStyle name="SAPBEXexcBad7 5 4 8" xfId="38743" xr:uid="{A2263B3A-4688-4D05-B7B0-E43F43886362}"/>
    <cellStyle name="SAPBEXexcBad7 5 4 9" xfId="43500" xr:uid="{56A41631-2910-4BCA-BA22-3DD431A96327}"/>
    <cellStyle name="SAPBEXexcBad7 5 5" xfId="5632" xr:uid="{00000000-0005-0000-0000-00009D190000}"/>
    <cellStyle name="SAPBEXexcBad7 5 5 2" xfId="37202" xr:uid="{00000000-0005-0000-0000-00009E190000}"/>
    <cellStyle name="SAPBEXexcBad7 5 6" xfId="7713" xr:uid="{00000000-0005-0000-0000-00009F190000}"/>
    <cellStyle name="SAPBEXexcBad7 5 7" xfId="15515" xr:uid="{00000000-0005-0000-0000-0000A0190000}"/>
    <cellStyle name="SAPBEXexcBad7 5 8" xfId="6640" xr:uid="{00000000-0005-0000-0000-0000A1190000}"/>
    <cellStyle name="SAPBEXexcBad7 5 9" xfId="15934" xr:uid="{00000000-0005-0000-0000-0000A2190000}"/>
    <cellStyle name="SAPBEXexcBad7 6" xfId="614" xr:uid="{00000000-0005-0000-0000-0000A3190000}"/>
    <cellStyle name="SAPBEXexcBad7 6 10" xfId="18558" xr:uid="{00000000-0005-0000-0000-0000A4190000}"/>
    <cellStyle name="SAPBEXexcBad7 6 11" xfId="22319" xr:uid="{00000000-0005-0000-0000-0000A5190000}"/>
    <cellStyle name="SAPBEXexcBad7 6 12" xfId="39760" xr:uid="{FB7E82F8-D0BC-4E2D-A9ED-EA11F144BD73}"/>
    <cellStyle name="SAPBEXexcBad7 6 13" xfId="41927" xr:uid="{C654A2A0-66FC-4992-81E4-24EA8A82EC10}"/>
    <cellStyle name="SAPBEXexcBad7 6 14" xfId="38899" xr:uid="{C063F75C-9E5A-4F91-822A-CAEE313C5991}"/>
    <cellStyle name="SAPBEXexcBad7 6 15" xfId="43300" xr:uid="{4750F87B-DF5B-4466-983D-59C4F0C9670C}"/>
    <cellStyle name="SAPBEXexcBad7 6 2" xfId="615" xr:uid="{00000000-0005-0000-0000-0000A6190000}"/>
    <cellStyle name="SAPBEXexcBad7 6 2 10" xfId="22320" xr:uid="{00000000-0005-0000-0000-0000A7190000}"/>
    <cellStyle name="SAPBEXexcBad7 6 2 11" xfId="40896" xr:uid="{44FA51DA-D023-41D2-B738-B3F39AE4D273}"/>
    <cellStyle name="SAPBEXexcBad7 6 2 12" xfId="40161" xr:uid="{C2826C1F-86D6-4367-B7B6-ECF5E665821B}"/>
    <cellStyle name="SAPBEXexcBad7 6 2 13" xfId="44580" xr:uid="{BC60B28F-A04F-4CB6-876A-9AFA7F385DEC}"/>
    <cellStyle name="SAPBEXexcBad7 6 2 14" xfId="44784" xr:uid="{C99C1968-D807-44E2-8BC5-5378279AFB93}"/>
    <cellStyle name="SAPBEXexcBad7 6 2 2" xfId="2755" xr:uid="{00000000-0005-0000-0000-0000A8190000}"/>
    <cellStyle name="SAPBEXexcBad7 6 2 2 10" xfId="43503" xr:uid="{70489E0F-4C6F-4341-9BC3-790611B701F6}"/>
    <cellStyle name="SAPBEXexcBad7 6 2 2 11" xfId="45693" xr:uid="{C3781893-4B61-48E5-A86D-9D409091D88C}"/>
    <cellStyle name="SAPBEXexcBad7 6 2 2 12" xfId="48011" xr:uid="{AC61F8DD-268D-41CB-9CB1-E75153ABFE45}"/>
    <cellStyle name="SAPBEXexcBad7 6 2 2 2" xfId="7927" xr:uid="{00000000-0005-0000-0000-0000A9190000}"/>
    <cellStyle name="SAPBEXexcBad7 6 2 2 2 2" xfId="23957" xr:uid="{00000000-0005-0000-0000-0000AA190000}"/>
    <cellStyle name="SAPBEXexcBad7 6 2 2 3" xfId="10754" xr:uid="{00000000-0005-0000-0000-0000AB190000}"/>
    <cellStyle name="SAPBEXexcBad7 6 2 2 3 2" xfId="26622" xr:uid="{00000000-0005-0000-0000-0000AC190000}"/>
    <cellStyle name="SAPBEXexcBad7 6 2 2 4" xfId="14451" xr:uid="{00000000-0005-0000-0000-0000AD190000}"/>
    <cellStyle name="SAPBEXexcBad7 6 2 2 4 2" xfId="29968" xr:uid="{00000000-0005-0000-0000-0000AE190000}"/>
    <cellStyle name="SAPBEXexcBad7 6 2 2 5" xfId="16106" xr:uid="{00000000-0005-0000-0000-0000AF190000}"/>
    <cellStyle name="SAPBEXexcBad7 6 2 2 5 2" xfId="31245" xr:uid="{00000000-0005-0000-0000-0000B0190000}"/>
    <cellStyle name="SAPBEXexcBad7 6 2 2 6" xfId="18718" xr:uid="{00000000-0005-0000-0000-0000B1190000}"/>
    <cellStyle name="SAPBEXexcBad7 6 2 2 6 2" xfId="33666" xr:uid="{00000000-0005-0000-0000-0000B2190000}"/>
    <cellStyle name="SAPBEXexcBad7 6 2 2 7" xfId="21021" xr:uid="{00000000-0005-0000-0000-0000B3190000}"/>
    <cellStyle name="SAPBEXexcBad7 6 2 2 7 2" xfId="35947" xr:uid="{00000000-0005-0000-0000-0000B4190000}"/>
    <cellStyle name="SAPBEXexcBad7 6 2 2 8" xfId="6178" xr:uid="{00000000-0005-0000-0000-0000B5190000}"/>
    <cellStyle name="SAPBEXexcBad7 6 2 2 9" xfId="38740" xr:uid="{0EA58DDF-FE43-466F-B19A-7FFFC220A94A}"/>
    <cellStyle name="SAPBEXexcBad7 6 2 3" xfId="4761" xr:uid="{00000000-0005-0000-0000-0000B6190000}"/>
    <cellStyle name="SAPBEXexcBad7 6 2 3 2" xfId="9916" xr:uid="{00000000-0005-0000-0000-0000B7190000}"/>
    <cellStyle name="SAPBEXexcBad7 6 2 3 2 2" xfId="25907" xr:uid="{00000000-0005-0000-0000-0000B8190000}"/>
    <cellStyle name="SAPBEXexcBad7 6 2 3 3" xfId="12734" xr:uid="{00000000-0005-0000-0000-0000B9190000}"/>
    <cellStyle name="SAPBEXexcBad7 6 2 3 3 2" xfId="28578" xr:uid="{00000000-0005-0000-0000-0000BA190000}"/>
    <cellStyle name="SAPBEXexcBad7 6 2 3 4" xfId="13649" xr:uid="{00000000-0005-0000-0000-0000BB190000}"/>
    <cellStyle name="SAPBEXexcBad7 6 2 3 4 2" xfId="29270" xr:uid="{00000000-0005-0000-0000-0000BC190000}"/>
    <cellStyle name="SAPBEXexcBad7 6 2 3 5" xfId="18057" xr:uid="{00000000-0005-0000-0000-0000BD190000}"/>
    <cellStyle name="SAPBEXexcBad7 6 2 3 5 2" xfId="33173" xr:uid="{00000000-0005-0000-0000-0000BE190000}"/>
    <cellStyle name="SAPBEXexcBad7 6 2 3 6" xfId="20665" xr:uid="{00000000-0005-0000-0000-0000BF190000}"/>
    <cellStyle name="SAPBEXexcBad7 6 2 3 6 2" xfId="35602" xr:uid="{00000000-0005-0000-0000-0000C0190000}"/>
    <cellStyle name="SAPBEXexcBad7 6 2 3 7" xfId="21806" xr:uid="{00000000-0005-0000-0000-0000C1190000}"/>
    <cellStyle name="SAPBEXexcBad7 6 2 3 7 2" xfId="36725" xr:uid="{00000000-0005-0000-0000-0000C2190000}"/>
    <cellStyle name="SAPBEXexcBad7 6 2 4" xfId="5629" xr:uid="{00000000-0005-0000-0000-0000C3190000}"/>
    <cellStyle name="SAPBEXexcBad7 6 2 4 2" xfId="37199" xr:uid="{00000000-0005-0000-0000-0000C4190000}"/>
    <cellStyle name="SAPBEXexcBad7 6 2 5" xfId="7710" xr:uid="{00000000-0005-0000-0000-0000C5190000}"/>
    <cellStyle name="SAPBEXexcBad7 6 2 6" xfId="13311" xr:uid="{00000000-0005-0000-0000-0000C6190000}"/>
    <cellStyle name="SAPBEXexcBad7 6 2 7" xfId="7761" xr:uid="{00000000-0005-0000-0000-0000C7190000}"/>
    <cellStyle name="SAPBEXexcBad7 6 2 8" xfId="11818" xr:uid="{00000000-0005-0000-0000-0000C8190000}"/>
    <cellStyle name="SAPBEXexcBad7 6 2 9" xfId="6931" xr:uid="{00000000-0005-0000-0000-0000C9190000}"/>
    <cellStyle name="SAPBEXexcBad7 6 3" xfId="2754" xr:uid="{00000000-0005-0000-0000-0000CA190000}"/>
    <cellStyle name="SAPBEXexcBad7 6 3 10" xfId="42256" xr:uid="{B379491C-7099-4F7D-BDE1-4D566AD3ACF8}"/>
    <cellStyle name="SAPBEXexcBad7 6 3 11" xfId="44733" xr:uid="{FEB662F8-3661-4C26-8CF2-53EF4ABCB5B5}"/>
    <cellStyle name="SAPBEXexcBad7 6 3 12" xfId="46794" xr:uid="{DA3A1959-5974-4DF3-9BFD-C27547451FC2}"/>
    <cellStyle name="SAPBEXexcBad7 6 3 13" xfId="49099" xr:uid="{D8CEF2BE-BC70-4E22-A0A1-52B1A9EF615A}"/>
    <cellStyle name="SAPBEXexcBad7 6 3 2" xfId="7926" xr:uid="{00000000-0005-0000-0000-0000CB190000}"/>
    <cellStyle name="SAPBEXexcBad7 6 3 2 2" xfId="23956" xr:uid="{00000000-0005-0000-0000-0000CC190000}"/>
    <cellStyle name="SAPBEXexcBad7 6 3 2 3" xfId="41990" xr:uid="{54B38ACB-6296-4ED9-83F4-CDAC7F57AEE1}"/>
    <cellStyle name="SAPBEXexcBad7 6 3 2 4" xfId="42428" xr:uid="{77848B01-B69F-4120-9D86-2A632F2484F8}"/>
    <cellStyle name="SAPBEXexcBad7 6 3 2 5" xfId="44896" xr:uid="{D3777C00-DA09-4105-9745-94F92E2EDBDF}"/>
    <cellStyle name="SAPBEXexcBad7 6 3 2 6" xfId="46959" xr:uid="{05A4E0F9-9B9A-4374-BD43-1F3910FB932C}"/>
    <cellStyle name="SAPBEXexcBad7 6 3 2 7" xfId="49256" xr:uid="{A1806FC8-CD8C-49DC-B10D-7C736769FAAE}"/>
    <cellStyle name="SAPBEXexcBad7 6 3 3" xfId="10753" xr:uid="{00000000-0005-0000-0000-0000CD190000}"/>
    <cellStyle name="SAPBEXexcBad7 6 3 3 2" xfId="26621" xr:uid="{00000000-0005-0000-0000-0000CE190000}"/>
    <cellStyle name="SAPBEXexcBad7 6 3 4" xfId="5968" xr:uid="{00000000-0005-0000-0000-0000CF190000}"/>
    <cellStyle name="SAPBEXexcBad7 6 3 4 2" xfId="22941" xr:uid="{00000000-0005-0000-0000-0000D0190000}"/>
    <cellStyle name="SAPBEXexcBad7 6 3 5" xfId="16105" xr:uid="{00000000-0005-0000-0000-0000D1190000}"/>
    <cellStyle name="SAPBEXexcBad7 6 3 5 2" xfId="31244" xr:uid="{00000000-0005-0000-0000-0000D2190000}"/>
    <cellStyle name="SAPBEXexcBad7 6 3 6" xfId="18717" xr:uid="{00000000-0005-0000-0000-0000D3190000}"/>
    <cellStyle name="SAPBEXexcBad7 6 3 6 2" xfId="33665" xr:uid="{00000000-0005-0000-0000-0000D4190000}"/>
    <cellStyle name="SAPBEXexcBad7 6 3 7" xfId="21020" xr:uid="{00000000-0005-0000-0000-0000D5190000}"/>
    <cellStyle name="SAPBEXexcBad7 6 3 7 2" xfId="35946" xr:uid="{00000000-0005-0000-0000-0000D6190000}"/>
    <cellStyle name="SAPBEXexcBad7 6 3 8" xfId="6177" xr:uid="{00000000-0005-0000-0000-0000D7190000}"/>
    <cellStyle name="SAPBEXexcBad7 6 3 9" xfId="41817" xr:uid="{8AB088BE-238A-4F7F-B38E-D298A1B6D7EC}"/>
    <cellStyle name="SAPBEXexcBad7 6 4" xfId="4762" xr:uid="{00000000-0005-0000-0000-0000D8190000}"/>
    <cellStyle name="SAPBEXexcBad7 6 4 10" xfId="45692" xr:uid="{A96F6732-0263-4E57-BAAE-D8DE420B0DE2}"/>
    <cellStyle name="SAPBEXexcBad7 6 4 11" xfId="48010" xr:uid="{DCE3780D-0FB1-46B1-9A76-68CE9ADC2BA0}"/>
    <cellStyle name="SAPBEXexcBad7 6 4 2" xfId="9917" xr:uid="{00000000-0005-0000-0000-0000D9190000}"/>
    <cellStyle name="SAPBEXexcBad7 6 4 2 2" xfId="25908" xr:uid="{00000000-0005-0000-0000-0000DA190000}"/>
    <cellStyle name="SAPBEXexcBad7 6 4 3" xfId="12735" xr:uid="{00000000-0005-0000-0000-0000DB190000}"/>
    <cellStyle name="SAPBEXexcBad7 6 4 3 2" xfId="28579" xr:uid="{00000000-0005-0000-0000-0000DC190000}"/>
    <cellStyle name="SAPBEXexcBad7 6 4 4" xfId="15220" xr:uid="{00000000-0005-0000-0000-0000DD190000}"/>
    <cellStyle name="SAPBEXexcBad7 6 4 4 2" xfId="30633" xr:uid="{00000000-0005-0000-0000-0000DE190000}"/>
    <cellStyle name="SAPBEXexcBad7 6 4 5" xfId="18058" xr:uid="{00000000-0005-0000-0000-0000DF190000}"/>
    <cellStyle name="SAPBEXexcBad7 6 4 5 2" xfId="33174" xr:uid="{00000000-0005-0000-0000-0000E0190000}"/>
    <cellStyle name="SAPBEXexcBad7 6 4 6" xfId="20666" xr:uid="{00000000-0005-0000-0000-0000E1190000}"/>
    <cellStyle name="SAPBEXexcBad7 6 4 6 2" xfId="35603" xr:uid="{00000000-0005-0000-0000-0000E2190000}"/>
    <cellStyle name="SAPBEXexcBad7 6 4 7" xfId="21807" xr:uid="{00000000-0005-0000-0000-0000E3190000}"/>
    <cellStyle name="SAPBEXexcBad7 6 4 7 2" xfId="36726" xr:uid="{00000000-0005-0000-0000-0000E4190000}"/>
    <cellStyle name="SAPBEXexcBad7 6 4 8" xfId="38741" xr:uid="{2569C3C6-7D4F-47B9-AECF-80F5745A04D7}"/>
    <cellStyle name="SAPBEXexcBad7 6 4 9" xfId="43502" xr:uid="{EC8FAF9B-F6EF-49B2-B952-1A252E95A049}"/>
    <cellStyle name="SAPBEXexcBad7 6 5" xfId="5630" xr:uid="{00000000-0005-0000-0000-0000E5190000}"/>
    <cellStyle name="SAPBEXexcBad7 6 5 2" xfId="37200" xr:uid="{00000000-0005-0000-0000-0000E6190000}"/>
    <cellStyle name="SAPBEXexcBad7 6 6" xfId="7711" xr:uid="{00000000-0005-0000-0000-0000E7190000}"/>
    <cellStyle name="SAPBEXexcBad7 6 7" xfId="6634" xr:uid="{00000000-0005-0000-0000-0000E8190000}"/>
    <cellStyle name="SAPBEXexcBad7 6 8" xfId="10645" xr:uid="{00000000-0005-0000-0000-0000E9190000}"/>
    <cellStyle name="SAPBEXexcBad7 6 9" xfId="6983" xr:uid="{00000000-0005-0000-0000-0000EA190000}"/>
    <cellStyle name="SAPBEXexcBad7 7" xfId="616" xr:uid="{00000000-0005-0000-0000-0000EB190000}"/>
    <cellStyle name="SAPBEXexcBad7 7 10" xfId="18557" xr:uid="{00000000-0005-0000-0000-0000EC190000}"/>
    <cellStyle name="SAPBEXexcBad7 7 11" xfId="22321" xr:uid="{00000000-0005-0000-0000-0000ED190000}"/>
    <cellStyle name="SAPBEXexcBad7 7 12" xfId="40897" xr:uid="{C91DEF7B-5477-49DA-8041-2DB7E1155B09}"/>
    <cellStyle name="SAPBEXexcBad7 7 13" xfId="41928" xr:uid="{73E290B8-9E79-430F-A87F-A64E9EE54D66}"/>
    <cellStyle name="SAPBEXexcBad7 7 14" xfId="41008" xr:uid="{ED72F644-1880-4959-A991-FBE7C592D09A}"/>
    <cellStyle name="SAPBEXexcBad7 7 15" xfId="39996" xr:uid="{62297D54-85AC-4D39-B7DB-F632D37E3B26}"/>
    <cellStyle name="SAPBEXexcBad7 7 2" xfId="617" xr:uid="{00000000-0005-0000-0000-0000EE190000}"/>
    <cellStyle name="SAPBEXexcBad7 7 2 10" xfId="22322" xr:uid="{00000000-0005-0000-0000-0000EF190000}"/>
    <cellStyle name="SAPBEXexcBad7 7 2 11" xfId="39759" xr:uid="{E3D39475-B48F-44B9-B620-003DAB086B8E}"/>
    <cellStyle name="SAPBEXexcBad7 7 2 12" xfId="40162" xr:uid="{47D26632-2851-4717-BBB7-2CCC9971A4D1}"/>
    <cellStyle name="SAPBEXexcBad7 7 2 13" xfId="38898" xr:uid="{769E51FA-CAF2-4A5D-949B-6E9009292AE1}"/>
    <cellStyle name="SAPBEXexcBad7 7 2 14" xfId="46757" xr:uid="{BAEB40E9-4227-41B0-991E-73C59C4817C7}"/>
    <cellStyle name="SAPBEXexcBad7 7 2 2" xfId="2757" xr:uid="{00000000-0005-0000-0000-0000F0190000}"/>
    <cellStyle name="SAPBEXexcBad7 7 2 2 10" xfId="43505" xr:uid="{247D235E-D2EB-4186-BF3C-47426A255B95}"/>
    <cellStyle name="SAPBEXexcBad7 7 2 2 11" xfId="45695" xr:uid="{16996ED2-283E-477D-92A7-FC4021262F5D}"/>
    <cellStyle name="SAPBEXexcBad7 7 2 2 12" xfId="48013" xr:uid="{FFA20CB1-EEA7-4071-A44E-767A1B675624}"/>
    <cellStyle name="SAPBEXexcBad7 7 2 2 2" xfId="7929" xr:uid="{00000000-0005-0000-0000-0000F1190000}"/>
    <cellStyle name="SAPBEXexcBad7 7 2 2 2 2" xfId="23959" xr:uid="{00000000-0005-0000-0000-0000F2190000}"/>
    <cellStyle name="SAPBEXexcBad7 7 2 2 3" xfId="10756" xr:uid="{00000000-0005-0000-0000-0000F3190000}"/>
    <cellStyle name="SAPBEXexcBad7 7 2 2 3 2" xfId="26624" xr:uid="{00000000-0005-0000-0000-0000F4190000}"/>
    <cellStyle name="SAPBEXexcBad7 7 2 2 4" xfId="15355" xr:uid="{00000000-0005-0000-0000-0000F5190000}"/>
    <cellStyle name="SAPBEXexcBad7 7 2 2 4 2" xfId="30764" xr:uid="{00000000-0005-0000-0000-0000F6190000}"/>
    <cellStyle name="SAPBEXexcBad7 7 2 2 5" xfId="16108" xr:uid="{00000000-0005-0000-0000-0000F7190000}"/>
    <cellStyle name="SAPBEXexcBad7 7 2 2 5 2" xfId="31247" xr:uid="{00000000-0005-0000-0000-0000F8190000}"/>
    <cellStyle name="SAPBEXexcBad7 7 2 2 6" xfId="18720" xr:uid="{00000000-0005-0000-0000-0000F9190000}"/>
    <cellStyle name="SAPBEXexcBad7 7 2 2 6 2" xfId="33668" xr:uid="{00000000-0005-0000-0000-0000FA190000}"/>
    <cellStyle name="SAPBEXexcBad7 7 2 2 7" xfId="21023" xr:uid="{00000000-0005-0000-0000-0000FB190000}"/>
    <cellStyle name="SAPBEXexcBad7 7 2 2 7 2" xfId="35949" xr:uid="{00000000-0005-0000-0000-0000FC190000}"/>
    <cellStyle name="SAPBEXexcBad7 7 2 2 8" xfId="6180" xr:uid="{00000000-0005-0000-0000-0000FD190000}"/>
    <cellStyle name="SAPBEXexcBad7 7 2 2 9" xfId="38738" xr:uid="{AD47E60B-4015-43A1-AE67-9B7E9ED42411}"/>
    <cellStyle name="SAPBEXexcBad7 7 2 3" xfId="4759" xr:uid="{00000000-0005-0000-0000-0000FE190000}"/>
    <cellStyle name="SAPBEXexcBad7 7 2 3 2" xfId="9914" xr:uid="{00000000-0005-0000-0000-0000FF190000}"/>
    <cellStyle name="SAPBEXexcBad7 7 2 3 2 2" xfId="25905" xr:uid="{00000000-0005-0000-0000-0000001A0000}"/>
    <cellStyle name="SAPBEXexcBad7 7 2 3 3" xfId="12732" xr:uid="{00000000-0005-0000-0000-0000011A0000}"/>
    <cellStyle name="SAPBEXexcBad7 7 2 3 3 2" xfId="28576" xr:uid="{00000000-0005-0000-0000-0000021A0000}"/>
    <cellStyle name="SAPBEXexcBad7 7 2 3 4" xfId="13650" xr:uid="{00000000-0005-0000-0000-0000031A0000}"/>
    <cellStyle name="SAPBEXexcBad7 7 2 3 4 2" xfId="29271" xr:uid="{00000000-0005-0000-0000-0000041A0000}"/>
    <cellStyle name="SAPBEXexcBad7 7 2 3 5" xfId="18055" xr:uid="{00000000-0005-0000-0000-0000051A0000}"/>
    <cellStyle name="SAPBEXexcBad7 7 2 3 5 2" xfId="33171" xr:uid="{00000000-0005-0000-0000-0000061A0000}"/>
    <cellStyle name="SAPBEXexcBad7 7 2 3 6" xfId="20663" xr:uid="{00000000-0005-0000-0000-0000071A0000}"/>
    <cellStyle name="SAPBEXexcBad7 7 2 3 6 2" xfId="35600" xr:uid="{00000000-0005-0000-0000-0000081A0000}"/>
    <cellStyle name="SAPBEXexcBad7 7 2 3 7" xfId="21808" xr:uid="{00000000-0005-0000-0000-0000091A0000}"/>
    <cellStyle name="SAPBEXexcBad7 7 2 3 7 2" xfId="36727" xr:uid="{00000000-0005-0000-0000-00000A1A0000}"/>
    <cellStyle name="SAPBEXexcBad7 7 2 4" xfId="5627" xr:uid="{00000000-0005-0000-0000-00000B1A0000}"/>
    <cellStyle name="SAPBEXexcBad7 7 2 4 2" xfId="37197" xr:uid="{00000000-0005-0000-0000-00000C1A0000}"/>
    <cellStyle name="SAPBEXexcBad7 7 2 5" xfId="7708" xr:uid="{00000000-0005-0000-0000-00000D1A0000}"/>
    <cellStyle name="SAPBEXexcBad7 7 2 6" xfId="13312" xr:uid="{00000000-0005-0000-0000-00000E1A0000}"/>
    <cellStyle name="SAPBEXexcBad7 7 2 7" xfId="13257" xr:uid="{00000000-0005-0000-0000-00000F1A0000}"/>
    <cellStyle name="SAPBEXexcBad7 7 2 8" xfId="10651" xr:uid="{00000000-0005-0000-0000-0000101A0000}"/>
    <cellStyle name="SAPBEXexcBad7 7 2 9" xfId="11797" xr:uid="{00000000-0005-0000-0000-0000111A0000}"/>
    <cellStyle name="SAPBEXexcBad7 7 3" xfId="2756" xr:uid="{00000000-0005-0000-0000-0000121A0000}"/>
    <cellStyle name="SAPBEXexcBad7 7 3 10" xfId="42257" xr:uid="{79E47A16-E52B-4BE2-B85B-CAADD19616D7}"/>
    <cellStyle name="SAPBEXexcBad7 7 3 11" xfId="44734" xr:uid="{C1836A57-5077-48D6-9C8D-AC4963C6C190}"/>
    <cellStyle name="SAPBEXexcBad7 7 3 12" xfId="46795" xr:uid="{95E1E7BF-7CE7-42A8-801A-2D808643F20B}"/>
    <cellStyle name="SAPBEXexcBad7 7 3 13" xfId="49100" xr:uid="{B574E041-065B-4DA0-B1C6-91E76616C2B9}"/>
    <cellStyle name="SAPBEXexcBad7 7 3 2" xfId="7928" xr:uid="{00000000-0005-0000-0000-0000131A0000}"/>
    <cellStyle name="SAPBEXexcBad7 7 3 2 2" xfId="23958" xr:uid="{00000000-0005-0000-0000-0000141A0000}"/>
    <cellStyle name="SAPBEXexcBad7 7 3 2 3" xfId="41991" xr:uid="{05DBC91B-C268-4BD1-A0A8-110BBBF7100B}"/>
    <cellStyle name="SAPBEXexcBad7 7 3 2 4" xfId="42429" xr:uid="{ED963D67-91E5-4D11-BDBB-A719B72BACC1}"/>
    <cellStyle name="SAPBEXexcBad7 7 3 2 5" xfId="44897" xr:uid="{AF327BA0-8707-4C9A-959C-C1B567CB4817}"/>
    <cellStyle name="SAPBEXexcBad7 7 3 2 6" xfId="46960" xr:uid="{AEF2D173-4DB7-446F-AFAD-5AA8353A2111}"/>
    <cellStyle name="SAPBEXexcBad7 7 3 2 7" xfId="49257" xr:uid="{698847B3-4D31-4E09-95C5-BD3F7C84F62C}"/>
    <cellStyle name="SAPBEXexcBad7 7 3 3" xfId="10755" xr:uid="{00000000-0005-0000-0000-0000151A0000}"/>
    <cellStyle name="SAPBEXexcBad7 7 3 3 2" xfId="26623" xr:uid="{00000000-0005-0000-0000-0000161A0000}"/>
    <cellStyle name="SAPBEXexcBad7 7 3 4" xfId="10169" xr:uid="{00000000-0005-0000-0000-0000171A0000}"/>
    <cellStyle name="SAPBEXexcBad7 7 3 4 2" xfId="26134" xr:uid="{00000000-0005-0000-0000-0000181A0000}"/>
    <cellStyle name="SAPBEXexcBad7 7 3 5" xfId="16107" xr:uid="{00000000-0005-0000-0000-0000191A0000}"/>
    <cellStyle name="SAPBEXexcBad7 7 3 5 2" xfId="31246" xr:uid="{00000000-0005-0000-0000-00001A1A0000}"/>
    <cellStyle name="SAPBEXexcBad7 7 3 6" xfId="18719" xr:uid="{00000000-0005-0000-0000-00001B1A0000}"/>
    <cellStyle name="SAPBEXexcBad7 7 3 6 2" xfId="33667" xr:uid="{00000000-0005-0000-0000-00001C1A0000}"/>
    <cellStyle name="SAPBEXexcBad7 7 3 7" xfId="21022" xr:uid="{00000000-0005-0000-0000-00001D1A0000}"/>
    <cellStyle name="SAPBEXexcBad7 7 3 7 2" xfId="35948" xr:uid="{00000000-0005-0000-0000-00001E1A0000}"/>
    <cellStyle name="SAPBEXexcBad7 7 3 8" xfId="6179" xr:uid="{00000000-0005-0000-0000-00001F1A0000}"/>
    <cellStyle name="SAPBEXexcBad7 7 3 9" xfId="41818" xr:uid="{D92F48ED-D794-4A7F-9ECE-D6C8CB62B659}"/>
    <cellStyle name="SAPBEXexcBad7 7 4" xfId="4760" xr:uid="{00000000-0005-0000-0000-0000201A0000}"/>
    <cellStyle name="SAPBEXexcBad7 7 4 10" xfId="45694" xr:uid="{1E74DE56-FCA1-4A33-92DB-9096B6157AE4}"/>
    <cellStyle name="SAPBEXexcBad7 7 4 11" xfId="48012" xr:uid="{3B0A4EBD-1A8F-4AA3-8A03-CACA6BD2E454}"/>
    <cellStyle name="SAPBEXexcBad7 7 4 2" xfId="9915" xr:uid="{00000000-0005-0000-0000-0000211A0000}"/>
    <cellStyle name="SAPBEXexcBad7 7 4 2 2" xfId="25906" xr:uid="{00000000-0005-0000-0000-0000221A0000}"/>
    <cellStyle name="SAPBEXexcBad7 7 4 3" xfId="12733" xr:uid="{00000000-0005-0000-0000-0000231A0000}"/>
    <cellStyle name="SAPBEXexcBad7 7 4 3 2" xfId="28577" xr:uid="{00000000-0005-0000-0000-0000241A0000}"/>
    <cellStyle name="SAPBEXexcBad7 7 4 4" xfId="15219" xr:uid="{00000000-0005-0000-0000-0000251A0000}"/>
    <cellStyle name="SAPBEXexcBad7 7 4 4 2" xfId="30632" xr:uid="{00000000-0005-0000-0000-0000261A0000}"/>
    <cellStyle name="SAPBEXexcBad7 7 4 5" xfId="18056" xr:uid="{00000000-0005-0000-0000-0000271A0000}"/>
    <cellStyle name="SAPBEXexcBad7 7 4 5 2" xfId="33172" xr:uid="{00000000-0005-0000-0000-0000281A0000}"/>
    <cellStyle name="SAPBEXexcBad7 7 4 6" xfId="20664" xr:uid="{00000000-0005-0000-0000-0000291A0000}"/>
    <cellStyle name="SAPBEXexcBad7 7 4 6 2" xfId="35601" xr:uid="{00000000-0005-0000-0000-00002A1A0000}"/>
    <cellStyle name="SAPBEXexcBad7 7 4 7" xfId="21809" xr:uid="{00000000-0005-0000-0000-00002B1A0000}"/>
    <cellStyle name="SAPBEXexcBad7 7 4 7 2" xfId="36728" xr:uid="{00000000-0005-0000-0000-00002C1A0000}"/>
    <cellStyle name="SAPBEXexcBad7 7 4 8" xfId="38739" xr:uid="{43472EB9-E1DF-4255-97CD-A303827E93E2}"/>
    <cellStyle name="SAPBEXexcBad7 7 4 9" xfId="43504" xr:uid="{F3D879A3-3928-4E4A-916B-F970278A50A0}"/>
    <cellStyle name="SAPBEXexcBad7 7 5" xfId="5628" xr:uid="{00000000-0005-0000-0000-00002D1A0000}"/>
    <cellStyle name="SAPBEXexcBad7 7 5 2" xfId="37198" xr:uid="{00000000-0005-0000-0000-00002E1A0000}"/>
    <cellStyle name="SAPBEXexcBad7 7 6" xfId="7709" xr:uid="{00000000-0005-0000-0000-00002F1A0000}"/>
    <cellStyle name="SAPBEXexcBad7 7 7" xfId="6633" xr:uid="{00000000-0005-0000-0000-0000301A0000}"/>
    <cellStyle name="SAPBEXexcBad7 7 8" xfId="15107" xr:uid="{00000000-0005-0000-0000-0000311A0000}"/>
    <cellStyle name="SAPBEXexcBad7 7 9" xfId="13512" xr:uid="{00000000-0005-0000-0000-0000321A0000}"/>
    <cellStyle name="SAPBEXexcBad7 8" xfId="618" xr:uid="{00000000-0005-0000-0000-0000331A0000}"/>
    <cellStyle name="SAPBEXexcBad7 8 10" xfId="14762" xr:uid="{00000000-0005-0000-0000-0000341A0000}"/>
    <cellStyle name="SAPBEXexcBad7 8 11" xfId="22323" xr:uid="{00000000-0005-0000-0000-0000351A0000}"/>
    <cellStyle name="SAPBEXexcBad7 8 12" xfId="39758" xr:uid="{E342E3BE-DB4A-437D-BE69-6A1579884905}"/>
    <cellStyle name="SAPBEXexcBad7 8 13" xfId="41300" xr:uid="{5FD68556-5EB9-4AA0-B78E-7A13314C4526}"/>
    <cellStyle name="SAPBEXexcBad7 8 14" xfId="44579" xr:uid="{A5CCC914-EBEC-45D9-A577-2AB5324A1144}"/>
    <cellStyle name="SAPBEXexcBad7 8 15" xfId="44513" xr:uid="{C6D2B4B6-DCB7-47C9-A6EF-5F53E8221887}"/>
    <cellStyle name="SAPBEXexcBad7 8 2" xfId="619" xr:uid="{00000000-0005-0000-0000-0000361A0000}"/>
    <cellStyle name="SAPBEXexcBad7 8 2 10" xfId="44735" xr:uid="{37A8AC5B-5AC5-48D9-8901-C7031F3D4E91}"/>
    <cellStyle name="SAPBEXexcBad7 8 2 11" xfId="46796" xr:uid="{CFAF183C-94CE-4323-92BE-D71B85F464D8}"/>
    <cellStyle name="SAPBEXexcBad7 8 2 12" xfId="49101" xr:uid="{2D3965D1-80F6-45BC-8730-E959E90CB5F0}"/>
    <cellStyle name="SAPBEXexcBad7 8 2 2" xfId="5625" xr:uid="{00000000-0005-0000-0000-0000371A0000}"/>
    <cellStyle name="SAPBEXexcBad7 8 2 2 2" xfId="37196" xr:uid="{00000000-0005-0000-0000-0000381A0000}"/>
    <cellStyle name="SAPBEXexcBad7 8 2 2 3" xfId="42430" xr:uid="{B81B1C2E-654E-40BD-BBA4-2AD3F4947C85}"/>
    <cellStyle name="SAPBEXexcBad7 8 2 2 4" xfId="44898" xr:uid="{BD934F55-0093-4C5A-BCC8-2AACB47569E1}"/>
    <cellStyle name="SAPBEXexcBad7 8 2 2 5" xfId="46961" xr:uid="{D893ADD2-515A-490B-9997-DE43E120126B}"/>
    <cellStyle name="SAPBEXexcBad7 8 2 2 6" xfId="49258" xr:uid="{73968824-E1FB-4805-B64D-C54E4DD080EB}"/>
    <cellStyle name="SAPBEXexcBad7 8 2 3" xfId="7707" xr:uid="{00000000-0005-0000-0000-0000391A0000}"/>
    <cellStyle name="SAPBEXexcBad7 8 2 4" xfId="13048" xr:uid="{00000000-0005-0000-0000-00003A1A0000}"/>
    <cellStyle name="SAPBEXexcBad7 8 2 5" xfId="14247" xr:uid="{00000000-0005-0000-0000-00003B1A0000}"/>
    <cellStyle name="SAPBEXexcBad7 8 2 6" xfId="13767" xr:uid="{00000000-0005-0000-0000-00003C1A0000}"/>
    <cellStyle name="SAPBEXexcBad7 8 2 7" xfId="15988" xr:uid="{00000000-0005-0000-0000-00003D1A0000}"/>
    <cellStyle name="SAPBEXexcBad7 8 2 8" xfId="22324" xr:uid="{00000000-0005-0000-0000-00003E1A0000}"/>
    <cellStyle name="SAPBEXexcBad7 8 2 9" xfId="42258" xr:uid="{C4137A91-32FB-410B-82C5-4DDE4E51FD76}"/>
    <cellStyle name="SAPBEXexcBad7 8 3" xfId="2758" xr:uid="{00000000-0005-0000-0000-00003F1A0000}"/>
    <cellStyle name="SAPBEXexcBad7 8 3 10" xfId="43506" xr:uid="{7438C288-B248-45B1-9D2E-B7019AA7075F}"/>
    <cellStyle name="SAPBEXexcBad7 8 3 11" xfId="45696" xr:uid="{6D22BF05-C026-446C-89F7-E07667DC84E6}"/>
    <cellStyle name="SAPBEXexcBad7 8 3 12" xfId="48014" xr:uid="{DE53AA69-F74A-4CC6-BA2B-D087FB07A79C}"/>
    <cellStyle name="SAPBEXexcBad7 8 3 2" xfId="7930" xr:uid="{00000000-0005-0000-0000-0000401A0000}"/>
    <cellStyle name="SAPBEXexcBad7 8 3 2 2" xfId="23960" xr:uid="{00000000-0005-0000-0000-0000411A0000}"/>
    <cellStyle name="SAPBEXexcBad7 8 3 3" xfId="10757" xr:uid="{00000000-0005-0000-0000-0000421A0000}"/>
    <cellStyle name="SAPBEXexcBad7 8 3 3 2" xfId="26625" xr:uid="{00000000-0005-0000-0000-0000431A0000}"/>
    <cellStyle name="SAPBEXexcBad7 8 3 4" xfId="14267" xr:uid="{00000000-0005-0000-0000-0000441A0000}"/>
    <cellStyle name="SAPBEXexcBad7 8 3 4 2" xfId="29790" xr:uid="{00000000-0005-0000-0000-0000451A0000}"/>
    <cellStyle name="SAPBEXexcBad7 8 3 5" xfId="16109" xr:uid="{00000000-0005-0000-0000-0000461A0000}"/>
    <cellStyle name="SAPBEXexcBad7 8 3 5 2" xfId="31248" xr:uid="{00000000-0005-0000-0000-0000471A0000}"/>
    <cellStyle name="SAPBEXexcBad7 8 3 6" xfId="18721" xr:uid="{00000000-0005-0000-0000-0000481A0000}"/>
    <cellStyle name="SAPBEXexcBad7 8 3 6 2" xfId="33669" xr:uid="{00000000-0005-0000-0000-0000491A0000}"/>
    <cellStyle name="SAPBEXexcBad7 8 3 7" xfId="21024" xr:uid="{00000000-0005-0000-0000-00004A1A0000}"/>
    <cellStyle name="SAPBEXexcBad7 8 3 7 2" xfId="35950" xr:uid="{00000000-0005-0000-0000-00004B1A0000}"/>
    <cellStyle name="SAPBEXexcBad7 8 3 8" xfId="6181" xr:uid="{00000000-0005-0000-0000-00004C1A0000}"/>
    <cellStyle name="SAPBEXexcBad7 8 3 9" xfId="38737" xr:uid="{8467C87F-0F35-4F20-9A78-1C22638D910D}"/>
    <cellStyle name="SAPBEXexcBad7 8 4" xfId="4758" xr:uid="{00000000-0005-0000-0000-00004D1A0000}"/>
    <cellStyle name="SAPBEXexcBad7 8 4 2" xfId="9913" xr:uid="{00000000-0005-0000-0000-00004E1A0000}"/>
    <cellStyle name="SAPBEXexcBad7 8 4 2 2" xfId="25904" xr:uid="{00000000-0005-0000-0000-00004F1A0000}"/>
    <cellStyle name="SAPBEXexcBad7 8 4 3" xfId="12731" xr:uid="{00000000-0005-0000-0000-0000501A0000}"/>
    <cellStyle name="SAPBEXexcBad7 8 4 3 2" xfId="28575" xr:uid="{00000000-0005-0000-0000-0000511A0000}"/>
    <cellStyle name="SAPBEXexcBad7 8 4 4" xfId="10486" xr:uid="{00000000-0005-0000-0000-0000521A0000}"/>
    <cellStyle name="SAPBEXexcBad7 8 4 4 2" xfId="26408" xr:uid="{00000000-0005-0000-0000-0000531A0000}"/>
    <cellStyle name="SAPBEXexcBad7 8 4 5" xfId="18054" xr:uid="{00000000-0005-0000-0000-0000541A0000}"/>
    <cellStyle name="SAPBEXexcBad7 8 4 5 2" xfId="33170" xr:uid="{00000000-0005-0000-0000-0000551A0000}"/>
    <cellStyle name="SAPBEXexcBad7 8 4 6" xfId="20662" xr:uid="{00000000-0005-0000-0000-0000561A0000}"/>
    <cellStyle name="SAPBEXexcBad7 8 4 6 2" xfId="35599" xr:uid="{00000000-0005-0000-0000-0000571A0000}"/>
    <cellStyle name="SAPBEXexcBad7 8 4 7" xfId="21811" xr:uid="{00000000-0005-0000-0000-0000581A0000}"/>
    <cellStyle name="SAPBEXexcBad7 8 4 7 2" xfId="36730" xr:uid="{00000000-0005-0000-0000-0000591A0000}"/>
    <cellStyle name="SAPBEXexcBad7 8 5" xfId="5626" xr:uid="{00000000-0005-0000-0000-00005A1A0000}"/>
    <cellStyle name="SAPBEXexcBad7 8 5 2" xfId="37810" xr:uid="{00000000-0005-0000-0000-00005B1A0000}"/>
    <cellStyle name="SAPBEXexcBad7 8 6" xfId="5735" xr:uid="{00000000-0005-0000-0000-00005C1A0000}"/>
    <cellStyle name="SAPBEXexcBad7 8 7" xfId="14159" xr:uid="{00000000-0005-0000-0000-00005D1A0000}"/>
    <cellStyle name="SAPBEXexcBad7 8 8" xfId="14569" xr:uid="{00000000-0005-0000-0000-00005E1A0000}"/>
    <cellStyle name="SAPBEXexcBad7 8 9" xfId="13700" xr:uid="{00000000-0005-0000-0000-00005F1A0000}"/>
    <cellStyle name="SAPBEXexcBad7 9" xfId="620" xr:uid="{00000000-0005-0000-0000-0000601A0000}"/>
    <cellStyle name="SAPBEXexcBad7 9 10" xfId="4997" xr:uid="{00000000-0005-0000-0000-0000611A0000}"/>
    <cellStyle name="SAPBEXexcBad7 9 11" xfId="40895" xr:uid="{58E4C33B-6F32-496B-A195-CE3780581882}"/>
    <cellStyle name="SAPBEXexcBad7 9 12" xfId="40163" xr:uid="{BEEFAA72-4034-491F-A735-7EC69418EA54}"/>
    <cellStyle name="SAPBEXexcBad7 9 13" xfId="42210" xr:uid="{A01B344D-2964-4B48-941F-D155FC8CEF00}"/>
    <cellStyle name="SAPBEXexcBad7 9 14" xfId="44785" xr:uid="{9CC9AF1A-A73A-48D1-BEC2-FF3FC1822905}"/>
    <cellStyle name="SAPBEXexcBad7 9 2" xfId="2759" xr:uid="{00000000-0005-0000-0000-0000621A0000}"/>
    <cellStyle name="SAPBEXexcBad7 9 2 10" xfId="43507" xr:uid="{776C2DD3-5AA0-43F3-AAE9-EA04DE6E45FB}"/>
    <cellStyle name="SAPBEXexcBad7 9 2 11" xfId="45697" xr:uid="{72990352-5566-439F-BD02-E6848B8FF27B}"/>
    <cellStyle name="SAPBEXexcBad7 9 2 12" xfId="48015" xr:uid="{EF3331B5-2667-4FD5-94BD-672C00273830}"/>
    <cellStyle name="SAPBEXexcBad7 9 2 2" xfId="7931" xr:uid="{00000000-0005-0000-0000-0000631A0000}"/>
    <cellStyle name="SAPBEXexcBad7 9 2 2 2" xfId="23961" xr:uid="{00000000-0005-0000-0000-0000641A0000}"/>
    <cellStyle name="SAPBEXexcBad7 9 2 3" xfId="10758" xr:uid="{00000000-0005-0000-0000-0000651A0000}"/>
    <cellStyle name="SAPBEXexcBad7 9 2 3 2" xfId="26626" xr:uid="{00000000-0005-0000-0000-0000661A0000}"/>
    <cellStyle name="SAPBEXexcBad7 9 2 4" xfId="14653" xr:uid="{00000000-0005-0000-0000-0000671A0000}"/>
    <cellStyle name="SAPBEXexcBad7 9 2 4 2" xfId="30153" xr:uid="{00000000-0005-0000-0000-0000681A0000}"/>
    <cellStyle name="SAPBEXexcBad7 9 2 5" xfId="16110" xr:uid="{00000000-0005-0000-0000-0000691A0000}"/>
    <cellStyle name="SAPBEXexcBad7 9 2 5 2" xfId="31249" xr:uid="{00000000-0005-0000-0000-00006A1A0000}"/>
    <cellStyle name="SAPBEXexcBad7 9 2 6" xfId="18722" xr:uid="{00000000-0005-0000-0000-00006B1A0000}"/>
    <cellStyle name="SAPBEXexcBad7 9 2 6 2" xfId="33670" xr:uid="{00000000-0005-0000-0000-00006C1A0000}"/>
    <cellStyle name="SAPBEXexcBad7 9 2 7" xfId="21025" xr:uid="{00000000-0005-0000-0000-00006D1A0000}"/>
    <cellStyle name="SAPBEXexcBad7 9 2 7 2" xfId="35951" xr:uid="{00000000-0005-0000-0000-00006E1A0000}"/>
    <cellStyle name="SAPBEXexcBad7 9 2 8" xfId="6182" xr:uid="{00000000-0005-0000-0000-00006F1A0000}"/>
    <cellStyle name="SAPBEXexcBad7 9 2 9" xfId="38736" xr:uid="{6E002F0D-D941-422A-8A4A-DB3AC835463B}"/>
    <cellStyle name="SAPBEXexcBad7 9 3" xfId="4757" xr:uid="{00000000-0005-0000-0000-0000701A0000}"/>
    <cellStyle name="SAPBEXexcBad7 9 3 2" xfId="9912" xr:uid="{00000000-0005-0000-0000-0000711A0000}"/>
    <cellStyle name="SAPBEXexcBad7 9 3 2 2" xfId="25903" xr:uid="{00000000-0005-0000-0000-0000721A0000}"/>
    <cellStyle name="SAPBEXexcBad7 9 3 3" xfId="12730" xr:uid="{00000000-0005-0000-0000-0000731A0000}"/>
    <cellStyle name="SAPBEXexcBad7 9 3 3 2" xfId="28574" xr:uid="{00000000-0005-0000-0000-0000741A0000}"/>
    <cellStyle name="SAPBEXexcBad7 9 3 4" xfId="10478" xr:uid="{00000000-0005-0000-0000-0000751A0000}"/>
    <cellStyle name="SAPBEXexcBad7 9 3 4 2" xfId="26400" xr:uid="{00000000-0005-0000-0000-0000761A0000}"/>
    <cellStyle name="SAPBEXexcBad7 9 3 5" xfId="18053" xr:uid="{00000000-0005-0000-0000-0000771A0000}"/>
    <cellStyle name="SAPBEXexcBad7 9 3 5 2" xfId="33169" xr:uid="{00000000-0005-0000-0000-0000781A0000}"/>
    <cellStyle name="SAPBEXexcBad7 9 3 6" xfId="20661" xr:uid="{00000000-0005-0000-0000-0000791A0000}"/>
    <cellStyle name="SAPBEXexcBad7 9 3 6 2" xfId="35598" xr:uid="{00000000-0005-0000-0000-00007A1A0000}"/>
    <cellStyle name="SAPBEXexcBad7 9 3 7" xfId="21810" xr:uid="{00000000-0005-0000-0000-00007B1A0000}"/>
    <cellStyle name="SAPBEXexcBad7 9 3 7 2" xfId="36729" xr:uid="{00000000-0005-0000-0000-00007C1A0000}"/>
    <cellStyle name="SAPBEXexcBad7 9 4" xfId="5624" xr:uid="{00000000-0005-0000-0000-00007D1A0000}"/>
    <cellStyle name="SAPBEXexcBad7 9 4 2" xfId="22749" xr:uid="{00000000-0005-0000-0000-00007E1A0000}"/>
    <cellStyle name="SAPBEXexcBad7 9 5" xfId="5736" xr:uid="{00000000-0005-0000-0000-00007F1A0000}"/>
    <cellStyle name="SAPBEXexcBad7 9 5 2" xfId="22787" xr:uid="{00000000-0005-0000-0000-0000801A0000}"/>
    <cellStyle name="SAPBEXexcBad7 9 6" xfId="13314" xr:uid="{00000000-0005-0000-0000-0000811A0000}"/>
    <cellStyle name="SAPBEXexcBad7 9 6 2" xfId="29040" xr:uid="{00000000-0005-0000-0000-0000821A0000}"/>
    <cellStyle name="SAPBEXexcBad7 9 7" xfId="14368" xr:uid="{00000000-0005-0000-0000-0000831A0000}"/>
    <cellStyle name="SAPBEXexcBad7 9 7 2" xfId="29889" xr:uid="{00000000-0005-0000-0000-0000841A0000}"/>
    <cellStyle name="SAPBEXexcBad7 9 8" xfId="10650" xr:uid="{00000000-0005-0000-0000-0000851A0000}"/>
    <cellStyle name="SAPBEXexcBad7 9 8 2" xfId="26523" xr:uid="{00000000-0005-0000-0000-0000861A0000}"/>
    <cellStyle name="SAPBEXexcBad7 9 9" xfId="10624" xr:uid="{00000000-0005-0000-0000-0000871A0000}"/>
    <cellStyle name="SAPBEXexcBad7 9 9 2" xfId="26510" xr:uid="{00000000-0005-0000-0000-0000881A0000}"/>
    <cellStyle name="SAPBEXexcBad7_CC - Div XRef" xfId="1787" xr:uid="{00000000-0005-0000-0000-0000891A0000}"/>
    <cellStyle name="SAPBEXexcBad8" xfId="73" xr:uid="{00000000-0005-0000-0000-00008A1A0000}"/>
    <cellStyle name="SAPBEXexcBad8 10" xfId="621" xr:uid="{00000000-0005-0000-0000-00008B1A0000}"/>
    <cellStyle name="SAPBEXexcBad8 10 10" xfId="22325" xr:uid="{00000000-0005-0000-0000-00008C1A0000}"/>
    <cellStyle name="SAPBEXexcBad8 10 11" xfId="39757" xr:uid="{6BA52A37-9798-4E38-AE4D-05B427CC9E39}"/>
    <cellStyle name="SAPBEXexcBad8 10 12" xfId="40164" xr:uid="{4E8FE8D5-FD92-4182-9F09-2FDA2614361D}"/>
    <cellStyle name="SAPBEXexcBad8 10 13" xfId="44578" xr:uid="{3379E073-2B60-4ABB-A3C6-03868615BF58}"/>
    <cellStyle name="SAPBEXexcBad8 10 14" xfId="43304" xr:uid="{181B2691-07EF-4EEC-B9E7-663D2D60968B}"/>
    <cellStyle name="SAPBEXexcBad8 10 2" xfId="2760" xr:uid="{00000000-0005-0000-0000-00008D1A0000}"/>
    <cellStyle name="SAPBEXexcBad8 10 2 10" xfId="43508" xr:uid="{5BFC2A07-36B7-41D0-A492-29CFB29D880C}"/>
    <cellStyle name="SAPBEXexcBad8 10 2 11" xfId="45698" xr:uid="{5911F509-207C-40F4-82CE-7D03964DB8B0}"/>
    <cellStyle name="SAPBEXexcBad8 10 2 12" xfId="48016" xr:uid="{1F079A9B-6896-44D1-928B-559A7B321E37}"/>
    <cellStyle name="SAPBEXexcBad8 10 2 2" xfId="7932" xr:uid="{00000000-0005-0000-0000-00008E1A0000}"/>
    <cellStyle name="SAPBEXexcBad8 10 2 2 2" xfId="23962" xr:uid="{00000000-0005-0000-0000-00008F1A0000}"/>
    <cellStyle name="SAPBEXexcBad8 10 2 3" xfId="10759" xr:uid="{00000000-0005-0000-0000-0000901A0000}"/>
    <cellStyle name="SAPBEXexcBad8 10 2 3 2" xfId="26627" xr:uid="{00000000-0005-0000-0000-0000911A0000}"/>
    <cellStyle name="SAPBEXexcBad8 10 2 4" xfId="14268" xr:uid="{00000000-0005-0000-0000-0000921A0000}"/>
    <cellStyle name="SAPBEXexcBad8 10 2 4 2" xfId="29791" xr:uid="{00000000-0005-0000-0000-0000931A0000}"/>
    <cellStyle name="SAPBEXexcBad8 10 2 5" xfId="16111" xr:uid="{00000000-0005-0000-0000-0000941A0000}"/>
    <cellStyle name="SAPBEXexcBad8 10 2 5 2" xfId="31250" xr:uid="{00000000-0005-0000-0000-0000951A0000}"/>
    <cellStyle name="SAPBEXexcBad8 10 2 6" xfId="18723" xr:uid="{00000000-0005-0000-0000-0000961A0000}"/>
    <cellStyle name="SAPBEXexcBad8 10 2 6 2" xfId="33671" xr:uid="{00000000-0005-0000-0000-0000971A0000}"/>
    <cellStyle name="SAPBEXexcBad8 10 2 7" xfId="21026" xr:uid="{00000000-0005-0000-0000-0000981A0000}"/>
    <cellStyle name="SAPBEXexcBad8 10 2 7 2" xfId="35952" xr:uid="{00000000-0005-0000-0000-0000991A0000}"/>
    <cellStyle name="SAPBEXexcBad8 10 2 8" xfId="6183" xr:uid="{00000000-0005-0000-0000-00009A1A0000}"/>
    <cellStyle name="SAPBEXexcBad8 10 2 9" xfId="38735" xr:uid="{EDB90472-69DD-4F70-AD90-8F44FA2C0B26}"/>
    <cellStyle name="SAPBEXexcBad8 10 3" xfId="4756" xr:uid="{00000000-0005-0000-0000-00009B1A0000}"/>
    <cellStyle name="SAPBEXexcBad8 10 3 2" xfId="9911" xr:uid="{00000000-0005-0000-0000-00009C1A0000}"/>
    <cellStyle name="SAPBEXexcBad8 10 3 2 2" xfId="25902" xr:uid="{00000000-0005-0000-0000-00009D1A0000}"/>
    <cellStyle name="SAPBEXexcBad8 10 3 3" xfId="12729" xr:uid="{00000000-0005-0000-0000-00009E1A0000}"/>
    <cellStyle name="SAPBEXexcBad8 10 3 3 2" xfId="28573" xr:uid="{00000000-0005-0000-0000-00009F1A0000}"/>
    <cellStyle name="SAPBEXexcBad8 10 3 4" xfId="12838" xr:uid="{00000000-0005-0000-0000-0000A01A0000}"/>
    <cellStyle name="SAPBEXexcBad8 10 3 4 2" xfId="28682" xr:uid="{00000000-0005-0000-0000-0000A11A0000}"/>
    <cellStyle name="SAPBEXexcBad8 10 3 5" xfId="18052" xr:uid="{00000000-0005-0000-0000-0000A21A0000}"/>
    <cellStyle name="SAPBEXexcBad8 10 3 5 2" xfId="33168" xr:uid="{00000000-0005-0000-0000-0000A31A0000}"/>
    <cellStyle name="SAPBEXexcBad8 10 3 6" xfId="20660" xr:uid="{00000000-0005-0000-0000-0000A41A0000}"/>
    <cellStyle name="SAPBEXexcBad8 10 3 6 2" xfId="35597" xr:uid="{00000000-0005-0000-0000-0000A51A0000}"/>
    <cellStyle name="SAPBEXexcBad8 10 3 7" xfId="21812" xr:uid="{00000000-0005-0000-0000-0000A61A0000}"/>
    <cellStyle name="SAPBEXexcBad8 10 3 7 2" xfId="36731" xr:uid="{00000000-0005-0000-0000-0000A71A0000}"/>
    <cellStyle name="SAPBEXexcBad8 10 4" xfId="5623" xr:uid="{00000000-0005-0000-0000-0000A81A0000}"/>
    <cellStyle name="SAPBEXexcBad8 10 4 2" xfId="37195" xr:uid="{00000000-0005-0000-0000-0000A91A0000}"/>
    <cellStyle name="SAPBEXexcBad8 10 5" xfId="7706" xr:uid="{00000000-0005-0000-0000-0000AA1A0000}"/>
    <cellStyle name="SAPBEXexcBad8 10 6" xfId="13049" xr:uid="{00000000-0005-0000-0000-0000AB1A0000}"/>
    <cellStyle name="SAPBEXexcBad8 10 7" xfId="13505" xr:uid="{00000000-0005-0000-0000-0000AC1A0000}"/>
    <cellStyle name="SAPBEXexcBad8 10 8" xfId="10580" xr:uid="{00000000-0005-0000-0000-0000AD1A0000}"/>
    <cellStyle name="SAPBEXexcBad8 10 9" xfId="19996" xr:uid="{00000000-0005-0000-0000-0000AE1A0000}"/>
    <cellStyle name="SAPBEXexcBad8 11" xfId="1788" xr:uid="{00000000-0005-0000-0000-0000AF1A0000}"/>
    <cellStyle name="SAPBEXexcBad8 11 10" xfId="23016" xr:uid="{00000000-0005-0000-0000-0000B01A0000}"/>
    <cellStyle name="SAPBEXexcBad8 11 11" xfId="39756" xr:uid="{6BE9DA8A-C05C-443E-A0DD-7DF9E6F88E56}"/>
    <cellStyle name="SAPBEXexcBad8 11 12" xfId="41301" xr:uid="{07F4AAED-AA60-4729-8DD1-935DCB569FDE}"/>
    <cellStyle name="SAPBEXexcBad8 11 13" xfId="40217" xr:uid="{0293A333-A064-4C28-8E2F-844A3A299389}"/>
    <cellStyle name="SAPBEXexcBad8 11 14" xfId="44516" xr:uid="{8232420B-F133-4B43-A2DA-BCC559120886}"/>
    <cellStyle name="SAPBEXexcBad8 11 2" xfId="2761" xr:uid="{00000000-0005-0000-0000-0000B11A0000}"/>
    <cellStyle name="SAPBEXexcBad8 11 2 10" xfId="43509" xr:uid="{E24C795C-8AD5-454B-8943-07FCFA6EBB57}"/>
    <cellStyle name="SAPBEXexcBad8 11 2 11" xfId="45699" xr:uid="{9F6193AB-C3DA-4505-A993-E1F6587FC805}"/>
    <cellStyle name="SAPBEXexcBad8 11 2 12" xfId="48017" xr:uid="{D99EE4CF-DAE7-434B-B52D-AA1F411AD2F5}"/>
    <cellStyle name="SAPBEXexcBad8 11 2 2" xfId="7933" xr:uid="{00000000-0005-0000-0000-0000B21A0000}"/>
    <cellStyle name="SAPBEXexcBad8 11 2 2 2" xfId="23963" xr:uid="{00000000-0005-0000-0000-0000B31A0000}"/>
    <cellStyle name="SAPBEXexcBad8 11 2 3" xfId="10760" xr:uid="{00000000-0005-0000-0000-0000B41A0000}"/>
    <cellStyle name="SAPBEXexcBad8 11 2 3 2" xfId="26628" xr:uid="{00000000-0005-0000-0000-0000B51A0000}"/>
    <cellStyle name="SAPBEXexcBad8 11 2 4" xfId="14652" xr:uid="{00000000-0005-0000-0000-0000B61A0000}"/>
    <cellStyle name="SAPBEXexcBad8 11 2 4 2" xfId="30152" xr:uid="{00000000-0005-0000-0000-0000B71A0000}"/>
    <cellStyle name="SAPBEXexcBad8 11 2 5" xfId="16112" xr:uid="{00000000-0005-0000-0000-0000B81A0000}"/>
    <cellStyle name="SAPBEXexcBad8 11 2 5 2" xfId="31251" xr:uid="{00000000-0005-0000-0000-0000B91A0000}"/>
    <cellStyle name="SAPBEXexcBad8 11 2 6" xfId="18724" xr:uid="{00000000-0005-0000-0000-0000BA1A0000}"/>
    <cellStyle name="SAPBEXexcBad8 11 2 6 2" xfId="33672" xr:uid="{00000000-0005-0000-0000-0000BB1A0000}"/>
    <cellStyle name="SAPBEXexcBad8 11 2 7" xfId="21027" xr:uid="{00000000-0005-0000-0000-0000BC1A0000}"/>
    <cellStyle name="SAPBEXexcBad8 11 2 7 2" xfId="35953" xr:uid="{00000000-0005-0000-0000-0000BD1A0000}"/>
    <cellStyle name="SAPBEXexcBad8 11 2 8" xfId="6184" xr:uid="{00000000-0005-0000-0000-0000BE1A0000}"/>
    <cellStyle name="SAPBEXexcBad8 11 2 9" xfId="38734" xr:uid="{2BB36FCD-36AF-4580-8F13-7A73042F5EED}"/>
    <cellStyle name="SAPBEXexcBad8 11 3" xfId="4755" xr:uid="{00000000-0005-0000-0000-0000BF1A0000}"/>
    <cellStyle name="SAPBEXexcBad8 11 3 2" xfId="9910" xr:uid="{00000000-0005-0000-0000-0000C01A0000}"/>
    <cellStyle name="SAPBEXexcBad8 11 3 2 2" xfId="25901" xr:uid="{00000000-0005-0000-0000-0000C11A0000}"/>
    <cellStyle name="SAPBEXexcBad8 11 3 3" xfId="12728" xr:uid="{00000000-0005-0000-0000-0000C21A0000}"/>
    <cellStyle name="SAPBEXexcBad8 11 3 3 2" xfId="28572" xr:uid="{00000000-0005-0000-0000-0000C31A0000}"/>
    <cellStyle name="SAPBEXexcBad8 11 3 4" xfId="12935" xr:uid="{00000000-0005-0000-0000-0000C41A0000}"/>
    <cellStyle name="SAPBEXexcBad8 11 3 4 2" xfId="28774" xr:uid="{00000000-0005-0000-0000-0000C51A0000}"/>
    <cellStyle name="SAPBEXexcBad8 11 3 5" xfId="18051" xr:uid="{00000000-0005-0000-0000-0000C61A0000}"/>
    <cellStyle name="SAPBEXexcBad8 11 3 5 2" xfId="33167" xr:uid="{00000000-0005-0000-0000-0000C71A0000}"/>
    <cellStyle name="SAPBEXexcBad8 11 3 6" xfId="20659" xr:uid="{00000000-0005-0000-0000-0000C81A0000}"/>
    <cellStyle name="SAPBEXexcBad8 11 3 6 2" xfId="35596" xr:uid="{00000000-0005-0000-0000-0000C91A0000}"/>
    <cellStyle name="SAPBEXexcBad8 11 3 7" xfId="21380" xr:uid="{00000000-0005-0000-0000-0000CA1A0000}"/>
    <cellStyle name="SAPBEXexcBad8 11 3 7 2" xfId="36306" xr:uid="{00000000-0005-0000-0000-0000CB1A0000}"/>
    <cellStyle name="SAPBEXexcBad8 11 4" xfId="7074" xr:uid="{00000000-0005-0000-0000-0000CC1A0000}"/>
    <cellStyle name="SAPBEXexcBad8 11 4 2" xfId="37835" xr:uid="{00000000-0005-0000-0000-0000CD1A0000}"/>
    <cellStyle name="SAPBEXexcBad8 11 5" xfId="6533" xr:uid="{00000000-0005-0000-0000-0000CE1A0000}"/>
    <cellStyle name="SAPBEXexcBad8 11 6" xfId="7030" xr:uid="{00000000-0005-0000-0000-0000CF1A0000}"/>
    <cellStyle name="SAPBEXexcBad8 11 7" xfId="14389" xr:uid="{00000000-0005-0000-0000-0000D01A0000}"/>
    <cellStyle name="SAPBEXexcBad8 11 8" xfId="12954" xr:uid="{00000000-0005-0000-0000-0000D11A0000}"/>
    <cellStyle name="SAPBEXexcBad8 11 9" xfId="18450" xr:uid="{00000000-0005-0000-0000-0000D21A0000}"/>
    <cellStyle name="SAPBEXexcBad8 12" xfId="2762" xr:uid="{00000000-0005-0000-0000-0000D31A0000}"/>
    <cellStyle name="SAPBEXexcBad8 12 10" xfId="41009" xr:uid="{43001262-3AE0-4C6F-89F5-EB0CB8174062}"/>
    <cellStyle name="SAPBEXexcBad8 12 11" xfId="44515" xr:uid="{3C1B72B3-7523-4674-9859-48AB603AD806}"/>
    <cellStyle name="SAPBEXexcBad8 12 2" xfId="4754" xr:uid="{00000000-0005-0000-0000-0000D41A0000}"/>
    <cellStyle name="SAPBEXexcBad8 12 2 10" xfId="45700" xr:uid="{09DB9703-E4B8-49E7-9B31-EA6772C89BCF}"/>
    <cellStyle name="SAPBEXexcBad8 12 2 11" xfId="48018" xr:uid="{141E9C09-35AD-44D7-86EC-15A92E4A40CB}"/>
    <cellStyle name="SAPBEXexcBad8 12 2 2" xfId="9909" xr:uid="{00000000-0005-0000-0000-0000D51A0000}"/>
    <cellStyle name="SAPBEXexcBad8 12 2 2 2" xfId="25900" xr:uid="{00000000-0005-0000-0000-0000D61A0000}"/>
    <cellStyle name="SAPBEXexcBad8 12 2 3" xfId="12727" xr:uid="{00000000-0005-0000-0000-0000D71A0000}"/>
    <cellStyle name="SAPBEXexcBad8 12 2 3 2" xfId="28571" xr:uid="{00000000-0005-0000-0000-0000D81A0000}"/>
    <cellStyle name="SAPBEXexcBad8 12 2 4" xfId="14781" xr:uid="{00000000-0005-0000-0000-0000D91A0000}"/>
    <cellStyle name="SAPBEXexcBad8 12 2 4 2" xfId="30234" xr:uid="{00000000-0005-0000-0000-0000DA1A0000}"/>
    <cellStyle name="SAPBEXexcBad8 12 2 5" xfId="18050" xr:uid="{00000000-0005-0000-0000-0000DB1A0000}"/>
    <cellStyle name="SAPBEXexcBad8 12 2 5 2" xfId="33166" xr:uid="{00000000-0005-0000-0000-0000DC1A0000}"/>
    <cellStyle name="SAPBEXexcBad8 12 2 6" xfId="20658" xr:uid="{00000000-0005-0000-0000-0000DD1A0000}"/>
    <cellStyle name="SAPBEXexcBad8 12 2 6 2" xfId="35595" xr:uid="{00000000-0005-0000-0000-0000DE1A0000}"/>
    <cellStyle name="SAPBEXexcBad8 12 2 7" xfId="19744" xr:uid="{00000000-0005-0000-0000-0000DF1A0000}"/>
    <cellStyle name="SAPBEXexcBad8 12 2 7 2" xfId="34690" xr:uid="{00000000-0005-0000-0000-0000E01A0000}"/>
    <cellStyle name="SAPBEXexcBad8 12 2 8" xfId="38733" xr:uid="{77036B61-1224-495B-A21B-28B9A98D993E}"/>
    <cellStyle name="SAPBEXexcBad8 12 2 9" xfId="43510" xr:uid="{B7206AFF-6A25-4CAE-82D4-73CE31FFC0E2}"/>
    <cellStyle name="SAPBEXexcBad8 12 3" xfId="7934" xr:uid="{00000000-0005-0000-0000-0000E11A0000}"/>
    <cellStyle name="SAPBEXexcBad8 12 3 2" xfId="23964" xr:uid="{00000000-0005-0000-0000-0000E21A0000}"/>
    <cellStyle name="SAPBEXexcBad8 12 4" xfId="10761" xr:uid="{00000000-0005-0000-0000-0000E31A0000}"/>
    <cellStyle name="SAPBEXexcBad8 12 4 2" xfId="26629" xr:uid="{00000000-0005-0000-0000-0000E41A0000}"/>
    <cellStyle name="SAPBEXexcBad8 12 5" xfId="14269" xr:uid="{00000000-0005-0000-0000-0000E51A0000}"/>
    <cellStyle name="SAPBEXexcBad8 12 5 2" xfId="29792" xr:uid="{00000000-0005-0000-0000-0000E61A0000}"/>
    <cellStyle name="SAPBEXexcBad8 12 6" xfId="16113" xr:uid="{00000000-0005-0000-0000-0000E71A0000}"/>
    <cellStyle name="SAPBEXexcBad8 12 6 2" xfId="31252" xr:uid="{00000000-0005-0000-0000-0000E81A0000}"/>
    <cellStyle name="SAPBEXexcBad8 12 7" xfId="18725" xr:uid="{00000000-0005-0000-0000-0000E91A0000}"/>
    <cellStyle name="SAPBEXexcBad8 12 7 2" xfId="33673" xr:uid="{00000000-0005-0000-0000-0000EA1A0000}"/>
    <cellStyle name="SAPBEXexcBad8 12 8" xfId="40893" xr:uid="{421900C4-4C06-4BF3-B4AF-293280C8D0CD}"/>
    <cellStyle name="SAPBEXexcBad8 12 9" xfId="40165" xr:uid="{A945C7AA-B531-4B3D-A2A7-9AA7CE8B205F}"/>
    <cellStyle name="SAPBEXexcBad8 13" xfId="2763" xr:uid="{00000000-0005-0000-0000-0000EB1A0000}"/>
    <cellStyle name="SAPBEXexcBad8 13 10" xfId="42211" xr:uid="{892017DF-BACA-412A-ACA4-8AFAAAD79CA8}"/>
    <cellStyle name="SAPBEXexcBad8 13 11" xfId="39994" xr:uid="{FB2A2D88-0A59-4B04-A1EA-7FCBB04F1E33}"/>
    <cellStyle name="SAPBEXexcBad8 13 2" xfId="4753" xr:uid="{00000000-0005-0000-0000-0000EC1A0000}"/>
    <cellStyle name="SAPBEXexcBad8 13 2 10" xfId="45701" xr:uid="{A8BCA030-C3BB-4506-B807-DF4FB0F3A6D7}"/>
    <cellStyle name="SAPBEXexcBad8 13 2 11" xfId="48019" xr:uid="{4B246078-9BD5-47E1-9F8F-EB6ADDA877FD}"/>
    <cellStyle name="SAPBEXexcBad8 13 2 2" xfId="9908" xr:uid="{00000000-0005-0000-0000-0000ED1A0000}"/>
    <cellStyle name="SAPBEXexcBad8 13 2 2 2" xfId="25899" xr:uid="{00000000-0005-0000-0000-0000EE1A0000}"/>
    <cellStyle name="SAPBEXexcBad8 13 2 3" xfId="12726" xr:uid="{00000000-0005-0000-0000-0000EF1A0000}"/>
    <cellStyle name="SAPBEXexcBad8 13 2 3 2" xfId="28570" xr:uid="{00000000-0005-0000-0000-0000F01A0000}"/>
    <cellStyle name="SAPBEXexcBad8 13 2 4" xfId="6506" xr:uid="{00000000-0005-0000-0000-0000F11A0000}"/>
    <cellStyle name="SAPBEXexcBad8 13 2 4 2" xfId="23108" xr:uid="{00000000-0005-0000-0000-0000F21A0000}"/>
    <cellStyle name="SAPBEXexcBad8 13 2 5" xfId="18049" xr:uid="{00000000-0005-0000-0000-0000F31A0000}"/>
    <cellStyle name="SAPBEXexcBad8 13 2 5 2" xfId="33165" xr:uid="{00000000-0005-0000-0000-0000F41A0000}"/>
    <cellStyle name="SAPBEXexcBad8 13 2 6" xfId="20657" xr:uid="{00000000-0005-0000-0000-0000F51A0000}"/>
    <cellStyle name="SAPBEXexcBad8 13 2 6 2" xfId="35594" xr:uid="{00000000-0005-0000-0000-0000F61A0000}"/>
    <cellStyle name="SAPBEXexcBad8 13 2 7" xfId="21813" xr:uid="{00000000-0005-0000-0000-0000F71A0000}"/>
    <cellStyle name="SAPBEXexcBad8 13 2 7 2" xfId="36732" xr:uid="{00000000-0005-0000-0000-0000F81A0000}"/>
    <cellStyle name="SAPBEXexcBad8 13 2 8" xfId="38732" xr:uid="{28962E14-7F3C-4259-A682-03490D27938C}"/>
    <cellStyle name="SAPBEXexcBad8 13 2 9" xfId="43511" xr:uid="{21AA30BE-17AE-4C77-B8E8-8436EC64D011}"/>
    <cellStyle name="SAPBEXexcBad8 13 3" xfId="7935" xr:uid="{00000000-0005-0000-0000-0000F91A0000}"/>
    <cellStyle name="SAPBEXexcBad8 13 3 2" xfId="23965" xr:uid="{00000000-0005-0000-0000-0000FA1A0000}"/>
    <cellStyle name="SAPBEXexcBad8 13 4" xfId="10762" xr:uid="{00000000-0005-0000-0000-0000FB1A0000}"/>
    <cellStyle name="SAPBEXexcBad8 13 4 2" xfId="26630" xr:uid="{00000000-0005-0000-0000-0000FC1A0000}"/>
    <cellStyle name="SAPBEXexcBad8 13 5" xfId="14650" xr:uid="{00000000-0005-0000-0000-0000FD1A0000}"/>
    <cellStyle name="SAPBEXexcBad8 13 5 2" xfId="30151" xr:uid="{00000000-0005-0000-0000-0000FE1A0000}"/>
    <cellStyle name="SAPBEXexcBad8 13 6" xfId="16114" xr:uid="{00000000-0005-0000-0000-0000FF1A0000}"/>
    <cellStyle name="SAPBEXexcBad8 13 6 2" xfId="31253" xr:uid="{00000000-0005-0000-0000-0000001B0000}"/>
    <cellStyle name="SAPBEXexcBad8 13 7" xfId="18726" xr:uid="{00000000-0005-0000-0000-0000011B0000}"/>
    <cellStyle name="SAPBEXexcBad8 13 7 2" xfId="33674" xr:uid="{00000000-0005-0000-0000-0000021B0000}"/>
    <cellStyle name="SAPBEXexcBad8 13 8" xfId="40894" xr:uid="{7C105B01-0AC0-4E64-BA05-D3074DED7928}"/>
    <cellStyle name="SAPBEXexcBad8 13 9" xfId="41302" xr:uid="{506E2E6E-A2E1-429E-B180-A629F15C78B6}"/>
    <cellStyle name="SAPBEXexcBad8 14" xfId="2764" xr:uid="{00000000-0005-0000-0000-0000031B0000}"/>
    <cellStyle name="SAPBEXexcBad8 14 10" xfId="40216" xr:uid="{577F9B8C-7A0E-40CB-8E90-5667FC9269A3}"/>
    <cellStyle name="SAPBEXexcBad8 14 11" xfId="43305" xr:uid="{381DA637-534F-4890-B1BF-114C48B38B92}"/>
    <cellStyle name="SAPBEXexcBad8 14 2" xfId="4752" xr:uid="{00000000-0005-0000-0000-0000041B0000}"/>
    <cellStyle name="SAPBEXexcBad8 14 2 10" xfId="45702" xr:uid="{3DEBF213-02F5-4899-96A9-BF12F5497D71}"/>
    <cellStyle name="SAPBEXexcBad8 14 2 11" xfId="48020" xr:uid="{0405212E-8C39-4D01-B140-A1A2ED984585}"/>
    <cellStyle name="SAPBEXexcBad8 14 2 2" xfId="9907" xr:uid="{00000000-0005-0000-0000-0000051B0000}"/>
    <cellStyle name="SAPBEXexcBad8 14 2 2 2" xfId="25898" xr:uid="{00000000-0005-0000-0000-0000061B0000}"/>
    <cellStyle name="SAPBEXexcBad8 14 2 3" xfId="12725" xr:uid="{00000000-0005-0000-0000-0000071B0000}"/>
    <cellStyle name="SAPBEXexcBad8 14 2 3 2" xfId="28569" xr:uid="{00000000-0005-0000-0000-0000081B0000}"/>
    <cellStyle name="SAPBEXexcBad8 14 2 4" xfId="14124" xr:uid="{00000000-0005-0000-0000-0000091B0000}"/>
    <cellStyle name="SAPBEXexcBad8 14 2 4 2" xfId="29705" xr:uid="{00000000-0005-0000-0000-00000A1B0000}"/>
    <cellStyle name="SAPBEXexcBad8 14 2 5" xfId="18048" xr:uid="{00000000-0005-0000-0000-00000B1B0000}"/>
    <cellStyle name="SAPBEXexcBad8 14 2 5 2" xfId="33164" xr:uid="{00000000-0005-0000-0000-00000C1B0000}"/>
    <cellStyle name="SAPBEXexcBad8 14 2 6" xfId="20656" xr:uid="{00000000-0005-0000-0000-00000D1B0000}"/>
    <cellStyle name="SAPBEXexcBad8 14 2 6 2" xfId="35593" xr:uid="{00000000-0005-0000-0000-00000E1B0000}"/>
    <cellStyle name="SAPBEXexcBad8 14 2 7" xfId="21379" xr:uid="{00000000-0005-0000-0000-00000F1B0000}"/>
    <cellStyle name="SAPBEXexcBad8 14 2 7 2" xfId="36305" xr:uid="{00000000-0005-0000-0000-0000101B0000}"/>
    <cellStyle name="SAPBEXexcBad8 14 2 8" xfId="38731" xr:uid="{024983C4-1594-40B1-94BF-D8CDA5F5A122}"/>
    <cellStyle name="SAPBEXexcBad8 14 2 9" xfId="43512" xr:uid="{636C2B81-CD4A-4A8C-849B-51738D5E1721}"/>
    <cellStyle name="SAPBEXexcBad8 14 3" xfId="7936" xr:uid="{00000000-0005-0000-0000-0000111B0000}"/>
    <cellStyle name="SAPBEXexcBad8 14 3 2" xfId="23966" xr:uid="{00000000-0005-0000-0000-0000121B0000}"/>
    <cellStyle name="SAPBEXexcBad8 14 4" xfId="10763" xr:uid="{00000000-0005-0000-0000-0000131B0000}"/>
    <cellStyle name="SAPBEXexcBad8 14 4 2" xfId="26631" xr:uid="{00000000-0005-0000-0000-0000141B0000}"/>
    <cellStyle name="SAPBEXexcBad8 14 5" xfId="14270" xr:uid="{00000000-0005-0000-0000-0000151B0000}"/>
    <cellStyle name="SAPBEXexcBad8 14 5 2" xfId="29793" xr:uid="{00000000-0005-0000-0000-0000161B0000}"/>
    <cellStyle name="SAPBEXexcBad8 14 6" xfId="16115" xr:uid="{00000000-0005-0000-0000-0000171B0000}"/>
    <cellStyle name="SAPBEXexcBad8 14 6 2" xfId="31254" xr:uid="{00000000-0005-0000-0000-0000181B0000}"/>
    <cellStyle name="SAPBEXexcBad8 14 7" xfId="18727" xr:uid="{00000000-0005-0000-0000-0000191B0000}"/>
    <cellStyle name="SAPBEXexcBad8 14 7 2" xfId="33675" xr:uid="{00000000-0005-0000-0000-00001A1B0000}"/>
    <cellStyle name="SAPBEXexcBad8 14 8" xfId="39755" xr:uid="{8C24C17F-0EDA-468E-BA19-7973316BCCC7}"/>
    <cellStyle name="SAPBEXexcBad8 14 9" xfId="40166" xr:uid="{62304C19-7D9F-4FDF-939A-37763BA5DEE7}"/>
    <cellStyle name="SAPBEXexcBad8 15" xfId="2765" xr:uid="{00000000-0005-0000-0000-00001B1B0000}"/>
    <cellStyle name="SAPBEXexcBad8 15 10" xfId="39873" xr:uid="{75F3E5BC-73FE-4CFC-ADAF-719CEC5AB403}"/>
    <cellStyle name="SAPBEXexcBad8 15 11" xfId="41131" xr:uid="{CDC47893-EED6-433B-A2E8-23E6D4E48BBD}"/>
    <cellStyle name="SAPBEXexcBad8 15 2" xfId="4751" xr:uid="{00000000-0005-0000-0000-00001C1B0000}"/>
    <cellStyle name="SAPBEXexcBad8 15 2 10" xfId="45703" xr:uid="{0B7409D8-9476-4440-8C5A-AAE784085AA3}"/>
    <cellStyle name="SAPBEXexcBad8 15 2 11" xfId="48021" xr:uid="{8018D809-9CBC-432F-AFDD-EB924AEEC1E4}"/>
    <cellStyle name="SAPBEXexcBad8 15 2 2" xfId="9906" xr:uid="{00000000-0005-0000-0000-00001D1B0000}"/>
    <cellStyle name="SAPBEXexcBad8 15 2 2 2" xfId="25897" xr:uid="{00000000-0005-0000-0000-00001E1B0000}"/>
    <cellStyle name="SAPBEXexcBad8 15 2 3" xfId="12724" xr:uid="{00000000-0005-0000-0000-00001F1B0000}"/>
    <cellStyle name="SAPBEXexcBad8 15 2 3 2" xfId="28568" xr:uid="{00000000-0005-0000-0000-0000201B0000}"/>
    <cellStyle name="SAPBEXexcBad8 15 2 4" xfId="14782" xr:uid="{00000000-0005-0000-0000-0000211B0000}"/>
    <cellStyle name="SAPBEXexcBad8 15 2 4 2" xfId="30235" xr:uid="{00000000-0005-0000-0000-0000221B0000}"/>
    <cellStyle name="SAPBEXexcBad8 15 2 5" xfId="18047" xr:uid="{00000000-0005-0000-0000-0000231B0000}"/>
    <cellStyle name="SAPBEXexcBad8 15 2 5 2" xfId="33163" xr:uid="{00000000-0005-0000-0000-0000241B0000}"/>
    <cellStyle name="SAPBEXexcBad8 15 2 6" xfId="20655" xr:uid="{00000000-0005-0000-0000-0000251B0000}"/>
    <cellStyle name="SAPBEXexcBad8 15 2 6 2" xfId="35592" xr:uid="{00000000-0005-0000-0000-0000261B0000}"/>
    <cellStyle name="SAPBEXexcBad8 15 2 7" xfId="21815" xr:uid="{00000000-0005-0000-0000-0000271B0000}"/>
    <cellStyle name="SAPBEXexcBad8 15 2 7 2" xfId="36734" xr:uid="{00000000-0005-0000-0000-0000281B0000}"/>
    <cellStyle name="SAPBEXexcBad8 15 2 8" xfId="38730" xr:uid="{D57ACD7A-1202-40BF-868C-4BB7D9EE22CB}"/>
    <cellStyle name="SAPBEXexcBad8 15 2 9" xfId="43513" xr:uid="{BEAAE4DC-CFCE-4BAD-A2EC-382B08B36ECB}"/>
    <cellStyle name="SAPBEXexcBad8 15 3" xfId="7937" xr:uid="{00000000-0005-0000-0000-0000291B0000}"/>
    <cellStyle name="SAPBEXexcBad8 15 3 2" xfId="23967" xr:uid="{00000000-0005-0000-0000-00002A1B0000}"/>
    <cellStyle name="SAPBEXexcBad8 15 4" xfId="10764" xr:uid="{00000000-0005-0000-0000-00002B1B0000}"/>
    <cellStyle name="SAPBEXexcBad8 15 4 2" xfId="26632" xr:uid="{00000000-0005-0000-0000-00002C1B0000}"/>
    <cellStyle name="SAPBEXexcBad8 15 5" xfId="14649" xr:uid="{00000000-0005-0000-0000-00002D1B0000}"/>
    <cellStyle name="SAPBEXexcBad8 15 5 2" xfId="30150" xr:uid="{00000000-0005-0000-0000-00002E1B0000}"/>
    <cellStyle name="SAPBEXexcBad8 15 6" xfId="16116" xr:uid="{00000000-0005-0000-0000-00002F1B0000}"/>
    <cellStyle name="SAPBEXexcBad8 15 6 2" xfId="31255" xr:uid="{00000000-0005-0000-0000-0000301B0000}"/>
    <cellStyle name="SAPBEXexcBad8 15 7" xfId="18728" xr:uid="{00000000-0005-0000-0000-0000311B0000}"/>
    <cellStyle name="SAPBEXexcBad8 15 7 2" xfId="33676" xr:uid="{00000000-0005-0000-0000-0000321B0000}"/>
    <cellStyle name="SAPBEXexcBad8 15 8" xfId="39754" xr:uid="{10D60B25-5DAC-42D1-8F5B-26CC2D01B93D}"/>
    <cellStyle name="SAPBEXexcBad8 15 9" xfId="41303" xr:uid="{D5AB67A7-12BB-4D77-BD9F-C650A36BADB5}"/>
    <cellStyle name="SAPBEXexcBad8 16" xfId="2766" xr:uid="{00000000-0005-0000-0000-0000331B0000}"/>
    <cellStyle name="SAPBEXexcBad8 16 10" xfId="42213" xr:uid="{4731AF29-B23C-488D-8AC1-8F1FAB7413AE}"/>
    <cellStyle name="SAPBEXexcBad8 16 11" xfId="44787" xr:uid="{E5F8B77C-17D7-4FA1-80CE-E6B8AB332290}"/>
    <cellStyle name="SAPBEXexcBad8 16 2" xfId="4750" xr:uid="{00000000-0005-0000-0000-0000341B0000}"/>
    <cellStyle name="SAPBEXexcBad8 16 2 10" xfId="45704" xr:uid="{7AAB57E8-1F7B-4465-9DFE-6E707C0ECAFB}"/>
    <cellStyle name="SAPBEXexcBad8 16 2 11" xfId="48022" xr:uid="{0E5AF70F-7629-4BDA-AF46-E480990F8BA6}"/>
    <cellStyle name="SAPBEXexcBad8 16 2 2" xfId="9905" xr:uid="{00000000-0005-0000-0000-0000351B0000}"/>
    <cellStyle name="SAPBEXexcBad8 16 2 2 2" xfId="25896" xr:uid="{00000000-0005-0000-0000-0000361B0000}"/>
    <cellStyle name="SAPBEXexcBad8 16 2 3" xfId="12723" xr:uid="{00000000-0005-0000-0000-0000371B0000}"/>
    <cellStyle name="SAPBEXexcBad8 16 2 3 2" xfId="28567" xr:uid="{00000000-0005-0000-0000-0000381B0000}"/>
    <cellStyle name="SAPBEXexcBad8 16 2 4" xfId="14123" xr:uid="{00000000-0005-0000-0000-0000391B0000}"/>
    <cellStyle name="SAPBEXexcBad8 16 2 4 2" xfId="29704" xr:uid="{00000000-0005-0000-0000-00003A1B0000}"/>
    <cellStyle name="SAPBEXexcBad8 16 2 5" xfId="18046" xr:uid="{00000000-0005-0000-0000-00003B1B0000}"/>
    <cellStyle name="SAPBEXexcBad8 16 2 5 2" xfId="33162" xr:uid="{00000000-0005-0000-0000-00003C1B0000}"/>
    <cellStyle name="SAPBEXexcBad8 16 2 6" xfId="20654" xr:uid="{00000000-0005-0000-0000-00003D1B0000}"/>
    <cellStyle name="SAPBEXexcBad8 16 2 6 2" xfId="35591" xr:uid="{00000000-0005-0000-0000-00003E1B0000}"/>
    <cellStyle name="SAPBEXexcBad8 16 2 7" xfId="21814" xr:uid="{00000000-0005-0000-0000-00003F1B0000}"/>
    <cellStyle name="SAPBEXexcBad8 16 2 7 2" xfId="36733" xr:uid="{00000000-0005-0000-0000-0000401B0000}"/>
    <cellStyle name="SAPBEXexcBad8 16 2 8" xfId="38729" xr:uid="{44698288-DAB8-4206-A446-E4422CC4B016}"/>
    <cellStyle name="SAPBEXexcBad8 16 2 9" xfId="43514" xr:uid="{D2EF31DF-8535-411A-8917-5C13C2CC2C99}"/>
    <cellStyle name="SAPBEXexcBad8 16 3" xfId="7938" xr:uid="{00000000-0005-0000-0000-0000411B0000}"/>
    <cellStyle name="SAPBEXexcBad8 16 3 2" xfId="23968" xr:uid="{00000000-0005-0000-0000-0000421B0000}"/>
    <cellStyle name="SAPBEXexcBad8 16 4" xfId="10765" xr:uid="{00000000-0005-0000-0000-0000431B0000}"/>
    <cellStyle name="SAPBEXexcBad8 16 4 2" xfId="26633" xr:uid="{00000000-0005-0000-0000-0000441B0000}"/>
    <cellStyle name="SAPBEXexcBad8 16 5" xfId="14271" xr:uid="{00000000-0005-0000-0000-0000451B0000}"/>
    <cellStyle name="SAPBEXexcBad8 16 5 2" xfId="29794" xr:uid="{00000000-0005-0000-0000-0000461B0000}"/>
    <cellStyle name="SAPBEXexcBad8 16 6" xfId="16117" xr:uid="{00000000-0005-0000-0000-0000471B0000}"/>
    <cellStyle name="SAPBEXexcBad8 16 6 2" xfId="31256" xr:uid="{00000000-0005-0000-0000-0000481B0000}"/>
    <cellStyle name="SAPBEXexcBad8 16 7" xfId="18729" xr:uid="{00000000-0005-0000-0000-0000491B0000}"/>
    <cellStyle name="SAPBEXexcBad8 16 7 2" xfId="33677" xr:uid="{00000000-0005-0000-0000-00004A1B0000}"/>
    <cellStyle name="SAPBEXexcBad8 16 8" xfId="40891" xr:uid="{61E78D66-7F7F-4408-8DE3-C843A6491A0D}"/>
    <cellStyle name="SAPBEXexcBad8 16 9" xfId="40167" xr:uid="{E302B827-C0AC-4C25-9895-F1E6EC589178}"/>
    <cellStyle name="SAPBEXexcBad8 17" xfId="2767" xr:uid="{00000000-0005-0000-0000-00004B1B0000}"/>
    <cellStyle name="SAPBEXexcBad8 17 10" xfId="41006" xr:uid="{6CE9C10B-2DFD-4CB4-93E1-00557BE26AE4}"/>
    <cellStyle name="SAPBEXexcBad8 17 11" xfId="43306" xr:uid="{3D7D556C-0F61-4267-B0A1-B39FDC1DC391}"/>
    <cellStyle name="SAPBEXexcBad8 17 2" xfId="4749" xr:uid="{00000000-0005-0000-0000-00004C1B0000}"/>
    <cellStyle name="SAPBEXexcBad8 17 2 10" xfId="45705" xr:uid="{C21A2A1D-1D9A-45E0-AEE7-4FB560F3818D}"/>
    <cellStyle name="SAPBEXexcBad8 17 2 11" xfId="48023" xr:uid="{B704793D-69EE-451B-BB94-EA20F9727D37}"/>
    <cellStyle name="SAPBEXexcBad8 17 2 2" xfId="9904" xr:uid="{00000000-0005-0000-0000-00004D1B0000}"/>
    <cellStyle name="SAPBEXexcBad8 17 2 2 2" xfId="25895" xr:uid="{00000000-0005-0000-0000-00004E1B0000}"/>
    <cellStyle name="SAPBEXexcBad8 17 2 3" xfId="12722" xr:uid="{00000000-0005-0000-0000-00004F1B0000}"/>
    <cellStyle name="SAPBEXexcBad8 17 2 3 2" xfId="28566" xr:uid="{00000000-0005-0000-0000-0000501B0000}"/>
    <cellStyle name="SAPBEXexcBad8 17 2 4" xfId="14783" xr:uid="{00000000-0005-0000-0000-0000511B0000}"/>
    <cellStyle name="SAPBEXexcBad8 17 2 4 2" xfId="30236" xr:uid="{00000000-0005-0000-0000-0000521B0000}"/>
    <cellStyle name="SAPBEXexcBad8 17 2 5" xfId="18045" xr:uid="{00000000-0005-0000-0000-0000531B0000}"/>
    <cellStyle name="SAPBEXexcBad8 17 2 5 2" xfId="33161" xr:uid="{00000000-0005-0000-0000-0000541B0000}"/>
    <cellStyle name="SAPBEXexcBad8 17 2 6" xfId="20653" xr:uid="{00000000-0005-0000-0000-0000551B0000}"/>
    <cellStyle name="SAPBEXexcBad8 17 2 6 2" xfId="35590" xr:uid="{00000000-0005-0000-0000-0000561B0000}"/>
    <cellStyle name="SAPBEXexcBad8 17 2 7" xfId="19749" xr:uid="{00000000-0005-0000-0000-0000571B0000}"/>
    <cellStyle name="SAPBEXexcBad8 17 2 7 2" xfId="34695" xr:uid="{00000000-0005-0000-0000-0000581B0000}"/>
    <cellStyle name="SAPBEXexcBad8 17 2 8" xfId="38728" xr:uid="{4278D281-D7B6-46E2-B83E-AEA722A3C71A}"/>
    <cellStyle name="SAPBEXexcBad8 17 2 9" xfId="43515" xr:uid="{732EF108-40B2-4186-AF99-00581E006520}"/>
    <cellStyle name="SAPBEXexcBad8 17 3" xfId="7939" xr:uid="{00000000-0005-0000-0000-0000591B0000}"/>
    <cellStyle name="SAPBEXexcBad8 17 3 2" xfId="23969" xr:uid="{00000000-0005-0000-0000-00005A1B0000}"/>
    <cellStyle name="SAPBEXexcBad8 17 4" xfId="10766" xr:uid="{00000000-0005-0000-0000-00005B1B0000}"/>
    <cellStyle name="SAPBEXexcBad8 17 4 2" xfId="26634" xr:uid="{00000000-0005-0000-0000-00005C1B0000}"/>
    <cellStyle name="SAPBEXexcBad8 17 5" xfId="14648" xr:uid="{00000000-0005-0000-0000-00005D1B0000}"/>
    <cellStyle name="SAPBEXexcBad8 17 5 2" xfId="30149" xr:uid="{00000000-0005-0000-0000-00005E1B0000}"/>
    <cellStyle name="SAPBEXexcBad8 17 6" xfId="16118" xr:uid="{00000000-0005-0000-0000-00005F1B0000}"/>
    <cellStyle name="SAPBEXexcBad8 17 6 2" xfId="31257" xr:uid="{00000000-0005-0000-0000-0000601B0000}"/>
    <cellStyle name="SAPBEXexcBad8 17 7" xfId="18730" xr:uid="{00000000-0005-0000-0000-0000611B0000}"/>
    <cellStyle name="SAPBEXexcBad8 17 7 2" xfId="33678" xr:uid="{00000000-0005-0000-0000-0000621B0000}"/>
    <cellStyle name="SAPBEXexcBad8 17 8" xfId="40892" xr:uid="{050F968B-0152-4045-BD56-085D330E7FB5}"/>
    <cellStyle name="SAPBEXexcBad8 17 9" xfId="41304" xr:uid="{D6AD2E4E-901F-49B6-A520-AF20568BF970}"/>
    <cellStyle name="SAPBEXexcBad8 18" xfId="4909" xr:uid="{00000000-0005-0000-0000-0000631B0000}"/>
    <cellStyle name="SAPBEXexcBad8 18 10" xfId="45473" xr:uid="{516A601B-8BA7-460B-BBA7-4DE10020AE06}"/>
    <cellStyle name="SAPBEXexcBad8 18 11" xfId="47795" xr:uid="{B9359D76-F876-44BA-A15E-0295EF5B4C32}"/>
    <cellStyle name="SAPBEXexcBad8 18 2" xfId="10064" xr:uid="{00000000-0005-0000-0000-0000641B0000}"/>
    <cellStyle name="SAPBEXexcBad8 18 2 2" xfId="26046" xr:uid="{00000000-0005-0000-0000-0000651B0000}"/>
    <cellStyle name="SAPBEXexcBad8 18 3" xfId="12882" xr:uid="{00000000-0005-0000-0000-0000661B0000}"/>
    <cellStyle name="SAPBEXexcBad8 18 3 2" xfId="28723" xr:uid="{00000000-0005-0000-0000-0000671B0000}"/>
    <cellStyle name="SAPBEXexcBad8 18 4" xfId="13696" xr:uid="{00000000-0005-0000-0000-0000681B0000}"/>
    <cellStyle name="SAPBEXexcBad8 18 4 2" xfId="29316" xr:uid="{00000000-0005-0000-0000-0000691B0000}"/>
    <cellStyle name="SAPBEXexcBad8 18 5" xfId="18203" xr:uid="{00000000-0005-0000-0000-00006A1B0000}"/>
    <cellStyle name="SAPBEXexcBad8 18 5 2" xfId="33309" xr:uid="{00000000-0005-0000-0000-00006B1B0000}"/>
    <cellStyle name="SAPBEXexcBad8 18 6" xfId="20810" xr:uid="{00000000-0005-0000-0000-00006C1B0000}"/>
    <cellStyle name="SAPBEXexcBad8 18 6 2" xfId="35743" xr:uid="{00000000-0005-0000-0000-00006D1B0000}"/>
    <cellStyle name="SAPBEXexcBad8 18 7" xfId="20956" xr:uid="{00000000-0005-0000-0000-00006E1B0000}"/>
    <cellStyle name="SAPBEXexcBad8 18 7 2" xfId="35882" xr:uid="{00000000-0005-0000-0000-00006F1B0000}"/>
    <cellStyle name="SAPBEXexcBad8 18 8" xfId="40315" xr:uid="{06B65B84-A56A-424B-9458-E92B3C1E3A58}"/>
    <cellStyle name="SAPBEXexcBad8 18 9" xfId="39301" xr:uid="{8B76FA7C-B83F-4E80-A530-BCD0895A4D77}"/>
    <cellStyle name="SAPBEXexcBad8 19" xfId="6013" xr:uid="{00000000-0005-0000-0000-0000701B0000}"/>
    <cellStyle name="SAPBEXexcBad8 19 2" xfId="22978" xr:uid="{00000000-0005-0000-0000-0000711B0000}"/>
    <cellStyle name="SAPBEXexcBad8 2" xfId="622" xr:uid="{00000000-0005-0000-0000-0000721B0000}"/>
    <cellStyle name="SAPBEXexcBad8 2 10" xfId="15095" xr:uid="{00000000-0005-0000-0000-0000731B0000}"/>
    <cellStyle name="SAPBEXexcBad8 2 11" xfId="15931" xr:uid="{00000000-0005-0000-0000-0000741B0000}"/>
    <cellStyle name="SAPBEXexcBad8 2 12" xfId="18556" xr:uid="{00000000-0005-0000-0000-0000751B0000}"/>
    <cellStyle name="SAPBEXexcBad8 2 13" xfId="22326" xr:uid="{00000000-0005-0000-0000-0000761B0000}"/>
    <cellStyle name="SAPBEXexcBad8 2 14" xfId="37948" xr:uid="{00000000-0005-0000-0000-0000771B0000}"/>
    <cellStyle name="SAPBEXexcBad8 2 15" xfId="38306" xr:uid="{B394D1EC-769D-4579-887E-3F658BBB6907}"/>
    <cellStyle name="SAPBEXexcBad8 2 16" xfId="40953" xr:uid="{FCE42B20-65D4-452B-B4F5-682D1436CCE5}"/>
    <cellStyle name="SAPBEXexcBad8 2 17" xfId="43359" xr:uid="{CC7612AB-931B-4194-A054-9467E7BBC74F}"/>
    <cellStyle name="SAPBEXexcBad8 2 18" xfId="44700" xr:uid="{822B8DD2-2FFD-48B4-8187-0C6DABA3ADA6}"/>
    <cellStyle name="SAPBEXexcBad8 2 2" xfId="623" xr:uid="{00000000-0005-0000-0000-0000781B0000}"/>
    <cellStyle name="SAPBEXexcBad8 2 2 10" xfId="4998" xr:uid="{00000000-0005-0000-0000-0000791B0000}"/>
    <cellStyle name="SAPBEXexcBad8 2 2 11" xfId="37949" xr:uid="{00000000-0005-0000-0000-00007A1B0000}"/>
    <cellStyle name="SAPBEXexcBad8 2 2 12" xfId="39753" xr:uid="{B712DC7B-C5ED-4E82-8D74-EA26ED1D7571}"/>
    <cellStyle name="SAPBEXexcBad8 2 2 13" xfId="40168" xr:uid="{1504A4D1-E65D-4B5E-B9A3-3316FE674E28}"/>
    <cellStyle name="SAPBEXexcBad8 2 2 14" xfId="41007" xr:uid="{193387D7-03E5-4595-8B96-27F2917BC46C}"/>
    <cellStyle name="SAPBEXexcBad8 2 2 15" xfId="39995" xr:uid="{F1B4D92C-3076-4ECA-9421-F282DCC29EAE}"/>
    <cellStyle name="SAPBEXexcBad8 2 2 2" xfId="2769" xr:uid="{00000000-0005-0000-0000-00007B1B0000}"/>
    <cellStyle name="SAPBEXexcBad8 2 2 2 10" xfId="39019" xr:uid="{667346A1-BEDF-4BCA-8DAC-3A358D59C227}"/>
    <cellStyle name="SAPBEXexcBad8 2 2 2 11" xfId="46690" xr:uid="{B211BBC8-AB8B-4CD1-ACAF-BA933054C5A2}"/>
    <cellStyle name="SAPBEXexcBad8 2 2 2 12" xfId="49006" xr:uid="{45510B0B-9D96-4D4A-A52D-E16258D4B9E8}"/>
    <cellStyle name="SAPBEXexcBad8 2 2 2 2" xfId="7941" xr:uid="{00000000-0005-0000-0000-00007C1B0000}"/>
    <cellStyle name="SAPBEXexcBad8 2 2 2 2 2" xfId="23971" xr:uid="{00000000-0005-0000-0000-00007D1B0000}"/>
    <cellStyle name="SAPBEXexcBad8 2 2 2 3" xfId="10768" xr:uid="{00000000-0005-0000-0000-00007E1B0000}"/>
    <cellStyle name="SAPBEXexcBad8 2 2 2 3 2" xfId="26636" xr:uid="{00000000-0005-0000-0000-00007F1B0000}"/>
    <cellStyle name="SAPBEXexcBad8 2 2 2 4" xfId="14647" xr:uid="{00000000-0005-0000-0000-0000801B0000}"/>
    <cellStyle name="SAPBEXexcBad8 2 2 2 4 2" xfId="30148" xr:uid="{00000000-0005-0000-0000-0000811B0000}"/>
    <cellStyle name="SAPBEXexcBad8 2 2 2 5" xfId="16120" xr:uid="{00000000-0005-0000-0000-0000821B0000}"/>
    <cellStyle name="SAPBEXexcBad8 2 2 2 5 2" xfId="31259" xr:uid="{00000000-0005-0000-0000-0000831B0000}"/>
    <cellStyle name="SAPBEXexcBad8 2 2 2 6" xfId="18732" xr:uid="{00000000-0005-0000-0000-0000841B0000}"/>
    <cellStyle name="SAPBEXexcBad8 2 2 2 6 2" xfId="33680" xr:uid="{00000000-0005-0000-0000-0000851B0000}"/>
    <cellStyle name="SAPBEXexcBad8 2 2 2 7" xfId="21031" xr:uid="{00000000-0005-0000-0000-0000861B0000}"/>
    <cellStyle name="SAPBEXexcBad8 2 2 2 7 2" xfId="35957" xr:uid="{00000000-0005-0000-0000-0000871B0000}"/>
    <cellStyle name="SAPBEXexcBad8 2 2 2 8" xfId="6187" xr:uid="{00000000-0005-0000-0000-0000881B0000}"/>
    <cellStyle name="SAPBEXexcBad8 2 2 2 9" xfId="41387" xr:uid="{C6CEE38F-D660-4F13-932F-C72275A0F967}"/>
    <cellStyle name="SAPBEXexcBad8 2 2 3" xfId="4747" xr:uid="{00000000-0005-0000-0000-0000891B0000}"/>
    <cellStyle name="SAPBEXexcBad8 2 2 3 10" xfId="45706" xr:uid="{0283478F-2462-40D8-90DC-39E4CD00C8F0}"/>
    <cellStyle name="SAPBEXexcBad8 2 2 3 11" xfId="48024" xr:uid="{A2FB020F-8F10-4423-80B3-0016297FE5B2}"/>
    <cellStyle name="SAPBEXexcBad8 2 2 3 2" xfId="9902" xr:uid="{00000000-0005-0000-0000-00008A1B0000}"/>
    <cellStyle name="SAPBEXexcBad8 2 2 3 2 2" xfId="25893" xr:uid="{00000000-0005-0000-0000-00008B1B0000}"/>
    <cellStyle name="SAPBEXexcBad8 2 2 3 3" xfId="12720" xr:uid="{00000000-0005-0000-0000-00008C1B0000}"/>
    <cellStyle name="SAPBEXexcBad8 2 2 3 3 2" xfId="28564" xr:uid="{00000000-0005-0000-0000-00008D1B0000}"/>
    <cellStyle name="SAPBEXexcBad8 2 2 3 4" xfId="15480" xr:uid="{00000000-0005-0000-0000-00008E1B0000}"/>
    <cellStyle name="SAPBEXexcBad8 2 2 3 4 2" xfId="30845" xr:uid="{00000000-0005-0000-0000-00008F1B0000}"/>
    <cellStyle name="SAPBEXexcBad8 2 2 3 5" xfId="18043" xr:uid="{00000000-0005-0000-0000-0000901B0000}"/>
    <cellStyle name="SAPBEXexcBad8 2 2 3 5 2" xfId="33159" xr:uid="{00000000-0005-0000-0000-0000911B0000}"/>
    <cellStyle name="SAPBEXexcBad8 2 2 3 6" xfId="20651" xr:uid="{00000000-0005-0000-0000-0000921B0000}"/>
    <cellStyle name="SAPBEXexcBad8 2 2 3 6 2" xfId="35588" xr:uid="{00000000-0005-0000-0000-0000931B0000}"/>
    <cellStyle name="SAPBEXexcBad8 2 2 3 7" xfId="21377" xr:uid="{00000000-0005-0000-0000-0000941B0000}"/>
    <cellStyle name="SAPBEXexcBad8 2 2 3 7 2" xfId="36303" xr:uid="{00000000-0005-0000-0000-0000951B0000}"/>
    <cellStyle name="SAPBEXexcBad8 2 2 3 8" xfId="38727" xr:uid="{150F3C62-0B5A-44A0-A895-0A206A73BF12}"/>
    <cellStyle name="SAPBEXexcBad8 2 2 3 9" xfId="43516" xr:uid="{20BEE510-8448-448F-8EF8-EEC333078124}"/>
    <cellStyle name="SAPBEXexcBad8 2 2 4" xfId="5621" xr:uid="{00000000-0005-0000-0000-0000961B0000}"/>
    <cellStyle name="SAPBEXexcBad8 2 2 4 2" xfId="22748" xr:uid="{00000000-0005-0000-0000-0000971B0000}"/>
    <cellStyle name="SAPBEXexcBad8 2 2 5" xfId="6901" xr:uid="{00000000-0005-0000-0000-0000981B0000}"/>
    <cellStyle name="SAPBEXexcBad8 2 2 5 2" xfId="23324" xr:uid="{00000000-0005-0000-0000-0000991B0000}"/>
    <cellStyle name="SAPBEXexcBad8 2 2 6" xfId="13047" xr:uid="{00000000-0005-0000-0000-00009A1B0000}"/>
    <cellStyle name="SAPBEXexcBad8 2 2 6 2" xfId="28837" xr:uid="{00000000-0005-0000-0000-00009B1B0000}"/>
    <cellStyle name="SAPBEXexcBad8 2 2 7" xfId="10385" xr:uid="{00000000-0005-0000-0000-00009C1B0000}"/>
    <cellStyle name="SAPBEXexcBad8 2 2 7 2" xfId="26320" xr:uid="{00000000-0005-0000-0000-00009D1B0000}"/>
    <cellStyle name="SAPBEXexcBad8 2 2 8" xfId="5811" xr:uid="{00000000-0005-0000-0000-00009E1B0000}"/>
    <cellStyle name="SAPBEXexcBad8 2 2 8 2" xfId="22839" xr:uid="{00000000-0005-0000-0000-00009F1B0000}"/>
    <cellStyle name="SAPBEXexcBad8 2 2 9" xfId="19995" xr:uid="{00000000-0005-0000-0000-0000A01B0000}"/>
    <cellStyle name="SAPBEXexcBad8 2 2 9 2" xfId="34935" xr:uid="{00000000-0005-0000-0000-0000A11B0000}"/>
    <cellStyle name="SAPBEXexcBad8 2 3" xfId="1789" xr:uid="{00000000-0005-0000-0000-0000A21B0000}"/>
    <cellStyle name="SAPBEXexcBad8 2 3 10" xfId="43397" xr:uid="{FC00E6FA-8BDF-4B92-94E1-E7FF9B629264}"/>
    <cellStyle name="SAPBEXexcBad8 2 3 11" xfId="45586" xr:uid="{48D637A8-3D6B-4298-BB4D-ED6F30E70CD3}"/>
    <cellStyle name="SAPBEXexcBad8 2 3 12" xfId="47907" xr:uid="{531D69FB-058A-4CBB-A50E-D420C6480096}"/>
    <cellStyle name="SAPBEXexcBad8 2 3 2" xfId="7075" xr:uid="{00000000-0005-0000-0000-0000A31B0000}"/>
    <cellStyle name="SAPBEXexcBad8 2 3 2 2" xfId="37836" xr:uid="{00000000-0005-0000-0000-0000A41B0000}"/>
    <cellStyle name="SAPBEXexcBad8 2 3 3" xfId="6532" xr:uid="{00000000-0005-0000-0000-0000A51B0000}"/>
    <cellStyle name="SAPBEXexcBad8 2 3 4" xfId="10382" xr:uid="{00000000-0005-0000-0000-0000A61B0000}"/>
    <cellStyle name="SAPBEXexcBad8 2 3 5" xfId="6020" xr:uid="{00000000-0005-0000-0000-0000A71B0000}"/>
    <cellStyle name="SAPBEXexcBad8 2 3 6" xfId="6644" xr:uid="{00000000-0005-0000-0000-0000A81B0000}"/>
    <cellStyle name="SAPBEXexcBad8 2 3 7" xfId="13228" xr:uid="{00000000-0005-0000-0000-0000A91B0000}"/>
    <cellStyle name="SAPBEXexcBad8 2 3 8" xfId="23017" xr:uid="{00000000-0005-0000-0000-0000AA1B0000}"/>
    <cellStyle name="SAPBEXexcBad8 2 3 9" xfId="38820" xr:uid="{8F05C661-199C-452B-8ECB-8A03763344D0}"/>
    <cellStyle name="SAPBEXexcBad8 2 4" xfId="1790" xr:uid="{00000000-0005-0000-0000-0000AB1B0000}"/>
    <cellStyle name="SAPBEXexcBad8 2 4 2" xfId="7076" xr:uid="{00000000-0005-0000-0000-0000AC1B0000}"/>
    <cellStyle name="SAPBEXexcBad8 2 4 2 2" xfId="37837" xr:uid="{00000000-0005-0000-0000-0000AD1B0000}"/>
    <cellStyle name="SAPBEXexcBad8 2 4 3" xfId="6531" xr:uid="{00000000-0005-0000-0000-0000AE1B0000}"/>
    <cellStyle name="SAPBEXexcBad8 2 4 4" xfId="14189" xr:uid="{00000000-0005-0000-0000-0000AF1B0000}"/>
    <cellStyle name="SAPBEXexcBad8 2 4 5" xfId="13400" xr:uid="{00000000-0005-0000-0000-0000B01B0000}"/>
    <cellStyle name="SAPBEXexcBad8 2 4 6" xfId="12945" xr:uid="{00000000-0005-0000-0000-0000B11B0000}"/>
    <cellStyle name="SAPBEXexcBad8 2 4 7" xfId="15511" xr:uid="{00000000-0005-0000-0000-0000B21B0000}"/>
    <cellStyle name="SAPBEXexcBad8 2 4 8" xfId="23018" xr:uid="{00000000-0005-0000-0000-0000B31B0000}"/>
    <cellStyle name="SAPBEXexcBad8 2 5" xfId="2768" xr:uid="{00000000-0005-0000-0000-0000B41B0000}"/>
    <cellStyle name="SAPBEXexcBad8 2 5 2" xfId="7940" xr:uid="{00000000-0005-0000-0000-0000B51B0000}"/>
    <cellStyle name="SAPBEXexcBad8 2 5 2 2" xfId="23970" xr:uid="{00000000-0005-0000-0000-0000B61B0000}"/>
    <cellStyle name="SAPBEXexcBad8 2 5 3" xfId="10767" xr:uid="{00000000-0005-0000-0000-0000B71B0000}"/>
    <cellStyle name="SAPBEXexcBad8 2 5 3 2" xfId="26635" xr:uid="{00000000-0005-0000-0000-0000B81B0000}"/>
    <cellStyle name="SAPBEXexcBad8 2 5 4" xfId="14272" xr:uid="{00000000-0005-0000-0000-0000B91B0000}"/>
    <cellStyle name="SAPBEXexcBad8 2 5 4 2" xfId="29795" xr:uid="{00000000-0005-0000-0000-0000BA1B0000}"/>
    <cellStyle name="SAPBEXexcBad8 2 5 5" xfId="16119" xr:uid="{00000000-0005-0000-0000-0000BB1B0000}"/>
    <cellStyle name="SAPBEXexcBad8 2 5 5 2" xfId="31258" xr:uid="{00000000-0005-0000-0000-0000BC1B0000}"/>
    <cellStyle name="SAPBEXexcBad8 2 5 6" xfId="18731" xr:uid="{00000000-0005-0000-0000-0000BD1B0000}"/>
    <cellStyle name="SAPBEXexcBad8 2 5 6 2" xfId="33679" xr:uid="{00000000-0005-0000-0000-0000BE1B0000}"/>
    <cellStyle name="SAPBEXexcBad8 2 5 7" xfId="21030" xr:uid="{00000000-0005-0000-0000-0000BF1B0000}"/>
    <cellStyle name="SAPBEXexcBad8 2 5 7 2" xfId="35956" xr:uid="{00000000-0005-0000-0000-0000C01B0000}"/>
    <cellStyle name="SAPBEXexcBad8 2 5 8" xfId="6186" xr:uid="{00000000-0005-0000-0000-0000C11B0000}"/>
    <cellStyle name="SAPBEXexcBad8 2 6" xfId="4748" xr:uid="{00000000-0005-0000-0000-0000C21B0000}"/>
    <cellStyle name="SAPBEXexcBad8 2 6 2" xfId="9903" xr:uid="{00000000-0005-0000-0000-0000C31B0000}"/>
    <cellStyle name="SAPBEXexcBad8 2 6 2 2" xfId="25894" xr:uid="{00000000-0005-0000-0000-0000C41B0000}"/>
    <cellStyle name="SAPBEXexcBad8 2 6 3" xfId="12721" xr:uid="{00000000-0005-0000-0000-0000C51B0000}"/>
    <cellStyle name="SAPBEXexcBad8 2 6 3 2" xfId="28565" xr:uid="{00000000-0005-0000-0000-0000C61B0000}"/>
    <cellStyle name="SAPBEXexcBad8 2 6 4" xfId="14122" xr:uid="{00000000-0005-0000-0000-0000C71B0000}"/>
    <cellStyle name="SAPBEXexcBad8 2 6 4 2" xfId="29703" xr:uid="{00000000-0005-0000-0000-0000C81B0000}"/>
    <cellStyle name="SAPBEXexcBad8 2 6 5" xfId="18044" xr:uid="{00000000-0005-0000-0000-0000C91B0000}"/>
    <cellStyle name="SAPBEXexcBad8 2 6 5 2" xfId="33160" xr:uid="{00000000-0005-0000-0000-0000CA1B0000}"/>
    <cellStyle name="SAPBEXexcBad8 2 6 6" xfId="20652" xr:uid="{00000000-0005-0000-0000-0000CB1B0000}"/>
    <cellStyle name="SAPBEXexcBad8 2 6 6 2" xfId="35589" xr:uid="{00000000-0005-0000-0000-0000CC1B0000}"/>
    <cellStyle name="SAPBEXexcBad8 2 6 7" xfId="21378" xr:uid="{00000000-0005-0000-0000-0000CD1B0000}"/>
    <cellStyle name="SAPBEXexcBad8 2 6 7 2" xfId="36304" xr:uid="{00000000-0005-0000-0000-0000CE1B0000}"/>
    <cellStyle name="SAPBEXexcBad8 2 7" xfId="5622" xr:uid="{00000000-0005-0000-0000-0000CF1B0000}"/>
    <cellStyle name="SAPBEXexcBad8 2 7 2" xfId="37194" xr:uid="{00000000-0005-0000-0000-0000D01B0000}"/>
    <cellStyle name="SAPBEXexcBad8 2 8" xfId="6902" xr:uid="{00000000-0005-0000-0000-0000D11B0000}"/>
    <cellStyle name="SAPBEXexcBad8 2 9" xfId="13315" xr:uid="{00000000-0005-0000-0000-0000D21B0000}"/>
    <cellStyle name="SAPBEXexcBad8 2_CC - Div XRef" xfId="1791" xr:uid="{00000000-0005-0000-0000-0000D31B0000}"/>
    <cellStyle name="SAPBEXexcBad8 20" xfId="7182" xr:uid="{00000000-0005-0000-0000-0000D41B0000}"/>
    <cellStyle name="SAPBEXexcBad8 20 2" xfId="23461" xr:uid="{00000000-0005-0000-0000-0000D51B0000}"/>
    <cellStyle name="SAPBEXexcBad8 21" xfId="6760" xr:uid="{00000000-0005-0000-0000-0000D61B0000}"/>
    <cellStyle name="SAPBEXexcBad8 21 2" xfId="23235" xr:uid="{00000000-0005-0000-0000-0000D71B0000}"/>
    <cellStyle name="SAPBEXexcBad8 22" xfId="6917" xr:uid="{00000000-0005-0000-0000-0000D81B0000}"/>
    <cellStyle name="SAPBEXexcBad8 22 2" xfId="23330" xr:uid="{00000000-0005-0000-0000-0000D91B0000}"/>
    <cellStyle name="SAPBEXexcBad8 23" xfId="14679" xr:uid="{00000000-0005-0000-0000-0000DA1B0000}"/>
    <cellStyle name="SAPBEXexcBad8 23 2" xfId="30170" xr:uid="{00000000-0005-0000-0000-0000DB1B0000}"/>
    <cellStyle name="SAPBEXexcBad8 24" xfId="41948" xr:uid="{966D4080-A469-4EF9-81C0-1B78281FD926}"/>
    <cellStyle name="SAPBEXexcBad8 25" xfId="44559" xr:uid="{C8B20409-B2A6-4816-8A94-D57DC26E133F}"/>
    <cellStyle name="SAPBEXexcBad8 26" xfId="44671" xr:uid="{E253C36D-BAAD-4B2A-9B67-59A6E5D48A95}"/>
    <cellStyle name="SAPBEXexcBad8 3" xfId="624" xr:uid="{00000000-0005-0000-0000-0000DC1B0000}"/>
    <cellStyle name="SAPBEXexcBad8 3 10" xfId="41305" xr:uid="{86079A4C-9256-4134-9DDC-884E1B7E1F3B}"/>
    <cellStyle name="SAPBEXexcBad8 3 11" xfId="39872" xr:uid="{B0B691C8-0FED-4604-A8F6-DF47EF263878}"/>
    <cellStyle name="SAPBEXexcBad8 3 12" xfId="43307" xr:uid="{02FE6A81-6925-486B-A6AA-03784B5CAD13}"/>
    <cellStyle name="SAPBEXexcBad8 3 2" xfId="625" xr:uid="{00000000-0005-0000-0000-0000DD1B0000}"/>
    <cellStyle name="SAPBEXexcBad8 3 2 10" xfId="39871" xr:uid="{AFAABC1B-96DC-4D71-BB58-6BF33C804C52}"/>
    <cellStyle name="SAPBEXexcBad8 3 2 11" xfId="43275" xr:uid="{46C3663F-676E-4387-93DE-32A423E7119C}"/>
    <cellStyle name="SAPBEXexcBad8 3 2 2" xfId="4745" xr:uid="{00000000-0005-0000-0000-0000DE1B0000}"/>
    <cellStyle name="SAPBEXexcBad8 3 2 2 10" xfId="45708" xr:uid="{E0526963-6F31-4C72-8E29-31A2A2311069}"/>
    <cellStyle name="SAPBEXexcBad8 3 2 2 11" xfId="48026" xr:uid="{DAEB38C4-7452-4E49-B556-4D053D948B63}"/>
    <cellStyle name="SAPBEXexcBad8 3 2 2 2" xfId="9900" xr:uid="{00000000-0005-0000-0000-0000DF1B0000}"/>
    <cellStyle name="SAPBEXexcBad8 3 2 2 2 2" xfId="25891" xr:uid="{00000000-0005-0000-0000-0000E01B0000}"/>
    <cellStyle name="SAPBEXexcBad8 3 2 2 3" xfId="12718" xr:uid="{00000000-0005-0000-0000-0000E11B0000}"/>
    <cellStyle name="SAPBEXexcBad8 3 2 2 3 2" xfId="28562" xr:uid="{00000000-0005-0000-0000-0000E21B0000}"/>
    <cellStyle name="SAPBEXexcBad8 3 2 2 4" xfId="10451" xr:uid="{00000000-0005-0000-0000-0000E31B0000}"/>
    <cellStyle name="SAPBEXexcBad8 3 2 2 4 2" xfId="26373" xr:uid="{00000000-0005-0000-0000-0000E41B0000}"/>
    <cellStyle name="SAPBEXexcBad8 3 2 2 5" xfId="18041" xr:uid="{00000000-0005-0000-0000-0000E51B0000}"/>
    <cellStyle name="SAPBEXexcBad8 3 2 2 5 2" xfId="33157" xr:uid="{00000000-0005-0000-0000-0000E61B0000}"/>
    <cellStyle name="SAPBEXexcBad8 3 2 2 6" xfId="20649" xr:uid="{00000000-0005-0000-0000-0000E71B0000}"/>
    <cellStyle name="SAPBEXexcBad8 3 2 2 6 2" xfId="35586" xr:uid="{00000000-0005-0000-0000-0000E81B0000}"/>
    <cellStyle name="SAPBEXexcBad8 3 2 2 7" xfId="21816" xr:uid="{00000000-0005-0000-0000-0000E91B0000}"/>
    <cellStyle name="SAPBEXexcBad8 3 2 2 7 2" xfId="36735" xr:uid="{00000000-0005-0000-0000-0000EA1B0000}"/>
    <cellStyle name="SAPBEXexcBad8 3 2 2 8" xfId="38724" xr:uid="{758024BC-20DE-4CC8-B9DB-B3222CF8AA10}"/>
    <cellStyle name="SAPBEXexcBad8 3 2 2 9" xfId="43518" xr:uid="{76758788-75DE-474F-89F4-B13802CBB538}"/>
    <cellStyle name="SAPBEXexcBad8 3 2 3" xfId="5619" xr:uid="{00000000-0005-0000-0000-0000EB1B0000}"/>
    <cellStyle name="SAPBEXexcBad8 3 2 3 2" xfId="22746" xr:uid="{00000000-0005-0000-0000-0000EC1B0000}"/>
    <cellStyle name="SAPBEXexcBad8 3 2 4" xfId="5738" xr:uid="{00000000-0005-0000-0000-0000ED1B0000}"/>
    <cellStyle name="SAPBEXexcBad8 3 2 4 2" xfId="22789" xr:uid="{00000000-0005-0000-0000-0000EE1B0000}"/>
    <cellStyle name="SAPBEXexcBad8 3 2 5" xfId="15516" xr:uid="{00000000-0005-0000-0000-0000EF1B0000}"/>
    <cellStyle name="SAPBEXexcBad8 3 2 5 2" xfId="30871" xr:uid="{00000000-0005-0000-0000-0000F01B0000}"/>
    <cellStyle name="SAPBEXexcBad8 3 2 6" xfId="10412" xr:uid="{00000000-0005-0000-0000-0000F11B0000}"/>
    <cellStyle name="SAPBEXexcBad8 3 2 6 2" xfId="26335" xr:uid="{00000000-0005-0000-0000-0000F21B0000}"/>
    <cellStyle name="SAPBEXexcBad8 3 2 7" xfId="13034" xr:uid="{00000000-0005-0000-0000-0000F31B0000}"/>
    <cellStyle name="SAPBEXexcBad8 3 2 7 2" xfId="28832" xr:uid="{00000000-0005-0000-0000-0000F41B0000}"/>
    <cellStyle name="SAPBEXexcBad8 3 2 8" xfId="40890" xr:uid="{05B50A71-56C0-4E15-925A-AE0471FF3D93}"/>
    <cellStyle name="SAPBEXexcBad8 3 2 9" xfId="40169" xr:uid="{67FA911F-EA71-4DDB-AA48-BF1A293BADCE}"/>
    <cellStyle name="SAPBEXexcBad8 3 3" xfId="4746" xr:uid="{00000000-0005-0000-0000-0000F51B0000}"/>
    <cellStyle name="SAPBEXexcBad8 3 3 10" xfId="45707" xr:uid="{DFC0A567-0107-4838-A6DA-1E6F12154F5B}"/>
    <cellStyle name="SAPBEXexcBad8 3 3 11" xfId="48025" xr:uid="{86ED6C06-EE58-43B6-838C-2A91B4FB2F71}"/>
    <cellStyle name="SAPBEXexcBad8 3 3 2" xfId="9901" xr:uid="{00000000-0005-0000-0000-0000F61B0000}"/>
    <cellStyle name="SAPBEXexcBad8 3 3 2 2" xfId="25892" xr:uid="{00000000-0005-0000-0000-0000F71B0000}"/>
    <cellStyle name="SAPBEXexcBad8 3 3 3" xfId="12719" xr:uid="{00000000-0005-0000-0000-0000F81B0000}"/>
    <cellStyle name="SAPBEXexcBad8 3 3 3 2" xfId="28563" xr:uid="{00000000-0005-0000-0000-0000F91B0000}"/>
    <cellStyle name="SAPBEXexcBad8 3 3 4" xfId="14121" xr:uid="{00000000-0005-0000-0000-0000FA1B0000}"/>
    <cellStyle name="SAPBEXexcBad8 3 3 4 2" xfId="29702" xr:uid="{00000000-0005-0000-0000-0000FB1B0000}"/>
    <cellStyle name="SAPBEXexcBad8 3 3 5" xfId="18042" xr:uid="{00000000-0005-0000-0000-0000FC1B0000}"/>
    <cellStyle name="SAPBEXexcBad8 3 3 5 2" xfId="33158" xr:uid="{00000000-0005-0000-0000-0000FD1B0000}"/>
    <cellStyle name="SAPBEXexcBad8 3 3 6" xfId="20650" xr:uid="{00000000-0005-0000-0000-0000FE1B0000}"/>
    <cellStyle name="SAPBEXexcBad8 3 3 6 2" xfId="35587" xr:uid="{00000000-0005-0000-0000-0000FF1B0000}"/>
    <cellStyle name="SAPBEXexcBad8 3 3 7" xfId="21817" xr:uid="{00000000-0005-0000-0000-0000001C0000}"/>
    <cellStyle name="SAPBEXexcBad8 3 3 7 2" xfId="36736" xr:uid="{00000000-0005-0000-0000-0000011C0000}"/>
    <cellStyle name="SAPBEXexcBad8 3 3 8" xfId="38725" xr:uid="{17EED716-3880-4DEF-B099-ED978469504F}"/>
    <cellStyle name="SAPBEXexcBad8 3 3 9" xfId="43517" xr:uid="{F2030B39-21F7-4D10-B888-7DD28D4FED4C}"/>
    <cellStyle name="SAPBEXexcBad8 3 4" xfId="5620" xr:uid="{00000000-0005-0000-0000-0000021C0000}"/>
    <cellStyle name="SAPBEXexcBad8 3 4 2" xfId="22747" xr:uid="{00000000-0005-0000-0000-0000031C0000}"/>
    <cellStyle name="SAPBEXexcBad8 3 5" xfId="5737" xr:uid="{00000000-0005-0000-0000-0000041C0000}"/>
    <cellStyle name="SAPBEXexcBad8 3 5 2" xfId="22788" xr:uid="{00000000-0005-0000-0000-0000051C0000}"/>
    <cellStyle name="SAPBEXexcBad8 3 6" xfId="13308" xr:uid="{00000000-0005-0000-0000-0000061C0000}"/>
    <cellStyle name="SAPBEXexcBad8 3 6 2" xfId="29038" xr:uid="{00000000-0005-0000-0000-0000071C0000}"/>
    <cellStyle name="SAPBEXexcBad8 3 7" xfId="15108" xr:uid="{00000000-0005-0000-0000-0000081C0000}"/>
    <cellStyle name="SAPBEXexcBad8 3 7 2" xfId="30537" xr:uid="{00000000-0005-0000-0000-0000091C0000}"/>
    <cellStyle name="SAPBEXexcBad8 3 8" xfId="15930" xr:uid="{00000000-0005-0000-0000-00000A1C0000}"/>
    <cellStyle name="SAPBEXexcBad8 3 8 2" xfId="31116" xr:uid="{00000000-0005-0000-0000-00000B1C0000}"/>
    <cellStyle name="SAPBEXexcBad8 3 9" xfId="39752" xr:uid="{C6DE5C86-BA28-4BD9-ABA5-1BF036E28A89}"/>
    <cellStyle name="SAPBEXexcBad8 4" xfId="626" xr:uid="{00000000-0005-0000-0000-00000C1C0000}"/>
    <cellStyle name="SAPBEXexcBad8 4 10" xfId="12949" xr:uid="{00000000-0005-0000-0000-00000D1C0000}"/>
    <cellStyle name="SAPBEXexcBad8 4 10 2" xfId="28781" xr:uid="{00000000-0005-0000-0000-00000E1C0000}"/>
    <cellStyle name="SAPBEXexcBad8 4 11" xfId="4999" xr:uid="{00000000-0005-0000-0000-00000F1C0000}"/>
    <cellStyle name="SAPBEXexcBad8 4 12" xfId="37950" xr:uid="{00000000-0005-0000-0000-0000101C0000}"/>
    <cellStyle name="SAPBEXexcBad8 4 13" xfId="39751" xr:uid="{6B0909BD-A1F8-4782-A533-2AD9C3FC7B4C}"/>
    <cellStyle name="SAPBEXexcBad8 4 14" xfId="38950" xr:uid="{43C96A7D-9942-4EB0-9EB7-50C864DE91ED}"/>
    <cellStyle name="SAPBEXexcBad8 4 15" xfId="41004" xr:uid="{31B183A6-192D-49A0-A8FA-664EE8E800F7}"/>
    <cellStyle name="SAPBEXexcBad8 4 16" xfId="41132" xr:uid="{54164544-44EF-4672-A08A-14AC316EE0C4}"/>
    <cellStyle name="SAPBEXexcBad8 4 2" xfId="2771" xr:uid="{00000000-0005-0000-0000-0000111C0000}"/>
    <cellStyle name="SAPBEXexcBad8 4 2 10" xfId="41005" xr:uid="{5848E946-228C-468D-A77A-8D8BED9973EB}"/>
    <cellStyle name="SAPBEXexcBad8 4 2 11" xfId="43308" xr:uid="{C976C2C5-C2F0-4131-BBD4-6F0B91FC8502}"/>
    <cellStyle name="SAPBEXexcBad8 4 2 2" xfId="4743" xr:uid="{00000000-0005-0000-0000-0000121C0000}"/>
    <cellStyle name="SAPBEXexcBad8 4 2 2 10" xfId="45710" xr:uid="{36BA1182-45C8-472B-93E7-EF19A1B72234}"/>
    <cellStyle name="SAPBEXexcBad8 4 2 2 11" xfId="48028" xr:uid="{F02E65DA-B17F-42E3-A038-F2AD9A22526A}"/>
    <cellStyle name="SAPBEXexcBad8 4 2 2 2" xfId="9898" xr:uid="{00000000-0005-0000-0000-0000131C0000}"/>
    <cellStyle name="SAPBEXexcBad8 4 2 2 2 2" xfId="25889" xr:uid="{00000000-0005-0000-0000-0000141C0000}"/>
    <cellStyle name="SAPBEXexcBad8 4 2 2 3" xfId="12716" xr:uid="{00000000-0005-0000-0000-0000151C0000}"/>
    <cellStyle name="SAPBEXexcBad8 4 2 2 3 2" xfId="28560" xr:uid="{00000000-0005-0000-0000-0000161C0000}"/>
    <cellStyle name="SAPBEXexcBad8 4 2 2 4" xfId="14119" xr:uid="{00000000-0005-0000-0000-0000171C0000}"/>
    <cellStyle name="SAPBEXexcBad8 4 2 2 4 2" xfId="29700" xr:uid="{00000000-0005-0000-0000-0000181C0000}"/>
    <cellStyle name="SAPBEXexcBad8 4 2 2 5" xfId="18039" xr:uid="{00000000-0005-0000-0000-0000191C0000}"/>
    <cellStyle name="SAPBEXexcBad8 4 2 2 5 2" xfId="33155" xr:uid="{00000000-0005-0000-0000-00001A1C0000}"/>
    <cellStyle name="SAPBEXexcBad8 4 2 2 6" xfId="20647" xr:uid="{00000000-0005-0000-0000-00001B1C0000}"/>
    <cellStyle name="SAPBEXexcBad8 4 2 2 6 2" xfId="35584" xr:uid="{00000000-0005-0000-0000-00001C1C0000}"/>
    <cellStyle name="SAPBEXexcBad8 4 2 2 7" xfId="21375" xr:uid="{00000000-0005-0000-0000-00001D1C0000}"/>
    <cellStyle name="SAPBEXexcBad8 4 2 2 7 2" xfId="36301" xr:uid="{00000000-0005-0000-0000-00001E1C0000}"/>
    <cellStyle name="SAPBEXexcBad8 4 2 2 8" xfId="38722" xr:uid="{B35C5F57-C054-4EE5-A64A-5C5F95F92ECB}"/>
    <cellStyle name="SAPBEXexcBad8 4 2 2 9" xfId="43520" xr:uid="{91602BF7-5ED8-4AF5-B65D-777DA5AAB3A8}"/>
    <cellStyle name="SAPBEXexcBad8 4 2 3" xfId="7943" xr:uid="{00000000-0005-0000-0000-00001F1C0000}"/>
    <cellStyle name="SAPBEXexcBad8 4 2 3 2" xfId="23973" xr:uid="{00000000-0005-0000-0000-0000201C0000}"/>
    <cellStyle name="SAPBEXexcBad8 4 2 4" xfId="10770" xr:uid="{00000000-0005-0000-0000-0000211C0000}"/>
    <cellStyle name="SAPBEXexcBad8 4 2 4 2" xfId="26638" xr:uid="{00000000-0005-0000-0000-0000221C0000}"/>
    <cellStyle name="SAPBEXexcBad8 4 2 5" xfId="14273" xr:uid="{00000000-0005-0000-0000-0000231C0000}"/>
    <cellStyle name="SAPBEXexcBad8 4 2 5 2" xfId="29796" xr:uid="{00000000-0005-0000-0000-0000241C0000}"/>
    <cellStyle name="SAPBEXexcBad8 4 2 6" xfId="16122" xr:uid="{00000000-0005-0000-0000-0000251C0000}"/>
    <cellStyle name="SAPBEXexcBad8 4 2 6 2" xfId="31261" xr:uid="{00000000-0005-0000-0000-0000261C0000}"/>
    <cellStyle name="SAPBEXexcBad8 4 2 7" xfId="18734" xr:uid="{00000000-0005-0000-0000-0000271C0000}"/>
    <cellStyle name="SAPBEXexcBad8 4 2 7 2" xfId="33682" xr:uid="{00000000-0005-0000-0000-0000281C0000}"/>
    <cellStyle name="SAPBEXexcBad8 4 2 8" xfId="40889" xr:uid="{4839E5C8-2A70-4C93-A1FA-4189E7F3454B}"/>
    <cellStyle name="SAPBEXexcBad8 4 2 9" xfId="41306" xr:uid="{D425CF1E-1B64-4433-8026-ED36CE2A77D1}"/>
    <cellStyle name="SAPBEXexcBad8 4 3" xfId="2770" xr:uid="{00000000-0005-0000-0000-0000291C0000}"/>
    <cellStyle name="SAPBEXexcBad8 4 3 10" xfId="42259" xr:uid="{08D681F8-6771-4D23-AA76-72E8D841647E}"/>
    <cellStyle name="SAPBEXexcBad8 4 3 11" xfId="46797" xr:uid="{E730722C-E439-4986-B86B-8544D1DCCFAD}"/>
    <cellStyle name="SAPBEXexcBad8 4 3 12" xfId="49102" xr:uid="{A9402E10-9A6E-4E80-BBC2-2F8507969EBA}"/>
    <cellStyle name="SAPBEXexcBad8 4 3 2" xfId="7942" xr:uid="{00000000-0005-0000-0000-00002A1C0000}"/>
    <cellStyle name="SAPBEXexcBad8 4 3 2 2" xfId="23972" xr:uid="{00000000-0005-0000-0000-00002B1C0000}"/>
    <cellStyle name="SAPBEXexcBad8 4 3 3" xfId="10769" xr:uid="{00000000-0005-0000-0000-00002C1C0000}"/>
    <cellStyle name="SAPBEXexcBad8 4 3 3 2" xfId="26637" xr:uid="{00000000-0005-0000-0000-00002D1C0000}"/>
    <cellStyle name="SAPBEXexcBad8 4 3 4" xfId="15468" xr:uid="{00000000-0005-0000-0000-00002E1C0000}"/>
    <cellStyle name="SAPBEXexcBad8 4 3 4 2" xfId="30836" xr:uid="{00000000-0005-0000-0000-00002F1C0000}"/>
    <cellStyle name="SAPBEXexcBad8 4 3 5" xfId="16121" xr:uid="{00000000-0005-0000-0000-0000301C0000}"/>
    <cellStyle name="SAPBEXexcBad8 4 3 5 2" xfId="31260" xr:uid="{00000000-0005-0000-0000-0000311C0000}"/>
    <cellStyle name="SAPBEXexcBad8 4 3 6" xfId="18733" xr:uid="{00000000-0005-0000-0000-0000321C0000}"/>
    <cellStyle name="SAPBEXexcBad8 4 3 6 2" xfId="33681" xr:uid="{00000000-0005-0000-0000-0000331C0000}"/>
    <cellStyle name="SAPBEXexcBad8 4 3 7" xfId="21032" xr:uid="{00000000-0005-0000-0000-0000341C0000}"/>
    <cellStyle name="SAPBEXexcBad8 4 3 7 2" xfId="35958" xr:uid="{00000000-0005-0000-0000-0000351C0000}"/>
    <cellStyle name="SAPBEXexcBad8 4 3 8" xfId="6188" xr:uid="{00000000-0005-0000-0000-0000361C0000}"/>
    <cellStyle name="SAPBEXexcBad8 4 3 9" xfId="41820" xr:uid="{815C0821-5FC7-499E-BCAD-E2CB7C568E1C}"/>
    <cellStyle name="SAPBEXexcBad8 4 4" xfId="4744" xr:uid="{00000000-0005-0000-0000-0000371C0000}"/>
    <cellStyle name="SAPBEXexcBad8 4 4 10" xfId="45709" xr:uid="{D4CC929C-E2F5-4D5B-9D48-E625E4088E20}"/>
    <cellStyle name="SAPBEXexcBad8 4 4 11" xfId="48027" xr:uid="{AC2C366B-08FF-4595-96E9-658B820D5B98}"/>
    <cellStyle name="SAPBEXexcBad8 4 4 2" xfId="9899" xr:uid="{00000000-0005-0000-0000-0000381C0000}"/>
    <cellStyle name="SAPBEXexcBad8 4 4 2 2" xfId="25890" xr:uid="{00000000-0005-0000-0000-0000391C0000}"/>
    <cellStyle name="SAPBEXexcBad8 4 4 3" xfId="12717" xr:uid="{00000000-0005-0000-0000-00003A1C0000}"/>
    <cellStyle name="SAPBEXexcBad8 4 4 3 2" xfId="28561" xr:uid="{00000000-0005-0000-0000-00003B1C0000}"/>
    <cellStyle name="SAPBEXexcBad8 4 4 4" xfId="14784" xr:uid="{00000000-0005-0000-0000-00003C1C0000}"/>
    <cellStyle name="SAPBEXexcBad8 4 4 4 2" xfId="30237" xr:uid="{00000000-0005-0000-0000-00003D1C0000}"/>
    <cellStyle name="SAPBEXexcBad8 4 4 5" xfId="18040" xr:uid="{00000000-0005-0000-0000-00003E1C0000}"/>
    <cellStyle name="SAPBEXexcBad8 4 4 5 2" xfId="33156" xr:uid="{00000000-0005-0000-0000-00003F1C0000}"/>
    <cellStyle name="SAPBEXexcBad8 4 4 6" xfId="20648" xr:uid="{00000000-0005-0000-0000-0000401C0000}"/>
    <cellStyle name="SAPBEXexcBad8 4 4 6 2" xfId="35585" xr:uid="{00000000-0005-0000-0000-0000411C0000}"/>
    <cellStyle name="SAPBEXexcBad8 4 4 7" xfId="21376" xr:uid="{00000000-0005-0000-0000-0000421C0000}"/>
    <cellStyle name="SAPBEXexcBad8 4 4 7 2" xfId="36302" xr:uid="{00000000-0005-0000-0000-0000431C0000}"/>
    <cellStyle name="SAPBEXexcBad8 4 4 8" xfId="38723" xr:uid="{84045E5B-98D4-4CE5-BED9-3D8FD06C5D52}"/>
    <cellStyle name="SAPBEXexcBad8 4 4 9" xfId="43519" xr:uid="{E61C1D6F-E5C6-4D53-B544-D78C80507CF1}"/>
    <cellStyle name="SAPBEXexcBad8 4 5" xfId="5618" xr:uid="{00000000-0005-0000-0000-0000441C0000}"/>
    <cellStyle name="SAPBEXexcBad8 4 5 2" xfId="22745" xr:uid="{00000000-0005-0000-0000-0000451C0000}"/>
    <cellStyle name="SAPBEXexcBad8 4 6" xfId="9246" xr:uid="{00000000-0005-0000-0000-0000461C0000}"/>
    <cellStyle name="SAPBEXexcBad8 4 6 2" xfId="25240" xr:uid="{00000000-0005-0000-0000-0000471C0000}"/>
    <cellStyle name="SAPBEXexcBad8 4 7" xfId="13316" xr:uid="{00000000-0005-0000-0000-0000481C0000}"/>
    <cellStyle name="SAPBEXexcBad8 4 7 2" xfId="29041" xr:uid="{00000000-0005-0000-0000-0000491C0000}"/>
    <cellStyle name="SAPBEXexcBad8 4 8" xfId="14443" xr:uid="{00000000-0005-0000-0000-00004A1C0000}"/>
    <cellStyle name="SAPBEXexcBad8 4 8 2" xfId="29962" xr:uid="{00000000-0005-0000-0000-00004B1C0000}"/>
    <cellStyle name="SAPBEXexcBad8 4 9" xfId="11790" xr:uid="{00000000-0005-0000-0000-00004C1C0000}"/>
    <cellStyle name="SAPBEXexcBad8 4 9 2" xfId="27650" xr:uid="{00000000-0005-0000-0000-00004D1C0000}"/>
    <cellStyle name="SAPBEXexcBad8 5" xfId="627" xr:uid="{00000000-0005-0000-0000-00004E1C0000}"/>
    <cellStyle name="SAPBEXexcBad8 5 10" xfId="14514" xr:uid="{00000000-0005-0000-0000-00004F1C0000}"/>
    <cellStyle name="SAPBEXexcBad8 5 11" xfId="22327" xr:uid="{00000000-0005-0000-0000-0000501C0000}"/>
    <cellStyle name="SAPBEXexcBad8 5 12" xfId="39750" xr:uid="{A32ABF52-AF30-47A8-9CAB-EBE01FFD6617}"/>
    <cellStyle name="SAPBEXexcBad8 5 13" xfId="40170" xr:uid="{865014FD-529C-4453-A9CF-73B4DE058BF7}"/>
    <cellStyle name="SAPBEXexcBad8 5 14" xfId="44577" xr:uid="{B632A3F8-1BD4-44DA-BF19-6A67FA947231}"/>
    <cellStyle name="SAPBEXexcBad8 5 15" xfId="40250" xr:uid="{E8B375A6-6DBB-4072-99AB-F38E99967585}"/>
    <cellStyle name="SAPBEXexcBad8 5 2" xfId="628" xr:uid="{00000000-0005-0000-0000-0000511C0000}"/>
    <cellStyle name="SAPBEXexcBad8 5 2 10" xfId="22328" xr:uid="{00000000-0005-0000-0000-0000521C0000}"/>
    <cellStyle name="SAPBEXexcBad8 5 2 11" xfId="40888" xr:uid="{B28F8377-608A-4B6F-BCBF-A4DBC02C0E7F}"/>
    <cellStyle name="SAPBEXexcBad8 5 2 12" xfId="41307" xr:uid="{33109A0B-FB24-4017-8E2A-1A85859EE7F8}"/>
    <cellStyle name="SAPBEXexcBad8 5 2 13" xfId="39870" xr:uid="{499F1636-0379-4DFA-93B5-9DD768F74423}"/>
    <cellStyle name="SAPBEXexcBad8 5 2 14" xfId="44518" xr:uid="{FEDA4E6F-F897-43A3-883B-127B28F9EC21}"/>
    <cellStyle name="SAPBEXexcBad8 5 2 2" xfId="2773" xr:uid="{00000000-0005-0000-0000-0000531C0000}"/>
    <cellStyle name="SAPBEXexcBad8 5 2 2 10" xfId="43522" xr:uid="{2D22AAE4-8894-4CC4-B05D-8E7F6062E785}"/>
    <cellStyle name="SAPBEXexcBad8 5 2 2 11" xfId="45712" xr:uid="{DA0FD53B-2A6E-4D71-896A-1ACEA2B9A2E7}"/>
    <cellStyle name="SAPBEXexcBad8 5 2 2 12" xfId="48030" xr:uid="{5E4CF59E-D4DC-4C69-94D2-7D781389011E}"/>
    <cellStyle name="SAPBEXexcBad8 5 2 2 2" xfId="7945" xr:uid="{00000000-0005-0000-0000-0000541C0000}"/>
    <cellStyle name="SAPBEXexcBad8 5 2 2 2 2" xfId="23975" xr:uid="{00000000-0005-0000-0000-0000551C0000}"/>
    <cellStyle name="SAPBEXexcBad8 5 2 2 3" xfId="10772" xr:uid="{00000000-0005-0000-0000-0000561C0000}"/>
    <cellStyle name="SAPBEXexcBad8 5 2 2 3 2" xfId="26640" xr:uid="{00000000-0005-0000-0000-0000571C0000}"/>
    <cellStyle name="SAPBEXexcBad8 5 2 2 4" xfId="10374" xr:uid="{00000000-0005-0000-0000-0000581C0000}"/>
    <cellStyle name="SAPBEXexcBad8 5 2 2 4 2" xfId="26312" xr:uid="{00000000-0005-0000-0000-0000591C0000}"/>
    <cellStyle name="SAPBEXexcBad8 5 2 2 5" xfId="16124" xr:uid="{00000000-0005-0000-0000-00005A1C0000}"/>
    <cellStyle name="SAPBEXexcBad8 5 2 2 5 2" xfId="31263" xr:uid="{00000000-0005-0000-0000-00005B1C0000}"/>
    <cellStyle name="SAPBEXexcBad8 5 2 2 6" xfId="18736" xr:uid="{00000000-0005-0000-0000-00005C1C0000}"/>
    <cellStyle name="SAPBEXexcBad8 5 2 2 6 2" xfId="33684" xr:uid="{00000000-0005-0000-0000-00005D1C0000}"/>
    <cellStyle name="SAPBEXexcBad8 5 2 2 7" xfId="21034" xr:uid="{00000000-0005-0000-0000-00005E1C0000}"/>
    <cellStyle name="SAPBEXexcBad8 5 2 2 7 2" xfId="35960" xr:uid="{00000000-0005-0000-0000-00005F1C0000}"/>
    <cellStyle name="SAPBEXexcBad8 5 2 2 8" xfId="6190" xr:uid="{00000000-0005-0000-0000-0000601C0000}"/>
    <cellStyle name="SAPBEXexcBad8 5 2 2 9" xfId="38720" xr:uid="{2C5D957A-7EBB-404B-98DC-41D6FB64FF1A}"/>
    <cellStyle name="SAPBEXexcBad8 5 2 3" xfId="4741" xr:uid="{00000000-0005-0000-0000-0000611C0000}"/>
    <cellStyle name="SAPBEXexcBad8 5 2 3 2" xfId="9896" xr:uid="{00000000-0005-0000-0000-0000621C0000}"/>
    <cellStyle name="SAPBEXexcBad8 5 2 3 2 2" xfId="25887" xr:uid="{00000000-0005-0000-0000-0000631C0000}"/>
    <cellStyle name="SAPBEXexcBad8 5 2 3 3" xfId="12714" xr:uid="{00000000-0005-0000-0000-0000641C0000}"/>
    <cellStyle name="SAPBEXexcBad8 5 2 3 3 2" xfId="28558" xr:uid="{00000000-0005-0000-0000-0000651C0000}"/>
    <cellStyle name="SAPBEXexcBad8 5 2 3 4" xfId="14118" xr:uid="{00000000-0005-0000-0000-0000661C0000}"/>
    <cellStyle name="SAPBEXexcBad8 5 2 3 4 2" xfId="29699" xr:uid="{00000000-0005-0000-0000-0000671C0000}"/>
    <cellStyle name="SAPBEXexcBad8 5 2 3 5" xfId="18037" xr:uid="{00000000-0005-0000-0000-0000681C0000}"/>
    <cellStyle name="SAPBEXexcBad8 5 2 3 5 2" xfId="33153" xr:uid="{00000000-0005-0000-0000-0000691C0000}"/>
    <cellStyle name="SAPBEXexcBad8 5 2 3 6" xfId="20645" xr:uid="{00000000-0005-0000-0000-00006A1C0000}"/>
    <cellStyle name="SAPBEXexcBad8 5 2 3 6 2" xfId="35582" xr:uid="{00000000-0005-0000-0000-00006B1C0000}"/>
    <cellStyle name="SAPBEXexcBad8 5 2 3 7" xfId="21818" xr:uid="{00000000-0005-0000-0000-00006C1C0000}"/>
    <cellStyle name="SAPBEXexcBad8 5 2 3 7 2" xfId="36737" xr:uid="{00000000-0005-0000-0000-00006D1C0000}"/>
    <cellStyle name="SAPBEXexcBad8 5 2 4" xfId="5616" xr:uid="{00000000-0005-0000-0000-00006E1C0000}"/>
    <cellStyle name="SAPBEXexcBad8 5 2 4 2" xfId="37192" xr:uid="{00000000-0005-0000-0000-00006F1C0000}"/>
    <cellStyle name="SAPBEXexcBad8 5 2 5" xfId="5739" xr:uid="{00000000-0005-0000-0000-0000701C0000}"/>
    <cellStyle name="SAPBEXexcBad8 5 2 6" xfId="13317" xr:uid="{00000000-0005-0000-0000-0000711C0000}"/>
    <cellStyle name="SAPBEXexcBad8 5 2 7" xfId="7762" xr:uid="{00000000-0005-0000-0000-0000721C0000}"/>
    <cellStyle name="SAPBEXexcBad8 5 2 8" xfId="6683" xr:uid="{00000000-0005-0000-0000-0000731C0000}"/>
    <cellStyle name="SAPBEXexcBad8 5 2 9" xfId="18555" xr:uid="{00000000-0005-0000-0000-0000741C0000}"/>
    <cellStyle name="SAPBEXexcBad8 5 3" xfId="2772" xr:uid="{00000000-0005-0000-0000-0000751C0000}"/>
    <cellStyle name="SAPBEXexcBad8 5 3 10" xfId="42260" xr:uid="{2D39C19E-5F6A-46A9-A49F-4059A846B960}"/>
    <cellStyle name="SAPBEXexcBad8 5 3 11" xfId="44737" xr:uid="{36EBBE1C-0253-4783-B0A7-5BE064989426}"/>
    <cellStyle name="SAPBEXexcBad8 5 3 12" xfId="46798" xr:uid="{DAE67672-B98C-46C1-A544-3F5EDC1EC940}"/>
    <cellStyle name="SAPBEXexcBad8 5 3 13" xfId="49103" xr:uid="{132D2BD4-4D02-4D50-9375-991AF39401C2}"/>
    <cellStyle name="SAPBEXexcBad8 5 3 2" xfId="7944" xr:uid="{00000000-0005-0000-0000-0000761C0000}"/>
    <cellStyle name="SAPBEXexcBad8 5 3 2 2" xfId="23974" xr:uid="{00000000-0005-0000-0000-0000771C0000}"/>
    <cellStyle name="SAPBEXexcBad8 5 3 2 3" xfId="41993" xr:uid="{964F2FF0-8AB6-49FB-99AB-210CCD9663B0}"/>
    <cellStyle name="SAPBEXexcBad8 5 3 2 4" xfId="42431" xr:uid="{53D21EDF-E147-4E6F-9E80-FB764D49D9AD}"/>
    <cellStyle name="SAPBEXexcBad8 5 3 2 5" xfId="44899" xr:uid="{7E20B14A-2AF8-4757-97B7-56223DAC26CB}"/>
    <cellStyle name="SAPBEXexcBad8 5 3 2 6" xfId="46962" xr:uid="{25ADC602-2CCE-4C37-A53B-1C4BB0479707}"/>
    <cellStyle name="SAPBEXexcBad8 5 3 2 7" xfId="49259" xr:uid="{B293751F-132C-4B12-95AA-F4E75B06008E}"/>
    <cellStyle name="SAPBEXexcBad8 5 3 3" xfId="10771" xr:uid="{00000000-0005-0000-0000-0000781C0000}"/>
    <cellStyle name="SAPBEXexcBad8 5 3 3 2" xfId="26639" xr:uid="{00000000-0005-0000-0000-0000791C0000}"/>
    <cellStyle name="SAPBEXexcBad8 5 3 4" xfId="10540" xr:uid="{00000000-0005-0000-0000-00007A1C0000}"/>
    <cellStyle name="SAPBEXexcBad8 5 3 4 2" xfId="26462" xr:uid="{00000000-0005-0000-0000-00007B1C0000}"/>
    <cellStyle name="SAPBEXexcBad8 5 3 5" xfId="16123" xr:uid="{00000000-0005-0000-0000-00007C1C0000}"/>
    <cellStyle name="SAPBEXexcBad8 5 3 5 2" xfId="31262" xr:uid="{00000000-0005-0000-0000-00007D1C0000}"/>
    <cellStyle name="SAPBEXexcBad8 5 3 6" xfId="18735" xr:uid="{00000000-0005-0000-0000-00007E1C0000}"/>
    <cellStyle name="SAPBEXexcBad8 5 3 6 2" xfId="33683" xr:uid="{00000000-0005-0000-0000-00007F1C0000}"/>
    <cellStyle name="SAPBEXexcBad8 5 3 7" xfId="21033" xr:uid="{00000000-0005-0000-0000-0000801C0000}"/>
    <cellStyle name="SAPBEXexcBad8 5 3 7 2" xfId="35959" xr:uid="{00000000-0005-0000-0000-0000811C0000}"/>
    <cellStyle name="SAPBEXexcBad8 5 3 8" xfId="6189" xr:uid="{00000000-0005-0000-0000-0000821C0000}"/>
    <cellStyle name="SAPBEXexcBad8 5 3 9" xfId="41821" xr:uid="{6784EE2E-6181-43A4-A97A-321457EEBBDF}"/>
    <cellStyle name="SAPBEXexcBad8 5 4" xfId="4742" xr:uid="{00000000-0005-0000-0000-0000831C0000}"/>
    <cellStyle name="SAPBEXexcBad8 5 4 10" xfId="45711" xr:uid="{5B3A97A2-C3EF-46EB-9ADA-C350E9786C8B}"/>
    <cellStyle name="SAPBEXexcBad8 5 4 11" xfId="48029" xr:uid="{A9931DEA-568B-44B2-877D-F88EDD5992B2}"/>
    <cellStyle name="SAPBEXexcBad8 5 4 2" xfId="9897" xr:uid="{00000000-0005-0000-0000-0000841C0000}"/>
    <cellStyle name="SAPBEXexcBad8 5 4 2 2" xfId="25888" xr:uid="{00000000-0005-0000-0000-0000851C0000}"/>
    <cellStyle name="SAPBEXexcBad8 5 4 3" xfId="12715" xr:uid="{00000000-0005-0000-0000-0000861C0000}"/>
    <cellStyle name="SAPBEXexcBad8 5 4 3 2" xfId="28559" xr:uid="{00000000-0005-0000-0000-0000871C0000}"/>
    <cellStyle name="SAPBEXexcBad8 5 4 4" xfId="14785" xr:uid="{00000000-0005-0000-0000-0000881C0000}"/>
    <cellStyle name="SAPBEXexcBad8 5 4 4 2" xfId="30238" xr:uid="{00000000-0005-0000-0000-0000891C0000}"/>
    <cellStyle name="SAPBEXexcBad8 5 4 5" xfId="18038" xr:uid="{00000000-0005-0000-0000-00008A1C0000}"/>
    <cellStyle name="SAPBEXexcBad8 5 4 5 2" xfId="33154" xr:uid="{00000000-0005-0000-0000-00008B1C0000}"/>
    <cellStyle name="SAPBEXexcBad8 5 4 6" xfId="20646" xr:uid="{00000000-0005-0000-0000-00008C1C0000}"/>
    <cellStyle name="SAPBEXexcBad8 5 4 6 2" xfId="35583" xr:uid="{00000000-0005-0000-0000-00008D1C0000}"/>
    <cellStyle name="SAPBEXexcBad8 5 4 7" xfId="21819" xr:uid="{00000000-0005-0000-0000-00008E1C0000}"/>
    <cellStyle name="SAPBEXexcBad8 5 4 7 2" xfId="36738" xr:uid="{00000000-0005-0000-0000-00008F1C0000}"/>
    <cellStyle name="SAPBEXexcBad8 5 4 8" xfId="38721" xr:uid="{D3BC1338-5BD2-4D23-AE56-E610B5F38B84}"/>
    <cellStyle name="SAPBEXexcBad8 5 4 9" xfId="43521" xr:uid="{9372C323-7F1F-45E7-B39B-C02C3A93FFC2}"/>
    <cellStyle name="SAPBEXexcBad8 5 5" xfId="5617" xr:uid="{00000000-0005-0000-0000-0000901C0000}"/>
    <cellStyle name="SAPBEXexcBad8 5 5 2" xfId="37193" xr:uid="{00000000-0005-0000-0000-0000911C0000}"/>
    <cellStyle name="SAPBEXexcBad8 5 6" xfId="7705" xr:uid="{00000000-0005-0000-0000-0000921C0000}"/>
    <cellStyle name="SAPBEXexcBad8 5 7" xfId="10392" xr:uid="{00000000-0005-0000-0000-0000931C0000}"/>
    <cellStyle name="SAPBEXexcBad8 5 8" xfId="13792" xr:uid="{00000000-0005-0000-0000-0000941C0000}"/>
    <cellStyle name="SAPBEXexcBad8 5 9" xfId="7036" xr:uid="{00000000-0005-0000-0000-0000951C0000}"/>
    <cellStyle name="SAPBEXexcBad8 6" xfId="629" xr:uid="{00000000-0005-0000-0000-0000961C0000}"/>
    <cellStyle name="SAPBEXexcBad8 6 10" xfId="6573" xr:uid="{00000000-0005-0000-0000-0000971C0000}"/>
    <cellStyle name="SAPBEXexcBad8 6 11" xfId="22329" xr:uid="{00000000-0005-0000-0000-0000981C0000}"/>
    <cellStyle name="SAPBEXexcBad8 6 12" xfId="39749" xr:uid="{51255043-0717-4E5C-9AE0-D0795DF825BA}"/>
    <cellStyle name="SAPBEXexcBad8 6 13" xfId="40171" xr:uid="{FF4705FA-2BEB-4006-9DF9-E0C23D74D51F}"/>
    <cellStyle name="SAPBEXexcBad8 6 14" xfId="39869" xr:uid="{27EA23BA-E550-4A36-8720-8F68F52C249E}"/>
    <cellStyle name="SAPBEXexcBad8 6 15" xfId="43309" xr:uid="{C22390A0-8BA9-4CEA-A23D-C41BD0A7EC72}"/>
    <cellStyle name="SAPBEXexcBad8 6 2" xfId="630" xr:uid="{00000000-0005-0000-0000-0000991C0000}"/>
    <cellStyle name="SAPBEXexcBad8 6 2 10" xfId="22330" xr:uid="{00000000-0005-0000-0000-00009A1C0000}"/>
    <cellStyle name="SAPBEXexcBad8 6 2 11" xfId="40887" xr:uid="{07CA5E6F-FB92-4946-88F4-EE870E5C19F9}"/>
    <cellStyle name="SAPBEXexcBad8 6 2 12" xfId="41308" xr:uid="{DB894EE8-9AA4-44C5-A66F-89266025FD8A}"/>
    <cellStyle name="SAPBEXexcBad8 6 2 13" xfId="41002" xr:uid="{6BF2A826-D2EA-44EF-8431-8E0DFA007939}"/>
    <cellStyle name="SAPBEXexcBad8 6 2 14" xfId="44793" xr:uid="{D4FB6B6C-7A9D-4976-AE5D-1D76B8B8078E}"/>
    <cellStyle name="SAPBEXexcBad8 6 2 2" xfId="2775" xr:uid="{00000000-0005-0000-0000-00009B1C0000}"/>
    <cellStyle name="SAPBEXexcBad8 6 2 2 10" xfId="43524" xr:uid="{D02B8F8A-E1D4-47CE-BFF0-1D2194D50C84}"/>
    <cellStyle name="SAPBEXexcBad8 6 2 2 11" xfId="45714" xr:uid="{1F6D434E-8116-414B-B4B9-F0D9976D478D}"/>
    <cellStyle name="SAPBEXexcBad8 6 2 2 12" xfId="48032" xr:uid="{36E8DE2F-A7EE-44E9-B56A-D66AD6740462}"/>
    <cellStyle name="SAPBEXexcBad8 6 2 2 2" xfId="7947" xr:uid="{00000000-0005-0000-0000-00009C1C0000}"/>
    <cellStyle name="SAPBEXexcBad8 6 2 2 2 2" xfId="23977" xr:uid="{00000000-0005-0000-0000-00009D1C0000}"/>
    <cellStyle name="SAPBEXexcBad8 6 2 2 3" xfId="10774" xr:uid="{00000000-0005-0000-0000-00009E1C0000}"/>
    <cellStyle name="SAPBEXexcBad8 6 2 2 3 2" xfId="26642" xr:uid="{00000000-0005-0000-0000-00009F1C0000}"/>
    <cellStyle name="SAPBEXexcBad8 6 2 2 4" xfId="14274" xr:uid="{00000000-0005-0000-0000-0000A01C0000}"/>
    <cellStyle name="SAPBEXexcBad8 6 2 2 4 2" xfId="29797" xr:uid="{00000000-0005-0000-0000-0000A11C0000}"/>
    <cellStyle name="SAPBEXexcBad8 6 2 2 5" xfId="16126" xr:uid="{00000000-0005-0000-0000-0000A21C0000}"/>
    <cellStyle name="SAPBEXexcBad8 6 2 2 5 2" xfId="31265" xr:uid="{00000000-0005-0000-0000-0000A31C0000}"/>
    <cellStyle name="SAPBEXexcBad8 6 2 2 6" xfId="18738" xr:uid="{00000000-0005-0000-0000-0000A41C0000}"/>
    <cellStyle name="SAPBEXexcBad8 6 2 2 6 2" xfId="33686" xr:uid="{00000000-0005-0000-0000-0000A51C0000}"/>
    <cellStyle name="SAPBEXexcBad8 6 2 2 7" xfId="21036" xr:uid="{00000000-0005-0000-0000-0000A61C0000}"/>
    <cellStyle name="SAPBEXexcBad8 6 2 2 7 2" xfId="35962" xr:uid="{00000000-0005-0000-0000-0000A71C0000}"/>
    <cellStyle name="SAPBEXexcBad8 6 2 2 8" xfId="6192" xr:uid="{00000000-0005-0000-0000-0000A81C0000}"/>
    <cellStyle name="SAPBEXexcBad8 6 2 2 9" xfId="38718" xr:uid="{98ACA33E-E1D3-4BAA-AFEB-99A6A4128A23}"/>
    <cellStyle name="SAPBEXexcBad8 6 2 3" xfId="4739" xr:uid="{00000000-0005-0000-0000-0000A91C0000}"/>
    <cellStyle name="SAPBEXexcBad8 6 2 3 2" xfId="9894" xr:uid="{00000000-0005-0000-0000-0000AA1C0000}"/>
    <cellStyle name="SAPBEXexcBad8 6 2 3 2 2" xfId="25885" xr:uid="{00000000-0005-0000-0000-0000AB1C0000}"/>
    <cellStyle name="SAPBEXexcBad8 6 2 3 3" xfId="12712" xr:uid="{00000000-0005-0000-0000-0000AC1C0000}"/>
    <cellStyle name="SAPBEXexcBad8 6 2 3 3 2" xfId="28556" xr:uid="{00000000-0005-0000-0000-0000AD1C0000}"/>
    <cellStyle name="SAPBEXexcBad8 6 2 3 4" xfId="14786" xr:uid="{00000000-0005-0000-0000-0000AE1C0000}"/>
    <cellStyle name="SAPBEXexcBad8 6 2 3 4 2" xfId="30239" xr:uid="{00000000-0005-0000-0000-0000AF1C0000}"/>
    <cellStyle name="SAPBEXexcBad8 6 2 3 5" xfId="18035" xr:uid="{00000000-0005-0000-0000-0000B01C0000}"/>
    <cellStyle name="SAPBEXexcBad8 6 2 3 5 2" xfId="33151" xr:uid="{00000000-0005-0000-0000-0000B11C0000}"/>
    <cellStyle name="SAPBEXexcBad8 6 2 3 6" xfId="20643" xr:uid="{00000000-0005-0000-0000-0000B21C0000}"/>
    <cellStyle name="SAPBEXexcBad8 6 2 3 6 2" xfId="35580" xr:uid="{00000000-0005-0000-0000-0000B31C0000}"/>
    <cellStyle name="SAPBEXexcBad8 6 2 3 7" xfId="21373" xr:uid="{00000000-0005-0000-0000-0000B41C0000}"/>
    <cellStyle name="SAPBEXexcBad8 6 2 3 7 2" xfId="36299" xr:uid="{00000000-0005-0000-0000-0000B51C0000}"/>
    <cellStyle name="SAPBEXexcBad8 6 2 4" xfId="5614" xr:uid="{00000000-0005-0000-0000-0000B61C0000}"/>
    <cellStyle name="SAPBEXexcBad8 6 2 4 2" xfId="37190" xr:uid="{00000000-0005-0000-0000-0000B71C0000}"/>
    <cellStyle name="SAPBEXexcBad8 6 2 5" xfId="7704" xr:uid="{00000000-0005-0000-0000-0000B81C0000}"/>
    <cellStyle name="SAPBEXexcBad8 6 2 6" xfId="13318" xr:uid="{00000000-0005-0000-0000-0000B91C0000}"/>
    <cellStyle name="SAPBEXexcBad8 6 2 7" xfId="13757" xr:uid="{00000000-0005-0000-0000-0000BA1C0000}"/>
    <cellStyle name="SAPBEXexcBad8 6 2 8" xfId="7037" xr:uid="{00000000-0005-0000-0000-0000BB1C0000}"/>
    <cellStyle name="SAPBEXexcBad8 6 2 9" xfId="18554" xr:uid="{00000000-0005-0000-0000-0000BC1C0000}"/>
    <cellStyle name="SAPBEXexcBad8 6 3" xfId="2774" xr:uid="{00000000-0005-0000-0000-0000BD1C0000}"/>
    <cellStyle name="SAPBEXexcBad8 6 3 10" xfId="42261" xr:uid="{60C99779-6EA3-4A96-B390-E4F24C007797}"/>
    <cellStyle name="SAPBEXexcBad8 6 3 11" xfId="44738" xr:uid="{9553B45F-A2AF-45C0-8B0C-680D17C8ADE4}"/>
    <cellStyle name="SAPBEXexcBad8 6 3 12" xfId="46799" xr:uid="{7CCA80CC-3AD3-4B01-B67F-C29E74905392}"/>
    <cellStyle name="SAPBEXexcBad8 6 3 13" xfId="49104" xr:uid="{6DDA064C-D547-4F47-BD81-4ACF0F4330B2}"/>
    <cellStyle name="SAPBEXexcBad8 6 3 2" xfId="7946" xr:uid="{00000000-0005-0000-0000-0000BE1C0000}"/>
    <cellStyle name="SAPBEXexcBad8 6 3 2 2" xfId="23976" xr:uid="{00000000-0005-0000-0000-0000BF1C0000}"/>
    <cellStyle name="SAPBEXexcBad8 6 3 2 3" xfId="41994" xr:uid="{FF550CA9-0515-4628-8D5F-8A6743219595}"/>
    <cellStyle name="SAPBEXexcBad8 6 3 2 4" xfId="42432" xr:uid="{8BFDC694-AADF-43E9-9E66-5BF79F6CB7EF}"/>
    <cellStyle name="SAPBEXexcBad8 6 3 2 5" xfId="44900" xr:uid="{F91B457A-4F77-4952-A49F-E9CFE44E4DC3}"/>
    <cellStyle name="SAPBEXexcBad8 6 3 2 6" xfId="46963" xr:uid="{27C192EE-3D89-4D45-9772-350D36DAD3B7}"/>
    <cellStyle name="SAPBEXexcBad8 6 3 2 7" xfId="49260" xr:uid="{90D2408E-CC43-4650-92DA-4D5CB001AC68}"/>
    <cellStyle name="SAPBEXexcBad8 6 3 3" xfId="10773" xr:uid="{00000000-0005-0000-0000-0000C01C0000}"/>
    <cellStyle name="SAPBEXexcBad8 6 3 3 2" xfId="26641" xr:uid="{00000000-0005-0000-0000-0000C11C0000}"/>
    <cellStyle name="SAPBEXexcBad8 6 3 4" xfId="14646" xr:uid="{00000000-0005-0000-0000-0000C21C0000}"/>
    <cellStyle name="SAPBEXexcBad8 6 3 4 2" xfId="30147" xr:uid="{00000000-0005-0000-0000-0000C31C0000}"/>
    <cellStyle name="SAPBEXexcBad8 6 3 5" xfId="16125" xr:uid="{00000000-0005-0000-0000-0000C41C0000}"/>
    <cellStyle name="SAPBEXexcBad8 6 3 5 2" xfId="31264" xr:uid="{00000000-0005-0000-0000-0000C51C0000}"/>
    <cellStyle name="SAPBEXexcBad8 6 3 6" xfId="18737" xr:uid="{00000000-0005-0000-0000-0000C61C0000}"/>
    <cellStyle name="SAPBEXexcBad8 6 3 6 2" xfId="33685" xr:uid="{00000000-0005-0000-0000-0000C71C0000}"/>
    <cellStyle name="SAPBEXexcBad8 6 3 7" xfId="21035" xr:uid="{00000000-0005-0000-0000-0000C81C0000}"/>
    <cellStyle name="SAPBEXexcBad8 6 3 7 2" xfId="35961" xr:uid="{00000000-0005-0000-0000-0000C91C0000}"/>
    <cellStyle name="SAPBEXexcBad8 6 3 8" xfId="6191" xr:uid="{00000000-0005-0000-0000-0000CA1C0000}"/>
    <cellStyle name="SAPBEXexcBad8 6 3 9" xfId="41822" xr:uid="{EC33FF85-0A3F-4E38-9649-4EF8C45EDD4E}"/>
    <cellStyle name="SAPBEXexcBad8 6 4" xfId="4740" xr:uid="{00000000-0005-0000-0000-0000CB1C0000}"/>
    <cellStyle name="SAPBEXexcBad8 6 4 10" xfId="45713" xr:uid="{5AD236C1-2344-4618-B16D-CD8565BD343D}"/>
    <cellStyle name="SAPBEXexcBad8 6 4 11" xfId="48031" xr:uid="{FA5AC431-0445-494E-B157-0FCCC291BBF0}"/>
    <cellStyle name="SAPBEXexcBad8 6 4 2" xfId="9895" xr:uid="{00000000-0005-0000-0000-0000CC1C0000}"/>
    <cellStyle name="SAPBEXexcBad8 6 4 2 2" xfId="25886" xr:uid="{00000000-0005-0000-0000-0000CD1C0000}"/>
    <cellStyle name="SAPBEXexcBad8 6 4 3" xfId="12713" xr:uid="{00000000-0005-0000-0000-0000CE1C0000}"/>
    <cellStyle name="SAPBEXexcBad8 6 4 3 2" xfId="28557" xr:uid="{00000000-0005-0000-0000-0000CF1C0000}"/>
    <cellStyle name="SAPBEXexcBad8 6 4 4" xfId="15221" xr:uid="{00000000-0005-0000-0000-0000D01C0000}"/>
    <cellStyle name="SAPBEXexcBad8 6 4 4 2" xfId="30634" xr:uid="{00000000-0005-0000-0000-0000D11C0000}"/>
    <cellStyle name="SAPBEXexcBad8 6 4 5" xfId="18036" xr:uid="{00000000-0005-0000-0000-0000D21C0000}"/>
    <cellStyle name="SAPBEXexcBad8 6 4 5 2" xfId="33152" xr:uid="{00000000-0005-0000-0000-0000D31C0000}"/>
    <cellStyle name="SAPBEXexcBad8 6 4 6" xfId="20644" xr:uid="{00000000-0005-0000-0000-0000D41C0000}"/>
    <cellStyle name="SAPBEXexcBad8 6 4 6 2" xfId="35581" xr:uid="{00000000-0005-0000-0000-0000D51C0000}"/>
    <cellStyle name="SAPBEXexcBad8 6 4 7" xfId="21374" xr:uid="{00000000-0005-0000-0000-0000D61C0000}"/>
    <cellStyle name="SAPBEXexcBad8 6 4 7 2" xfId="36300" xr:uid="{00000000-0005-0000-0000-0000D71C0000}"/>
    <cellStyle name="SAPBEXexcBad8 6 4 8" xfId="38719" xr:uid="{AA2EC1D2-57DA-41D6-B537-6754EF79ACC4}"/>
    <cellStyle name="SAPBEXexcBad8 6 4 9" xfId="43523" xr:uid="{940176AC-7A7E-4CEC-BBC7-8F55F9DF8BED}"/>
    <cellStyle name="SAPBEXexcBad8 6 5" xfId="5615" xr:uid="{00000000-0005-0000-0000-0000D81C0000}"/>
    <cellStyle name="SAPBEXexcBad8 6 5 2" xfId="37191" xr:uid="{00000000-0005-0000-0000-0000D91C0000}"/>
    <cellStyle name="SAPBEXexcBad8 6 6" xfId="9245" xr:uid="{00000000-0005-0000-0000-0000DA1C0000}"/>
    <cellStyle name="SAPBEXexcBad8 6 7" xfId="6631" xr:uid="{00000000-0005-0000-0000-0000DB1C0000}"/>
    <cellStyle name="SAPBEXexcBad8 6 8" xfId="10644" xr:uid="{00000000-0005-0000-0000-0000DC1C0000}"/>
    <cellStyle name="SAPBEXexcBad8 6 9" xfId="15929" xr:uid="{00000000-0005-0000-0000-0000DD1C0000}"/>
    <cellStyle name="SAPBEXexcBad8 7" xfId="631" xr:uid="{00000000-0005-0000-0000-0000DE1C0000}"/>
    <cellStyle name="SAPBEXexcBad8 7 10" xfId="5227" xr:uid="{00000000-0005-0000-0000-0000DF1C0000}"/>
    <cellStyle name="SAPBEXexcBad8 7 11" xfId="22331" xr:uid="{00000000-0005-0000-0000-0000E01C0000}"/>
    <cellStyle name="SAPBEXexcBad8 7 12" xfId="39748" xr:uid="{6137DAD5-D1A0-4381-8B07-9BB1123A80CE}"/>
    <cellStyle name="SAPBEXexcBad8 7 13" xfId="40172" xr:uid="{5FA55357-DF79-4530-80FC-844AA7A815CB}"/>
    <cellStyle name="SAPBEXexcBad8 7 14" xfId="41003" xr:uid="{0808C763-0064-406B-94CB-3BB9FB7976C9}"/>
    <cellStyle name="SAPBEXexcBad8 7 15" xfId="44792" xr:uid="{D145ED14-5433-4563-9BDC-D73B006991A5}"/>
    <cellStyle name="SAPBEXexcBad8 7 2" xfId="632" xr:uid="{00000000-0005-0000-0000-0000E11C0000}"/>
    <cellStyle name="SAPBEXexcBad8 7 2 10" xfId="22332" xr:uid="{00000000-0005-0000-0000-0000E21C0000}"/>
    <cellStyle name="SAPBEXexcBad8 7 2 11" xfId="40886" xr:uid="{C1B9B039-BDA8-433C-BE40-031E1D977CAC}"/>
    <cellStyle name="SAPBEXexcBad8 7 2 12" xfId="41309" xr:uid="{5E985C44-AAF2-44CA-A377-C4530727E566}"/>
    <cellStyle name="SAPBEXexcBad8 7 2 13" xfId="39868" xr:uid="{5333F263-3A7E-4B37-B163-279967CB9C7A}"/>
    <cellStyle name="SAPBEXexcBad8 7 2 14" xfId="44794" xr:uid="{9928CEA0-286E-435E-99E5-1CE45DF2AC4E}"/>
    <cellStyle name="SAPBEXexcBad8 7 2 2" xfId="2777" xr:uid="{00000000-0005-0000-0000-0000E31C0000}"/>
    <cellStyle name="SAPBEXexcBad8 7 2 2 10" xfId="43526" xr:uid="{62EBA0F8-4E95-4191-9EBC-25A4DFF8067A}"/>
    <cellStyle name="SAPBEXexcBad8 7 2 2 11" xfId="45716" xr:uid="{7D9ADA95-04C9-4FEB-880A-A0E7CC7DD10A}"/>
    <cellStyle name="SAPBEXexcBad8 7 2 2 12" xfId="48034" xr:uid="{78306C81-1779-42DA-81A1-B254F9786A80}"/>
    <cellStyle name="SAPBEXexcBad8 7 2 2 2" xfId="7949" xr:uid="{00000000-0005-0000-0000-0000E41C0000}"/>
    <cellStyle name="SAPBEXexcBad8 7 2 2 2 2" xfId="23979" xr:uid="{00000000-0005-0000-0000-0000E51C0000}"/>
    <cellStyle name="SAPBEXexcBad8 7 2 2 3" xfId="10776" xr:uid="{00000000-0005-0000-0000-0000E61C0000}"/>
    <cellStyle name="SAPBEXexcBad8 7 2 2 3 2" xfId="26644" xr:uid="{00000000-0005-0000-0000-0000E71C0000}"/>
    <cellStyle name="SAPBEXexcBad8 7 2 2 4" xfId="13797" xr:uid="{00000000-0005-0000-0000-0000E81C0000}"/>
    <cellStyle name="SAPBEXexcBad8 7 2 2 4 2" xfId="29385" xr:uid="{00000000-0005-0000-0000-0000E91C0000}"/>
    <cellStyle name="SAPBEXexcBad8 7 2 2 5" xfId="16128" xr:uid="{00000000-0005-0000-0000-0000EA1C0000}"/>
    <cellStyle name="SAPBEXexcBad8 7 2 2 5 2" xfId="31267" xr:uid="{00000000-0005-0000-0000-0000EB1C0000}"/>
    <cellStyle name="SAPBEXexcBad8 7 2 2 6" xfId="18740" xr:uid="{00000000-0005-0000-0000-0000EC1C0000}"/>
    <cellStyle name="SAPBEXexcBad8 7 2 2 6 2" xfId="33688" xr:uid="{00000000-0005-0000-0000-0000ED1C0000}"/>
    <cellStyle name="SAPBEXexcBad8 7 2 2 7" xfId="21038" xr:uid="{00000000-0005-0000-0000-0000EE1C0000}"/>
    <cellStyle name="SAPBEXexcBad8 7 2 2 7 2" xfId="35964" xr:uid="{00000000-0005-0000-0000-0000EF1C0000}"/>
    <cellStyle name="SAPBEXexcBad8 7 2 2 8" xfId="6194" xr:uid="{00000000-0005-0000-0000-0000F01C0000}"/>
    <cellStyle name="SAPBEXexcBad8 7 2 2 9" xfId="39237" xr:uid="{1E7BC8B7-717B-4F5C-93D1-9F3036AF4FE9}"/>
    <cellStyle name="SAPBEXexcBad8 7 2 3" xfId="4737" xr:uid="{00000000-0005-0000-0000-0000F11C0000}"/>
    <cellStyle name="SAPBEXexcBad8 7 2 3 2" xfId="9892" xr:uid="{00000000-0005-0000-0000-0000F21C0000}"/>
    <cellStyle name="SAPBEXexcBad8 7 2 3 2 2" xfId="25883" xr:uid="{00000000-0005-0000-0000-0000F31C0000}"/>
    <cellStyle name="SAPBEXexcBad8 7 2 3 3" xfId="12710" xr:uid="{00000000-0005-0000-0000-0000F41C0000}"/>
    <cellStyle name="SAPBEXexcBad8 7 2 3 3 2" xfId="28554" xr:uid="{00000000-0005-0000-0000-0000F51C0000}"/>
    <cellStyle name="SAPBEXexcBad8 7 2 3 4" xfId="14787" xr:uid="{00000000-0005-0000-0000-0000F61C0000}"/>
    <cellStyle name="SAPBEXexcBad8 7 2 3 4 2" xfId="30240" xr:uid="{00000000-0005-0000-0000-0000F71C0000}"/>
    <cellStyle name="SAPBEXexcBad8 7 2 3 5" xfId="18033" xr:uid="{00000000-0005-0000-0000-0000F81C0000}"/>
    <cellStyle name="SAPBEXexcBad8 7 2 3 5 2" xfId="33149" xr:uid="{00000000-0005-0000-0000-0000F91C0000}"/>
    <cellStyle name="SAPBEXexcBad8 7 2 3 6" xfId="20641" xr:uid="{00000000-0005-0000-0000-0000FA1C0000}"/>
    <cellStyle name="SAPBEXexcBad8 7 2 3 6 2" xfId="35578" xr:uid="{00000000-0005-0000-0000-0000FB1C0000}"/>
    <cellStyle name="SAPBEXexcBad8 7 2 3 7" xfId="21441" xr:uid="{00000000-0005-0000-0000-0000FC1C0000}"/>
    <cellStyle name="SAPBEXexcBad8 7 2 3 7 2" xfId="36367" xr:uid="{00000000-0005-0000-0000-0000FD1C0000}"/>
    <cellStyle name="SAPBEXexcBad8 7 2 4" xfId="5612" xr:uid="{00000000-0005-0000-0000-0000FE1C0000}"/>
    <cellStyle name="SAPBEXexcBad8 7 2 4 2" xfId="37188" xr:uid="{00000000-0005-0000-0000-0000FF1C0000}"/>
    <cellStyle name="SAPBEXexcBad8 7 2 5" xfId="6899" xr:uid="{00000000-0005-0000-0000-0000001D0000}"/>
    <cellStyle name="SAPBEXexcBad8 7 2 6" xfId="13319" xr:uid="{00000000-0005-0000-0000-0000011D0000}"/>
    <cellStyle name="SAPBEXexcBad8 7 2 7" xfId="14449" xr:uid="{00000000-0005-0000-0000-0000021D0000}"/>
    <cellStyle name="SAPBEXexcBad8 7 2 8" xfId="11788" xr:uid="{00000000-0005-0000-0000-0000031D0000}"/>
    <cellStyle name="SAPBEXexcBad8 7 2 9" xfId="14763" xr:uid="{00000000-0005-0000-0000-0000041D0000}"/>
    <cellStyle name="SAPBEXexcBad8 7 3" xfId="2776" xr:uid="{00000000-0005-0000-0000-0000051D0000}"/>
    <cellStyle name="SAPBEXexcBad8 7 3 10" xfId="42262" xr:uid="{6B249CF9-08AB-445B-B147-B8DDDBDDD397}"/>
    <cellStyle name="SAPBEXexcBad8 7 3 11" xfId="44739" xr:uid="{E38D5685-BAF3-4751-91D0-4F81D7F9B3F8}"/>
    <cellStyle name="SAPBEXexcBad8 7 3 12" xfId="46800" xr:uid="{E9AC97EB-6427-469A-9D4C-AE2B1424781B}"/>
    <cellStyle name="SAPBEXexcBad8 7 3 13" xfId="49105" xr:uid="{FE8D2D25-5E2C-48B1-8AE6-D15E86C39C10}"/>
    <cellStyle name="SAPBEXexcBad8 7 3 2" xfId="7948" xr:uid="{00000000-0005-0000-0000-0000061D0000}"/>
    <cellStyle name="SAPBEXexcBad8 7 3 2 2" xfId="23978" xr:uid="{00000000-0005-0000-0000-0000071D0000}"/>
    <cellStyle name="SAPBEXexcBad8 7 3 2 3" xfId="41995" xr:uid="{66B445C4-70E5-4A7C-8D9D-29B47EF0CEF6}"/>
    <cellStyle name="SAPBEXexcBad8 7 3 2 4" xfId="42433" xr:uid="{C177F8B3-F52F-4306-BB52-1E7D9D1E06BE}"/>
    <cellStyle name="SAPBEXexcBad8 7 3 2 5" xfId="44901" xr:uid="{17863170-77FB-4D16-9444-FC407792B66A}"/>
    <cellStyle name="SAPBEXexcBad8 7 3 2 6" xfId="46964" xr:uid="{D35E0F06-1427-4F18-94A9-579FB57E6650}"/>
    <cellStyle name="SAPBEXexcBad8 7 3 2 7" xfId="49261" xr:uid="{F15C8110-DCE6-4216-93AA-452740C8DE31}"/>
    <cellStyle name="SAPBEXexcBad8 7 3 3" xfId="10775" xr:uid="{00000000-0005-0000-0000-0000081D0000}"/>
    <cellStyle name="SAPBEXexcBad8 7 3 3 2" xfId="26643" xr:uid="{00000000-0005-0000-0000-0000091D0000}"/>
    <cellStyle name="SAPBEXexcBad8 7 3 4" xfId="14645" xr:uid="{00000000-0005-0000-0000-00000A1D0000}"/>
    <cellStyle name="SAPBEXexcBad8 7 3 4 2" xfId="30146" xr:uid="{00000000-0005-0000-0000-00000B1D0000}"/>
    <cellStyle name="SAPBEXexcBad8 7 3 5" xfId="16127" xr:uid="{00000000-0005-0000-0000-00000C1D0000}"/>
    <cellStyle name="SAPBEXexcBad8 7 3 5 2" xfId="31266" xr:uid="{00000000-0005-0000-0000-00000D1D0000}"/>
    <cellStyle name="SAPBEXexcBad8 7 3 6" xfId="18739" xr:uid="{00000000-0005-0000-0000-00000E1D0000}"/>
    <cellStyle name="SAPBEXexcBad8 7 3 6 2" xfId="33687" xr:uid="{00000000-0005-0000-0000-00000F1D0000}"/>
    <cellStyle name="SAPBEXexcBad8 7 3 7" xfId="21037" xr:uid="{00000000-0005-0000-0000-0000101D0000}"/>
    <cellStyle name="SAPBEXexcBad8 7 3 7 2" xfId="35963" xr:uid="{00000000-0005-0000-0000-0000111D0000}"/>
    <cellStyle name="SAPBEXexcBad8 7 3 8" xfId="6193" xr:uid="{00000000-0005-0000-0000-0000121D0000}"/>
    <cellStyle name="SAPBEXexcBad8 7 3 9" xfId="41823" xr:uid="{C0DA1BF5-592C-4F5D-BDF6-A6CE3C9F58CF}"/>
    <cellStyle name="SAPBEXexcBad8 7 4" xfId="4738" xr:uid="{00000000-0005-0000-0000-0000131D0000}"/>
    <cellStyle name="SAPBEXexcBad8 7 4 10" xfId="45715" xr:uid="{9DA370F6-565A-4146-A86E-CD25FA760224}"/>
    <cellStyle name="SAPBEXexcBad8 7 4 11" xfId="48033" xr:uid="{3B2A0E3B-95DA-4472-A55E-DBBF793DF64D}"/>
    <cellStyle name="SAPBEXexcBad8 7 4 2" xfId="9893" xr:uid="{00000000-0005-0000-0000-0000141D0000}"/>
    <cellStyle name="SAPBEXexcBad8 7 4 2 2" xfId="25884" xr:uid="{00000000-0005-0000-0000-0000151D0000}"/>
    <cellStyle name="SAPBEXexcBad8 7 4 3" xfId="12711" xr:uid="{00000000-0005-0000-0000-0000161D0000}"/>
    <cellStyle name="SAPBEXexcBad8 7 4 3 2" xfId="28555" xr:uid="{00000000-0005-0000-0000-0000171D0000}"/>
    <cellStyle name="SAPBEXexcBad8 7 4 4" xfId="14117" xr:uid="{00000000-0005-0000-0000-0000181D0000}"/>
    <cellStyle name="SAPBEXexcBad8 7 4 4 2" xfId="29698" xr:uid="{00000000-0005-0000-0000-0000191D0000}"/>
    <cellStyle name="SAPBEXexcBad8 7 4 5" xfId="18034" xr:uid="{00000000-0005-0000-0000-00001A1D0000}"/>
    <cellStyle name="SAPBEXexcBad8 7 4 5 2" xfId="33150" xr:uid="{00000000-0005-0000-0000-00001B1D0000}"/>
    <cellStyle name="SAPBEXexcBad8 7 4 6" xfId="20642" xr:uid="{00000000-0005-0000-0000-00001C1D0000}"/>
    <cellStyle name="SAPBEXexcBad8 7 4 6 2" xfId="35579" xr:uid="{00000000-0005-0000-0000-00001D1D0000}"/>
    <cellStyle name="SAPBEXexcBad8 7 4 7" xfId="6988" xr:uid="{00000000-0005-0000-0000-00001E1D0000}"/>
    <cellStyle name="SAPBEXexcBad8 7 4 7 2" xfId="23371" xr:uid="{00000000-0005-0000-0000-00001F1D0000}"/>
    <cellStyle name="SAPBEXexcBad8 7 4 8" xfId="38120" xr:uid="{D21EBFF7-EDE9-4F4D-8D32-9B1120CB3D6F}"/>
    <cellStyle name="SAPBEXexcBad8 7 4 9" xfId="43525" xr:uid="{3D08ED93-8D1D-43A7-A331-0EBE09F4D0F3}"/>
    <cellStyle name="SAPBEXexcBad8 7 5" xfId="5613" xr:uid="{00000000-0005-0000-0000-0000201D0000}"/>
    <cellStyle name="SAPBEXexcBad8 7 5 2" xfId="37189" xr:uid="{00000000-0005-0000-0000-0000211D0000}"/>
    <cellStyle name="SAPBEXexcBad8 7 6" xfId="6900" xr:uid="{00000000-0005-0000-0000-0000221D0000}"/>
    <cellStyle name="SAPBEXexcBad8 7 7" xfId="6630" xr:uid="{00000000-0005-0000-0000-0000231D0000}"/>
    <cellStyle name="SAPBEXexcBad8 7 8" xfId="10145" xr:uid="{00000000-0005-0000-0000-0000241D0000}"/>
    <cellStyle name="SAPBEXexcBad8 7 9" xfId="15928" xr:uid="{00000000-0005-0000-0000-0000251D0000}"/>
    <cellStyle name="SAPBEXexcBad8 8" xfId="633" xr:uid="{00000000-0005-0000-0000-0000261D0000}"/>
    <cellStyle name="SAPBEXexcBad8 8 10" xfId="10277" xr:uid="{00000000-0005-0000-0000-0000271D0000}"/>
    <cellStyle name="SAPBEXexcBad8 8 11" xfId="22333" xr:uid="{00000000-0005-0000-0000-0000281D0000}"/>
    <cellStyle name="SAPBEXexcBad8 8 12" xfId="39747" xr:uid="{DF5860B9-6A52-4E1A-BA8D-9E20944F586E}"/>
    <cellStyle name="SAPBEXexcBad8 8 13" xfId="40173" xr:uid="{AC1955F6-9B1E-41EF-8B5F-1649C55DE21B}"/>
    <cellStyle name="SAPBEXexcBad8 8 14" xfId="39867" xr:uid="{4E251619-257B-47D2-802D-E20BC1C91746}"/>
    <cellStyle name="SAPBEXexcBad8 8 15" xfId="44795" xr:uid="{7BCD4549-CD5D-4EA4-8A72-4AD43609039F}"/>
    <cellStyle name="SAPBEXexcBad8 8 2" xfId="634" xr:uid="{00000000-0005-0000-0000-0000291D0000}"/>
    <cellStyle name="SAPBEXexcBad8 8 2 10" xfId="44740" xr:uid="{DDBA9280-AAA7-4054-A830-34A392511D85}"/>
    <cellStyle name="SAPBEXexcBad8 8 2 11" xfId="46801" xr:uid="{1CFDE48C-2AF3-4766-A75F-18FFC82DA52C}"/>
    <cellStyle name="SAPBEXexcBad8 8 2 12" xfId="49106" xr:uid="{7D12BEE0-8FE5-4F95-B0BD-1D3D6D0DAB3C}"/>
    <cellStyle name="SAPBEXexcBad8 8 2 2" xfId="5610" xr:uid="{00000000-0005-0000-0000-00002A1D0000}"/>
    <cellStyle name="SAPBEXexcBad8 8 2 2 2" xfId="37186" xr:uid="{00000000-0005-0000-0000-00002B1D0000}"/>
    <cellStyle name="SAPBEXexcBad8 8 2 2 3" xfId="42434" xr:uid="{AF4DBAD0-DFD0-469E-8464-0A3ACE174023}"/>
    <cellStyle name="SAPBEXexcBad8 8 2 2 4" xfId="44902" xr:uid="{BE7EB317-4D15-44C4-B510-C6CE0596F7F2}"/>
    <cellStyle name="SAPBEXexcBad8 8 2 2 5" xfId="46965" xr:uid="{426375A2-302E-41B3-AF74-8FB08CC28DAE}"/>
    <cellStyle name="SAPBEXexcBad8 8 2 2 6" xfId="49262" xr:uid="{EACFEF14-AD9A-4C9D-BCF0-BBCD6997D807}"/>
    <cellStyle name="SAPBEXexcBad8 8 2 3" xfId="5741" xr:uid="{00000000-0005-0000-0000-00002C1D0000}"/>
    <cellStyle name="SAPBEXexcBad8 8 2 4" xfId="15106" xr:uid="{00000000-0005-0000-0000-00002D1D0000}"/>
    <cellStyle name="SAPBEXexcBad8 8 2 5" xfId="14665" xr:uid="{00000000-0005-0000-0000-00002E1D0000}"/>
    <cellStyle name="SAPBEXexcBad8 8 2 6" xfId="7563" xr:uid="{00000000-0005-0000-0000-00002F1D0000}"/>
    <cellStyle name="SAPBEXexcBad8 8 2 7" xfId="7051" xr:uid="{00000000-0005-0000-0000-0000301D0000}"/>
    <cellStyle name="SAPBEXexcBad8 8 2 8" xfId="22334" xr:uid="{00000000-0005-0000-0000-0000311D0000}"/>
    <cellStyle name="SAPBEXexcBad8 8 2 9" xfId="42263" xr:uid="{EE9B68BA-AFB8-4A76-A2C5-5D7D82DB9F03}"/>
    <cellStyle name="SAPBEXexcBad8 8 3" xfId="2778" xr:uid="{00000000-0005-0000-0000-0000321D0000}"/>
    <cellStyle name="SAPBEXexcBad8 8 3 10" xfId="43527" xr:uid="{BEAEA647-D5C0-443C-8B69-46347321AD84}"/>
    <cellStyle name="SAPBEXexcBad8 8 3 11" xfId="45717" xr:uid="{25C35453-0713-4459-A304-6D0D0147AA01}"/>
    <cellStyle name="SAPBEXexcBad8 8 3 12" xfId="48035" xr:uid="{09F7F5E6-A9D2-4932-992E-8BA5E687AE64}"/>
    <cellStyle name="SAPBEXexcBad8 8 3 2" xfId="7950" xr:uid="{00000000-0005-0000-0000-0000331D0000}"/>
    <cellStyle name="SAPBEXexcBad8 8 3 2 2" xfId="23980" xr:uid="{00000000-0005-0000-0000-0000341D0000}"/>
    <cellStyle name="SAPBEXexcBad8 8 3 3" xfId="10777" xr:uid="{00000000-0005-0000-0000-0000351D0000}"/>
    <cellStyle name="SAPBEXexcBad8 8 3 3 2" xfId="26645" xr:uid="{00000000-0005-0000-0000-0000361D0000}"/>
    <cellStyle name="SAPBEXexcBad8 8 3 4" xfId="15455" xr:uid="{00000000-0005-0000-0000-0000371D0000}"/>
    <cellStyle name="SAPBEXexcBad8 8 3 4 2" xfId="30824" xr:uid="{00000000-0005-0000-0000-0000381D0000}"/>
    <cellStyle name="SAPBEXexcBad8 8 3 5" xfId="16129" xr:uid="{00000000-0005-0000-0000-0000391D0000}"/>
    <cellStyle name="SAPBEXexcBad8 8 3 5 2" xfId="31268" xr:uid="{00000000-0005-0000-0000-00003A1D0000}"/>
    <cellStyle name="SAPBEXexcBad8 8 3 6" xfId="18741" xr:uid="{00000000-0005-0000-0000-00003B1D0000}"/>
    <cellStyle name="SAPBEXexcBad8 8 3 6 2" xfId="33689" xr:uid="{00000000-0005-0000-0000-00003C1D0000}"/>
    <cellStyle name="SAPBEXexcBad8 8 3 7" xfId="21039" xr:uid="{00000000-0005-0000-0000-00003D1D0000}"/>
    <cellStyle name="SAPBEXexcBad8 8 3 7 2" xfId="35965" xr:uid="{00000000-0005-0000-0000-00003E1D0000}"/>
    <cellStyle name="SAPBEXexcBad8 8 3 8" xfId="6195" xr:uid="{00000000-0005-0000-0000-00003F1D0000}"/>
    <cellStyle name="SAPBEXexcBad8 8 3 9" xfId="39236" xr:uid="{CA8BCB10-4699-4D68-9430-48C59C93D941}"/>
    <cellStyle name="SAPBEXexcBad8 8 4" xfId="4736" xr:uid="{00000000-0005-0000-0000-0000401D0000}"/>
    <cellStyle name="SAPBEXexcBad8 8 4 2" xfId="9891" xr:uid="{00000000-0005-0000-0000-0000411D0000}"/>
    <cellStyle name="SAPBEXexcBad8 8 4 2 2" xfId="25882" xr:uid="{00000000-0005-0000-0000-0000421D0000}"/>
    <cellStyle name="SAPBEXexcBad8 8 4 3" xfId="12709" xr:uid="{00000000-0005-0000-0000-0000431D0000}"/>
    <cellStyle name="SAPBEXexcBad8 8 4 3 2" xfId="28553" xr:uid="{00000000-0005-0000-0000-0000441D0000}"/>
    <cellStyle name="SAPBEXexcBad8 8 4 4" xfId="14116" xr:uid="{00000000-0005-0000-0000-0000451D0000}"/>
    <cellStyle name="SAPBEXexcBad8 8 4 4 2" xfId="29697" xr:uid="{00000000-0005-0000-0000-0000461D0000}"/>
    <cellStyle name="SAPBEXexcBad8 8 4 5" xfId="18032" xr:uid="{00000000-0005-0000-0000-0000471D0000}"/>
    <cellStyle name="SAPBEXexcBad8 8 4 5 2" xfId="33148" xr:uid="{00000000-0005-0000-0000-0000481D0000}"/>
    <cellStyle name="SAPBEXexcBad8 8 4 6" xfId="20640" xr:uid="{00000000-0005-0000-0000-0000491D0000}"/>
    <cellStyle name="SAPBEXexcBad8 8 4 6 2" xfId="35577" xr:uid="{00000000-0005-0000-0000-00004A1D0000}"/>
    <cellStyle name="SAPBEXexcBad8 8 4 7" xfId="21820" xr:uid="{00000000-0005-0000-0000-00004B1D0000}"/>
    <cellStyle name="SAPBEXexcBad8 8 4 7 2" xfId="36739" xr:uid="{00000000-0005-0000-0000-00004C1D0000}"/>
    <cellStyle name="SAPBEXexcBad8 8 5" xfId="5611" xr:uid="{00000000-0005-0000-0000-00004D1D0000}"/>
    <cellStyle name="SAPBEXexcBad8 8 5 2" xfId="37187" xr:uid="{00000000-0005-0000-0000-00004E1D0000}"/>
    <cellStyle name="SAPBEXexcBad8 8 6" xfId="5740" xr:uid="{00000000-0005-0000-0000-00004F1D0000}"/>
    <cellStyle name="SAPBEXexcBad8 8 7" xfId="6629" xr:uid="{00000000-0005-0000-0000-0000501D0000}"/>
    <cellStyle name="SAPBEXexcBad8 8 8" xfId="15110" xr:uid="{00000000-0005-0000-0000-0000511D0000}"/>
    <cellStyle name="SAPBEXexcBad8 8 9" xfId="15479" xr:uid="{00000000-0005-0000-0000-0000521D0000}"/>
    <cellStyle name="SAPBEXexcBad8 9" xfId="635" xr:uid="{00000000-0005-0000-0000-0000531D0000}"/>
    <cellStyle name="SAPBEXexcBad8 9 10" xfId="5000" xr:uid="{00000000-0005-0000-0000-0000541D0000}"/>
    <cellStyle name="SAPBEXexcBad8 9 11" xfId="40885" xr:uid="{31093C27-4E8C-405D-8874-BACC73AB18F1}"/>
    <cellStyle name="SAPBEXexcBad8 9 12" xfId="41310" xr:uid="{6DC30A4D-9F20-47C1-9A0A-22ED42E9C625}"/>
    <cellStyle name="SAPBEXexcBad8 9 13" xfId="41001" xr:uid="{C0801302-0121-4687-9282-3251464C1C57}"/>
    <cellStyle name="SAPBEXexcBad8 9 14" xfId="44796" xr:uid="{1C5E2225-87FF-4CE8-AE54-B2EF150EB157}"/>
    <cellStyle name="SAPBEXexcBad8 9 2" xfId="2779" xr:uid="{00000000-0005-0000-0000-0000551D0000}"/>
    <cellStyle name="SAPBEXexcBad8 9 2 10" xfId="43528" xr:uid="{D3848C19-0689-4741-B950-155261469E09}"/>
    <cellStyle name="SAPBEXexcBad8 9 2 11" xfId="45718" xr:uid="{86ED99D6-3368-4BB5-95DB-B191CD4A81E9}"/>
    <cellStyle name="SAPBEXexcBad8 9 2 12" xfId="48036" xr:uid="{AA0656A3-7923-48AA-A282-8A7DB016AC3C}"/>
    <cellStyle name="SAPBEXexcBad8 9 2 2" xfId="7951" xr:uid="{00000000-0005-0000-0000-0000561D0000}"/>
    <cellStyle name="SAPBEXexcBad8 9 2 2 2" xfId="23981" xr:uid="{00000000-0005-0000-0000-0000571D0000}"/>
    <cellStyle name="SAPBEXexcBad8 9 2 3" xfId="10778" xr:uid="{00000000-0005-0000-0000-0000581D0000}"/>
    <cellStyle name="SAPBEXexcBad8 9 2 3 2" xfId="26646" xr:uid="{00000000-0005-0000-0000-0000591D0000}"/>
    <cellStyle name="SAPBEXexcBad8 9 2 4" xfId="10172" xr:uid="{00000000-0005-0000-0000-00005A1D0000}"/>
    <cellStyle name="SAPBEXexcBad8 9 2 4 2" xfId="26137" xr:uid="{00000000-0005-0000-0000-00005B1D0000}"/>
    <cellStyle name="SAPBEXexcBad8 9 2 5" xfId="16130" xr:uid="{00000000-0005-0000-0000-00005C1D0000}"/>
    <cellStyle name="SAPBEXexcBad8 9 2 5 2" xfId="31269" xr:uid="{00000000-0005-0000-0000-00005D1D0000}"/>
    <cellStyle name="SAPBEXexcBad8 9 2 6" xfId="18742" xr:uid="{00000000-0005-0000-0000-00005E1D0000}"/>
    <cellStyle name="SAPBEXexcBad8 9 2 6 2" xfId="33690" xr:uid="{00000000-0005-0000-0000-00005F1D0000}"/>
    <cellStyle name="SAPBEXexcBad8 9 2 7" xfId="21040" xr:uid="{00000000-0005-0000-0000-0000601D0000}"/>
    <cellStyle name="SAPBEXexcBad8 9 2 7 2" xfId="35966" xr:uid="{00000000-0005-0000-0000-0000611D0000}"/>
    <cellStyle name="SAPBEXexcBad8 9 2 8" xfId="6196" xr:uid="{00000000-0005-0000-0000-0000621D0000}"/>
    <cellStyle name="SAPBEXexcBad8 9 2 9" xfId="39235" xr:uid="{A88C1D8F-6717-4CFA-9902-D16CDF6E137F}"/>
    <cellStyle name="SAPBEXexcBad8 9 3" xfId="4735" xr:uid="{00000000-0005-0000-0000-0000631D0000}"/>
    <cellStyle name="SAPBEXexcBad8 9 3 2" xfId="9890" xr:uid="{00000000-0005-0000-0000-0000641D0000}"/>
    <cellStyle name="SAPBEXexcBad8 9 3 2 2" xfId="25881" xr:uid="{00000000-0005-0000-0000-0000651D0000}"/>
    <cellStyle name="SAPBEXexcBad8 9 3 3" xfId="12708" xr:uid="{00000000-0005-0000-0000-0000661D0000}"/>
    <cellStyle name="SAPBEXexcBad8 9 3 3 2" xfId="28552" xr:uid="{00000000-0005-0000-0000-0000671D0000}"/>
    <cellStyle name="SAPBEXexcBad8 9 3 4" xfId="13648" xr:uid="{00000000-0005-0000-0000-0000681D0000}"/>
    <cellStyle name="SAPBEXexcBad8 9 3 4 2" xfId="29269" xr:uid="{00000000-0005-0000-0000-0000691D0000}"/>
    <cellStyle name="SAPBEXexcBad8 9 3 5" xfId="18031" xr:uid="{00000000-0005-0000-0000-00006A1D0000}"/>
    <cellStyle name="SAPBEXexcBad8 9 3 5 2" xfId="33147" xr:uid="{00000000-0005-0000-0000-00006B1D0000}"/>
    <cellStyle name="SAPBEXexcBad8 9 3 6" xfId="20639" xr:uid="{00000000-0005-0000-0000-00006C1D0000}"/>
    <cellStyle name="SAPBEXexcBad8 9 3 6 2" xfId="35576" xr:uid="{00000000-0005-0000-0000-00006D1D0000}"/>
    <cellStyle name="SAPBEXexcBad8 9 3 7" xfId="21372" xr:uid="{00000000-0005-0000-0000-00006E1D0000}"/>
    <cellStyle name="SAPBEXexcBad8 9 3 7 2" xfId="36298" xr:uid="{00000000-0005-0000-0000-00006F1D0000}"/>
    <cellStyle name="SAPBEXexcBad8 9 4" xfId="5219" xr:uid="{00000000-0005-0000-0000-0000701D0000}"/>
    <cellStyle name="SAPBEXexcBad8 9 4 2" xfId="22543" xr:uid="{00000000-0005-0000-0000-0000711D0000}"/>
    <cellStyle name="SAPBEXexcBad8 9 5" xfId="7703" xr:uid="{00000000-0005-0000-0000-0000721D0000}"/>
    <cellStyle name="SAPBEXexcBad8 9 5 2" xfId="23796" xr:uid="{00000000-0005-0000-0000-0000731D0000}"/>
    <cellStyle name="SAPBEXexcBad8 9 6" xfId="6628" xr:uid="{00000000-0005-0000-0000-0000741D0000}"/>
    <cellStyle name="SAPBEXexcBad8 9 6 2" xfId="23152" xr:uid="{00000000-0005-0000-0000-0000751D0000}"/>
    <cellStyle name="SAPBEXexcBad8 9 7" xfId="15094" xr:uid="{00000000-0005-0000-0000-0000761D0000}"/>
    <cellStyle name="SAPBEXexcBad8 9 7 2" xfId="30532" xr:uid="{00000000-0005-0000-0000-0000771D0000}"/>
    <cellStyle name="SAPBEXexcBad8 9 8" xfId="15927" xr:uid="{00000000-0005-0000-0000-0000781D0000}"/>
    <cellStyle name="SAPBEXexcBad8 9 8 2" xfId="31115" xr:uid="{00000000-0005-0000-0000-0000791D0000}"/>
    <cellStyle name="SAPBEXexcBad8 9 9" xfId="18553" xr:uid="{00000000-0005-0000-0000-00007A1D0000}"/>
    <cellStyle name="SAPBEXexcBad8 9 9 2" xfId="33536" xr:uid="{00000000-0005-0000-0000-00007B1D0000}"/>
    <cellStyle name="SAPBEXexcBad8_CC - Div XRef" xfId="1792" xr:uid="{00000000-0005-0000-0000-00007C1D0000}"/>
    <cellStyle name="SAPBEXexcBad9" xfId="74" xr:uid="{00000000-0005-0000-0000-00007D1D0000}"/>
    <cellStyle name="SAPBEXexcBad9 10" xfId="636" xr:uid="{00000000-0005-0000-0000-00007E1D0000}"/>
    <cellStyle name="SAPBEXexcBad9 10 10" xfId="22335" xr:uid="{00000000-0005-0000-0000-00007F1D0000}"/>
    <cellStyle name="SAPBEXexcBad9 10 11" xfId="37951" xr:uid="{00000000-0005-0000-0000-0000801D0000}"/>
    <cellStyle name="SAPBEXexcBad9 10 12" xfId="40884" xr:uid="{7BE37007-2B6A-4324-953D-8DC4EB372788}"/>
    <cellStyle name="SAPBEXexcBad9 10 13" xfId="41311" xr:uid="{F1133B74-B1A2-4AD3-A2FF-D492DFCAD1F4}"/>
    <cellStyle name="SAPBEXexcBad9 10 14" xfId="39866" xr:uid="{7A2111E5-0309-45E9-95DC-4B577CD31D24}"/>
    <cellStyle name="SAPBEXexcBad9 10 15" xfId="41133" xr:uid="{7BA920C6-B9D9-4332-9038-36F38E0D2327}"/>
    <cellStyle name="SAPBEXexcBad9 10 2" xfId="2780" xr:uid="{00000000-0005-0000-0000-0000811D0000}"/>
    <cellStyle name="SAPBEXexcBad9 10 2 10" xfId="43529" xr:uid="{303528DA-0146-4930-853E-676FDFF1FA1C}"/>
    <cellStyle name="SAPBEXexcBad9 10 2 11" xfId="45719" xr:uid="{387FB252-A12D-4D84-93E9-109A49C9C7A0}"/>
    <cellStyle name="SAPBEXexcBad9 10 2 12" xfId="48037" xr:uid="{312C7223-416A-430F-A4F0-CDD8EB91FF74}"/>
    <cellStyle name="SAPBEXexcBad9 10 2 2" xfId="7952" xr:uid="{00000000-0005-0000-0000-0000821D0000}"/>
    <cellStyle name="SAPBEXexcBad9 10 2 2 2" xfId="23982" xr:uid="{00000000-0005-0000-0000-0000831D0000}"/>
    <cellStyle name="SAPBEXexcBad9 10 2 3" xfId="10779" xr:uid="{00000000-0005-0000-0000-0000841D0000}"/>
    <cellStyle name="SAPBEXexcBad9 10 2 3 2" xfId="26647" xr:uid="{00000000-0005-0000-0000-0000851D0000}"/>
    <cellStyle name="SAPBEXexcBad9 10 2 4" xfId="6025" xr:uid="{00000000-0005-0000-0000-0000861D0000}"/>
    <cellStyle name="SAPBEXexcBad9 10 2 4 2" xfId="22987" xr:uid="{00000000-0005-0000-0000-0000871D0000}"/>
    <cellStyle name="SAPBEXexcBad9 10 2 5" xfId="16131" xr:uid="{00000000-0005-0000-0000-0000881D0000}"/>
    <cellStyle name="SAPBEXexcBad9 10 2 5 2" xfId="31270" xr:uid="{00000000-0005-0000-0000-0000891D0000}"/>
    <cellStyle name="SAPBEXexcBad9 10 2 6" xfId="18743" xr:uid="{00000000-0005-0000-0000-00008A1D0000}"/>
    <cellStyle name="SAPBEXexcBad9 10 2 6 2" xfId="33691" xr:uid="{00000000-0005-0000-0000-00008B1D0000}"/>
    <cellStyle name="SAPBEXexcBad9 10 2 7" xfId="21041" xr:uid="{00000000-0005-0000-0000-00008C1D0000}"/>
    <cellStyle name="SAPBEXexcBad9 10 2 7 2" xfId="35967" xr:uid="{00000000-0005-0000-0000-00008D1D0000}"/>
    <cellStyle name="SAPBEXexcBad9 10 2 8" xfId="6197" xr:uid="{00000000-0005-0000-0000-00008E1D0000}"/>
    <cellStyle name="SAPBEXexcBad9 10 2 9" xfId="39234" xr:uid="{BB515B73-F988-4A44-999F-BA6EAF99DA26}"/>
    <cellStyle name="SAPBEXexcBad9 10 3" xfId="4734" xr:uid="{00000000-0005-0000-0000-00008F1D0000}"/>
    <cellStyle name="SAPBEXexcBad9 10 3 2" xfId="9889" xr:uid="{00000000-0005-0000-0000-0000901D0000}"/>
    <cellStyle name="SAPBEXexcBad9 10 3 2 2" xfId="25880" xr:uid="{00000000-0005-0000-0000-0000911D0000}"/>
    <cellStyle name="SAPBEXexcBad9 10 3 3" xfId="12707" xr:uid="{00000000-0005-0000-0000-0000921D0000}"/>
    <cellStyle name="SAPBEXexcBad9 10 3 3 2" xfId="28551" xr:uid="{00000000-0005-0000-0000-0000931D0000}"/>
    <cellStyle name="SAPBEXexcBad9 10 3 4" xfId="14788" xr:uid="{00000000-0005-0000-0000-0000941D0000}"/>
    <cellStyle name="SAPBEXexcBad9 10 3 4 2" xfId="30241" xr:uid="{00000000-0005-0000-0000-0000951D0000}"/>
    <cellStyle name="SAPBEXexcBad9 10 3 5" xfId="18030" xr:uid="{00000000-0005-0000-0000-0000961D0000}"/>
    <cellStyle name="SAPBEXexcBad9 10 3 5 2" xfId="33146" xr:uid="{00000000-0005-0000-0000-0000971D0000}"/>
    <cellStyle name="SAPBEXexcBad9 10 3 6" xfId="20638" xr:uid="{00000000-0005-0000-0000-0000981D0000}"/>
    <cellStyle name="SAPBEXexcBad9 10 3 6 2" xfId="35575" xr:uid="{00000000-0005-0000-0000-0000991D0000}"/>
    <cellStyle name="SAPBEXexcBad9 10 3 7" xfId="21371" xr:uid="{00000000-0005-0000-0000-00009A1D0000}"/>
    <cellStyle name="SAPBEXexcBad9 10 3 7 2" xfId="36297" xr:uid="{00000000-0005-0000-0000-00009B1D0000}"/>
    <cellStyle name="SAPBEXexcBad9 10 4" xfId="5218" xr:uid="{00000000-0005-0000-0000-00009C1D0000}"/>
    <cellStyle name="SAPBEXexcBad9 10 4 2" xfId="37185" xr:uid="{00000000-0005-0000-0000-00009D1D0000}"/>
    <cellStyle name="SAPBEXexcBad9 10 5" xfId="5742" xr:uid="{00000000-0005-0000-0000-00009E1D0000}"/>
    <cellStyle name="SAPBEXexcBad9 10 6" xfId="13760" xr:uid="{00000000-0005-0000-0000-00009F1D0000}"/>
    <cellStyle name="SAPBEXexcBad9 10 7" xfId="15444" xr:uid="{00000000-0005-0000-0000-0000A01D0000}"/>
    <cellStyle name="SAPBEXexcBad9 10 8" xfId="15926" xr:uid="{00000000-0005-0000-0000-0000A11D0000}"/>
    <cellStyle name="SAPBEXexcBad9 10 9" xfId="10279" xr:uid="{00000000-0005-0000-0000-0000A21D0000}"/>
    <cellStyle name="SAPBEXexcBad9 11" xfId="1793" xr:uid="{00000000-0005-0000-0000-0000A31D0000}"/>
    <cellStyle name="SAPBEXexcBad9 11 10" xfId="23019" xr:uid="{00000000-0005-0000-0000-0000A41D0000}"/>
    <cellStyle name="SAPBEXexcBad9 11 11" xfId="39746" xr:uid="{31E613CC-118E-45F2-B5F4-44D24E93DD10}"/>
    <cellStyle name="SAPBEXexcBad9 11 12" xfId="41367" xr:uid="{2A727F35-8BA0-4847-BA72-E5A0B7D508AA}"/>
    <cellStyle name="SAPBEXexcBad9 11 13" xfId="39865" xr:uid="{04B32625-EAD2-4696-AAC7-5737B681498E}"/>
    <cellStyle name="SAPBEXexcBad9 11 14" xfId="43311" xr:uid="{A93F69AF-69EF-4EE1-B6D0-100E122776F9}"/>
    <cellStyle name="SAPBEXexcBad9 11 2" xfId="2781" xr:uid="{00000000-0005-0000-0000-0000A51D0000}"/>
    <cellStyle name="SAPBEXexcBad9 11 2 10" xfId="43530" xr:uid="{17F33157-FB81-4AB0-BA8B-68E7D6DAD7EA}"/>
    <cellStyle name="SAPBEXexcBad9 11 2 11" xfId="45720" xr:uid="{7DA9999A-8D77-4E55-84F8-23DE8EC4D461}"/>
    <cellStyle name="SAPBEXexcBad9 11 2 12" xfId="48038" xr:uid="{A19B1AB9-D67E-4710-B00D-7AA5349FAC45}"/>
    <cellStyle name="SAPBEXexcBad9 11 2 2" xfId="7953" xr:uid="{00000000-0005-0000-0000-0000A61D0000}"/>
    <cellStyle name="SAPBEXexcBad9 11 2 2 2" xfId="23983" xr:uid="{00000000-0005-0000-0000-0000A71D0000}"/>
    <cellStyle name="SAPBEXexcBad9 11 2 3" xfId="10780" xr:uid="{00000000-0005-0000-0000-0000A81D0000}"/>
    <cellStyle name="SAPBEXexcBad9 11 2 3 2" xfId="26648" xr:uid="{00000000-0005-0000-0000-0000A91D0000}"/>
    <cellStyle name="SAPBEXexcBad9 11 2 4" xfId="13184" xr:uid="{00000000-0005-0000-0000-0000AA1D0000}"/>
    <cellStyle name="SAPBEXexcBad9 11 2 4 2" xfId="28963" xr:uid="{00000000-0005-0000-0000-0000AB1D0000}"/>
    <cellStyle name="SAPBEXexcBad9 11 2 5" xfId="16132" xr:uid="{00000000-0005-0000-0000-0000AC1D0000}"/>
    <cellStyle name="SAPBEXexcBad9 11 2 5 2" xfId="31271" xr:uid="{00000000-0005-0000-0000-0000AD1D0000}"/>
    <cellStyle name="SAPBEXexcBad9 11 2 6" xfId="18744" xr:uid="{00000000-0005-0000-0000-0000AE1D0000}"/>
    <cellStyle name="SAPBEXexcBad9 11 2 6 2" xfId="33692" xr:uid="{00000000-0005-0000-0000-0000AF1D0000}"/>
    <cellStyle name="SAPBEXexcBad9 11 2 7" xfId="21042" xr:uid="{00000000-0005-0000-0000-0000B01D0000}"/>
    <cellStyle name="SAPBEXexcBad9 11 2 7 2" xfId="35968" xr:uid="{00000000-0005-0000-0000-0000B11D0000}"/>
    <cellStyle name="SAPBEXexcBad9 11 2 8" xfId="6198" xr:uid="{00000000-0005-0000-0000-0000B21D0000}"/>
    <cellStyle name="SAPBEXexcBad9 11 2 9" xfId="39233" xr:uid="{29F9C323-613E-4761-89B4-23A6D329ED2C}"/>
    <cellStyle name="SAPBEXexcBad9 11 3" xfId="4733" xr:uid="{00000000-0005-0000-0000-0000B31D0000}"/>
    <cellStyle name="SAPBEXexcBad9 11 3 2" xfId="9888" xr:uid="{00000000-0005-0000-0000-0000B41D0000}"/>
    <cellStyle name="SAPBEXexcBad9 11 3 2 2" xfId="25879" xr:uid="{00000000-0005-0000-0000-0000B51D0000}"/>
    <cellStyle name="SAPBEXexcBad9 11 3 3" xfId="12706" xr:uid="{00000000-0005-0000-0000-0000B61D0000}"/>
    <cellStyle name="SAPBEXexcBad9 11 3 3 2" xfId="28550" xr:uid="{00000000-0005-0000-0000-0000B71D0000}"/>
    <cellStyle name="SAPBEXexcBad9 11 3 4" xfId="14115" xr:uid="{00000000-0005-0000-0000-0000B81D0000}"/>
    <cellStyle name="SAPBEXexcBad9 11 3 4 2" xfId="29696" xr:uid="{00000000-0005-0000-0000-0000B91D0000}"/>
    <cellStyle name="SAPBEXexcBad9 11 3 5" xfId="18029" xr:uid="{00000000-0005-0000-0000-0000BA1D0000}"/>
    <cellStyle name="SAPBEXexcBad9 11 3 5 2" xfId="33145" xr:uid="{00000000-0005-0000-0000-0000BB1D0000}"/>
    <cellStyle name="SAPBEXexcBad9 11 3 6" xfId="20637" xr:uid="{00000000-0005-0000-0000-0000BC1D0000}"/>
    <cellStyle name="SAPBEXexcBad9 11 3 6 2" xfId="35574" xr:uid="{00000000-0005-0000-0000-0000BD1D0000}"/>
    <cellStyle name="SAPBEXexcBad9 11 3 7" xfId="21822" xr:uid="{00000000-0005-0000-0000-0000BE1D0000}"/>
    <cellStyle name="SAPBEXexcBad9 11 3 7 2" xfId="36741" xr:uid="{00000000-0005-0000-0000-0000BF1D0000}"/>
    <cellStyle name="SAPBEXexcBad9 11 4" xfId="7077" xr:uid="{00000000-0005-0000-0000-0000C01D0000}"/>
    <cellStyle name="SAPBEXexcBad9 11 4 2" xfId="37838" xr:uid="{00000000-0005-0000-0000-0000C11D0000}"/>
    <cellStyle name="SAPBEXexcBad9 11 5" xfId="6530" xr:uid="{00000000-0005-0000-0000-0000C21D0000}"/>
    <cellStyle name="SAPBEXexcBad9 11 6" xfId="7029" xr:uid="{00000000-0005-0000-0000-0000C31D0000}"/>
    <cellStyle name="SAPBEXexcBad9 11 7" xfId="7787" xr:uid="{00000000-0005-0000-0000-0000C41D0000}"/>
    <cellStyle name="SAPBEXexcBad9 11 8" xfId="12975" xr:uid="{00000000-0005-0000-0000-0000C51D0000}"/>
    <cellStyle name="SAPBEXexcBad9 11 9" xfId="18449" xr:uid="{00000000-0005-0000-0000-0000C61D0000}"/>
    <cellStyle name="SAPBEXexcBad9 12" xfId="2782" xr:uid="{00000000-0005-0000-0000-0000C71D0000}"/>
    <cellStyle name="SAPBEXexcBad9 12 10" xfId="41000" xr:uid="{0C1804A6-CAE9-458B-B91D-F6DFEF7520BD}"/>
    <cellStyle name="SAPBEXexcBad9 12 11" xfId="40254" xr:uid="{0B55A3B4-39AB-4372-8C0D-C5A9DDA63701}"/>
    <cellStyle name="SAPBEXexcBad9 12 2" xfId="4732" xr:uid="{00000000-0005-0000-0000-0000C81D0000}"/>
    <cellStyle name="SAPBEXexcBad9 12 2 10" xfId="45721" xr:uid="{E619D278-45A9-4826-9B6C-56E4D2D5F27F}"/>
    <cellStyle name="SAPBEXexcBad9 12 2 11" xfId="48039" xr:uid="{80A2E0CF-7C38-434A-BE73-F5951B52FC03}"/>
    <cellStyle name="SAPBEXexcBad9 12 2 2" xfId="9887" xr:uid="{00000000-0005-0000-0000-0000C91D0000}"/>
    <cellStyle name="SAPBEXexcBad9 12 2 2 2" xfId="25878" xr:uid="{00000000-0005-0000-0000-0000CA1D0000}"/>
    <cellStyle name="SAPBEXexcBad9 12 2 3" xfId="12705" xr:uid="{00000000-0005-0000-0000-0000CB1D0000}"/>
    <cellStyle name="SAPBEXexcBad9 12 2 3 2" xfId="28549" xr:uid="{00000000-0005-0000-0000-0000CC1D0000}"/>
    <cellStyle name="SAPBEXexcBad9 12 2 4" xfId="14789" xr:uid="{00000000-0005-0000-0000-0000CD1D0000}"/>
    <cellStyle name="SAPBEXexcBad9 12 2 4 2" xfId="30242" xr:uid="{00000000-0005-0000-0000-0000CE1D0000}"/>
    <cellStyle name="SAPBEXexcBad9 12 2 5" xfId="18028" xr:uid="{00000000-0005-0000-0000-0000CF1D0000}"/>
    <cellStyle name="SAPBEXexcBad9 12 2 5 2" xfId="33144" xr:uid="{00000000-0005-0000-0000-0000D01D0000}"/>
    <cellStyle name="SAPBEXexcBad9 12 2 6" xfId="20636" xr:uid="{00000000-0005-0000-0000-0000D11D0000}"/>
    <cellStyle name="SAPBEXexcBad9 12 2 6 2" xfId="35573" xr:uid="{00000000-0005-0000-0000-0000D21D0000}"/>
    <cellStyle name="SAPBEXexcBad9 12 2 7" xfId="21821" xr:uid="{00000000-0005-0000-0000-0000D31D0000}"/>
    <cellStyle name="SAPBEXexcBad9 12 2 7 2" xfId="36740" xr:uid="{00000000-0005-0000-0000-0000D41D0000}"/>
    <cellStyle name="SAPBEXexcBad9 12 2 8" xfId="39232" xr:uid="{8D053868-56C9-40A9-829B-4AF359F21D19}"/>
    <cellStyle name="SAPBEXexcBad9 12 2 9" xfId="43531" xr:uid="{1685897F-49BC-47A4-AFE0-D60ED7110A78}"/>
    <cellStyle name="SAPBEXexcBad9 12 3" xfId="7954" xr:uid="{00000000-0005-0000-0000-0000D51D0000}"/>
    <cellStyle name="SAPBEXexcBad9 12 3 2" xfId="23984" xr:uid="{00000000-0005-0000-0000-0000D61D0000}"/>
    <cellStyle name="SAPBEXexcBad9 12 4" xfId="10781" xr:uid="{00000000-0005-0000-0000-0000D71D0000}"/>
    <cellStyle name="SAPBEXexcBad9 12 4 2" xfId="26649" xr:uid="{00000000-0005-0000-0000-0000D81D0000}"/>
    <cellStyle name="SAPBEXexcBad9 12 5" xfId="10539" xr:uid="{00000000-0005-0000-0000-0000D91D0000}"/>
    <cellStyle name="SAPBEXexcBad9 12 5 2" xfId="26461" xr:uid="{00000000-0005-0000-0000-0000DA1D0000}"/>
    <cellStyle name="SAPBEXexcBad9 12 6" xfId="16133" xr:uid="{00000000-0005-0000-0000-0000DB1D0000}"/>
    <cellStyle name="SAPBEXexcBad9 12 6 2" xfId="31272" xr:uid="{00000000-0005-0000-0000-0000DC1D0000}"/>
    <cellStyle name="SAPBEXexcBad9 12 7" xfId="18745" xr:uid="{00000000-0005-0000-0000-0000DD1D0000}"/>
    <cellStyle name="SAPBEXexcBad9 12 7 2" xfId="33693" xr:uid="{00000000-0005-0000-0000-0000DE1D0000}"/>
    <cellStyle name="SAPBEXexcBad9 12 8" xfId="40883" xr:uid="{804D0A9F-E065-42FA-89B6-A9B327285F81}"/>
    <cellStyle name="SAPBEXexcBad9 12 9" xfId="38293" xr:uid="{82ECCA04-2FCD-4CEC-BAA3-C83486B4B24D}"/>
    <cellStyle name="SAPBEXexcBad9 13" xfId="2783" xr:uid="{00000000-0005-0000-0000-0000DF1D0000}"/>
    <cellStyle name="SAPBEXexcBad9 13 10" xfId="39864" xr:uid="{19F6A29D-7A3A-4389-9E49-D5430D9F3D6E}"/>
    <cellStyle name="SAPBEXexcBad9 13 11" xfId="44520" xr:uid="{D3E7516B-3CD1-4555-9071-1A0427B55CCF}"/>
    <cellStyle name="SAPBEXexcBad9 13 2" xfId="4731" xr:uid="{00000000-0005-0000-0000-0000E01D0000}"/>
    <cellStyle name="SAPBEXexcBad9 13 2 10" xfId="45722" xr:uid="{6828EE72-B8ED-4535-958E-937941BB3E62}"/>
    <cellStyle name="SAPBEXexcBad9 13 2 11" xfId="48040" xr:uid="{97CD4DAB-A7AA-4EE8-A3A6-692A3D5CD78D}"/>
    <cellStyle name="SAPBEXexcBad9 13 2 2" xfId="9886" xr:uid="{00000000-0005-0000-0000-0000E11D0000}"/>
    <cellStyle name="SAPBEXexcBad9 13 2 2 2" xfId="25877" xr:uid="{00000000-0005-0000-0000-0000E21D0000}"/>
    <cellStyle name="SAPBEXexcBad9 13 2 3" xfId="12704" xr:uid="{00000000-0005-0000-0000-0000E31D0000}"/>
    <cellStyle name="SAPBEXexcBad9 13 2 3 2" xfId="28548" xr:uid="{00000000-0005-0000-0000-0000E41D0000}"/>
    <cellStyle name="SAPBEXexcBad9 13 2 4" xfId="14114" xr:uid="{00000000-0005-0000-0000-0000E51D0000}"/>
    <cellStyle name="SAPBEXexcBad9 13 2 4 2" xfId="29695" xr:uid="{00000000-0005-0000-0000-0000E61D0000}"/>
    <cellStyle name="SAPBEXexcBad9 13 2 5" xfId="18027" xr:uid="{00000000-0005-0000-0000-0000E71D0000}"/>
    <cellStyle name="SAPBEXexcBad9 13 2 5 2" xfId="33143" xr:uid="{00000000-0005-0000-0000-0000E81D0000}"/>
    <cellStyle name="SAPBEXexcBad9 13 2 6" xfId="20635" xr:uid="{00000000-0005-0000-0000-0000E91D0000}"/>
    <cellStyle name="SAPBEXexcBad9 13 2 6 2" xfId="35572" xr:uid="{00000000-0005-0000-0000-0000EA1D0000}"/>
    <cellStyle name="SAPBEXexcBad9 13 2 7" xfId="21370" xr:uid="{00000000-0005-0000-0000-0000EB1D0000}"/>
    <cellStyle name="SAPBEXexcBad9 13 2 7 2" xfId="36296" xr:uid="{00000000-0005-0000-0000-0000EC1D0000}"/>
    <cellStyle name="SAPBEXexcBad9 13 2 8" xfId="39231" xr:uid="{EC2BB584-A552-424B-8179-17DE96AC1D3F}"/>
    <cellStyle name="SAPBEXexcBad9 13 2 9" xfId="43532" xr:uid="{77F3A748-F242-4CA2-B169-9737E299C918}"/>
    <cellStyle name="SAPBEXexcBad9 13 3" xfId="7955" xr:uid="{00000000-0005-0000-0000-0000ED1D0000}"/>
    <cellStyle name="SAPBEXexcBad9 13 3 2" xfId="23985" xr:uid="{00000000-0005-0000-0000-0000EE1D0000}"/>
    <cellStyle name="SAPBEXexcBad9 13 4" xfId="10782" xr:uid="{00000000-0005-0000-0000-0000EF1D0000}"/>
    <cellStyle name="SAPBEXexcBad9 13 4 2" xfId="26650" xr:uid="{00000000-0005-0000-0000-0000F01D0000}"/>
    <cellStyle name="SAPBEXexcBad9 13 5" xfId="13183" xr:uid="{00000000-0005-0000-0000-0000F11D0000}"/>
    <cellStyle name="SAPBEXexcBad9 13 5 2" xfId="28962" xr:uid="{00000000-0005-0000-0000-0000F21D0000}"/>
    <cellStyle name="SAPBEXexcBad9 13 6" xfId="16134" xr:uid="{00000000-0005-0000-0000-0000F31D0000}"/>
    <cellStyle name="SAPBEXexcBad9 13 6 2" xfId="31273" xr:uid="{00000000-0005-0000-0000-0000F41D0000}"/>
    <cellStyle name="SAPBEXexcBad9 13 7" xfId="18746" xr:uid="{00000000-0005-0000-0000-0000F51D0000}"/>
    <cellStyle name="SAPBEXexcBad9 13 7 2" xfId="33694" xr:uid="{00000000-0005-0000-0000-0000F61D0000}"/>
    <cellStyle name="SAPBEXexcBad9 13 8" xfId="39745" xr:uid="{182DDEFD-6ED8-4CF4-B98E-A7C8C56AE248}"/>
    <cellStyle name="SAPBEXexcBad9 13 9" xfId="41039" xr:uid="{E7A1EEA7-6F26-4AFD-9DB5-96DEAE7202DF}"/>
    <cellStyle name="SAPBEXexcBad9 14" xfId="2784" xr:uid="{00000000-0005-0000-0000-0000F71D0000}"/>
    <cellStyle name="SAPBEXexcBad9 14 10" xfId="40999" xr:uid="{89714155-0417-417A-9963-1C5750C89645}"/>
    <cellStyle name="SAPBEXexcBad9 14 11" xfId="43312" xr:uid="{6C4940A8-991B-4525-AC1A-DE2BF068DDB0}"/>
    <cellStyle name="SAPBEXexcBad9 14 2" xfId="4730" xr:uid="{00000000-0005-0000-0000-0000F81D0000}"/>
    <cellStyle name="SAPBEXexcBad9 14 2 10" xfId="45723" xr:uid="{30290FA4-A1F4-46CF-B4FF-584B2695B78F}"/>
    <cellStyle name="SAPBEXexcBad9 14 2 11" xfId="48041" xr:uid="{29BFE6D7-8857-4BE5-91BD-DBF114D3767A}"/>
    <cellStyle name="SAPBEXexcBad9 14 2 2" xfId="9885" xr:uid="{00000000-0005-0000-0000-0000F91D0000}"/>
    <cellStyle name="SAPBEXexcBad9 14 2 2 2" xfId="25876" xr:uid="{00000000-0005-0000-0000-0000FA1D0000}"/>
    <cellStyle name="SAPBEXexcBad9 14 2 3" xfId="12703" xr:uid="{00000000-0005-0000-0000-0000FB1D0000}"/>
    <cellStyle name="SAPBEXexcBad9 14 2 3 2" xfId="28547" xr:uid="{00000000-0005-0000-0000-0000FC1D0000}"/>
    <cellStyle name="SAPBEXexcBad9 14 2 4" xfId="14790" xr:uid="{00000000-0005-0000-0000-0000FD1D0000}"/>
    <cellStyle name="SAPBEXexcBad9 14 2 4 2" xfId="30243" xr:uid="{00000000-0005-0000-0000-0000FE1D0000}"/>
    <cellStyle name="SAPBEXexcBad9 14 2 5" xfId="18026" xr:uid="{00000000-0005-0000-0000-0000FF1D0000}"/>
    <cellStyle name="SAPBEXexcBad9 14 2 5 2" xfId="33142" xr:uid="{00000000-0005-0000-0000-0000001E0000}"/>
    <cellStyle name="SAPBEXexcBad9 14 2 6" xfId="20634" xr:uid="{00000000-0005-0000-0000-0000011E0000}"/>
    <cellStyle name="SAPBEXexcBad9 14 2 6 2" xfId="35571" xr:uid="{00000000-0005-0000-0000-0000021E0000}"/>
    <cellStyle name="SAPBEXexcBad9 14 2 7" xfId="21369" xr:uid="{00000000-0005-0000-0000-0000031E0000}"/>
    <cellStyle name="SAPBEXexcBad9 14 2 7 2" xfId="36295" xr:uid="{00000000-0005-0000-0000-0000041E0000}"/>
    <cellStyle name="SAPBEXexcBad9 14 2 8" xfId="39230" xr:uid="{3562AA60-B35E-4B99-A27C-85415F2EFF61}"/>
    <cellStyle name="SAPBEXexcBad9 14 2 9" xfId="43533" xr:uid="{FA9C5A7E-3409-496C-88D1-A2A648D2F8F7}"/>
    <cellStyle name="SAPBEXexcBad9 14 3" xfId="7956" xr:uid="{00000000-0005-0000-0000-0000051E0000}"/>
    <cellStyle name="SAPBEXexcBad9 14 3 2" xfId="23986" xr:uid="{00000000-0005-0000-0000-0000061E0000}"/>
    <cellStyle name="SAPBEXexcBad9 14 4" xfId="10783" xr:uid="{00000000-0005-0000-0000-0000071E0000}"/>
    <cellStyle name="SAPBEXexcBad9 14 4 2" xfId="26651" xr:uid="{00000000-0005-0000-0000-0000081E0000}"/>
    <cellStyle name="SAPBEXexcBad9 14 5" xfId="13528" xr:uid="{00000000-0005-0000-0000-0000091E0000}"/>
    <cellStyle name="SAPBEXexcBad9 14 5 2" xfId="29153" xr:uid="{00000000-0005-0000-0000-00000A1E0000}"/>
    <cellStyle name="SAPBEXexcBad9 14 6" xfId="16135" xr:uid="{00000000-0005-0000-0000-00000B1E0000}"/>
    <cellStyle name="SAPBEXexcBad9 14 6 2" xfId="31274" xr:uid="{00000000-0005-0000-0000-00000C1E0000}"/>
    <cellStyle name="SAPBEXexcBad9 14 7" xfId="18747" xr:uid="{00000000-0005-0000-0000-00000D1E0000}"/>
    <cellStyle name="SAPBEXexcBad9 14 7 2" xfId="33695" xr:uid="{00000000-0005-0000-0000-00000E1E0000}"/>
    <cellStyle name="SAPBEXexcBad9 14 8" xfId="40882" xr:uid="{F51758E2-1661-436A-8FF7-3EA8CBD5BF47}"/>
    <cellStyle name="SAPBEXexcBad9 14 9" xfId="39902" xr:uid="{50D4C8AA-BC97-4983-BEB2-A0CEA359B21C}"/>
    <cellStyle name="SAPBEXexcBad9 15" xfId="2785" xr:uid="{00000000-0005-0000-0000-00000F1E0000}"/>
    <cellStyle name="SAPBEXexcBad9 15 10" xfId="39863" xr:uid="{83DEEA0A-E379-4C02-9E49-CB48CBE49214}"/>
    <cellStyle name="SAPBEXexcBad9 15 11" xfId="44802" xr:uid="{C5206AD3-7DC3-4B7E-903E-E11A960D5CB6}"/>
    <cellStyle name="SAPBEXexcBad9 15 2" xfId="4729" xr:uid="{00000000-0005-0000-0000-0000101E0000}"/>
    <cellStyle name="SAPBEXexcBad9 15 2 10" xfId="45724" xr:uid="{82ADDA07-8B3B-44AA-848E-1C70EEF90877}"/>
    <cellStyle name="SAPBEXexcBad9 15 2 11" xfId="48042" xr:uid="{443051BE-1201-4C72-8493-1E119028BD5E}"/>
    <cellStyle name="SAPBEXexcBad9 15 2 2" xfId="9884" xr:uid="{00000000-0005-0000-0000-0000111E0000}"/>
    <cellStyle name="SAPBEXexcBad9 15 2 2 2" xfId="25875" xr:uid="{00000000-0005-0000-0000-0000121E0000}"/>
    <cellStyle name="SAPBEXexcBad9 15 2 3" xfId="12702" xr:uid="{00000000-0005-0000-0000-0000131E0000}"/>
    <cellStyle name="SAPBEXexcBad9 15 2 3 2" xfId="28546" xr:uid="{00000000-0005-0000-0000-0000141E0000}"/>
    <cellStyle name="SAPBEXexcBad9 15 2 4" xfId="14113" xr:uid="{00000000-0005-0000-0000-0000151E0000}"/>
    <cellStyle name="SAPBEXexcBad9 15 2 4 2" xfId="29694" xr:uid="{00000000-0005-0000-0000-0000161E0000}"/>
    <cellStyle name="SAPBEXexcBad9 15 2 5" xfId="18025" xr:uid="{00000000-0005-0000-0000-0000171E0000}"/>
    <cellStyle name="SAPBEXexcBad9 15 2 5 2" xfId="33141" xr:uid="{00000000-0005-0000-0000-0000181E0000}"/>
    <cellStyle name="SAPBEXexcBad9 15 2 6" xfId="20633" xr:uid="{00000000-0005-0000-0000-0000191E0000}"/>
    <cellStyle name="SAPBEXexcBad9 15 2 6 2" xfId="35570" xr:uid="{00000000-0005-0000-0000-00001A1E0000}"/>
    <cellStyle name="SAPBEXexcBad9 15 2 7" xfId="21824" xr:uid="{00000000-0005-0000-0000-00001B1E0000}"/>
    <cellStyle name="SAPBEXexcBad9 15 2 7 2" xfId="36743" xr:uid="{00000000-0005-0000-0000-00001C1E0000}"/>
    <cellStyle name="SAPBEXexcBad9 15 2 8" xfId="39229" xr:uid="{499695CE-1EFD-48A5-8C96-36F44E832178}"/>
    <cellStyle name="SAPBEXexcBad9 15 2 9" xfId="43534" xr:uid="{DAEA42BE-302B-46C8-903A-396E594B5310}"/>
    <cellStyle name="SAPBEXexcBad9 15 3" xfId="7957" xr:uid="{00000000-0005-0000-0000-00001D1E0000}"/>
    <cellStyle name="SAPBEXexcBad9 15 3 2" xfId="23987" xr:uid="{00000000-0005-0000-0000-00001E1E0000}"/>
    <cellStyle name="SAPBEXexcBad9 15 4" xfId="10784" xr:uid="{00000000-0005-0000-0000-00001F1E0000}"/>
    <cellStyle name="SAPBEXexcBad9 15 4 2" xfId="26652" xr:uid="{00000000-0005-0000-0000-0000201E0000}"/>
    <cellStyle name="SAPBEXexcBad9 15 5" xfId="13181" xr:uid="{00000000-0005-0000-0000-0000211E0000}"/>
    <cellStyle name="SAPBEXexcBad9 15 5 2" xfId="28960" xr:uid="{00000000-0005-0000-0000-0000221E0000}"/>
    <cellStyle name="SAPBEXexcBad9 15 6" xfId="16136" xr:uid="{00000000-0005-0000-0000-0000231E0000}"/>
    <cellStyle name="SAPBEXexcBad9 15 6 2" xfId="31275" xr:uid="{00000000-0005-0000-0000-0000241E0000}"/>
    <cellStyle name="SAPBEXexcBad9 15 7" xfId="18748" xr:uid="{00000000-0005-0000-0000-0000251E0000}"/>
    <cellStyle name="SAPBEXexcBad9 15 7 2" xfId="33696" xr:uid="{00000000-0005-0000-0000-0000261E0000}"/>
    <cellStyle name="SAPBEXexcBad9 15 8" xfId="39744" xr:uid="{6BD9693E-0B41-4BBA-9D43-88A7BEAAED20}"/>
    <cellStyle name="SAPBEXexcBad9 15 9" xfId="41040" xr:uid="{FDD56832-8826-439F-9155-93F6B9DFC40A}"/>
    <cellStyle name="SAPBEXexcBad9 16" xfId="2786" xr:uid="{00000000-0005-0000-0000-0000271E0000}"/>
    <cellStyle name="SAPBEXexcBad9 16 10" xfId="40997" xr:uid="{E656BFF8-AF3D-4A82-A1C4-25AE1760E69D}"/>
    <cellStyle name="SAPBEXexcBad9 16 11" xfId="44801" xr:uid="{452551F1-BE74-4E41-813C-741C767D3AB6}"/>
    <cellStyle name="SAPBEXexcBad9 16 2" xfId="4728" xr:uid="{00000000-0005-0000-0000-0000281E0000}"/>
    <cellStyle name="SAPBEXexcBad9 16 2 10" xfId="45725" xr:uid="{BA844F3C-A3B7-46FD-B007-ED43BC5B050F}"/>
    <cellStyle name="SAPBEXexcBad9 16 2 11" xfId="48043" xr:uid="{94EA9F22-01BA-4938-8B27-2954A63A2B84}"/>
    <cellStyle name="SAPBEXexcBad9 16 2 2" xfId="9883" xr:uid="{00000000-0005-0000-0000-0000291E0000}"/>
    <cellStyle name="SAPBEXexcBad9 16 2 2 2" xfId="25874" xr:uid="{00000000-0005-0000-0000-00002A1E0000}"/>
    <cellStyle name="SAPBEXexcBad9 16 2 3" xfId="12701" xr:uid="{00000000-0005-0000-0000-00002B1E0000}"/>
    <cellStyle name="SAPBEXexcBad9 16 2 3 2" xfId="28545" xr:uid="{00000000-0005-0000-0000-00002C1E0000}"/>
    <cellStyle name="SAPBEXexcBad9 16 2 4" xfId="14791" xr:uid="{00000000-0005-0000-0000-00002D1E0000}"/>
    <cellStyle name="SAPBEXexcBad9 16 2 4 2" xfId="30244" xr:uid="{00000000-0005-0000-0000-00002E1E0000}"/>
    <cellStyle name="SAPBEXexcBad9 16 2 5" xfId="18024" xr:uid="{00000000-0005-0000-0000-00002F1E0000}"/>
    <cellStyle name="SAPBEXexcBad9 16 2 5 2" xfId="33140" xr:uid="{00000000-0005-0000-0000-0000301E0000}"/>
    <cellStyle name="SAPBEXexcBad9 16 2 6" xfId="20632" xr:uid="{00000000-0005-0000-0000-0000311E0000}"/>
    <cellStyle name="SAPBEXexcBad9 16 2 6 2" xfId="35569" xr:uid="{00000000-0005-0000-0000-0000321E0000}"/>
    <cellStyle name="SAPBEXexcBad9 16 2 7" xfId="21823" xr:uid="{00000000-0005-0000-0000-0000331E0000}"/>
    <cellStyle name="SAPBEXexcBad9 16 2 7 2" xfId="36742" xr:uid="{00000000-0005-0000-0000-0000341E0000}"/>
    <cellStyle name="SAPBEXexcBad9 16 2 8" xfId="38113" xr:uid="{72D28468-CA4B-435B-90CA-1FEF2BB930E6}"/>
    <cellStyle name="SAPBEXexcBad9 16 2 9" xfId="43535" xr:uid="{168E335A-2399-4A47-A527-F533C80CC628}"/>
    <cellStyle name="SAPBEXexcBad9 16 3" xfId="7958" xr:uid="{00000000-0005-0000-0000-0000351E0000}"/>
    <cellStyle name="SAPBEXexcBad9 16 3 2" xfId="23988" xr:uid="{00000000-0005-0000-0000-0000361E0000}"/>
    <cellStyle name="SAPBEXexcBad9 16 4" xfId="10785" xr:uid="{00000000-0005-0000-0000-0000371E0000}"/>
    <cellStyle name="SAPBEXexcBad9 16 4 2" xfId="26653" xr:uid="{00000000-0005-0000-0000-0000381E0000}"/>
    <cellStyle name="SAPBEXexcBad9 16 5" xfId="13182" xr:uid="{00000000-0005-0000-0000-0000391E0000}"/>
    <cellStyle name="SAPBEXexcBad9 16 5 2" xfId="28961" xr:uid="{00000000-0005-0000-0000-00003A1E0000}"/>
    <cellStyle name="SAPBEXexcBad9 16 6" xfId="16137" xr:uid="{00000000-0005-0000-0000-00003B1E0000}"/>
    <cellStyle name="SAPBEXexcBad9 16 6 2" xfId="31276" xr:uid="{00000000-0005-0000-0000-00003C1E0000}"/>
    <cellStyle name="SAPBEXexcBad9 16 7" xfId="18749" xr:uid="{00000000-0005-0000-0000-00003D1E0000}"/>
    <cellStyle name="SAPBEXexcBad9 16 7 2" xfId="33697" xr:uid="{00000000-0005-0000-0000-00003E1E0000}"/>
    <cellStyle name="SAPBEXexcBad9 16 8" xfId="40880" xr:uid="{59B113F8-1432-4F45-A4A2-E4E3E7FDCA18}"/>
    <cellStyle name="SAPBEXexcBad9 16 9" xfId="39903" xr:uid="{BD635388-22B4-4412-BCA0-59BA147C840B}"/>
    <cellStyle name="SAPBEXexcBad9 17" xfId="2787" xr:uid="{00000000-0005-0000-0000-00003F1E0000}"/>
    <cellStyle name="SAPBEXexcBad9 17 10" xfId="40998" xr:uid="{73AE7753-60E3-4EEF-AC6F-E33C91881662}"/>
    <cellStyle name="SAPBEXexcBad9 17 11" xfId="44803" xr:uid="{7F95FEFE-74E0-4558-8046-FE7478AD713D}"/>
    <cellStyle name="SAPBEXexcBad9 17 2" xfId="4727" xr:uid="{00000000-0005-0000-0000-0000401E0000}"/>
    <cellStyle name="SAPBEXexcBad9 17 2 10" xfId="45726" xr:uid="{22131B8D-556F-4EBF-89CA-8237C3AA5DDF}"/>
    <cellStyle name="SAPBEXexcBad9 17 2 11" xfId="48044" xr:uid="{DB1FB9C3-ED9E-4F3F-9FE5-76E308F7314C}"/>
    <cellStyle name="SAPBEXexcBad9 17 2 2" xfId="9882" xr:uid="{00000000-0005-0000-0000-0000411E0000}"/>
    <cellStyle name="SAPBEXexcBad9 17 2 2 2" xfId="25873" xr:uid="{00000000-0005-0000-0000-0000421E0000}"/>
    <cellStyle name="SAPBEXexcBad9 17 2 3" xfId="12700" xr:uid="{00000000-0005-0000-0000-0000431E0000}"/>
    <cellStyle name="SAPBEXexcBad9 17 2 3 2" xfId="28544" xr:uid="{00000000-0005-0000-0000-0000441E0000}"/>
    <cellStyle name="SAPBEXexcBad9 17 2 4" xfId="14112" xr:uid="{00000000-0005-0000-0000-0000451E0000}"/>
    <cellStyle name="SAPBEXexcBad9 17 2 4 2" xfId="29693" xr:uid="{00000000-0005-0000-0000-0000461E0000}"/>
    <cellStyle name="SAPBEXexcBad9 17 2 5" xfId="18023" xr:uid="{00000000-0005-0000-0000-0000471E0000}"/>
    <cellStyle name="SAPBEXexcBad9 17 2 5 2" xfId="33139" xr:uid="{00000000-0005-0000-0000-0000481E0000}"/>
    <cellStyle name="SAPBEXexcBad9 17 2 6" xfId="20631" xr:uid="{00000000-0005-0000-0000-0000491E0000}"/>
    <cellStyle name="SAPBEXexcBad9 17 2 6 2" xfId="35568" xr:uid="{00000000-0005-0000-0000-00004A1E0000}"/>
    <cellStyle name="SAPBEXexcBad9 17 2 7" xfId="21368" xr:uid="{00000000-0005-0000-0000-00004B1E0000}"/>
    <cellStyle name="SAPBEXexcBad9 17 2 7 2" xfId="36294" xr:uid="{00000000-0005-0000-0000-00004C1E0000}"/>
    <cellStyle name="SAPBEXexcBad9 17 2 8" xfId="38717" xr:uid="{D433CEAC-A100-42D0-9442-2086BD1F49CE}"/>
    <cellStyle name="SAPBEXexcBad9 17 2 9" xfId="43536" xr:uid="{0EDE88CD-34FB-40D7-A6CF-ADE7751D7CC7}"/>
    <cellStyle name="SAPBEXexcBad9 17 3" xfId="7959" xr:uid="{00000000-0005-0000-0000-00004D1E0000}"/>
    <cellStyle name="SAPBEXexcBad9 17 3 2" xfId="23989" xr:uid="{00000000-0005-0000-0000-00004E1E0000}"/>
    <cellStyle name="SAPBEXexcBad9 17 4" xfId="10786" xr:uid="{00000000-0005-0000-0000-00004F1E0000}"/>
    <cellStyle name="SAPBEXexcBad9 17 4 2" xfId="26654" xr:uid="{00000000-0005-0000-0000-0000501E0000}"/>
    <cellStyle name="SAPBEXexcBad9 17 5" xfId="15353" xr:uid="{00000000-0005-0000-0000-0000511E0000}"/>
    <cellStyle name="SAPBEXexcBad9 17 5 2" xfId="30762" xr:uid="{00000000-0005-0000-0000-0000521E0000}"/>
    <cellStyle name="SAPBEXexcBad9 17 6" xfId="16138" xr:uid="{00000000-0005-0000-0000-0000531E0000}"/>
    <cellStyle name="SAPBEXexcBad9 17 6 2" xfId="31277" xr:uid="{00000000-0005-0000-0000-0000541E0000}"/>
    <cellStyle name="SAPBEXexcBad9 17 7" xfId="18750" xr:uid="{00000000-0005-0000-0000-0000551E0000}"/>
    <cellStyle name="SAPBEXexcBad9 17 7 2" xfId="33698" xr:uid="{00000000-0005-0000-0000-0000561E0000}"/>
    <cellStyle name="SAPBEXexcBad9 17 8" xfId="40881" xr:uid="{0F7F3810-3817-46A0-8660-9444867ED1DA}"/>
    <cellStyle name="SAPBEXexcBad9 17 9" xfId="41041" xr:uid="{74B124F6-D3E1-419B-AF91-E6E11001A592}"/>
    <cellStyle name="SAPBEXexcBad9 18" xfId="4908" xr:uid="{00000000-0005-0000-0000-0000571E0000}"/>
    <cellStyle name="SAPBEXexcBad9 18 10" xfId="45474" xr:uid="{BEC89DFB-2FDE-4CEC-B79F-0A8741657744}"/>
    <cellStyle name="SAPBEXexcBad9 18 11" xfId="47796" xr:uid="{86DD8814-9307-4058-B67A-F1311D039098}"/>
    <cellStyle name="SAPBEXexcBad9 18 2" xfId="10063" xr:uid="{00000000-0005-0000-0000-0000581E0000}"/>
    <cellStyle name="SAPBEXexcBad9 18 2 2" xfId="26045" xr:uid="{00000000-0005-0000-0000-0000591E0000}"/>
    <cellStyle name="SAPBEXexcBad9 18 3" xfId="12881" xr:uid="{00000000-0005-0000-0000-00005A1E0000}"/>
    <cellStyle name="SAPBEXexcBad9 18 3 2" xfId="28722" xr:uid="{00000000-0005-0000-0000-00005B1E0000}"/>
    <cellStyle name="SAPBEXexcBad9 18 4" xfId="10153" xr:uid="{00000000-0005-0000-0000-00005C1E0000}"/>
    <cellStyle name="SAPBEXexcBad9 18 4 2" xfId="26121" xr:uid="{00000000-0005-0000-0000-00005D1E0000}"/>
    <cellStyle name="SAPBEXexcBad9 18 5" xfId="18202" xr:uid="{00000000-0005-0000-0000-00005E1E0000}"/>
    <cellStyle name="SAPBEXexcBad9 18 5 2" xfId="33308" xr:uid="{00000000-0005-0000-0000-00005F1E0000}"/>
    <cellStyle name="SAPBEXexcBad9 18 6" xfId="20809" xr:uid="{00000000-0005-0000-0000-0000601E0000}"/>
    <cellStyle name="SAPBEXexcBad9 18 6 2" xfId="35742" xr:uid="{00000000-0005-0000-0000-0000611E0000}"/>
    <cellStyle name="SAPBEXexcBad9 18 7" xfId="18599" xr:uid="{00000000-0005-0000-0000-0000621E0000}"/>
    <cellStyle name="SAPBEXexcBad9 18 7 2" xfId="33553" xr:uid="{00000000-0005-0000-0000-0000631E0000}"/>
    <cellStyle name="SAPBEXexcBad9 18 8" xfId="40316" xr:uid="{1DD670B7-C441-4B34-B7E1-05C7043AE188}"/>
    <cellStyle name="SAPBEXexcBad9 18 9" xfId="38205" xr:uid="{C00F3990-C6B9-4CD7-ABCA-8EBFCD651B5C}"/>
    <cellStyle name="SAPBEXexcBad9 19" xfId="6012" xr:uid="{00000000-0005-0000-0000-0000641E0000}"/>
    <cellStyle name="SAPBEXexcBad9 19 2" xfId="22977" xr:uid="{00000000-0005-0000-0000-0000651E0000}"/>
    <cellStyle name="SAPBEXexcBad9 2" xfId="637" xr:uid="{00000000-0005-0000-0000-0000661E0000}"/>
    <cellStyle name="SAPBEXexcBad9 2 10" xfId="13699" xr:uid="{00000000-0005-0000-0000-0000671E0000}"/>
    <cellStyle name="SAPBEXexcBad9 2 11" xfId="15925" xr:uid="{00000000-0005-0000-0000-0000681E0000}"/>
    <cellStyle name="SAPBEXexcBad9 2 12" xfId="18552" xr:uid="{00000000-0005-0000-0000-0000691E0000}"/>
    <cellStyle name="SAPBEXexcBad9 2 13" xfId="22336" xr:uid="{00000000-0005-0000-0000-00006A1E0000}"/>
    <cellStyle name="SAPBEXexcBad9 2 14" xfId="37952" xr:uid="{00000000-0005-0000-0000-00006B1E0000}"/>
    <cellStyle name="SAPBEXexcBad9 2 15" xfId="38222" xr:uid="{7BAB78C0-7F03-4AC2-8102-07A54266C390}"/>
    <cellStyle name="SAPBEXexcBad9 2 16" xfId="38305" xr:uid="{62E9750B-FC30-4F14-B65E-F80AEFD4BB6B}"/>
    <cellStyle name="SAPBEXexcBad9 2 17" xfId="39819" xr:uid="{A6947138-C7E0-47F7-999A-754AECD7D614}"/>
    <cellStyle name="SAPBEXexcBad9 2 18" xfId="44845" xr:uid="{BBBB8C11-198E-46A6-81CF-E78CC72D1F97}"/>
    <cellStyle name="SAPBEXexcBad9 2 19" xfId="40093" xr:uid="{5FDE36CC-DA71-4FBD-867D-47CFA32DEF01}"/>
    <cellStyle name="SAPBEXexcBad9 2 2" xfId="638" xr:uid="{00000000-0005-0000-0000-00006C1E0000}"/>
    <cellStyle name="SAPBEXexcBad9 2 2 10" xfId="5001" xr:uid="{00000000-0005-0000-0000-00006D1E0000}"/>
    <cellStyle name="SAPBEXexcBad9 2 2 11" xfId="37953" xr:uid="{00000000-0005-0000-0000-00006E1E0000}"/>
    <cellStyle name="SAPBEXexcBad9 2 2 12" xfId="39743" xr:uid="{186219E5-2773-43CD-989E-4A3BAA0FB426}"/>
    <cellStyle name="SAPBEXexcBad9 2 2 13" xfId="39904" xr:uid="{506F0321-0F52-4BB0-9FC4-028AC30AF81F}"/>
    <cellStyle name="SAPBEXexcBad9 2 2 14" xfId="39862" xr:uid="{22466204-A801-4BED-9BDC-8D2426DB3581}"/>
    <cellStyle name="SAPBEXexcBad9 2 2 15" xfId="44804" xr:uid="{C039133B-CC74-4535-BCD2-EF35B1ADCE1E}"/>
    <cellStyle name="SAPBEXexcBad9 2 2 2" xfId="2789" xr:uid="{00000000-0005-0000-0000-00006F1E0000}"/>
    <cellStyle name="SAPBEXexcBad9 2 2 2 10" xfId="39018" xr:uid="{4EE2D0B6-31FD-4F9E-A9B2-DE2DE35CF7CE}"/>
    <cellStyle name="SAPBEXexcBad9 2 2 2 11" xfId="46691" xr:uid="{AB9391BF-4C38-4472-A65A-26755B48E9A4}"/>
    <cellStyle name="SAPBEXexcBad9 2 2 2 12" xfId="49007" xr:uid="{31E69CEE-20D8-44D1-8044-B66F6CBA773B}"/>
    <cellStyle name="SAPBEXexcBad9 2 2 2 2" xfId="7961" xr:uid="{00000000-0005-0000-0000-0000701E0000}"/>
    <cellStyle name="SAPBEXexcBad9 2 2 2 2 2" xfId="23991" xr:uid="{00000000-0005-0000-0000-0000711E0000}"/>
    <cellStyle name="SAPBEXexcBad9 2 2 2 3" xfId="10788" xr:uid="{00000000-0005-0000-0000-0000721E0000}"/>
    <cellStyle name="SAPBEXexcBad9 2 2 2 3 2" xfId="26656" xr:uid="{00000000-0005-0000-0000-0000731E0000}"/>
    <cellStyle name="SAPBEXexcBad9 2 2 2 4" xfId="13179" xr:uid="{00000000-0005-0000-0000-0000741E0000}"/>
    <cellStyle name="SAPBEXexcBad9 2 2 2 4 2" xfId="28959" xr:uid="{00000000-0005-0000-0000-0000751E0000}"/>
    <cellStyle name="SAPBEXexcBad9 2 2 2 5" xfId="16140" xr:uid="{00000000-0005-0000-0000-0000761E0000}"/>
    <cellStyle name="SAPBEXexcBad9 2 2 2 5 2" xfId="31279" xr:uid="{00000000-0005-0000-0000-0000771E0000}"/>
    <cellStyle name="SAPBEXexcBad9 2 2 2 6" xfId="18752" xr:uid="{00000000-0005-0000-0000-0000781E0000}"/>
    <cellStyle name="SAPBEXexcBad9 2 2 2 6 2" xfId="33700" xr:uid="{00000000-0005-0000-0000-0000791E0000}"/>
    <cellStyle name="SAPBEXexcBad9 2 2 2 7" xfId="21044" xr:uid="{00000000-0005-0000-0000-00007A1E0000}"/>
    <cellStyle name="SAPBEXexcBad9 2 2 2 7 2" xfId="35970" xr:uid="{00000000-0005-0000-0000-00007B1E0000}"/>
    <cellStyle name="SAPBEXexcBad9 2 2 2 8" xfId="6200" xr:uid="{00000000-0005-0000-0000-00007C1E0000}"/>
    <cellStyle name="SAPBEXexcBad9 2 2 2 9" xfId="41388" xr:uid="{D2453BD1-6BFD-444E-828A-885F1F641023}"/>
    <cellStyle name="SAPBEXexcBad9 2 2 3" xfId="4725" xr:uid="{00000000-0005-0000-0000-00007D1E0000}"/>
    <cellStyle name="SAPBEXexcBad9 2 2 3 10" xfId="45727" xr:uid="{ACEFFCF7-ABBC-4F0D-B318-170232634CB2}"/>
    <cellStyle name="SAPBEXexcBad9 2 2 3 11" xfId="48045" xr:uid="{F3A8F5B1-1ED8-41D7-A345-B76716B90DEE}"/>
    <cellStyle name="SAPBEXexcBad9 2 2 3 2" xfId="9880" xr:uid="{00000000-0005-0000-0000-00007E1E0000}"/>
    <cellStyle name="SAPBEXexcBad9 2 2 3 2 2" xfId="25871" xr:uid="{00000000-0005-0000-0000-00007F1E0000}"/>
    <cellStyle name="SAPBEXexcBad9 2 2 3 3" xfId="12698" xr:uid="{00000000-0005-0000-0000-0000801E0000}"/>
    <cellStyle name="SAPBEXexcBad9 2 2 3 3 2" xfId="28542" xr:uid="{00000000-0005-0000-0000-0000811E0000}"/>
    <cellStyle name="SAPBEXexcBad9 2 2 3 4" xfId="14792" xr:uid="{00000000-0005-0000-0000-0000821E0000}"/>
    <cellStyle name="SAPBEXexcBad9 2 2 3 4 2" xfId="30245" xr:uid="{00000000-0005-0000-0000-0000831E0000}"/>
    <cellStyle name="SAPBEXexcBad9 2 2 3 5" xfId="18021" xr:uid="{00000000-0005-0000-0000-0000841E0000}"/>
    <cellStyle name="SAPBEXexcBad9 2 2 3 5 2" xfId="33137" xr:uid="{00000000-0005-0000-0000-0000851E0000}"/>
    <cellStyle name="SAPBEXexcBad9 2 2 3 6" xfId="20629" xr:uid="{00000000-0005-0000-0000-0000861E0000}"/>
    <cellStyle name="SAPBEXexcBad9 2 2 3 6 2" xfId="35566" xr:uid="{00000000-0005-0000-0000-0000871E0000}"/>
    <cellStyle name="SAPBEXexcBad9 2 2 3 7" xfId="20925" xr:uid="{00000000-0005-0000-0000-0000881E0000}"/>
    <cellStyle name="SAPBEXexcBad9 2 2 3 7 2" xfId="35851" xr:uid="{00000000-0005-0000-0000-0000891E0000}"/>
    <cellStyle name="SAPBEXexcBad9 2 2 3 8" xfId="38716" xr:uid="{9621C8B2-8F6A-4541-AA5C-1BA7FA450B03}"/>
    <cellStyle name="SAPBEXexcBad9 2 2 3 9" xfId="43537" xr:uid="{2C698594-3DE9-415E-A98C-A36771A06A02}"/>
    <cellStyle name="SAPBEXexcBad9 2 2 4" xfId="5609" xr:uid="{00000000-0005-0000-0000-00008A1E0000}"/>
    <cellStyle name="SAPBEXexcBad9 2 2 4 2" xfId="22744" xr:uid="{00000000-0005-0000-0000-00008B1E0000}"/>
    <cellStyle name="SAPBEXexcBad9 2 2 5" xfId="6898" xr:uid="{00000000-0005-0000-0000-00008C1E0000}"/>
    <cellStyle name="SAPBEXexcBad9 2 2 5 2" xfId="23323" xr:uid="{00000000-0005-0000-0000-00008D1E0000}"/>
    <cellStyle name="SAPBEXexcBad9 2 2 6" xfId="15105" xr:uid="{00000000-0005-0000-0000-00008E1E0000}"/>
    <cellStyle name="SAPBEXexcBad9 2 2 6 2" xfId="30536" xr:uid="{00000000-0005-0000-0000-00008F1E0000}"/>
    <cellStyle name="SAPBEXexcBad9 2 2 7" xfId="15374" xr:uid="{00000000-0005-0000-0000-0000901E0000}"/>
    <cellStyle name="SAPBEXexcBad9 2 2 7 2" xfId="30776" xr:uid="{00000000-0005-0000-0000-0000911E0000}"/>
    <cellStyle name="SAPBEXexcBad9 2 2 8" xfId="15924" xr:uid="{00000000-0005-0000-0000-0000921E0000}"/>
    <cellStyle name="SAPBEXexcBad9 2 2 8 2" xfId="31114" xr:uid="{00000000-0005-0000-0000-0000931E0000}"/>
    <cellStyle name="SAPBEXexcBad9 2 2 9" xfId="15802" xr:uid="{00000000-0005-0000-0000-0000941E0000}"/>
    <cellStyle name="SAPBEXexcBad9 2 2 9 2" xfId="31049" xr:uid="{00000000-0005-0000-0000-0000951E0000}"/>
    <cellStyle name="SAPBEXexcBad9 2 3" xfId="1794" xr:uid="{00000000-0005-0000-0000-0000961E0000}"/>
    <cellStyle name="SAPBEXexcBad9 2 3 10" xfId="39300" xr:uid="{0E540F70-0529-42B7-BC9D-B1E8916C1E00}"/>
    <cellStyle name="SAPBEXexcBad9 2 3 11" xfId="43292" xr:uid="{0CCCAD62-526E-470C-B837-E2113ADD7C98}"/>
    <cellStyle name="SAPBEXexcBad9 2 3 12" xfId="45475" xr:uid="{718BBAE9-DF84-4B80-A9D8-E1C194B2DD6F}"/>
    <cellStyle name="SAPBEXexcBad9 2 3 13" xfId="47797" xr:uid="{34ABD014-D429-4E41-93B8-6B3A7FFA9CF5}"/>
    <cellStyle name="SAPBEXexcBad9 2 3 2" xfId="7078" xr:uid="{00000000-0005-0000-0000-0000971E0000}"/>
    <cellStyle name="SAPBEXexcBad9 2 3 2 2" xfId="37839" xr:uid="{00000000-0005-0000-0000-0000981E0000}"/>
    <cellStyle name="SAPBEXexcBad9 2 3 3" xfId="6529" xr:uid="{00000000-0005-0000-0000-0000991E0000}"/>
    <cellStyle name="SAPBEXexcBad9 2 3 4" xfId="13433" xr:uid="{00000000-0005-0000-0000-00009A1E0000}"/>
    <cellStyle name="SAPBEXexcBad9 2 3 5" xfId="10616" xr:uid="{00000000-0005-0000-0000-00009B1E0000}"/>
    <cellStyle name="SAPBEXexcBad9 2 3 6" xfId="7584" xr:uid="{00000000-0005-0000-0000-00009C1E0000}"/>
    <cellStyle name="SAPBEXexcBad9 2 3 7" xfId="15824" xr:uid="{00000000-0005-0000-0000-00009D1E0000}"/>
    <cellStyle name="SAPBEXexcBad9 2 3 8" xfId="23020" xr:uid="{00000000-0005-0000-0000-00009E1E0000}"/>
    <cellStyle name="SAPBEXexcBad9 2 3 9" xfId="40317" xr:uid="{D90984EE-BFFE-4D6F-AC27-FAE1E370E1E0}"/>
    <cellStyle name="SAPBEXexcBad9 2 4" xfId="1795" xr:uid="{00000000-0005-0000-0000-00009F1E0000}"/>
    <cellStyle name="SAPBEXexcBad9 2 4 2" xfId="7079" xr:uid="{00000000-0005-0000-0000-0000A01E0000}"/>
    <cellStyle name="SAPBEXexcBad9 2 4 2 2" xfId="37840" xr:uid="{00000000-0005-0000-0000-0000A11E0000}"/>
    <cellStyle name="SAPBEXexcBad9 2 4 3" xfId="6528" xr:uid="{00000000-0005-0000-0000-0000A21E0000}"/>
    <cellStyle name="SAPBEXexcBad9 2 4 4" xfId="14717" xr:uid="{00000000-0005-0000-0000-0000A31E0000}"/>
    <cellStyle name="SAPBEXexcBad9 2 4 5" xfId="13399" xr:uid="{00000000-0005-0000-0000-0000A41E0000}"/>
    <cellStyle name="SAPBEXexcBad9 2 4 6" xfId="10269" xr:uid="{00000000-0005-0000-0000-0000A51E0000}"/>
    <cellStyle name="SAPBEXexcBad9 2 4 7" xfId="13229" xr:uid="{00000000-0005-0000-0000-0000A61E0000}"/>
    <cellStyle name="SAPBEXexcBad9 2 4 8" xfId="23021" xr:uid="{00000000-0005-0000-0000-0000A71E0000}"/>
    <cellStyle name="SAPBEXexcBad9 2 5" xfId="2788" xr:uid="{00000000-0005-0000-0000-0000A81E0000}"/>
    <cellStyle name="SAPBEXexcBad9 2 5 2" xfId="7960" xr:uid="{00000000-0005-0000-0000-0000A91E0000}"/>
    <cellStyle name="SAPBEXexcBad9 2 5 2 2" xfId="23990" xr:uid="{00000000-0005-0000-0000-0000AA1E0000}"/>
    <cellStyle name="SAPBEXexcBad9 2 5 3" xfId="10787" xr:uid="{00000000-0005-0000-0000-0000AB1E0000}"/>
    <cellStyle name="SAPBEXexcBad9 2 5 3 2" xfId="26655" xr:uid="{00000000-0005-0000-0000-0000AC1E0000}"/>
    <cellStyle name="SAPBEXexcBad9 2 5 4" xfId="7589" xr:uid="{00000000-0005-0000-0000-0000AD1E0000}"/>
    <cellStyle name="SAPBEXexcBad9 2 5 4 2" xfId="23734" xr:uid="{00000000-0005-0000-0000-0000AE1E0000}"/>
    <cellStyle name="SAPBEXexcBad9 2 5 5" xfId="16139" xr:uid="{00000000-0005-0000-0000-0000AF1E0000}"/>
    <cellStyle name="SAPBEXexcBad9 2 5 5 2" xfId="31278" xr:uid="{00000000-0005-0000-0000-0000B01E0000}"/>
    <cellStyle name="SAPBEXexcBad9 2 5 6" xfId="18751" xr:uid="{00000000-0005-0000-0000-0000B11E0000}"/>
    <cellStyle name="SAPBEXexcBad9 2 5 6 2" xfId="33699" xr:uid="{00000000-0005-0000-0000-0000B21E0000}"/>
    <cellStyle name="SAPBEXexcBad9 2 5 7" xfId="21043" xr:uid="{00000000-0005-0000-0000-0000B31E0000}"/>
    <cellStyle name="SAPBEXexcBad9 2 5 7 2" xfId="35969" xr:uid="{00000000-0005-0000-0000-0000B41E0000}"/>
    <cellStyle name="SAPBEXexcBad9 2 5 8" xfId="6199" xr:uid="{00000000-0005-0000-0000-0000B51E0000}"/>
    <cellStyle name="SAPBEXexcBad9 2 6" xfId="4726" xr:uid="{00000000-0005-0000-0000-0000B61E0000}"/>
    <cellStyle name="SAPBEXexcBad9 2 6 2" xfId="9881" xr:uid="{00000000-0005-0000-0000-0000B71E0000}"/>
    <cellStyle name="SAPBEXexcBad9 2 6 2 2" xfId="25872" xr:uid="{00000000-0005-0000-0000-0000B81E0000}"/>
    <cellStyle name="SAPBEXexcBad9 2 6 3" xfId="12699" xr:uid="{00000000-0005-0000-0000-0000B91E0000}"/>
    <cellStyle name="SAPBEXexcBad9 2 6 3 2" xfId="28543" xr:uid="{00000000-0005-0000-0000-0000BA1E0000}"/>
    <cellStyle name="SAPBEXexcBad9 2 6 4" xfId="14796" xr:uid="{00000000-0005-0000-0000-0000BB1E0000}"/>
    <cellStyle name="SAPBEXexcBad9 2 6 4 2" xfId="30249" xr:uid="{00000000-0005-0000-0000-0000BC1E0000}"/>
    <cellStyle name="SAPBEXexcBad9 2 6 5" xfId="18022" xr:uid="{00000000-0005-0000-0000-0000BD1E0000}"/>
    <cellStyle name="SAPBEXexcBad9 2 6 5 2" xfId="33138" xr:uid="{00000000-0005-0000-0000-0000BE1E0000}"/>
    <cellStyle name="SAPBEXexcBad9 2 6 6" xfId="20630" xr:uid="{00000000-0005-0000-0000-0000BF1E0000}"/>
    <cellStyle name="SAPBEXexcBad9 2 6 6 2" xfId="35567" xr:uid="{00000000-0005-0000-0000-0000C01E0000}"/>
    <cellStyle name="SAPBEXexcBad9 2 6 7" xfId="21832" xr:uid="{00000000-0005-0000-0000-0000C11E0000}"/>
    <cellStyle name="SAPBEXexcBad9 2 6 7 2" xfId="36751" xr:uid="{00000000-0005-0000-0000-0000C21E0000}"/>
    <cellStyle name="SAPBEXexcBad9 2 7" xfId="5217" xr:uid="{00000000-0005-0000-0000-0000C31E0000}"/>
    <cellStyle name="SAPBEXexcBad9 2 7 2" xfId="37184" xr:uid="{00000000-0005-0000-0000-0000C41E0000}"/>
    <cellStyle name="SAPBEXexcBad9 2 8" xfId="7702" xr:uid="{00000000-0005-0000-0000-0000C51E0000}"/>
    <cellStyle name="SAPBEXexcBad9 2 9" xfId="6627" xr:uid="{00000000-0005-0000-0000-0000C61E0000}"/>
    <cellStyle name="SAPBEXexcBad9 2_CC - Div XRef" xfId="1796" xr:uid="{00000000-0005-0000-0000-0000C71E0000}"/>
    <cellStyle name="SAPBEXexcBad9 20" xfId="5981" xr:uid="{00000000-0005-0000-0000-0000C81E0000}"/>
    <cellStyle name="SAPBEXexcBad9 20 2" xfId="22950" xr:uid="{00000000-0005-0000-0000-0000C91E0000}"/>
    <cellStyle name="SAPBEXexcBad9 21" xfId="13704" xr:uid="{00000000-0005-0000-0000-0000CA1E0000}"/>
    <cellStyle name="SAPBEXexcBad9 21 2" xfId="29319" xr:uid="{00000000-0005-0000-0000-0000CB1E0000}"/>
    <cellStyle name="SAPBEXexcBad9 22" xfId="15425" xr:uid="{00000000-0005-0000-0000-0000CC1E0000}"/>
    <cellStyle name="SAPBEXexcBad9 22 2" xfId="30805" xr:uid="{00000000-0005-0000-0000-0000CD1E0000}"/>
    <cellStyle name="SAPBEXexcBad9 23" xfId="14231" xr:uid="{00000000-0005-0000-0000-0000CE1E0000}"/>
    <cellStyle name="SAPBEXexcBad9 23 2" xfId="29768" xr:uid="{00000000-0005-0000-0000-0000CF1E0000}"/>
    <cellStyle name="SAPBEXexcBad9 24" xfId="41947" xr:uid="{FA0C8524-6757-401C-B06A-F05FA169AC4E}"/>
    <cellStyle name="SAPBEXexcBad9 25" xfId="41149" xr:uid="{1FBB1966-9D89-4A8A-8E87-E0CC17838C98}"/>
    <cellStyle name="SAPBEXexcBad9 26" xfId="44701" xr:uid="{8DD62669-CF70-4363-803F-94C1A3236B7B}"/>
    <cellStyle name="SAPBEXexcBad9 3" xfId="639" xr:uid="{00000000-0005-0000-0000-0000D01E0000}"/>
    <cellStyle name="SAPBEXexcBad9 3 10" xfId="41042" xr:uid="{8C52DD53-7A86-418A-BC97-698D098829A1}"/>
    <cellStyle name="SAPBEXexcBad9 3 11" xfId="39861" xr:uid="{95811E08-080E-4E76-AA3A-B8CCB30B1C61}"/>
    <cellStyle name="SAPBEXexcBad9 3 12" xfId="44805" xr:uid="{EDD717EC-79F9-4836-8645-4600FE0472FA}"/>
    <cellStyle name="SAPBEXexcBad9 3 2" xfId="640" xr:uid="{00000000-0005-0000-0000-0000D11E0000}"/>
    <cellStyle name="SAPBEXexcBad9 3 2 10" xfId="40995" xr:uid="{39B7A1C5-C3A0-4007-B6F8-EE4E4A666371}"/>
    <cellStyle name="SAPBEXexcBad9 3 2 11" xfId="44522" xr:uid="{297399A5-95AA-487C-BADF-730B037F5DCD}"/>
    <cellStyle name="SAPBEXexcBad9 3 2 2" xfId="4723" xr:uid="{00000000-0005-0000-0000-0000D21E0000}"/>
    <cellStyle name="SAPBEXexcBad9 3 2 2 10" xfId="45729" xr:uid="{8DF413ED-2B14-4411-A90D-209736262E96}"/>
    <cellStyle name="SAPBEXexcBad9 3 2 2 11" xfId="48047" xr:uid="{67E4EC75-0F1B-419C-BA01-ECCE388F6AEF}"/>
    <cellStyle name="SAPBEXexcBad9 3 2 2 2" xfId="9878" xr:uid="{00000000-0005-0000-0000-0000D31E0000}"/>
    <cellStyle name="SAPBEXexcBad9 3 2 2 2 2" xfId="25869" xr:uid="{00000000-0005-0000-0000-0000D41E0000}"/>
    <cellStyle name="SAPBEXexcBad9 3 2 2 3" xfId="12696" xr:uid="{00000000-0005-0000-0000-0000D51E0000}"/>
    <cellStyle name="SAPBEXexcBad9 3 2 2 3 2" xfId="28540" xr:uid="{00000000-0005-0000-0000-0000D61E0000}"/>
    <cellStyle name="SAPBEXexcBad9 3 2 2 4" xfId="14111" xr:uid="{00000000-0005-0000-0000-0000D71E0000}"/>
    <cellStyle name="SAPBEXexcBad9 3 2 2 4 2" xfId="29692" xr:uid="{00000000-0005-0000-0000-0000D81E0000}"/>
    <cellStyle name="SAPBEXexcBad9 3 2 2 5" xfId="18019" xr:uid="{00000000-0005-0000-0000-0000D91E0000}"/>
    <cellStyle name="SAPBEXexcBad9 3 2 2 5 2" xfId="33135" xr:uid="{00000000-0005-0000-0000-0000DA1E0000}"/>
    <cellStyle name="SAPBEXexcBad9 3 2 2 6" xfId="20627" xr:uid="{00000000-0005-0000-0000-0000DB1E0000}"/>
    <cellStyle name="SAPBEXexcBad9 3 2 2 6 2" xfId="35564" xr:uid="{00000000-0005-0000-0000-0000DC1E0000}"/>
    <cellStyle name="SAPBEXexcBad9 3 2 2 7" xfId="21366" xr:uid="{00000000-0005-0000-0000-0000DD1E0000}"/>
    <cellStyle name="SAPBEXexcBad9 3 2 2 7 2" xfId="36292" xr:uid="{00000000-0005-0000-0000-0000DE1E0000}"/>
    <cellStyle name="SAPBEXexcBad9 3 2 2 8" xfId="38714" xr:uid="{9C015981-6A65-4373-B00E-94C26726FEFB}"/>
    <cellStyle name="SAPBEXexcBad9 3 2 2 9" xfId="43539" xr:uid="{89D12F4C-10B5-40FA-97F8-929FC927EB17}"/>
    <cellStyle name="SAPBEXexcBad9 3 2 3" xfId="5191" xr:uid="{00000000-0005-0000-0000-0000DF1E0000}"/>
    <cellStyle name="SAPBEXexcBad9 3 2 3 2" xfId="22525" xr:uid="{00000000-0005-0000-0000-0000E01E0000}"/>
    <cellStyle name="SAPBEXexcBad9 3 2 4" xfId="5231" xr:uid="{00000000-0005-0000-0000-0000E11E0000}"/>
    <cellStyle name="SAPBEXexcBad9 3 2 4 2" xfId="22547" xr:uid="{00000000-0005-0000-0000-0000E21E0000}"/>
    <cellStyle name="SAPBEXexcBad9 3 2 5" xfId="13761" xr:uid="{00000000-0005-0000-0000-0000E31E0000}"/>
    <cellStyle name="SAPBEXexcBad9 3 2 5 2" xfId="29365" xr:uid="{00000000-0005-0000-0000-0000E41E0000}"/>
    <cellStyle name="SAPBEXexcBad9 3 2 6" xfId="15072" xr:uid="{00000000-0005-0000-0000-0000E51E0000}"/>
    <cellStyle name="SAPBEXexcBad9 3 2 6 2" xfId="30518" xr:uid="{00000000-0005-0000-0000-0000E61E0000}"/>
    <cellStyle name="SAPBEXexcBad9 3 2 7" xfId="14719" xr:uid="{00000000-0005-0000-0000-0000E71E0000}"/>
    <cellStyle name="SAPBEXexcBad9 3 2 7 2" xfId="30195" xr:uid="{00000000-0005-0000-0000-0000E81E0000}"/>
    <cellStyle name="SAPBEXexcBad9 3 2 8" xfId="40878" xr:uid="{4101F98E-EF3A-482F-AF8B-1F9495867C8A}"/>
    <cellStyle name="SAPBEXexcBad9 3 2 9" xfId="39905" xr:uid="{F523AF8B-865A-4089-A0B9-F0CEB8B61379}"/>
    <cellStyle name="SAPBEXexcBad9 3 3" xfId="4724" xr:uid="{00000000-0005-0000-0000-0000E91E0000}"/>
    <cellStyle name="SAPBEXexcBad9 3 3 10" xfId="45728" xr:uid="{46C05498-CF3E-4947-AC2B-B2869E7ECE5D}"/>
    <cellStyle name="SAPBEXexcBad9 3 3 11" xfId="48046" xr:uid="{97986BDE-7CA3-41C8-AC73-48B671BF5F75}"/>
    <cellStyle name="SAPBEXexcBad9 3 3 2" xfId="9879" xr:uid="{00000000-0005-0000-0000-0000EA1E0000}"/>
    <cellStyle name="SAPBEXexcBad9 3 3 2 2" xfId="25870" xr:uid="{00000000-0005-0000-0000-0000EB1E0000}"/>
    <cellStyle name="SAPBEXexcBad9 3 3 3" xfId="12697" xr:uid="{00000000-0005-0000-0000-0000EC1E0000}"/>
    <cellStyle name="SAPBEXexcBad9 3 3 3 2" xfId="28541" xr:uid="{00000000-0005-0000-0000-0000ED1E0000}"/>
    <cellStyle name="SAPBEXexcBad9 3 3 4" xfId="11052" xr:uid="{00000000-0005-0000-0000-0000EE1E0000}"/>
    <cellStyle name="SAPBEXexcBad9 3 3 4 2" xfId="26919" xr:uid="{00000000-0005-0000-0000-0000EF1E0000}"/>
    <cellStyle name="SAPBEXexcBad9 3 3 5" xfId="18020" xr:uid="{00000000-0005-0000-0000-0000F01E0000}"/>
    <cellStyle name="SAPBEXexcBad9 3 3 5 2" xfId="33136" xr:uid="{00000000-0005-0000-0000-0000F11E0000}"/>
    <cellStyle name="SAPBEXexcBad9 3 3 6" xfId="20628" xr:uid="{00000000-0005-0000-0000-0000F21E0000}"/>
    <cellStyle name="SAPBEXexcBad9 3 3 6 2" xfId="35565" xr:uid="{00000000-0005-0000-0000-0000F31E0000}"/>
    <cellStyle name="SAPBEXexcBad9 3 3 7" xfId="21825" xr:uid="{00000000-0005-0000-0000-0000F41E0000}"/>
    <cellStyle name="SAPBEXexcBad9 3 3 7 2" xfId="36744" xr:uid="{00000000-0005-0000-0000-0000F51E0000}"/>
    <cellStyle name="SAPBEXexcBad9 3 3 8" xfId="38715" xr:uid="{B52AC753-FD78-4665-8AED-0235FDF8E6C9}"/>
    <cellStyle name="SAPBEXexcBad9 3 3 9" xfId="43538" xr:uid="{CD6B0D71-5C8C-4618-AC8D-C707F86E3FAA}"/>
    <cellStyle name="SAPBEXexcBad9 3 4" xfId="5608" xr:uid="{00000000-0005-0000-0000-0000F61E0000}"/>
    <cellStyle name="SAPBEXexcBad9 3 4 2" xfId="22743" xr:uid="{00000000-0005-0000-0000-0000F71E0000}"/>
    <cellStyle name="SAPBEXexcBad9 3 5" xfId="6897" xr:uid="{00000000-0005-0000-0000-0000F81E0000}"/>
    <cellStyle name="SAPBEXexcBad9 3 5 2" xfId="23322" xr:uid="{00000000-0005-0000-0000-0000F91E0000}"/>
    <cellStyle name="SAPBEXexcBad9 3 6" xfId="13271" xr:uid="{00000000-0005-0000-0000-0000FA1E0000}"/>
    <cellStyle name="SAPBEXexcBad9 3 6 2" xfId="29016" xr:uid="{00000000-0005-0000-0000-0000FB1E0000}"/>
    <cellStyle name="SAPBEXexcBad9 3 7" xfId="6975" xr:uid="{00000000-0005-0000-0000-0000FC1E0000}"/>
    <cellStyle name="SAPBEXexcBad9 3 7 2" xfId="23365" xr:uid="{00000000-0005-0000-0000-0000FD1E0000}"/>
    <cellStyle name="SAPBEXexcBad9 3 8" xfId="15098" xr:uid="{00000000-0005-0000-0000-0000FE1E0000}"/>
    <cellStyle name="SAPBEXexcBad9 3 8 2" xfId="30534" xr:uid="{00000000-0005-0000-0000-0000FF1E0000}"/>
    <cellStyle name="SAPBEXexcBad9 3 9" xfId="39742" xr:uid="{E3E69A11-71ED-474D-8149-9B997DDA997A}"/>
    <cellStyle name="SAPBEXexcBad9 4" xfId="641" xr:uid="{00000000-0005-0000-0000-0000001F0000}"/>
    <cellStyle name="SAPBEXexcBad9 4 10" xfId="18551" xr:uid="{00000000-0005-0000-0000-0000011F0000}"/>
    <cellStyle name="SAPBEXexcBad9 4 10 2" xfId="33535" xr:uid="{00000000-0005-0000-0000-0000021F0000}"/>
    <cellStyle name="SAPBEXexcBad9 4 11" xfId="5002" xr:uid="{00000000-0005-0000-0000-0000031F0000}"/>
    <cellStyle name="SAPBEXexcBad9 4 12" xfId="37954" xr:uid="{00000000-0005-0000-0000-0000041F0000}"/>
    <cellStyle name="SAPBEXexcBad9 4 13" xfId="40879" xr:uid="{E51BF875-3A7E-4544-8385-1EFC42B297C5}"/>
    <cellStyle name="SAPBEXexcBad9 4 14" xfId="41043" xr:uid="{DE5A2CCC-7617-4F04-BBC1-3297FE83A5F8}"/>
    <cellStyle name="SAPBEXexcBad9 4 15" xfId="39860" xr:uid="{369DD288-8802-4FE8-BEAF-F9FD054B62AB}"/>
    <cellStyle name="SAPBEXexcBad9 4 16" xfId="44521" xr:uid="{0EDF6A36-A97C-4B44-9FDE-CD5D5713B08D}"/>
    <cellStyle name="SAPBEXexcBad9 4 2" xfId="2792" xr:uid="{00000000-0005-0000-0000-0000051F0000}"/>
    <cellStyle name="SAPBEXexcBad9 4 2 10" xfId="39859" xr:uid="{D29EB96E-1806-4F79-A8F1-683EB478F822}"/>
    <cellStyle name="SAPBEXexcBad9 4 2 11" xfId="43314" xr:uid="{879CD283-A702-4FC5-93F8-681C74219D73}"/>
    <cellStyle name="SAPBEXexcBad9 4 2 2" xfId="4721" xr:uid="{00000000-0005-0000-0000-0000061F0000}"/>
    <cellStyle name="SAPBEXexcBad9 4 2 2 10" xfId="45731" xr:uid="{3E04D1D0-4420-4E22-A01E-BEAADAC06CF2}"/>
    <cellStyle name="SAPBEXexcBad9 4 2 2 11" xfId="48049" xr:uid="{97D6D50E-6486-46A9-A467-B5054B63FACC}"/>
    <cellStyle name="SAPBEXexcBad9 4 2 2 2" xfId="9876" xr:uid="{00000000-0005-0000-0000-0000071F0000}"/>
    <cellStyle name="SAPBEXexcBad9 4 2 2 2 2" xfId="25867" xr:uid="{00000000-0005-0000-0000-0000081F0000}"/>
    <cellStyle name="SAPBEXexcBad9 4 2 2 3" xfId="12694" xr:uid="{00000000-0005-0000-0000-0000091F0000}"/>
    <cellStyle name="SAPBEXexcBad9 4 2 2 3 2" xfId="28538" xr:uid="{00000000-0005-0000-0000-00000A1F0000}"/>
    <cellStyle name="SAPBEXexcBad9 4 2 2 4" xfId="14110" xr:uid="{00000000-0005-0000-0000-00000B1F0000}"/>
    <cellStyle name="SAPBEXexcBad9 4 2 2 4 2" xfId="29691" xr:uid="{00000000-0005-0000-0000-00000C1F0000}"/>
    <cellStyle name="SAPBEXexcBad9 4 2 2 5" xfId="18017" xr:uid="{00000000-0005-0000-0000-00000D1F0000}"/>
    <cellStyle name="SAPBEXexcBad9 4 2 2 5 2" xfId="33133" xr:uid="{00000000-0005-0000-0000-00000E1F0000}"/>
    <cellStyle name="SAPBEXexcBad9 4 2 2 6" xfId="20625" xr:uid="{00000000-0005-0000-0000-00000F1F0000}"/>
    <cellStyle name="SAPBEXexcBad9 4 2 2 6 2" xfId="35562" xr:uid="{00000000-0005-0000-0000-0000101F0000}"/>
    <cellStyle name="SAPBEXexcBad9 4 2 2 7" xfId="21365" xr:uid="{00000000-0005-0000-0000-0000111F0000}"/>
    <cellStyle name="SAPBEXexcBad9 4 2 2 7 2" xfId="36291" xr:uid="{00000000-0005-0000-0000-0000121F0000}"/>
    <cellStyle name="SAPBEXexcBad9 4 2 2 8" xfId="38712" xr:uid="{C7A55D16-8476-4A90-B249-2597124CE80C}"/>
    <cellStyle name="SAPBEXexcBad9 4 2 2 9" xfId="43541" xr:uid="{94279D1A-912E-4932-807A-53D21E143D33}"/>
    <cellStyle name="SAPBEXexcBad9 4 2 3" xfId="7964" xr:uid="{00000000-0005-0000-0000-0000131F0000}"/>
    <cellStyle name="SAPBEXexcBad9 4 2 3 2" xfId="23993" xr:uid="{00000000-0005-0000-0000-0000141F0000}"/>
    <cellStyle name="SAPBEXexcBad9 4 2 4" xfId="10791" xr:uid="{00000000-0005-0000-0000-0000151F0000}"/>
    <cellStyle name="SAPBEXexcBad9 4 2 4 2" xfId="26658" xr:uid="{00000000-0005-0000-0000-0000161F0000}"/>
    <cellStyle name="SAPBEXexcBad9 4 2 5" xfId="13527" xr:uid="{00000000-0005-0000-0000-0000171F0000}"/>
    <cellStyle name="SAPBEXexcBad9 4 2 5 2" xfId="29152" xr:uid="{00000000-0005-0000-0000-0000181F0000}"/>
    <cellStyle name="SAPBEXexcBad9 4 2 6" xfId="16143" xr:uid="{00000000-0005-0000-0000-0000191F0000}"/>
    <cellStyle name="SAPBEXexcBad9 4 2 6 2" xfId="31281" xr:uid="{00000000-0005-0000-0000-00001A1F0000}"/>
    <cellStyle name="SAPBEXexcBad9 4 2 7" xfId="18754" xr:uid="{00000000-0005-0000-0000-00001B1F0000}"/>
    <cellStyle name="SAPBEXexcBad9 4 2 7 2" xfId="33702" xr:uid="{00000000-0005-0000-0000-00001C1F0000}"/>
    <cellStyle name="SAPBEXexcBad9 4 2 8" xfId="39741" xr:uid="{CE83F571-596E-472E-8E0C-2A2F8583864A}"/>
    <cellStyle name="SAPBEXexcBad9 4 2 9" xfId="39906" xr:uid="{8F989454-B248-4831-B735-E3FCBCE8114E}"/>
    <cellStyle name="SAPBEXexcBad9 4 3" xfId="2791" xr:uid="{00000000-0005-0000-0000-00001D1F0000}"/>
    <cellStyle name="SAPBEXexcBad9 4 3 10" xfId="42264" xr:uid="{97F22858-59B2-4464-988D-92BF8E7FF21E}"/>
    <cellStyle name="SAPBEXexcBad9 4 3 11" xfId="46802" xr:uid="{F780102F-3B96-4783-ACE4-0DBE0758C4FE}"/>
    <cellStyle name="SAPBEXexcBad9 4 3 12" xfId="49107" xr:uid="{A58BA59D-827D-4042-9B52-6AA340672930}"/>
    <cellStyle name="SAPBEXexcBad9 4 3 2" xfId="7963" xr:uid="{00000000-0005-0000-0000-00001E1F0000}"/>
    <cellStyle name="SAPBEXexcBad9 4 3 2 2" xfId="23992" xr:uid="{00000000-0005-0000-0000-00001F1F0000}"/>
    <cellStyle name="SAPBEXexcBad9 4 3 3" xfId="10790" xr:uid="{00000000-0005-0000-0000-0000201F0000}"/>
    <cellStyle name="SAPBEXexcBad9 4 3 3 2" xfId="26657" xr:uid="{00000000-0005-0000-0000-0000211F0000}"/>
    <cellStyle name="SAPBEXexcBad9 4 3 4" xfId="5793" xr:uid="{00000000-0005-0000-0000-0000221F0000}"/>
    <cellStyle name="SAPBEXexcBad9 4 3 4 2" xfId="22828" xr:uid="{00000000-0005-0000-0000-0000231F0000}"/>
    <cellStyle name="SAPBEXexcBad9 4 3 5" xfId="16142" xr:uid="{00000000-0005-0000-0000-0000241F0000}"/>
    <cellStyle name="SAPBEXexcBad9 4 3 5 2" xfId="31280" xr:uid="{00000000-0005-0000-0000-0000251F0000}"/>
    <cellStyle name="SAPBEXexcBad9 4 3 6" xfId="18753" xr:uid="{00000000-0005-0000-0000-0000261F0000}"/>
    <cellStyle name="SAPBEXexcBad9 4 3 6 2" xfId="33701" xr:uid="{00000000-0005-0000-0000-0000271F0000}"/>
    <cellStyle name="SAPBEXexcBad9 4 3 7" xfId="21045" xr:uid="{00000000-0005-0000-0000-0000281F0000}"/>
    <cellStyle name="SAPBEXexcBad9 4 3 7 2" xfId="35971" xr:uid="{00000000-0005-0000-0000-0000291F0000}"/>
    <cellStyle name="SAPBEXexcBad9 4 3 8" xfId="6201" xr:uid="{00000000-0005-0000-0000-00002A1F0000}"/>
    <cellStyle name="SAPBEXexcBad9 4 3 9" xfId="41825" xr:uid="{14333514-A7D5-4442-853C-20E5B49CE5BB}"/>
    <cellStyle name="SAPBEXexcBad9 4 4" xfId="4722" xr:uid="{00000000-0005-0000-0000-00002B1F0000}"/>
    <cellStyle name="SAPBEXexcBad9 4 4 10" xfId="45730" xr:uid="{9E5CD8A2-BAEE-4811-9EF7-EC90F0B2E5C6}"/>
    <cellStyle name="SAPBEXexcBad9 4 4 11" xfId="48048" xr:uid="{6E807D44-AF81-41D4-BED2-1AE557DEA4F6}"/>
    <cellStyle name="SAPBEXexcBad9 4 4 2" xfId="9877" xr:uid="{00000000-0005-0000-0000-00002C1F0000}"/>
    <cellStyle name="SAPBEXexcBad9 4 4 2 2" xfId="25868" xr:uid="{00000000-0005-0000-0000-00002D1F0000}"/>
    <cellStyle name="SAPBEXexcBad9 4 4 3" xfId="12695" xr:uid="{00000000-0005-0000-0000-00002E1F0000}"/>
    <cellStyle name="SAPBEXexcBad9 4 4 3 2" xfId="28539" xr:uid="{00000000-0005-0000-0000-00002F1F0000}"/>
    <cellStyle name="SAPBEXexcBad9 4 4 4" xfId="13021" xr:uid="{00000000-0005-0000-0000-0000301F0000}"/>
    <cellStyle name="SAPBEXexcBad9 4 4 4 2" xfId="28820" xr:uid="{00000000-0005-0000-0000-0000311F0000}"/>
    <cellStyle name="SAPBEXexcBad9 4 4 5" xfId="18018" xr:uid="{00000000-0005-0000-0000-0000321F0000}"/>
    <cellStyle name="SAPBEXexcBad9 4 4 5 2" xfId="33134" xr:uid="{00000000-0005-0000-0000-0000331F0000}"/>
    <cellStyle name="SAPBEXexcBad9 4 4 6" xfId="20626" xr:uid="{00000000-0005-0000-0000-0000341F0000}"/>
    <cellStyle name="SAPBEXexcBad9 4 4 6 2" xfId="35563" xr:uid="{00000000-0005-0000-0000-0000351F0000}"/>
    <cellStyle name="SAPBEXexcBad9 4 4 7" xfId="21826" xr:uid="{00000000-0005-0000-0000-0000361F0000}"/>
    <cellStyle name="SAPBEXexcBad9 4 4 7 2" xfId="36745" xr:uid="{00000000-0005-0000-0000-0000371F0000}"/>
    <cellStyle name="SAPBEXexcBad9 4 4 8" xfId="38713" xr:uid="{126130CE-D246-4693-B909-7DC7437ACF2A}"/>
    <cellStyle name="SAPBEXexcBad9 4 4 9" xfId="43540" xr:uid="{48CEF31D-8469-42E2-A2F5-65CCE458876E}"/>
    <cellStyle name="SAPBEXexcBad9 4 5" xfId="5176" xr:uid="{00000000-0005-0000-0000-0000381F0000}"/>
    <cellStyle name="SAPBEXexcBad9 4 5 2" xfId="22521" xr:uid="{00000000-0005-0000-0000-0000391F0000}"/>
    <cellStyle name="SAPBEXexcBad9 4 6" xfId="5232" xr:uid="{00000000-0005-0000-0000-00003A1F0000}"/>
    <cellStyle name="SAPBEXexcBad9 4 6 2" xfId="22548" xr:uid="{00000000-0005-0000-0000-00003B1F0000}"/>
    <cellStyle name="SAPBEXexcBad9 4 7" xfId="6626" xr:uid="{00000000-0005-0000-0000-00003C1F0000}"/>
    <cellStyle name="SAPBEXexcBad9 4 7 2" xfId="23151" xr:uid="{00000000-0005-0000-0000-00003D1F0000}"/>
    <cellStyle name="SAPBEXexcBad9 4 8" xfId="13504" xr:uid="{00000000-0005-0000-0000-00003E1F0000}"/>
    <cellStyle name="SAPBEXexcBad9 4 8 2" xfId="29134" xr:uid="{00000000-0005-0000-0000-00003F1F0000}"/>
    <cellStyle name="SAPBEXexcBad9 4 9" xfId="7828" xr:uid="{00000000-0005-0000-0000-0000401F0000}"/>
    <cellStyle name="SAPBEXexcBad9 4 9 2" xfId="23859" xr:uid="{00000000-0005-0000-0000-0000411F0000}"/>
    <cellStyle name="SAPBEXexcBad9 5" xfId="642" xr:uid="{00000000-0005-0000-0000-0000421F0000}"/>
    <cellStyle name="SAPBEXexcBad9 5 10" xfId="18550" xr:uid="{00000000-0005-0000-0000-0000431F0000}"/>
    <cellStyle name="SAPBEXexcBad9 5 11" xfId="22337" xr:uid="{00000000-0005-0000-0000-0000441F0000}"/>
    <cellStyle name="SAPBEXexcBad9 5 12" xfId="37955" xr:uid="{00000000-0005-0000-0000-0000451F0000}"/>
    <cellStyle name="SAPBEXexcBad9 5 13" xfId="39740" xr:uid="{0821180A-61B1-4AC5-8373-9DE21D852F00}"/>
    <cellStyle name="SAPBEXexcBad9 5 14" xfId="41044" xr:uid="{B3F3FF08-7F2D-4D63-83EA-CC05A264A3EC}"/>
    <cellStyle name="SAPBEXexcBad9 5 15" xfId="40993" xr:uid="{5CED58CD-24C6-4AFC-BB2B-D11BB8EFAD05}"/>
    <cellStyle name="SAPBEXexcBad9 5 16" xfId="38900" xr:uid="{EBBA8C43-5BE5-4D81-A4A0-3FBB063DB612}"/>
    <cellStyle name="SAPBEXexcBad9 5 2" xfId="643" xr:uid="{00000000-0005-0000-0000-0000461F0000}"/>
    <cellStyle name="SAPBEXexcBad9 5 2 10" xfId="22338" xr:uid="{00000000-0005-0000-0000-0000471F0000}"/>
    <cellStyle name="SAPBEXexcBad9 5 2 11" xfId="37956" xr:uid="{00000000-0005-0000-0000-0000481F0000}"/>
    <cellStyle name="SAPBEXexcBad9 5 2 12" xfId="40876" xr:uid="{2B9EC09A-9C8F-4365-B34B-AC7FBC14C9FF}"/>
    <cellStyle name="SAPBEXexcBad9 5 2 13" xfId="39907" xr:uid="{0AA32D5D-4926-4259-817D-0D6A79B4BA9E}"/>
    <cellStyle name="SAPBEXexcBad9 5 2 14" xfId="40215" xr:uid="{70CEE178-861F-4A49-80E7-6A42DAAA8BE1}"/>
    <cellStyle name="SAPBEXexcBad9 5 2 15" xfId="38901" xr:uid="{57C0B39F-68F2-4A37-A409-BB7B18EAC813}"/>
    <cellStyle name="SAPBEXexcBad9 5 2 2" xfId="2794" xr:uid="{00000000-0005-0000-0000-0000491F0000}"/>
    <cellStyle name="SAPBEXexcBad9 5 2 2 10" xfId="43543" xr:uid="{4E412BBF-C022-4188-9A0E-8DB46EA34504}"/>
    <cellStyle name="SAPBEXexcBad9 5 2 2 11" xfId="45733" xr:uid="{182095E3-2E51-444A-BD1D-2925176CF897}"/>
    <cellStyle name="SAPBEXexcBad9 5 2 2 12" xfId="48051" xr:uid="{8297E3AF-3A9E-48F3-B473-719B89247014}"/>
    <cellStyle name="SAPBEXexcBad9 5 2 2 2" xfId="7966" xr:uid="{00000000-0005-0000-0000-00004A1F0000}"/>
    <cellStyle name="SAPBEXexcBad9 5 2 2 2 2" xfId="23995" xr:uid="{00000000-0005-0000-0000-00004B1F0000}"/>
    <cellStyle name="SAPBEXexcBad9 5 2 2 3" xfId="10793" xr:uid="{00000000-0005-0000-0000-00004C1F0000}"/>
    <cellStyle name="SAPBEXexcBad9 5 2 2 3 2" xfId="26660" xr:uid="{00000000-0005-0000-0000-00004D1F0000}"/>
    <cellStyle name="SAPBEXexcBad9 5 2 2 4" xfId="13178" xr:uid="{00000000-0005-0000-0000-00004E1F0000}"/>
    <cellStyle name="SAPBEXexcBad9 5 2 2 4 2" xfId="28958" xr:uid="{00000000-0005-0000-0000-00004F1F0000}"/>
    <cellStyle name="SAPBEXexcBad9 5 2 2 5" xfId="16145" xr:uid="{00000000-0005-0000-0000-0000501F0000}"/>
    <cellStyle name="SAPBEXexcBad9 5 2 2 5 2" xfId="31283" xr:uid="{00000000-0005-0000-0000-0000511F0000}"/>
    <cellStyle name="SAPBEXexcBad9 5 2 2 6" xfId="18756" xr:uid="{00000000-0005-0000-0000-0000521F0000}"/>
    <cellStyle name="SAPBEXexcBad9 5 2 2 6 2" xfId="33704" xr:uid="{00000000-0005-0000-0000-0000531F0000}"/>
    <cellStyle name="SAPBEXexcBad9 5 2 2 7" xfId="21047" xr:uid="{00000000-0005-0000-0000-0000541F0000}"/>
    <cellStyle name="SAPBEXexcBad9 5 2 2 7 2" xfId="35973" xr:uid="{00000000-0005-0000-0000-0000551F0000}"/>
    <cellStyle name="SAPBEXexcBad9 5 2 2 8" xfId="6203" xr:uid="{00000000-0005-0000-0000-0000561F0000}"/>
    <cellStyle name="SAPBEXexcBad9 5 2 2 9" xfId="38710" xr:uid="{23BD2934-C957-4B05-9331-C84A7760973F}"/>
    <cellStyle name="SAPBEXexcBad9 5 2 3" xfId="4719" xr:uid="{00000000-0005-0000-0000-0000571F0000}"/>
    <cellStyle name="SAPBEXexcBad9 5 2 3 2" xfId="9874" xr:uid="{00000000-0005-0000-0000-0000581F0000}"/>
    <cellStyle name="SAPBEXexcBad9 5 2 3 2 2" xfId="25865" xr:uid="{00000000-0005-0000-0000-0000591F0000}"/>
    <cellStyle name="SAPBEXexcBad9 5 2 3 3" xfId="12692" xr:uid="{00000000-0005-0000-0000-00005A1F0000}"/>
    <cellStyle name="SAPBEXexcBad9 5 2 3 3 2" xfId="28536" xr:uid="{00000000-0005-0000-0000-00005B1F0000}"/>
    <cellStyle name="SAPBEXexcBad9 5 2 3 4" xfId="14109" xr:uid="{00000000-0005-0000-0000-00005C1F0000}"/>
    <cellStyle name="SAPBEXexcBad9 5 2 3 4 2" xfId="29690" xr:uid="{00000000-0005-0000-0000-00005D1F0000}"/>
    <cellStyle name="SAPBEXexcBad9 5 2 3 5" xfId="18015" xr:uid="{00000000-0005-0000-0000-00005E1F0000}"/>
    <cellStyle name="SAPBEXexcBad9 5 2 3 5 2" xfId="33131" xr:uid="{00000000-0005-0000-0000-00005F1F0000}"/>
    <cellStyle name="SAPBEXexcBad9 5 2 3 6" xfId="20623" xr:uid="{00000000-0005-0000-0000-0000601F0000}"/>
    <cellStyle name="SAPBEXexcBad9 5 2 3 6 2" xfId="35560" xr:uid="{00000000-0005-0000-0000-0000611F0000}"/>
    <cellStyle name="SAPBEXexcBad9 5 2 3 7" xfId="21827" xr:uid="{00000000-0005-0000-0000-0000621F0000}"/>
    <cellStyle name="SAPBEXexcBad9 5 2 3 7 2" xfId="36746" xr:uid="{00000000-0005-0000-0000-0000631F0000}"/>
    <cellStyle name="SAPBEXexcBad9 5 2 4" xfId="5607" xr:uid="{00000000-0005-0000-0000-0000641F0000}"/>
    <cellStyle name="SAPBEXexcBad9 5 2 4 2" xfId="37182" xr:uid="{00000000-0005-0000-0000-0000651F0000}"/>
    <cellStyle name="SAPBEXexcBad9 5 2 5" xfId="5743" xr:uid="{00000000-0005-0000-0000-0000661F0000}"/>
    <cellStyle name="SAPBEXexcBad9 5 2 6" xfId="14748" xr:uid="{00000000-0005-0000-0000-0000671F0000}"/>
    <cellStyle name="SAPBEXexcBad9 5 2 7" xfId="13728" xr:uid="{00000000-0005-0000-0000-0000681F0000}"/>
    <cellStyle name="SAPBEXexcBad9 5 2 8" xfId="13207" xr:uid="{00000000-0005-0000-0000-0000691F0000}"/>
    <cellStyle name="SAPBEXexcBad9 5 2 9" xfId="18549" xr:uid="{00000000-0005-0000-0000-00006A1F0000}"/>
    <cellStyle name="SAPBEXexcBad9 5 3" xfId="2793" xr:uid="{00000000-0005-0000-0000-00006B1F0000}"/>
    <cellStyle name="SAPBEXexcBad9 5 3 10" xfId="42265" xr:uid="{13B76A77-5293-4C0A-A0CA-8D7722FCE5DE}"/>
    <cellStyle name="SAPBEXexcBad9 5 3 11" xfId="44741" xr:uid="{4821F686-5BE6-45C1-8442-7BE549E633C5}"/>
    <cellStyle name="SAPBEXexcBad9 5 3 12" xfId="46803" xr:uid="{584C63DE-044B-40E0-BEDC-F57FDA558B69}"/>
    <cellStyle name="SAPBEXexcBad9 5 3 13" xfId="49108" xr:uid="{74F85D43-30AA-4103-8AA1-D6DA6FC0079B}"/>
    <cellStyle name="SAPBEXexcBad9 5 3 2" xfId="7965" xr:uid="{00000000-0005-0000-0000-00006C1F0000}"/>
    <cellStyle name="SAPBEXexcBad9 5 3 2 2" xfId="23994" xr:uid="{00000000-0005-0000-0000-00006D1F0000}"/>
    <cellStyle name="SAPBEXexcBad9 5 3 3" xfId="10792" xr:uid="{00000000-0005-0000-0000-00006E1F0000}"/>
    <cellStyle name="SAPBEXexcBad9 5 3 3 2" xfId="26659" xr:uid="{00000000-0005-0000-0000-00006F1F0000}"/>
    <cellStyle name="SAPBEXexcBad9 5 3 4" xfId="13177" xr:uid="{00000000-0005-0000-0000-0000701F0000}"/>
    <cellStyle name="SAPBEXexcBad9 5 3 4 2" xfId="28957" xr:uid="{00000000-0005-0000-0000-0000711F0000}"/>
    <cellStyle name="SAPBEXexcBad9 5 3 5" xfId="16144" xr:uid="{00000000-0005-0000-0000-0000721F0000}"/>
    <cellStyle name="SAPBEXexcBad9 5 3 5 2" xfId="31282" xr:uid="{00000000-0005-0000-0000-0000731F0000}"/>
    <cellStyle name="SAPBEXexcBad9 5 3 6" xfId="18755" xr:uid="{00000000-0005-0000-0000-0000741F0000}"/>
    <cellStyle name="SAPBEXexcBad9 5 3 6 2" xfId="33703" xr:uid="{00000000-0005-0000-0000-0000751F0000}"/>
    <cellStyle name="SAPBEXexcBad9 5 3 7" xfId="21046" xr:uid="{00000000-0005-0000-0000-0000761F0000}"/>
    <cellStyle name="SAPBEXexcBad9 5 3 7 2" xfId="35972" xr:uid="{00000000-0005-0000-0000-0000771F0000}"/>
    <cellStyle name="SAPBEXexcBad9 5 3 8" xfId="6202" xr:uid="{00000000-0005-0000-0000-0000781F0000}"/>
    <cellStyle name="SAPBEXexcBad9 5 3 9" xfId="41826" xr:uid="{6F033CBE-B30D-4D75-80C8-8C71AE14BC41}"/>
    <cellStyle name="SAPBEXexcBad9 5 4" xfId="4720" xr:uid="{00000000-0005-0000-0000-0000791F0000}"/>
    <cellStyle name="SAPBEXexcBad9 5 4 10" xfId="45732" xr:uid="{6047C057-FEB9-40AF-BB4F-6DF38192D142}"/>
    <cellStyle name="SAPBEXexcBad9 5 4 11" xfId="48050" xr:uid="{A90822E4-73BA-400A-8886-E747F3AEFC62}"/>
    <cellStyle name="SAPBEXexcBad9 5 4 2" xfId="9875" xr:uid="{00000000-0005-0000-0000-00007A1F0000}"/>
    <cellStyle name="SAPBEXexcBad9 5 4 2 2" xfId="25866" xr:uid="{00000000-0005-0000-0000-00007B1F0000}"/>
    <cellStyle name="SAPBEXexcBad9 5 4 3" xfId="12693" xr:uid="{00000000-0005-0000-0000-00007C1F0000}"/>
    <cellStyle name="SAPBEXexcBad9 5 4 3 2" xfId="28537" xr:uid="{00000000-0005-0000-0000-00007D1F0000}"/>
    <cellStyle name="SAPBEXexcBad9 5 4 4" xfId="13020" xr:uid="{00000000-0005-0000-0000-00007E1F0000}"/>
    <cellStyle name="SAPBEXexcBad9 5 4 4 2" xfId="28819" xr:uid="{00000000-0005-0000-0000-00007F1F0000}"/>
    <cellStyle name="SAPBEXexcBad9 5 4 5" xfId="18016" xr:uid="{00000000-0005-0000-0000-0000801F0000}"/>
    <cellStyle name="SAPBEXexcBad9 5 4 5 2" xfId="33132" xr:uid="{00000000-0005-0000-0000-0000811F0000}"/>
    <cellStyle name="SAPBEXexcBad9 5 4 6" xfId="20624" xr:uid="{00000000-0005-0000-0000-0000821F0000}"/>
    <cellStyle name="SAPBEXexcBad9 5 4 6 2" xfId="35561" xr:uid="{00000000-0005-0000-0000-0000831F0000}"/>
    <cellStyle name="SAPBEXexcBad9 5 4 7" xfId="20923" xr:uid="{00000000-0005-0000-0000-0000841F0000}"/>
    <cellStyle name="SAPBEXexcBad9 5 4 7 2" xfId="35849" xr:uid="{00000000-0005-0000-0000-0000851F0000}"/>
    <cellStyle name="SAPBEXexcBad9 5 4 8" xfId="38711" xr:uid="{1780AA8E-4F1C-4E66-A275-4F01CA030249}"/>
    <cellStyle name="SAPBEXexcBad9 5 4 9" xfId="43542" xr:uid="{5E619444-AB06-41C7-A91C-ED22752C4902}"/>
    <cellStyle name="SAPBEXexcBad9 5 5" xfId="6067" xr:uid="{00000000-0005-0000-0000-0000861F0000}"/>
    <cellStyle name="SAPBEXexcBad9 5 5 2" xfId="37183" xr:uid="{00000000-0005-0000-0000-0000871F0000}"/>
    <cellStyle name="SAPBEXexcBad9 5 6" xfId="7701" xr:uid="{00000000-0005-0000-0000-0000881F0000}"/>
    <cellStyle name="SAPBEXexcBad9 5 7" xfId="5880" xr:uid="{00000000-0005-0000-0000-0000891F0000}"/>
    <cellStyle name="SAPBEXexcBad9 5 8" xfId="13771" xr:uid="{00000000-0005-0000-0000-00008A1F0000}"/>
    <cellStyle name="SAPBEXexcBad9 5 9" xfId="15167" xr:uid="{00000000-0005-0000-0000-00008B1F0000}"/>
    <cellStyle name="SAPBEXexcBad9 6" xfId="644" xr:uid="{00000000-0005-0000-0000-00008C1F0000}"/>
    <cellStyle name="SAPBEXexcBad9 6 10" xfId="18548" xr:uid="{00000000-0005-0000-0000-00008D1F0000}"/>
    <cellStyle name="SAPBEXexcBad9 6 11" xfId="22339" xr:uid="{00000000-0005-0000-0000-00008E1F0000}"/>
    <cellStyle name="SAPBEXexcBad9 6 12" xfId="37957" xr:uid="{00000000-0005-0000-0000-00008F1F0000}"/>
    <cellStyle name="SAPBEXexcBad9 6 13" xfId="40877" xr:uid="{48013816-93BA-4652-949C-A8752DE29848}"/>
    <cellStyle name="SAPBEXexcBad9 6 14" xfId="41045" xr:uid="{3C3F2FA8-25F3-4742-8406-D3AD33D347EF}"/>
    <cellStyle name="SAPBEXexcBad9 6 15" xfId="40994" xr:uid="{C6AAC194-6490-492A-B1AB-9877DAEAB8DD}"/>
    <cellStyle name="SAPBEXexcBad9 6 16" xfId="38902" xr:uid="{1A74992D-E7C3-414A-8333-E7B2D9225C74}"/>
    <cellStyle name="SAPBEXexcBad9 6 2" xfId="645" xr:uid="{00000000-0005-0000-0000-0000901F0000}"/>
    <cellStyle name="SAPBEXexcBad9 6 2 10" xfId="22340" xr:uid="{00000000-0005-0000-0000-0000911F0000}"/>
    <cellStyle name="SAPBEXexcBad9 6 2 11" xfId="37958" xr:uid="{00000000-0005-0000-0000-0000921F0000}"/>
    <cellStyle name="SAPBEXexcBad9 6 2 12" xfId="39739" xr:uid="{E3692082-D7A0-475D-9CF0-AEE8A63C3B3A}"/>
    <cellStyle name="SAPBEXexcBad9 6 2 13" xfId="39908" xr:uid="{083DF46B-65A0-4E45-AC0C-50EF3BF5E1B3}"/>
    <cellStyle name="SAPBEXexcBad9 6 2 14" xfId="44576" xr:uid="{E39601BC-C565-4905-8301-12E80035FF24}"/>
    <cellStyle name="SAPBEXexcBad9 6 2 15" xfId="38903" xr:uid="{90C1FCC8-CBAC-41CD-9AD8-D4B485A5212C}"/>
    <cellStyle name="SAPBEXexcBad9 6 2 2" xfId="2796" xr:uid="{00000000-0005-0000-0000-0000931F0000}"/>
    <cellStyle name="SAPBEXexcBad9 6 2 2 10" xfId="43545" xr:uid="{BAF5ADC4-2BE8-4B57-9B9A-7C3A59F482D5}"/>
    <cellStyle name="SAPBEXexcBad9 6 2 2 11" xfId="45735" xr:uid="{06185A7F-188D-4443-B6D7-CA63AE343172}"/>
    <cellStyle name="SAPBEXexcBad9 6 2 2 12" xfId="48053" xr:uid="{CE811142-22A4-41FE-A5ED-D1595FDF42A2}"/>
    <cellStyle name="SAPBEXexcBad9 6 2 2 2" xfId="7968" xr:uid="{00000000-0005-0000-0000-0000941F0000}"/>
    <cellStyle name="SAPBEXexcBad9 6 2 2 2 2" xfId="23997" xr:uid="{00000000-0005-0000-0000-0000951F0000}"/>
    <cellStyle name="SAPBEXexcBad9 6 2 2 3" xfId="10795" xr:uid="{00000000-0005-0000-0000-0000961F0000}"/>
    <cellStyle name="SAPBEXexcBad9 6 2 2 3 2" xfId="26662" xr:uid="{00000000-0005-0000-0000-0000971F0000}"/>
    <cellStyle name="SAPBEXexcBad9 6 2 2 4" xfId="5792" xr:uid="{00000000-0005-0000-0000-0000981F0000}"/>
    <cellStyle name="SAPBEXexcBad9 6 2 2 4 2" xfId="22827" xr:uid="{00000000-0005-0000-0000-0000991F0000}"/>
    <cellStyle name="SAPBEXexcBad9 6 2 2 5" xfId="16147" xr:uid="{00000000-0005-0000-0000-00009A1F0000}"/>
    <cellStyle name="SAPBEXexcBad9 6 2 2 5 2" xfId="31285" xr:uid="{00000000-0005-0000-0000-00009B1F0000}"/>
    <cellStyle name="SAPBEXexcBad9 6 2 2 6" xfId="18758" xr:uid="{00000000-0005-0000-0000-00009C1F0000}"/>
    <cellStyle name="SAPBEXexcBad9 6 2 2 6 2" xfId="33706" xr:uid="{00000000-0005-0000-0000-00009D1F0000}"/>
    <cellStyle name="SAPBEXexcBad9 6 2 2 7" xfId="21049" xr:uid="{00000000-0005-0000-0000-00009E1F0000}"/>
    <cellStyle name="SAPBEXexcBad9 6 2 2 7 2" xfId="35975" xr:uid="{00000000-0005-0000-0000-00009F1F0000}"/>
    <cellStyle name="SAPBEXexcBad9 6 2 2 8" xfId="6205" xr:uid="{00000000-0005-0000-0000-0000A01F0000}"/>
    <cellStyle name="SAPBEXexcBad9 6 2 2 9" xfId="38708" xr:uid="{7354A816-AD05-4E33-B974-A4150C191535}"/>
    <cellStyle name="SAPBEXexcBad9 6 2 3" xfId="4717" xr:uid="{00000000-0005-0000-0000-0000A11F0000}"/>
    <cellStyle name="SAPBEXexcBad9 6 2 3 2" xfId="9872" xr:uid="{00000000-0005-0000-0000-0000A21F0000}"/>
    <cellStyle name="SAPBEXexcBad9 6 2 3 2 2" xfId="25863" xr:uid="{00000000-0005-0000-0000-0000A31F0000}"/>
    <cellStyle name="SAPBEXexcBad9 6 2 3 3" xfId="12690" xr:uid="{00000000-0005-0000-0000-0000A41F0000}"/>
    <cellStyle name="SAPBEXexcBad9 6 2 3 3 2" xfId="28534" xr:uid="{00000000-0005-0000-0000-0000A51F0000}"/>
    <cellStyle name="SAPBEXexcBad9 6 2 3 4" xfId="14108" xr:uid="{00000000-0005-0000-0000-0000A61F0000}"/>
    <cellStyle name="SAPBEXexcBad9 6 2 3 4 2" xfId="29689" xr:uid="{00000000-0005-0000-0000-0000A71F0000}"/>
    <cellStyle name="SAPBEXexcBad9 6 2 3 5" xfId="18013" xr:uid="{00000000-0005-0000-0000-0000A81F0000}"/>
    <cellStyle name="SAPBEXexcBad9 6 2 3 5 2" xfId="33129" xr:uid="{00000000-0005-0000-0000-0000A91F0000}"/>
    <cellStyle name="SAPBEXexcBad9 6 2 3 6" xfId="20621" xr:uid="{00000000-0005-0000-0000-0000AA1F0000}"/>
    <cellStyle name="SAPBEXexcBad9 6 2 3 6 2" xfId="35558" xr:uid="{00000000-0005-0000-0000-0000AB1F0000}"/>
    <cellStyle name="SAPBEXexcBad9 6 2 3 7" xfId="21828" xr:uid="{00000000-0005-0000-0000-0000AC1F0000}"/>
    <cellStyle name="SAPBEXexcBad9 6 2 3 7 2" xfId="36747" xr:uid="{00000000-0005-0000-0000-0000AD1F0000}"/>
    <cellStyle name="SAPBEXexcBad9 6 2 4" xfId="5605" xr:uid="{00000000-0005-0000-0000-0000AE1F0000}"/>
    <cellStyle name="SAPBEXexcBad9 6 2 4 2" xfId="37809" xr:uid="{00000000-0005-0000-0000-0000AF1F0000}"/>
    <cellStyle name="SAPBEXexcBad9 6 2 5" xfId="6896" xr:uid="{00000000-0005-0000-0000-0000B01F0000}"/>
    <cellStyle name="SAPBEXexcBad9 6 2 6" xfId="5879" xr:uid="{00000000-0005-0000-0000-0000B11F0000}"/>
    <cellStyle name="SAPBEXexcBad9 6 2 7" xfId="15113" xr:uid="{00000000-0005-0000-0000-0000B21F0000}"/>
    <cellStyle name="SAPBEXexcBad9 6 2 8" xfId="15923" xr:uid="{00000000-0005-0000-0000-0000B31F0000}"/>
    <cellStyle name="SAPBEXexcBad9 6 2 9" xfId="12964" xr:uid="{00000000-0005-0000-0000-0000B41F0000}"/>
    <cellStyle name="SAPBEXexcBad9 6 3" xfId="2795" xr:uid="{00000000-0005-0000-0000-0000B51F0000}"/>
    <cellStyle name="SAPBEXexcBad9 6 3 10" xfId="42266" xr:uid="{575116ED-AA5A-4E55-8F8D-921C32C502EE}"/>
    <cellStyle name="SAPBEXexcBad9 6 3 11" xfId="44742" xr:uid="{497826E7-21F6-45B5-9D56-D1E124FFBBB4}"/>
    <cellStyle name="SAPBEXexcBad9 6 3 12" xfId="46804" xr:uid="{C9B889BD-68C6-4258-8C91-23118C5C783D}"/>
    <cellStyle name="SAPBEXexcBad9 6 3 13" xfId="49109" xr:uid="{87C9D42B-0AEB-4614-A3F0-0E8F225A2296}"/>
    <cellStyle name="SAPBEXexcBad9 6 3 2" xfId="7967" xr:uid="{00000000-0005-0000-0000-0000B61F0000}"/>
    <cellStyle name="SAPBEXexcBad9 6 3 2 2" xfId="23996" xr:uid="{00000000-0005-0000-0000-0000B71F0000}"/>
    <cellStyle name="SAPBEXexcBad9 6 3 3" xfId="10794" xr:uid="{00000000-0005-0000-0000-0000B81F0000}"/>
    <cellStyle name="SAPBEXexcBad9 6 3 3 2" xfId="26661" xr:uid="{00000000-0005-0000-0000-0000B91F0000}"/>
    <cellStyle name="SAPBEXexcBad9 6 3 4" xfId="15354" xr:uid="{00000000-0005-0000-0000-0000BA1F0000}"/>
    <cellStyle name="SAPBEXexcBad9 6 3 4 2" xfId="30763" xr:uid="{00000000-0005-0000-0000-0000BB1F0000}"/>
    <cellStyle name="SAPBEXexcBad9 6 3 5" xfId="16146" xr:uid="{00000000-0005-0000-0000-0000BC1F0000}"/>
    <cellStyle name="SAPBEXexcBad9 6 3 5 2" xfId="31284" xr:uid="{00000000-0005-0000-0000-0000BD1F0000}"/>
    <cellStyle name="SAPBEXexcBad9 6 3 6" xfId="18757" xr:uid="{00000000-0005-0000-0000-0000BE1F0000}"/>
    <cellStyle name="SAPBEXexcBad9 6 3 6 2" xfId="33705" xr:uid="{00000000-0005-0000-0000-0000BF1F0000}"/>
    <cellStyle name="SAPBEXexcBad9 6 3 7" xfId="21048" xr:uid="{00000000-0005-0000-0000-0000C01F0000}"/>
    <cellStyle name="SAPBEXexcBad9 6 3 7 2" xfId="35974" xr:uid="{00000000-0005-0000-0000-0000C11F0000}"/>
    <cellStyle name="SAPBEXexcBad9 6 3 8" xfId="6204" xr:uid="{00000000-0005-0000-0000-0000C21F0000}"/>
    <cellStyle name="SAPBEXexcBad9 6 3 9" xfId="41827" xr:uid="{8F03E3A0-6E86-4D81-BE8D-F197E3FBE1FB}"/>
    <cellStyle name="SAPBEXexcBad9 6 4" xfId="4718" xr:uid="{00000000-0005-0000-0000-0000C31F0000}"/>
    <cellStyle name="SAPBEXexcBad9 6 4 10" xfId="45734" xr:uid="{42159E90-4383-4BA0-B9CF-DDE0AFEE3753}"/>
    <cellStyle name="SAPBEXexcBad9 6 4 11" xfId="48052" xr:uid="{3FF79D38-ADD6-4201-A3EF-41CFAD8D93A8}"/>
    <cellStyle name="SAPBEXexcBad9 6 4 2" xfId="9873" xr:uid="{00000000-0005-0000-0000-0000C41F0000}"/>
    <cellStyle name="SAPBEXexcBad9 6 4 2 2" xfId="25864" xr:uid="{00000000-0005-0000-0000-0000C51F0000}"/>
    <cellStyle name="SAPBEXexcBad9 6 4 3" xfId="12691" xr:uid="{00000000-0005-0000-0000-0000C61F0000}"/>
    <cellStyle name="SAPBEXexcBad9 6 4 3 2" xfId="28535" xr:uid="{00000000-0005-0000-0000-0000C71F0000}"/>
    <cellStyle name="SAPBEXexcBad9 6 4 4" xfId="14793" xr:uid="{00000000-0005-0000-0000-0000C81F0000}"/>
    <cellStyle name="SAPBEXexcBad9 6 4 4 2" xfId="30246" xr:uid="{00000000-0005-0000-0000-0000C91F0000}"/>
    <cellStyle name="SAPBEXexcBad9 6 4 5" xfId="18014" xr:uid="{00000000-0005-0000-0000-0000CA1F0000}"/>
    <cellStyle name="SAPBEXexcBad9 6 4 5 2" xfId="33130" xr:uid="{00000000-0005-0000-0000-0000CB1F0000}"/>
    <cellStyle name="SAPBEXexcBad9 6 4 6" xfId="20622" xr:uid="{00000000-0005-0000-0000-0000CC1F0000}"/>
    <cellStyle name="SAPBEXexcBad9 6 4 6 2" xfId="35559" xr:uid="{00000000-0005-0000-0000-0000CD1F0000}"/>
    <cellStyle name="SAPBEXexcBad9 6 4 7" xfId="21364" xr:uid="{00000000-0005-0000-0000-0000CE1F0000}"/>
    <cellStyle name="SAPBEXexcBad9 6 4 7 2" xfId="36290" xr:uid="{00000000-0005-0000-0000-0000CF1F0000}"/>
    <cellStyle name="SAPBEXexcBad9 6 4 8" xfId="38709" xr:uid="{EEC16C46-3861-4600-B503-55A6A28FD61F}"/>
    <cellStyle name="SAPBEXexcBad9 6 4 9" xfId="43544" xr:uid="{BD723CE9-3340-4D00-B2FE-1EF7A86B2F22}"/>
    <cellStyle name="SAPBEXexcBad9 6 5" xfId="5606" xr:uid="{00000000-0005-0000-0000-0000D01F0000}"/>
    <cellStyle name="SAPBEXexcBad9 6 5 2" xfId="37063" xr:uid="{00000000-0005-0000-0000-0000D11F0000}"/>
    <cellStyle name="SAPBEXexcBad9 6 6" xfId="7700" xr:uid="{00000000-0005-0000-0000-0000D21F0000}"/>
    <cellStyle name="SAPBEXexcBad9 6 7" xfId="6625" xr:uid="{00000000-0005-0000-0000-0000D31F0000}"/>
    <cellStyle name="SAPBEXexcBad9 6 8" xfId="13754" xr:uid="{00000000-0005-0000-0000-0000D41F0000}"/>
    <cellStyle name="SAPBEXexcBad9 6 9" xfId="5804" xr:uid="{00000000-0005-0000-0000-0000D51F0000}"/>
    <cellStyle name="SAPBEXexcBad9 7" xfId="646" xr:uid="{00000000-0005-0000-0000-0000D61F0000}"/>
    <cellStyle name="SAPBEXexcBad9 7 10" xfId="15474" xr:uid="{00000000-0005-0000-0000-0000D71F0000}"/>
    <cellStyle name="SAPBEXexcBad9 7 11" xfId="22341" xr:uid="{00000000-0005-0000-0000-0000D81F0000}"/>
    <cellStyle name="SAPBEXexcBad9 7 12" xfId="37959" xr:uid="{00000000-0005-0000-0000-0000D91F0000}"/>
    <cellStyle name="SAPBEXexcBad9 7 13" xfId="39738" xr:uid="{3BF9A2BD-B4F0-4AC6-B5E1-E96DA4BA3B33}"/>
    <cellStyle name="SAPBEXexcBad9 7 14" xfId="41046" xr:uid="{69F4B723-C037-4AA8-BFEC-75BBE22088B0}"/>
    <cellStyle name="SAPBEXexcBad9 7 15" xfId="42215" xr:uid="{E1BD36B9-9A7C-418D-9AD3-EC3A838B180E}"/>
    <cellStyle name="SAPBEXexcBad9 7 16" xfId="42316" xr:uid="{F6024474-3F57-463C-824A-92E1A4B8F02A}"/>
    <cellStyle name="SAPBEXexcBad9 7 2" xfId="647" xr:uid="{00000000-0005-0000-0000-0000DA1F0000}"/>
    <cellStyle name="SAPBEXexcBad9 7 2 10" xfId="22342" xr:uid="{00000000-0005-0000-0000-0000DB1F0000}"/>
    <cellStyle name="SAPBEXexcBad9 7 2 11" xfId="37960" xr:uid="{00000000-0005-0000-0000-0000DC1F0000}"/>
    <cellStyle name="SAPBEXexcBad9 7 2 12" xfId="40874" xr:uid="{CD75A518-C0C3-4D06-AF3D-122F2D6099D5}"/>
    <cellStyle name="SAPBEXexcBad9 7 2 13" xfId="39909" xr:uid="{48571FBD-3459-47C4-B33B-243F5952608D}"/>
    <cellStyle name="SAPBEXexcBad9 7 2 14" xfId="39858" xr:uid="{9C7A9F30-8EEB-48B2-ADB2-6B94204BC0A6}"/>
    <cellStyle name="SAPBEXexcBad9 7 2 15" xfId="43268" xr:uid="{497AD143-2AAE-4F38-9277-70530DF781AE}"/>
    <cellStyle name="SAPBEXexcBad9 7 2 2" xfId="2798" xr:uid="{00000000-0005-0000-0000-0000DD1F0000}"/>
    <cellStyle name="SAPBEXexcBad9 7 2 2 10" xfId="43547" xr:uid="{14C1BE7D-0482-40AE-8F90-9145112BB61C}"/>
    <cellStyle name="SAPBEXexcBad9 7 2 2 11" xfId="45737" xr:uid="{E69E5DED-D615-4030-92C0-BC7001D2DEEB}"/>
    <cellStyle name="SAPBEXexcBad9 7 2 2 12" xfId="48055" xr:uid="{A0489DBC-DAFA-46B5-BCD9-8732C5818DF9}"/>
    <cellStyle name="SAPBEXexcBad9 7 2 2 2" xfId="7970" xr:uid="{00000000-0005-0000-0000-0000DE1F0000}"/>
    <cellStyle name="SAPBEXexcBad9 7 2 2 2 2" xfId="23999" xr:uid="{00000000-0005-0000-0000-0000DF1F0000}"/>
    <cellStyle name="SAPBEXexcBad9 7 2 2 3" xfId="10797" xr:uid="{00000000-0005-0000-0000-0000E01F0000}"/>
    <cellStyle name="SAPBEXexcBad9 7 2 2 3 2" xfId="26664" xr:uid="{00000000-0005-0000-0000-0000E11F0000}"/>
    <cellStyle name="SAPBEXexcBad9 7 2 2 4" xfId="10537" xr:uid="{00000000-0005-0000-0000-0000E21F0000}"/>
    <cellStyle name="SAPBEXexcBad9 7 2 2 4 2" xfId="26459" xr:uid="{00000000-0005-0000-0000-0000E31F0000}"/>
    <cellStyle name="SAPBEXexcBad9 7 2 2 5" xfId="16149" xr:uid="{00000000-0005-0000-0000-0000E41F0000}"/>
    <cellStyle name="SAPBEXexcBad9 7 2 2 5 2" xfId="31287" xr:uid="{00000000-0005-0000-0000-0000E51F0000}"/>
    <cellStyle name="SAPBEXexcBad9 7 2 2 6" xfId="18760" xr:uid="{00000000-0005-0000-0000-0000E61F0000}"/>
    <cellStyle name="SAPBEXexcBad9 7 2 2 6 2" xfId="33708" xr:uid="{00000000-0005-0000-0000-0000E71F0000}"/>
    <cellStyle name="SAPBEXexcBad9 7 2 2 7" xfId="21051" xr:uid="{00000000-0005-0000-0000-0000E81F0000}"/>
    <cellStyle name="SAPBEXexcBad9 7 2 2 7 2" xfId="35977" xr:uid="{00000000-0005-0000-0000-0000E91F0000}"/>
    <cellStyle name="SAPBEXexcBad9 7 2 2 8" xfId="6207" xr:uid="{00000000-0005-0000-0000-0000EA1F0000}"/>
    <cellStyle name="SAPBEXexcBad9 7 2 2 9" xfId="38706" xr:uid="{B04D079D-9F8A-4DB9-B542-ACBD79219A16}"/>
    <cellStyle name="SAPBEXexcBad9 7 2 3" xfId="4715" xr:uid="{00000000-0005-0000-0000-0000EB1F0000}"/>
    <cellStyle name="SAPBEXexcBad9 7 2 3 2" xfId="9870" xr:uid="{00000000-0005-0000-0000-0000EC1F0000}"/>
    <cellStyle name="SAPBEXexcBad9 7 2 3 2 2" xfId="25861" xr:uid="{00000000-0005-0000-0000-0000ED1F0000}"/>
    <cellStyle name="SAPBEXexcBad9 7 2 3 3" xfId="12688" xr:uid="{00000000-0005-0000-0000-0000EE1F0000}"/>
    <cellStyle name="SAPBEXexcBad9 7 2 3 3 2" xfId="28532" xr:uid="{00000000-0005-0000-0000-0000EF1F0000}"/>
    <cellStyle name="SAPBEXexcBad9 7 2 3 4" xfId="14107" xr:uid="{00000000-0005-0000-0000-0000F01F0000}"/>
    <cellStyle name="SAPBEXexcBad9 7 2 3 4 2" xfId="29688" xr:uid="{00000000-0005-0000-0000-0000F11F0000}"/>
    <cellStyle name="SAPBEXexcBad9 7 2 3 5" xfId="18011" xr:uid="{00000000-0005-0000-0000-0000F21F0000}"/>
    <cellStyle name="SAPBEXexcBad9 7 2 3 5 2" xfId="33127" xr:uid="{00000000-0005-0000-0000-0000F31F0000}"/>
    <cellStyle name="SAPBEXexcBad9 7 2 3 6" xfId="20619" xr:uid="{00000000-0005-0000-0000-0000F41F0000}"/>
    <cellStyle name="SAPBEXexcBad9 7 2 3 6 2" xfId="35556" xr:uid="{00000000-0005-0000-0000-0000F51F0000}"/>
    <cellStyle name="SAPBEXexcBad9 7 2 3 7" xfId="21829" xr:uid="{00000000-0005-0000-0000-0000F61F0000}"/>
    <cellStyle name="SAPBEXexcBad9 7 2 3 7 2" xfId="36748" xr:uid="{00000000-0005-0000-0000-0000F71F0000}"/>
    <cellStyle name="SAPBEXexcBad9 7 2 4" xfId="5604" xr:uid="{00000000-0005-0000-0000-0000F81F0000}"/>
    <cellStyle name="SAPBEXexcBad9 7 2 4 2" xfId="37179" xr:uid="{00000000-0005-0000-0000-0000F91F0000}"/>
    <cellStyle name="SAPBEXexcBad9 7 2 5" xfId="5744" xr:uid="{00000000-0005-0000-0000-0000FA1F0000}"/>
    <cellStyle name="SAPBEXexcBad9 7 2 6" xfId="14747" xr:uid="{00000000-0005-0000-0000-0000FB1F0000}"/>
    <cellStyle name="SAPBEXexcBad9 7 2 7" xfId="13753" xr:uid="{00000000-0005-0000-0000-0000FC1F0000}"/>
    <cellStyle name="SAPBEXexcBad9 7 2 8" xfId="15922" xr:uid="{00000000-0005-0000-0000-0000FD1F0000}"/>
    <cellStyle name="SAPBEXexcBad9 7 2 9" xfId="14513" xr:uid="{00000000-0005-0000-0000-0000FE1F0000}"/>
    <cellStyle name="SAPBEXexcBad9 7 3" xfId="2797" xr:uid="{00000000-0005-0000-0000-0000FF1F0000}"/>
    <cellStyle name="SAPBEXexcBad9 7 3 10" xfId="42267" xr:uid="{3DDD359C-4415-48D9-9CE8-6A0CC1CFAD7C}"/>
    <cellStyle name="SAPBEXexcBad9 7 3 11" xfId="44743" xr:uid="{4293127F-4C08-4AA7-9658-C4C6428ADC8F}"/>
    <cellStyle name="SAPBEXexcBad9 7 3 12" xfId="46805" xr:uid="{1368C1DF-4149-4597-AEDE-27A1B1BC9093}"/>
    <cellStyle name="SAPBEXexcBad9 7 3 13" xfId="49110" xr:uid="{19DF5050-3415-4C96-BE48-68C32E010456}"/>
    <cellStyle name="SAPBEXexcBad9 7 3 2" xfId="7969" xr:uid="{00000000-0005-0000-0000-000000200000}"/>
    <cellStyle name="SAPBEXexcBad9 7 3 2 2" xfId="23998" xr:uid="{00000000-0005-0000-0000-000001200000}"/>
    <cellStyle name="SAPBEXexcBad9 7 3 3" xfId="10796" xr:uid="{00000000-0005-0000-0000-000002200000}"/>
    <cellStyle name="SAPBEXexcBad9 7 3 3 2" xfId="26663" xr:uid="{00000000-0005-0000-0000-000003200000}"/>
    <cellStyle name="SAPBEXexcBad9 7 3 4" xfId="13175" xr:uid="{00000000-0005-0000-0000-000004200000}"/>
    <cellStyle name="SAPBEXexcBad9 7 3 4 2" xfId="28955" xr:uid="{00000000-0005-0000-0000-000005200000}"/>
    <cellStyle name="SAPBEXexcBad9 7 3 5" xfId="16148" xr:uid="{00000000-0005-0000-0000-000006200000}"/>
    <cellStyle name="SAPBEXexcBad9 7 3 5 2" xfId="31286" xr:uid="{00000000-0005-0000-0000-000007200000}"/>
    <cellStyle name="SAPBEXexcBad9 7 3 6" xfId="18759" xr:uid="{00000000-0005-0000-0000-000008200000}"/>
    <cellStyle name="SAPBEXexcBad9 7 3 6 2" xfId="33707" xr:uid="{00000000-0005-0000-0000-000009200000}"/>
    <cellStyle name="SAPBEXexcBad9 7 3 7" xfId="21050" xr:uid="{00000000-0005-0000-0000-00000A200000}"/>
    <cellStyle name="SAPBEXexcBad9 7 3 7 2" xfId="35976" xr:uid="{00000000-0005-0000-0000-00000B200000}"/>
    <cellStyle name="SAPBEXexcBad9 7 3 8" xfId="6206" xr:uid="{00000000-0005-0000-0000-00000C200000}"/>
    <cellStyle name="SAPBEXexcBad9 7 3 9" xfId="41828" xr:uid="{29606276-39D4-466E-8866-9ECE558F13F5}"/>
    <cellStyle name="SAPBEXexcBad9 7 4" xfId="4716" xr:uid="{00000000-0005-0000-0000-00000D200000}"/>
    <cellStyle name="SAPBEXexcBad9 7 4 10" xfId="45736" xr:uid="{04C82823-75C3-4AD6-A529-12123CD48AF8}"/>
    <cellStyle name="SAPBEXexcBad9 7 4 11" xfId="48054" xr:uid="{E35695C4-1611-4903-A22A-644399FD6C51}"/>
    <cellStyle name="SAPBEXexcBad9 7 4 2" xfId="9871" xr:uid="{00000000-0005-0000-0000-00000E200000}"/>
    <cellStyle name="SAPBEXexcBad9 7 4 2 2" xfId="25862" xr:uid="{00000000-0005-0000-0000-00000F200000}"/>
    <cellStyle name="SAPBEXexcBad9 7 4 3" xfId="12689" xr:uid="{00000000-0005-0000-0000-000010200000}"/>
    <cellStyle name="SAPBEXexcBad9 7 4 3 2" xfId="28533" xr:uid="{00000000-0005-0000-0000-000011200000}"/>
    <cellStyle name="SAPBEXexcBad9 7 4 4" xfId="14794" xr:uid="{00000000-0005-0000-0000-000012200000}"/>
    <cellStyle name="SAPBEXexcBad9 7 4 4 2" xfId="30247" xr:uid="{00000000-0005-0000-0000-000013200000}"/>
    <cellStyle name="SAPBEXexcBad9 7 4 5" xfId="18012" xr:uid="{00000000-0005-0000-0000-000014200000}"/>
    <cellStyle name="SAPBEXexcBad9 7 4 5 2" xfId="33128" xr:uid="{00000000-0005-0000-0000-000015200000}"/>
    <cellStyle name="SAPBEXexcBad9 7 4 6" xfId="20620" xr:uid="{00000000-0005-0000-0000-000016200000}"/>
    <cellStyle name="SAPBEXexcBad9 7 4 6 2" xfId="35557" xr:uid="{00000000-0005-0000-0000-000017200000}"/>
    <cellStyle name="SAPBEXexcBad9 7 4 7" xfId="21363" xr:uid="{00000000-0005-0000-0000-000018200000}"/>
    <cellStyle name="SAPBEXexcBad9 7 4 7 2" xfId="36289" xr:uid="{00000000-0005-0000-0000-000019200000}"/>
    <cellStyle name="SAPBEXexcBad9 7 4 8" xfId="38707" xr:uid="{193E02BC-6B29-4785-8C74-B61FA79AAEE1}"/>
    <cellStyle name="SAPBEXexcBad9 7 4 9" xfId="43546" xr:uid="{65EBC549-25EC-482D-8CAE-BA6645F6B1A8}"/>
    <cellStyle name="SAPBEXexcBad9 7 5" xfId="6066" xr:uid="{00000000-0005-0000-0000-00001A200000}"/>
    <cellStyle name="SAPBEXexcBad9 7 5 2" xfId="37181" xr:uid="{00000000-0005-0000-0000-00001B200000}"/>
    <cellStyle name="SAPBEXexcBad9 7 6" xfId="6895" xr:uid="{00000000-0005-0000-0000-00001C200000}"/>
    <cellStyle name="SAPBEXexcBad9 7 7" xfId="14160" xr:uid="{00000000-0005-0000-0000-00001D200000}"/>
    <cellStyle name="SAPBEXexcBad9 7 8" xfId="15112" xr:uid="{00000000-0005-0000-0000-00001E200000}"/>
    <cellStyle name="SAPBEXexcBad9 7 9" xfId="13511" xr:uid="{00000000-0005-0000-0000-00001F200000}"/>
    <cellStyle name="SAPBEXexcBad9 8" xfId="648" xr:uid="{00000000-0005-0000-0000-000020200000}"/>
    <cellStyle name="SAPBEXexcBad9 8 10" xfId="15989" xr:uid="{00000000-0005-0000-0000-000021200000}"/>
    <cellStyle name="SAPBEXexcBad9 8 11" xfId="22343" xr:uid="{00000000-0005-0000-0000-000022200000}"/>
    <cellStyle name="SAPBEXexcBad9 8 12" xfId="37961" xr:uid="{00000000-0005-0000-0000-000023200000}"/>
    <cellStyle name="SAPBEXexcBad9 8 13" xfId="40875" xr:uid="{523B9AEF-C4B0-4B3D-BF77-E82383AF4D80}"/>
    <cellStyle name="SAPBEXexcBad9 8 14" xfId="41047" xr:uid="{FB4D5C98-C9AB-47DF-AFFD-3E3FFF416ED9}"/>
    <cellStyle name="SAPBEXexcBad9 8 15" xfId="39857" xr:uid="{E17ED334-6775-44D2-BDFF-C57BDD3526F5}"/>
    <cellStyle name="SAPBEXexcBad9 8 16" xfId="38905" xr:uid="{CD6875A0-81D5-4112-99BF-E11FDFA5E814}"/>
    <cellStyle name="SAPBEXexcBad9 8 2" xfId="649" xr:uid="{00000000-0005-0000-0000-000024200000}"/>
    <cellStyle name="SAPBEXexcBad9 8 2 10" xfId="42268" xr:uid="{E8E70CFB-8008-4D6C-8A66-31D27F933971}"/>
    <cellStyle name="SAPBEXexcBad9 8 2 11" xfId="44744" xr:uid="{5F84E151-824C-472F-8B68-60AC7BD74B4E}"/>
    <cellStyle name="SAPBEXexcBad9 8 2 12" xfId="46806" xr:uid="{C88B0B2D-0FC2-4DBB-9577-9E915EF724BF}"/>
    <cellStyle name="SAPBEXexcBad9 8 2 13" xfId="49111" xr:uid="{BA88D91F-7832-49D6-902A-831347855982}"/>
    <cellStyle name="SAPBEXexcBad9 8 2 2" xfId="6064" xr:uid="{00000000-0005-0000-0000-000025200000}"/>
    <cellStyle name="SAPBEXexcBad9 8 2 2 2" xfId="37178" xr:uid="{00000000-0005-0000-0000-000026200000}"/>
    <cellStyle name="SAPBEXexcBad9 8 2 3" xfId="7698" xr:uid="{00000000-0005-0000-0000-000027200000}"/>
    <cellStyle name="SAPBEXexcBad9 8 2 4" xfId="5878" xr:uid="{00000000-0005-0000-0000-000028200000}"/>
    <cellStyle name="SAPBEXexcBad9 8 2 5" xfId="12999" xr:uid="{00000000-0005-0000-0000-000029200000}"/>
    <cellStyle name="SAPBEXexcBad9 8 2 6" xfId="11791" xr:uid="{00000000-0005-0000-0000-00002A200000}"/>
    <cellStyle name="SAPBEXexcBad9 8 2 7" xfId="13236" xr:uid="{00000000-0005-0000-0000-00002B200000}"/>
    <cellStyle name="SAPBEXexcBad9 8 2 8" xfId="22344" xr:uid="{00000000-0005-0000-0000-00002C200000}"/>
    <cellStyle name="SAPBEXexcBad9 8 2 9" xfId="37962" xr:uid="{00000000-0005-0000-0000-00002D200000}"/>
    <cellStyle name="SAPBEXexcBad9 8 3" xfId="2799" xr:uid="{00000000-0005-0000-0000-00002E200000}"/>
    <cellStyle name="SAPBEXexcBad9 8 3 10" xfId="43548" xr:uid="{5DBCCF72-60CC-4395-96B1-35D63C100734}"/>
    <cellStyle name="SAPBEXexcBad9 8 3 11" xfId="45738" xr:uid="{328F2796-50DD-4574-8884-B95C7705D8CE}"/>
    <cellStyle name="SAPBEXexcBad9 8 3 12" xfId="48056" xr:uid="{020A8E1F-5701-4728-BFA8-9507A4FC4453}"/>
    <cellStyle name="SAPBEXexcBad9 8 3 2" xfId="7971" xr:uid="{00000000-0005-0000-0000-00002F200000}"/>
    <cellStyle name="SAPBEXexcBad9 8 3 2 2" xfId="24000" xr:uid="{00000000-0005-0000-0000-000030200000}"/>
    <cellStyle name="SAPBEXexcBad9 8 3 3" xfId="10798" xr:uid="{00000000-0005-0000-0000-000031200000}"/>
    <cellStyle name="SAPBEXexcBad9 8 3 3 2" xfId="26665" xr:uid="{00000000-0005-0000-0000-000032200000}"/>
    <cellStyle name="SAPBEXexcBad9 8 3 4" xfId="13176" xr:uid="{00000000-0005-0000-0000-000033200000}"/>
    <cellStyle name="SAPBEXexcBad9 8 3 4 2" xfId="28956" xr:uid="{00000000-0005-0000-0000-000034200000}"/>
    <cellStyle name="SAPBEXexcBad9 8 3 5" xfId="16150" xr:uid="{00000000-0005-0000-0000-000035200000}"/>
    <cellStyle name="SAPBEXexcBad9 8 3 5 2" xfId="31288" xr:uid="{00000000-0005-0000-0000-000036200000}"/>
    <cellStyle name="SAPBEXexcBad9 8 3 6" xfId="18761" xr:uid="{00000000-0005-0000-0000-000037200000}"/>
    <cellStyle name="SAPBEXexcBad9 8 3 6 2" xfId="33709" xr:uid="{00000000-0005-0000-0000-000038200000}"/>
    <cellStyle name="SAPBEXexcBad9 8 3 7" xfId="21052" xr:uid="{00000000-0005-0000-0000-000039200000}"/>
    <cellStyle name="SAPBEXexcBad9 8 3 7 2" xfId="35978" xr:uid="{00000000-0005-0000-0000-00003A200000}"/>
    <cellStyle name="SAPBEXexcBad9 8 3 8" xfId="6208" xr:uid="{00000000-0005-0000-0000-00003B200000}"/>
    <cellStyle name="SAPBEXexcBad9 8 3 9" xfId="38705" xr:uid="{77F9CF89-3D0A-4C6C-A5F4-BBD4127F1515}"/>
    <cellStyle name="SAPBEXexcBad9 8 4" xfId="4714" xr:uid="{00000000-0005-0000-0000-00003C200000}"/>
    <cellStyle name="SAPBEXexcBad9 8 4 2" xfId="9869" xr:uid="{00000000-0005-0000-0000-00003D200000}"/>
    <cellStyle name="SAPBEXexcBad9 8 4 2 2" xfId="25860" xr:uid="{00000000-0005-0000-0000-00003E200000}"/>
    <cellStyle name="SAPBEXexcBad9 8 4 3" xfId="12687" xr:uid="{00000000-0005-0000-0000-00003F200000}"/>
    <cellStyle name="SAPBEXexcBad9 8 4 3 2" xfId="28531" xr:uid="{00000000-0005-0000-0000-000040200000}"/>
    <cellStyle name="SAPBEXexcBad9 8 4 4" xfId="14795" xr:uid="{00000000-0005-0000-0000-000041200000}"/>
    <cellStyle name="SAPBEXexcBad9 8 4 4 2" xfId="30248" xr:uid="{00000000-0005-0000-0000-000042200000}"/>
    <cellStyle name="SAPBEXexcBad9 8 4 5" xfId="18010" xr:uid="{00000000-0005-0000-0000-000043200000}"/>
    <cellStyle name="SAPBEXexcBad9 8 4 5 2" xfId="33126" xr:uid="{00000000-0005-0000-0000-000044200000}"/>
    <cellStyle name="SAPBEXexcBad9 8 4 6" xfId="20618" xr:uid="{00000000-0005-0000-0000-000045200000}"/>
    <cellStyle name="SAPBEXexcBad9 8 4 6 2" xfId="35555" xr:uid="{00000000-0005-0000-0000-000046200000}"/>
    <cellStyle name="SAPBEXexcBad9 8 4 7" xfId="21362" xr:uid="{00000000-0005-0000-0000-000047200000}"/>
    <cellStyle name="SAPBEXexcBad9 8 4 7 2" xfId="36288" xr:uid="{00000000-0005-0000-0000-000048200000}"/>
    <cellStyle name="SAPBEXexcBad9 8 5" xfId="5212" xr:uid="{00000000-0005-0000-0000-000049200000}"/>
    <cellStyle name="SAPBEXexcBad9 8 5 2" xfId="37062" xr:uid="{00000000-0005-0000-0000-00004A200000}"/>
    <cellStyle name="SAPBEXexcBad9 8 6" xfId="7699" xr:uid="{00000000-0005-0000-0000-00004B200000}"/>
    <cellStyle name="SAPBEXexcBad9 8 7" xfId="5972" xr:uid="{00000000-0005-0000-0000-00004C200000}"/>
    <cellStyle name="SAPBEXexcBad9 8 8" xfId="7783" xr:uid="{00000000-0005-0000-0000-00004D200000}"/>
    <cellStyle name="SAPBEXexcBad9 8 9" xfId="10627" xr:uid="{00000000-0005-0000-0000-00004E200000}"/>
    <cellStyle name="SAPBEXexcBad9 9" xfId="650" xr:uid="{00000000-0005-0000-0000-00004F200000}"/>
    <cellStyle name="SAPBEXexcBad9 9 10" xfId="5003" xr:uid="{00000000-0005-0000-0000-000050200000}"/>
    <cellStyle name="SAPBEXexcBad9 9 11" xfId="39737" xr:uid="{22339BCD-BB6F-482F-B1B4-37E58E727095}"/>
    <cellStyle name="SAPBEXexcBad9 9 12" xfId="39910" xr:uid="{E5C8E635-E8C5-4D5F-9366-1CDC234CCD33}"/>
    <cellStyle name="SAPBEXexcBad9 9 13" xfId="38823" xr:uid="{01B6CB13-B8DD-4C01-AEF8-FBB44393DD36}"/>
    <cellStyle name="SAPBEXexcBad9 9 14" xfId="44694" xr:uid="{3B9F6C68-69D0-48A3-AAD7-35DB4EAEFAEC}"/>
    <cellStyle name="SAPBEXexcBad9 9 2" xfId="2800" xr:uid="{00000000-0005-0000-0000-000051200000}"/>
    <cellStyle name="SAPBEXexcBad9 9 2 10" xfId="43549" xr:uid="{A1DA8D5A-E1EB-4A5C-9BCB-B0EF3B00C7AA}"/>
    <cellStyle name="SAPBEXexcBad9 9 2 11" xfId="45739" xr:uid="{B3DB0C17-E394-4AE4-B85E-9C5DCDFBDF14}"/>
    <cellStyle name="SAPBEXexcBad9 9 2 12" xfId="48057" xr:uid="{6628B8A5-2BC3-4AA8-8282-6DABA0F11700}"/>
    <cellStyle name="SAPBEXexcBad9 9 2 2" xfId="7972" xr:uid="{00000000-0005-0000-0000-000052200000}"/>
    <cellStyle name="SAPBEXexcBad9 9 2 2 2" xfId="24001" xr:uid="{00000000-0005-0000-0000-000053200000}"/>
    <cellStyle name="SAPBEXexcBad9 9 2 3" xfId="10799" xr:uid="{00000000-0005-0000-0000-000054200000}"/>
    <cellStyle name="SAPBEXexcBad9 9 2 3 2" xfId="26666" xr:uid="{00000000-0005-0000-0000-000055200000}"/>
    <cellStyle name="SAPBEXexcBad9 9 2 4" xfId="10538" xr:uid="{00000000-0005-0000-0000-000056200000}"/>
    <cellStyle name="SAPBEXexcBad9 9 2 4 2" xfId="26460" xr:uid="{00000000-0005-0000-0000-000057200000}"/>
    <cellStyle name="SAPBEXexcBad9 9 2 5" xfId="16151" xr:uid="{00000000-0005-0000-0000-000058200000}"/>
    <cellStyle name="SAPBEXexcBad9 9 2 5 2" xfId="31289" xr:uid="{00000000-0005-0000-0000-000059200000}"/>
    <cellStyle name="SAPBEXexcBad9 9 2 6" xfId="18762" xr:uid="{00000000-0005-0000-0000-00005A200000}"/>
    <cellStyle name="SAPBEXexcBad9 9 2 6 2" xfId="33710" xr:uid="{00000000-0005-0000-0000-00005B200000}"/>
    <cellStyle name="SAPBEXexcBad9 9 2 7" xfId="21053" xr:uid="{00000000-0005-0000-0000-00005C200000}"/>
    <cellStyle name="SAPBEXexcBad9 9 2 7 2" xfId="35979" xr:uid="{00000000-0005-0000-0000-00005D200000}"/>
    <cellStyle name="SAPBEXexcBad9 9 2 8" xfId="6209" xr:uid="{00000000-0005-0000-0000-00005E200000}"/>
    <cellStyle name="SAPBEXexcBad9 9 2 9" xfId="38704" xr:uid="{7854C79C-D137-4EC4-866F-4EFBE04688B6}"/>
    <cellStyle name="SAPBEXexcBad9 9 3" xfId="4713" xr:uid="{00000000-0005-0000-0000-00005F200000}"/>
    <cellStyle name="SAPBEXexcBad9 9 3 2" xfId="9868" xr:uid="{00000000-0005-0000-0000-000060200000}"/>
    <cellStyle name="SAPBEXexcBad9 9 3 2 2" xfId="25859" xr:uid="{00000000-0005-0000-0000-000061200000}"/>
    <cellStyle name="SAPBEXexcBad9 9 3 3" xfId="12686" xr:uid="{00000000-0005-0000-0000-000062200000}"/>
    <cellStyle name="SAPBEXexcBad9 9 3 3 2" xfId="28530" xr:uid="{00000000-0005-0000-0000-000063200000}"/>
    <cellStyle name="SAPBEXexcBad9 9 3 4" xfId="14106" xr:uid="{00000000-0005-0000-0000-000064200000}"/>
    <cellStyle name="SAPBEXexcBad9 9 3 4 2" xfId="29687" xr:uid="{00000000-0005-0000-0000-000065200000}"/>
    <cellStyle name="SAPBEXexcBad9 9 3 5" xfId="18009" xr:uid="{00000000-0005-0000-0000-000066200000}"/>
    <cellStyle name="SAPBEXexcBad9 9 3 5 2" xfId="33125" xr:uid="{00000000-0005-0000-0000-000067200000}"/>
    <cellStyle name="SAPBEXexcBad9 9 3 6" xfId="20617" xr:uid="{00000000-0005-0000-0000-000068200000}"/>
    <cellStyle name="SAPBEXexcBad9 9 3 6 2" xfId="35554" xr:uid="{00000000-0005-0000-0000-000069200000}"/>
    <cellStyle name="SAPBEXexcBad9 9 3 7" xfId="21830" xr:uid="{00000000-0005-0000-0000-00006A200000}"/>
    <cellStyle name="SAPBEXexcBad9 9 3 7 2" xfId="36749" xr:uid="{00000000-0005-0000-0000-00006B200000}"/>
    <cellStyle name="SAPBEXexcBad9 9 4" xfId="5603" xr:uid="{00000000-0005-0000-0000-00006C200000}"/>
    <cellStyle name="SAPBEXexcBad9 9 4 2" xfId="22742" xr:uid="{00000000-0005-0000-0000-00006D200000}"/>
    <cellStyle name="SAPBEXexcBad9 9 5" xfId="7697" xr:uid="{00000000-0005-0000-0000-00006E200000}"/>
    <cellStyle name="SAPBEXexcBad9 9 5 2" xfId="23795" xr:uid="{00000000-0005-0000-0000-00006F200000}"/>
    <cellStyle name="SAPBEXexcBad9 9 6" xfId="14161" xr:uid="{00000000-0005-0000-0000-000070200000}"/>
    <cellStyle name="SAPBEXexcBad9 9 6 2" xfId="29726" xr:uid="{00000000-0005-0000-0000-000071200000}"/>
    <cellStyle name="SAPBEXexcBad9 9 7" xfId="15375" xr:uid="{00000000-0005-0000-0000-000072200000}"/>
    <cellStyle name="SAPBEXexcBad9 9 7 2" xfId="30777" xr:uid="{00000000-0005-0000-0000-000073200000}"/>
    <cellStyle name="SAPBEXexcBad9 9 8" xfId="15513" xr:uid="{00000000-0005-0000-0000-000074200000}"/>
    <cellStyle name="SAPBEXexcBad9 9 8 2" xfId="30870" xr:uid="{00000000-0005-0000-0000-000075200000}"/>
    <cellStyle name="SAPBEXexcBad9 9 9" xfId="15990" xr:uid="{00000000-0005-0000-0000-000076200000}"/>
    <cellStyle name="SAPBEXexcBad9 9 9 2" xfId="31138" xr:uid="{00000000-0005-0000-0000-000077200000}"/>
    <cellStyle name="SAPBEXexcBad9_CC - Div XRef" xfId="1797" xr:uid="{00000000-0005-0000-0000-000078200000}"/>
    <cellStyle name="SAPBEXexcCritical" xfId="75" xr:uid="{00000000-0005-0000-0000-000079200000}"/>
    <cellStyle name="SAPBEXexcCritical4" xfId="76" xr:uid="{00000000-0005-0000-0000-00007A200000}"/>
    <cellStyle name="SAPBEXexcCritical4 10" xfId="651" xr:uid="{00000000-0005-0000-0000-00007B200000}"/>
    <cellStyle name="SAPBEXexcCritical4 10 10" xfId="22345" xr:uid="{00000000-0005-0000-0000-00007C200000}"/>
    <cellStyle name="SAPBEXexcCritical4 10 11" xfId="40872" xr:uid="{B97126B3-736A-4B02-ADF7-483A7E5A9AB6}"/>
    <cellStyle name="SAPBEXexcCritical4 10 12" xfId="39911" xr:uid="{AE65A3D4-4065-42B5-BD07-BE906D3E3F14}"/>
    <cellStyle name="SAPBEXexcCritical4 10 13" xfId="40992" xr:uid="{4563009F-15FE-427B-B4E2-E7E6C5A4D41B}"/>
    <cellStyle name="SAPBEXexcCritical4 10 14" xfId="41981" xr:uid="{691EFC2A-F1B4-4AB8-A00C-5E4410F600B9}"/>
    <cellStyle name="SAPBEXexcCritical4 10 2" xfId="2801" xr:uid="{00000000-0005-0000-0000-00007D200000}"/>
    <cellStyle name="SAPBEXexcCritical4 10 2 10" xfId="43550" xr:uid="{35484F50-5244-4A24-8BFA-EBB5D57E40FB}"/>
    <cellStyle name="SAPBEXexcCritical4 10 2 11" xfId="45740" xr:uid="{973FAF97-7A18-4FC5-B1B1-885343919695}"/>
    <cellStyle name="SAPBEXexcCritical4 10 2 12" xfId="48058" xr:uid="{06A9751F-29A6-4948-B201-43DAC1541FBB}"/>
    <cellStyle name="SAPBEXexcCritical4 10 2 2" xfId="7973" xr:uid="{00000000-0005-0000-0000-00007E200000}"/>
    <cellStyle name="SAPBEXexcCritical4 10 2 2 2" xfId="24002" xr:uid="{00000000-0005-0000-0000-00007F200000}"/>
    <cellStyle name="SAPBEXexcCritical4 10 2 3" xfId="10800" xr:uid="{00000000-0005-0000-0000-000080200000}"/>
    <cellStyle name="SAPBEXexcCritical4 10 2 3 2" xfId="26667" xr:uid="{00000000-0005-0000-0000-000081200000}"/>
    <cellStyle name="SAPBEXexcCritical4 10 2 4" xfId="14276" xr:uid="{00000000-0005-0000-0000-000082200000}"/>
    <cellStyle name="SAPBEXexcCritical4 10 2 4 2" xfId="29799" xr:uid="{00000000-0005-0000-0000-000083200000}"/>
    <cellStyle name="SAPBEXexcCritical4 10 2 5" xfId="16152" xr:uid="{00000000-0005-0000-0000-000084200000}"/>
    <cellStyle name="SAPBEXexcCritical4 10 2 5 2" xfId="31290" xr:uid="{00000000-0005-0000-0000-000085200000}"/>
    <cellStyle name="SAPBEXexcCritical4 10 2 6" xfId="18763" xr:uid="{00000000-0005-0000-0000-000086200000}"/>
    <cellStyle name="SAPBEXexcCritical4 10 2 6 2" xfId="33711" xr:uid="{00000000-0005-0000-0000-000087200000}"/>
    <cellStyle name="SAPBEXexcCritical4 10 2 7" xfId="21054" xr:uid="{00000000-0005-0000-0000-000088200000}"/>
    <cellStyle name="SAPBEXexcCritical4 10 2 7 2" xfId="35980" xr:uid="{00000000-0005-0000-0000-000089200000}"/>
    <cellStyle name="SAPBEXexcCritical4 10 2 8" xfId="6210" xr:uid="{00000000-0005-0000-0000-00008A200000}"/>
    <cellStyle name="SAPBEXexcCritical4 10 2 9" xfId="38703" xr:uid="{34B87E82-EDF2-4D5E-B57C-5E84D90EBF40}"/>
    <cellStyle name="SAPBEXexcCritical4 10 3" xfId="4712" xr:uid="{00000000-0005-0000-0000-00008B200000}"/>
    <cellStyle name="SAPBEXexcCritical4 10 3 2" xfId="9867" xr:uid="{00000000-0005-0000-0000-00008C200000}"/>
    <cellStyle name="SAPBEXexcCritical4 10 3 2 2" xfId="25858" xr:uid="{00000000-0005-0000-0000-00008D200000}"/>
    <cellStyle name="SAPBEXexcCritical4 10 3 3" xfId="12685" xr:uid="{00000000-0005-0000-0000-00008E200000}"/>
    <cellStyle name="SAPBEXexcCritical4 10 3 3 2" xfId="28529" xr:uid="{00000000-0005-0000-0000-00008F200000}"/>
    <cellStyle name="SAPBEXexcCritical4 10 3 4" xfId="6718" xr:uid="{00000000-0005-0000-0000-000090200000}"/>
    <cellStyle name="SAPBEXexcCritical4 10 3 4 2" xfId="23207" xr:uid="{00000000-0005-0000-0000-000091200000}"/>
    <cellStyle name="SAPBEXexcCritical4 10 3 5" xfId="18008" xr:uid="{00000000-0005-0000-0000-000092200000}"/>
    <cellStyle name="SAPBEXexcCritical4 10 3 5 2" xfId="33124" xr:uid="{00000000-0005-0000-0000-000093200000}"/>
    <cellStyle name="SAPBEXexcCritical4 10 3 6" xfId="20616" xr:uid="{00000000-0005-0000-0000-000094200000}"/>
    <cellStyle name="SAPBEXexcCritical4 10 3 6 2" xfId="35553" xr:uid="{00000000-0005-0000-0000-000095200000}"/>
    <cellStyle name="SAPBEXexcCritical4 10 3 7" xfId="21361" xr:uid="{00000000-0005-0000-0000-000096200000}"/>
    <cellStyle name="SAPBEXexcCritical4 10 3 7 2" xfId="36287" xr:uid="{00000000-0005-0000-0000-000097200000}"/>
    <cellStyle name="SAPBEXexcCritical4 10 4" xfId="5192" xr:uid="{00000000-0005-0000-0000-000098200000}"/>
    <cellStyle name="SAPBEXexcCritical4 10 4 2" xfId="37177" xr:uid="{00000000-0005-0000-0000-000099200000}"/>
    <cellStyle name="SAPBEXexcCritical4 10 5" xfId="7696" xr:uid="{00000000-0005-0000-0000-00009A200000}"/>
    <cellStyle name="SAPBEXexcCritical4 10 6" xfId="14746" xr:uid="{00000000-0005-0000-0000-00009B200000}"/>
    <cellStyle name="SAPBEXexcCritical4 10 7" xfId="5819" xr:uid="{00000000-0005-0000-0000-00009C200000}"/>
    <cellStyle name="SAPBEXexcCritical4 10 8" xfId="5939" xr:uid="{00000000-0005-0000-0000-00009D200000}"/>
    <cellStyle name="SAPBEXexcCritical4 10 9" xfId="18547" xr:uid="{00000000-0005-0000-0000-00009E200000}"/>
    <cellStyle name="SAPBEXexcCritical4 11" xfId="1798" xr:uid="{00000000-0005-0000-0000-00009F200000}"/>
    <cellStyle name="SAPBEXexcCritical4 11 10" xfId="23022" xr:uid="{00000000-0005-0000-0000-0000A0200000}"/>
    <cellStyle name="SAPBEXexcCritical4 11 11" xfId="40873" xr:uid="{B94F8072-964D-4B46-B50D-630367F780E3}"/>
    <cellStyle name="SAPBEXexcCritical4 11 12" xfId="41048" xr:uid="{18113DCE-15DD-4807-AD3A-1FCAAEAFB28E}"/>
    <cellStyle name="SAPBEXexcCritical4 11 13" xfId="39856" xr:uid="{96DB67B3-BFAC-473B-81FA-42A267C5A0A4}"/>
    <cellStyle name="SAPBEXexcCritical4 11 14" xfId="39322" xr:uid="{89A4A369-0BD9-4095-BB75-7009F57E4C33}"/>
    <cellStyle name="SAPBEXexcCritical4 11 2" xfId="2802" xr:uid="{00000000-0005-0000-0000-0000A1200000}"/>
    <cellStyle name="SAPBEXexcCritical4 11 2 10" xfId="43551" xr:uid="{4C1E84AD-BEAD-49D3-A828-AC9FF1C3C703}"/>
    <cellStyle name="SAPBEXexcCritical4 11 2 11" xfId="45741" xr:uid="{D921AA60-E4F0-496C-9FCF-15DEA0FBF7C0}"/>
    <cellStyle name="SAPBEXexcCritical4 11 2 12" xfId="48059" xr:uid="{68F04C60-458E-4B61-9AD4-B110ABC7082F}"/>
    <cellStyle name="SAPBEXexcCritical4 11 2 2" xfId="7974" xr:uid="{00000000-0005-0000-0000-0000A2200000}"/>
    <cellStyle name="SAPBEXexcCritical4 11 2 2 2" xfId="24003" xr:uid="{00000000-0005-0000-0000-0000A3200000}"/>
    <cellStyle name="SAPBEXexcCritical4 11 2 3" xfId="10801" xr:uid="{00000000-0005-0000-0000-0000A4200000}"/>
    <cellStyle name="SAPBEXexcCritical4 11 2 3 2" xfId="26668" xr:uid="{00000000-0005-0000-0000-0000A5200000}"/>
    <cellStyle name="SAPBEXexcCritical4 11 2 4" xfId="13173" xr:uid="{00000000-0005-0000-0000-0000A6200000}"/>
    <cellStyle name="SAPBEXexcCritical4 11 2 4 2" xfId="28953" xr:uid="{00000000-0005-0000-0000-0000A7200000}"/>
    <cellStyle name="SAPBEXexcCritical4 11 2 5" xfId="16153" xr:uid="{00000000-0005-0000-0000-0000A8200000}"/>
    <cellStyle name="SAPBEXexcCritical4 11 2 5 2" xfId="31291" xr:uid="{00000000-0005-0000-0000-0000A9200000}"/>
    <cellStyle name="SAPBEXexcCritical4 11 2 6" xfId="18764" xr:uid="{00000000-0005-0000-0000-0000AA200000}"/>
    <cellStyle name="SAPBEXexcCritical4 11 2 6 2" xfId="33712" xr:uid="{00000000-0005-0000-0000-0000AB200000}"/>
    <cellStyle name="SAPBEXexcCritical4 11 2 7" xfId="21055" xr:uid="{00000000-0005-0000-0000-0000AC200000}"/>
    <cellStyle name="SAPBEXexcCritical4 11 2 7 2" xfId="35981" xr:uid="{00000000-0005-0000-0000-0000AD200000}"/>
    <cellStyle name="SAPBEXexcCritical4 11 2 8" xfId="6211" xr:uid="{00000000-0005-0000-0000-0000AE200000}"/>
    <cellStyle name="SAPBEXexcCritical4 11 2 9" xfId="38702" xr:uid="{B4AECFE0-0196-49B4-9D56-94CF5CF4C6D4}"/>
    <cellStyle name="SAPBEXexcCritical4 11 3" xfId="4711" xr:uid="{00000000-0005-0000-0000-0000AF200000}"/>
    <cellStyle name="SAPBEXexcCritical4 11 3 2" xfId="9866" xr:uid="{00000000-0005-0000-0000-0000B0200000}"/>
    <cellStyle name="SAPBEXexcCritical4 11 3 2 2" xfId="25857" xr:uid="{00000000-0005-0000-0000-0000B1200000}"/>
    <cellStyle name="SAPBEXexcCritical4 11 3 3" xfId="12684" xr:uid="{00000000-0005-0000-0000-0000B2200000}"/>
    <cellStyle name="SAPBEXexcCritical4 11 3 3 2" xfId="28528" xr:uid="{00000000-0005-0000-0000-0000B3200000}"/>
    <cellStyle name="SAPBEXexcCritical4 11 3 4" xfId="12024" xr:uid="{00000000-0005-0000-0000-0000B4200000}"/>
    <cellStyle name="SAPBEXexcCritical4 11 3 4 2" xfId="27868" xr:uid="{00000000-0005-0000-0000-0000B5200000}"/>
    <cellStyle name="SAPBEXexcCritical4 11 3 5" xfId="18007" xr:uid="{00000000-0005-0000-0000-0000B6200000}"/>
    <cellStyle name="SAPBEXexcCritical4 11 3 5 2" xfId="33123" xr:uid="{00000000-0005-0000-0000-0000B7200000}"/>
    <cellStyle name="SAPBEXexcCritical4 11 3 6" xfId="20615" xr:uid="{00000000-0005-0000-0000-0000B8200000}"/>
    <cellStyle name="SAPBEXexcCritical4 11 3 6 2" xfId="35552" xr:uid="{00000000-0005-0000-0000-0000B9200000}"/>
    <cellStyle name="SAPBEXexcCritical4 11 3 7" xfId="21831" xr:uid="{00000000-0005-0000-0000-0000BA200000}"/>
    <cellStyle name="SAPBEXexcCritical4 11 3 7 2" xfId="36750" xr:uid="{00000000-0005-0000-0000-0000BB200000}"/>
    <cellStyle name="SAPBEXexcCritical4 11 4" xfId="7080" xr:uid="{00000000-0005-0000-0000-0000BC200000}"/>
    <cellStyle name="SAPBEXexcCritical4 11 4 2" xfId="37841" xr:uid="{00000000-0005-0000-0000-0000BD200000}"/>
    <cellStyle name="SAPBEXexcCritical4 11 5" xfId="6527" xr:uid="{00000000-0005-0000-0000-0000BE200000}"/>
    <cellStyle name="SAPBEXexcCritical4 11 6" xfId="13434" xr:uid="{00000000-0005-0000-0000-0000BF200000}"/>
    <cellStyle name="SAPBEXexcCritical4 11 7" xfId="14178" xr:uid="{00000000-0005-0000-0000-0000C0200000}"/>
    <cellStyle name="SAPBEXexcCritical4 11 8" xfId="14151" xr:uid="{00000000-0005-0000-0000-0000C1200000}"/>
    <cellStyle name="SAPBEXexcCritical4 11 9" xfId="10581" xr:uid="{00000000-0005-0000-0000-0000C2200000}"/>
    <cellStyle name="SAPBEXexcCritical4 12" xfId="2803" xr:uid="{00000000-0005-0000-0000-0000C3200000}"/>
    <cellStyle name="SAPBEXexcCritical4 12 10" xfId="39855" xr:uid="{2832F452-F351-4940-96C5-565CA98F755F}"/>
    <cellStyle name="SAPBEXexcCritical4 12 11" xfId="38906" xr:uid="{372F8589-0C95-4171-A7A4-A79CDC5D4417}"/>
    <cellStyle name="SAPBEXexcCritical4 12 2" xfId="4710" xr:uid="{00000000-0005-0000-0000-0000C4200000}"/>
    <cellStyle name="SAPBEXexcCritical4 12 2 10" xfId="45742" xr:uid="{243F2792-2A7C-4B00-A4EA-92040D527732}"/>
    <cellStyle name="SAPBEXexcCritical4 12 2 11" xfId="48060" xr:uid="{2DB633C5-654B-41F1-B509-3BD434180852}"/>
    <cellStyle name="SAPBEXexcCritical4 12 2 2" xfId="9865" xr:uid="{00000000-0005-0000-0000-0000C5200000}"/>
    <cellStyle name="SAPBEXexcCritical4 12 2 2 2" xfId="25856" xr:uid="{00000000-0005-0000-0000-0000C6200000}"/>
    <cellStyle name="SAPBEXexcCritical4 12 2 3" xfId="12683" xr:uid="{00000000-0005-0000-0000-0000C7200000}"/>
    <cellStyle name="SAPBEXexcCritical4 12 2 3 2" xfId="28527" xr:uid="{00000000-0005-0000-0000-0000C8200000}"/>
    <cellStyle name="SAPBEXexcCritical4 12 2 4" xfId="15458" xr:uid="{00000000-0005-0000-0000-0000C9200000}"/>
    <cellStyle name="SAPBEXexcCritical4 12 2 4 2" xfId="30826" xr:uid="{00000000-0005-0000-0000-0000CA200000}"/>
    <cellStyle name="SAPBEXexcCritical4 12 2 5" xfId="18006" xr:uid="{00000000-0005-0000-0000-0000CB200000}"/>
    <cellStyle name="SAPBEXexcCritical4 12 2 5 2" xfId="33122" xr:uid="{00000000-0005-0000-0000-0000CC200000}"/>
    <cellStyle name="SAPBEXexcCritical4 12 2 6" xfId="20614" xr:uid="{00000000-0005-0000-0000-0000CD200000}"/>
    <cellStyle name="SAPBEXexcCritical4 12 2 6 2" xfId="35551" xr:uid="{00000000-0005-0000-0000-0000CE200000}"/>
    <cellStyle name="SAPBEXexcCritical4 12 2 7" xfId="21360" xr:uid="{00000000-0005-0000-0000-0000CF200000}"/>
    <cellStyle name="SAPBEXexcCritical4 12 2 7 2" xfId="36286" xr:uid="{00000000-0005-0000-0000-0000D0200000}"/>
    <cellStyle name="SAPBEXexcCritical4 12 2 8" xfId="38701" xr:uid="{CEF41546-0375-4FA2-97C7-CAAD7B586967}"/>
    <cellStyle name="SAPBEXexcCritical4 12 2 9" xfId="43552" xr:uid="{6BD08746-09FF-44B6-B160-127E65F560B7}"/>
    <cellStyle name="SAPBEXexcCritical4 12 3" xfId="7975" xr:uid="{00000000-0005-0000-0000-0000D1200000}"/>
    <cellStyle name="SAPBEXexcCritical4 12 3 2" xfId="24004" xr:uid="{00000000-0005-0000-0000-0000D2200000}"/>
    <cellStyle name="SAPBEXexcCritical4 12 4" xfId="10802" xr:uid="{00000000-0005-0000-0000-0000D3200000}"/>
    <cellStyle name="SAPBEXexcCritical4 12 4 2" xfId="26669" xr:uid="{00000000-0005-0000-0000-0000D4200000}"/>
    <cellStyle name="SAPBEXexcCritical4 12 5" xfId="13174" xr:uid="{00000000-0005-0000-0000-0000D5200000}"/>
    <cellStyle name="SAPBEXexcCritical4 12 5 2" xfId="28954" xr:uid="{00000000-0005-0000-0000-0000D6200000}"/>
    <cellStyle name="SAPBEXexcCritical4 12 6" xfId="16154" xr:uid="{00000000-0005-0000-0000-0000D7200000}"/>
    <cellStyle name="SAPBEXexcCritical4 12 6 2" xfId="31292" xr:uid="{00000000-0005-0000-0000-0000D8200000}"/>
    <cellStyle name="SAPBEXexcCritical4 12 7" xfId="18765" xr:uid="{00000000-0005-0000-0000-0000D9200000}"/>
    <cellStyle name="SAPBEXexcCritical4 12 7 2" xfId="33713" xr:uid="{00000000-0005-0000-0000-0000DA200000}"/>
    <cellStyle name="SAPBEXexcCritical4 12 8" xfId="39736" xr:uid="{B49A4F02-BE81-4FBA-986A-97D39F168994}"/>
    <cellStyle name="SAPBEXexcCritical4 12 9" xfId="39912" xr:uid="{44573721-5850-4F44-86DF-CEF7BF89A1A8}"/>
    <cellStyle name="SAPBEXexcCritical4 13" xfId="2804" xr:uid="{00000000-0005-0000-0000-0000DB200000}"/>
    <cellStyle name="SAPBEXexcCritical4 13 10" xfId="40990" xr:uid="{49C6F6AE-35F6-43CF-9B04-D1080568B5B9}"/>
    <cellStyle name="SAPBEXexcCritical4 13 11" xfId="38907" xr:uid="{FE768BC9-A427-42EA-A35B-0E8626D05874}"/>
    <cellStyle name="SAPBEXexcCritical4 13 2" xfId="4709" xr:uid="{00000000-0005-0000-0000-0000DC200000}"/>
    <cellStyle name="SAPBEXexcCritical4 13 2 10" xfId="45743" xr:uid="{B9486F04-3AF5-4593-9EE4-4DE25977F835}"/>
    <cellStyle name="SAPBEXexcCritical4 13 2 11" xfId="48061" xr:uid="{A7E223BD-D3FB-4624-AA41-DB070DB20285}"/>
    <cellStyle name="SAPBEXexcCritical4 13 2 2" xfId="9864" xr:uid="{00000000-0005-0000-0000-0000DD200000}"/>
    <cellStyle name="SAPBEXexcCritical4 13 2 2 2" xfId="25855" xr:uid="{00000000-0005-0000-0000-0000DE200000}"/>
    <cellStyle name="SAPBEXexcCritical4 13 2 3" xfId="12682" xr:uid="{00000000-0005-0000-0000-0000DF200000}"/>
    <cellStyle name="SAPBEXexcCritical4 13 2 3 2" xfId="28526" xr:uid="{00000000-0005-0000-0000-0000E0200000}"/>
    <cellStyle name="SAPBEXexcCritical4 13 2 4" xfId="14797" xr:uid="{00000000-0005-0000-0000-0000E1200000}"/>
    <cellStyle name="SAPBEXexcCritical4 13 2 4 2" xfId="30250" xr:uid="{00000000-0005-0000-0000-0000E2200000}"/>
    <cellStyle name="SAPBEXexcCritical4 13 2 5" xfId="18005" xr:uid="{00000000-0005-0000-0000-0000E3200000}"/>
    <cellStyle name="SAPBEXexcCritical4 13 2 5 2" xfId="33121" xr:uid="{00000000-0005-0000-0000-0000E4200000}"/>
    <cellStyle name="SAPBEXexcCritical4 13 2 6" xfId="20613" xr:uid="{00000000-0005-0000-0000-0000E5200000}"/>
    <cellStyle name="SAPBEXexcCritical4 13 2 6 2" xfId="35550" xr:uid="{00000000-0005-0000-0000-0000E6200000}"/>
    <cellStyle name="SAPBEXexcCritical4 13 2 7" xfId="15888" xr:uid="{00000000-0005-0000-0000-0000E7200000}"/>
    <cellStyle name="SAPBEXexcCritical4 13 2 7 2" xfId="31099" xr:uid="{00000000-0005-0000-0000-0000E8200000}"/>
    <cellStyle name="SAPBEXexcCritical4 13 2 8" xfId="38700" xr:uid="{B6BC8CE0-7761-483F-AE11-C441482CBF47}"/>
    <cellStyle name="SAPBEXexcCritical4 13 2 9" xfId="43553" xr:uid="{BAAA7A77-846C-40BE-BB34-ECFFF6BA7B13}"/>
    <cellStyle name="SAPBEXexcCritical4 13 3" xfId="7976" xr:uid="{00000000-0005-0000-0000-0000E9200000}"/>
    <cellStyle name="SAPBEXexcCritical4 13 3 2" xfId="24005" xr:uid="{00000000-0005-0000-0000-0000EA200000}"/>
    <cellStyle name="SAPBEXexcCritical4 13 4" xfId="10803" xr:uid="{00000000-0005-0000-0000-0000EB200000}"/>
    <cellStyle name="SAPBEXexcCritical4 13 4 2" xfId="26670" xr:uid="{00000000-0005-0000-0000-0000EC200000}"/>
    <cellStyle name="SAPBEXexcCritical4 13 5" xfId="15136" xr:uid="{00000000-0005-0000-0000-0000ED200000}"/>
    <cellStyle name="SAPBEXexcCritical4 13 5 2" xfId="30558" xr:uid="{00000000-0005-0000-0000-0000EE200000}"/>
    <cellStyle name="SAPBEXexcCritical4 13 6" xfId="16155" xr:uid="{00000000-0005-0000-0000-0000EF200000}"/>
    <cellStyle name="SAPBEXexcCritical4 13 6 2" xfId="31293" xr:uid="{00000000-0005-0000-0000-0000F0200000}"/>
    <cellStyle name="SAPBEXexcCritical4 13 7" xfId="18766" xr:uid="{00000000-0005-0000-0000-0000F1200000}"/>
    <cellStyle name="SAPBEXexcCritical4 13 7 2" xfId="33714" xr:uid="{00000000-0005-0000-0000-0000F2200000}"/>
    <cellStyle name="SAPBEXexcCritical4 13 8" xfId="39735" xr:uid="{5269AB01-4C80-4546-9D0E-C892A6E289F7}"/>
    <cellStyle name="SAPBEXexcCritical4 13 9" xfId="41049" xr:uid="{8FEB95DC-F953-4224-9793-6A4D43FC490D}"/>
    <cellStyle name="SAPBEXexcCritical4 14" xfId="2805" xr:uid="{00000000-0005-0000-0000-0000F3200000}"/>
    <cellStyle name="SAPBEXexcCritical4 14 10" xfId="40991" xr:uid="{B5AE9DBA-868E-4687-9B71-F0DB2DAECC26}"/>
    <cellStyle name="SAPBEXexcCritical4 14 11" xfId="41011" xr:uid="{02999CAC-EF20-4803-AB8B-C39C9476D08D}"/>
    <cellStyle name="SAPBEXexcCritical4 14 2" xfId="4708" xr:uid="{00000000-0005-0000-0000-0000F4200000}"/>
    <cellStyle name="SAPBEXexcCritical4 14 2 10" xfId="45744" xr:uid="{22EBC23C-DC40-4B9F-A8CC-A691B45C6438}"/>
    <cellStyle name="SAPBEXexcCritical4 14 2 11" xfId="48062" xr:uid="{E49507BD-94B7-4015-B406-31FE16255AF3}"/>
    <cellStyle name="SAPBEXexcCritical4 14 2 2" xfId="9863" xr:uid="{00000000-0005-0000-0000-0000F5200000}"/>
    <cellStyle name="SAPBEXexcCritical4 14 2 2 2" xfId="25854" xr:uid="{00000000-0005-0000-0000-0000F6200000}"/>
    <cellStyle name="SAPBEXexcCritical4 14 2 3" xfId="12681" xr:uid="{00000000-0005-0000-0000-0000F7200000}"/>
    <cellStyle name="SAPBEXexcCritical4 14 2 3 2" xfId="28525" xr:uid="{00000000-0005-0000-0000-0000F8200000}"/>
    <cellStyle name="SAPBEXexcCritical4 14 2 4" xfId="14104" xr:uid="{00000000-0005-0000-0000-0000F9200000}"/>
    <cellStyle name="SAPBEXexcCritical4 14 2 4 2" xfId="29685" xr:uid="{00000000-0005-0000-0000-0000FA200000}"/>
    <cellStyle name="SAPBEXexcCritical4 14 2 5" xfId="18004" xr:uid="{00000000-0005-0000-0000-0000FB200000}"/>
    <cellStyle name="SAPBEXexcCritical4 14 2 5 2" xfId="33120" xr:uid="{00000000-0005-0000-0000-0000FC200000}"/>
    <cellStyle name="SAPBEXexcCritical4 14 2 6" xfId="20612" xr:uid="{00000000-0005-0000-0000-0000FD200000}"/>
    <cellStyle name="SAPBEXexcCritical4 14 2 6 2" xfId="35549" xr:uid="{00000000-0005-0000-0000-0000FE200000}"/>
    <cellStyle name="SAPBEXexcCritical4 14 2 7" xfId="21833" xr:uid="{00000000-0005-0000-0000-0000FF200000}"/>
    <cellStyle name="SAPBEXexcCritical4 14 2 7 2" xfId="36752" xr:uid="{00000000-0005-0000-0000-000000210000}"/>
    <cellStyle name="SAPBEXexcCritical4 14 2 8" xfId="39228" xr:uid="{0A2FE22A-5DEB-42D3-8B40-E821743BED2E}"/>
    <cellStyle name="SAPBEXexcCritical4 14 2 9" xfId="43554" xr:uid="{5B73AFE8-9CF9-462E-B505-2245F2F86C8C}"/>
    <cellStyle name="SAPBEXexcCritical4 14 3" xfId="7977" xr:uid="{00000000-0005-0000-0000-000001210000}"/>
    <cellStyle name="SAPBEXexcCritical4 14 3 2" xfId="24006" xr:uid="{00000000-0005-0000-0000-000002210000}"/>
    <cellStyle name="SAPBEXexcCritical4 14 4" xfId="10804" xr:uid="{00000000-0005-0000-0000-000003210000}"/>
    <cellStyle name="SAPBEXexcCritical4 14 4 2" xfId="26671" xr:uid="{00000000-0005-0000-0000-000004210000}"/>
    <cellStyle name="SAPBEXexcCritical4 14 5" xfId="13026" xr:uid="{00000000-0005-0000-0000-000005210000}"/>
    <cellStyle name="SAPBEXexcCritical4 14 5 2" xfId="28825" xr:uid="{00000000-0005-0000-0000-000006210000}"/>
    <cellStyle name="SAPBEXexcCritical4 14 6" xfId="16156" xr:uid="{00000000-0005-0000-0000-000007210000}"/>
    <cellStyle name="SAPBEXexcCritical4 14 6 2" xfId="31294" xr:uid="{00000000-0005-0000-0000-000008210000}"/>
    <cellStyle name="SAPBEXexcCritical4 14 7" xfId="18767" xr:uid="{00000000-0005-0000-0000-000009210000}"/>
    <cellStyle name="SAPBEXexcCritical4 14 7 2" xfId="33715" xr:uid="{00000000-0005-0000-0000-00000A210000}"/>
    <cellStyle name="SAPBEXexcCritical4 14 8" xfId="40870" xr:uid="{5D6B1331-CAE4-4140-8616-608CC6AE95B7}"/>
    <cellStyle name="SAPBEXexcCritical4 14 9" xfId="39913" xr:uid="{F6AD5BD2-640B-4781-AB0E-320FC526781C}"/>
    <cellStyle name="SAPBEXexcCritical4 15" xfId="2806" xr:uid="{00000000-0005-0000-0000-00000B210000}"/>
    <cellStyle name="SAPBEXexcCritical4 15 10" xfId="39854" xr:uid="{BA5260E3-E7A4-4184-83DE-4C8D81DB7F48}"/>
    <cellStyle name="SAPBEXexcCritical4 15 11" xfId="38908" xr:uid="{8BC913FD-C81C-41DE-A881-D8CC524627F4}"/>
    <cellStyle name="SAPBEXexcCritical4 15 2" xfId="4707" xr:uid="{00000000-0005-0000-0000-00000C210000}"/>
    <cellStyle name="SAPBEXexcCritical4 15 2 10" xfId="45745" xr:uid="{51015CDD-5962-4AA7-A4B5-45B6DC070B84}"/>
    <cellStyle name="SAPBEXexcCritical4 15 2 11" xfId="48063" xr:uid="{B71B374D-E4EB-4BB9-B1AA-9267F8B98E45}"/>
    <cellStyle name="SAPBEXexcCritical4 15 2 2" xfId="9862" xr:uid="{00000000-0005-0000-0000-00000D210000}"/>
    <cellStyle name="SAPBEXexcCritical4 15 2 2 2" xfId="25853" xr:uid="{00000000-0005-0000-0000-00000E210000}"/>
    <cellStyle name="SAPBEXexcCritical4 15 2 3" xfId="12680" xr:uid="{00000000-0005-0000-0000-00000F210000}"/>
    <cellStyle name="SAPBEXexcCritical4 15 2 3 2" xfId="28524" xr:uid="{00000000-0005-0000-0000-000010210000}"/>
    <cellStyle name="SAPBEXexcCritical4 15 2 4" xfId="14798" xr:uid="{00000000-0005-0000-0000-000011210000}"/>
    <cellStyle name="SAPBEXexcCritical4 15 2 4 2" xfId="30251" xr:uid="{00000000-0005-0000-0000-000012210000}"/>
    <cellStyle name="SAPBEXexcCritical4 15 2 5" xfId="18003" xr:uid="{00000000-0005-0000-0000-000013210000}"/>
    <cellStyle name="SAPBEXexcCritical4 15 2 5 2" xfId="33119" xr:uid="{00000000-0005-0000-0000-000014210000}"/>
    <cellStyle name="SAPBEXexcCritical4 15 2 6" xfId="20611" xr:uid="{00000000-0005-0000-0000-000015210000}"/>
    <cellStyle name="SAPBEXexcCritical4 15 2 6 2" xfId="35548" xr:uid="{00000000-0005-0000-0000-000016210000}"/>
    <cellStyle name="SAPBEXexcCritical4 15 2 7" xfId="21358" xr:uid="{00000000-0005-0000-0000-000017210000}"/>
    <cellStyle name="SAPBEXexcCritical4 15 2 7 2" xfId="36284" xr:uid="{00000000-0005-0000-0000-000018210000}"/>
    <cellStyle name="SAPBEXexcCritical4 15 2 8" xfId="38699" xr:uid="{869A2574-0EA5-4991-A583-92AAF44702DB}"/>
    <cellStyle name="SAPBEXexcCritical4 15 2 9" xfId="43555" xr:uid="{00F12465-E26C-4C1C-A0F6-07C8E79F35B1}"/>
    <cellStyle name="SAPBEXexcCritical4 15 3" xfId="7978" xr:uid="{00000000-0005-0000-0000-000019210000}"/>
    <cellStyle name="SAPBEXexcCritical4 15 3 2" xfId="24007" xr:uid="{00000000-0005-0000-0000-00001A210000}"/>
    <cellStyle name="SAPBEXexcCritical4 15 4" xfId="10805" xr:uid="{00000000-0005-0000-0000-00001B210000}"/>
    <cellStyle name="SAPBEXexcCritical4 15 4 2" xfId="26672" xr:uid="{00000000-0005-0000-0000-00001C210000}"/>
    <cellStyle name="SAPBEXexcCritical4 15 5" xfId="13171" xr:uid="{00000000-0005-0000-0000-00001D210000}"/>
    <cellStyle name="SAPBEXexcCritical4 15 5 2" xfId="28951" xr:uid="{00000000-0005-0000-0000-00001E210000}"/>
    <cellStyle name="SAPBEXexcCritical4 15 6" xfId="16157" xr:uid="{00000000-0005-0000-0000-00001F210000}"/>
    <cellStyle name="SAPBEXexcCritical4 15 6 2" xfId="31295" xr:uid="{00000000-0005-0000-0000-000020210000}"/>
    <cellStyle name="SAPBEXexcCritical4 15 7" xfId="18768" xr:uid="{00000000-0005-0000-0000-000021210000}"/>
    <cellStyle name="SAPBEXexcCritical4 15 7 2" xfId="33716" xr:uid="{00000000-0005-0000-0000-000022210000}"/>
    <cellStyle name="SAPBEXexcCritical4 15 8" xfId="40871" xr:uid="{95719A00-7E77-460E-A500-8592EDADDF05}"/>
    <cellStyle name="SAPBEXexcCritical4 15 9" xfId="41050" xr:uid="{18A69847-D9E2-45D6-A820-D831CEEDA1AC}"/>
    <cellStyle name="SAPBEXexcCritical4 16" xfId="2807" xr:uid="{00000000-0005-0000-0000-000023210000}"/>
    <cellStyle name="SAPBEXexcCritical4 16 10" xfId="38313" xr:uid="{960B002D-B951-4FD6-AEB4-AD35F48491D0}"/>
    <cellStyle name="SAPBEXexcCritical4 16 11" xfId="38909" xr:uid="{DE3C414D-E2D8-4A2F-B60D-D38583E5C7FF}"/>
    <cellStyle name="SAPBEXexcCritical4 16 2" xfId="4706" xr:uid="{00000000-0005-0000-0000-000024210000}"/>
    <cellStyle name="SAPBEXexcCritical4 16 2 10" xfId="45746" xr:uid="{03A93371-FAED-485D-A82F-BA8047A6F184}"/>
    <cellStyle name="SAPBEXexcCritical4 16 2 11" xfId="48064" xr:uid="{762A8431-2C9D-47B5-88F2-9E9756ED455B}"/>
    <cellStyle name="SAPBEXexcCritical4 16 2 2" xfId="9861" xr:uid="{00000000-0005-0000-0000-000025210000}"/>
    <cellStyle name="SAPBEXexcCritical4 16 2 2 2" xfId="25852" xr:uid="{00000000-0005-0000-0000-000026210000}"/>
    <cellStyle name="SAPBEXexcCritical4 16 2 3" xfId="12679" xr:uid="{00000000-0005-0000-0000-000027210000}"/>
    <cellStyle name="SAPBEXexcCritical4 16 2 3 2" xfId="28523" xr:uid="{00000000-0005-0000-0000-000028210000}"/>
    <cellStyle name="SAPBEXexcCritical4 16 2 4" xfId="15223" xr:uid="{00000000-0005-0000-0000-000029210000}"/>
    <cellStyle name="SAPBEXexcCritical4 16 2 4 2" xfId="30636" xr:uid="{00000000-0005-0000-0000-00002A210000}"/>
    <cellStyle name="SAPBEXexcCritical4 16 2 5" xfId="18002" xr:uid="{00000000-0005-0000-0000-00002B210000}"/>
    <cellStyle name="SAPBEXexcCritical4 16 2 5 2" xfId="33118" xr:uid="{00000000-0005-0000-0000-00002C210000}"/>
    <cellStyle name="SAPBEXexcCritical4 16 2 6" xfId="20610" xr:uid="{00000000-0005-0000-0000-00002D210000}"/>
    <cellStyle name="SAPBEXexcCritical4 16 2 6 2" xfId="35547" xr:uid="{00000000-0005-0000-0000-00002E210000}"/>
    <cellStyle name="SAPBEXexcCritical4 16 2 7" xfId="21834" xr:uid="{00000000-0005-0000-0000-00002F210000}"/>
    <cellStyle name="SAPBEXexcCritical4 16 2 7 2" xfId="36753" xr:uid="{00000000-0005-0000-0000-000030210000}"/>
    <cellStyle name="SAPBEXexcCritical4 16 2 8" xfId="38698" xr:uid="{70951236-E7C2-4D7A-9567-48DDD675A552}"/>
    <cellStyle name="SAPBEXexcCritical4 16 2 9" xfId="43556" xr:uid="{12CC7D4C-E311-4C91-82ED-7BD71464075D}"/>
    <cellStyle name="SAPBEXexcCritical4 16 3" xfId="7979" xr:uid="{00000000-0005-0000-0000-000031210000}"/>
    <cellStyle name="SAPBEXexcCritical4 16 3 2" xfId="24008" xr:uid="{00000000-0005-0000-0000-000032210000}"/>
    <cellStyle name="SAPBEXexcCritical4 16 4" xfId="10806" xr:uid="{00000000-0005-0000-0000-000033210000}"/>
    <cellStyle name="SAPBEXexcCritical4 16 4 2" xfId="26673" xr:uid="{00000000-0005-0000-0000-000034210000}"/>
    <cellStyle name="SAPBEXexcCritical4 16 5" xfId="15352" xr:uid="{00000000-0005-0000-0000-000035210000}"/>
    <cellStyle name="SAPBEXexcCritical4 16 5 2" xfId="30761" xr:uid="{00000000-0005-0000-0000-000036210000}"/>
    <cellStyle name="SAPBEXexcCritical4 16 6" xfId="16158" xr:uid="{00000000-0005-0000-0000-000037210000}"/>
    <cellStyle name="SAPBEXexcCritical4 16 6 2" xfId="31296" xr:uid="{00000000-0005-0000-0000-000038210000}"/>
    <cellStyle name="SAPBEXexcCritical4 16 7" xfId="18769" xr:uid="{00000000-0005-0000-0000-000039210000}"/>
    <cellStyle name="SAPBEXexcCritical4 16 7 2" xfId="33717" xr:uid="{00000000-0005-0000-0000-00003A210000}"/>
    <cellStyle name="SAPBEXexcCritical4 16 8" xfId="39734" xr:uid="{457C46C1-013E-4B05-BA68-599856B12427}"/>
    <cellStyle name="SAPBEXexcCritical4 16 9" xfId="39914" xr:uid="{9AC5A5B1-A1C3-4D98-A239-60866A911E10}"/>
    <cellStyle name="SAPBEXexcCritical4 17" xfId="2808" xr:uid="{00000000-0005-0000-0000-00003B210000}"/>
    <cellStyle name="SAPBEXexcCritical4 17 10" xfId="39853" xr:uid="{93D8A3E4-3D75-491A-AB3D-7317B18411B3}"/>
    <cellStyle name="SAPBEXexcCritical4 17 11" xfId="39320" xr:uid="{5F24991B-4521-43FF-948E-D44F095D5918}"/>
    <cellStyle name="SAPBEXexcCritical4 17 2" xfId="4705" xr:uid="{00000000-0005-0000-0000-00003C210000}"/>
    <cellStyle name="SAPBEXexcCritical4 17 2 10" xfId="45747" xr:uid="{1A697BBD-8B79-4764-B132-66DDBB5FB8C4}"/>
    <cellStyle name="SAPBEXexcCritical4 17 2 11" xfId="48065" xr:uid="{76A8F820-5534-49CA-9D92-CE77DFC20F83}"/>
    <cellStyle name="SAPBEXexcCritical4 17 2 2" xfId="9860" xr:uid="{00000000-0005-0000-0000-00003D210000}"/>
    <cellStyle name="SAPBEXexcCritical4 17 2 2 2" xfId="25851" xr:uid="{00000000-0005-0000-0000-00003E210000}"/>
    <cellStyle name="SAPBEXexcCritical4 17 2 3" xfId="12678" xr:uid="{00000000-0005-0000-0000-00003F210000}"/>
    <cellStyle name="SAPBEXexcCritical4 17 2 3 2" xfId="28522" xr:uid="{00000000-0005-0000-0000-000040210000}"/>
    <cellStyle name="SAPBEXexcCritical4 17 2 4" xfId="14103" xr:uid="{00000000-0005-0000-0000-000041210000}"/>
    <cellStyle name="SAPBEXexcCritical4 17 2 4 2" xfId="29684" xr:uid="{00000000-0005-0000-0000-000042210000}"/>
    <cellStyle name="SAPBEXexcCritical4 17 2 5" xfId="18001" xr:uid="{00000000-0005-0000-0000-000043210000}"/>
    <cellStyle name="SAPBEXexcCritical4 17 2 5 2" xfId="33117" xr:uid="{00000000-0005-0000-0000-000044210000}"/>
    <cellStyle name="SAPBEXexcCritical4 17 2 6" xfId="20609" xr:uid="{00000000-0005-0000-0000-000045210000}"/>
    <cellStyle name="SAPBEXexcCritical4 17 2 6 2" xfId="35546" xr:uid="{00000000-0005-0000-0000-000046210000}"/>
    <cellStyle name="SAPBEXexcCritical4 17 2 7" xfId="21357" xr:uid="{00000000-0005-0000-0000-000047210000}"/>
    <cellStyle name="SAPBEXexcCritical4 17 2 7 2" xfId="36283" xr:uid="{00000000-0005-0000-0000-000048210000}"/>
    <cellStyle name="SAPBEXexcCritical4 17 2 8" xfId="38697" xr:uid="{411FAA25-74DE-4FC2-B629-9C0B39305303}"/>
    <cellStyle name="SAPBEXexcCritical4 17 2 9" xfId="43557" xr:uid="{23B77BA8-2574-41B0-9952-6A17B9BD2014}"/>
    <cellStyle name="SAPBEXexcCritical4 17 3" xfId="7980" xr:uid="{00000000-0005-0000-0000-000049210000}"/>
    <cellStyle name="SAPBEXexcCritical4 17 3 2" xfId="24009" xr:uid="{00000000-0005-0000-0000-00004A210000}"/>
    <cellStyle name="SAPBEXexcCritical4 17 4" xfId="10807" xr:uid="{00000000-0005-0000-0000-00004B210000}"/>
    <cellStyle name="SAPBEXexcCritical4 17 4 2" xfId="26674" xr:uid="{00000000-0005-0000-0000-00004C210000}"/>
    <cellStyle name="SAPBEXexcCritical4 17 5" xfId="13172" xr:uid="{00000000-0005-0000-0000-00004D210000}"/>
    <cellStyle name="SAPBEXexcCritical4 17 5 2" xfId="28952" xr:uid="{00000000-0005-0000-0000-00004E210000}"/>
    <cellStyle name="SAPBEXexcCritical4 17 6" xfId="16159" xr:uid="{00000000-0005-0000-0000-00004F210000}"/>
    <cellStyle name="SAPBEXexcCritical4 17 6 2" xfId="31297" xr:uid="{00000000-0005-0000-0000-000050210000}"/>
    <cellStyle name="SAPBEXexcCritical4 17 7" xfId="18770" xr:uid="{00000000-0005-0000-0000-000051210000}"/>
    <cellStyle name="SAPBEXexcCritical4 17 7 2" xfId="33718" xr:uid="{00000000-0005-0000-0000-000052210000}"/>
    <cellStyle name="SAPBEXexcCritical4 17 8" xfId="39733" xr:uid="{2C101F35-E14B-450E-B2A8-5EAFC62A0219}"/>
    <cellStyle name="SAPBEXexcCritical4 17 9" xfId="41051" xr:uid="{B121DBD2-2592-40A7-A324-49BADDC1B8E2}"/>
    <cellStyle name="SAPBEXexcCritical4 18" xfId="4907" xr:uid="{00000000-0005-0000-0000-000053210000}"/>
    <cellStyle name="SAPBEXexcCritical4 18 10" xfId="45476" xr:uid="{1B9DB37C-51CF-420A-98B4-6C09FFFFE725}"/>
    <cellStyle name="SAPBEXexcCritical4 18 11" xfId="47798" xr:uid="{54ABB5B6-385F-47E0-847C-07D3DE3DAB33}"/>
    <cellStyle name="SAPBEXexcCritical4 18 2" xfId="10062" xr:uid="{00000000-0005-0000-0000-000054210000}"/>
    <cellStyle name="SAPBEXexcCritical4 18 2 2" xfId="26044" xr:uid="{00000000-0005-0000-0000-000055210000}"/>
    <cellStyle name="SAPBEXexcCritical4 18 3" xfId="12880" xr:uid="{00000000-0005-0000-0000-000056210000}"/>
    <cellStyle name="SAPBEXexcCritical4 18 3 2" xfId="28721" xr:uid="{00000000-0005-0000-0000-000057210000}"/>
    <cellStyle name="SAPBEXexcCritical4 18 4" xfId="15170" xr:uid="{00000000-0005-0000-0000-000058210000}"/>
    <cellStyle name="SAPBEXexcCritical4 18 4 2" xfId="30586" xr:uid="{00000000-0005-0000-0000-000059210000}"/>
    <cellStyle name="SAPBEXexcCritical4 18 5" xfId="18201" xr:uid="{00000000-0005-0000-0000-00005A210000}"/>
    <cellStyle name="SAPBEXexcCritical4 18 5 2" xfId="33307" xr:uid="{00000000-0005-0000-0000-00005B210000}"/>
    <cellStyle name="SAPBEXexcCritical4 18 6" xfId="20808" xr:uid="{00000000-0005-0000-0000-00005C210000}"/>
    <cellStyle name="SAPBEXexcCritical4 18 6 2" xfId="35741" xr:uid="{00000000-0005-0000-0000-00005D210000}"/>
    <cellStyle name="SAPBEXexcCritical4 18 7" xfId="20955" xr:uid="{00000000-0005-0000-0000-00005E210000}"/>
    <cellStyle name="SAPBEXexcCritical4 18 7 2" xfId="35881" xr:uid="{00000000-0005-0000-0000-00005F210000}"/>
    <cellStyle name="SAPBEXexcCritical4 18 8" xfId="40318" xr:uid="{683C399F-F533-43C8-A8D5-4FF07E12D9AA}"/>
    <cellStyle name="SAPBEXexcCritical4 18 9" xfId="39299" xr:uid="{91DA9C69-F01E-43D8-8C9F-B7D1C46AAFD0}"/>
    <cellStyle name="SAPBEXexcCritical4 19" xfId="6010" xr:uid="{00000000-0005-0000-0000-000060210000}"/>
    <cellStyle name="SAPBEXexcCritical4 19 2" xfId="22976" xr:uid="{00000000-0005-0000-0000-000061210000}"/>
    <cellStyle name="SAPBEXexcCritical4 2" xfId="652" xr:uid="{00000000-0005-0000-0000-000062210000}"/>
    <cellStyle name="SAPBEXexcCritical4 2 10" xfId="10642" xr:uid="{00000000-0005-0000-0000-000063210000}"/>
    <cellStyle name="SAPBEXexcCritical4 2 11" xfId="10652" xr:uid="{00000000-0005-0000-0000-000064210000}"/>
    <cellStyle name="SAPBEXexcCritical4 2 12" xfId="10281" xr:uid="{00000000-0005-0000-0000-000065210000}"/>
    <cellStyle name="SAPBEXexcCritical4 2 13" xfId="22346" xr:uid="{00000000-0005-0000-0000-000066210000}"/>
    <cellStyle name="SAPBEXexcCritical4 2 14" xfId="37963" xr:uid="{00000000-0005-0000-0000-000067210000}"/>
    <cellStyle name="SAPBEXexcCritical4 2 15" xfId="41346" xr:uid="{4C74C95B-5BA9-4F02-9C6B-0D3A3BB5B6D7}"/>
    <cellStyle name="SAPBEXexcCritical4 2 16" xfId="40955" xr:uid="{028244A2-6245-44DC-95CD-4FFC97775FDD}"/>
    <cellStyle name="SAPBEXexcCritical4 2 17" xfId="44843" xr:uid="{3F4EC678-88F4-4F64-8F02-A3175E101EB7}"/>
    <cellStyle name="SAPBEXexcCritical4 2 18" xfId="44673" xr:uid="{E4F72EE3-DEE0-4689-846E-86921CED7DEC}"/>
    <cellStyle name="SAPBEXexcCritical4 2 2" xfId="653" xr:uid="{00000000-0005-0000-0000-000068210000}"/>
    <cellStyle name="SAPBEXexcCritical4 2 2 10" xfId="5004" xr:uid="{00000000-0005-0000-0000-000069210000}"/>
    <cellStyle name="SAPBEXexcCritical4 2 2 11" xfId="37964" xr:uid="{00000000-0005-0000-0000-00006A210000}"/>
    <cellStyle name="SAPBEXexcCritical4 2 2 12" xfId="40869" xr:uid="{D6B068D6-BA4A-4CBD-9122-2D5C12B0CD59}"/>
    <cellStyle name="SAPBEXexcCritical4 2 2 13" xfId="39915" xr:uid="{3F291CD9-20C7-4C35-883C-AA1D1887CD4C}"/>
    <cellStyle name="SAPBEXexcCritical4 2 2 14" xfId="39035" xr:uid="{690973B3-263E-49AE-B93B-17AD7EED6D55}"/>
    <cellStyle name="SAPBEXexcCritical4 2 2 15" xfId="41010" xr:uid="{B588117F-5B08-473A-A3FB-95095D6544CC}"/>
    <cellStyle name="SAPBEXexcCritical4 2 2 2" xfId="2810" xr:uid="{00000000-0005-0000-0000-00006B210000}"/>
    <cellStyle name="SAPBEXexcCritical4 2 2 2 10" xfId="39017" xr:uid="{D9863323-05D7-4851-8BA3-47510F3A69DE}"/>
    <cellStyle name="SAPBEXexcCritical4 2 2 2 11" xfId="46692" xr:uid="{AFC42AEF-1D71-464B-989E-D4936F3CFDD0}"/>
    <cellStyle name="SAPBEXexcCritical4 2 2 2 12" xfId="49008" xr:uid="{2AC75161-D4EE-4ADD-86DE-7B701B0BDEDE}"/>
    <cellStyle name="SAPBEXexcCritical4 2 2 2 2" xfId="7982" xr:uid="{00000000-0005-0000-0000-00006C210000}"/>
    <cellStyle name="SAPBEXexcCritical4 2 2 2 2 2" xfId="24011" xr:uid="{00000000-0005-0000-0000-00006D210000}"/>
    <cellStyle name="SAPBEXexcCritical4 2 2 2 3" xfId="10809" xr:uid="{00000000-0005-0000-0000-00006E210000}"/>
    <cellStyle name="SAPBEXexcCritical4 2 2 2 3 2" xfId="26676" xr:uid="{00000000-0005-0000-0000-00006F210000}"/>
    <cellStyle name="SAPBEXexcCritical4 2 2 2 4" xfId="14277" xr:uid="{00000000-0005-0000-0000-000070210000}"/>
    <cellStyle name="SAPBEXexcCritical4 2 2 2 4 2" xfId="29800" xr:uid="{00000000-0005-0000-0000-000071210000}"/>
    <cellStyle name="SAPBEXexcCritical4 2 2 2 5" xfId="16161" xr:uid="{00000000-0005-0000-0000-000072210000}"/>
    <cellStyle name="SAPBEXexcCritical4 2 2 2 5 2" xfId="31299" xr:uid="{00000000-0005-0000-0000-000073210000}"/>
    <cellStyle name="SAPBEXexcCritical4 2 2 2 6" xfId="18772" xr:uid="{00000000-0005-0000-0000-000074210000}"/>
    <cellStyle name="SAPBEXexcCritical4 2 2 2 6 2" xfId="33720" xr:uid="{00000000-0005-0000-0000-000075210000}"/>
    <cellStyle name="SAPBEXexcCritical4 2 2 2 7" xfId="21057" xr:uid="{00000000-0005-0000-0000-000076210000}"/>
    <cellStyle name="SAPBEXexcCritical4 2 2 2 7 2" xfId="35983" xr:uid="{00000000-0005-0000-0000-000077210000}"/>
    <cellStyle name="SAPBEXexcCritical4 2 2 2 8" xfId="6213" xr:uid="{00000000-0005-0000-0000-000078210000}"/>
    <cellStyle name="SAPBEXexcCritical4 2 2 2 9" xfId="41389" xr:uid="{3D524FC6-A6D8-45B8-AF15-2D38B1BC9F4E}"/>
    <cellStyle name="SAPBEXexcCritical4 2 2 3" xfId="4703" xr:uid="{00000000-0005-0000-0000-000079210000}"/>
    <cellStyle name="SAPBEXexcCritical4 2 2 3 10" xfId="45748" xr:uid="{BDA99E80-910F-4461-AD21-D3A782D1F7C5}"/>
    <cellStyle name="SAPBEXexcCritical4 2 2 3 11" xfId="48066" xr:uid="{E657BFB4-07AD-4953-A44A-8089D7CFE333}"/>
    <cellStyle name="SAPBEXexcCritical4 2 2 3 2" xfId="9858" xr:uid="{00000000-0005-0000-0000-00007A210000}"/>
    <cellStyle name="SAPBEXexcCritical4 2 2 3 2 2" xfId="25849" xr:uid="{00000000-0005-0000-0000-00007B210000}"/>
    <cellStyle name="SAPBEXexcCritical4 2 2 3 3" xfId="12676" xr:uid="{00000000-0005-0000-0000-00007C210000}"/>
    <cellStyle name="SAPBEXexcCritical4 2 2 3 3 2" xfId="28520" xr:uid="{00000000-0005-0000-0000-00007D210000}"/>
    <cellStyle name="SAPBEXexcCritical4 2 2 3 4" xfId="14102" xr:uid="{00000000-0005-0000-0000-00007E210000}"/>
    <cellStyle name="SAPBEXexcCritical4 2 2 3 4 2" xfId="29683" xr:uid="{00000000-0005-0000-0000-00007F210000}"/>
    <cellStyle name="SAPBEXexcCritical4 2 2 3 5" xfId="17999" xr:uid="{00000000-0005-0000-0000-000080210000}"/>
    <cellStyle name="SAPBEXexcCritical4 2 2 3 5 2" xfId="33115" xr:uid="{00000000-0005-0000-0000-000081210000}"/>
    <cellStyle name="SAPBEXexcCritical4 2 2 3 6" xfId="20607" xr:uid="{00000000-0005-0000-0000-000082210000}"/>
    <cellStyle name="SAPBEXexcCritical4 2 2 3 6 2" xfId="35544" xr:uid="{00000000-0005-0000-0000-000083210000}"/>
    <cellStyle name="SAPBEXexcCritical4 2 2 3 7" xfId="21835" xr:uid="{00000000-0005-0000-0000-000084210000}"/>
    <cellStyle name="SAPBEXexcCritical4 2 2 3 7 2" xfId="36754" xr:uid="{00000000-0005-0000-0000-000085210000}"/>
    <cellStyle name="SAPBEXexcCritical4 2 2 3 8" xfId="38696" xr:uid="{646AE55A-FF4E-442F-8DF2-84BCA65BC3D1}"/>
    <cellStyle name="SAPBEXexcCritical4 2 2 3 9" xfId="43558" xr:uid="{4D9DE0F9-247E-43D1-9439-D5A562D336FE}"/>
    <cellStyle name="SAPBEXexcCritical4 2 2 4" xfId="5602" xr:uid="{00000000-0005-0000-0000-000086210000}"/>
    <cellStyle name="SAPBEXexcCritical4 2 2 4 2" xfId="22741" xr:uid="{00000000-0005-0000-0000-000087210000}"/>
    <cellStyle name="SAPBEXexcCritical4 2 2 5" xfId="5745" xr:uid="{00000000-0005-0000-0000-000088210000}"/>
    <cellStyle name="SAPBEXexcCritical4 2 2 5 2" xfId="22790" xr:uid="{00000000-0005-0000-0000-000089210000}"/>
    <cellStyle name="SAPBEXexcCritical4 2 2 6" xfId="13320" xr:uid="{00000000-0005-0000-0000-00008A210000}"/>
    <cellStyle name="SAPBEXexcCritical4 2 2 6 2" xfId="29042" xr:uid="{00000000-0005-0000-0000-00008B210000}"/>
    <cellStyle name="SAPBEXexcCritical4 2 2 7" xfId="5818" xr:uid="{00000000-0005-0000-0000-00008C210000}"/>
    <cellStyle name="SAPBEXexcCritical4 2 2 7 2" xfId="22843" xr:uid="{00000000-0005-0000-0000-00008D210000}"/>
    <cellStyle name="SAPBEXexcCritical4 2 2 8" xfId="15921" xr:uid="{00000000-0005-0000-0000-00008E210000}"/>
    <cellStyle name="SAPBEXexcCritical4 2 2 8 2" xfId="31113" xr:uid="{00000000-0005-0000-0000-00008F210000}"/>
    <cellStyle name="SAPBEXexcCritical4 2 2 9" xfId="18546" xr:uid="{00000000-0005-0000-0000-000090210000}"/>
    <cellStyle name="SAPBEXexcCritical4 2 2 9 2" xfId="33534" xr:uid="{00000000-0005-0000-0000-000091210000}"/>
    <cellStyle name="SAPBEXexcCritical4 2 3" xfId="1799" xr:uid="{00000000-0005-0000-0000-000092210000}"/>
    <cellStyle name="SAPBEXexcCritical4 2 3 10" xfId="43385" xr:uid="{353F0B30-17B3-4089-8356-3AD3CFF5D857}"/>
    <cellStyle name="SAPBEXexcCritical4 2 3 11" xfId="45578" xr:uid="{5EFD7DB1-CF96-479A-B739-F0355BD21ED2}"/>
    <cellStyle name="SAPBEXexcCritical4 2 3 12" xfId="47898" xr:uid="{1A57C856-5840-49BA-B8BA-296B23FE71B3}"/>
    <cellStyle name="SAPBEXexcCritical4 2 3 2" xfId="7081" xr:uid="{00000000-0005-0000-0000-000093210000}"/>
    <cellStyle name="SAPBEXexcCritical4 2 3 2 2" xfId="37842" xr:uid="{00000000-0005-0000-0000-000094210000}"/>
    <cellStyle name="SAPBEXexcCritical4 2 3 3" xfId="6526" xr:uid="{00000000-0005-0000-0000-000095210000}"/>
    <cellStyle name="SAPBEXexcCritical4 2 3 4" xfId="7028" xr:uid="{00000000-0005-0000-0000-000096210000}"/>
    <cellStyle name="SAPBEXexcCritical4 2 3 5" xfId="13398" xr:uid="{00000000-0005-0000-0000-000097210000}"/>
    <cellStyle name="SAPBEXexcCritical4 2 3 6" xfId="6643" xr:uid="{00000000-0005-0000-0000-000098210000}"/>
    <cellStyle name="SAPBEXexcCritical4 2 3 7" xfId="14825" xr:uid="{00000000-0005-0000-0000-000099210000}"/>
    <cellStyle name="SAPBEXexcCritical4 2 3 8" xfId="23023" xr:uid="{00000000-0005-0000-0000-00009A210000}"/>
    <cellStyle name="SAPBEXexcCritical4 2 3 9" xfId="38832" xr:uid="{E5C73568-595A-424F-B488-7B3D00B310A8}"/>
    <cellStyle name="SAPBEXexcCritical4 2 4" xfId="1800" xr:uid="{00000000-0005-0000-0000-00009B210000}"/>
    <cellStyle name="SAPBEXexcCritical4 2 4 2" xfId="7082" xr:uid="{00000000-0005-0000-0000-00009C210000}"/>
    <cellStyle name="SAPBEXexcCritical4 2 4 2 2" xfId="37843" xr:uid="{00000000-0005-0000-0000-00009D210000}"/>
    <cellStyle name="SAPBEXexcCritical4 2 4 3" xfId="6525" xr:uid="{00000000-0005-0000-0000-00009E210000}"/>
    <cellStyle name="SAPBEXexcCritical4 2 4 4" xfId="10253" xr:uid="{00000000-0005-0000-0000-00009F210000}"/>
    <cellStyle name="SAPBEXexcCritical4 2 4 5" xfId="6580" xr:uid="{00000000-0005-0000-0000-0000A0210000}"/>
    <cellStyle name="SAPBEXexcCritical4 2 4 6" xfId="10631" xr:uid="{00000000-0005-0000-0000-0000A1210000}"/>
    <cellStyle name="SAPBEXexcCritical4 2 4 7" xfId="13230" xr:uid="{00000000-0005-0000-0000-0000A2210000}"/>
    <cellStyle name="SAPBEXexcCritical4 2 4 8" xfId="23024" xr:uid="{00000000-0005-0000-0000-0000A3210000}"/>
    <cellStyle name="SAPBEXexcCritical4 2 5" xfId="2809" xr:uid="{00000000-0005-0000-0000-0000A4210000}"/>
    <cellStyle name="SAPBEXexcCritical4 2 5 2" xfId="7981" xr:uid="{00000000-0005-0000-0000-0000A5210000}"/>
    <cellStyle name="SAPBEXexcCritical4 2 5 2 2" xfId="24010" xr:uid="{00000000-0005-0000-0000-0000A6210000}"/>
    <cellStyle name="SAPBEXexcCritical4 2 5 3" xfId="10808" xr:uid="{00000000-0005-0000-0000-0000A7210000}"/>
    <cellStyle name="SAPBEXexcCritical4 2 5 3 2" xfId="26675" xr:uid="{00000000-0005-0000-0000-0000A8210000}"/>
    <cellStyle name="SAPBEXexcCritical4 2 5 4" xfId="15351" xr:uid="{00000000-0005-0000-0000-0000A9210000}"/>
    <cellStyle name="SAPBEXexcCritical4 2 5 4 2" xfId="30760" xr:uid="{00000000-0005-0000-0000-0000AA210000}"/>
    <cellStyle name="SAPBEXexcCritical4 2 5 5" xfId="16160" xr:uid="{00000000-0005-0000-0000-0000AB210000}"/>
    <cellStyle name="SAPBEXexcCritical4 2 5 5 2" xfId="31298" xr:uid="{00000000-0005-0000-0000-0000AC210000}"/>
    <cellStyle name="SAPBEXexcCritical4 2 5 6" xfId="18771" xr:uid="{00000000-0005-0000-0000-0000AD210000}"/>
    <cellStyle name="SAPBEXexcCritical4 2 5 6 2" xfId="33719" xr:uid="{00000000-0005-0000-0000-0000AE210000}"/>
    <cellStyle name="SAPBEXexcCritical4 2 5 7" xfId="21056" xr:uid="{00000000-0005-0000-0000-0000AF210000}"/>
    <cellStyle name="SAPBEXexcCritical4 2 5 7 2" xfId="35982" xr:uid="{00000000-0005-0000-0000-0000B0210000}"/>
    <cellStyle name="SAPBEXexcCritical4 2 5 8" xfId="6212" xr:uid="{00000000-0005-0000-0000-0000B1210000}"/>
    <cellStyle name="SAPBEXexcCritical4 2 6" xfId="4704" xr:uid="{00000000-0005-0000-0000-0000B2210000}"/>
    <cellStyle name="SAPBEXexcCritical4 2 6 2" xfId="9859" xr:uid="{00000000-0005-0000-0000-0000B3210000}"/>
    <cellStyle name="SAPBEXexcCritical4 2 6 2 2" xfId="25850" xr:uid="{00000000-0005-0000-0000-0000B4210000}"/>
    <cellStyle name="SAPBEXexcCritical4 2 6 3" xfId="12677" xr:uid="{00000000-0005-0000-0000-0000B5210000}"/>
    <cellStyle name="SAPBEXexcCritical4 2 6 3 2" xfId="28521" xr:uid="{00000000-0005-0000-0000-0000B6210000}"/>
    <cellStyle name="SAPBEXexcCritical4 2 6 4" xfId="14799" xr:uid="{00000000-0005-0000-0000-0000B7210000}"/>
    <cellStyle name="SAPBEXexcCritical4 2 6 4 2" xfId="30252" xr:uid="{00000000-0005-0000-0000-0000B8210000}"/>
    <cellStyle name="SAPBEXexcCritical4 2 6 5" xfId="18000" xr:uid="{00000000-0005-0000-0000-0000B9210000}"/>
    <cellStyle name="SAPBEXexcCritical4 2 6 5 2" xfId="33116" xr:uid="{00000000-0005-0000-0000-0000BA210000}"/>
    <cellStyle name="SAPBEXexcCritical4 2 6 6" xfId="20608" xr:uid="{00000000-0005-0000-0000-0000BB210000}"/>
    <cellStyle name="SAPBEXexcCritical4 2 6 6 2" xfId="35545" xr:uid="{00000000-0005-0000-0000-0000BC210000}"/>
    <cellStyle name="SAPBEXexcCritical4 2 6 7" xfId="21836" xr:uid="{00000000-0005-0000-0000-0000BD210000}"/>
    <cellStyle name="SAPBEXexcCritical4 2 6 7 2" xfId="36755" xr:uid="{00000000-0005-0000-0000-0000BE210000}"/>
    <cellStyle name="SAPBEXexcCritical4 2 7" xfId="5177" xr:uid="{00000000-0005-0000-0000-0000BF210000}"/>
    <cellStyle name="SAPBEXexcCritical4 2 7 2" xfId="37176" xr:uid="{00000000-0005-0000-0000-0000C0210000}"/>
    <cellStyle name="SAPBEXexcCritical4 2 8" xfId="6894" xr:uid="{00000000-0005-0000-0000-0000C1210000}"/>
    <cellStyle name="SAPBEXexcCritical4 2 9" xfId="13046" xr:uid="{00000000-0005-0000-0000-0000C2210000}"/>
    <cellStyle name="SAPBEXexcCritical4 2_CC - Div XRef" xfId="1801" xr:uid="{00000000-0005-0000-0000-0000C3210000}"/>
    <cellStyle name="SAPBEXexcCritical4 20" xfId="5982" xr:uid="{00000000-0005-0000-0000-0000C4210000}"/>
    <cellStyle name="SAPBEXexcCritical4 20 2" xfId="22951" xr:uid="{00000000-0005-0000-0000-0000C5210000}"/>
    <cellStyle name="SAPBEXexcCritical4 21" xfId="15161" xr:uid="{00000000-0005-0000-0000-0000C6210000}"/>
    <cellStyle name="SAPBEXexcCritical4 21 2" xfId="30579" xr:uid="{00000000-0005-0000-0000-0000C7210000}"/>
    <cellStyle name="SAPBEXexcCritical4 22" xfId="13456" xr:uid="{00000000-0005-0000-0000-0000C8210000}"/>
    <cellStyle name="SAPBEXexcCritical4 22 2" xfId="29106" xr:uid="{00000000-0005-0000-0000-0000C9210000}"/>
    <cellStyle name="SAPBEXexcCritical4 23" xfId="15395" xr:uid="{00000000-0005-0000-0000-0000CA210000}"/>
    <cellStyle name="SAPBEXexcCritical4 23 2" xfId="30786" xr:uid="{00000000-0005-0000-0000-0000CB210000}"/>
    <cellStyle name="SAPBEXexcCritical4 24" xfId="38303" xr:uid="{576821F6-7871-4FA3-AF94-DC89C7DFF93C}"/>
    <cellStyle name="SAPBEXexcCritical4 25" xfId="44557" xr:uid="{7DAD5A25-A5A9-43B6-817B-9A3E85A862DC}"/>
    <cellStyle name="SAPBEXexcCritical4 26" xfId="44672" xr:uid="{B2159F3B-63A6-41EE-8767-CCC8858DAAA3}"/>
    <cellStyle name="SAPBEXexcCritical4 3" xfId="654" xr:uid="{00000000-0005-0000-0000-0000CC210000}"/>
    <cellStyle name="SAPBEXexcCritical4 3 10" xfId="41052" xr:uid="{42C54224-8800-4602-BD4F-CC550B273AD6}"/>
    <cellStyle name="SAPBEXexcCritical4 3 11" xfId="39034" xr:uid="{077EC78D-75DA-4A3A-AEFE-B18218086450}"/>
    <cellStyle name="SAPBEXexcCritical4 3 12" xfId="38910" xr:uid="{C6C874CF-B24A-494C-BAB7-24C85D44AB2F}"/>
    <cellStyle name="SAPBEXexcCritical4 3 2" xfId="655" xr:uid="{00000000-0005-0000-0000-0000CD210000}"/>
    <cellStyle name="SAPBEXexcCritical4 3 2 10" xfId="42216" xr:uid="{C1806C98-68AD-49DD-B999-A238CB2C0CB5}"/>
    <cellStyle name="SAPBEXexcCritical4 3 2 11" xfId="42209" xr:uid="{30EA9E5E-32AA-496E-B55B-01FD33546B3F}"/>
    <cellStyle name="SAPBEXexcCritical4 3 2 2" xfId="4701" xr:uid="{00000000-0005-0000-0000-0000CE210000}"/>
    <cellStyle name="SAPBEXexcCritical4 3 2 2 10" xfId="45750" xr:uid="{0CBE7DBF-1FCC-4A7D-9D34-E32F77BCE866}"/>
    <cellStyle name="SAPBEXexcCritical4 3 2 2 11" xfId="48068" xr:uid="{AEE38762-2C5C-4989-9E3C-31615BBE24A8}"/>
    <cellStyle name="SAPBEXexcCritical4 3 2 2 2" xfId="9856" xr:uid="{00000000-0005-0000-0000-0000CF210000}"/>
    <cellStyle name="SAPBEXexcCritical4 3 2 2 2 2" xfId="25847" xr:uid="{00000000-0005-0000-0000-0000D0210000}"/>
    <cellStyle name="SAPBEXexcCritical4 3 2 2 3" xfId="12674" xr:uid="{00000000-0005-0000-0000-0000D1210000}"/>
    <cellStyle name="SAPBEXexcCritical4 3 2 2 3 2" xfId="28518" xr:uid="{00000000-0005-0000-0000-0000D2210000}"/>
    <cellStyle name="SAPBEXexcCritical4 3 2 2 4" xfId="14101" xr:uid="{00000000-0005-0000-0000-0000D3210000}"/>
    <cellStyle name="SAPBEXexcCritical4 3 2 2 4 2" xfId="29682" xr:uid="{00000000-0005-0000-0000-0000D4210000}"/>
    <cellStyle name="SAPBEXexcCritical4 3 2 2 5" xfId="17997" xr:uid="{00000000-0005-0000-0000-0000D5210000}"/>
    <cellStyle name="SAPBEXexcCritical4 3 2 2 5 2" xfId="33113" xr:uid="{00000000-0005-0000-0000-0000D6210000}"/>
    <cellStyle name="SAPBEXexcCritical4 3 2 2 6" xfId="20605" xr:uid="{00000000-0005-0000-0000-0000D7210000}"/>
    <cellStyle name="SAPBEXexcCritical4 3 2 2 6 2" xfId="35542" xr:uid="{00000000-0005-0000-0000-0000D8210000}"/>
    <cellStyle name="SAPBEXexcCritical4 3 2 2 7" xfId="21355" xr:uid="{00000000-0005-0000-0000-0000D9210000}"/>
    <cellStyle name="SAPBEXexcCritical4 3 2 2 7 2" xfId="36281" xr:uid="{00000000-0005-0000-0000-0000DA210000}"/>
    <cellStyle name="SAPBEXexcCritical4 3 2 2 8" xfId="38694" xr:uid="{0FD3BBE1-5C6C-4E29-A7D5-E357AF636AE4}"/>
    <cellStyle name="SAPBEXexcCritical4 3 2 2 9" xfId="43560" xr:uid="{5C7F7BF6-DCF7-4598-8702-0BE63BFDB2EA}"/>
    <cellStyle name="SAPBEXexcCritical4 3 2 3" xfId="5600" xr:uid="{00000000-0005-0000-0000-0000DB210000}"/>
    <cellStyle name="SAPBEXexcCritical4 3 2 3 2" xfId="22739" xr:uid="{00000000-0005-0000-0000-0000DC210000}"/>
    <cellStyle name="SAPBEXexcCritical4 3 2 4" xfId="5747" xr:uid="{00000000-0005-0000-0000-0000DD210000}"/>
    <cellStyle name="SAPBEXexcCritical4 3 2 4 2" xfId="22792" xr:uid="{00000000-0005-0000-0000-0000DE210000}"/>
    <cellStyle name="SAPBEXexcCritical4 3 2 5" xfId="14745" xr:uid="{00000000-0005-0000-0000-0000DF210000}"/>
    <cellStyle name="SAPBEXexcCritical4 3 2 5 2" xfId="30211" xr:uid="{00000000-0005-0000-0000-0000E0210000}"/>
    <cellStyle name="SAPBEXexcCritical4 3 2 6" xfId="13075" xr:uid="{00000000-0005-0000-0000-0000E1210000}"/>
    <cellStyle name="SAPBEXexcCritical4 3 2 6 2" xfId="28856" xr:uid="{00000000-0005-0000-0000-0000E2210000}"/>
    <cellStyle name="SAPBEXexcCritical4 3 2 7" xfId="15919" xr:uid="{00000000-0005-0000-0000-0000E3210000}"/>
    <cellStyle name="SAPBEXexcCritical4 3 2 7 2" xfId="31111" xr:uid="{00000000-0005-0000-0000-0000E4210000}"/>
    <cellStyle name="SAPBEXexcCritical4 3 2 8" xfId="40868" xr:uid="{EB943665-2CAA-40A6-B38F-DE84012FA7C7}"/>
    <cellStyle name="SAPBEXexcCritical4 3 2 9" xfId="39916" xr:uid="{72F538F2-AF45-479E-9B4C-37192B2071AE}"/>
    <cellStyle name="SAPBEXexcCritical4 3 3" xfId="4702" xr:uid="{00000000-0005-0000-0000-0000E5210000}"/>
    <cellStyle name="SAPBEXexcCritical4 3 3 10" xfId="45749" xr:uid="{1AB117F7-2437-4F00-BCE1-1F4BAF5C5598}"/>
    <cellStyle name="SAPBEXexcCritical4 3 3 11" xfId="48067" xr:uid="{9AA1F2F8-E6DA-49F3-9FB0-B81F320C926C}"/>
    <cellStyle name="SAPBEXexcCritical4 3 3 2" xfId="9857" xr:uid="{00000000-0005-0000-0000-0000E6210000}"/>
    <cellStyle name="SAPBEXexcCritical4 3 3 2 2" xfId="25848" xr:uid="{00000000-0005-0000-0000-0000E7210000}"/>
    <cellStyle name="SAPBEXexcCritical4 3 3 3" xfId="12675" xr:uid="{00000000-0005-0000-0000-0000E8210000}"/>
    <cellStyle name="SAPBEXexcCritical4 3 3 3 2" xfId="28519" xr:uid="{00000000-0005-0000-0000-0000E9210000}"/>
    <cellStyle name="SAPBEXexcCritical4 3 3 4" xfId="14800" xr:uid="{00000000-0005-0000-0000-0000EA210000}"/>
    <cellStyle name="SAPBEXexcCritical4 3 3 4 2" xfId="30253" xr:uid="{00000000-0005-0000-0000-0000EB210000}"/>
    <cellStyle name="SAPBEXexcCritical4 3 3 5" xfId="17998" xr:uid="{00000000-0005-0000-0000-0000EC210000}"/>
    <cellStyle name="SAPBEXexcCritical4 3 3 5 2" xfId="33114" xr:uid="{00000000-0005-0000-0000-0000ED210000}"/>
    <cellStyle name="SAPBEXexcCritical4 3 3 6" xfId="20606" xr:uid="{00000000-0005-0000-0000-0000EE210000}"/>
    <cellStyle name="SAPBEXexcCritical4 3 3 6 2" xfId="35543" xr:uid="{00000000-0005-0000-0000-0000EF210000}"/>
    <cellStyle name="SAPBEXexcCritical4 3 3 7" xfId="21356" xr:uid="{00000000-0005-0000-0000-0000F0210000}"/>
    <cellStyle name="SAPBEXexcCritical4 3 3 7 2" xfId="36282" xr:uid="{00000000-0005-0000-0000-0000F1210000}"/>
    <cellStyle name="SAPBEXexcCritical4 3 3 8" xfId="38695" xr:uid="{A1D93154-1A5C-42C4-BCCA-530610FB5C2C}"/>
    <cellStyle name="SAPBEXexcCritical4 3 3 9" xfId="43559" xr:uid="{ED0CB68F-3C18-4D39-BCB9-6C8CB809FFB2}"/>
    <cellStyle name="SAPBEXexcCritical4 3 4" xfId="5601" xr:uid="{00000000-0005-0000-0000-0000F2210000}"/>
    <cellStyle name="SAPBEXexcCritical4 3 4 2" xfId="22740" xr:uid="{00000000-0005-0000-0000-0000F3210000}"/>
    <cellStyle name="SAPBEXexcCritical4 3 5" xfId="5746" xr:uid="{00000000-0005-0000-0000-0000F4210000}"/>
    <cellStyle name="SAPBEXexcCritical4 3 5 2" xfId="22791" xr:uid="{00000000-0005-0000-0000-0000F5210000}"/>
    <cellStyle name="SAPBEXexcCritical4 3 6" xfId="14162" xr:uid="{00000000-0005-0000-0000-0000F6210000}"/>
    <cellStyle name="SAPBEXexcCritical4 3 6 2" xfId="29727" xr:uid="{00000000-0005-0000-0000-0000F7210000}"/>
    <cellStyle name="SAPBEXexcCritical4 3 7" xfId="10643" xr:uid="{00000000-0005-0000-0000-0000F8210000}"/>
    <cellStyle name="SAPBEXexcCritical4 3 7 2" xfId="26521" xr:uid="{00000000-0005-0000-0000-0000F9210000}"/>
    <cellStyle name="SAPBEXexcCritical4 3 8" xfId="15920" xr:uid="{00000000-0005-0000-0000-0000FA210000}"/>
    <cellStyle name="SAPBEXexcCritical4 3 8 2" xfId="31112" xr:uid="{00000000-0005-0000-0000-0000FB210000}"/>
    <cellStyle name="SAPBEXexcCritical4 3 9" xfId="39732" xr:uid="{669D0EB7-6C0B-41BB-B874-72B565EA1266}"/>
    <cellStyle name="SAPBEXexcCritical4 4" xfId="656" xr:uid="{00000000-0005-0000-0000-0000FC210000}"/>
    <cellStyle name="SAPBEXexcCritical4 4 10" xfId="15803" xr:uid="{00000000-0005-0000-0000-0000FD210000}"/>
    <cellStyle name="SAPBEXexcCritical4 4 10 2" xfId="31050" xr:uid="{00000000-0005-0000-0000-0000FE210000}"/>
    <cellStyle name="SAPBEXexcCritical4 4 11" xfId="5005" xr:uid="{00000000-0005-0000-0000-0000FF210000}"/>
    <cellStyle name="SAPBEXexcCritical4 4 12" xfId="37965" xr:uid="{00000000-0005-0000-0000-000000220000}"/>
    <cellStyle name="SAPBEXexcCritical4 4 13" xfId="39731" xr:uid="{326FE5C9-D3AA-4678-9261-12FB1119F4BF}"/>
    <cellStyle name="SAPBEXexcCritical4 4 14" xfId="41053" xr:uid="{F4122CAE-A636-4F1E-B322-4F7B00E27D87}"/>
    <cellStyle name="SAPBEXexcCritical4 4 15" xfId="42217" xr:uid="{F603A40B-0695-4459-A6D2-BF9825AC896F}"/>
    <cellStyle name="SAPBEXexcCritical4 4 16" xfId="42208" xr:uid="{E3500891-D6AB-48D9-A967-F13F09F8A490}"/>
    <cellStyle name="SAPBEXexcCritical4 4 2" xfId="2812" xr:uid="{00000000-0005-0000-0000-000001220000}"/>
    <cellStyle name="SAPBEXexcCritical4 4 2 10" xfId="40988" xr:uid="{B854A928-8962-4ED0-8CAC-0B8A2BE73E7C}"/>
    <cellStyle name="SAPBEXexcCritical4 4 2 11" xfId="39036" xr:uid="{4B9C127B-6F61-4FC7-BA20-DB90F90AC6CF}"/>
    <cellStyle name="SAPBEXexcCritical4 4 2 2" xfId="4699" xr:uid="{00000000-0005-0000-0000-000002220000}"/>
    <cellStyle name="SAPBEXexcCritical4 4 2 2 10" xfId="45752" xr:uid="{128591F2-9B0C-4C3E-BF8E-8EA2351E0686}"/>
    <cellStyle name="SAPBEXexcCritical4 4 2 2 11" xfId="48070" xr:uid="{7371107E-4198-4E10-A529-AAFEAADA280E}"/>
    <cellStyle name="SAPBEXexcCritical4 4 2 2 2" xfId="9854" xr:uid="{00000000-0005-0000-0000-000003220000}"/>
    <cellStyle name="SAPBEXexcCritical4 4 2 2 2 2" xfId="25845" xr:uid="{00000000-0005-0000-0000-000004220000}"/>
    <cellStyle name="SAPBEXexcCritical4 4 2 2 3" xfId="12672" xr:uid="{00000000-0005-0000-0000-000005220000}"/>
    <cellStyle name="SAPBEXexcCritical4 4 2 2 3 2" xfId="28516" xr:uid="{00000000-0005-0000-0000-000006220000}"/>
    <cellStyle name="SAPBEXexcCritical4 4 2 2 4" xfId="14100" xr:uid="{00000000-0005-0000-0000-000007220000}"/>
    <cellStyle name="SAPBEXexcCritical4 4 2 2 4 2" xfId="29681" xr:uid="{00000000-0005-0000-0000-000008220000}"/>
    <cellStyle name="SAPBEXexcCritical4 4 2 2 5" xfId="17995" xr:uid="{00000000-0005-0000-0000-000009220000}"/>
    <cellStyle name="SAPBEXexcCritical4 4 2 2 5 2" xfId="33111" xr:uid="{00000000-0005-0000-0000-00000A220000}"/>
    <cellStyle name="SAPBEXexcCritical4 4 2 2 6" xfId="20603" xr:uid="{00000000-0005-0000-0000-00000B220000}"/>
    <cellStyle name="SAPBEXexcCritical4 4 2 2 6 2" xfId="35540" xr:uid="{00000000-0005-0000-0000-00000C220000}"/>
    <cellStyle name="SAPBEXexcCritical4 4 2 2 7" xfId="21837" xr:uid="{00000000-0005-0000-0000-00000D220000}"/>
    <cellStyle name="SAPBEXexcCritical4 4 2 2 7 2" xfId="36756" xr:uid="{00000000-0005-0000-0000-00000E220000}"/>
    <cellStyle name="SAPBEXexcCritical4 4 2 2 8" xfId="38127" xr:uid="{09ABA3D9-F73D-4094-9064-2CDB9F33DE0A}"/>
    <cellStyle name="SAPBEXexcCritical4 4 2 2 9" xfId="43562" xr:uid="{CF72185F-7E8D-42C7-B3C8-DB6E0CF26BC4}"/>
    <cellStyle name="SAPBEXexcCritical4 4 2 3" xfId="7984" xr:uid="{00000000-0005-0000-0000-00000F220000}"/>
    <cellStyle name="SAPBEXexcCritical4 4 2 3 2" xfId="24013" xr:uid="{00000000-0005-0000-0000-000010220000}"/>
    <cellStyle name="SAPBEXexcCritical4 4 2 4" xfId="10811" xr:uid="{00000000-0005-0000-0000-000011220000}"/>
    <cellStyle name="SAPBEXexcCritical4 4 2 4 2" xfId="26678" xr:uid="{00000000-0005-0000-0000-000012220000}"/>
    <cellStyle name="SAPBEXexcCritical4 4 2 5" xfId="13063" xr:uid="{00000000-0005-0000-0000-000013220000}"/>
    <cellStyle name="SAPBEXexcCritical4 4 2 5 2" xfId="28847" xr:uid="{00000000-0005-0000-0000-000014220000}"/>
    <cellStyle name="SAPBEXexcCritical4 4 2 6" xfId="16163" xr:uid="{00000000-0005-0000-0000-000015220000}"/>
    <cellStyle name="SAPBEXexcCritical4 4 2 6 2" xfId="31301" xr:uid="{00000000-0005-0000-0000-000016220000}"/>
    <cellStyle name="SAPBEXexcCritical4 4 2 7" xfId="18774" xr:uid="{00000000-0005-0000-0000-000017220000}"/>
    <cellStyle name="SAPBEXexcCritical4 4 2 7 2" xfId="33722" xr:uid="{00000000-0005-0000-0000-000018220000}"/>
    <cellStyle name="SAPBEXexcCritical4 4 2 8" xfId="40867" xr:uid="{1FC33F2F-4681-47EF-94B5-504F80DE3BC8}"/>
    <cellStyle name="SAPBEXexcCritical4 4 2 9" xfId="39917" xr:uid="{AC93D132-3138-48A8-8D63-CA057BD71DA1}"/>
    <cellStyle name="SAPBEXexcCritical4 4 3" xfId="2811" xr:uid="{00000000-0005-0000-0000-000019220000}"/>
    <cellStyle name="SAPBEXexcCritical4 4 3 10" xfId="42269" xr:uid="{EFA9B697-4D4A-420D-B86D-B9AE844D5CDC}"/>
    <cellStyle name="SAPBEXexcCritical4 4 3 11" xfId="46807" xr:uid="{DD30728E-CD9B-4822-BE65-8508A9006E8E}"/>
    <cellStyle name="SAPBEXexcCritical4 4 3 12" xfId="49112" xr:uid="{5D66793B-B150-461C-ABEC-ABA4747AD2D2}"/>
    <cellStyle name="SAPBEXexcCritical4 4 3 2" xfId="7983" xr:uid="{00000000-0005-0000-0000-00001A220000}"/>
    <cellStyle name="SAPBEXexcCritical4 4 3 2 2" xfId="24012" xr:uid="{00000000-0005-0000-0000-00001B220000}"/>
    <cellStyle name="SAPBEXexcCritical4 4 3 3" xfId="10810" xr:uid="{00000000-0005-0000-0000-00001C220000}"/>
    <cellStyle name="SAPBEXexcCritical4 4 3 3 2" xfId="26677" xr:uid="{00000000-0005-0000-0000-00001D220000}"/>
    <cellStyle name="SAPBEXexcCritical4 4 3 4" xfId="14643" xr:uid="{00000000-0005-0000-0000-00001E220000}"/>
    <cellStyle name="SAPBEXexcCritical4 4 3 4 2" xfId="30144" xr:uid="{00000000-0005-0000-0000-00001F220000}"/>
    <cellStyle name="SAPBEXexcCritical4 4 3 5" xfId="16162" xr:uid="{00000000-0005-0000-0000-000020220000}"/>
    <cellStyle name="SAPBEXexcCritical4 4 3 5 2" xfId="31300" xr:uid="{00000000-0005-0000-0000-000021220000}"/>
    <cellStyle name="SAPBEXexcCritical4 4 3 6" xfId="18773" xr:uid="{00000000-0005-0000-0000-000022220000}"/>
    <cellStyle name="SAPBEXexcCritical4 4 3 6 2" xfId="33721" xr:uid="{00000000-0005-0000-0000-000023220000}"/>
    <cellStyle name="SAPBEXexcCritical4 4 3 7" xfId="21058" xr:uid="{00000000-0005-0000-0000-000024220000}"/>
    <cellStyle name="SAPBEXexcCritical4 4 3 7 2" xfId="35984" xr:uid="{00000000-0005-0000-0000-000025220000}"/>
    <cellStyle name="SAPBEXexcCritical4 4 3 8" xfId="6214" xr:uid="{00000000-0005-0000-0000-000026220000}"/>
    <cellStyle name="SAPBEXexcCritical4 4 3 9" xfId="41830" xr:uid="{E9A82B0E-E64A-4A2D-8B7C-4C6B8B275ADD}"/>
    <cellStyle name="SAPBEXexcCritical4 4 4" xfId="4700" xr:uid="{00000000-0005-0000-0000-000027220000}"/>
    <cellStyle name="SAPBEXexcCritical4 4 4 10" xfId="45751" xr:uid="{E0E273B2-4E08-4C92-87D7-A9FFF74B2A15}"/>
    <cellStyle name="SAPBEXexcCritical4 4 4 11" xfId="48069" xr:uid="{2D40862E-5114-481F-85C5-015F5C88B2AC}"/>
    <cellStyle name="SAPBEXexcCritical4 4 4 2" xfId="9855" xr:uid="{00000000-0005-0000-0000-000028220000}"/>
    <cellStyle name="SAPBEXexcCritical4 4 4 2 2" xfId="25846" xr:uid="{00000000-0005-0000-0000-000029220000}"/>
    <cellStyle name="SAPBEXexcCritical4 4 4 3" xfId="12673" xr:uid="{00000000-0005-0000-0000-00002A220000}"/>
    <cellStyle name="SAPBEXexcCritical4 4 4 3 2" xfId="28517" xr:uid="{00000000-0005-0000-0000-00002B220000}"/>
    <cellStyle name="SAPBEXexcCritical4 4 4 4" xfId="15504" xr:uid="{00000000-0005-0000-0000-00002C220000}"/>
    <cellStyle name="SAPBEXexcCritical4 4 4 4 2" xfId="30865" xr:uid="{00000000-0005-0000-0000-00002D220000}"/>
    <cellStyle name="SAPBEXexcCritical4 4 4 5" xfId="17996" xr:uid="{00000000-0005-0000-0000-00002E220000}"/>
    <cellStyle name="SAPBEXexcCritical4 4 4 5 2" xfId="33112" xr:uid="{00000000-0005-0000-0000-00002F220000}"/>
    <cellStyle name="SAPBEXexcCritical4 4 4 6" xfId="20604" xr:uid="{00000000-0005-0000-0000-000030220000}"/>
    <cellStyle name="SAPBEXexcCritical4 4 4 6 2" xfId="35541" xr:uid="{00000000-0005-0000-0000-000031220000}"/>
    <cellStyle name="SAPBEXexcCritical4 4 4 7" xfId="21838" xr:uid="{00000000-0005-0000-0000-000032220000}"/>
    <cellStyle name="SAPBEXexcCritical4 4 4 7 2" xfId="36757" xr:uid="{00000000-0005-0000-0000-000033220000}"/>
    <cellStyle name="SAPBEXexcCritical4 4 4 8" xfId="38693" xr:uid="{BC55ABF8-91B4-41CA-9A52-E2908B6EDF41}"/>
    <cellStyle name="SAPBEXexcCritical4 4 4 9" xfId="43561" xr:uid="{DBFB20C9-2974-4EA1-8B4C-A6E62E7C8A22}"/>
    <cellStyle name="SAPBEXexcCritical4 4 5" xfId="5599" xr:uid="{00000000-0005-0000-0000-000034220000}"/>
    <cellStyle name="SAPBEXexcCritical4 4 5 2" xfId="22738" xr:uid="{00000000-0005-0000-0000-000035220000}"/>
    <cellStyle name="SAPBEXexcCritical4 4 6" xfId="5748" xr:uid="{00000000-0005-0000-0000-000036220000}"/>
    <cellStyle name="SAPBEXexcCritical4 4 6 2" xfId="22793" xr:uid="{00000000-0005-0000-0000-000037220000}"/>
    <cellStyle name="SAPBEXexcCritical4 4 7" xfId="10125" xr:uid="{00000000-0005-0000-0000-000038220000}"/>
    <cellStyle name="SAPBEXexcCritical4 4 7 2" xfId="26097" xr:uid="{00000000-0005-0000-0000-000039220000}"/>
    <cellStyle name="SAPBEXexcCritical4 4 8" xfId="6976" xr:uid="{00000000-0005-0000-0000-00003A220000}"/>
    <cellStyle name="SAPBEXexcCritical4 4 8 2" xfId="23366" xr:uid="{00000000-0005-0000-0000-00003B220000}"/>
    <cellStyle name="SAPBEXexcCritical4 4 9" xfId="15918" xr:uid="{00000000-0005-0000-0000-00003C220000}"/>
    <cellStyle name="SAPBEXexcCritical4 4 9 2" xfId="31110" xr:uid="{00000000-0005-0000-0000-00003D220000}"/>
    <cellStyle name="SAPBEXexcCritical4 5" xfId="657" xr:uid="{00000000-0005-0000-0000-00003E220000}"/>
    <cellStyle name="SAPBEXexcCritical4 5 10" xfId="14520" xr:uid="{00000000-0005-0000-0000-00003F220000}"/>
    <cellStyle name="SAPBEXexcCritical4 5 11" xfId="22347" xr:uid="{00000000-0005-0000-0000-000040220000}"/>
    <cellStyle name="SAPBEXexcCritical4 5 12" xfId="39730" xr:uid="{B1582925-63C8-4494-934F-4594AB17E405}"/>
    <cellStyle name="SAPBEXexcCritical4 5 13" xfId="41054" xr:uid="{4E374C19-D0B8-43F1-88C0-591C14843FB2}"/>
    <cellStyle name="SAPBEXexcCritical4 5 14" xfId="40989" xr:uid="{40D40EAF-5837-47C4-AAC0-4907BD1D68D8}"/>
    <cellStyle name="SAPBEXexcCritical4 5 15" xfId="39037" xr:uid="{115E7AB8-42B7-4807-ABF1-CCACED19564B}"/>
    <cellStyle name="SAPBEXexcCritical4 5 2" xfId="658" xr:uid="{00000000-0005-0000-0000-000041220000}"/>
    <cellStyle name="SAPBEXexcCritical4 5 2 10" xfId="22348" xr:uid="{00000000-0005-0000-0000-000042220000}"/>
    <cellStyle name="SAPBEXexcCritical4 5 2 11" xfId="40866" xr:uid="{E5C5AE27-4EC5-47DD-86B0-E0E13E133AFE}"/>
    <cellStyle name="SAPBEXexcCritical4 5 2 12" xfId="39918" xr:uid="{323240F1-605F-40C8-BAE0-798CEF4F9C2E}"/>
    <cellStyle name="SAPBEXexcCritical4 5 2 13" xfId="42219" xr:uid="{2CE2CB23-5F5A-418B-B749-021C72D4893E}"/>
    <cellStyle name="SAPBEXexcCritical4 5 2 14" xfId="39877" xr:uid="{0264AEC0-1839-402C-A3FC-DFAE1668D2F1}"/>
    <cellStyle name="SAPBEXexcCritical4 5 2 2" xfId="2814" xr:uid="{00000000-0005-0000-0000-000043220000}"/>
    <cellStyle name="SAPBEXexcCritical4 5 2 2 10" xfId="43564" xr:uid="{F73ABB6C-BC18-4C29-9667-5BCEA1AA614C}"/>
    <cellStyle name="SAPBEXexcCritical4 5 2 2 11" xfId="45754" xr:uid="{7F2CAFD9-F28C-4499-BA61-449236077ACB}"/>
    <cellStyle name="SAPBEXexcCritical4 5 2 2 12" xfId="48072" xr:uid="{5C08C8E8-2443-4F7A-BBCC-329CD6DEF633}"/>
    <cellStyle name="SAPBEXexcCritical4 5 2 2 2" xfId="7986" xr:uid="{00000000-0005-0000-0000-000044220000}"/>
    <cellStyle name="SAPBEXexcCritical4 5 2 2 2 2" xfId="24015" xr:uid="{00000000-0005-0000-0000-000045220000}"/>
    <cellStyle name="SAPBEXexcCritical4 5 2 2 3" xfId="10813" xr:uid="{00000000-0005-0000-0000-000046220000}"/>
    <cellStyle name="SAPBEXexcCritical4 5 2 2 3 2" xfId="26680" xr:uid="{00000000-0005-0000-0000-000047220000}"/>
    <cellStyle name="SAPBEXexcCritical4 5 2 2 4" xfId="10536" xr:uid="{00000000-0005-0000-0000-000048220000}"/>
    <cellStyle name="SAPBEXexcCritical4 5 2 2 4 2" xfId="26458" xr:uid="{00000000-0005-0000-0000-000049220000}"/>
    <cellStyle name="SAPBEXexcCritical4 5 2 2 5" xfId="16165" xr:uid="{00000000-0005-0000-0000-00004A220000}"/>
    <cellStyle name="SAPBEXexcCritical4 5 2 2 5 2" xfId="31303" xr:uid="{00000000-0005-0000-0000-00004B220000}"/>
    <cellStyle name="SAPBEXexcCritical4 5 2 2 6" xfId="18776" xr:uid="{00000000-0005-0000-0000-00004C220000}"/>
    <cellStyle name="SAPBEXexcCritical4 5 2 2 6 2" xfId="33724" xr:uid="{00000000-0005-0000-0000-00004D220000}"/>
    <cellStyle name="SAPBEXexcCritical4 5 2 2 7" xfId="21060" xr:uid="{00000000-0005-0000-0000-00004E220000}"/>
    <cellStyle name="SAPBEXexcCritical4 5 2 2 7 2" xfId="35986" xr:uid="{00000000-0005-0000-0000-00004F220000}"/>
    <cellStyle name="SAPBEXexcCritical4 5 2 2 8" xfId="6216" xr:uid="{00000000-0005-0000-0000-000050220000}"/>
    <cellStyle name="SAPBEXexcCritical4 5 2 2 9" xfId="38690" xr:uid="{133DDF31-33F2-420C-A239-1A998FB330ED}"/>
    <cellStyle name="SAPBEXexcCritical4 5 2 3" xfId="4697" xr:uid="{00000000-0005-0000-0000-000051220000}"/>
    <cellStyle name="SAPBEXexcCritical4 5 2 3 2" xfId="9852" xr:uid="{00000000-0005-0000-0000-000052220000}"/>
    <cellStyle name="SAPBEXexcCritical4 5 2 3 2 2" xfId="25843" xr:uid="{00000000-0005-0000-0000-000053220000}"/>
    <cellStyle name="SAPBEXexcCritical4 5 2 3 3" xfId="12670" xr:uid="{00000000-0005-0000-0000-000054220000}"/>
    <cellStyle name="SAPBEXexcCritical4 5 2 3 3 2" xfId="28514" xr:uid="{00000000-0005-0000-0000-000055220000}"/>
    <cellStyle name="SAPBEXexcCritical4 5 2 3 4" xfId="14099" xr:uid="{00000000-0005-0000-0000-000056220000}"/>
    <cellStyle name="SAPBEXexcCritical4 5 2 3 4 2" xfId="29680" xr:uid="{00000000-0005-0000-0000-000057220000}"/>
    <cellStyle name="SAPBEXexcCritical4 5 2 3 5" xfId="17993" xr:uid="{00000000-0005-0000-0000-000058220000}"/>
    <cellStyle name="SAPBEXexcCritical4 5 2 3 5 2" xfId="33109" xr:uid="{00000000-0005-0000-0000-000059220000}"/>
    <cellStyle name="SAPBEXexcCritical4 5 2 3 6" xfId="20601" xr:uid="{00000000-0005-0000-0000-00005A220000}"/>
    <cellStyle name="SAPBEXexcCritical4 5 2 3 6 2" xfId="35538" xr:uid="{00000000-0005-0000-0000-00005B220000}"/>
    <cellStyle name="SAPBEXexcCritical4 5 2 3 7" xfId="21353" xr:uid="{00000000-0005-0000-0000-00005C220000}"/>
    <cellStyle name="SAPBEXexcCritical4 5 2 3 7 2" xfId="36279" xr:uid="{00000000-0005-0000-0000-00005D220000}"/>
    <cellStyle name="SAPBEXexcCritical4 5 2 4" xfId="5597" xr:uid="{00000000-0005-0000-0000-00005E220000}"/>
    <cellStyle name="SAPBEXexcCritical4 5 2 4 2" xfId="37174" xr:uid="{00000000-0005-0000-0000-00005F220000}"/>
    <cellStyle name="SAPBEXexcCritical4 5 2 5" xfId="7695" xr:uid="{00000000-0005-0000-0000-000060220000}"/>
    <cellStyle name="SAPBEXexcCritical4 5 2 6" xfId="13045" xr:uid="{00000000-0005-0000-0000-000061220000}"/>
    <cellStyle name="SAPBEXexcCritical4 5 2 7" xfId="7784" xr:uid="{00000000-0005-0000-0000-000062220000}"/>
    <cellStyle name="SAPBEXexcCritical4 5 2 8" xfId="15909" xr:uid="{00000000-0005-0000-0000-000063220000}"/>
    <cellStyle name="SAPBEXexcCritical4 5 2 9" xfId="15991" xr:uid="{00000000-0005-0000-0000-000064220000}"/>
    <cellStyle name="SAPBEXexcCritical4 5 3" xfId="2813" xr:uid="{00000000-0005-0000-0000-000065220000}"/>
    <cellStyle name="SAPBEXexcCritical4 5 3 10" xfId="42270" xr:uid="{77956249-2C71-4FEA-A0CA-778DC5332B2C}"/>
    <cellStyle name="SAPBEXexcCritical4 5 3 11" xfId="44746" xr:uid="{7DB82A1E-9E21-4DF5-B78C-095E8467633D}"/>
    <cellStyle name="SAPBEXexcCritical4 5 3 12" xfId="46808" xr:uid="{B99AD0A2-EC47-4B98-8618-8D6645E89CBC}"/>
    <cellStyle name="SAPBEXexcCritical4 5 3 13" xfId="49113" xr:uid="{74E9283F-5759-4AF3-86AE-F55F4EA07F39}"/>
    <cellStyle name="SAPBEXexcCritical4 5 3 2" xfId="7985" xr:uid="{00000000-0005-0000-0000-000066220000}"/>
    <cellStyle name="SAPBEXexcCritical4 5 3 2 2" xfId="24014" xr:uid="{00000000-0005-0000-0000-000067220000}"/>
    <cellStyle name="SAPBEXexcCritical4 5 3 2 3" xfId="41997" xr:uid="{EAC4028C-449B-4E33-BAF3-6A09F7E5AC65}"/>
    <cellStyle name="SAPBEXexcCritical4 5 3 2 4" xfId="42435" xr:uid="{24574CDF-582B-4587-9264-B1E67A38EF7A}"/>
    <cellStyle name="SAPBEXexcCritical4 5 3 2 5" xfId="44903" xr:uid="{7CB8AB2E-3BDC-4705-B681-C19B5FEA0658}"/>
    <cellStyle name="SAPBEXexcCritical4 5 3 2 6" xfId="46966" xr:uid="{F1ABBAF7-532D-471A-9D6A-9AE0CFBD74EA}"/>
    <cellStyle name="SAPBEXexcCritical4 5 3 2 7" xfId="49263" xr:uid="{52A80A81-A3A0-4918-95E2-258011D072B7}"/>
    <cellStyle name="SAPBEXexcCritical4 5 3 3" xfId="10812" xr:uid="{00000000-0005-0000-0000-000068220000}"/>
    <cellStyle name="SAPBEXexcCritical4 5 3 3 2" xfId="26679" xr:uid="{00000000-0005-0000-0000-000069220000}"/>
    <cellStyle name="SAPBEXexcCritical4 5 3 4" xfId="13170" xr:uid="{00000000-0005-0000-0000-00006A220000}"/>
    <cellStyle name="SAPBEXexcCritical4 5 3 4 2" xfId="28950" xr:uid="{00000000-0005-0000-0000-00006B220000}"/>
    <cellStyle name="SAPBEXexcCritical4 5 3 5" xfId="16164" xr:uid="{00000000-0005-0000-0000-00006C220000}"/>
    <cellStyle name="SAPBEXexcCritical4 5 3 5 2" xfId="31302" xr:uid="{00000000-0005-0000-0000-00006D220000}"/>
    <cellStyle name="SAPBEXexcCritical4 5 3 6" xfId="18775" xr:uid="{00000000-0005-0000-0000-00006E220000}"/>
    <cellStyle name="SAPBEXexcCritical4 5 3 6 2" xfId="33723" xr:uid="{00000000-0005-0000-0000-00006F220000}"/>
    <cellStyle name="SAPBEXexcCritical4 5 3 7" xfId="21059" xr:uid="{00000000-0005-0000-0000-000070220000}"/>
    <cellStyle name="SAPBEXexcCritical4 5 3 7 2" xfId="35985" xr:uid="{00000000-0005-0000-0000-000071220000}"/>
    <cellStyle name="SAPBEXexcCritical4 5 3 8" xfId="6215" xr:uid="{00000000-0005-0000-0000-000072220000}"/>
    <cellStyle name="SAPBEXexcCritical4 5 3 9" xfId="41831" xr:uid="{4D2F64DB-7085-4C36-ACEC-58D72AC018A0}"/>
    <cellStyle name="SAPBEXexcCritical4 5 4" xfId="4698" xr:uid="{00000000-0005-0000-0000-000073220000}"/>
    <cellStyle name="SAPBEXexcCritical4 5 4 10" xfId="45753" xr:uid="{A0FB3A35-4C28-4196-8A46-C170A58F6D7B}"/>
    <cellStyle name="SAPBEXexcCritical4 5 4 11" xfId="48071" xr:uid="{4EBAFE52-285A-4404-B6FF-30F6B4ADDD17}"/>
    <cellStyle name="SAPBEXexcCritical4 5 4 2" xfId="9853" xr:uid="{00000000-0005-0000-0000-000074220000}"/>
    <cellStyle name="SAPBEXexcCritical4 5 4 2 2" xfId="25844" xr:uid="{00000000-0005-0000-0000-000075220000}"/>
    <cellStyle name="SAPBEXexcCritical4 5 4 3" xfId="12671" xr:uid="{00000000-0005-0000-0000-000076220000}"/>
    <cellStyle name="SAPBEXexcCritical4 5 4 3 2" xfId="28515" xr:uid="{00000000-0005-0000-0000-000077220000}"/>
    <cellStyle name="SAPBEXexcCritical4 5 4 4" xfId="15490" xr:uid="{00000000-0005-0000-0000-000078220000}"/>
    <cellStyle name="SAPBEXexcCritical4 5 4 4 2" xfId="30851" xr:uid="{00000000-0005-0000-0000-000079220000}"/>
    <cellStyle name="SAPBEXexcCritical4 5 4 5" xfId="17994" xr:uid="{00000000-0005-0000-0000-00007A220000}"/>
    <cellStyle name="SAPBEXexcCritical4 5 4 5 2" xfId="33110" xr:uid="{00000000-0005-0000-0000-00007B220000}"/>
    <cellStyle name="SAPBEXexcCritical4 5 4 6" xfId="20602" xr:uid="{00000000-0005-0000-0000-00007C220000}"/>
    <cellStyle name="SAPBEXexcCritical4 5 4 6 2" xfId="35539" xr:uid="{00000000-0005-0000-0000-00007D220000}"/>
    <cellStyle name="SAPBEXexcCritical4 5 4 7" xfId="21354" xr:uid="{00000000-0005-0000-0000-00007E220000}"/>
    <cellStyle name="SAPBEXexcCritical4 5 4 7 2" xfId="36280" xr:uid="{00000000-0005-0000-0000-00007F220000}"/>
    <cellStyle name="SAPBEXexcCritical4 5 4 8" xfId="38691" xr:uid="{3D9EC864-1FC1-4E23-A49C-C7ADC02F964D}"/>
    <cellStyle name="SAPBEXexcCritical4 5 4 9" xfId="43563" xr:uid="{CFB7B90F-E64B-43F6-B90B-236CE19F25E8}"/>
    <cellStyle name="SAPBEXexcCritical4 5 5" xfId="5598" xr:uid="{00000000-0005-0000-0000-000080220000}"/>
    <cellStyle name="SAPBEXexcCritical4 5 5 2" xfId="37175" xr:uid="{00000000-0005-0000-0000-000081220000}"/>
    <cellStyle name="SAPBEXexcCritical4 5 6" xfId="5749" xr:uid="{00000000-0005-0000-0000-000082220000}"/>
    <cellStyle name="SAPBEXexcCritical4 5 7" xfId="6651" xr:uid="{00000000-0005-0000-0000-000083220000}"/>
    <cellStyle name="SAPBEXexcCritical4 5 8" xfId="13503" xr:uid="{00000000-0005-0000-0000-000084220000}"/>
    <cellStyle name="SAPBEXexcCritical4 5 9" xfId="15917" xr:uid="{00000000-0005-0000-0000-000085220000}"/>
    <cellStyle name="SAPBEXexcCritical4 6" xfId="659" xr:uid="{00000000-0005-0000-0000-000086220000}"/>
    <cellStyle name="SAPBEXexcCritical4 6 10" xfId="18545" xr:uid="{00000000-0005-0000-0000-000087220000}"/>
    <cellStyle name="SAPBEXexcCritical4 6 11" xfId="22349" xr:uid="{00000000-0005-0000-0000-000088220000}"/>
    <cellStyle name="SAPBEXexcCritical4 6 12" xfId="39729" xr:uid="{A5E8D315-9857-42CA-AD2F-FB8655E2582B}"/>
    <cellStyle name="SAPBEXexcCritical4 6 13" xfId="39919" xr:uid="{AD8E0B5E-1ED0-4E59-8C2F-43DB67415567}"/>
    <cellStyle name="SAPBEXexcCritical4 6 14" xfId="42218" xr:uid="{A2301932-A957-41DA-A823-9B528F95BA11}"/>
    <cellStyle name="SAPBEXexcCritical4 6 15" xfId="40218" xr:uid="{CA8F424F-701B-46D4-BA49-69C629B0B8C7}"/>
    <cellStyle name="SAPBEXexcCritical4 6 2" xfId="660" xr:uid="{00000000-0005-0000-0000-000089220000}"/>
    <cellStyle name="SAPBEXexcCritical4 6 2 10" xfId="22350" xr:uid="{00000000-0005-0000-0000-00008A220000}"/>
    <cellStyle name="SAPBEXexcCritical4 6 2 11" xfId="40865" xr:uid="{BDCB6ADD-F15B-4B22-9DB2-EA9D3F90B339}"/>
    <cellStyle name="SAPBEXexcCritical4 6 2 12" xfId="41056" xr:uid="{60CE7B08-0356-42FC-BD4A-C282775F47B2}"/>
    <cellStyle name="SAPBEXexcCritical4 6 2 13" xfId="39852" xr:uid="{1A1DC0C7-0B89-4591-A838-30EACE7D13F4}"/>
    <cellStyle name="SAPBEXexcCritical4 6 2 14" xfId="41012" xr:uid="{279A2A8B-A7DE-44D1-803D-B1B1B3BB0BAD}"/>
    <cellStyle name="SAPBEXexcCritical4 6 2 2" xfId="2816" xr:uid="{00000000-0005-0000-0000-00008B220000}"/>
    <cellStyle name="SAPBEXexcCritical4 6 2 2 10" xfId="43566" xr:uid="{864E78E5-A06D-4966-B794-08742AF305BC}"/>
    <cellStyle name="SAPBEXexcCritical4 6 2 2 11" xfId="45756" xr:uid="{B6E50E39-3D07-4B71-8FEF-45D1A4F5ECCD}"/>
    <cellStyle name="SAPBEXexcCritical4 6 2 2 12" xfId="48074" xr:uid="{5368E2BA-AED0-46DE-9A14-AFE00878F1D3}"/>
    <cellStyle name="SAPBEXexcCritical4 6 2 2 2" xfId="7988" xr:uid="{00000000-0005-0000-0000-00008C220000}"/>
    <cellStyle name="SAPBEXexcCritical4 6 2 2 2 2" xfId="24017" xr:uid="{00000000-0005-0000-0000-00008D220000}"/>
    <cellStyle name="SAPBEXexcCritical4 6 2 2 3" xfId="10815" xr:uid="{00000000-0005-0000-0000-00008E220000}"/>
    <cellStyle name="SAPBEXexcCritical4 6 2 2 3 2" xfId="26682" xr:uid="{00000000-0005-0000-0000-00008F220000}"/>
    <cellStyle name="SAPBEXexcCritical4 6 2 2 4" xfId="13530" xr:uid="{00000000-0005-0000-0000-000090220000}"/>
    <cellStyle name="SAPBEXexcCritical4 6 2 2 4 2" xfId="29155" xr:uid="{00000000-0005-0000-0000-000091220000}"/>
    <cellStyle name="SAPBEXexcCritical4 6 2 2 5" xfId="16167" xr:uid="{00000000-0005-0000-0000-000092220000}"/>
    <cellStyle name="SAPBEXexcCritical4 6 2 2 5 2" xfId="31305" xr:uid="{00000000-0005-0000-0000-000093220000}"/>
    <cellStyle name="SAPBEXexcCritical4 6 2 2 6" xfId="18778" xr:uid="{00000000-0005-0000-0000-000094220000}"/>
    <cellStyle name="SAPBEXexcCritical4 6 2 2 6 2" xfId="33726" xr:uid="{00000000-0005-0000-0000-000095220000}"/>
    <cellStyle name="SAPBEXexcCritical4 6 2 2 7" xfId="21062" xr:uid="{00000000-0005-0000-0000-000096220000}"/>
    <cellStyle name="SAPBEXexcCritical4 6 2 2 7 2" xfId="35988" xr:uid="{00000000-0005-0000-0000-000097220000}"/>
    <cellStyle name="SAPBEXexcCritical4 6 2 2 8" xfId="6218" xr:uid="{00000000-0005-0000-0000-000098220000}"/>
    <cellStyle name="SAPBEXexcCritical4 6 2 2 9" xfId="38688" xr:uid="{437050BC-E3B4-4EA0-88D4-EC36C6A8818A}"/>
    <cellStyle name="SAPBEXexcCritical4 6 2 3" xfId="4695" xr:uid="{00000000-0005-0000-0000-000099220000}"/>
    <cellStyle name="SAPBEXexcCritical4 6 2 3 2" xfId="9850" xr:uid="{00000000-0005-0000-0000-00009A220000}"/>
    <cellStyle name="SAPBEXexcCritical4 6 2 3 2 2" xfId="25841" xr:uid="{00000000-0005-0000-0000-00009B220000}"/>
    <cellStyle name="SAPBEXexcCritical4 6 2 3 3" xfId="12668" xr:uid="{00000000-0005-0000-0000-00009C220000}"/>
    <cellStyle name="SAPBEXexcCritical4 6 2 3 3 2" xfId="28512" xr:uid="{00000000-0005-0000-0000-00009D220000}"/>
    <cellStyle name="SAPBEXexcCritical4 6 2 3 4" xfId="10295" xr:uid="{00000000-0005-0000-0000-00009E220000}"/>
    <cellStyle name="SAPBEXexcCritical4 6 2 3 4 2" xfId="26237" xr:uid="{00000000-0005-0000-0000-00009F220000}"/>
    <cellStyle name="SAPBEXexcCritical4 6 2 3 5" xfId="17991" xr:uid="{00000000-0005-0000-0000-0000A0220000}"/>
    <cellStyle name="SAPBEXexcCritical4 6 2 3 5 2" xfId="33107" xr:uid="{00000000-0005-0000-0000-0000A1220000}"/>
    <cellStyle name="SAPBEXexcCritical4 6 2 3 6" xfId="20599" xr:uid="{00000000-0005-0000-0000-0000A2220000}"/>
    <cellStyle name="SAPBEXexcCritical4 6 2 3 6 2" xfId="35536" xr:uid="{00000000-0005-0000-0000-0000A3220000}"/>
    <cellStyle name="SAPBEXexcCritical4 6 2 3 7" xfId="21840" xr:uid="{00000000-0005-0000-0000-0000A4220000}"/>
    <cellStyle name="SAPBEXexcCritical4 6 2 3 7 2" xfId="36759" xr:uid="{00000000-0005-0000-0000-0000A5220000}"/>
    <cellStyle name="SAPBEXexcCritical4 6 2 4" xfId="5595" xr:uid="{00000000-0005-0000-0000-0000A6220000}"/>
    <cellStyle name="SAPBEXexcCritical4 6 2 4 2" xfId="37172" xr:uid="{00000000-0005-0000-0000-0000A7220000}"/>
    <cellStyle name="SAPBEXexcCritical4 6 2 5" xfId="7694" xr:uid="{00000000-0005-0000-0000-0000A8220000}"/>
    <cellStyle name="SAPBEXexcCritical4 6 2 6" xfId="6922" xr:uid="{00000000-0005-0000-0000-0000A9220000}"/>
    <cellStyle name="SAPBEXexcCritical4 6 2 7" xfId="13208" xr:uid="{00000000-0005-0000-0000-0000AA220000}"/>
    <cellStyle name="SAPBEXexcCritical4 6 2 8" xfId="15915" xr:uid="{00000000-0005-0000-0000-0000AB220000}"/>
    <cellStyle name="SAPBEXexcCritical4 6 2 9" xfId="18544" xr:uid="{00000000-0005-0000-0000-0000AC220000}"/>
    <cellStyle name="SAPBEXexcCritical4 6 3" xfId="2815" xr:uid="{00000000-0005-0000-0000-0000AD220000}"/>
    <cellStyle name="SAPBEXexcCritical4 6 3 10" xfId="42271" xr:uid="{465B50E8-D306-4DF6-A241-A992555AF145}"/>
    <cellStyle name="SAPBEXexcCritical4 6 3 11" xfId="44747" xr:uid="{337519B6-046E-42F0-83B5-D733D70E736B}"/>
    <cellStyle name="SAPBEXexcCritical4 6 3 12" xfId="46809" xr:uid="{3C58BE0C-6C2A-4D20-83EE-2F9221B68741}"/>
    <cellStyle name="SAPBEXexcCritical4 6 3 13" xfId="49114" xr:uid="{B8838C2C-6F3E-401E-9AA5-37CA65555BDD}"/>
    <cellStyle name="SAPBEXexcCritical4 6 3 2" xfId="7987" xr:uid="{00000000-0005-0000-0000-0000AE220000}"/>
    <cellStyle name="SAPBEXexcCritical4 6 3 2 2" xfId="24016" xr:uid="{00000000-0005-0000-0000-0000AF220000}"/>
    <cellStyle name="SAPBEXexcCritical4 6 3 2 3" xfId="41998" xr:uid="{80E87343-5CAA-4FB9-96C3-18F7AD513880}"/>
    <cellStyle name="SAPBEXexcCritical4 6 3 2 4" xfId="42436" xr:uid="{77523292-ADD6-477D-BCE4-C639F70EA9DD}"/>
    <cellStyle name="SAPBEXexcCritical4 6 3 2 5" xfId="44904" xr:uid="{B31E9A8E-25ED-44A2-8655-C6DB7D8B7C3C}"/>
    <cellStyle name="SAPBEXexcCritical4 6 3 2 6" xfId="46967" xr:uid="{C8674541-E873-421A-AB94-907CE80E53C4}"/>
    <cellStyle name="SAPBEXexcCritical4 6 3 2 7" xfId="49264" xr:uid="{1D6EAD39-1EE7-4624-922B-C768780FB8EC}"/>
    <cellStyle name="SAPBEXexcCritical4 6 3 3" xfId="10814" xr:uid="{00000000-0005-0000-0000-0000B0220000}"/>
    <cellStyle name="SAPBEXexcCritical4 6 3 3 2" xfId="26681" xr:uid="{00000000-0005-0000-0000-0000B1220000}"/>
    <cellStyle name="SAPBEXexcCritical4 6 3 4" xfId="13169" xr:uid="{00000000-0005-0000-0000-0000B2220000}"/>
    <cellStyle name="SAPBEXexcCritical4 6 3 4 2" xfId="28949" xr:uid="{00000000-0005-0000-0000-0000B3220000}"/>
    <cellStyle name="SAPBEXexcCritical4 6 3 5" xfId="16166" xr:uid="{00000000-0005-0000-0000-0000B4220000}"/>
    <cellStyle name="SAPBEXexcCritical4 6 3 5 2" xfId="31304" xr:uid="{00000000-0005-0000-0000-0000B5220000}"/>
    <cellStyle name="SAPBEXexcCritical4 6 3 6" xfId="18777" xr:uid="{00000000-0005-0000-0000-0000B6220000}"/>
    <cellStyle name="SAPBEXexcCritical4 6 3 6 2" xfId="33725" xr:uid="{00000000-0005-0000-0000-0000B7220000}"/>
    <cellStyle name="SAPBEXexcCritical4 6 3 7" xfId="21061" xr:uid="{00000000-0005-0000-0000-0000B8220000}"/>
    <cellStyle name="SAPBEXexcCritical4 6 3 7 2" xfId="35987" xr:uid="{00000000-0005-0000-0000-0000B9220000}"/>
    <cellStyle name="SAPBEXexcCritical4 6 3 8" xfId="6217" xr:uid="{00000000-0005-0000-0000-0000BA220000}"/>
    <cellStyle name="SAPBEXexcCritical4 6 3 9" xfId="41832" xr:uid="{19C2FF0F-95DB-4547-9BDF-0B4756524B5A}"/>
    <cellStyle name="SAPBEXexcCritical4 6 4" xfId="4696" xr:uid="{00000000-0005-0000-0000-0000BB220000}"/>
    <cellStyle name="SAPBEXexcCritical4 6 4 10" xfId="45755" xr:uid="{0DE179C3-A5C3-4C59-A98C-5EAB5C9C6A4F}"/>
    <cellStyle name="SAPBEXexcCritical4 6 4 11" xfId="48073" xr:uid="{F976C1E7-66EF-4837-A0D1-512DA7615C0E}"/>
    <cellStyle name="SAPBEXexcCritical4 6 4 2" xfId="9851" xr:uid="{00000000-0005-0000-0000-0000BC220000}"/>
    <cellStyle name="SAPBEXexcCritical4 6 4 2 2" xfId="25842" xr:uid="{00000000-0005-0000-0000-0000BD220000}"/>
    <cellStyle name="SAPBEXexcCritical4 6 4 3" xfId="12669" xr:uid="{00000000-0005-0000-0000-0000BE220000}"/>
    <cellStyle name="SAPBEXexcCritical4 6 4 3 2" xfId="28513" xr:uid="{00000000-0005-0000-0000-0000BF220000}"/>
    <cellStyle name="SAPBEXexcCritical4 6 4 4" xfId="10345" xr:uid="{00000000-0005-0000-0000-0000C0220000}"/>
    <cellStyle name="SAPBEXexcCritical4 6 4 4 2" xfId="26283" xr:uid="{00000000-0005-0000-0000-0000C1220000}"/>
    <cellStyle name="SAPBEXexcCritical4 6 4 5" xfId="17992" xr:uid="{00000000-0005-0000-0000-0000C2220000}"/>
    <cellStyle name="SAPBEXexcCritical4 6 4 5 2" xfId="33108" xr:uid="{00000000-0005-0000-0000-0000C3220000}"/>
    <cellStyle name="SAPBEXexcCritical4 6 4 6" xfId="20600" xr:uid="{00000000-0005-0000-0000-0000C4220000}"/>
    <cellStyle name="SAPBEXexcCritical4 6 4 6 2" xfId="35537" xr:uid="{00000000-0005-0000-0000-0000C5220000}"/>
    <cellStyle name="SAPBEXexcCritical4 6 4 7" xfId="5931" xr:uid="{00000000-0005-0000-0000-0000C6220000}"/>
    <cellStyle name="SAPBEXexcCritical4 6 4 7 2" xfId="22907" xr:uid="{00000000-0005-0000-0000-0000C7220000}"/>
    <cellStyle name="SAPBEXexcCritical4 6 4 8" xfId="38689" xr:uid="{5BDD0241-5AB5-405A-9CCA-09D040325880}"/>
    <cellStyle name="SAPBEXexcCritical4 6 4 9" xfId="43565" xr:uid="{2B8F063A-160A-42B6-AD56-0715B824D275}"/>
    <cellStyle name="SAPBEXexcCritical4 6 5" xfId="5596" xr:uid="{00000000-0005-0000-0000-0000C8220000}"/>
    <cellStyle name="SAPBEXexcCritical4 6 5 2" xfId="37173" xr:uid="{00000000-0005-0000-0000-0000C9220000}"/>
    <cellStyle name="SAPBEXexcCritical4 6 6" xfId="5750" xr:uid="{00000000-0005-0000-0000-0000CA220000}"/>
    <cellStyle name="SAPBEXexcCritical4 6 7" xfId="13321" xr:uid="{00000000-0005-0000-0000-0000CB220000}"/>
    <cellStyle name="SAPBEXexcCritical4 6 8" xfId="15376" xr:uid="{00000000-0005-0000-0000-0000CC220000}"/>
    <cellStyle name="SAPBEXexcCritical4 6 9" xfId="15916" xr:uid="{00000000-0005-0000-0000-0000CD220000}"/>
    <cellStyle name="SAPBEXexcCritical4 7" xfId="661" xr:uid="{00000000-0005-0000-0000-0000CE220000}"/>
    <cellStyle name="SAPBEXexcCritical4 7 10" xfId="18543" xr:uid="{00000000-0005-0000-0000-0000CF220000}"/>
    <cellStyle name="SAPBEXexcCritical4 7 11" xfId="22351" xr:uid="{00000000-0005-0000-0000-0000D0220000}"/>
    <cellStyle name="SAPBEXexcCritical4 7 12" xfId="39728" xr:uid="{63CDF379-5AC6-4D43-8762-AA3311E297B5}"/>
    <cellStyle name="SAPBEXexcCritical4 7 13" xfId="39920" xr:uid="{9C35C409-0ABB-4C04-8B00-737A3D4A0440}"/>
    <cellStyle name="SAPBEXexcCritical4 7 14" xfId="42221" xr:uid="{D1E13963-B7DB-4878-A824-B343C3FAF5FD}"/>
    <cellStyle name="SAPBEXexcCritical4 7 15" xfId="39878" xr:uid="{2B31DA85-6004-4BC6-AA96-3A5A5951BB1B}"/>
    <cellStyle name="SAPBEXexcCritical4 7 2" xfId="662" xr:uid="{00000000-0005-0000-0000-0000D1220000}"/>
    <cellStyle name="SAPBEXexcCritical4 7 2 10" xfId="22352" xr:uid="{00000000-0005-0000-0000-0000D2220000}"/>
    <cellStyle name="SAPBEXexcCritical4 7 2 11" xfId="40864" xr:uid="{0E59189A-6910-43FA-AAB9-6406832416B3}"/>
    <cellStyle name="SAPBEXexcCritical4 7 2 12" xfId="41057" xr:uid="{F7617491-A323-464E-9615-07A8F95B825D}"/>
    <cellStyle name="SAPBEXexcCritical4 7 2 13" xfId="42220" xr:uid="{1A8D7BA8-FCA4-44F6-97EF-AF9148EDE81E}"/>
    <cellStyle name="SAPBEXexcCritical4 7 2 14" xfId="41013" xr:uid="{FCFC183B-5ADE-470C-A5BC-EF32513B2D75}"/>
    <cellStyle name="SAPBEXexcCritical4 7 2 2" xfId="2818" xr:uid="{00000000-0005-0000-0000-0000D3220000}"/>
    <cellStyle name="SAPBEXexcCritical4 7 2 2 10" xfId="43568" xr:uid="{B50CF73C-C5D4-4E36-ADC6-EC2282EC51C9}"/>
    <cellStyle name="SAPBEXexcCritical4 7 2 2 11" xfId="45758" xr:uid="{7AF6B38D-7EF8-47A7-90C3-E0BA8FEAAECD}"/>
    <cellStyle name="SAPBEXexcCritical4 7 2 2 12" xfId="48076" xr:uid="{89AB1562-6314-486B-BC9F-198BF0319954}"/>
    <cellStyle name="SAPBEXexcCritical4 7 2 2 2" xfId="7990" xr:uid="{00000000-0005-0000-0000-0000D4220000}"/>
    <cellStyle name="SAPBEXexcCritical4 7 2 2 2 2" xfId="24019" xr:uid="{00000000-0005-0000-0000-0000D5220000}"/>
    <cellStyle name="SAPBEXexcCritical4 7 2 2 3" xfId="10817" xr:uid="{00000000-0005-0000-0000-0000D6220000}"/>
    <cellStyle name="SAPBEXexcCritical4 7 2 2 3 2" xfId="26684" xr:uid="{00000000-0005-0000-0000-0000D7220000}"/>
    <cellStyle name="SAPBEXexcCritical4 7 2 2 4" xfId="15349" xr:uid="{00000000-0005-0000-0000-0000D8220000}"/>
    <cellStyle name="SAPBEXexcCritical4 7 2 2 4 2" xfId="30758" xr:uid="{00000000-0005-0000-0000-0000D9220000}"/>
    <cellStyle name="SAPBEXexcCritical4 7 2 2 5" xfId="16169" xr:uid="{00000000-0005-0000-0000-0000DA220000}"/>
    <cellStyle name="SAPBEXexcCritical4 7 2 2 5 2" xfId="31307" xr:uid="{00000000-0005-0000-0000-0000DB220000}"/>
    <cellStyle name="SAPBEXexcCritical4 7 2 2 6" xfId="18780" xr:uid="{00000000-0005-0000-0000-0000DC220000}"/>
    <cellStyle name="SAPBEXexcCritical4 7 2 2 6 2" xfId="33728" xr:uid="{00000000-0005-0000-0000-0000DD220000}"/>
    <cellStyle name="SAPBEXexcCritical4 7 2 2 7" xfId="21064" xr:uid="{00000000-0005-0000-0000-0000DE220000}"/>
    <cellStyle name="SAPBEXexcCritical4 7 2 2 7 2" xfId="35990" xr:uid="{00000000-0005-0000-0000-0000DF220000}"/>
    <cellStyle name="SAPBEXexcCritical4 7 2 2 8" xfId="6220" xr:uid="{00000000-0005-0000-0000-0000E0220000}"/>
    <cellStyle name="SAPBEXexcCritical4 7 2 2 9" xfId="38687" xr:uid="{66B0A261-5D79-4D7D-8572-4BCED8A70444}"/>
    <cellStyle name="SAPBEXexcCritical4 7 2 3" xfId="4693" xr:uid="{00000000-0005-0000-0000-0000E1220000}"/>
    <cellStyle name="SAPBEXexcCritical4 7 2 3 2" xfId="9848" xr:uid="{00000000-0005-0000-0000-0000E2220000}"/>
    <cellStyle name="SAPBEXexcCritical4 7 2 3 2 2" xfId="25839" xr:uid="{00000000-0005-0000-0000-0000E3220000}"/>
    <cellStyle name="SAPBEXexcCritical4 7 2 3 3" xfId="12666" xr:uid="{00000000-0005-0000-0000-0000E4220000}"/>
    <cellStyle name="SAPBEXexcCritical4 7 2 3 3 2" xfId="28510" xr:uid="{00000000-0005-0000-0000-0000E5220000}"/>
    <cellStyle name="SAPBEXexcCritical4 7 2 3 4" xfId="14098" xr:uid="{00000000-0005-0000-0000-0000E6220000}"/>
    <cellStyle name="SAPBEXexcCritical4 7 2 3 4 2" xfId="29679" xr:uid="{00000000-0005-0000-0000-0000E7220000}"/>
    <cellStyle name="SAPBEXexcCritical4 7 2 3 5" xfId="17989" xr:uid="{00000000-0005-0000-0000-0000E8220000}"/>
    <cellStyle name="SAPBEXexcCritical4 7 2 3 5 2" xfId="33105" xr:uid="{00000000-0005-0000-0000-0000E9220000}"/>
    <cellStyle name="SAPBEXexcCritical4 7 2 3 6" xfId="20597" xr:uid="{00000000-0005-0000-0000-0000EA220000}"/>
    <cellStyle name="SAPBEXexcCritical4 7 2 3 6 2" xfId="35534" xr:uid="{00000000-0005-0000-0000-0000EB220000}"/>
    <cellStyle name="SAPBEXexcCritical4 7 2 3 7" xfId="21352" xr:uid="{00000000-0005-0000-0000-0000EC220000}"/>
    <cellStyle name="SAPBEXexcCritical4 7 2 3 7 2" xfId="36278" xr:uid="{00000000-0005-0000-0000-0000ED220000}"/>
    <cellStyle name="SAPBEXexcCritical4 7 2 4" xfId="5593" xr:uid="{00000000-0005-0000-0000-0000EE220000}"/>
    <cellStyle name="SAPBEXexcCritical4 7 2 4 2" xfId="37170" xr:uid="{00000000-0005-0000-0000-0000EF220000}"/>
    <cellStyle name="SAPBEXexcCritical4 7 2 5" xfId="6892" xr:uid="{00000000-0005-0000-0000-0000F0220000}"/>
    <cellStyle name="SAPBEXexcCritical4 7 2 6" xfId="6624" xr:uid="{00000000-0005-0000-0000-0000F1220000}"/>
    <cellStyle name="SAPBEXexcCritical4 7 2 7" xfId="13502" xr:uid="{00000000-0005-0000-0000-0000F2220000}"/>
    <cellStyle name="SAPBEXexcCritical4 7 2 8" xfId="15913" xr:uid="{00000000-0005-0000-0000-0000F3220000}"/>
    <cellStyle name="SAPBEXexcCritical4 7 2 9" xfId="18542" xr:uid="{00000000-0005-0000-0000-0000F4220000}"/>
    <cellStyle name="SAPBEXexcCritical4 7 3" xfId="2817" xr:uid="{00000000-0005-0000-0000-0000F5220000}"/>
    <cellStyle name="SAPBEXexcCritical4 7 3 10" xfId="42272" xr:uid="{2EA06765-02EF-4F2D-82E7-8DC3653DC3D2}"/>
    <cellStyle name="SAPBEXexcCritical4 7 3 11" xfId="44748" xr:uid="{294C0457-6D50-40F2-9EEA-0542685C05BF}"/>
    <cellStyle name="SAPBEXexcCritical4 7 3 12" xfId="46810" xr:uid="{9DAC12B1-DF62-4E12-A113-DE04BBC93235}"/>
    <cellStyle name="SAPBEXexcCritical4 7 3 13" xfId="49115" xr:uid="{F741E4E8-B8DD-480F-8523-82A8C7D4A1CE}"/>
    <cellStyle name="SAPBEXexcCritical4 7 3 2" xfId="7989" xr:uid="{00000000-0005-0000-0000-0000F6220000}"/>
    <cellStyle name="SAPBEXexcCritical4 7 3 2 2" xfId="24018" xr:uid="{00000000-0005-0000-0000-0000F7220000}"/>
    <cellStyle name="SAPBEXexcCritical4 7 3 2 3" xfId="41999" xr:uid="{492A4023-858F-470F-96A1-0A3B9CF5FD06}"/>
    <cellStyle name="SAPBEXexcCritical4 7 3 2 4" xfId="42437" xr:uid="{00073720-0ACF-439D-B2F0-EF42D4083D58}"/>
    <cellStyle name="SAPBEXexcCritical4 7 3 2 5" xfId="44905" xr:uid="{2D9616A5-8C40-4B55-AC9E-13DDBB3CD1D3}"/>
    <cellStyle name="SAPBEXexcCritical4 7 3 2 6" xfId="46968" xr:uid="{2CBD3412-2C92-4755-9503-0D1567A1D09F}"/>
    <cellStyle name="SAPBEXexcCritical4 7 3 2 7" xfId="49265" xr:uid="{5EC9A4A8-64A8-4AD3-AD91-E7C91E18D31E}"/>
    <cellStyle name="SAPBEXexcCritical4 7 3 3" xfId="10816" xr:uid="{00000000-0005-0000-0000-0000F8220000}"/>
    <cellStyle name="SAPBEXexcCritical4 7 3 3 2" xfId="26683" xr:uid="{00000000-0005-0000-0000-0000F9220000}"/>
    <cellStyle name="SAPBEXexcCritical4 7 3 4" xfId="13168" xr:uid="{00000000-0005-0000-0000-0000FA220000}"/>
    <cellStyle name="SAPBEXexcCritical4 7 3 4 2" xfId="28948" xr:uid="{00000000-0005-0000-0000-0000FB220000}"/>
    <cellStyle name="SAPBEXexcCritical4 7 3 5" xfId="16168" xr:uid="{00000000-0005-0000-0000-0000FC220000}"/>
    <cellStyle name="SAPBEXexcCritical4 7 3 5 2" xfId="31306" xr:uid="{00000000-0005-0000-0000-0000FD220000}"/>
    <cellStyle name="SAPBEXexcCritical4 7 3 6" xfId="18779" xr:uid="{00000000-0005-0000-0000-0000FE220000}"/>
    <cellStyle name="SAPBEXexcCritical4 7 3 6 2" xfId="33727" xr:uid="{00000000-0005-0000-0000-0000FF220000}"/>
    <cellStyle name="SAPBEXexcCritical4 7 3 7" xfId="21063" xr:uid="{00000000-0005-0000-0000-000000230000}"/>
    <cellStyle name="SAPBEXexcCritical4 7 3 7 2" xfId="35989" xr:uid="{00000000-0005-0000-0000-000001230000}"/>
    <cellStyle name="SAPBEXexcCritical4 7 3 8" xfId="6219" xr:uid="{00000000-0005-0000-0000-000002230000}"/>
    <cellStyle name="SAPBEXexcCritical4 7 3 9" xfId="41833" xr:uid="{8ABAAED4-5D6C-4242-828D-CE37977326CA}"/>
    <cellStyle name="SAPBEXexcCritical4 7 4" xfId="4694" xr:uid="{00000000-0005-0000-0000-000003230000}"/>
    <cellStyle name="SAPBEXexcCritical4 7 4 10" xfId="45757" xr:uid="{A2F6FE92-4C80-4590-A7D7-13EF046CB089}"/>
    <cellStyle name="SAPBEXexcCritical4 7 4 11" xfId="48075" xr:uid="{51DA4369-2093-4DCD-BC56-45CF25A7B534}"/>
    <cellStyle name="SAPBEXexcCritical4 7 4 2" xfId="9849" xr:uid="{00000000-0005-0000-0000-000004230000}"/>
    <cellStyle name="SAPBEXexcCritical4 7 4 2 2" xfId="25840" xr:uid="{00000000-0005-0000-0000-000005230000}"/>
    <cellStyle name="SAPBEXexcCritical4 7 4 3" xfId="12667" xr:uid="{00000000-0005-0000-0000-000006230000}"/>
    <cellStyle name="SAPBEXexcCritical4 7 4 3 2" xfId="28511" xr:uid="{00000000-0005-0000-0000-000007230000}"/>
    <cellStyle name="SAPBEXexcCritical4 7 4 4" xfId="15491" xr:uid="{00000000-0005-0000-0000-000008230000}"/>
    <cellStyle name="SAPBEXexcCritical4 7 4 4 2" xfId="30852" xr:uid="{00000000-0005-0000-0000-000009230000}"/>
    <cellStyle name="SAPBEXexcCritical4 7 4 5" xfId="17990" xr:uid="{00000000-0005-0000-0000-00000A230000}"/>
    <cellStyle name="SAPBEXexcCritical4 7 4 5 2" xfId="33106" xr:uid="{00000000-0005-0000-0000-00000B230000}"/>
    <cellStyle name="SAPBEXexcCritical4 7 4 6" xfId="20598" xr:uid="{00000000-0005-0000-0000-00000C230000}"/>
    <cellStyle name="SAPBEXexcCritical4 7 4 6 2" xfId="35535" xr:uid="{00000000-0005-0000-0000-00000D230000}"/>
    <cellStyle name="SAPBEXexcCritical4 7 4 7" xfId="21839" xr:uid="{00000000-0005-0000-0000-00000E230000}"/>
    <cellStyle name="SAPBEXexcCritical4 7 4 7 2" xfId="36758" xr:uid="{00000000-0005-0000-0000-00000F230000}"/>
    <cellStyle name="SAPBEXexcCritical4 7 4 8" xfId="39227" xr:uid="{C4950B59-B36C-4589-9A64-96913A3519AC}"/>
    <cellStyle name="SAPBEXexcCritical4 7 4 9" xfId="43567" xr:uid="{72750040-6B43-4DA6-85DB-526852169E0F}"/>
    <cellStyle name="SAPBEXexcCritical4 7 5" xfId="5594" xr:uid="{00000000-0005-0000-0000-000010230000}"/>
    <cellStyle name="SAPBEXexcCritical4 7 5 2" xfId="37171" xr:uid="{00000000-0005-0000-0000-000011230000}"/>
    <cellStyle name="SAPBEXexcCritical4 7 6" xfId="6893" xr:uid="{00000000-0005-0000-0000-000012230000}"/>
    <cellStyle name="SAPBEXexcCritical4 7 7" xfId="6652" xr:uid="{00000000-0005-0000-0000-000013230000}"/>
    <cellStyle name="SAPBEXexcCritical4 7 8" xfId="14246" xr:uid="{00000000-0005-0000-0000-000014230000}"/>
    <cellStyle name="SAPBEXexcCritical4 7 9" xfId="15914" xr:uid="{00000000-0005-0000-0000-000015230000}"/>
    <cellStyle name="SAPBEXexcCritical4 8" xfId="663" xr:uid="{00000000-0005-0000-0000-000016230000}"/>
    <cellStyle name="SAPBEXexcCritical4 8 10" xfId="18541" xr:uid="{00000000-0005-0000-0000-000017230000}"/>
    <cellStyle name="SAPBEXexcCritical4 8 11" xfId="22353" xr:uid="{00000000-0005-0000-0000-000018230000}"/>
    <cellStyle name="SAPBEXexcCritical4 8 12" xfId="39727" xr:uid="{1AC97CBF-4CCE-4AF2-A8A8-F7D48A46AB1B}"/>
    <cellStyle name="SAPBEXexcCritical4 8 13" xfId="39921" xr:uid="{6F3BE6A8-4328-472B-9E26-E3A90797DAF8}"/>
    <cellStyle name="SAPBEXexcCritical4 8 14" xfId="44575" xr:uid="{08305F4E-8C0E-47F0-A166-DF01307B3EEC}"/>
    <cellStyle name="SAPBEXexcCritical4 8 15" xfId="38911" xr:uid="{58A85FE1-A3E2-4BA9-B114-2862C040886C}"/>
    <cellStyle name="SAPBEXexcCritical4 8 2" xfId="664" xr:uid="{00000000-0005-0000-0000-000019230000}"/>
    <cellStyle name="SAPBEXexcCritical4 8 2 10" xfId="44749" xr:uid="{0DB1337A-ECF4-4053-BAB5-AA81C908AD84}"/>
    <cellStyle name="SAPBEXexcCritical4 8 2 11" xfId="46811" xr:uid="{A9C3F215-E93A-4701-A201-1C9BA9BCE339}"/>
    <cellStyle name="SAPBEXexcCritical4 8 2 12" xfId="49116" xr:uid="{2E19CAEC-9AC6-4A37-9DEE-540A06935AC4}"/>
    <cellStyle name="SAPBEXexcCritical4 8 2 2" xfId="5592" xr:uid="{00000000-0005-0000-0000-00001A230000}"/>
    <cellStyle name="SAPBEXexcCritical4 8 2 2 2" xfId="37807" xr:uid="{00000000-0005-0000-0000-00001B230000}"/>
    <cellStyle name="SAPBEXexcCritical4 8 2 2 3" xfId="42438" xr:uid="{9AFB1AA1-2254-4155-9754-8721BCAE3382}"/>
    <cellStyle name="SAPBEXexcCritical4 8 2 2 4" xfId="44906" xr:uid="{3FE3468F-C3E1-4FEE-A819-70C72F279D7E}"/>
    <cellStyle name="SAPBEXexcCritical4 8 2 2 5" xfId="46969" xr:uid="{C233615F-0832-4A12-8CEA-66801A365392}"/>
    <cellStyle name="SAPBEXexcCritical4 8 2 2 6" xfId="49266" xr:uid="{A8918AAB-21BB-4EEE-8337-115586751A30}"/>
    <cellStyle name="SAPBEXexcCritical4 8 2 3" xfId="6890" xr:uid="{00000000-0005-0000-0000-00001C230000}"/>
    <cellStyle name="SAPBEXexcCritical4 8 2 4" xfId="13044" xr:uid="{00000000-0005-0000-0000-00001D230000}"/>
    <cellStyle name="SAPBEXexcCritical4 8 2 5" xfId="15377" xr:uid="{00000000-0005-0000-0000-00001E230000}"/>
    <cellStyle name="SAPBEXexcCritical4 8 2 6" xfId="15911" xr:uid="{00000000-0005-0000-0000-00001F230000}"/>
    <cellStyle name="SAPBEXexcCritical4 8 2 7" xfId="18535" xr:uid="{00000000-0005-0000-0000-000020230000}"/>
    <cellStyle name="SAPBEXexcCritical4 8 2 8" xfId="22354" xr:uid="{00000000-0005-0000-0000-000021230000}"/>
    <cellStyle name="SAPBEXexcCritical4 8 2 9" xfId="42273" xr:uid="{C0C66A4A-92CD-4DCB-BD85-6A55574DD5F5}"/>
    <cellStyle name="SAPBEXexcCritical4 8 3" xfId="2819" xr:uid="{00000000-0005-0000-0000-000022230000}"/>
    <cellStyle name="SAPBEXexcCritical4 8 3 10" xfId="43569" xr:uid="{CAEB372F-6C78-4A09-BB83-8C48BB205BE8}"/>
    <cellStyle name="SAPBEXexcCritical4 8 3 11" xfId="45759" xr:uid="{0374ECAF-AAE2-48FC-92B1-DC718F38ABCC}"/>
    <cellStyle name="SAPBEXexcCritical4 8 3 12" xfId="48077" xr:uid="{F317E39E-4FA9-45C8-91AC-C2504EDC19D3}"/>
    <cellStyle name="SAPBEXexcCritical4 8 3 2" xfId="7991" xr:uid="{00000000-0005-0000-0000-000023230000}"/>
    <cellStyle name="SAPBEXexcCritical4 8 3 2 2" xfId="24020" xr:uid="{00000000-0005-0000-0000-000024230000}"/>
    <cellStyle name="SAPBEXexcCritical4 8 3 3" xfId="10818" xr:uid="{00000000-0005-0000-0000-000025230000}"/>
    <cellStyle name="SAPBEXexcCritical4 8 3 3 2" xfId="26685" xr:uid="{00000000-0005-0000-0000-000026230000}"/>
    <cellStyle name="SAPBEXexcCritical4 8 3 4" xfId="13167" xr:uid="{00000000-0005-0000-0000-000027230000}"/>
    <cellStyle name="SAPBEXexcCritical4 8 3 4 2" xfId="28947" xr:uid="{00000000-0005-0000-0000-000028230000}"/>
    <cellStyle name="SAPBEXexcCritical4 8 3 5" xfId="16170" xr:uid="{00000000-0005-0000-0000-000029230000}"/>
    <cellStyle name="SAPBEXexcCritical4 8 3 5 2" xfId="31308" xr:uid="{00000000-0005-0000-0000-00002A230000}"/>
    <cellStyle name="SAPBEXexcCritical4 8 3 6" xfId="18781" xr:uid="{00000000-0005-0000-0000-00002B230000}"/>
    <cellStyle name="SAPBEXexcCritical4 8 3 6 2" xfId="33729" xr:uid="{00000000-0005-0000-0000-00002C230000}"/>
    <cellStyle name="SAPBEXexcCritical4 8 3 7" xfId="21065" xr:uid="{00000000-0005-0000-0000-00002D230000}"/>
    <cellStyle name="SAPBEXexcCritical4 8 3 7 2" xfId="35991" xr:uid="{00000000-0005-0000-0000-00002E230000}"/>
    <cellStyle name="SAPBEXexcCritical4 8 3 8" xfId="6221" xr:uid="{00000000-0005-0000-0000-00002F230000}"/>
    <cellStyle name="SAPBEXexcCritical4 8 3 9" xfId="38686" xr:uid="{B5554CA8-6928-4C1A-911A-662F9531E0F7}"/>
    <cellStyle name="SAPBEXexcCritical4 8 4" xfId="4692" xr:uid="{00000000-0005-0000-0000-000030230000}"/>
    <cellStyle name="SAPBEXexcCritical4 8 4 2" xfId="9847" xr:uid="{00000000-0005-0000-0000-000031230000}"/>
    <cellStyle name="SAPBEXexcCritical4 8 4 2 2" xfId="25838" xr:uid="{00000000-0005-0000-0000-000032230000}"/>
    <cellStyle name="SAPBEXexcCritical4 8 4 3" xfId="12665" xr:uid="{00000000-0005-0000-0000-000033230000}"/>
    <cellStyle name="SAPBEXexcCritical4 8 4 3 2" xfId="28509" xr:uid="{00000000-0005-0000-0000-000034230000}"/>
    <cellStyle name="SAPBEXexcCritical4 8 4 4" xfId="10346" xr:uid="{00000000-0005-0000-0000-000035230000}"/>
    <cellStyle name="SAPBEXexcCritical4 8 4 4 2" xfId="26284" xr:uid="{00000000-0005-0000-0000-000036230000}"/>
    <cellStyle name="SAPBEXexcCritical4 8 4 5" xfId="17988" xr:uid="{00000000-0005-0000-0000-000037230000}"/>
    <cellStyle name="SAPBEXexcCritical4 8 4 5 2" xfId="33104" xr:uid="{00000000-0005-0000-0000-000038230000}"/>
    <cellStyle name="SAPBEXexcCritical4 8 4 6" xfId="20596" xr:uid="{00000000-0005-0000-0000-000039230000}"/>
    <cellStyle name="SAPBEXexcCritical4 8 4 6 2" xfId="35533" xr:uid="{00000000-0005-0000-0000-00003A230000}"/>
    <cellStyle name="SAPBEXexcCritical4 8 4 7" xfId="21351" xr:uid="{00000000-0005-0000-0000-00003B230000}"/>
    <cellStyle name="SAPBEXexcCritical4 8 4 7 2" xfId="36277" xr:uid="{00000000-0005-0000-0000-00003C230000}"/>
    <cellStyle name="SAPBEXexcCritical4 8 5" xfId="5211" xr:uid="{00000000-0005-0000-0000-00003D230000}"/>
    <cellStyle name="SAPBEXexcCritical4 8 5 2" xfId="37808" xr:uid="{00000000-0005-0000-0000-00003E230000}"/>
    <cellStyle name="SAPBEXexcCritical4 8 6" xfId="6891" xr:uid="{00000000-0005-0000-0000-00003F230000}"/>
    <cellStyle name="SAPBEXexcCritical4 8 7" xfId="6653" xr:uid="{00000000-0005-0000-0000-000040230000}"/>
    <cellStyle name="SAPBEXexcCritical4 8 8" xfId="6977" xr:uid="{00000000-0005-0000-0000-000041230000}"/>
    <cellStyle name="SAPBEXexcCritical4 8 9" xfId="15912" xr:uid="{00000000-0005-0000-0000-000042230000}"/>
    <cellStyle name="SAPBEXexcCritical4 9" xfId="665" xr:uid="{00000000-0005-0000-0000-000043230000}"/>
    <cellStyle name="SAPBEXexcCritical4 9 10" xfId="5006" xr:uid="{00000000-0005-0000-0000-000044230000}"/>
    <cellStyle name="SAPBEXexcCritical4 9 11" xfId="40863" xr:uid="{1AB95632-A22E-4EF1-A35E-71D0B93A9843}"/>
    <cellStyle name="SAPBEXexcCritical4 9 12" xfId="41058" xr:uid="{2C77CD0A-24C1-455D-A574-F8E90DA7B712}"/>
    <cellStyle name="SAPBEXexcCritical4 9 13" xfId="39851" xr:uid="{84AD9C0D-A7C5-46AE-921F-83427427724B}"/>
    <cellStyle name="SAPBEXexcCritical4 9 14" xfId="43266" xr:uid="{89C12AE5-2D41-4645-B7DB-AC96EF4499E0}"/>
    <cellStyle name="SAPBEXexcCritical4 9 2" xfId="2820" xr:uid="{00000000-0005-0000-0000-000045230000}"/>
    <cellStyle name="SAPBEXexcCritical4 9 2 10" xfId="43570" xr:uid="{98FEC22A-1047-4F98-B537-0DB8EB6BCB81}"/>
    <cellStyle name="SAPBEXexcCritical4 9 2 11" xfId="45760" xr:uid="{F47B3A63-5B3B-4B37-B2E0-C1D66F8DC035}"/>
    <cellStyle name="SAPBEXexcCritical4 9 2 12" xfId="48078" xr:uid="{A5ED704F-AA5A-4E8B-9E7F-45173C184932}"/>
    <cellStyle name="SAPBEXexcCritical4 9 2 2" xfId="7992" xr:uid="{00000000-0005-0000-0000-000046230000}"/>
    <cellStyle name="SAPBEXexcCritical4 9 2 2 2" xfId="24021" xr:uid="{00000000-0005-0000-0000-000047230000}"/>
    <cellStyle name="SAPBEXexcCritical4 9 2 3" xfId="10819" xr:uid="{00000000-0005-0000-0000-000048230000}"/>
    <cellStyle name="SAPBEXexcCritical4 9 2 3 2" xfId="26686" xr:uid="{00000000-0005-0000-0000-000049230000}"/>
    <cellStyle name="SAPBEXexcCritical4 9 2 4" xfId="13529" xr:uid="{00000000-0005-0000-0000-00004A230000}"/>
    <cellStyle name="SAPBEXexcCritical4 9 2 4 2" xfId="29154" xr:uid="{00000000-0005-0000-0000-00004B230000}"/>
    <cellStyle name="SAPBEXexcCritical4 9 2 5" xfId="16171" xr:uid="{00000000-0005-0000-0000-00004C230000}"/>
    <cellStyle name="SAPBEXexcCritical4 9 2 5 2" xfId="31309" xr:uid="{00000000-0005-0000-0000-00004D230000}"/>
    <cellStyle name="SAPBEXexcCritical4 9 2 6" xfId="18782" xr:uid="{00000000-0005-0000-0000-00004E230000}"/>
    <cellStyle name="SAPBEXexcCritical4 9 2 6 2" xfId="33730" xr:uid="{00000000-0005-0000-0000-00004F230000}"/>
    <cellStyle name="SAPBEXexcCritical4 9 2 7" xfId="21066" xr:uid="{00000000-0005-0000-0000-000050230000}"/>
    <cellStyle name="SAPBEXexcCritical4 9 2 7 2" xfId="35992" xr:uid="{00000000-0005-0000-0000-000051230000}"/>
    <cellStyle name="SAPBEXexcCritical4 9 2 8" xfId="6222" xr:uid="{00000000-0005-0000-0000-000052230000}"/>
    <cellStyle name="SAPBEXexcCritical4 9 2 9" xfId="38685" xr:uid="{BD1ACC43-B760-46B5-AA02-89DDDF01F0A4}"/>
    <cellStyle name="SAPBEXexcCritical4 9 3" xfId="4691" xr:uid="{00000000-0005-0000-0000-000053230000}"/>
    <cellStyle name="SAPBEXexcCritical4 9 3 2" xfId="9846" xr:uid="{00000000-0005-0000-0000-000054230000}"/>
    <cellStyle name="SAPBEXexcCritical4 9 3 2 2" xfId="25837" xr:uid="{00000000-0005-0000-0000-000055230000}"/>
    <cellStyle name="SAPBEXexcCritical4 9 3 3" xfId="12664" xr:uid="{00000000-0005-0000-0000-000056230000}"/>
    <cellStyle name="SAPBEXexcCritical4 9 3 3 2" xfId="28508" xr:uid="{00000000-0005-0000-0000-000057230000}"/>
    <cellStyle name="SAPBEXexcCritical4 9 3 4" xfId="15492" xr:uid="{00000000-0005-0000-0000-000058230000}"/>
    <cellStyle name="SAPBEXexcCritical4 9 3 4 2" xfId="30853" xr:uid="{00000000-0005-0000-0000-000059230000}"/>
    <cellStyle name="SAPBEXexcCritical4 9 3 5" xfId="17987" xr:uid="{00000000-0005-0000-0000-00005A230000}"/>
    <cellStyle name="SAPBEXexcCritical4 9 3 5 2" xfId="33103" xr:uid="{00000000-0005-0000-0000-00005B230000}"/>
    <cellStyle name="SAPBEXexcCritical4 9 3 6" xfId="20595" xr:uid="{00000000-0005-0000-0000-00005C230000}"/>
    <cellStyle name="SAPBEXexcCritical4 9 3 6 2" xfId="35532" xr:uid="{00000000-0005-0000-0000-00005D230000}"/>
    <cellStyle name="SAPBEXexcCritical4 9 3 7" xfId="15422" xr:uid="{00000000-0005-0000-0000-00005E230000}"/>
    <cellStyle name="SAPBEXexcCritical4 9 3 7 2" xfId="30803" xr:uid="{00000000-0005-0000-0000-00005F230000}"/>
    <cellStyle name="SAPBEXexcCritical4 9 4" xfId="5591" xr:uid="{00000000-0005-0000-0000-000060230000}"/>
    <cellStyle name="SAPBEXexcCritical4 9 4 2" xfId="22737" xr:uid="{00000000-0005-0000-0000-000061230000}"/>
    <cellStyle name="SAPBEXexcCritical4 9 5" xfId="5751" xr:uid="{00000000-0005-0000-0000-000062230000}"/>
    <cellStyle name="SAPBEXexcCritical4 9 5 2" xfId="22794" xr:uid="{00000000-0005-0000-0000-000063230000}"/>
    <cellStyle name="SAPBEXexcCritical4 9 6" xfId="6654" xr:uid="{00000000-0005-0000-0000-000064230000}"/>
    <cellStyle name="SAPBEXexcCritical4 9 6 2" xfId="23159" xr:uid="{00000000-0005-0000-0000-000065230000}"/>
    <cellStyle name="SAPBEXexcCritical4 9 7" xfId="7785" xr:uid="{00000000-0005-0000-0000-000066230000}"/>
    <cellStyle name="SAPBEXexcCritical4 9 7 2" xfId="23829" xr:uid="{00000000-0005-0000-0000-000067230000}"/>
    <cellStyle name="SAPBEXexcCritical4 9 8" xfId="15910" xr:uid="{00000000-0005-0000-0000-000068230000}"/>
    <cellStyle name="SAPBEXexcCritical4 9 8 2" xfId="31109" xr:uid="{00000000-0005-0000-0000-000069230000}"/>
    <cellStyle name="SAPBEXexcCritical4 9 9" xfId="18540" xr:uid="{00000000-0005-0000-0000-00006A230000}"/>
    <cellStyle name="SAPBEXexcCritical4 9 9 2" xfId="33533" xr:uid="{00000000-0005-0000-0000-00006B230000}"/>
    <cellStyle name="SAPBEXexcCritical4_CC - Div XRef" xfId="1802" xr:uid="{00000000-0005-0000-0000-00006C230000}"/>
    <cellStyle name="SAPBEXexcCritical5" xfId="77" xr:uid="{00000000-0005-0000-0000-00006D230000}"/>
    <cellStyle name="SAPBEXexcCritical5 10" xfId="666" xr:uid="{00000000-0005-0000-0000-00006E230000}"/>
    <cellStyle name="SAPBEXexcCritical5 10 10" xfId="22355" xr:uid="{00000000-0005-0000-0000-00006F230000}"/>
    <cellStyle name="SAPBEXexcCritical5 10 11" xfId="38258" xr:uid="{A6841876-0743-4050-AD4C-3028CB423233}"/>
    <cellStyle name="SAPBEXexcCritical5 10 12" xfId="39922" xr:uid="{89E1648A-D23C-4D98-BF29-63432A501AB7}"/>
    <cellStyle name="SAPBEXexcCritical5 10 13" xfId="39850" xr:uid="{5503EC30-3693-497D-ABFF-A9D87CB4A7B8}"/>
    <cellStyle name="SAPBEXexcCritical5 10 14" xfId="43267" xr:uid="{874EFCC5-8C6A-4729-8249-B1FC7250A0AB}"/>
    <cellStyle name="SAPBEXexcCritical5 10 2" xfId="2821" xr:uid="{00000000-0005-0000-0000-000070230000}"/>
    <cellStyle name="SAPBEXexcCritical5 10 2 10" xfId="43571" xr:uid="{73119642-C3F2-40F7-B52E-3D04135045CA}"/>
    <cellStyle name="SAPBEXexcCritical5 10 2 11" xfId="45761" xr:uid="{7DDEBE36-11E3-4592-9F10-1762F254F1FB}"/>
    <cellStyle name="SAPBEXexcCritical5 10 2 12" xfId="48079" xr:uid="{6E765434-0F2F-4890-A08E-9FC995A9EB8C}"/>
    <cellStyle name="SAPBEXexcCritical5 10 2 2" xfId="7993" xr:uid="{00000000-0005-0000-0000-000071230000}"/>
    <cellStyle name="SAPBEXexcCritical5 10 2 2 2" xfId="24022" xr:uid="{00000000-0005-0000-0000-000072230000}"/>
    <cellStyle name="SAPBEXexcCritical5 10 2 3" xfId="10820" xr:uid="{00000000-0005-0000-0000-000073230000}"/>
    <cellStyle name="SAPBEXexcCritical5 10 2 3 2" xfId="26687" xr:uid="{00000000-0005-0000-0000-000074230000}"/>
    <cellStyle name="SAPBEXexcCritical5 10 2 4" xfId="13166" xr:uid="{00000000-0005-0000-0000-000075230000}"/>
    <cellStyle name="SAPBEXexcCritical5 10 2 4 2" xfId="28946" xr:uid="{00000000-0005-0000-0000-000076230000}"/>
    <cellStyle name="SAPBEXexcCritical5 10 2 5" xfId="16172" xr:uid="{00000000-0005-0000-0000-000077230000}"/>
    <cellStyle name="SAPBEXexcCritical5 10 2 5 2" xfId="31310" xr:uid="{00000000-0005-0000-0000-000078230000}"/>
    <cellStyle name="SAPBEXexcCritical5 10 2 6" xfId="18783" xr:uid="{00000000-0005-0000-0000-000079230000}"/>
    <cellStyle name="SAPBEXexcCritical5 10 2 6 2" xfId="33731" xr:uid="{00000000-0005-0000-0000-00007A230000}"/>
    <cellStyle name="SAPBEXexcCritical5 10 2 7" xfId="21067" xr:uid="{00000000-0005-0000-0000-00007B230000}"/>
    <cellStyle name="SAPBEXexcCritical5 10 2 7 2" xfId="35993" xr:uid="{00000000-0005-0000-0000-00007C230000}"/>
    <cellStyle name="SAPBEXexcCritical5 10 2 8" xfId="6223" xr:uid="{00000000-0005-0000-0000-00007D230000}"/>
    <cellStyle name="SAPBEXexcCritical5 10 2 9" xfId="39226" xr:uid="{E92AEB4E-E760-4761-9F85-7862987C4DCB}"/>
    <cellStyle name="SAPBEXexcCritical5 10 3" xfId="4690" xr:uid="{00000000-0005-0000-0000-00007E230000}"/>
    <cellStyle name="SAPBEXexcCritical5 10 3 2" xfId="9845" xr:uid="{00000000-0005-0000-0000-00007F230000}"/>
    <cellStyle name="SAPBEXexcCritical5 10 3 2 2" xfId="25836" xr:uid="{00000000-0005-0000-0000-000080230000}"/>
    <cellStyle name="SAPBEXexcCritical5 10 3 3" xfId="12663" xr:uid="{00000000-0005-0000-0000-000081230000}"/>
    <cellStyle name="SAPBEXexcCritical5 10 3 3 2" xfId="28507" xr:uid="{00000000-0005-0000-0000-000082230000}"/>
    <cellStyle name="SAPBEXexcCritical5 10 3 4" xfId="14097" xr:uid="{00000000-0005-0000-0000-000083230000}"/>
    <cellStyle name="SAPBEXexcCritical5 10 3 4 2" xfId="29678" xr:uid="{00000000-0005-0000-0000-000084230000}"/>
    <cellStyle name="SAPBEXexcCritical5 10 3 5" xfId="17986" xr:uid="{00000000-0005-0000-0000-000085230000}"/>
    <cellStyle name="SAPBEXexcCritical5 10 3 5 2" xfId="33102" xr:uid="{00000000-0005-0000-0000-000086230000}"/>
    <cellStyle name="SAPBEXexcCritical5 10 3 6" xfId="20594" xr:uid="{00000000-0005-0000-0000-000087230000}"/>
    <cellStyle name="SAPBEXexcCritical5 10 3 6 2" xfId="35531" xr:uid="{00000000-0005-0000-0000-000088230000}"/>
    <cellStyle name="SAPBEXexcCritical5 10 3 7" xfId="21842" xr:uid="{00000000-0005-0000-0000-000089230000}"/>
    <cellStyle name="SAPBEXexcCritical5 10 3 7 2" xfId="36761" xr:uid="{00000000-0005-0000-0000-00008A230000}"/>
    <cellStyle name="SAPBEXexcCritical5 10 4" xfId="5590" xr:uid="{00000000-0005-0000-0000-00008B230000}"/>
    <cellStyle name="SAPBEXexcCritical5 10 4 2" xfId="37169" xr:uid="{00000000-0005-0000-0000-00008C230000}"/>
    <cellStyle name="SAPBEXexcCritical5 10 5" xfId="7693" xr:uid="{00000000-0005-0000-0000-00008D230000}"/>
    <cellStyle name="SAPBEXexcCritical5 10 6" xfId="6623" xr:uid="{00000000-0005-0000-0000-00008E230000}"/>
    <cellStyle name="SAPBEXexcCritical5 10 7" xfId="13501" xr:uid="{00000000-0005-0000-0000-00008F230000}"/>
    <cellStyle name="SAPBEXexcCritical5 10 8" xfId="6736" xr:uid="{00000000-0005-0000-0000-000090230000}"/>
    <cellStyle name="SAPBEXexcCritical5 10 9" xfId="18539" xr:uid="{00000000-0005-0000-0000-000091230000}"/>
    <cellStyle name="SAPBEXexcCritical5 11" xfId="1803" xr:uid="{00000000-0005-0000-0000-000092230000}"/>
    <cellStyle name="SAPBEXexcCritical5 11 10" xfId="23025" xr:uid="{00000000-0005-0000-0000-000093230000}"/>
    <cellStyle name="SAPBEXexcCritical5 11 11" xfId="40862" xr:uid="{8F0B22F4-F73D-48F8-8C80-FD9AE9A6C1A3}"/>
    <cellStyle name="SAPBEXexcCritical5 11 12" xfId="39923" xr:uid="{6BBE7D90-866A-46F3-A2B2-711EE3AEFA06}"/>
    <cellStyle name="SAPBEXexcCritical5 11 13" xfId="40987" xr:uid="{26641356-9299-40C9-B620-9B1D6B6DFB07}"/>
    <cellStyle name="SAPBEXexcCritical5 11 14" xfId="40174" xr:uid="{7D52B461-330B-4A8F-8F40-45E0B910321E}"/>
    <cellStyle name="SAPBEXexcCritical5 11 2" xfId="2822" xr:uid="{00000000-0005-0000-0000-000094230000}"/>
    <cellStyle name="SAPBEXexcCritical5 11 2 10" xfId="43572" xr:uid="{998E5E30-9B66-4E4C-9988-28860A753387}"/>
    <cellStyle name="SAPBEXexcCritical5 11 2 11" xfId="45762" xr:uid="{84EB53DC-98CF-4853-893C-EBC7F1F7FF0D}"/>
    <cellStyle name="SAPBEXexcCritical5 11 2 12" xfId="48080" xr:uid="{A8898ABA-1D0C-43EC-8F81-780291229871}"/>
    <cellStyle name="SAPBEXexcCritical5 11 2 2" xfId="7994" xr:uid="{00000000-0005-0000-0000-000095230000}"/>
    <cellStyle name="SAPBEXexcCritical5 11 2 2 2" xfId="24023" xr:uid="{00000000-0005-0000-0000-000096230000}"/>
    <cellStyle name="SAPBEXexcCritical5 11 2 3" xfId="10821" xr:uid="{00000000-0005-0000-0000-000097230000}"/>
    <cellStyle name="SAPBEXexcCritical5 11 2 3 2" xfId="26688" xr:uid="{00000000-0005-0000-0000-000098230000}"/>
    <cellStyle name="SAPBEXexcCritical5 11 2 4" xfId="15350" xr:uid="{00000000-0005-0000-0000-000099230000}"/>
    <cellStyle name="SAPBEXexcCritical5 11 2 4 2" xfId="30759" xr:uid="{00000000-0005-0000-0000-00009A230000}"/>
    <cellStyle name="SAPBEXexcCritical5 11 2 5" xfId="16173" xr:uid="{00000000-0005-0000-0000-00009B230000}"/>
    <cellStyle name="SAPBEXexcCritical5 11 2 5 2" xfId="31311" xr:uid="{00000000-0005-0000-0000-00009C230000}"/>
    <cellStyle name="SAPBEXexcCritical5 11 2 6" xfId="18784" xr:uid="{00000000-0005-0000-0000-00009D230000}"/>
    <cellStyle name="SAPBEXexcCritical5 11 2 6 2" xfId="33732" xr:uid="{00000000-0005-0000-0000-00009E230000}"/>
    <cellStyle name="SAPBEXexcCritical5 11 2 7" xfId="21068" xr:uid="{00000000-0005-0000-0000-00009F230000}"/>
    <cellStyle name="SAPBEXexcCritical5 11 2 7 2" xfId="35994" xr:uid="{00000000-0005-0000-0000-0000A0230000}"/>
    <cellStyle name="SAPBEXexcCritical5 11 2 8" xfId="6224" xr:uid="{00000000-0005-0000-0000-0000A1230000}"/>
    <cellStyle name="SAPBEXexcCritical5 11 2 9" xfId="39225" xr:uid="{A8B060BD-6B24-4B4F-8493-475CD970F248}"/>
    <cellStyle name="SAPBEXexcCritical5 11 3" xfId="4689" xr:uid="{00000000-0005-0000-0000-0000A2230000}"/>
    <cellStyle name="SAPBEXexcCritical5 11 3 2" xfId="9844" xr:uid="{00000000-0005-0000-0000-0000A3230000}"/>
    <cellStyle name="SAPBEXexcCritical5 11 3 2 2" xfId="25835" xr:uid="{00000000-0005-0000-0000-0000A4230000}"/>
    <cellStyle name="SAPBEXexcCritical5 11 3 3" xfId="12662" xr:uid="{00000000-0005-0000-0000-0000A5230000}"/>
    <cellStyle name="SAPBEXexcCritical5 11 3 3 2" xfId="28506" xr:uid="{00000000-0005-0000-0000-0000A6230000}"/>
    <cellStyle name="SAPBEXexcCritical5 11 3 4" xfId="6717" xr:uid="{00000000-0005-0000-0000-0000A7230000}"/>
    <cellStyle name="SAPBEXexcCritical5 11 3 4 2" xfId="23206" xr:uid="{00000000-0005-0000-0000-0000A8230000}"/>
    <cellStyle name="SAPBEXexcCritical5 11 3 5" xfId="17985" xr:uid="{00000000-0005-0000-0000-0000A9230000}"/>
    <cellStyle name="SAPBEXexcCritical5 11 3 5 2" xfId="33101" xr:uid="{00000000-0005-0000-0000-0000AA230000}"/>
    <cellStyle name="SAPBEXexcCritical5 11 3 6" xfId="20593" xr:uid="{00000000-0005-0000-0000-0000AB230000}"/>
    <cellStyle name="SAPBEXexcCritical5 11 3 6 2" xfId="35530" xr:uid="{00000000-0005-0000-0000-0000AC230000}"/>
    <cellStyle name="SAPBEXexcCritical5 11 3 7" xfId="21841" xr:uid="{00000000-0005-0000-0000-0000AD230000}"/>
    <cellStyle name="SAPBEXexcCritical5 11 3 7 2" xfId="36760" xr:uid="{00000000-0005-0000-0000-0000AE230000}"/>
    <cellStyle name="SAPBEXexcCritical5 11 4" xfId="7083" xr:uid="{00000000-0005-0000-0000-0000AF230000}"/>
    <cellStyle name="SAPBEXexcCritical5 11 4 2" xfId="37844" xr:uid="{00000000-0005-0000-0000-0000B0230000}"/>
    <cellStyle name="SAPBEXexcCritical5 11 5" xfId="6524" xr:uid="{00000000-0005-0000-0000-0000B1230000}"/>
    <cellStyle name="SAPBEXexcCritical5 11 6" xfId="7026" xr:uid="{00000000-0005-0000-0000-0000B2230000}"/>
    <cellStyle name="SAPBEXexcCritical5 11 7" xfId="11807" xr:uid="{00000000-0005-0000-0000-0000B3230000}"/>
    <cellStyle name="SAPBEXexcCritical5 11 8" xfId="6553" xr:uid="{00000000-0005-0000-0000-0000B4230000}"/>
    <cellStyle name="SAPBEXexcCritical5 11 9" xfId="6924" xr:uid="{00000000-0005-0000-0000-0000B5230000}"/>
    <cellStyle name="SAPBEXexcCritical5 12" xfId="2823" xr:uid="{00000000-0005-0000-0000-0000B6230000}"/>
    <cellStyle name="SAPBEXexcCritical5 12 10" xfId="39849" xr:uid="{06B90785-0C5E-433B-95EC-FD9143FAD1CA}"/>
    <cellStyle name="SAPBEXexcCritical5 12 11" xfId="38912" xr:uid="{5E78F746-AEF3-4C11-B27C-CEA0FE9F82F2}"/>
    <cellStyle name="SAPBEXexcCritical5 12 2" xfId="4688" xr:uid="{00000000-0005-0000-0000-0000B7230000}"/>
    <cellStyle name="SAPBEXexcCritical5 12 2 10" xfId="45763" xr:uid="{70594F1B-B2D9-4D23-8CA5-A73FFD1A1347}"/>
    <cellStyle name="SAPBEXexcCritical5 12 2 11" xfId="48081" xr:uid="{95D48F11-42A9-44E5-9D91-433DCF7DB502}"/>
    <cellStyle name="SAPBEXexcCritical5 12 2 2" xfId="9843" xr:uid="{00000000-0005-0000-0000-0000B8230000}"/>
    <cellStyle name="SAPBEXexcCritical5 12 2 2 2" xfId="25834" xr:uid="{00000000-0005-0000-0000-0000B9230000}"/>
    <cellStyle name="SAPBEXexcCritical5 12 2 3" xfId="12661" xr:uid="{00000000-0005-0000-0000-0000BA230000}"/>
    <cellStyle name="SAPBEXexcCritical5 12 2 3 2" xfId="28505" xr:uid="{00000000-0005-0000-0000-0000BB230000}"/>
    <cellStyle name="SAPBEXexcCritical5 12 2 4" xfId="6716" xr:uid="{00000000-0005-0000-0000-0000BC230000}"/>
    <cellStyle name="SAPBEXexcCritical5 12 2 4 2" xfId="23205" xr:uid="{00000000-0005-0000-0000-0000BD230000}"/>
    <cellStyle name="SAPBEXexcCritical5 12 2 5" xfId="17984" xr:uid="{00000000-0005-0000-0000-0000BE230000}"/>
    <cellStyle name="SAPBEXexcCritical5 12 2 5 2" xfId="33100" xr:uid="{00000000-0005-0000-0000-0000BF230000}"/>
    <cellStyle name="SAPBEXexcCritical5 12 2 6" xfId="20592" xr:uid="{00000000-0005-0000-0000-0000C0230000}"/>
    <cellStyle name="SAPBEXexcCritical5 12 2 6 2" xfId="35529" xr:uid="{00000000-0005-0000-0000-0000C1230000}"/>
    <cellStyle name="SAPBEXexcCritical5 12 2 7" xfId="21350" xr:uid="{00000000-0005-0000-0000-0000C2230000}"/>
    <cellStyle name="SAPBEXexcCritical5 12 2 7 2" xfId="36276" xr:uid="{00000000-0005-0000-0000-0000C3230000}"/>
    <cellStyle name="SAPBEXexcCritical5 12 2 8" xfId="38684" xr:uid="{80D9147D-4499-4C3A-B4C7-3059185718A2}"/>
    <cellStyle name="SAPBEXexcCritical5 12 2 9" xfId="43573" xr:uid="{A72C9B63-A23E-4AC3-AA32-A55CB0FAE62D}"/>
    <cellStyle name="SAPBEXexcCritical5 12 3" xfId="7995" xr:uid="{00000000-0005-0000-0000-0000C4230000}"/>
    <cellStyle name="SAPBEXexcCritical5 12 3 2" xfId="24024" xr:uid="{00000000-0005-0000-0000-0000C5230000}"/>
    <cellStyle name="SAPBEXexcCritical5 12 4" xfId="10822" xr:uid="{00000000-0005-0000-0000-0000C6230000}"/>
    <cellStyle name="SAPBEXexcCritical5 12 4 2" xfId="26689" xr:uid="{00000000-0005-0000-0000-0000C7230000}"/>
    <cellStyle name="SAPBEXexcCritical5 12 5" xfId="13165" xr:uid="{00000000-0005-0000-0000-0000C8230000}"/>
    <cellStyle name="SAPBEXexcCritical5 12 5 2" xfId="28945" xr:uid="{00000000-0005-0000-0000-0000C9230000}"/>
    <cellStyle name="SAPBEXexcCritical5 12 6" xfId="16174" xr:uid="{00000000-0005-0000-0000-0000CA230000}"/>
    <cellStyle name="SAPBEXexcCritical5 12 6 2" xfId="31312" xr:uid="{00000000-0005-0000-0000-0000CB230000}"/>
    <cellStyle name="SAPBEXexcCritical5 12 7" xfId="18785" xr:uid="{00000000-0005-0000-0000-0000CC230000}"/>
    <cellStyle name="SAPBEXexcCritical5 12 7 2" xfId="33733" xr:uid="{00000000-0005-0000-0000-0000CD230000}"/>
    <cellStyle name="SAPBEXexcCritical5 12 8" xfId="39726" xr:uid="{DE3C6A56-C844-448B-BBDC-9394DEE85D98}"/>
    <cellStyle name="SAPBEXexcCritical5 12 9" xfId="41060" xr:uid="{95930C2C-6CCA-4B3E-8175-ED2BCE9B1E18}"/>
    <cellStyle name="SAPBEXexcCritical5 13" xfId="2824" xr:uid="{00000000-0005-0000-0000-0000CE230000}"/>
    <cellStyle name="SAPBEXexcCritical5 13 10" xfId="40986" xr:uid="{83360621-C989-405E-B4BD-6B913F171FEB}"/>
    <cellStyle name="SAPBEXexcCritical5 13 11" xfId="38913" xr:uid="{F394E907-E26A-4F5F-A381-4F93F8E60330}"/>
    <cellStyle name="SAPBEXexcCritical5 13 2" xfId="4687" xr:uid="{00000000-0005-0000-0000-0000CF230000}"/>
    <cellStyle name="SAPBEXexcCritical5 13 2 10" xfId="45764" xr:uid="{314060E9-B13D-41D9-BEE3-3C93A2CCE9F0}"/>
    <cellStyle name="SAPBEXexcCritical5 13 2 11" xfId="48082" xr:uid="{189FB68A-AF74-4EED-B111-F740A2DC265F}"/>
    <cellStyle name="SAPBEXexcCritical5 13 2 2" xfId="9842" xr:uid="{00000000-0005-0000-0000-0000D0230000}"/>
    <cellStyle name="SAPBEXexcCritical5 13 2 2 2" xfId="25833" xr:uid="{00000000-0005-0000-0000-0000D1230000}"/>
    <cellStyle name="SAPBEXexcCritical5 13 2 3" xfId="12660" xr:uid="{00000000-0005-0000-0000-0000D2230000}"/>
    <cellStyle name="SAPBEXexcCritical5 13 2 3 2" xfId="28504" xr:uid="{00000000-0005-0000-0000-0000D3230000}"/>
    <cellStyle name="SAPBEXexcCritical5 13 2 4" xfId="14803" xr:uid="{00000000-0005-0000-0000-0000D4230000}"/>
    <cellStyle name="SAPBEXexcCritical5 13 2 4 2" xfId="30256" xr:uid="{00000000-0005-0000-0000-0000D5230000}"/>
    <cellStyle name="SAPBEXexcCritical5 13 2 5" xfId="17983" xr:uid="{00000000-0005-0000-0000-0000D6230000}"/>
    <cellStyle name="SAPBEXexcCritical5 13 2 5 2" xfId="33099" xr:uid="{00000000-0005-0000-0000-0000D7230000}"/>
    <cellStyle name="SAPBEXexcCritical5 13 2 6" xfId="20591" xr:uid="{00000000-0005-0000-0000-0000D8230000}"/>
    <cellStyle name="SAPBEXexcCritical5 13 2 6 2" xfId="35528" xr:uid="{00000000-0005-0000-0000-0000D9230000}"/>
    <cellStyle name="SAPBEXexcCritical5 13 2 7" xfId="21349" xr:uid="{00000000-0005-0000-0000-0000DA230000}"/>
    <cellStyle name="SAPBEXexcCritical5 13 2 7 2" xfId="36275" xr:uid="{00000000-0005-0000-0000-0000DB230000}"/>
    <cellStyle name="SAPBEXexcCritical5 13 2 8" xfId="38683" xr:uid="{D8FBDFBF-C795-4532-8D67-795967FDFF3A}"/>
    <cellStyle name="SAPBEXexcCritical5 13 2 9" xfId="43574" xr:uid="{686E0796-3FFD-4018-9007-844DA2298EBF}"/>
    <cellStyle name="SAPBEXexcCritical5 13 3" xfId="7996" xr:uid="{00000000-0005-0000-0000-0000DC230000}"/>
    <cellStyle name="SAPBEXexcCritical5 13 3 2" xfId="24025" xr:uid="{00000000-0005-0000-0000-0000DD230000}"/>
    <cellStyle name="SAPBEXexcCritical5 13 4" xfId="10823" xr:uid="{00000000-0005-0000-0000-0000DE230000}"/>
    <cellStyle name="SAPBEXexcCritical5 13 4 2" xfId="26690" xr:uid="{00000000-0005-0000-0000-0000DF230000}"/>
    <cellStyle name="SAPBEXexcCritical5 13 5" xfId="10535" xr:uid="{00000000-0005-0000-0000-0000E0230000}"/>
    <cellStyle name="SAPBEXexcCritical5 13 5 2" xfId="26457" xr:uid="{00000000-0005-0000-0000-0000E1230000}"/>
    <cellStyle name="SAPBEXexcCritical5 13 6" xfId="16175" xr:uid="{00000000-0005-0000-0000-0000E2230000}"/>
    <cellStyle name="SAPBEXexcCritical5 13 6 2" xfId="31313" xr:uid="{00000000-0005-0000-0000-0000E3230000}"/>
    <cellStyle name="SAPBEXexcCritical5 13 7" xfId="18786" xr:uid="{00000000-0005-0000-0000-0000E4230000}"/>
    <cellStyle name="SAPBEXexcCritical5 13 7 2" xfId="33734" xr:uid="{00000000-0005-0000-0000-0000E5230000}"/>
    <cellStyle name="SAPBEXexcCritical5 13 8" xfId="40861" xr:uid="{16278003-581C-43F1-B411-CC8C34AEB316}"/>
    <cellStyle name="SAPBEXexcCritical5 13 9" xfId="39924" xr:uid="{8304F27F-FF39-466A-97F6-F021E1A5353C}"/>
    <cellStyle name="SAPBEXexcCritical5 14" xfId="2825" xr:uid="{00000000-0005-0000-0000-0000E6230000}"/>
    <cellStyle name="SAPBEXexcCritical5 14 10" xfId="39848" xr:uid="{DB258F78-9029-4072-81AC-4DE2C40AFFEC}"/>
    <cellStyle name="SAPBEXexcCritical5 14 11" xfId="38914" xr:uid="{82AEBFBB-85E1-4AD7-9B60-632FDEC5D2C0}"/>
    <cellStyle name="SAPBEXexcCritical5 14 2" xfId="4686" xr:uid="{00000000-0005-0000-0000-0000E7230000}"/>
    <cellStyle name="SAPBEXexcCritical5 14 2 10" xfId="45765" xr:uid="{96827F61-4963-478D-BC8B-BDB83930D84F}"/>
    <cellStyle name="SAPBEXexcCritical5 14 2 11" xfId="48083" xr:uid="{C32C3176-B5DF-43FE-A06E-DA24B4C19921}"/>
    <cellStyle name="SAPBEXexcCritical5 14 2 2" xfId="9841" xr:uid="{00000000-0005-0000-0000-0000E8230000}"/>
    <cellStyle name="SAPBEXexcCritical5 14 2 2 2" xfId="25832" xr:uid="{00000000-0005-0000-0000-0000E9230000}"/>
    <cellStyle name="SAPBEXexcCritical5 14 2 3" xfId="12659" xr:uid="{00000000-0005-0000-0000-0000EA230000}"/>
    <cellStyle name="SAPBEXexcCritical5 14 2 3 2" xfId="28503" xr:uid="{00000000-0005-0000-0000-0000EB230000}"/>
    <cellStyle name="SAPBEXexcCritical5 14 2 4" xfId="14090" xr:uid="{00000000-0005-0000-0000-0000EC230000}"/>
    <cellStyle name="SAPBEXexcCritical5 14 2 4 2" xfId="29671" xr:uid="{00000000-0005-0000-0000-0000ED230000}"/>
    <cellStyle name="SAPBEXexcCritical5 14 2 5" xfId="17982" xr:uid="{00000000-0005-0000-0000-0000EE230000}"/>
    <cellStyle name="SAPBEXexcCritical5 14 2 5 2" xfId="33098" xr:uid="{00000000-0005-0000-0000-0000EF230000}"/>
    <cellStyle name="SAPBEXexcCritical5 14 2 6" xfId="20590" xr:uid="{00000000-0005-0000-0000-0000F0230000}"/>
    <cellStyle name="SAPBEXexcCritical5 14 2 6 2" xfId="35527" xr:uid="{00000000-0005-0000-0000-0000F1230000}"/>
    <cellStyle name="SAPBEXexcCritical5 14 2 7" xfId="21440" xr:uid="{00000000-0005-0000-0000-0000F2230000}"/>
    <cellStyle name="SAPBEXexcCritical5 14 2 7 2" xfId="36366" xr:uid="{00000000-0005-0000-0000-0000F3230000}"/>
    <cellStyle name="SAPBEXexcCritical5 14 2 8" xfId="38682" xr:uid="{F1235063-A946-4C60-8549-7E02F2051D4E}"/>
    <cellStyle name="SAPBEXexcCritical5 14 2 9" xfId="43575" xr:uid="{71D9F87A-C4FB-4991-B19D-C80296EE6A89}"/>
    <cellStyle name="SAPBEXexcCritical5 14 3" xfId="7997" xr:uid="{00000000-0005-0000-0000-0000F4230000}"/>
    <cellStyle name="SAPBEXexcCritical5 14 3 2" xfId="24026" xr:uid="{00000000-0005-0000-0000-0000F5230000}"/>
    <cellStyle name="SAPBEXexcCritical5 14 4" xfId="10824" xr:uid="{00000000-0005-0000-0000-0000F6230000}"/>
    <cellStyle name="SAPBEXexcCritical5 14 4 2" xfId="26691" xr:uid="{00000000-0005-0000-0000-0000F7230000}"/>
    <cellStyle name="SAPBEXexcCritical5 14 5" xfId="13164" xr:uid="{00000000-0005-0000-0000-0000F8230000}"/>
    <cellStyle name="SAPBEXexcCritical5 14 5 2" xfId="28944" xr:uid="{00000000-0005-0000-0000-0000F9230000}"/>
    <cellStyle name="SAPBEXexcCritical5 14 6" xfId="16176" xr:uid="{00000000-0005-0000-0000-0000FA230000}"/>
    <cellStyle name="SAPBEXexcCritical5 14 6 2" xfId="31314" xr:uid="{00000000-0005-0000-0000-0000FB230000}"/>
    <cellStyle name="SAPBEXexcCritical5 14 7" xfId="18787" xr:uid="{00000000-0005-0000-0000-0000FC230000}"/>
    <cellStyle name="SAPBEXexcCritical5 14 7 2" xfId="33735" xr:uid="{00000000-0005-0000-0000-0000FD230000}"/>
    <cellStyle name="SAPBEXexcCritical5 14 8" xfId="39725" xr:uid="{7F8469FB-3430-4373-BC03-791F66C10269}"/>
    <cellStyle name="SAPBEXexcCritical5 14 9" xfId="41061" xr:uid="{BE0D6E54-98B2-49CF-87E2-173DB9C035B6}"/>
    <cellStyle name="SAPBEXexcCritical5 15" xfId="2826" xr:uid="{00000000-0005-0000-0000-0000FE230000}"/>
    <cellStyle name="SAPBEXexcCritical5 15 10" xfId="40269" xr:uid="{9156AA54-4986-4906-B3EE-28F8D49845F7}"/>
    <cellStyle name="SAPBEXexcCritical5 15 11" xfId="38915" xr:uid="{E13D3F63-24D5-484D-9A03-4C57E3DF53D4}"/>
    <cellStyle name="SAPBEXexcCritical5 15 2" xfId="4685" xr:uid="{00000000-0005-0000-0000-0000FF230000}"/>
    <cellStyle name="SAPBEXexcCritical5 15 2 10" xfId="45766" xr:uid="{728B8D15-B6D4-421D-BE86-2A925736AC18}"/>
    <cellStyle name="SAPBEXexcCritical5 15 2 11" xfId="48084" xr:uid="{B54A357D-9BAC-45AF-8BDD-93F47DC3F0C3}"/>
    <cellStyle name="SAPBEXexcCritical5 15 2 2" xfId="9840" xr:uid="{00000000-0005-0000-0000-000000240000}"/>
    <cellStyle name="SAPBEXexcCritical5 15 2 2 2" xfId="25831" xr:uid="{00000000-0005-0000-0000-000001240000}"/>
    <cellStyle name="SAPBEXexcCritical5 15 2 3" xfId="12658" xr:uid="{00000000-0005-0000-0000-000002240000}"/>
    <cellStyle name="SAPBEXexcCritical5 15 2 3 2" xfId="28502" xr:uid="{00000000-0005-0000-0000-000003240000}"/>
    <cellStyle name="SAPBEXexcCritical5 15 2 4" xfId="14322" xr:uid="{00000000-0005-0000-0000-000004240000}"/>
    <cellStyle name="SAPBEXexcCritical5 15 2 4 2" xfId="29845" xr:uid="{00000000-0005-0000-0000-000005240000}"/>
    <cellStyle name="SAPBEXexcCritical5 15 2 5" xfId="17981" xr:uid="{00000000-0005-0000-0000-000006240000}"/>
    <cellStyle name="SAPBEXexcCritical5 15 2 5 2" xfId="33097" xr:uid="{00000000-0005-0000-0000-000007240000}"/>
    <cellStyle name="SAPBEXexcCritical5 15 2 6" xfId="20589" xr:uid="{00000000-0005-0000-0000-000008240000}"/>
    <cellStyle name="SAPBEXexcCritical5 15 2 6 2" xfId="35526" xr:uid="{00000000-0005-0000-0000-000009240000}"/>
    <cellStyle name="SAPBEXexcCritical5 15 2 7" xfId="21843" xr:uid="{00000000-0005-0000-0000-00000A240000}"/>
    <cellStyle name="SAPBEXexcCritical5 15 2 7 2" xfId="36762" xr:uid="{00000000-0005-0000-0000-00000B240000}"/>
    <cellStyle name="SAPBEXexcCritical5 15 2 8" xfId="38681" xr:uid="{9249A16B-B31E-48CD-86AA-9E0F269D04E3}"/>
    <cellStyle name="SAPBEXexcCritical5 15 2 9" xfId="43576" xr:uid="{A28F3273-37D7-46F1-9B83-7455E62FC7AE}"/>
    <cellStyle name="SAPBEXexcCritical5 15 3" xfId="7998" xr:uid="{00000000-0005-0000-0000-00000C240000}"/>
    <cellStyle name="SAPBEXexcCritical5 15 3 2" xfId="24027" xr:uid="{00000000-0005-0000-0000-00000D240000}"/>
    <cellStyle name="SAPBEXexcCritical5 15 4" xfId="10825" xr:uid="{00000000-0005-0000-0000-00000E240000}"/>
    <cellStyle name="SAPBEXexcCritical5 15 4 2" xfId="26692" xr:uid="{00000000-0005-0000-0000-00000F240000}"/>
    <cellStyle name="SAPBEXexcCritical5 15 5" xfId="10534" xr:uid="{00000000-0005-0000-0000-000010240000}"/>
    <cellStyle name="SAPBEXexcCritical5 15 5 2" xfId="26456" xr:uid="{00000000-0005-0000-0000-000011240000}"/>
    <cellStyle name="SAPBEXexcCritical5 15 6" xfId="16177" xr:uid="{00000000-0005-0000-0000-000012240000}"/>
    <cellStyle name="SAPBEXexcCritical5 15 6 2" xfId="31315" xr:uid="{00000000-0005-0000-0000-000013240000}"/>
    <cellStyle name="SAPBEXexcCritical5 15 7" xfId="18788" xr:uid="{00000000-0005-0000-0000-000014240000}"/>
    <cellStyle name="SAPBEXexcCritical5 15 7 2" xfId="33736" xr:uid="{00000000-0005-0000-0000-000015240000}"/>
    <cellStyle name="SAPBEXexcCritical5 15 8" xfId="40859" xr:uid="{672A0584-4934-423B-8869-9BA900B1241F}"/>
    <cellStyle name="SAPBEXexcCritical5 15 9" xfId="39925" xr:uid="{CFEDFB48-10CC-4D01-AB6E-A9EC4613E17C}"/>
    <cellStyle name="SAPBEXexcCritical5 16" xfId="2827" xr:uid="{00000000-0005-0000-0000-000016240000}"/>
    <cellStyle name="SAPBEXexcCritical5 16 10" xfId="40985" xr:uid="{C35AF348-2DA2-4446-B6F3-75231DB728A6}"/>
    <cellStyle name="SAPBEXexcCritical5 16 11" xfId="38916" xr:uid="{7A1CC0E7-931C-4D5A-9152-863F6E00237E}"/>
    <cellStyle name="SAPBEXexcCritical5 16 2" xfId="4684" xr:uid="{00000000-0005-0000-0000-000017240000}"/>
    <cellStyle name="SAPBEXexcCritical5 16 2 10" xfId="45767" xr:uid="{39A4D3BD-B72A-4626-9168-EC2C28D63491}"/>
    <cellStyle name="SAPBEXexcCritical5 16 2 11" xfId="48085" xr:uid="{C3B97EC0-66A0-4DD0-BCC1-D21ED5CAEFC6}"/>
    <cellStyle name="SAPBEXexcCritical5 16 2 2" xfId="9839" xr:uid="{00000000-0005-0000-0000-000018240000}"/>
    <cellStyle name="SAPBEXexcCritical5 16 2 2 2" xfId="25830" xr:uid="{00000000-0005-0000-0000-000019240000}"/>
    <cellStyle name="SAPBEXexcCritical5 16 2 3" xfId="12657" xr:uid="{00000000-0005-0000-0000-00001A240000}"/>
    <cellStyle name="SAPBEXexcCritical5 16 2 3 2" xfId="28501" xr:uid="{00000000-0005-0000-0000-00001B240000}"/>
    <cellStyle name="SAPBEXexcCritical5 16 2 4" xfId="14096" xr:uid="{00000000-0005-0000-0000-00001C240000}"/>
    <cellStyle name="SAPBEXexcCritical5 16 2 4 2" xfId="29677" xr:uid="{00000000-0005-0000-0000-00001D240000}"/>
    <cellStyle name="SAPBEXexcCritical5 16 2 5" xfId="17980" xr:uid="{00000000-0005-0000-0000-00001E240000}"/>
    <cellStyle name="SAPBEXexcCritical5 16 2 5 2" xfId="33096" xr:uid="{00000000-0005-0000-0000-00001F240000}"/>
    <cellStyle name="SAPBEXexcCritical5 16 2 6" xfId="20588" xr:uid="{00000000-0005-0000-0000-000020240000}"/>
    <cellStyle name="SAPBEXexcCritical5 16 2 6 2" xfId="35525" xr:uid="{00000000-0005-0000-0000-000021240000}"/>
    <cellStyle name="SAPBEXexcCritical5 16 2 7" xfId="21348" xr:uid="{00000000-0005-0000-0000-000022240000}"/>
    <cellStyle name="SAPBEXexcCritical5 16 2 7 2" xfId="36274" xr:uid="{00000000-0005-0000-0000-000023240000}"/>
    <cellStyle name="SAPBEXexcCritical5 16 2 8" xfId="38680" xr:uid="{B30E3B4B-2BC7-4788-913D-E84D7FC97EF9}"/>
    <cellStyle name="SAPBEXexcCritical5 16 2 9" xfId="43577" xr:uid="{2F096D8F-FF25-4805-B20E-56C5D240B8E7}"/>
    <cellStyle name="SAPBEXexcCritical5 16 3" xfId="7999" xr:uid="{00000000-0005-0000-0000-000024240000}"/>
    <cellStyle name="SAPBEXexcCritical5 16 3 2" xfId="24028" xr:uid="{00000000-0005-0000-0000-000025240000}"/>
    <cellStyle name="SAPBEXexcCritical5 16 4" xfId="10826" xr:uid="{00000000-0005-0000-0000-000026240000}"/>
    <cellStyle name="SAPBEXexcCritical5 16 4 2" xfId="26693" xr:uid="{00000000-0005-0000-0000-000027240000}"/>
    <cellStyle name="SAPBEXexcCritical5 16 5" xfId="10162" xr:uid="{00000000-0005-0000-0000-000028240000}"/>
    <cellStyle name="SAPBEXexcCritical5 16 5 2" xfId="26129" xr:uid="{00000000-0005-0000-0000-000029240000}"/>
    <cellStyle name="SAPBEXexcCritical5 16 6" xfId="16178" xr:uid="{00000000-0005-0000-0000-00002A240000}"/>
    <cellStyle name="SAPBEXexcCritical5 16 6 2" xfId="31316" xr:uid="{00000000-0005-0000-0000-00002B240000}"/>
    <cellStyle name="SAPBEXexcCritical5 16 7" xfId="18789" xr:uid="{00000000-0005-0000-0000-00002C240000}"/>
    <cellStyle name="SAPBEXexcCritical5 16 7 2" xfId="33737" xr:uid="{00000000-0005-0000-0000-00002D240000}"/>
    <cellStyle name="SAPBEXexcCritical5 16 8" xfId="40860" xr:uid="{54EF3D60-D76F-4DE0-9640-B9AD22D49B9B}"/>
    <cellStyle name="SAPBEXexcCritical5 16 9" xfId="41062" xr:uid="{69ACB5B3-0B2A-4803-ABF1-564499781770}"/>
    <cellStyle name="SAPBEXexcCritical5 17" xfId="2828" xr:uid="{00000000-0005-0000-0000-00002E240000}"/>
    <cellStyle name="SAPBEXexcCritical5 17 10" xfId="39847" xr:uid="{7EC4DAA2-7B9B-48A6-B260-A6F4A3E0B9E6}"/>
    <cellStyle name="SAPBEXexcCritical5 17 11" xfId="40240" xr:uid="{70C87040-7420-4F6C-9A9C-12CD3AE1E612}"/>
    <cellStyle name="SAPBEXexcCritical5 17 2" xfId="4683" xr:uid="{00000000-0005-0000-0000-00002F240000}"/>
    <cellStyle name="SAPBEXexcCritical5 17 2 10" xfId="45768" xr:uid="{51537687-E14A-4DCD-8D9B-7C6997EC3BF5}"/>
    <cellStyle name="SAPBEXexcCritical5 17 2 11" xfId="48086" xr:uid="{AFEB2D44-83AA-4A95-ADE9-49E9FCD2FF05}"/>
    <cellStyle name="SAPBEXexcCritical5 17 2 2" xfId="9838" xr:uid="{00000000-0005-0000-0000-000030240000}"/>
    <cellStyle name="SAPBEXexcCritical5 17 2 2 2" xfId="25829" xr:uid="{00000000-0005-0000-0000-000031240000}"/>
    <cellStyle name="SAPBEXexcCritical5 17 2 3" xfId="12656" xr:uid="{00000000-0005-0000-0000-000032240000}"/>
    <cellStyle name="SAPBEXexcCritical5 17 2 3 2" xfId="28500" xr:uid="{00000000-0005-0000-0000-000033240000}"/>
    <cellStyle name="SAPBEXexcCritical5 17 2 4" xfId="14801" xr:uid="{00000000-0005-0000-0000-000034240000}"/>
    <cellStyle name="SAPBEXexcCritical5 17 2 4 2" xfId="30254" xr:uid="{00000000-0005-0000-0000-000035240000}"/>
    <cellStyle name="SAPBEXexcCritical5 17 2 5" xfId="17979" xr:uid="{00000000-0005-0000-0000-000036240000}"/>
    <cellStyle name="SAPBEXexcCritical5 17 2 5 2" xfId="33095" xr:uid="{00000000-0005-0000-0000-000037240000}"/>
    <cellStyle name="SAPBEXexcCritical5 17 2 6" xfId="20587" xr:uid="{00000000-0005-0000-0000-000038240000}"/>
    <cellStyle name="SAPBEXexcCritical5 17 2 6 2" xfId="35524" xr:uid="{00000000-0005-0000-0000-000039240000}"/>
    <cellStyle name="SAPBEXexcCritical5 17 2 7" xfId="21845" xr:uid="{00000000-0005-0000-0000-00003A240000}"/>
    <cellStyle name="SAPBEXexcCritical5 17 2 7 2" xfId="36764" xr:uid="{00000000-0005-0000-0000-00003B240000}"/>
    <cellStyle name="SAPBEXexcCritical5 17 2 8" xfId="38679" xr:uid="{E700C492-08EE-4CC9-ACE7-90E43A194D2C}"/>
    <cellStyle name="SAPBEXexcCritical5 17 2 9" xfId="43578" xr:uid="{64AAB5BC-B09F-4B9F-9D80-BBCD8CDDEB5E}"/>
    <cellStyle name="SAPBEXexcCritical5 17 3" xfId="8000" xr:uid="{00000000-0005-0000-0000-00003C240000}"/>
    <cellStyle name="SAPBEXexcCritical5 17 3 2" xfId="24029" xr:uid="{00000000-0005-0000-0000-00003D240000}"/>
    <cellStyle name="SAPBEXexcCritical5 17 4" xfId="10827" xr:uid="{00000000-0005-0000-0000-00003E240000}"/>
    <cellStyle name="SAPBEXexcCritical5 17 4 2" xfId="26694" xr:uid="{00000000-0005-0000-0000-00003F240000}"/>
    <cellStyle name="SAPBEXexcCritical5 17 5" xfId="13532" xr:uid="{00000000-0005-0000-0000-000040240000}"/>
    <cellStyle name="SAPBEXexcCritical5 17 5 2" xfId="29157" xr:uid="{00000000-0005-0000-0000-000041240000}"/>
    <cellStyle name="SAPBEXexcCritical5 17 6" xfId="16179" xr:uid="{00000000-0005-0000-0000-000042240000}"/>
    <cellStyle name="SAPBEXexcCritical5 17 6 2" xfId="31317" xr:uid="{00000000-0005-0000-0000-000043240000}"/>
    <cellStyle name="SAPBEXexcCritical5 17 7" xfId="18790" xr:uid="{00000000-0005-0000-0000-000044240000}"/>
    <cellStyle name="SAPBEXexcCritical5 17 7 2" xfId="33738" xr:uid="{00000000-0005-0000-0000-000045240000}"/>
    <cellStyle name="SAPBEXexcCritical5 17 8" xfId="39724" xr:uid="{EBF3E3FE-678E-476A-AD68-1A23426EE690}"/>
    <cellStyle name="SAPBEXexcCritical5 17 9" xfId="39926" xr:uid="{CD866FAD-087D-45DB-873C-64F7CF58FCB8}"/>
    <cellStyle name="SAPBEXexcCritical5 18" xfId="4906" xr:uid="{00000000-0005-0000-0000-000046240000}"/>
    <cellStyle name="SAPBEXexcCritical5 18 10" xfId="45477" xr:uid="{F8182B41-562C-4AB4-BA82-2FA684330B22}"/>
    <cellStyle name="SAPBEXexcCritical5 18 11" xfId="47799" xr:uid="{1BA1CF7C-75DE-4871-8F5D-29E5BAF4F756}"/>
    <cellStyle name="SAPBEXexcCritical5 18 2" xfId="10061" xr:uid="{00000000-0005-0000-0000-000047240000}"/>
    <cellStyle name="SAPBEXexcCritical5 18 2 2" xfId="26043" xr:uid="{00000000-0005-0000-0000-000048240000}"/>
    <cellStyle name="SAPBEXexcCritical5 18 3" xfId="12879" xr:uid="{00000000-0005-0000-0000-000049240000}"/>
    <cellStyle name="SAPBEXexcCritical5 18 3 2" xfId="28720" xr:uid="{00000000-0005-0000-0000-00004A240000}"/>
    <cellStyle name="SAPBEXexcCritical5 18 4" xfId="13695" xr:uid="{00000000-0005-0000-0000-00004B240000}"/>
    <cellStyle name="SAPBEXexcCritical5 18 4 2" xfId="29315" xr:uid="{00000000-0005-0000-0000-00004C240000}"/>
    <cellStyle name="SAPBEXexcCritical5 18 5" xfId="18200" xr:uid="{00000000-0005-0000-0000-00004D240000}"/>
    <cellStyle name="SAPBEXexcCritical5 18 5 2" xfId="33306" xr:uid="{00000000-0005-0000-0000-00004E240000}"/>
    <cellStyle name="SAPBEXexcCritical5 18 6" xfId="20807" xr:uid="{00000000-0005-0000-0000-00004F240000}"/>
    <cellStyle name="SAPBEXexcCritical5 18 6 2" xfId="35740" xr:uid="{00000000-0005-0000-0000-000050240000}"/>
    <cellStyle name="SAPBEXexcCritical5 18 7" xfId="20954" xr:uid="{00000000-0005-0000-0000-000051240000}"/>
    <cellStyle name="SAPBEXexcCritical5 18 7 2" xfId="35880" xr:uid="{00000000-0005-0000-0000-000052240000}"/>
    <cellStyle name="SAPBEXexcCritical5 18 8" xfId="40319" xr:uid="{C70D3FF9-C14B-458B-99A5-367CE569F75C}"/>
    <cellStyle name="SAPBEXexcCritical5 18 9" xfId="39298" xr:uid="{BDF336E3-4D24-4642-B0B9-465F003F3676}"/>
    <cellStyle name="SAPBEXexcCritical5 19" xfId="6009" xr:uid="{00000000-0005-0000-0000-000053240000}"/>
    <cellStyle name="SAPBEXexcCritical5 19 2" xfId="22975" xr:uid="{00000000-0005-0000-0000-000054240000}"/>
    <cellStyle name="SAPBEXexcCritical5 2" xfId="667" xr:uid="{00000000-0005-0000-0000-000055240000}"/>
    <cellStyle name="SAPBEXexcCritical5 2 10" xfId="6978" xr:uid="{00000000-0005-0000-0000-000056240000}"/>
    <cellStyle name="SAPBEXexcCritical5 2 11" xfId="15908" xr:uid="{00000000-0005-0000-0000-000057240000}"/>
    <cellStyle name="SAPBEXexcCritical5 2 12" xfId="18538" xr:uid="{00000000-0005-0000-0000-000058240000}"/>
    <cellStyle name="SAPBEXexcCritical5 2 13" xfId="22356" xr:uid="{00000000-0005-0000-0000-000059240000}"/>
    <cellStyle name="SAPBEXexcCritical5 2 14" xfId="37966" xr:uid="{00000000-0005-0000-0000-00005A240000}"/>
    <cellStyle name="SAPBEXexcCritical5 2 15" xfId="41345" xr:uid="{E72E4112-E9B8-47C2-BEA5-CCB18ACF3979}"/>
    <cellStyle name="SAPBEXexcCritical5 2 16" xfId="39989" xr:uid="{DA7BDCF8-D848-4E06-BF2D-0FE6360534F8}"/>
    <cellStyle name="SAPBEXexcCritical5 2 17" xfId="41148" xr:uid="{2F208584-3B46-40CD-BA07-79D952AA1F59}"/>
    <cellStyle name="SAPBEXexcCritical5 2 18" xfId="44675" xr:uid="{AADFC246-A31A-4BA1-B4EF-87CE07CDF805}"/>
    <cellStyle name="SAPBEXexcCritical5 2 2" xfId="668" xr:uid="{00000000-0005-0000-0000-00005B240000}"/>
    <cellStyle name="SAPBEXexcCritical5 2 2 10" xfId="5007" xr:uid="{00000000-0005-0000-0000-00005C240000}"/>
    <cellStyle name="SAPBEXexcCritical5 2 2 11" xfId="37967" xr:uid="{00000000-0005-0000-0000-00005D240000}"/>
    <cellStyle name="SAPBEXexcCritical5 2 2 12" xfId="39723" xr:uid="{8A518382-C1CD-4837-BC5B-A8616138C0AC}"/>
    <cellStyle name="SAPBEXexcCritical5 2 2 13" xfId="41063" xr:uid="{F41A15A1-EEB5-4AA7-99A6-F6BB4A71B0DF}"/>
    <cellStyle name="SAPBEXexcCritical5 2 2 14" xfId="40984" xr:uid="{8690C9C5-41AD-493C-AC20-F34A4200CAAC}"/>
    <cellStyle name="SAPBEXexcCritical5 2 2 15" xfId="38917" xr:uid="{4FC16C18-CF83-4FE2-94C0-022B23233BA0}"/>
    <cellStyle name="SAPBEXexcCritical5 2 2 2" xfId="2830" xr:uid="{00000000-0005-0000-0000-00005E240000}"/>
    <cellStyle name="SAPBEXexcCritical5 2 2 2 10" xfId="39016" xr:uid="{96ED8265-D33F-4A28-A118-031AA6070C26}"/>
    <cellStyle name="SAPBEXexcCritical5 2 2 2 11" xfId="46693" xr:uid="{20219F4C-DF54-455E-BCCE-DABE8554D04E}"/>
    <cellStyle name="SAPBEXexcCritical5 2 2 2 12" xfId="49009" xr:uid="{B6ECBC9C-FF42-4924-86DA-66C1167EF896}"/>
    <cellStyle name="SAPBEXexcCritical5 2 2 2 2" xfId="8002" xr:uid="{00000000-0005-0000-0000-00005F240000}"/>
    <cellStyle name="SAPBEXexcCritical5 2 2 2 2 2" xfId="24031" xr:uid="{00000000-0005-0000-0000-000060240000}"/>
    <cellStyle name="SAPBEXexcCritical5 2 2 2 3" xfId="10829" xr:uid="{00000000-0005-0000-0000-000061240000}"/>
    <cellStyle name="SAPBEXexcCritical5 2 2 2 3 2" xfId="26696" xr:uid="{00000000-0005-0000-0000-000062240000}"/>
    <cellStyle name="SAPBEXexcCritical5 2 2 2 4" xfId="15347" xr:uid="{00000000-0005-0000-0000-000063240000}"/>
    <cellStyle name="SAPBEXexcCritical5 2 2 2 4 2" xfId="30756" xr:uid="{00000000-0005-0000-0000-000064240000}"/>
    <cellStyle name="SAPBEXexcCritical5 2 2 2 5" xfId="16181" xr:uid="{00000000-0005-0000-0000-000065240000}"/>
    <cellStyle name="SAPBEXexcCritical5 2 2 2 5 2" xfId="31319" xr:uid="{00000000-0005-0000-0000-000066240000}"/>
    <cellStyle name="SAPBEXexcCritical5 2 2 2 6" xfId="18792" xr:uid="{00000000-0005-0000-0000-000067240000}"/>
    <cellStyle name="SAPBEXexcCritical5 2 2 2 6 2" xfId="33740" xr:uid="{00000000-0005-0000-0000-000068240000}"/>
    <cellStyle name="SAPBEXexcCritical5 2 2 2 7" xfId="21070" xr:uid="{00000000-0005-0000-0000-000069240000}"/>
    <cellStyle name="SAPBEXexcCritical5 2 2 2 7 2" xfId="35996" xr:uid="{00000000-0005-0000-0000-00006A240000}"/>
    <cellStyle name="SAPBEXexcCritical5 2 2 2 8" xfId="6226" xr:uid="{00000000-0005-0000-0000-00006B240000}"/>
    <cellStyle name="SAPBEXexcCritical5 2 2 2 9" xfId="41390" xr:uid="{499EAC83-3923-4082-8886-F179DF16D0C6}"/>
    <cellStyle name="SAPBEXexcCritical5 2 2 3" xfId="4681" xr:uid="{00000000-0005-0000-0000-00006C240000}"/>
    <cellStyle name="SAPBEXexcCritical5 2 2 3 10" xfId="45769" xr:uid="{603A022D-D389-4028-9C40-8CE831494ECC}"/>
    <cellStyle name="SAPBEXexcCritical5 2 2 3 11" xfId="48087" xr:uid="{5130D9A8-7EF4-4DAF-855D-A9A5EAAC6BA6}"/>
    <cellStyle name="SAPBEXexcCritical5 2 2 3 2" xfId="9836" xr:uid="{00000000-0005-0000-0000-00006D240000}"/>
    <cellStyle name="SAPBEXexcCritical5 2 2 3 2 2" xfId="25827" xr:uid="{00000000-0005-0000-0000-00006E240000}"/>
    <cellStyle name="SAPBEXexcCritical5 2 2 3 3" xfId="12654" xr:uid="{00000000-0005-0000-0000-00006F240000}"/>
    <cellStyle name="SAPBEXexcCritical5 2 2 3 3 2" xfId="28498" xr:uid="{00000000-0005-0000-0000-000070240000}"/>
    <cellStyle name="SAPBEXexcCritical5 2 2 3 4" xfId="14095" xr:uid="{00000000-0005-0000-0000-000071240000}"/>
    <cellStyle name="SAPBEXexcCritical5 2 2 3 4 2" xfId="29676" xr:uid="{00000000-0005-0000-0000-000072240000}"/>
    <cellStyle name="SAPBEXexcCritical5 2 2 3 5" xfId="17977" xr:uid="{00000000-0005-0000-0000-000073240000}"/>
    <cellStyle name="SAPBEXexcCritical5 2 2 3 5 2" xfId="33093" xr:uid="{00000000-0005-0000-0000-000074240000}"/>
    <cellStyle name="SAPBEXexcCritical5 2 2 3 6" xfId="20585" xr:uid="{00000000-0005-0000-0000-000075240000}"/>
    <cellStyle name="SAPBEXexcCritical5 2 2 3 6 2" xfId="35522" xr:uid="{00000000-0005-0000-0000-000076240000}"/>
    <cellStyle name="SAPBEXexcCritical5 2 2 3 7" xfId="21346" xr:uid="{00000000-0005-0000-0000-000077240000}"/>
    <cellStyle name="SAPBEXexcCritical5 2 2 3 7 2" xfId="36272" xr:uid="{00000000-0005-0000-0000-000078240000}"/>
    <cellStyle name="SAPBEXexcCritical5 2 2 3 8" xfId="39224" xr:uid="{A36A9175-8C59-41F9-BFB5-59CF62A00645}"/>
    <cellStyle name="SAPBEXexcCritical5 2 2 3 9" xfId="43579" xr:uid="{8DEB96C0-7640-4C0C-AB91-264A584762CA}"/>
    <cellStyle name="SAPBEXexcCritical5 2 2 4" xfId="5588" xr:uid="{00000000-0005-0000-0000-000079240000}"/>
    <cellStyle name="SAPBEXexcCritical5 2 2 4 2" xfId="22736" xr:uid="{00000000-0005-0000-0000-00007A240000}"/>
    <cellStyle name="SAPBEXexcCritical5 2 2 5" xfId="7691" xr:uid="{00000000-0005-0000-0000-00007B240000}"/>
    <cellStyle name="SAPBEXexcCritical5 2 2 5 2" xfId="23794" xr:uid="{00000000-0005-0000-0000-00007C240000}"/>
    <cellStyle name="SAPBEXexcCritical5 2 2 6" xfId="10595" xr:uid="{00000000-0005-0000-0000-00007D240000}"/>
    <cellStyle name="SAPBEXexcCritical5 2 2 6 2" xfId="26495" xr:uid="{00000000-0005-0000-0000-00007E240000}"/>
    <cellStyle name="SAPBEXexcCritical5 2 2 7" xfId="13067" xr:uid="{00000000-0005-0000-0000-00007F240000}"/>
    <cellStyle name="SAPBEXexcCritical5 2 2 7 2" xfId="28851" xr:uid="{00000000-0005-0000-0000-000080240000}"/>
    <cellStyle name="SAPBEXexcCritical5 2 2 8" xfId="15907" xr:uid="{00000000-0005-0000-0000-000081240000}"/>
    <cellStyle name="SAPBEXexcCritical5 2 2 8 2" xfId="31108" xr:uid="{00000000-0005-0000-0000-000082240000}"/>
    <cellStyle name="SAPBEXexcCritical5 2 2 9" xfId="18537" xr:uid="{00000000-0005-0000-0000-000083240000}"/>
    <cellStyle name="SAPBEXexcCritical5 2 2 9 2" xfId="33532" xr:uid="{00000000-0005-0000-0000-000084240000}"/>
    <cellStyle name="SAPBEXexcCritical5 2 3" xfId="1804" xr:uid="{00000000-0005-0000-0000-000085240000}"/>
    <cellStyle name="SAPBEXexcCritical5 2 3 10" xfId="43384" xr:uid="{67D74894-4799-4A05-BB3D-12C2F16704EE}"/>
    <cellStyle name="SAPBEXexcCritical5 2 3 11" xfId="45577" xr:uid="{DB5D2DAA-6758-41D1-8DDB-D07E7FE2DE5B}"/>
    <cellStyle name="SAPBEXexcCritical5 2 3 12" xfId="47897" xr:uid="{DE5A95B1-3143-44D3-A5FD-82B9C92853CB}"/>
    <cellStyle name="SAPBEXexcCritical5 2 3 2" xfId="7084" xr:uid="{00000000-0005-0000-0000-000086240000}"/>
    <cellStyle name="SAPBEXexcCritical5 2 3 2 2" xfId="37845" xr:uid="{00000000-0005-0000-0000-000087240000}"/>
    <cellStyle name="SAPBEXexcCritical5 2 3 3" xfId="6523" xr:uid="{00000000-0005-0000-0000-000088240000}"/>
    <cellStyle name="SAPBEXexcCritical5 2 3 4" xfId="13435" xr:uid="{00000000-0005-0000-0000-000089240000}"/>
    <cellStyle name="SAPBEXexcCritical5 2 3 5" xfId="7052" xr:uid="{00000000-0005-0000-0000-00008A240000}"/>
    <cellStyle name="SAPBEXexcCritical5 2 3 6" xfId="10165" xr:uid="{00000000-0005-0000-0000-00008B240000}"/>
    <cellStyle name="SAPBEXexcCritical5 2 3 7" xfId="10655" xr:uid="{00000000-0005-0000-0000-00008C240000}"/>
    <cellStyle name="SAPBEXexcCritical5 2 3 8" xfId="23026" xr:uid="{00000000-0005-0000-0000-00008D240000}"/>
    <cellStyle name="SAPBEXexcCritical5 2 3 9" xfId="38833" xr:uid="{5EA606CF-9848-44CE-B6B3-CDBCDA440147}"/>
    <cellStyle name="SAPBEXexcCritical5 2 4" xfId="1805" xr:uid="{00000000-0005-0000-0000-00008E240000}"/>
    <cellStyle name="SAPBEXexcCritical5 2 4 2" xfId="7085" xr:uid="{00000000-0005-0000-0000-00008F240000}"/>
    <cellStyle name="SAPBEXexcCritical5 2 4 2 2" xfId="37846" xr:uid="{00000000-0005-0000-0000-000090240000}"/>
    <cellStyle name="SAPBEXexcCritical5 2 4 3" xfId="6522" xr:uid="{00000000-0005-0000-0000-000091240000}"/>
    <cellStyle name="SAPBEXexcCritical5 2 4 4" xfId="7027" xr:uid="{00000000-0005-0000-0000-000092240000}"/>
    <cellStyle name="SAPBEXexcCritical5 2 4 5" xfId="5847" xr:uid="{00000000-0005-0000-0000-000093240000}"/>
    <cellStyle name="SAPBEXexcCritical5 2 4 6" xfId="14758" xr:uid="{00000000-0005-0000-0000-000094240000}"/>
    <cellStyle name="SAPBEXexcCritical5 2 4 7" xfId="13231" xr:uid="{00000000-0005-0000-0000-000095240000}"/>
    <cellStyle name="SAPBEXexcCritical5 2 4 8" xfId="23027" xr:uid="{00000000-0005-0000-0000-000096240000}"/>
    <cellStyle name="SAPBEXexcCritical5 2 5" xfId="2829" xr:uid="{00000000-0005-0000-0000-000097240000}"/>
    <cellStyle name="SAPBEXexcCritical5 2 5 2" xfId="8001" xr:uid="{00000000-0005-0000-0000-000098240000}"/>
    <cellStyle name="SAPBEXexcCritical5 2 5 2 2" xfId="24030" xr:uid="{00000000-0005-0000-0000-000099240000}"/>
    <cellStyle name="SAPBEXexcCritical5 2 5 3" xfId="10828" xr:uid="{00000000-0005-0000-0000-00009A240000}"/>
    <cellStyle name="SAPBEXexcCritical5 2 5 3 2" xfId="26695" xr:uid="{00000000-0005-0000-0000-00009B240000}"/>
    <cellStyle name="SAPBEXexcCritical5 2 5 4" xfId="5197" xr:uid="{00000000-0005-0000-0000-00009C240000}"/>
    <cellStyle name="SAPBEXexcCritical5 2 5 4 2" xfId="22530" xr:uid="{00000000-0005-0000-0000-00009D240000}"/>
    <cellStyle name="SAPBEXexcCritical5 2 5 5" xfId="16180" xr:uid="{00000000-0005-0000-0000-00009E240000}"/>
    <cellStyle name="SAPBEXexcCritical5 2 5 5 2" xfId="31318" xr:uid="{00000000-0005-0000-0000-00009F240000}"/>
    <cellStyle name="SAPBEXexcCritical5 2 5 6" xfId="18791" xr:uid="{00000000-0005-0000-0000-0000A0240000}"/>
    <cellStyle name="SAPBEXexcCritical5 2 5 6 2" xfId="33739" xr:uid="{00000000-0005-0000-0000-0000A1240000}"/>
    <cellStyle name="SAPBEXexcCritical5 2 5 7" xfId="21069" xr:uid="{00000000-0005-0000-0000-0000A2240000}"/>
    <cellStyle name="SAPBEXexcCritical5 2 5 7 2" xfId="35995" xr:uid="{00000000-0005-0000-0000-0000A3240000}"/>
    <cellStyle name="SAPBEXexcCritical5 2 5 8" xfId="6225" xr:uid="{00000000-0005-0000-0000-0000A4240000}"/>
    <cellStyle name="SAPBEXexcCritical5 2 6" xfId="4682" xr:uid="{00000000-0005-0000-0000-0000A5240000}"/>
    <cellStyle name="SAPBEXexcCritical5 2 6 2" xfId="9837" xr:uid="{00000000-0005-0000-0000-0000A6240000}"/>
    <cellStyle name="SAPBEXexcCritical5 2 6 2 2" xfId="25828" xr:uid="{00000000-0005-0000-0000-0000A7240000}"/>
    <cellStyle name="SAPBEXexcCritical5 2 6 3" xfId="12655" xr:uid="{00000000-0005-0000-0000-0000A8240000}"/>
    <cellStyle name="SAPBEXexcCritical5 2 6 3 2" xfId="28499" xr:uid="{00000000-0005-0000-0000-0000A9240000}"/>
    <cellStyle name="SAPBEXexcCritical5 2 6 4" xfId="15222" xr:uid="{00000000-0005-0000-0000-0000AA240000}"/>
    <cellStyle name="SAPBEXexcCritical5 2 6 4 2" xfId="30635" xr:uid="{00000000-0005-0000-0000-0000AB240000}"/>
    <cellStyle name="SAPBEXexcCritical5 2 6 5" xfId="17978" xr:uid="{00000000-0005-0000-0000-0000AC240000}"/>
    <cellStyle name="SAPBEXexcCritical5 2 6 5 2" xfId="33094" xr:uid="{00000000-0005-0000-0000-0000AD240000}"/>
    <cellStyle name="SAPBEXexcCritical5 2 6 6" xfId="20586" xr:uid="{00000000-0005-0000-0000-0000AE240000}"/>
    <cellStyle name="SAPBEXexcCritical5 2 6 6 2" xfId="35523" xr:uid="{00000000-0005-0000-0000-0000AF240000}"/>
    <cellStyle name="SAPBEXexcCritical5 2 6 7" xfId="21844" xr:uid="{00000000-0005-0000-0000-0000B0240000}"/>
    <cellStyle name="SAPBEXexcCritical5 2 6 7 2" xfId="36763" xr:uid="{00000000-0005-0000-0000-0000B1240000}"/>
    <cellStyle name="SAPBEXexcCritical5 2 7" xfId="5589" xr:uid="{00000000-0005-0000-0000-0000B2240000}"/>
    <cellStyle name="SAPBEXexcCritical5 2 7 2" xfId="37806" xr:uid="{00000000-0005-0000-0000-0000B3240000}"/>
    <cellStyle name="SAPBEXexcCritical5 2 8" xfId="7692" xr:uid="{00000000-0005-0000-0000-0000B4240000}"/>
    <cellStyle name="SAPBEXexcCritical5 2 9" xfId="8950" xr:uid="{00000000-0005-0000-0000-0000B5240000}"/>
    <cellStyle name="SAPBEXexcCritical5 2_CC - Div XRef" xfId="1806" xr:uid="{00000000-0005-0000-0000-0000B6240000}"/>
    <cellStyle name="SAPBEXexcCritical5 20" xfId="7170" xr:uid="{00000000-0005-0000-0000-0000B7240000}"/>
    <cellStyle name="SAPBEXexcCritical5 20 2" xfId="23451" xr:uid="{00000000-0005-0000-0000-0000B8240000}"/>
    <cellStyle name="SAPBEXexcCritical5 21" xfId="10280" xr:uid="{00000000-0005-0000-0000-0000B9240000}"/>
    <cellStyle name="SAPBEXexcCritical5 21 2" xfId="26228" xr:uid="{00000000-0005-0000-0000-0000BA240000}"/>
    <cellStyle name="SAPBEXexcCritical5 22" xfId="14134" xr:uid="{00000000-0005-0000-0000-0000BB240000}"/>
    <cellStyle name="SAPBEXexcCritical5 22 2" xfId="29714" xr:uid="{00000000-0005-0000-0000-0000BC240000}"/>
    <cellStyle name="SAPBEXexcCritical5 23" xfId="6680" xr:uid="{00000000-0005-0000-0000-0000BD240000}"/>
    <cellStyle name="SAPBEXexcCritical5 23 2" xfId="23178" xr:uid="{00000000-0005-0000-0000-0000BE240000}"/>
    <cellStyle name="SAPBEXexcCritical5 24" xfId="40210" xr:uid="{E22A580E-1A3C-4916-B171-8BBCCD7FBE2F}"/>
    <cellStyle name="SAPBEXexcCritical5 25" xfId="43357" xr:uid="{66228433-8A59-4103-9387-FCD5CDD2E992}"/>
    <cellStyle name="SAPBEXexcCritical5 26" xfId="44674" xr:uid="{A848FBF0-6D1D-42CC-B25F-D9B53DBEFE39}"/>
    <cellStyle name="SAPBEXexcCritical5 3" xfId="669" xr:uid="{00000000-0005-0000-0000-0000BF240000}"/>
    <cellStyle name="SAPBEXexcCritical5 3 10" xfId="39927" xr:uid="{A381C5BE-0B30-484C-BEE0-A5FEAD8618B6}"/>
    <cellStyle name="SAPBEXexcCritical5 3 11" xfId="39846" xr:uid="{D71C7216-7661-4C5B-A084-6B2DDB4F1373}"/>
    <cellStyle name="SAPBEXexcCritical5 3 12" xfId="38918" xr:uid="{3E9A62B4-BB6C-4A41-BACC-AAAF0C1DD5D9}"/>
    <cellStyle name="SAPBEXexcCritical5 3 2" xfId="670" xr:uid="{00000000-0005-0000-0000-0000C0240000}"/>
    <cellStyle name="SAPBEXexcCritical5 3 2 10" xfId="40983" xr:uid="{DBDAE90E-2459-4868-B4C1-1D6919D5057E}"/>
    <cellStyle name="SAPBEXexcCritical5 3 2 11" xfId="38919" xr:uid="{5FACB3D2-7E17-4714-AED4-BB9AC2C50FC7}"/>
    <cellStyle name="SAPBEXexcCritical5 3 2 2" xfId="4679" xr:uid="{00000000-0005-0000-0000-0000C1240000}"/>
    <cellStyle name="SAPBEXexcCritical5 3 2 2 10" xfId="45771" xr:uid="{AB03176A-02EA-4B71-AECE-9C76FCA61605}"/>
    <cellStyle name="SAPBEXexcCritical5 3 2 2 11" xfId="48089" xr:uid="{12BAA556-1388-4845-BF67-612139259C25}"/>
    <cellStyle name="SAPBEXexcCritical5 3 2 2 2" xfId="9834" xr:uid="{00000000-0005-0000-0000-0000C2240000}"/>
    <cellStyle name="SAPBEXexcCritical5 3 2 2 2 2" xfId="25825" xr:uid="{00000000-0005-0000-0000-0000C3240000}"/>
    <cellStyle name="SAPBEXexcCritical5 3 2 2 3" xfId="12652" xr:uid="{00000000-0005-0000-0000-0000C4240000}"/>
    <cellStyle name="SAPBEXexcCritical5 3 2 2 3 2" xfId="28496" xr:uid="{00000000-0005-0000-0000-0000C5240000}"/>
    <cellStyle name="SAPBEXexcCritical5 3 2 2 4" xfId="14094" xr:uid="{00000000-0005-0000-0000-0000C6240000}"/>
    <cellStyle name="SAPBEXexcCritical5 3 2 2 4 2" xfId="29675" xr:uid="{00000000-0005-0000-0000-0000C7240000}"/>
    <cellStyle name="SAPBEXexcCritical5 3 2 2 5" xfId="17975" xr:uid="{00000000-0005-0000-0000-0000C8240000}"/>
    <cellStyle name="SAPBEXexcCritical5 3 2 2 5 2" xfId="33091" xr:uid="{00000000-0005-0000-0000-0000C9240000}"/>
    <cellStyle name="SAPBEXexcCritical5 3 2 2 6" xfId="20583" xr:uid="{00000000-0005-0000-0000-0000CA240000}"/>
    <cellStyle name="SAPBEXexcCritical5 3 2 2 6 2" xfId="35520" xr:uid="{00000000-0005-0000-0000-0000CB240000}"/>
    <cellStyle name="SAPBEXexcCritical5 3 2 2 7" xfId="21853" xr:uid="{00000000-0005-0000-0000-0000CC240000}"/>
    <cellStyle name="SAPBEXexcCritical5 3 2 2 7 2" xfId="36772" xr:uid="{00000000-0005-0000-0000-0000CD240000}"/>
    <cellStyle name="SAPBEXexcCritical5 3 2 2 8" xfId="39223" xr:uid="{EF6E3BCD-7565-4C75-9FEC-A2F1EC93EC8E}"/>
    <cellStyle name="SAPBEXexcCritical5 3 2 2 9" xfId="43581" xr:uid="{BD63E22C-B222-4F96-98CC-8A618D93C0CA}"/>
    <cellStyle name="SAPBEXexcCritical5 3 2 3" xfId="5586" xr:uid="{00000000-0005-0000-0000-0000CE240000}"/>
    <cellStyle name="SAPBEXexcCritical5 3 2 3 2" xfId="22734" xr:uid="{00000000-0005-0000-0000-0000CF240000}"/>
    <cellStyle name="SAPBEXexcCritical5 3 2 4" xfId="7689" xr:uid="{00000000-0005-0000-0000-0000D0240000}"/>
    <cellStyle name="SAPBEXexcCritical5 3 2 4 2" xfId="23792" xr:uid="{00000000-0005-0000-0000-0000D1240000}"/>
    <cellStyle name="SAPBEXexcCritical5 3 2 5" xfId="6921" xr:uid="{00000000-0005-0000-0000-0000D2240000}"/>
    <cellStyle name="SAPBEXexcCritical5 3 2 5 2" xfId="23334" xr:uid="{00000000-0005-0000-0000-0000D3240000}"/>
    <cellStyle name="SAPBEXexcCritical5 3 2 6" xfId="15486" xr:uid="{00000000-0005-0000-0000-0000D4240000}"/>
    <cellStyle name="SAPBEXexcCritical5 3 2 6 2" xfId="30848" xr:uid="{00000000-0005-0000-0000-0000D5240000}"/>
    <cellStyle name="SAPBEXexcCritical5 3 2 7" xfId="5810" xr:uid="{00000000-0005-0000-0000-0000D6240000}"/>
    <cellStyle name="SAPBEXexcCritical5 3 2 7 2" xfId="22838" xr:uid="{00000000-0005-0000-0000-0000D7240000}"/>
    <cellStyle name="SAPBEXexcCritical5 3 2 8" xfId="40858" xr:uid="{195D2FEC-27DB-4EAC-908A-E300804C1AAA}"/>
    <cellStyle name="SAPBEXexcCritical5 3 2 9" xfId="41064" xr:uid="{96505D64-3535-4FFF-9F67-0535858A8211}"/>
    <cellStyle name="SAPBEXexcCritical5 3 3" xfId="4680" xr:uid="{00000000-0005-0000-0000-0000D8240000}"/>
    <cellStyle name="SAPBEXexcCritical5 3 3 10" xfId="45770" xr:uid="{280AA5DC-176C-4CAD-B43C-2FFD7758C73B}"/>
    <cellStyle name="SAPBEXexcCritical5 3 3 11" xfId="48088" xr:uid="{F4DD63B7-F3DD-4F3A-922C-7CFACC78397C}"/>
    <cellStyle name="SAPBEXexcCritical5 3 3 2" xfId="9835" xr:uid="{00000000-0005-0000-0000-0000D9240000}"/>
    <cellStyle name="SAPBEXexcCritical5 3 3 2 2" xfId="25826" xr:uid="{00000000-0005-0000-0000-0000DA240000}"/>
    <cellStyle name="SAPBEXexcCritical5 3 3 3" xfId="12653" xr:uid="{00000000-0005-0000-0000-0000DB240000}"/>
    <cellStyle name="SAPBEXexcCritical5 3 3 3 2" xfId="28497" xr:uid="{00000000-0005-0000-0000-0000DC240000}"/>
    <cellStyle name="SAPBEXexcCritical5 3 3 4" xfId="14321" xr:uid="{00000000-0005-0000-0000-0000DD240000}"/>
    <cellStyle name="SAPBEXexcCritical5 3 3 4 2" xfId="29844" xr:uid="{00000000-0005-0000-0000-0000DE240000}"/>
    <cellStyle name="SAPBEXexcCritical5 3 3 5" xfId="17976" xr:uid="{00000000-0005-0000-0000-0000DF240000}"/>
    <cellStyle name="SAPBEXexcCritical5 3 3 5 2" xfId="33092" xr:uid="{00000000-0005-0000-0000-0000E0240000}"/>
    <cellStyle name="SAPBEXexcCritical5 3 3 6" xfId="20584" xr:uid="{00000000-0005-0000-0000-0000E1240000}"/>
    <cellStyle name="SAPBEXexcCritical5 3 3 6 2" xfId="35521" xr:uid="{00000000-0005-0000-0000-0000E2240000}"/>
    <cellStyle name="SAPBEXexcCritical5 3 3 7" xfId="14232" xr:uid="{00000000-0005-0000-0000-0000E3240000}"/>
    <cellStyle name="SAPBEXexcCritical5 3 3 7 2" xfId="29769" xr:uid="{00000000-0005-0000-0000-0000E4240000}"/>
    <cellStyle name="SAPBEXexcCritical5 3 3 8" xfId="38140" xr:uid="{AF40EFAC-3436-4283-B79B-F9B514E275A5}"/>
    <cellStyle name="SAPBEXexcCritical5 3 3 9" xfId="43580" xr:uid="{1077B028-8961-4A67-A6BF-248CC4AF133C}"/>
    <cellStyle name="SAPBEXexcCritical5 3 4" xfId="5587" xr:uid="{00000000-0005-0000-0000-0000E5240000}"/>
    <cellStyle name="SAPBEXexcCritical5 3 4 2" xfId="22735" xr:uid="{00000000-0005-0000-0000-0000E6240000}"/>
    <cellStyle name="SAPBEXexcCritical5 3 5" xfId="7690" xr:uid="{00000000-0005-0000-0000-0000E7240000}"/>
    <cellStyle name="SAPBEXexcCritical5 3 5 2" xfId="23793" xr:uid="{00000000-0005-0000-0000-0000E8240000}"/>
    <cellStyle name="SAPBEXexcCritical5 3 6" xfId="8986" xr:uid="{00000000-0005-0000-0000-0000E9240000}"/>
    <cellStyle name="SAPBEXexcCritical5 3 6 2" xfId="24997" xr:uid="{00000000-0005-0000-0000-0000EA240000}"/>
    <cellStyle name="SAPBEXexcCritical5 3 7" xfId="14442" xr:uid="{00000000-0005-0000-0000-0000EB240000}"/>
    <cellStyle name="SAPBEXexcCritical5 3 7 2" xfId="29961" xr:uid="{00000000-0005-0000-0000-0000EC240000}"/>
    <cellStyle name="SAPBEXexcCritical5 3 8" xfId="15906" xr:uid="{00000000-0005-0000-0000-0000ED240000}"/>
    <cellStyle name="SAPBEXexcCritical5 3 8 2" xfId="31107" xr:uid="{00000000-0005-0000-0000-0000EE240000}"/>
    <cellStyle name="SAPBEXexcCritical5 3 9" xfId="40857" xr:uid="{0D334E88-C98F-42FA-911E-2CABB23B9344}"/>
    <cellStyle name="SAPBEXexcCritical5 4" xfId="671" xr:uid="{00000000-0005-0000-0000-0000EF240000}"/>
    <cellStyle name="SAPBEXexcCritical5 4 10" xfId="18536" xr:uid="{00000000-0005-0000-0000-0000F0240000}"/>
    <cellStyle name="SAPBEXexcCritical5 4 10 2" xfId="33531" xr:uid="{00000000-0005-0000-0000-0000F1240000}"/>
    <cellStyle name="SAPBEXexcCritical5 4 11" xfId="5008" xr:uid="{00000000-0005-0000-0000-0000F2240000}"/>
    <cellStyle name="SAPBEXexcCritical5 4 12" xfId="37968" xr:uid="{00000000-0005-0000-0000-0000F3240000}"/>
    <cellStyle name="SAPBEXexcCritical5 4 13" xfId="39722" xr:uid="{06F174D6-13A9-42E7-B18F-3928A666874E}"/>
    <cellStyle name="SAPBEXexcCritical5 4 14" xfId="39928" xr:uid="{9A767BBC-7DF5-4158-9C37-386CA0EABFB5}"/>
    <cellStyle name="SAPBEXexcCritical5 4 15" xfId="39845" xr:uid="{27328496-A865-4F1C-9624-C56F8D4B3A70}"/>
    <cellStyle name="SAPBEXexcCritical5 4 16" xfId="45561" xr:uid="{BB6616BC-5F8B-4C3F-AA6C-776BF4791639}"/>
    <cellStyle name="SAPBEXexcCritical5 4 2" xfId="2832" xr:uid="{00000000-0005-0000-0000-0000F4240000}"/>
    <cellStyle name="SAPBEXexcCritical5 4 2 10" xfId="40982" xr:uid="{E618FA41-8F8B-4434-AFEF-700F748BB4EC}"/>
    <cellStyle name="SAPBEXexcCritical5 4 2 11" xfId="38920" xr:uid="{0B7B2FC8-974E-4EF6-958B-18DC0087A98E}"/>
    <cellStyle name="SAPBEXexcCritical5 4 2 2" xfId="4677" xr:uid="{00000000-0005-0000-0000-0000F5240000}"/>
    <cellStyle name="SAPBEXexcCritical5 4 2 2 10" xfId="45773" xr:uid="{263FA097-77FF-4C74-A9D9-E10401F4BDD9}"/>
    <cellStyle name="SAPBEXexcCritical5 4 2 2 11" xfId="48091" xr:uid="{379CA3CB-F31A-4241-B664-271BD58EB335}"/>
    <cellStyle name="SAPBEXexcCritical5 4 2 2 2" xfId="9832" xr:uid="{00000000-0005-0000-0000-0000F6240000}"/>
    <cellStyle name="SAPBEXexcCritical5 4 2 2 2 2" xfId="25823" xr:uid="{00000000-0005-0000-0000-0000F7240000}"/>
    <cellStyle name="SAPBEXexcCritical5 4 2 2 3" xfId="12650" xr:uid="{00000000-0005-0000-0000-0000F8240000}"/>
    <cellStyle name="SAPBEXexcCritical5 4 2 2 3 2" xfId="28494" xr:uid="{00000000-0005-0000-0000-0000F9240000}"/>
    <cellStyle name="SAPBEXexcCritical5 4 2 2 4" xfId="12849" xr:uid="{00000000-0005-0000-0000-0000FA240000}"/>
    <cellStyle name="SAPBEXexcCritical5 4 2 2 4 2" xfId="28691" xr:uid="{00000000-0005-0000-0000-0000FB240000}"/>
    <cellStyle name="SAPBEXexcCritical5 4 2 2 5" xfId="17973" xr:uid="{00000000-0005-0000-0000-0000FC240000}"/>
    <cellStyle name="SAPBEXexcCritical5 4 2 2 5 2" xfId="33089" xr:uid="{00000000-0005-0000-0000-0000FD240000}"/>
    <cellStyle name="SAPBEXexcCritical5 4 2 2 6" xfId="20581" xr:uid="{00000000-0005-0000-0000-0000FE240000}"/>
    <cellStyle name="SAPBEXexcCritical5 4 2 2 6 2" xfId="35518" xr:uid="{00000000-0005-0000-0000-0000FF240000}"/>
    <cellStyle name="SAPBEXexcCritical5 4 2 2 7" xfId="21344" xr:uid="{00000000-0005-0000-0000-000000250000}"/>
    <cellStyle name="SAPBEXexcCritical5 4 2 2 7 2" xfId="36270" xr:uid="{00000000-0005-0000-0000-000001250000}"/>
    <cellStyle name="SAPBEXexcCritical5 4 2 2 8" xfId="39221" xr:uid="{10D321B7-608B-468D-A9E7-FC142DFE5E0B}"/>
    <cellStyle name="SAPBEXexcCritical5 4 2 2 9" xfId="43583" xr:uid="{7E784494-84E7-4E39-AF41-9A98E9867EBC}"/>
    <cellStyle name="SAPBEXexcCritical5 4 2 3" xfId="8004" xr:uid="{00000000-0005-0000-0000-000002250000}"/>
    <cellStyle name="SAPBEXexcCritical5 4 2 3 2" xfId="24033" xr:uid="{00000000-0005-0000-0000-000003250000}"/>
    <cellStyle name="SAPBEXexcCritical5 4 2 4" xfId="10831" xr:uid="{00000000-0005-0000-0000-000004250000}"/>
    <cellStyle name="SAPBEXexcCritical5 4 2 4 2" xfId="26698" xr:uid="{00000000-0005-0000-0000-000005250000}"/>
    <cellStyle name="SAPBEXexcCritical5 4 2 5" xfId="14642" xr:uid="{00000000-0005-0000-0000-000006250000}"/>
    <cellStyle name="SAPBEXexcCritical5 4 2 5 2" xfId="30143" xr:uid="{00000000-0005-0000-0000-000007250000}"/>
    <cellStyle name="SAPBEXexcCritical5 4 2 6" xfId="16183" xr:uid="{00000000-0005-0000-0000-000008250000}"/>
    <cellStyle name="SAPBEXexcCritical5 4 2 6 2" xfId="31321" xr:uid="{00000000-0005-0000-0000-000009250000}"/>
    <cellStyle name="SAPBEXexcCritical5 4 2 7" xfId="18794" xr:uid="{00000000-0005-0000-0000-00000A250000}"/>
    <cellStyle name="SAPBEXexcCritical5 4 2 7 2" xfId="33742" xr:uid="{00000000-0005-0000-0000-00000B250000}"/>
    <cellStyle name="SAPBEXexcCritical5 4 2 8" xfId="39721" xr:uid="{D87F6F21-00FE-4CE1-BD91-C39BE3F137EA}"/>
    <cellStyle name="SAPBEXexcCritical5 4 2 9" xfId="41065" xr:uid="{C182608A-9ADC-4788-BC98-E67A05BF3122}"/>
    <cellStyle name="SAPBEXexcCritical5 4 3" xfId="2831" xr:uid="{00000000-0005-0000-0000-00000C250000}"/>
    <cellStyle name="SAPBEXexcCritical5 4 3 10" xfId="42274" xr:uid="{721926B7-F70B-494C-A637-CF8B579980D6}"/>
    <cellStyle name="SAPBEXexcCritical5 4 3 11" xfId="46812" xr:uid="{3E2C8108-B26E-4A71-9050-21D8EA0BF074}"/>
    <cellStyle name="SAPBEXexcCritical5 4 3 12" xfId="49117" xr:uid="{9BB94969-63AD-4963-9875-A481289ABC3A}"/>
    <cellStyle name="SAPBEXexcCritical5 4 3 2" xfId="8003" xr:uid="{00000000-0005-0000-0000-00000D250000}"/>
    <cellStyle name="SAPBEXexcCritical5 4 3 2 2" xfId="24032" xr:uid="{00000000-0005-0000-0000-00000E250000}"/>
    <cellStyle name="SAPBEXexcCritical5 4 3 3" xfId="10830" xr:uid="{00000000-0005-0000-0000-00000F250000}"/>
    <cellStyle name="SAPBEXexcCritical5 4 3 3 2" xfId="26697" xr:uid="{00000000-0005-0000-0000-000010250000}"/>
    <cellStyle name="SAPBEXexcCritical5 4 3 4" xfId="14278" xr:uid="{00000000-0005-0000-0000-000011250000}"/>
    <cellStyle name="SAPBEXexcCritical5 4 3 4 2" xfId="29801" xr:uid="{00000000-0005-0000-0000-000012250000}"/>
    <cellStyle name="SAPBEXexcCritical5 4 3 5" xfId="16182" xr:uid="{00000000-0005-0000-0000-000013250000}"/>
    <cellStyle name="SAPBEXexcCritical5 4 3 5 2" xfId="31320" xr:uid="{00000000-0005-0000-0000-000014250000}"/>
    <cellStyle name="SAPBEXexcCritical5 4 3 6" xfId="18793" xr:uid="{00000000-0005-0000-0000-000015250000}"/>
    <cellStyle name="SAPBEXexcCritical5 4 3 6 2" xfId="33741" xr:uid="{00000000-0005-0000-0000-000016250000}"/>
    <cellStyle name="SAPBEXexcCritical5 4 3 7" xfId="21071" xr:uid="{00000000-0005-0000-0000-000017250000}"/>
    <cellStyle name="SAPBEXexcCritical5 4 3 7 2" xfId="35997" xr:uid="{00000000-0005-0000-0000-000018250000}"/>
    <cellStyle name="SAPBEXexcCritical5 4 3 8" xfId="6227" xr:uid="{00000000-0005-0000-0000-000019250000}"/>
    <cellStyle name="SAPBEXexcCritical5 4 3 9" xfId="41835" xr:uid="{2BFD99CE-C7C6-4F20-A6BE-D0FC93888238}"/>
    <cellStyle name="SAPBEXexcCritical5 4 4" xfId="4678" xr:uid="{00000000-0005-0000-0000-00001A250000}"/>
    <cellStyle name="SAPBEXexcCritical5 4 4 10" xfId="45772" xr:uid="{B7496ECF-61DA-4931-9650-0FBCBA76592B}"/>
    <cellStyle name="SAPBEXexcCritical5 4 4 11" xfId="48090" xr:uid="{677B9CB7-679E-47A5-A4AC-37F65D71E087}"/>
    <cellStyle name="SAPBEXexcCritical5 4 4 2" xfId="9833" xr:uid="{00000000-0005-0000-0000-00001B250000}"/>
    <cellStyle name="SAPBEXexcCritical5 4 4 2 2" xfId="25824" xr:uid="{00000000-0005-0000-0000-00001C250000}"/>
    <cellStyle name="SAPBEXexcCritical5 4 4 3" xfId="12651" xr:uid="{00000000-0005-0000-0000-00001D250000}"/>
    <cellStyle name="SAPBEXexcCritical5 4 4 3 2" xfId="28495" xr:uid="{00000000-0005-0000-0000-00001E250000}"/>
    <cellStyle name="SAPBEXexcCritical5 4 4 4" xfId="15493" xr:uid="{00000000-0005-0000-0000-00001F250000}"/>
    <cellStyle name="SAPBEXexcCritical5 4 4 4 2" xfId="30854" xr:uid="{00000000-0005-0000-0000-000020250000}"/>
    <cellStyle name="SAPBEXexcCritical5 4 4 5" xfId="17974" xr:uid="{00000000-0005-0000-0000-000021250000}"/>
    <cellStyle name="SAPBEXexcCritical5 4 4 5 2" xfId="33090" xr:uid="{00000000-0005-0000-0000-000022250000}"/>
    <cellStyle name="SAPBEXexcCritical5 4 4 6" xfId="20582" xr:uid="{00000000-0005-0000-0000-000023250000}"/>
    <cellStyle name="SAPBEXexcCritical5 4 4 6 2" xfId="35519" xr:uid="{00000000-0005-0000-0000-000024250000}"/>
    <cellStyle name="SAPBEXexcCritical5 4 4 7" xfId="21846" xr:uid="{00000000-0005-0000-0000-000025250000}"/>
    <cellStyle name="SAPBEXexcCritical5 4 4 7 2" xfId="36765" xr:uid="{00000000-0005-0000-0000-000026250000}"/>
    <cellStyle name="SAPBEXexcCritical5 4 4 8" xfId="39222" xr:uid="{D981CF78-7628-4BF0-B8EE-603D6EBCF3C1}"/>
    <cellStyle name="SAPBEXexcCritical5 4 4 9" xfId="43582" xr:uid="{F1501259-A03C-404B-8B4A-A0B1356ACF5B}"/>
    <cellStyle name="SAPBEXexcCritical5 4 5" xfId="5585" xr:uid="{00000000-0005-0000-0000-000027250000}"/>
    <cellStyle name="SAPBEXexcCritical5 4 5 2" xfId="22733" xr:uid="{00000000-0005-0000-0000-000028250000}"/>
    <cellStyle name="SAPBEXexcCritical5 4 6" xfId="7681" xr:uid="{00000000-0005-0000-0000-000029250000}"/>
    <cellStyle name="SAPBEXexcCritical5 4 6 2" xfId="23791" xr:uid="{00000000-0005-0000-0000-00002A250000}"/>
    <cellStyle name="SAPBEXexcCritical5 4 7" xfId="5877" xr:uid="{00000000-0005-0000-0000-00002B250000}"/>
    <cellStyle name="SAPBEXexcCritical5 4 7 2" xfId="22873" xr:uid="{00000000-0005-0000-0000-00002C250000}"/>
    <cellStyle name="SAPBEXexcCritical5 4 8" xfId="13500" xr:uid="{00000000-0005-0000-0000-00002D250000}"/>
    <cellStyle name="SAPBEXexcCritical5 4 8 2" xfId="29133" xr:uid="{00000000-0005-0000-0000-00002E250000}"/>
    <cellStyle name="SAPBEXexcCritical5 4 9" xfId="15905" xr:uid="{00000000-0005-0000-0000-00002F250000}"/>
    <cellStyle name="SAPBEXexcCritical5 4 9 2" xfId="31106" xr:uid="{00000000-0005-0000-0000-000030250000}"/>
    <cellStyle name="SAPBEXexcCritical5 5" xfId="672" xr:uid="{00000000-0005-0000-0000-000031250000}"/>
    <cellStyle name="SAPBEXexcCritical5 5 10" xfId="13750" xr:uid="{00000000-0005-0000-0000-000032250000}"/>
    <cellStyle name="SAPBEXexcCritical5 5 11" xfId="22357" xr:uid="{00000000-0005-0000-0000-000033250000}"/>
    <cellStyle name="SAPBEXexcCritical5 5 12" xfId="40855" xr:uid="{094744E4-82F6-436F-8B9A-D6B0E98663DB}"/>
    <cellStyle name="SAPBEXexcCritical5 5 13" xfId="39929" xr:uid="{6CC28CA4-1010-4B42-BCCB-5D5A56A84CA5}"/>
    <cellStyle name="SAPBEXexcCritical5 5 14" xfId="39844" xr:uid="{852F6C19-13A8-4335-BACA-2D7DB4003CA5}"/>
    <cellStyle name="SAPBEXexcCritical5 5 15" xfId="40459" xr:uid="{726BA91E-B281-408A-9E02-FABA7BFD2B8D}"/>
    <cellStyle name="SAPBEXexcCritical5 5 2" xfId="673" xr:uid="{00000000-0005-0000-0000-000034250000}"/>
    <cellStyle name="SAPBEXexcCritical5 5 2 10" xfId="22358" xr:uid="{00000000-0005-0000-0000-000035250000}"/>
    <cellStyle name="SAPBEXexcCritical5 5 2 11" xfId="40856" xr:uid="{A5A1E63C-7411-4895-BF06-5A166AC81908}"/>
    <cellStyle name="SAPBEXexcCritical5 5 2 12" xfId="41066" xr:uid="{C59DEB22-0696-4FF0-9334-6CE841F1AB29}"/>
    <cellStyle name="SAPBEXexcCritical5 5 2 13" xfId="40981" xr:uid="{C05F937F-C2E7-4F83-B135-0BCF594518C1}"/>
    <cellStyle name="SAPBEXexcCritical5 5 2 14" xfId="39879" xr:uid="{12C26640-1436-45E5-BF4C-F3CE8AB52355}"/>
    <cellStyle name="SAPBEXexcCritical5 5 2 2" xfId="2834" xr:uid="{00000000-0005-0000-0000-000036250000}"/>
    <cellStyle name="SAPBEXexcCritical5 5 2 2 10" xfId="43585" xr:uid="{089D5142-4E85-423D-BA99-FDD53F9A255B}"/>
    <cellStyle name="SAPBEXexcCritical5 5 2 2 11" xfId="45775" xr:uid="{4322DA7F-8E52-4842-A9FD-0219239BC821}"/>
    <cellStyle name="SAPBEXexcCritical5 5 2 2 12" xfId="48093" xr:uid="{501B097B-6C67-401A-B299-84BC7B1ECDAC}"/>
    <cellStyle name="SAPBEXexcCritical5 5 2 2 2" xfId="8006" xr:uid="{00000000-0005-0000-0000-000037250000}"/>
    <cellStyle name="SAPBEXexcCritical5 5 2 2 2 2" xfId="24035" xr:uid="{00000000-0005-0000-0000-000038250000}"/>
    <cellStyle name="SAPBEXexcCritical5 5 2 2 3" xfId="10833" xr:uid="{00000000-0005-0000-0000-000039250000}"/>
    <cellStyle name="SAPBEXexcCritical5 5 2 2 3 2" xfId="26700" xr:uid="{00000000-0005-0000-0000-00003A250000}"/>
    <cellStyle name="SAPBEXexcCritical5 5 2 2 4" xfId="13531" xr:uid="{00000000-0005-0000-0000-00003B250000}"/>
    <cellStyle name="SAPBEXexcCritical5 5 2 2 4 2" xfId="29156" xr:uid="{00000000-0005-0000-0000-00003C250000}"/>
    <cellStyle name="SAPBEXexcCritical5 5 2 2 5" xfId="16185" xr:uid="{00000000-0005-0000-0000-00003D250000}"/>
    <cellStyle name="SAPBEXexcCritical5 5 2 2 5 2" xfId="31323" xr:uid="{00000000-0005-0000-0000-00003E250000}"/>
    <cellStyle name="SAPBEXexcCritical5 5 2 2 6" xfId="18796" xr:uid="{00000000-0005-0000-0000-00003F250000}"/>
    <cellStyle name="SAPBEXexcCritical5 5 2 2 6 2" xfId="33744" xr:uid="{00000000-0005-0000-0000-000040250000}"/>
    <cellStyle name="SAPBEXexcCritical5 5 2 2 7" xfId="21073" xr:uid="{00000000-0005-0000-0000-000041250000}"/>
    <cellStyle name="SAPBEXexcCritical5 5 2 2 7 2" xfId="35999" xr:uid="{00000000-0005-0000-0000-000042250000}"/>
    <cellStyle name="SAPBEXexcCritical5 5 2 2 8" xfId="6229" xr:uid="{00000000-0005-0000-0000-000043250000}"/>
    <cellStyle name="SAPBEXexcCritical5 5 2 2 9" xfId="39219" xr:uid="{7E871AAD-2DDA-40EB-91B6-495A46C4498B}"/>
    <cellStyle name="SAPBEXexcCritical5 5 2 3" xfId="4675" xr:uid="{00000000-0005-0000-0000-000044250000}"/>
    <cellStyle name="SAPBEXexcCritical5 5 2 3 2" xfId="9830" xr:uid="{00000000-0005-0000-0000-000045250000}"/>
    <cellStyle name="SAPBEXexcCritical5 5 2 3 2 2" xfId="25821" xr:uid="{00000000-0005-0000-0000-000046250000}"/>
    <cellStyle name="SAPBEXexcCritical5 5 2 3 3" xfId="12648" xr:uid="{00000000-0005-0000-0000-000047250000}"/>
    <cellStyle name="SAPBEXexcCritical5 5 2 3 3 2" xfId="28492" xr:uid="{00000000-0005-0000-0000-000048250000}"/>
    <cellStyle name="SAPBEXexcCritical5 5 2 3 4" xfId="15494" xr:uid="{00000000-0005-0000-0000-000049250000}"/>
    <cellStyle name="SAPBEXexcCritical5 5 2 3 4 2" xfId="30855" xr:uid="{00000000-0005-0000-0000-00004A250000}"/>
    <cellStyle name="SAPBEXexcCritical5 5 2 3 5" xfId="17971" xr:uid="{00000000-0005-0000-0000-00004B250000}"/>
    <cellStyle name="SAPBEXexcCritical5 5 2 3 5 2" xfId="33087" xr:uid="{00000000-0005-0000-0000-00004C250000}"/>
    <cellStyle name="SAPBEXexcCritical5 5 2 3 6" xfId="20579" xr:uid="{00000000-0005-0000-0000-00004D250000}"/>
    <cellStyle name="SAPBEXexcCritical5 5 2 3 6 2" xfId="35516" xr:uid="{00000000-0005-0000-0000-00004E250000}"/>
    <cellStyle name="SAPBEXexcCritical5 5 2 3 7" xfId="21343" xr:uid="{00000000-0005-0000-0000-00004F250000}"/>
    <cellStyle name="SAPBEXexcCritical5 5 2 3 7 2" xfId="36269" xr:uid="{00000000-0005-0000-0000-000050250000}"/>
    <cellStyle name="SAPBEXexcCritical5 5 2 4" xfId="5583" xr:uid="{00000000-0005-0000-0000-000051250000}"/>
    <cellStyle name="SAPBEXexcCritical5 5 2 4 2" xfId="37166" xr:uid="{00000000-0005-0000-0000-000052250000}"/>
    <cellStyle name="SAPBEXexcCritical5 5 2 5" xfId="7687" xr:uid="{00000000-0005-0000-0000-000053250000}"/>
    <cellStyle name="SAPBEXexcCritical5 5 2 6" xfId="6619" xr:uid="{00000000-0005-0000-0000-000054250000}"/>
    <cellStyle name="SAPBEXexcCritical5 5 2 7" xfId="12972" xr:uid="{00000000-0005-0000-0000-000055250000}"/>
    <cellStyle name="SAPBEXexcCritical5 5 2 8" xfId="13918" xr:uid="{00000000-0005-0000-0000-000056250000}"/>
    <cellStyle name="SAPBEXexcCritical5 5 2 9" xfId="18534" xr:uid="{00000000-0005-0000-0000-000057250000}"/>
    <cellStyle name="SAPBEXexcCritical5 5 3" xfId="2833" xr:uid="{00000000-0005-0000-0000-000058250000}"/>
    <cellStyle name="SAPBEXexcCritical5 5 3 10" xfId="42275" xr:uid="{7656FA7C-B1B3-4594-9B69-9B8BAB5FDD81}"/>
    <cellStyle name="SAPBEXexcCritical5 5 3 11" xfId="44751" xr:uid="{0956E8F7-F105-406E-8713-A4400BD19738}"/>
    <cellStyle name="SAPBEXexcCritical5 5 3 12" xfId="46813" xr:uid="{802C8F9C-3C9E-4313-BA68-6D354EB8A566}"/>
    <cellStyle name="SAPBEXexcCritical5 5 3 13" xfId="49118" xr:uid="{5E0747F9-5FC8-443F-BC0E-D1F19AE999C9}"/>
    <cellStyle name="SAPBEXexcCritical5 5 3 2" xfId="8005" xr:uid="{00000000-0005-0000-0000-000059250000}"/>
    <cellStyle name="SAPBEXexcCritical5 5 3 2 2" xfId="24034" xr:uid="{00000000-0005-0000-0000-00005A250000}"/>
    <cellStyle name="SAPBEXexcCritical5 5 3 2 3" xfId="42001" xr:uid="{4144F425-3ADA-4229-B1F4-B85FC541B321}"/>
    <cellStyle name="SAPBEXexcCritical5 5 3 2 4" xfId="42439" xr:uid="{66D466AE-D46C-404F-9D12-371A9201B1B1}"/>
    <cellStyle name="SAPBEXexcCritical5 5 3 2 5" xfId="44907" xr:uid="{990CB278-8B28-41EC-A706-231FB9B180FD}"/>
    <cellStyle name="SAPBEXexcCritical5 5 3 2 6" xfId="46970" xr:uid="{2957EB4F-0943-4A3E-A681-B6B57B8D56BB}"/>
    <cellStyle name="SAPBEXexcCritical5 5 3 2 7" xfId="49267" xr:uid="{D164514E-5FBC-4DD8-AE0E-4B5EAE9B3C17}"/>
    <cellStyle name="SAPBEXexcCritical5 5 3 3" xfId="10832" xr:uid="{00000000-0005-0000-0000-00005B250000}"/>
    <cellStyle name="SAPBEXexcCritical5 5 3 3 2" xfId="26699" xr:uid="{00000000-0005-0000-0000-00005C250000}"/>
    <cellStyle name="SAPBEXexcCritical5 5 3 4" xfId="13162" xr:uid="{00000000-0005-0000-0000-00005D250000}"/>
    <cellStyle name="SAPBEXexcCritical5 5 3 4 2" xfId="28942" xr:uid="{00000000-0005-0000-0000-00005E250000}"/>
    <cellStyle name="SAPBEXexcCritical5 5 3 5" xfId="16184" xr:uid="{00000000-0005-0000-0000-00005F250000}"/>
    <cellStyle name="SAPBEXexcCritical5 5 3 5 2" xfId="31322" xr:uid="{00000000-0005-0000-0000-000060250000}"/>
    <cellStyle name="SAPBEXexcCritical5 5 3 6" xfId="18795" xr:uid="{00000000-0005-0000-0000-000061250000}"/>
    <cellStyle name="SAPBEXexcCritical5 5 3 6 2" xfId="33743" xr:uid="{00000000-0005-0000-0000-000062250000}"/>
    <cellStyle name="SAPBEXexcCritical5 5 3 7" xfId="21072" xr:uid="{00000000-0005-0000-0000-000063250000}"/>
    <cellStyle name="SAPBEXexcCritical5 5 3 7 2" xfId="35998" xr:uid="{00000000-0005-0000-0000-000064250000}"/>
    <cellStyle name="SAPBEXexcCritical5 5 3 8" xfId="6228" xr:uid="{00000000-0005-0000-0000-000065250000}"/>
    <cellStyle name="SAPBEXexcCritical5 5 3 9" xfId="41836" xr:uid="{404DE62F-A2C7-4F73-AE49-C494FAD1C7E6}"/>
    <cellStyle name="SAPBEXexcCritical5 5 4" xfId="4676" xr:uid="{00000000-0005-0000-0000-000066250000}"/>
    <cellStyle name="SAPBEXexcCritical5 5 4 10" xfId="45774" xr:uid="{BD5B55F6-BCE4-4909-8B26-91EE9DC81168}"/>
    <cellStyle name="SAPBEXexcCritical5 5 4 11" xfId="48092" xr:uid="{2EDCB0A0-512A-4BA3-A46C-6A5344A1EA60}"/>
    <cellStyle name="SAPBEXexcCritical5 5 4 2" xfId="9831" xr:uid="{00000000-0005-0000-0000-000067250000}"/>
    <cellStyle name="SAPBEXexcCritical5 5 4 2 2" xfId="25822" xr:uid="{00000000-0005-0000-0000-000068250000}"/>
    <cellStyle name="SAPBEXexcCritical5 5 4 3" xfId="12649" xr:uid="{00000000-0005-0000-0000-000069250000}"/>
    <cellStyle name="SAPBEXexcCritical5 5 4 3 2" xfId="28493" xr:uid="{00000000-0005-0000-0000-00006A250000}"/>
    <cellStyle name="SAPBEXexcCritical5 5 4 4" xfId="14093" xr:uid="{00000000-0005-0000-0000-00006B250000}"/>
    <cellStyle name="SAPBEXexcCritical5 5 4 4 2" xfId="29674" xr:uid="{00000000-0005-0000-0000-00006C250000}"/>
    <cellStyle name="SAPBEXexcCritical5 5 4 5" xfId="17972" xr:uid="{00000000-0005-0000-0000-00006D250000}"/>
    <cellStyle name="SAPBEXexcCritical5 5 4 5 2" xfId="33088" xr:uid="{00000000-0005-0000-0000-00006E250000}"/>
    <cellStyle name="SAPBEXexcCritical5 5 4 6" xfId="20580" xr:uid="{00000000-0005-0000-0000-00006F250000}"/>
    <cellStyle name="SAPBEXexcCritical5 5 4 6 2" xfId="35517" xr:uid="{00000000-0005-0000-0000-000070250000}"/>
    <cellStyle name="SAPBEXexcCritical5 5 4 7" xfId="21847" xr:uid="{00000000-0005-0000-0000-000071250000}"/>
    <cellStyle name="SAPBEXexcCritical5 5 4 7 2" xfId="36766" xr:uid="{00000000-0005-0000-0000-000072250000}"/>
    <cellStyle name="SAPBEXexcCritical5 5 4 8" xfId="39220" xr:uid="{71287219-FCB9-4232-AE23-2C339A06A4D9}"/>
    <cellStyle name="SAPBEXexcCritical5 5 4 9" xfId="43584" xr:uid="{3354190D-3FA4-4F08-B35C-21ED6978F08F}"/>
    <cellStyle name="SAPBEXexcCritical5 5 5" xfId="5584" xr:uid="{00000000-0005-0000-0000-000073250000}"/>
    <cellStyle name="SAPBEXexcCritical5 5 5 2" xfId="37168" xr:uid="{00000000-0005-0000-0000-000074250000}"/>
    <cellStyle name="SAPBEXexcCritical5 5 6" xfId="7688" xr:uid="{00000000-0005-0000-0000-000075250000}"/>
    <cellStyle name="SAPBEXexcCritical5 5 7" xfId="14163" xr:uid="{00000000-0005-0000-0000-000076250000}"/>
    <cellStyle name="SAPBEXexcCritical5 5 8" xfId="13209" xr:uid="{00000000-0005-0000-0000-000077250000}"/>
    <cellStyle name="SAPBEXexcCritical5 5 9" xfId="14147" xr:uid="{00000000-0005-0000-0000-000078250000}"/>
    <cellStyle name="SAPBEXexcCritical5 6" xfId="674" xr:uid="{00000000-0005-0000-0000-000079250000}"/>
    <cellStyle name="SAPBEXexcCritical5 6 10" xfId="18533" xr:uid="{00000000-0005-0000-0000-00007A250000}"/>
    <cellStyle name="SAPBEXexcCritical5 6 11" xfId="22359" xr:uid="{00000000-0005-0000-0000-00007B250000}"/>
    <cellStyle name="SAPBEXexcCritical5 6 12" xfId="39720" xr:uid="{1ACEBBC0-F178-48CD-9F23-7138159C0E1D}"/>
    <cellStyle name="SAPBEXexcCritical5 6 13" xfId="39930" xr:uid="{8ABDCCCB-5E75-4350-AAFB-B324D645CC9A}"/>
    <cellStyle name="SAPBEXexcCritical5 6 14" xfId="39843" xr:uid="{B9FB4EAC-96F6-4C54-99FF-44D7EF199F6E}"/>
    <cellStyle name="SAPBEXexcCritical5 6 15" xfId="41014" xr:uid="{CC92199F-4684-4526-8770-1193E0220BC8}"/>
    <cellStyle name="SAPBEXexcCritical5 6 2" xfId="675" xr:uid="{00000000-0005-0000-0000-00007C250000}"/>
    <cellStyle name="SAPBEXexcCritical5 6 2 10" xfId="22360" xr:uid="{00000000-0005-0000-0000-00007D250000}"/>
    <cellStyle name="SAPBEXexcCritical5 6 2 11" xfId="39719" xr:uid="{0B4D51FD-8FC6-4B93-B5A7-D500DE823172}"/>
    <cellStyle name="SAPBEXexcCritical5 6 2 12" xfId="41067" xr:uid="{6B1B5744-DF59-494D-B5D9-BE357A1C5D73}"/>
    <cellStyle name="SAPBEXexcCritical5 6 2 13" xfId="40245" xr:uid="{608963B2-F6D2-49BC-B394-8F35D26ED6CF}"/>
    <cellStyle name="SAPBEXexcCritical5 6 2 14" xfId="42207" xr:uid="{C8BC1CB3-8EF9-484D-B4B3-04B8E8A1B648}"/>
    <cellStyle name="SAPBEXexcCritical5 6 2 2" xfId="2836" xr:uid="{00000000-0005-0000-0000-00007E250000}"/>
    <cellStyle name="SAPBEXexcCritical5 6 2 2 10" xfId="43587" xr:uid="{BC54AE71-8B9D-4A82-BED1-AA8765CDAF76}"/>
    <cellStyle name="SAPBEXexcCritical5 6 2 2 11" xfId="45777" xr:uid="{8CA95E3D-18D9-422B-A39B-0851D53C76C4}"/>
    <cellStyle name="SAPBEXexcCritical5 6 2 2 12" xfId="48095" xr:uid="{FBC65241-585F-4A80-9AFD-0A0095A5F40B}"/>
    <cellStyle name="SAPBEXexcCritical5 6 2 2 2" xfId="8008" xr:uid="{00000000-0005-0000-0000-00007F250000}"/>
    <cellStyle name="SAPBEXexcCritical5 6 2 2 2 2" xfId="24037" xr:uid="{00000000-0005-0000-0000-000080250000}"/>
    <cellStyle name="SAPBEXexcCritical5 6 2 2 3" xfId="10835" xr:uid="{00000000-0005-0000-0000-000081250000}"/>
    <cellStyle name="SAPBEXexcCritical5 6 2 2 3 2" xfId="26702" xr:uid="{00000000-0005-0000-0000-000082250000}"/>
    <cellStyle name="SAPBEXexcCritical5 6 2 2 4" xfId="14641" xr:uid="{00000000-0005-0000-0000-000083250000}"/>
    <cellStyle name="SAPBEXexcCritical5 6 2 2 4 2" xfId="30142" xr:uid="{00000000-0005-0000-0000-000084250000}"/>
    <cellStyle name="SAPBEXexcCritical5 6 2 2 5" xfId="16187" xr:uid="{00000000-0005-0000-0000-000085250000}"/>
    <cellStyle name="SAPBEXexcCritical5 6 2 2 5 2" xfId="31325" xr:uid="{00000000-0005-0000-0000-000086250000}"/>
    <cellStyle name="SAPBEXexcCritical5 6 2 2 6" xfId="18798" xr:uid="{00000000-0005-0000-0000-000087250000}"/>
    <cellStyle name="SAPBEXexcCritical5 6 2 2 6 2" xfId="33746" xr:uid="{00000000-0005-0000-0000-000088250000}"/>
    <cellStyle name="SAPBEXexcCritical5 6 2 2 7" xfId="21075" xr:uid="{00000000-0005-0000-0000-000089250000}"/>
    <cellStyle name="SAPBEXexcCritical5 6 2 2 7 2" xfId="36001" xr:uid="{00000000-0005-0000-0000-00008A250000}"/>
    <cellStyle name="SAPBEXexcCritical5 6 2 2 8" xfId="6231" xr:uid="{00000000-0005-0000-0000-00008B250000}"/>
    <cellStyle name="SAPBEXexcCritical5 6 2 2 9" xfId="39217" xr:uid="{2518BF01-35F6-48F5-A1AC-7554A46794CA}"/>
    <cellStyle name="SAPBEXexcCritical5 6 2 3" xfId="4674" xr:uid="{00000000-0005-0000-0000-00008C250000}"/>
    <cellStyle name="SAPBEXexcCritical5 6 2 3 2" xfId="9829" xr:uid="{00000000-0005-0000-0000-00008D250000}"/>
    <cellStyle name="SAPBEXexcCritical5 6 2 3 2 2" xfId="25820" xr:uid="{00000000-0005-0000-0000-00008E250000}"/>
    <cellStyle name="SAPBEXexcCritical5 6 2 3 3" xfId="12647" xr:uid="{00000000-0005-0000-0000-00008F250000}"/>
    <cellStyle name="SAPBEXexcCritical5 6 2 3 3 2" xfId="28491" xr:uid="{00000000-0005-0000-0000-000090250000}"/>
    <cellStyle name="SAPBEXexcCritical5 6 2 3 4" xfId="14092" xr:uid="{00000000-0005-0000-0000-000091250000}"/>
    <cellStyle name="SAPBEXexcCritical5 6 2 3 4 2" xfId="29673" xr:uid="{00000000-0005-0000-0000-000092250000}"/>
    <cellStyle name="SAPBEXexcCritical5 6 2 3 5" xfId="17970" xr:uid="{00000000-0005-0000-0000-000093250000}"/>
    <cellStyle name="SAPBEXexcCritical5 6 2 3 5 2" xfId="33086" xr:uid="{00000000-0005-0000-0000-000094250000}"/>
    <cellStyle name="SAPBEXexcCritical5 6 2 3 6" xfId="20578" xr:uid="{00000000-0005-0000-0000-000095250000}"/>
    <cellStyle name="SAPBEXexcCritical5 6 2 3 6 2" xfId="35515" xr:uid="{00000000-0005-0000-0000-000096250000}"/>
    <cellStyle name="SAPBEXexcCritical5 6 2 3 7" xfId="21848" xr:uid="{00000000-0005-0000-0000-000097250000}"/>
    <cellStyle name="SAPBEXexcCritical5 6 2 3 7 2" xfId="36767" xr:uid="{00000000-0005-0000-0000-000098250000}"/>
    <cellStyle name="SAPBEXexcCritical5 6 2 4" xfId="5581" xr:uid="{00000000-0005-0000-0000-000099250000}"/>
    <cellStyle name="SAPBEXexcCritical5 6 2 4 2" xfId="37164" xr:uid="{00000000-0005-0000-0000-00009A250000}"/>
    <cellStyle name="SAPBEXexcCritical5 6 2 5" xfId="7685" xr:uid="{00000000-0005-0000-0000-00009B250000}"/>
    <cellStyle name="SAPBEXexcCritical5 6 2 6" xfId="6622" xr:uid="{00000000-0005-0000-0000-00009C250000}"/>
    <cellStyle name="SAPBEXexcCritical5 6 2 7" xfId="5891" xr:uid="{00000000-0005-0000-0000-00009D250000}"/>
    <cellStyle name="SAPBEXexcCritical5 6 2 8" xfId="15904" xr:uid="{00000000-0005-0000-0000-00009E250000}"/>
    <cellStyle name="SAPBEXexcCritical5 6 2 9" xfId="18532" xr:uid="{00000000-0005-0000-0000-00009F250000}"/>
    <cellStyle name="SAPBEXexcCritical5 6 3" xfId="2835" xr:uid="{00000000-0005-0000-0000-0000A0250000}"/>
    <cellStyle name="SAPBEXexcCritical5 6 3 10" xfId="42276" xr:uid="{09F1708D-EA61-4EE6-A0AC-B2F59F1FC297}"/>
    <cellStyle name="SAPBEXexcCritical5 6 3 11" xfId="44752" xr:uid="{ADB849C5-00B5-4211-BD29-7C11F159C1B1}"/>
    <cellStyle name="SAPBEXexcCritical5 6 3 12" xfId="46814" xr:uid="{C3095520-CAA8-41BD-97DF-8F4A0D8497A4}"/>
    <cellStyle name="SAPBEXexcCritical5 6 3 13" xfId="49119" xr:uid="{6541F8CC-690F-4145-9E1A-89CE9D58BE84}"/>
    <cellStyle name="SAPBEXexcCritical5 6 3 2" xfId="8007" xr:uid="{00000000-0005-0000-0000-0000A1250000}"/>
    <cellStyle name="SAPBEXexcCritical5 6 3 2 2" xfId="24036" xr:uid="{00000000-0005-0000-0000-0000A2250000}"/>
    <cellStyle name="SAPBEXexcCritical5 6 3 2 3" xfId="42002" xr:uid="{E78A3DF1-2D05-4E5D-B711-B8554BB570A2}"/>
    <cellStyle name="SAPBEXexcCritical5 6 3 2 4" xfId="42440" xr:uid="{8BBA350B-8639-4A02-8B92-AD035AEFCBBB}"/>
    <cellStyle name="SAPBEXexcCritical5 6 3 2 5" xfId="44908" xr:uid="{1B9A3693-4BC7-4645-9007-AEC9463AEFC3}"/>
    <cellStyle name="SAPBEXexcCritical5 6 3 2 6" xfId="46971" xr:uid="{CB7E7C84-3507-4100-9A55-66092B52A2BD}"/>
    <cellStyle name="SAPBEXexcCritical5 6 3 2 7" xfId="49268" xr:uid="{2FBCD898-E7BA-4CFF-B42B-35BA0CD6DF5F}"/>
    <cellStyle name="SAPBEXexcCritical5 6 3 3" xfId="10834" xr:uid="{00000000-0005-0000-0000-0000A3250000}"/>
    <cellStyle name="SAPBEXexcCritical5 6 3 3 2" xfId="26701" xr:uid="{00000000-0005-0000-0000-0000A4250000}"/>
    <cellStyle name="SAPBEXexcCritical5 6 3 4" xfId="14279" xr:uid="{00000000-0005-0000-0000-0000A5250000}"/>
    <cellStyle name="SAPBEXexcCritical5 6 3 4 2" xfId="29802" xr:uid="{00000000-0005-0000-0000-0000A6250000}"/>
    <cellStyle name="SAPBEXexcCritical5 6 3 5" xfId="16186" xr:uid="{00000000-0005-0000-0000-0000A7250000}"/>
    <cellStyle name="SAPBEXexcCritical5 6 3 5 2" xfId="31324" xr:uid="{00000000-0005-0000-0000-0000A8250000}"/>
    <cellStyle name="SAPBEXexcCritical5 6 3 6" xfId="18797" xr:uid="{00000000-0005-0000-0000-0000A9250000}"/>
    <cellStyle name="SAPBEXexcCritical5 6 3 6 2" xfId="33745" xr:uid="{00000000-0005-0000-0000-0000AA250000}"/>
    <cellStyle name="SAPBEXexcCritical5 6 3 7" xfId="21074" xr:uid="{00000000-0005-0000-0000-0000AB250000}"/>
    <cellStyle name="SAPBEXexcCritical5 6 3 7 2" xfId="36000" xr:uid="{00000000-0005-0000-0000-0000AC250000}"/>
    <cellStyle name="SAPBEXexcCritical5 6 3 8" xfId="6230" xr:uid="{00000000-0005-0000-0000-0000AD250000}"/>
    <cellStyle name="SAPBEXexcCritical5 6 3 9" xfId="41837" xr:uid="{B6D6F7C9-E7E6-4C72-92B4-F61A010E5FDE}"/>
    <cellStyle name="SAPBEXexcCritical5 6 4" xfId="3154" xr:uid="{00000000-0005-0000-0000-0000AE250000}"/>
    <cellStyle name="SAPBEXexcCritical5 6 4 10" xfId="45776" xr:uid="{21EDA35B-EC44-4E5C-AE9D-46C71A79A39C}"/>
    <cellStyle name="SAPBEXexcCritical5 6 4 11" xfId="48094" xr:uid="{F40D8CA6-82BD-47D6-B501-3DDBA5151CE4}"/>
    <cellStyle name="SAPBEXexcCritical5 6 4 2" xfId="8324" xr:uid="{00000000-0005-0000-0000-0000AF250000}"/>
    <cellStyle name="SAPBEXexcCritical5 6 4 2 2" xfId="24353" xr:uid="{00000000-0005-0000-0000-0000B0250000}"/>
    <cellStyle name="SAPBEXexcCritical5 6 4 3" xfId="11151" xr:uid="{00000000-0005-0000-0000-0000B1250000}"/>
    <cellStyle name="SAPBEXexcCritical5 6 4 3 2" xfId="27018" xr:uid="{00000000-0005-0000-0000-0000B2250000}"/>
    <cellStyle name="SAPBEXexcCritical5 6 4 4" xfId="15037" xr:uid="{00000000-0005-0000-0000-0000B3250000}"/>
    <cellStyle name="SAPBEXexcCritical5 6 4 4 2" xfId="30484" xr:uid="{00000000-0005-0000-0000-0000B4250000}"/>
    <cellStyle name="SAPBEXexcCritical5 6 4 5" xfId="16503" xr:uid="{00000000-0005-0000-0000-0000B5250000}"/>
    <cellStyle name="SAPBEXexcCritical5 6 4 5 2" xfId="31641" xr:uid="{00000000-0005-0000-0000-0000B6250000}"/>
    <cellStyle name="SAPBEXexcCritical5 6 4 6" xfId="19113" xr:uid="{00000000-0005-0000-0000-0000B7250000}"/>
    <cellStyle name="SAPBEXexcCritical5 6 4 6 2" xfId="34060" xr:uid="{00000000-0005-0000-0000-0000B8250000}"/>
    <cellStyle name="SAPBEXexcCritical5 6 4 7" xfId="21451" xr:uid="{00000000-0005-0000-0000-0000B9250000}"/>
    <cellStyle name="SAPBEXexcCritical5 6 4 7 2" xfId="36377" xr:uid="{00000000-0005-0000-0000-0000BA250000}"/>
    <cellStyle name="SAPBEXexcCritical5 6 4 8" xfId="39218" xr:uid="{450D0B77-291B-4254-A9B2-73D765EAC65A}"/>
    <cellStyle name="SAPBEXexcCritical5 6 4 9" xfId="43586" xr:uid="{FBF30D33-1A26-4267-8683-A0A7B1636A9D}"/>
    <cellStyle name="SAPBEXexcCritical5 6 5" xfId="5582" xr:uid="{00000000-0005-0000-0000-0000BB250000}"/>
    <cellStyle name="SAPBEXexcCritical5 6 5 2" xfId="37165" xr:uid="{00000000-0005-0000-0000-0000BC250000}"/>
    <cellStyle name="SAPBEXexcCritical5 6 6" xfId="7686" xr:uid="{00000000-0005-0000-0000-0000BD250000}"/>
    <cellStyle name="SAPBEXexcCritical5 6 7" xfId="5875" xr:uid="{00000000-0005-0000-0000-0000BE250000}"/>
    <cellStyle name="SAPBEXexcCritical5 6 8" xfId="13793" xr:uid="{00000000-0005-0000-0000-0000BF250000}"/>
    <cellStyle name="SAPBEXexcCritical5 6 9" xfId="15253" xr:uid="{00000000-0005-0000-0000-0000C0250000}"/>
    <cellStyle name="SAPBEXexcCritical5 7" xfId="676" xr:uid="{00000000-0005-0000-0000-0000C1250000}"/>
    <cellStyle name="SAPBEXexcCritical5 7 10" xfId="15992" xr:uid="{00000000-0005-0000-0000-0000C2250000}"/>
    <cellStyle name="SAPBEXexcCritical5 7 11" xfId="22361" xr:uid="{00000000-0005-0000-0000-0000C3250000}"/>
    <cellStyle name="SAPBEXexcCritical5 7 12" xfId="40853" xr:uid="{3451027B-6AF9-42B6-9409-7845AF98A2F7}"/>
    <cellStyle name="SAPBEXexcCritical5 7 13" xfId="39931" xr:uid="{C4F70440-348D-4672-ACAB-AE075C05E815}"/>
    <cellStyle name="SAPBEXexcCritical5 7 14" xfId="40980" xr:uid="{EED37C17-961D-4742-8A87-C36019A2C0EA}"/>
    <cellStyle name="SAPBEXexcCritical5 7 15" xfId="39880" xr:uid="{1042162A-6639-4EE1-A12E-7A8ABF2F2DCC}"/>
    <cellStyle name="SAPBEXexcCritical5 7 2" xfId="677" xr:uid="{00000000-0005-0000-0000-0000C4250000}"/>
    <cellStyle name="SAPBEXexcCritical5 7 2 10" xfId="22362" xr:uid="{00000000-0005-0000-0000-0000C5250000}"/>
    <cellStyle name="SAPBEXexcCritical5 7 2 11" xfId="40854" xr:uid="{A4A53E65-9FCD-4ED0-825C-AA8B657B37F7}"/>
    <cellStyle name="SAPBEXexcCritical5 7 2 12" xfId="41068" xr:uid="{0C869141-9D8A-43DC-B4D1-41D1C63F0F14}"/>
    <cellStyle name="SAPBEXexcCritical5 7 2 13" xfId="41216" xr:uid="{585CEA22-3A1F-4437-A4E9-E8D8F6AD5D14}"/>
    <cellStyle name="SAPBEXexcCritical5 7 2 14" xfId="41015" xr:uid="{3C83E77D-1264-42EE-AE1D-742B38D0B429}"/>
    <cellStyle name="SAPBEXexcCritical5 7 2 2" xfId="2838" xr:uid="{00000000-0005-0000-0000-0000C6250000}"/>
    <cellStyle name="SAPBEXexcCritical5 7 2 2 10" xfId="43589" xr:uid="{1D2BA0F2-5905-47A9-ADAA-E7EFC17B19E1}"/>
    <cellStyle name="SAPBEXexcCritical5 7 2 2 11" xfId="45779" xr:uid="{50D336E6-FA5D-4884-8D44-8B25CBB70155}"/>
    <cellStyle name="SAPBEXexcCritical5 7 2 2 12" xfId="48097" xr:uid="{048BF096-CD24-4496-9BF0-CB37C822AF98}"/>
    <cellStyle name="SAPBEXexcCritical5 7 2 2 2" xfId="8010" xr:uid="{00000000-0005-0000-0000-0000C7250000}"/>
    <cellStyle name="SAPBEXexcCritical5 7 2 2 2 2" xfId="24039" xr:uid="{00000000-0005-0000-0000-0000C8250000}"/>
    <cellStyle name="SAPBEXexcCritical5 7 2 2 3" xfId="10837" xr:uid="{00000000-0005-0000-0000-0000C9250000}"/>
    <cellStyle name="SAPBEXexcCritical5 7 2 2 3 2" xfId="26704" xr:uid="{00000000-0005-0000-0000-0000CA250000}"/>
    <cellStyle name="SAPBEXexcCritical5 7 2 2 4" xfId="10533" xr:uid="{00000000-0005-0000-0000-0000CB250000}"/>
    <cellStyle name="SAPBEXexcCritical5 7 2 2 4 2" xfId="26455" xr:uid="{00000000-0005-0000-0000-0000CC250000}"/>
    <cellStyle name="SAPBEXexcCritical5 7 2 2 5" xfId="16189" xr:uid="{00000000-0005-0000-0000-0000CD250000}"/>
    <cellStyle name="SAPBEXexcCritical5 7 2 2 5 2" xfId="31327" xr:uid="{00000000-0005-0000-0000-0000CE250000}"/>
    <cellStyle name="SAPBEXexcCritical5 7 2 2 6" xfId="18800" xr:uid="{00000000-0005-0000-0000-0000CF250000}"/>
    <cellStyle name="SAPBEXexcCritical5 7 2 2 6 2" xfId="33748" xr:uid="{00000000-0005-0000-0000-0000D0250000}"/>
    <cellStyle name="SAPBEXexcCritical5 7 2 2 7" xfId="21077" xr:uid="{00000000-0005-0000-0000-0000D1250000}"/>
    <cellStyle name="SAPBEXexcCritical5 7 2 2 7 2" xfId="36003" xr:uid="{00000000-0005-0000-0000-0000D2250000}"/>
    <cellStyle name="SAPBEXexcCritical5 7 2 2 8" xfId="6233" xr:uid="{00000000-0005-0000-0000-0000D3250000}"/>
    <cellStyle name="SAPBEXexcCritical5 7 2 2 9" xfId="39215" xr:uid="{78FC3111-E739-4E2B-A5CD-520A7A7931A0}"/>
    <cellStyle name="SAPBEXexcCritical5 7 2 3" xfId="4672" xr:uid="{00000000-0005-0000-0000-0000D4250000}"/>
    <cellStyle name="SAPBEXexcCritical5 7 2 3 2" xfId="9827" xr:uid="{00000000-0005-0000-0000-0000D5250000}"/>
    <cellStyle name="SAPBEXexcCritical5 7 2 3 2 2" xfId="25818" xr:uid="{00000000-0005-0000-0000-0000D6250000}"/>
    <cellStyle name="SAPBEXexcCritical5 7 2 3 3" xfId="12645" xr:uid="{00000000-0005-0000-0000-0000D7250000}"/>
    <cellStyle name="SAPBEXexcCritical5 7 2 3 3 2" xfId="28489" xr:uid="{00000000-0005-0000-0000-0000D8250000}"/>
    <cellStyle name="SAPBEXexcCritical5 7 2 3 4" xfId="14091" xr:uid="{00000000-0005-0000-0000-0000D9250000}"/>
    <cellStyle name="SAPBEXexcCritical5 7 2 3 4 2" xfId="29672" xr:uid="{00000000-0005-0000-0000-0000DA250000}"/>
    <cellStyle name="SAPBEXexcCritical5 7 2 3 5" xfId="17968" xr:uid="{00000000-0005-0000-0000-0000DB250000}"/>
    <cellStyle name="SAPBEXexcCritical5 7 2 3 5 2" xfId="33084" xr:uid="{00000000-0005-0000-0000-0000DC250000}"/>
    <cellStyle name="SAPBEXexcCritical5 7 2 3 6" xfId="20576" xr:uid="{00000000-0005-0000-0000-0000DD250000}"/>
    <cellStyle name="SAPBEXexcCritical5 7 2 3 6 2" xfId="35513" xr:uid="{00000000-0005-0000-0000-0000DE250000}"/>
    <cellStyle name="SAPBEXexcCritical5 7 2 3 7" xfId="21849" xr:uid="{00000000-0005-0000-0000-0000DF250000}"/>
    <cellStyle name="SAPBEXexcCritical5 7 2 3 7 2" xfId="36768" xr:uid="{00000000-0005-0000-0000-0000E0250000}"/>
    <cellStyle name="SAPBEXexcCritical5 7 2 4" xfId="5579" xr:uid="{00000000-0005-0000-0000-0000E1250000}"/>
    <cellStyle name="SAPBEXexcCritical5 7 2 4 2" xfId="37804" xr:uid="{00000000-0005-0000-0000-0000E2250000}"/>
    <cellStyle name="SAPBEXexcCritical5 7 2 5" xfId="7683" xr:uid="{00000000-0005-0000-0000-0000E3250000}"/>
    <cellStyle name="SAPBEXexcCritical5 7 2 6" xfId="6621" xr:uid="{00000000-0005-0000-0000-0000E4250000}"/>
    <cellStyle name="SAPBEXexcCritical5 7 2 7" xfId="13277" xr:uid="{00000000-0005-0000-0000-0000E5250000}"/>
    <cellStyle name="SAPBEXexcCritical5 7 2 8" xfId="15902" xr:uid="{00000000-0005-0000-0000-0000E6250000}"/>
    <cellStyle name="SAPBEXexcCritical5 7 2 9" xfId="18531" xr:uid="{00000000-0005-0000-0000-0000E7250000}"/>
    <cellStyle name="SAPBEXexcCritical5 7 3" xfId="2837" xr:uid="{00000000-0005-0000-0000-0000E8250000}"/>
    <cellStyle name="SAPBEXexcCritical5 7 3 10" xfId="42277" xr:uid="{C09D1605-0871-4A37-B672-6961D7FCE51F}"/>
    <cellStyle name="SAPBEXexcCritical5 7 3 11" xfId="44753" xr:uid="{73D96F44-E313-4425-BE39-2CB95D4295B9}"/>
    <cellStyle name="SAPBEXexcCritical5 7 3 12" xfId="46815" xr:uid="{C2637776-DDD7-4EAB-99C9-C0763A3ED06B}"/>
    <cellStyle name="SAPBEXexcCritical5 7 3 13" xfId="49120" xr:uid="{E0C1774F-29FE-43FB-B0DE-B81C15647F9B}"/>
    <cellStyle name="SAPBEXexcCritical5 7 3 2" xfId="8009" xr:uid="{00000000-0005-0000-0000-0000E9250000}"/>
    <cellStyle name="SAPBEXexcCritical5 7 3 2 2" xfId="24038" xr:uid="{00000000-0005-0000-0000-0000EA250000}"/>
    <cellStyle name="SAPBEXexcCritical5 7 3 2 3" xfId="42003" xr:uid="{9B542DD2-A6AC-48AC-A2F5-EF7929C1B6CD}"/>
    <cellStyle name="SAPBEXexcCritical5 7 3 2 4" xfId="42441" xr:uid="{66E776D7-E781-4FE5-B709-0B57924E182B}"/>
    <cellStyle name="SAPBEXexcCritical5 7 3 2 5" xfId="44909" xr:uid="{482C4DA3-D0AC-461C-9D7D-4587DF331CB2}"/>
    <cellStyle name="SAPBEXexcCritical5 7 3 2 6" xfId="46972" xr:uid="{1CCB1D4C-0B34-48EC-BB51-B743E678A538}"/>
    <cellStyle name="SAPBEXexcCritical5 7 3 2 7" xfId="49269" xr:uid="{221B0161-6903-4BE3-9C37-B7B4FF8DEBD1}"/>
    <cellStyle name="SAPBEXexcCritical5 7 3 3" xfId="10836" xr:uid="{00000000-0005-0000-0000-0000EB250000}"/>
    <cellStyle name="SAPBEXexcCritical5 7 3 3 2" xfId="26703" xr:uid="{00000000-0005-0000-0000-0000EC250000}"/>
    <cellStyle name="SAPBEXexcCritical5 7 3 4" xfId="13161" xr:uid="{00000000-0005-0000-0000-0000ED250000}"/>
    <cellStyle name="SAPBEXexcCritical5 7 3 4 2" xfId="28941" xr:uid="{00000000-0005-0000-0000-0000EE250000}"/>
    <cellStyle name="SAPBEXexcCritical5 7 3 5" xfId="16188" xr:uid="{00000000-0005-0000-0000-0000EF250000}"/>
    <cellStyle name="SAPBEXexcCritical5 7 3 5 2" xfId="31326" xr:uid="{00000000-0005-0000-0000-0000F0250000}"/>
    <cellStyle name="SAPBEXexcCritical5 7 3 6" xfId="18799" xr:uid="{00000000-0005-0000-0000-0000F1250000}"/>
    <cellStyle name="SAPBEXexcCritical5 7 3 6 2" xfId="33747" xr:uid="{00000000-0005-0000-0000-0000F2250000}"/>
    <cellStyle name="SAPBEXexcCritical5 7 3 7" xfId="21076" xr:uid="{00000000-0005-0000-0000-0000F3250000}"/>
    <cellStyle name="SAPBEXexcCritical5 7 3 7 2" xfId="36002" xr:uid="{00000000-0005-0000-0000-0000F4250000}"/>
    <cellStyle name="SAPBEXexcCritical5 7 3 8" xfId="6232" xr:uid="{00000000-0005-0000-0000-0000F5250000}"/>
    <cellStyle name="SAPBEXexcCritical5 7 3 9" xfId="41838" xr:uid="{2D55D53E-367D-40B7-B8ED-B475097FB617}"/>
    <cellStyle name="SAPBEXexcCritical5 7 4" xfId="4673" xr:uid="{00000000-0005-0000-0000-0000F6250000}"/>
    <cellStyle name="SAPBEXexcCritical5 7 4 10" xfId="45778" xr:uid="{BCD71FFD-7F51-41B4-87D8-5EA4F1EC516D}"/>
    <cellStyle name="SAPBEXexcCritical5 7 4 11" xfId="48096" xr:uid="{C9A91918-9955-4E33-A83E-0F70C9758D2E}"/>
    <cellStyle name="SAPBEXexcCritical5 7 4 2" xfId="9828" xr:uid="{00000000-0005-0000-0000-0000F7250000}"/>
    <cellStyle name="SAPBEXexcCritical5 7 4 2 2" xfId="25819" xr:uid="{00000000-0005-0000-0000-0000F8250000}"/>
    <cellStyle name="SAPBEXexcCritical5 7 4 3" xfId="12646" xr:uid="{00000000-0005-0000-0000-0000F9250000}"/>
    <cellStyle name="SAPBEXexcCritical5 7 4 3 2" xfId="28490" xr:uid="{00000000-0005-0000-0000-0000FA250000}"/>
    <cellStyle name="SAPBEXexcCritical5 7 4 4" xfId="14802" xr:uid="{00000000-0005-0000-0000-0000FB250000}"/>
    <cellStyle name="SAPBEXexcCritical5 7 4 4 2" xfId="30255" xr:uid="{00000000-0005-0000-0000-0000FC250000}"/>
    <cellStyle name="SAPBEXexcCritical5 7 4 5" xfId="17969" xr:uid="{00000000-0005-0000-0000-0000FD250000}"/>
    <cellStyle name="SAPBEXexcCritical5 7 4 5 2" xfId="33085" xr:uid="{00000000-0005-0000-0000-0000FE250000}"/>
    <cellStyle name="SAPBEXexcCritical5 7 4 6" xfId="20577" xr:uid="{00000000-0005-0000-0000-0000FF250000}"/>
    <cellStyle name="SAPBEXexcCritical5 7 4 6 2" xfId="35514" xr:uid="{00000000-0005-0000-0000-000000260000}"/>
    <cellStyle name="SAPBEXexcCritical5 7 4 7" xfId="21342" xr:uid="{00000000-0005-0000-0000-000001260000}"/>
    <cellStyle name="SAPBEXexcCritical5 7 4 7 2" xfId="36268" xr:uid="{00000000-0005-0000-0000-000002260000}"/>
    <cellStyle name="SAPBEXexcCritical5 7 4 8" xfId="39216" xr:uid="{FF874DB1-0E68-4A7E-A2B3-537E00E21926}"/>
    <cellStyle name="SAPBEXexcCritical5 7 4 9" xfId="43588" xr:uid="{C793C3F5-4B40-4501-9869-03F86C9D405B}"/>
    <cellStyle name="SAPBEXexcCritical5 7 5" xfId="5580" xr:uid="{00000000-0005-0000-0000-000003260000}"/>
    <cellStyle name="SAPBEXexcCritical5 7 5 2" xfId="37805" xr:uid="{00000000-0005-0000-0000-000004260000}"/>
    <cellStyle name="SAPBEXexcCritical5 7 6" xfId="7684" xr:uid="{00000000-0005-0000-0000-000005260000}"/>
    <cellStyle name="SAPBEXexcCritical5 7 7" xfId="13322" xr:uid="{00000000-0005-0000-0000-000006260000}"/>
    <cellStyle name="SAPBEXexcCritical5 7 8" xfId="5892" xr:uid="{00000000-0005-0000-0000-000007260000}"/>
    <cellStyle name="SAPBEXexcCritical5 7 9" xfId="15903" xr:uid="{00000000-0005-0000-0000-000008260000}"/>
    <cellStyle name="SAPBEXexcCritical5 8" xfId="678" xr:uid="{00000000-0005-0000-0000-000009260000}"/>
    <cellStyle name="SAPBEXexcCritical5 8 10" xfId="7065" xr:uid="{00000000-0005-0000-0000-00000A260000}"/>
    <cellStyle name="SAPBEXexcCritical5 8 11" xfId="22363" xr:uid="{00000000-0005-0000-0000-00000B260000}"/>
    <cellStyle name="SAPBEXexcCritical5 8 12" xfId="39718" xr:uid="{5432D2B0-B076-4F02-AE93-90AAD590A2E7}"/>
    <cellStyle name="SAPBEXexcCritical5 8 13" xfId="38269" xr:uid="{29763BA7-4A03-4453-9CA3-DEB2FC99D85B}"/>
    <cellStyle name="SAPBEXexcCritical5 8 14" xfId="40082" xr:uid="{094BC38B-B0B9-4911-9A8A-560AB74AFC54}"/>
    <cellStyle name="SAPBEXexcCritical5 8 15" xfId="39881" xr:uid="{79941689-F484-4E08-A858-065C88B7E0EE}"/>
    <cellStyle name="SAPBEXexcCritical5 8 2" xfId="679" xr:uid="{00000000-0005-0000-0000-00000C260000}"/>
    <cellStyle name="SAPBEXexcCritical5 8 2 10" xfId="44754" xr:uid="{E8706260-B770-4028-86EE-63DF80B397E1}"/>
    <cellStyle name="SAPBEXexcCritical5 8 2 11" xfId="46816" xr:uid="{8777F122-4135-49D4-A2CD-FC1D804B293A}"/>
    <cellStyle name="SAPBEXexcCritical5 8 2 12" xfId="49121" xr:uid="{026C6734-8191-4B70-ABCD-C9D24E5ED42B}"/>
    <cellStyle name="SAPBEXexcCritical5 8 2 2" xfId="5577" xr:uid="{00000000-0005-0000-0000-00000D260000}"/>
    <cellStyle name="SAPBEXexcCritical5 8 2 2 2" xfId="37802" xr:uid="{00000000-0005-0000-0000-00000E260000}"/>
    <cellStyle name="SAPBEXexcCritical5 8 2 2 3" xfId="42442" xr:uid="{EE3D3657-64E1-475D-92D2-90AC6C67ACF8}"/>
    <cellStyle name="SAPBEXexcCritical5 8 2 2 4" xfId="44910" xr:uid="{862C36D2-B6C7-4E01-B482-845D788A4442}"/>
    <cellStyle name="SAPBEXexcCritical5 8 2 2 5" xfId="46973" xr:uid="{289B0536-9CB8-4EC9-AC86-8828452C7ECD}"/>
    <cellStyle name="SAPBEXexcCritical5 8 2 2 6" xfId="49270" xr:uid="{B87A04B1-D7A0-4C1C-91B4-C03E3A98A502}"/>
    <cellStyle name="SAPBEXexcCritical5 8 2 3" xfId="5752" xr:uid="{00000000-0005-0000-0000-00000F260000}"/>
    <cellStyle name="SAPBEXexcCritical5 8 2 4" xfId="10596" xr:uid="{00000000-0005-0000-0000-000010260000}"/>
    <cellStyle name="SAPBEXexcCritical5 8 2 5" xfId="7477" xr:uid="{00000000-0005-0000-0000-000011260000}"/>
    <cellStyle name="SAPBEXexcCritical5 8 2 6" xfId="15900" xr:uid="{00000000-0005-0000-0000-000012260000}"/>
    <cellStyle name="SAPBEXexcCritical5 8 2 7" xfId="14238" xr:uid="{00000000-0005-0000-0000-000013260000}"/>
    <cellStyle name="SAPBEXexcCritical5 8 2 8" xfId="22364" xr:uid="{00000000-0005-0000-0000-000014260000}"/>
    <cellStyle name="SAPBEXexcCritical5 8 2 9" xfId="42278" xr:uid="{16AFEEE1-08CE-4810-BA4E-607D3BA3F1B3}"/>
    <cellStyle name="SAPBEXexcCritical5 8 3" xfId="2839" xr:uid="{00000000-0005-0000-0000-000015260000}"/>
    <cellStyle name="SAPBEXexcCritical5 8 3 10" xfId="43590" xr:uid="{3DC4A606-595B-464D-B204-8D27F51A7149}"/>
    <cellStyle name="SAPBEXexcCritical5 8 3 11" xfId="45780" xr:uid="{79DA5EE7-D7CD-43D0-AA5A-E396734BC09E}"/>
    <cellStyle name="SAPBEXexcCritical5 8 3 12" xfId="48098" xr:uid="{DA406064-52B3-4517-B378-6F3689534E85}"/>
    <cellStyle name="SAPBEXexcCritical5 8 3 2" xfId="8011" xr:uid="{00000000-0005-0000-0000-000016260000}"/>
    <cellStyle name="SAPBEXexcCritical5 8 3 2 2" xfId="24040" xr:uid="{00000000-0005-0000-0000-000017260000}"/>
    <cellStyle name="SAPBEXexcCritical5 8 3 3" xfId="10838" xr:uid="{00000000-0005-0000-0000-000018260000}"/>
    <cellStyle name="SAPBEXexcCritical5 8 3 3 2" xfId="26705" xr:uid="{00000000-0005-0000-0000-000019260000}"/>
    <cellStyle name="SAPBEXexcCritical5 8 3 4" xfId="7550" xr:uid="{00000000-0005-0000-0000-00001A260000}"/>
    <cellStyle name="SAPBEXexcCritical5 8 3 4 2" xfId="23711" xr:uid="{00000000-0005-0000-0000-00001B260000}"/>
    <cellStyle name="SAPBEXexcCritical5 8 3 5" xfId="16190" xr:uid="{00000000-0005-0000-0000-00001C260000}"/>
    <cellStyle name="SAPBEXexcCritical5 8 3 5 2" xfId="31328" xr:uid="{00000000-0005-0000-0000-00001D260000}"/>
    <cellStyle name="SAPBEXexcCritical5 8 3 6" xfId="18801" xr:uid="{00000000-0005-0000-0000-00001E260000}"/>
    <cellStyle name="SAPBEXexcCritical5 8 3 6 2" xfId="33749" xr:uid="{00000000-0005-0000-0000-00001F260000}"/>
    <cellStyle name="SAPBEXexcCritical5 8 3 7" xfId="21078" xr:uid="{00000000-0005-0000-0000-000020260000}"/>
    <cellStyle name="SAPBEXexcCritical5 8 3 7 2" xfId="36004" xr:uid="{00000000-0005-0000-0000-000021260000}"/>
    <cellStyle name="SAPBEXexcCritical5 8 3 8" xfId="6234" xr:uid="{00000000-0005-0000-0000-000022260000}"/>
    <cellStyle name="SAPBEXexcCritical5 8 3 9" xfId="39214" xr:uid="{8E0B03E9-C2A0-4C0F-8E70-D642208C4BBD}"/>
    <cellStyle name="SAPBEXexcCritical5 8 4" xfId="4671" xr:uid="{00000000-0005-0000-0000-000023260000}"/>
    <cellStyle name="SAPBEXexcCritical5 8 4 2" xfId="9826" xr:uid="{00000000-0005-0000-0000-000024260000}"/>
    <cellStyle name="SAPBEXexcCritical5 8 4 2 2" xfId="25817" xr:uid="{00000000-0005-0000-0000-000025260000}"/>
    <cellStyle name="SAPBEXexcCritical5 8 4 3" xfId="12644" xr:uid="{00000000-0005-0000-0000-000026260000}"/>
    <cellStyle name="SAPBEXexcCritical5 8 4 3 2" xfId="28488" xr:uid="{00000000-0005-0000-0000-000027260000}"/>
    <cellStyle name="SAPBEXexcCritical5 8 4 4" xfId="6715" xr:uid="{00000000-0005-0000-0000-000028260000}"/>
    <cellStyle name="SAPBEXexcCritical5 8 4 4 2" xfId="23204" xr:uid="{00000000-0005-0000-0000-000029260000}"/>
    <cellStyle name="SAPBEXexcCritical5 8 4 5" xfId="17967" xr:uid="{00000000-0005-0000-0000-00002A260000}"/>
    <cellStyle name="SAPBEXexcCritical5 8 4 5 2" xfId="33083" xr:uid="{00000000-0005-0000-0000-00002B260000}"/>
    <cellStyle name="SAPBEXexcCritical5 8 4 6" xfId="20575" xr:uid="{00000000-0005-0000-0000-00002C260000}"/>
    <cellStyle name="SAPBEXexcCritical5 8 4 6 2" xfId="35512" xr:uid="{00000000-0005-0000-0000-00002D260000}"/>
    <cellStyle name="SAPBEXexcCritical5 8 4 7" xfId="21341" xr:uid="{00000000-0005-0000-0000-00002E260000}"/>
    <cellStyle name="SAPBEXexcCritical5 8 4 7 2" xfId="36267" xr:uid="{00000000-0005-0000-0000-00002F260000}"/>
    <cellStyle name="SAPBEXexcCritical5 8 5" xfId="5578" xr:uid="{00000000-0005-0000-0000-000030260000}"/>
    <cellStyle name="SAPBEXexcCritical5 8 5 2" xfId="37803" xr:uid="{00000000-0005-0000-0000-000031260000}"/>
    <cellStyle name="SAPBEXexcCritical5 8 6" xfId="7682" xr:uid="{00000000-0005-0000-0000-000032260000}"/>
    <cellStyle name="SAPBEXexcCritical5 8 7" xfId="13323" xr:uid="{00000000-0005-0000-0000-000033260000}"/>
    <cellStyle name="SAPBEXexcCritical5 8 8" xfId="6948" xr:uid="{00000000-0005-0000-0000-000034260000}"/>
    <cellStyle name="SAPBEXexcCritical5 8 9" xfId="15901" xr:uid="{00000000-0005-0000-0000-000035260000}"/>
    <cellStyle name="SAPBEXexcCritical5 9" xfId="680" xr:uid="{00000000-0005-0000-0000-000036260000}"/>
    <cellStyle name="SAPBEXexcCritical5 9 10" xfId="5009" xr:uid="{00000000-0005-0000-0000-000037260000}"/>
    <cellStyle name="SAPBEXexcCritical5 9 11" xfId="39717" xr:uid="{C8703A53-CA6A-4E32-A71F-B17FA6ED7FC1}"/>
    <cellStyle name="SAPBEXexcCritical5 9 12" xfId="39932" xr:uid="{CAA9AFA2-4523-48E8-9791-E94BC7539B49}"/>
    <cellStyle name="SAPBEXexcCritical5 9 13" xfId="42223" xr:uid="{D3F48BAA-9F00-44BB-B8C8-87055CD5B198}"/>
    <cellStyle name="SAPBEXexcCritical5 9 14" xfId="41016" xr:uid="{6D5076B7-CDEE-4D26-A811-6E629253326F}"/>
    <cellStyle name="SAPBEXexcCritical5 9 2" xfId="2840" xr:uid="{00000000-0005-0000-0000-000038260000}"/>
    <cellStyle name="SAPBEXexcCritical5 9 2 10" xfId="43591" xr:uid="{119B4EC1-FA12-4DC2-8D0F-51F709DFEC93}"/>
    <cellStyle name="SAPBEXexcCritical5 9 2 11" xfId="45781" xr:uid="{2CC797FB-5201-460F-BB83-8E8AD8AFF4DD}"/>
    <cellStyle name="SAPBEXexcCritical5 9 2 12" xfId="48099" xr:uid="{0FAA72D5-0857-471D-9F3A-B4A2D0E6BAE1}"/>
    <cellStyle name="SAPBEXexcCritical5 9 2 2" xfId="8012" xr:uid="{00000000-0005-0000-0000-000039260000}"/>
    <cellStyle name="SAPBEXexcCritical5 9 2 2 2" xfId="24041" xr:uid="{00000000-0005-0000-0000-00003A260000}"/>
    <cellStyle name="SAPBEXexcCritical5 9 2 3" xfId="10839" xr:uid="{00000000-0005-0000-0000-00003B260000}"/>
    <cellStyle name="SAPBEXexcCritical5 9 2 3 2" xfId="26706" xr:uid="{00000000-0005-0000-0000-00003C260000}"/>
    <cellStyle name="SAPBEXexcCritical5 9 2 4" xfId="15348" xr:uid="{00000000-0005-0000-0000-00003D260000}"/>
    <cellStyle name="SAPBEXexcCritical5 9 2 4 2" xfId="30757" xr:uid="{00000000-0005-0000-0000-00003E260000}"/>
    <cellStyle name="SAPBEXexcCritical5 9 2 5" xfId="16191" xr:uid="{00000000-0005-0000-0000-00003F260000}"/>
    <cellStyle name="SAPBEXexcCritical5 9 2 5 2" xfId="31329" xr:uid="{00000000-0005-0000-0000-000040260000}"/>
    <cellStyle name="SAPBEXexcCritical5 9 2 6" xfId="18802" xr:uid="{00000000-0005-0000-0000-000041260000}"/>
    <cellStyle name="SAPBEXexcCritical5 9 2 6 2" xfId="33750" xr:uid="{00000000-0005-0000-0000-000042260000}"/>
    <cellStyle name="SAPBEXexcCritical5 9 2 7" xfId="21079" xr:uid="{00000000-0005-0000-0000-000043260000}"/>
    <cellStyle name="SAPBEXexcCritical5 9 2 7 2" xfId="36005" xr:uid="{00000000-0005-0000-0000-000044260000}"/>
    <cellStyle name="SAPBEXexcCritical5 9 2 8" xfId="6235" xr:uid="{00000000-0005-0000-0000-000045260000}"/>
    <cellStyle name="SAPBEXexcCritical5 9 2 9" xfId="38109" xr:uid="{1143D562-A340-4686-91C3-64658911B220}"/>
    <cellStyle name="SAPBEXexcCritical5 9 3" xfId="4670" xr:uid="{00000000-0005-0000-0000-000046260000}"/>
    <cellStyle name="SAPBEXexcCritical5 9 3 2" xfId="9825" xr:uid="{00000000-0005-0000-0000-000047260000}"/>
    <cellStyle name="SAPBEXexcCritical5 9 3 2 2" xfId="25816" xr:uid="{00000000-0005-0000-0000-000048260000}"/>
    <cellStyle name="SAPBEXexcCritical5 9 3 3" xfId="12643" xr:uid="{00000000-0005-0000-0000-000049260000}"/>
    <cellStyle name="SAPBEXexcCritical5 9 3 3 2" xfId="28487" xr:uid="{00000000-0005-0000-0000-00004A260000}"/>
    <cellStyle name="SAPBEXexcCritical5 9 3 4" xfId="14804" xr:uid="{00000000-0005-0000-0000-00004B260000}"/>
    <cellStyle name="SAPBEXexcCritical5 9 3 4 2" xfId="30257" xr:uid="{00000000-0005-0000-0000-00004C260000}"/>
    <cellStyle name="SAPBEXexcCritical5 9 3 5" xfId="17966" xr:uid="{00000000-0005-0000-0000-00004D260000}"/>
    <cellStyle name="SAPBEXexcCritical5 9 3 5 2" xfId="33082" xr:uid="{00000000-0005-0000-0000-00004E260000}"/>
    <cellStyle name="SAPBEXexcCritical5 9 3 6" xfId="20574" xr:uid="{00000000-0005-0000-0000-00004F260000}"/>
    <cellStyle name="SAPBEXexcCritical5 9 3 6 2" xfId="35511" xr:uid="{00000000-0005-0000-0000-000050260000}"/>
    <cellStyle name="SAPBEXexcCritical5 9 3 7" xfId="21850" xr:uid="{00000000-0005-0000-0000-000051260000}"/>
    <cellStyle name="SAPBEXexcCritical5 9 3 7 2" xfId="36769" xr:uid="{00000000-0005-0000-0000-000052260000}"/>
    <cellStyle name="SAPBEXexcCritical5 9 4" xfId="5576" xr:uid="{00000000-0005-0000-0000-000053260000}"/>
    <cellStyle name="SAPBEXexcCritical5 9 4 2" xfId="22732" xr:uid="{00000000-0005-0000-0000-000054260000}"/>
    <cellStyle name="SAPBEXexcCritical5 9 5" xfId="7680" xr:uid="{00000000-0005-0000-0000-000055260000}"/>
    <cellStyle name="SAPBEXexcCritical5 9 5 2" xfId="23790" xr:uid="{00000000-0005-0000-0000-000056260000}"/>
    <cellStyle name="SAPBEXexcCritical5 9 6" xfId="13324" xr:uid="{00000000-0005-0000-0000-000057260000}"/>
    <cellStyle name="SAPBEXexcCritical5 9 6 2" xfId="29043" xr:uid="{00000000-0005-0000-0000-000058260000}"/>
    <cellStyle name="SAPBEXexcCritical5 9 7" xfId="7786" xr:uid="{00000000-0005-0000-0000-000059260000}"/>
    <cellStyle name="SAPBEXexcCritical5 9 7 2" xfId="23830" xr:uid="{00000000-0005-0000-0000-00005A260000}"/>
    <cellStyle name="SAPBEXexcCritical5 9 8" xfId="18170" xr:uid="{00000000-0005-0000-0000-00005B260000}"/>
    <cellStyle name="SAPBEXexcCritical5 9 8 2" xfId="33281" xr:uid="{00000000-0005-0000-0000-00005C260000}"/>
    <cellStyle name="SAPBEXexcCritical5 9 9" xfId="5887" xr:uid="{00000000-0005-0000-0000-00005D260000}"/>
    <cellStyle name="SAPBEXexcCritical5 9 9 2" xfId="22880" xr:uid="{00000000-0005-0000-0000-00005E260000}"/>
    <cellStyle name="SAPBEXexcCritical5_CC - Div XRef" xfId="1807" xr:uid="{00000000-0005-0000-0000-00005F260000}"/>
    <cellStyle name="SAPBEXexcCritical6" xfId="78" xr:uid="{00000000-0005-0000-0000-000060260000}"/>
    <cellStyle name="SAPBEXexcCritical6 10" xfId="681" xr:uid="{00000000-0005-0000-0000-000061260000}"/>
    <cellStyle name="SAPBEXexcCritical6 10 10" xfId="22365" xr:uid="{00000000-0005-0000-0000-000062260000}"/>
    <cellStyle name="SAPBEXexcCritical6 10 11" xfId="40852" xr:uid="{A6B6F93C-AB46-4633-BBEE-F209CF6F480D}"/>
    <cellStyle name="SAPBEXexcCritical6 10 12" xfId="39933" xr:uid="{F2DC6C95-ED87-459F-ACEA-F06C3A3E89C6}"/>
    <cellStyle name="SAPBEXexcCritical6 10 13" xfId="44574" xr:uid="{9FE23261-B10B-47E8-9CCF-691CA2E678F5}"/>
    <cellStyle name="SAPBEXexcCritical6 10 14" xfId="42317" xr:uid="{9B97CF6C-0554-46B8-B752-20EF404A8C00}"/>
    <cellStyle name="SAPBEXexcCritical6 10 2" xfId="2841" xr:uid="{00000000-0005-0000-0000-000063260000}"/>
    <cellStyle name="SAPBEXexcCritical6 10 2 10" xfId="43592" xr:uid="{D655B456-2F08-459B-B42C-0C0BA4288D53}"/>
    <cellStyle name="SAPBEXexcCritical6 10 2 11" xfId="45782" xr:uid="{DA5B765D-4EFB-4F2F-AFD3-1E9754AE09C5}"/>
    <cellStyle name="SAPBEXexcCritical6 10 2 12" xfId="48100" xr:uid="{827415C5-9B33-476C-96C4-D943E9B91C34}"/>
    <cellStyle name="SAPBEXexcCritical6 10 2 2" xfId="8013" xr:uid="{00000000-0005-0000-0000-000064260000}"/>
    <cellStyle name="SAPBEXexcCritical6 10 2 2 2" xfId="24042" xr:uid="{00000000-0005-0000-0000-000065260000}"/>
    <cellStyle name="SAPBEXexcCritical6 10 2 3" xfId="10840" xr:uid="{00000000-0005-0000-0000-000066260000}"/>
    <cellStyle name="SAPBEXexcCritical6 10 2 3 2" xfId="26707" xr:uid="{00000000-0005-0000-0000-000067260000}"/>
    <cellStyle name="SAPBEXexcCritical6 10 2 4" xfId="14280" xr:uid="{00000000-0005-0000-0000-000068260000}"/>
    <cellStyle name="SAPBEXexcCritical6 10 2 4 2" xfId="29803" xr:uid="{00000000-0005-0000-0000-000069260000}"/>
    <cellStyle name="SAPBEXexcCritical6 10 2 5" xfId="16192" xr:uid="{00000000-0005-0000-0000-00006A260000}"/>
    <cellStyle name="SAPBEXexcCritical6 10 2 5 2" xfId="31330" xr:uid="{00000000-0005-0000-0000-00006B260000}"/>
    <cellStyle name="SAPBEXexcCritical6 10 2 6" xfId="18803" xr:uid="{00000000-0005-0000-0000-00006C260000}"/>
    <cellStyle name="SAPBEXexcCritical6 10 2 6 2" xfId="33751" xr:uid="{00000000-0005-0000-0000-00006D260000}"/>
    <cellStyle name="SAPBEXexcCritical6 10 2 7" xfId="21080" xr:uid="{00000000-0005-0000-0000-00006E260000}"/>
    <cellStyle name="SAPBEXexcCritical6 10 2 7 2" xfId="36006" xr:uid="{00000000-0005-0000-0000-00006F260000}"/>
    <cellStyle name="SAPBEXexcCritical6 10 2 8" xfId="6236" xr:uid="{00000000-0005-0000-0000-000070260000}"/>
    <cellStyle name="SAPBEXexcCritical6 10 2 9" xfId="39213" xr:uid="{9A5BE9EB-422E-4B55-9456-7A897B019F22}"/>
    <cellStyle name="SAPBEXexcCritical6 10 3" xfId="4669" xr:uid="{00000000-0005-0000-0000-000071260000}"/>
    <cellStyle name="SAPBEXexcCritical6 10 3 2" xfId="9824" xr:uid="{00000000-0005-0000-0000-000072260000}"/>
    <cellStyle name="SAPBEXexcCritical6 10 3 2 2" xfId="25815" xr:uid="{00000000-0005-0000-0000-000073260000}"/>
    <cellStyle name="SAPBEXexcCritical6 10 3 3" xfId="12642" xr:uid="{00000000-0005-0000-0000-000074260000}"/>
    <cellStyle name="SAPBEXexcCritical6 10 3 3 2" xfId="28486" xr:uid="{00000000-0005-0000-0000-000075260000}"/>
    <cellStyle name="SAPBEXexcCritical6 10 3 4" xfId="14089" xr:uid="{00000000-0005-0000-0000-000076260000}"/>
    <cellStyle name="SAPBEXexcCritical6 10 3 4 2" xfId="29670" xr:uid="{00000000-0005-0000-0000-000077260000}"/>
    <cellStyle name="SAPBEXexcCritical6 10 3 5" xfId="17965" xr:uid="{00000000-0005-0000-0000-000078260000}"/>
    <cellStyle name="SAPBEXexcCritical6 10 3 5 2" xfId="33081" xr:uid="{00000000-0005-0000-0000-000079260000}"/>
    <cellStyle name="SAPBEXexcCritical6 10 3 6" xfId="20573" xr:uid="{00000000-0005-0000-0000-00007A260000}"/>
    <cellStyle name="SAPBEXexcCritical6 10 3 6 2" xfId="35510" xr:uid="{00000000-0005-0000-0000-00007B260000}"/>
    <cellStyle name="SAPBEXexcCritical6 10 3 7" xfId="21340" xr:uid="{00000000-0005-0000-0000-00007C260000}"/>
    <cellStyle name="SAPBEXexcCritical6 10 3 7 2" xfId="36266" xr:uid="{00000000-0005-0000-0000-00007D260000}"/>
    <cellStyle name="SAPBEXexcCritical6 10 4" xfId="5575" xr:uid="{00000000-0005-0000-0000-00007E260000}"/>
    <cellStyle name="SAPBEXexcCritical6 10 4 2" xfId="37061" xr:uid="{00000000-0005-0000-0000-00007F260000}"/>
    <cellStyle name="SAPBEXexcCritical6 10 5" xfId="7679" xr:uid="{00000000-0005-0000-0000-000080260000}"/>
    <cellStyle name="SAPBEXexcCritical6 10 6" xfId="12950" xr:uid="{00000000-0005-0000-0000-000081260000}"/>
    <cellStyle name="SAPBEXexcCritical6 10 7" xfId="6710" xr:uid="{00000000-0005-0000-0000-000082260000}"/>
    <cellStyle name="SAPBEXexcCritical6 10 8" xfId="17346" xr:uid="{00000000-0005-0000-0000-000083260000}"/>
    <cellStyle name="SAPBEXexcCritical6 10 9" xfId="18530" xr:uid="{00000000-0005-0000-0000-000084260000}"/>
    <cellStyle name="SAPBEXexcCritical6 11" xfId="1808" xr:uid="{00000000-0005-0000-0000-000085260000}"/>
    <cellStyle name="SAPBEXexcCritical6 11 10" xfId="23028" xr:uid="{00000000-0005-0000-0000-000086260000}"/>
    <cellStyle name="SAPBEXexcCritical6 11 11" xfId="39716" xr:uid="{AE6D85BE-F721-4B69-948C-D4DFD4FFD326}"/>
    <cellStyle name="SAPBEXexcCritical6 11 12" xfId="41069" xr:uid="{04D42F50-D4E9-4F41-8498-2F63E7D77571}"/>
    <cellStyle name="SAPBEXexcCritical6 11 13" xfId="40081" xr:uid="{711E6775-1C0A-4B34-A833-0AA13A0119FF}"/>
    <cellStyle name="SAPBEXexcCritical6 11 14" xfId="41017" xr:uid="{C05593AE-7930-41A3-B12D-6F3165D579E2}"/>
    <cellStyle name="SAPBEXexcCritical6 11 2" xfId="2842" xr:uid="{00000000-0005-0000-0000-000087260000}"/>
    <cellStyle name="SAPBEXexcCritical6 11 2 10" xfId="43593" xr:uid="{B4D59736-8E14-479F-9E44-574125B6C298}"/>
    <cellStyle name="SAPBEXexcCritical6 11 2 11" xfId="45783" xr:uid="{27772833-7644-4411-9F54-6F51C54FF515}"/>
    <cellStyle name="SAPBEXexcCritical6 11 2 12" xfId="48101" xr:uid="{33872BCE-1D56-4828-9C06-E373F53156A0}"/>
    <cellStyle name="SAPBEXexcCritical6 11 2 2" xfId="8014" xr:uid="{00000000-0005-0000-0000-000088260000}"/>
    <cellStyle name="SAPBEXexcCritical6 11 2 2 2" xfId="24043" xr:uid="{00000000-0005-0000-0000-000089260000}"/>
    <cellStyle name="SAPBEXexcCritical6 11 2 3" xfId="10841" xr:uid="{00000000-0005-0000-0000-00008A260000}"/>
    <cellStyle name="SAPBEXexcCritical6 11 2 3 2" xfId="26708" xr:uid="{00000000-0005-0000-0000-00008B260000}"/>
    <cellStyle name="SAPBEXexcCritical6 11 2 4" xfId="14640" xr:uid="{00000000-0005-0000-0000-00008C260000}"/>
    <cellStyle name="SAPBEXexcCritical6 11 2 4 2" xfId="30141" xr:uid="{00000000-0005-0000-0000-00008D260000}"/>
    <cellStyle name="SAPBEXexcCritical6 11 2 5" xfId="16193" xr:uid="{00000000-0005-0000-0000-00008E260000}"/>
    <cellStyle name="SAPBEXexcCritical6 11 2 5 2" xfId="31331" xr:uid="{00000000-0005-0000-0000-00008F260000}"/>
    <cellStyle name="SAPBEXexcCritical6 11 2 6" xfId="18804" xr:uid="{00000000-0005-0000-0000-000090260000}"/>
    <cellStyle name="SAPBEXexcCritical6 11 2 6 2" xfId="33752" xr:uid="{00000000-0005-0000-0000-000091260000}"/>
    <cellStyle name="SAPBEXexcCritical6 11 2 7" xfId="21081" xr:uid="{00000000-0005-0000-0000-000092260000}"/>
    <cellStyle name="SAPBEXexcCritical6 11 2 7 2" xfId="36007" xr:uid="{00000000-0005-0000-0000-000093260000}"/>
    <cellStyle name="SAPBEXexcCritical6 11 2 8" xfId="6237" xr:uid="{00000000-0005-0000-0000-000094260000}"/>
    <cellStyle name="SAPBEXexcCritical6 11 2 9" xfId="39212" xr:uid="{EBA7C8D1-C047-4871-89DF-EC3A326D6318}"/>
    <cellStyle name="SAPBEXexcCritical6 11 3" xfId="4668" xr:uid="{00000000-0005-0000-0000-000095260000}"/>
    <cellStyle name="SAPBEXexcCritical6 11 3 2" xfId="9823" xr:uid="{00000000-0005-0000-0000-000096260000}"/>
    <cellStyle name="SAPBEXexcCritical6 11 3 2 2" xfId="25814" xr:uid="{00000000-0005-0000-0000-000097260000}"/>
    <cellStyle name="SAPBEXexcCritical6 11 3 3" xfId="12641" xr:uid="{00000000-0005-0000-0000-000098260000}"/>
    <cellStyle name="SAPBEXexcCritical6 11 3 3 2" xfId="28485" xr:uid="{00000000-0005-0000-0000-000099260000}"/>
    <cellStyle name="SAPBEXexcCritical6 11 3 4" xfId="14805" xr:uid="{00000000-0005-0000-0000-00009A260000}"/>
    <cellStyle name="SAPBEXexcCritical6 11 3 4 2" xfId="30258" xr:uid="{00000000-0005-0000-0000-00009B260000}"/>
    <cellStyle name="SAPBEXexcCritical6 11 3 5" xfId="17964" xr:uid="{00000000-0005-0000-0000-00009C260000}"/>
    <cellStyle name="SAPBEXexcCritical6 11 3 5 2" xfId="33080" xr:uid="{00000000-0005-0000-0000-00009D260000}"/>
    <cellStyle name="SAPBEXexcCritical6 11 3 6" xfId="20572" xr:uid="{00000000-0005-0000-0000-00009E260000}"/>
    <cellStyle name="SAPBEXexcCritical6 11 3 6 2" xfId="35509" xr:uid="{00000000-0005-0000-0000-00009F260000}"/>
    <cellStyle name="SAPBEXexcCritical6 11 3 7" xfId="21851" xr:uid="{00000000-0005-0000-0000-0000A0260000}"/>
    <cellStyle name="SAPBEXexcCritical6 11 3 7 2" xfId="36770" xr:uid="{00000000-0005-0000-0000-0000A1260000}"/>
    <cellStyle name="SAPBEXexcCritical6 11 4" xfId="7086" xr:uid="{00000000-0005-0000-0000-0000A2260000}"/>
    <cellStyle name="SAPBEXexcCritical6 11 4 2" xfId="37847" xr:uid="{00000000-0005-0000-0000-0000A3260000}"/>
    <cellStyle name="SAPBEXexcCritical6 11 5" xfId="6521" xr:uid="{00000000-0005-0000-0000-0000A4260000}"/>
    <cellStyle name="SAPBEXexcCritical6 11 6" xfId="14190" xr:uid="{00000000-0005-0000-0000-0000A5260000}"/>
    <cellStyle name="SAPBEXexcCritical6 11 7" xfId="5848" xr:uid="{00000000-0005-0000-0000-0000A6260000}"/>
    <cellStyle name="SAPBEXexcCritical6 11 8" xfId="6721" xr:uid="{00000000-0005-0000-0000-0000A7260000}"/>
    <cellStyle name="SAPBEXexcCritical6 11 9" xfId="13425" xr:uid="{00000000-0005-0000-0000-0000A8260000}"/>
    <cellStyle name="SAPBEXexcCritical6 12" xfId="2843" xr:uid="{00000000-0005-0000-0000-0000A9260000}"/>
    <cellStyle name="SAPBEXexcCritical6 12 10" xfId="41215" xr:uid="{20565AB7-8CF0-4107-A3FC-D0C6BDA040DD}"/>
    <cellStyle name="SAPBEXexcCritical6 12 11" xfId="39882" xr:uid="{AA4E635C-EAD6-41F1-A2C8-001CDEAC0D32}"/>
    <cellStyle name="SAPBEXexcCritical6 12 2" xfId="4667" xr:uid="{00000000-0005-0000-0000-0000AA260000}"/>
    <cellStyle name="SAPBEXexcCritical6 12 2 10" xfId="45784" xr:uid="{34531BC8-43F7-49A6-92EA-95B1B4B100CC}"/>
    <cellStyle name="SAPBEXexcCritical6 12 2 11" xfId="48102" xr:uid="{B044D668-0317-4DF9-8CB9-C7F796628527}"/>
    <cellStyle name="SAPBEXexcCritical6 12 2 2" xfId="9822" xr:uid="{00000000-0005-0000-0000-0000AB260000}"/>
    <cellStyle name="SAPBEXexcCritical6 12 2 2 2" xfId="25813" xr:uid="{00000000-0005-0000-0000-0000AC260000}"/>
    <cellStyle name="SAPBEXexcCritical6 12 2 3" xfId="12640" xr:uid="{00000000-0005-0000-0000-0000AD260000}"/>
    <cellStyle name="SAPBEXexcCritical6 12 2 3 2" xfId="28484" xr:uid="{00000000-0005-0000-0000-0000AE260000}"/>
    <cellStyle name="SAPBEXexcCritical6 12 2 4" xfId="14088" xr:uid="{00000000-0005-0000-0000-0000AF260000}"/>
    <cellStyle name="SAPBEXexcCritical6 12 2 4 2" xfId="29669" xr:uid="{00000000-0005-0000-0000-0000B0260000}"/>
    <cellStyle name="SAPBEXexcCritical6 12 2 5" xfId="17963" xr:uid="{00000000-0005-0000-0000-0000B1260000}"/>
    <cellStyle name="SAPBEXexcCritical6 12 2 5 2" xfId="33079" xr:uid="{00000000-0005-0000-0000-0000B2260000}"/>
    <cellStyle name="SAPBEXexcCritical6 12 2 6" xfId="20571" xr:uid="{00000000-0005-0000-0000-0000B3260000}"/>
    <cellStyle name="SAPBEXexcCritical6 12 2 6 2" xfId="35508" xr:uid="{00000000-0005-0000-0000-0000B4260000}"/>
    <cellStyle name="SAPBEXexcCritical6 12 2 7" xfId="7829" xr:uid="{00000000-0005-0000-0000-0000B5260000}"/>
    <cellStyle name="SAPBEXexcCritical6 12 2 7 2" xfId="23860" xr:uid="{00000000-0005-0000-0000-0000B6260000}"/>
    <cellStyle name="SAPBEXexcCritical6 12 2 8" xfId="39211" xr:uid="{232CD94B-8367-4A8E-876E-BBFCBD7C9E74}"/>
    <cellStyle name="SAPBEXexcCritical6 12 2 9" xfId="43594" xr:uid="{DDCDB696-B754-44C4-B45A-35421243DE75}"/>
    <cellStyle name="SAPBEXexcCritical6 12 3" xfId="8015" xr:uid="{00000000-0005-0000-0000-0000B7260000}"/>
    <cellStyle name="SAPBEXexcCritical6 12 3 2" xfId="24044" xr:uid="{00000000-0005-0000-0000-0000B8260000}"/>
    <cellStyle name="SAPBEXexcCritical6 12 4" xfId="10842" xr:uid="{00000000-0005-0000-0000-0000B9260000}"/>
    <cellStyle name="SAPBEXexcCritical6 12 4 2" xfId="26709" xr:uid="{00000000-0005-0000-0000-0000BA260000}"/>
    <cellStyle name="SAPBEXexcCritical6 12 5" xfId="13159" xr:uid="{00000000-0005-0000-0000-0000BB260000}"/>
    <cellStyle name="SAPBEXexcCritical6 12 5 2" xfId="28939" xr:uid="{00000000-0005-0000-0000-0000BC260000}"/>
    <cellStyle name="SAPBEXexcCritical6 12 6" xfId="16194" xr:uid="{00000000-0005-0000-0000-0000BD260000}"/>
    <cellStyle name="SAPBEXexcCritical6 12 6 2" xfId="31332" xr:uid="{00000000-0005-0000-0000-0000BE260000}"/>
    <cellStyle name="SAPBEXexcCritical6 12 7" xfId="18805" xr:uid="{00000000-0005-0000-0000-0000BF260000}"/>
    <cellStyle name="SAPBEXexcCritical6 12 7 2" xfId="33753" xr:uid="{00000000-0005-0000-0000-0000C0260000}"/>
    <cellStyle name="SAPBEXexcCritical6 12 8" xfId="39715" xr:uid="{4F7628A6-2E4E-44C8-9985-B59D2B1287C6}"/>
    <cellStyle name="SAPBEXexcCritical6 12 9" xfId="39934" xr:uid="{A2E1711E-F1E7-41A9-991B-203A5E2DCAB5}"/>
    <cellStyle name="SAPBEXexcCritical6 13" xfId="2844" xr:uid="{00000000-0005-0000-0000-0000C1260000}"/>
    <cellStyle name="SAPBEXexcCritical6 13 10" xfId="40080" xr:uid="{F8237673-A2A5-45B4-A889-BACAD2982602}"/>
    <cellStyle name="SAPBEXexcCritical6 13 11" xfId="41018" xr:uid="{FB5706E7-9D15-4507-91B5-DC61BF552192}"/>
    <cellStyle name="SAPBEXexcCritical6 13 2" xfId="4666" xr:uid="{00000000-0005-0000-0000-0000C2260000}"/>
    <cellStyle name="SAPBEXexcCritical6 13 2 10" xfId="45785" xr:uid="{2C1EBAD1-ABCF-4D42-B9DA-091C0103D227}"/>
    <cellStyle name="SAPBEXexcCritical6 13 2 11" xfId="48103" xr:uid="{3DDCA222-A1F2-472F-B1DD-79EF7136C5A8}"/>
    <cellStyle name="SAPBEXexcCritical6 13 2 2" xfId="9821" xr:uid="{00000000-0005-0000-0000-0000C3260000}"/>
    <cellStyle name="SAPBEXexcCritical6 13 2 2 2" xfId="25812" xr:uid="{00000000-0005-0000-0000-0000C4260000}"/>
    <cellStyle name="SAPBEXexcCritical6 13 2 3" xfId="12639" xr:uid="{00000000-0005-0000-0000-0000C5260000}"/>
    <cellStyle name="SAPBEXexcCritical6 13 2 3 2" xfId="28483" xr:uid="{00000000-0005-0000-0000-0000C6260000}"/>
    <cellStyle name="SAPBEXexcCritical6 13 2 4" xfId="10296" xr:uid="{00000000-0005-0000-0000-0000C7260000}"/>
    <cellStyle name="SAPBEXexcCritical6 13 2 4 2" xfId="26238" xr:uid="{00000000-0005-0000-0000-0000C8260000}"/>
    <cellStyle name="SAPBEXexcCritical6 13 2 5" xfId="17962" xr:uid="{00000000-0005-0000-0000-0000C9260000}"/>
    <cellStyle name="SAPBEXexcCritical6 13 2 5 2" xfId="33078" xr:uid="{00000000-0005-0000-0000-0000CA260000}"/>
    <cellStyle name="SAPBEXexcCritical6 13 2 6" xfId="20570" xr:uid="{00000000-0005-0000-0000-0000CB260000}"/>
    <cellStyle name="SAPBEXexcCritical6 13 2 6 2" xfId="35507" xr:uid="{00000000-0005-0000-0000-0000CC260000}"/>
    <cellStyle name="SAPBEXexcCritical6 13 2 7" xfId="21339" xr:uid="{00000000-0005-0000-0000-0000CD260000}"/>
    <cellStyle name="SAPBEXexcCritical6 13 2 7 2" xfId="36265" xr:uid="{00000000-0005-0000-0000-0000CE260000}"/>
    <cellStyle name="SAPBEXexcCritical6 13 2 8" xfId="39210" xr:uid="{F518B994-D7A9-4D43-95EF-8514ED6BE9D4}"/>
    <cellStyle name="SAPBEXexcCritical6 13 2 9" xfId="43595" xr:uid="{5E9DB152-1110-4AE5-AE55-9D10B2641E39}"/>
    <cellStyle name="SAPBEXexcCritical6 13 3" xfId="8016" xr:uid="{00000000-0005-0000-0000-0000CF260000}"/>
    <cellStyle name="SAPBEXexcCritical6 13 3 2" xfId="24045" xr:uid="{00000000-0005-0000-0000-0000D0260000}"/>
    <cellStyle name="SAPBEXexcCritical6 13 4" xfId="10843" xr:uid="{00000000-0005-0000-0000-0000D1260000}"/>
    <cellStyle name="SAPBEXexcCritical6 13 4 2" xfId="26710" xr:uid="{00000000-0005-0000-0000-0000D2260000}"/>
    <cellStyle name="SAPBEXexcCritical6 13 5" xfId="13534" xr:uid="{00000000-0005-0000-0000-0000D3260000}"/>
    <cellStyle name="SAPBEXexcCritical6 13 5 2" xfId="29159" xr:uid="{00000000-0005-0000-0000-0000D4260000}"/>
    <cellStyle name="SAPBEXexcCritical6 13 6" xfId="16195" xr:uid="{00000000-0005-0000-0000-0000D5260000}"/>
    <cellStyle name="SAPBEXexcCritical6 13 6 2" xfId="31333" xr:uid="{00000000-0005-0000-0000-0000D6260000}"/>
    <cellStyle name="SAPBEXexcCritical6 13 7" xfId="18806" xr:uid="{00000000-0005-0000-0000-0000D7260000}"/>
    <cellStyle name="SAPBEXexcCritical6 13 7 2" xfId="33754" xr:uid="{00000000-0005-0000-0000-0000D8260000}"/>
    <cellStyle name="SAPBEXexcCritical6 13 8" xfId="40850" xr:uid="{A6F6364F-E8E4-43AE-9D2F-F76EC3B5572C}"/>
    <cellStyle name="SAPBEXexcCritical6 13 9" xfId="41070" xr:uid="{7FC6AB11-4005-4F42-928E-63D7E55FFB4E}"/>
    <cellStyle name="SAPBEXexcCritical6 14" xfId="2845" xr:uid="{00000000-0005-0000-0000-0000D9260000}"/>
    <cellStyle name="SAPBEXexcCritical6 14 10" xfId="40083" xr:uid="{4306977F-D806-48D9-BB35-6570D160A2E7}"/>
    <cellStyle name="SAPBEXexcCritical6 14 11" xfId="39883" xr:uid="{E5BC717B-B3AE-4F40-B9EE-F2A62725BAD4}"/>
    <cellStyle name="SAPBEXexcCritical6 14 2" xfId="4665" xr:uid="{00000000-0005-0000-0000-0000DA260000}"/>
    <cellStyle name="SAPBEXexcCritical6 14 2 10" xfId="45786" xr:uid="{9C65A489-64E3-4FB9-AE3C-9507818702ED}"/>
    <cellStyle name="SAPBEXexcCritical6 14 2 11" xfId="48104" xr:uid="{D33904CE-6F2D-4531-B262-080C64847946}"/>
    <cellStyle name="SAPBEXexcCritical6 14 2 2" xfId="9820" xr:uid="{00000000-0005-0000-0000-0000DB260000}"/>
    <cellStyle name="SAPBEXexcCritical6 14 2 2 2" xfId="25811" xr:uid="{00000000-0005-0000-0000-0000DC260000}"/>
    <cellStyle name="SAPBEXexcCritical6 14 2 3" xfId="12638" xr:uid="{00000000-0005-0000-0000-0000DD260000}"/>
    <cellStyle name="SAPBEXexcCritical6 14 2 3 2" xfId="28482" xr:uid="{00000000-0005-0000-0000-0000DE260000}"/>
    <cellStyle name="SAPBEXexcCritical6 14 2 4" xfId="14806" xr:uid="{00000000-0005-0000-0000-0000DF260000}"/>
    <cellStyle name="SAPBEXexcCritical6 14 2 4 2" xfId="30259" xr:uid="{00000000-0005-0000-0000-0000E0260000}"/>
    <cellStyle name="SAPBEXexcCritical6 14 2 5" xfId="17961" xr:uid="{00000000-0005-0000-0000-0000E1260000}"/>
    <cellStyle name="SAPBEXexcCritical6 14 2 5 2" xfId="33077" xr:uid="{00000000-0005-0000-0000-0000E2260000}"/>
    <cellStyle name="SAPBEXexcCritical6 14 2 6" xfId="20569" xr:uid="{00000000-0005-0000-0000-0000E3260000}"/>
    <cellStyle name="SAPBEXexcCritical6 14 2 6 2" xfId="35506" xr:uid="{00000000-0005-0000-0000-0000E4260000}"/>
    <cellStyle name="SAPBEXexcCritical6 14 2 7" xfId="21852" xr:uid="{00000000-0005-0000-0000-0000E5260000}"/>
    <cellStyle name="SAPBEXexcCritical6 14 2 7 2" xfId="36771" xr:uid="{00000000-0005-0000-0000-0000E6260000}"/>
    <cellStyle name="SAPBEXexcCritical6 14 2 8" xfId="39209" xr:uid="{C55BE83C-2337-4C3C-AAD0-C092178B1028}"/>
    <cellStyle name="SAPBEXexcCritical6 14 2 9" xfId="43596" xr:uid="{BB10BA1B-937E-4292-86CA-2C0F32841338}"/>
    <cellStyle name="SAPBEXexcCritical6 14 3" xfId="8017" xr:uid="{00000000-0005-0000-0000-0000E7260000}"/>
    <cellStyle name="SAPBEXexcCritical6 14 3 2" xfId="24046" xr:uid="{00000000-0005-0000-0000-0000E8260000}"/>
    <cellStyle name="SAPBEXexcCritical6 14 4" xfId="10844" xr:uid="{00000000-0005-0000-0000-0000E9260000}"/>
    <cellStyle name="SAPBEXexcCritical6 14 4 2" xfId="26711" xr:uid="{00000000-0005-0000-0000-0000EA260000}"/>
    <cellStyle name="SAPBEXexcCritical6 14 5" xfId="13160" xr:uid="{00000000-0005-0000-0000-0000EB260000}"/>
    <cellStyle name="SAPBEXexcCritical6 14 5 2" xfId="28940" xr:uid="{00000000-0005-0000-0000-0000EC260000}"/>
    <cellStyle name="SAPBEXexcCritical6 14 6" xfId="16196" xr:uid="{00000000-0005-0000-0000-0000ED260000}"/>
    <cellStyle name="SAPBEXexcCritical6 14 6 2" xfId="31334" xr:uid="{00000000-0005-0000-0000-0000EE260000}"/>
    <cellStyle name="SAPBEXexcCritical6 14 7" xfId="18807" xr:uid="{00000000-0005-0000-0000-0000EF260000}"/>
    <cellStyle name="SAPBEXexcCritical6 14 7 2" xfId="33755" xr:uid="{00000000-0005-0000-0000-0000F0260000}"/>
    <cellStyle name="SAPBEXexcCritical6 14 8" xfId="40851" xr:uid="{990C8B25-AB82-43C8-8987-E567F3B4823B}"/>
    <cellStyle name="SAPBEXexcCritical6 14 9" xfId="39935" xr:uid="{C5194AEE-8EB6-445E-AC43-EC9FF99EB20C}"/>
    <cellStyle name="SAPBEXexcCritical6 15" xfId="2846" xr:uid="{00000000-0005-0000-0000-0000F1260000}"/>
    <cellStyle name="SAPBEXexcCritical6 15 10" xfId="39842" xr:uid="{5C946A38-93C7-45D3-B11A-FC38BF4BA232}"/>
    <cellStyle name="SAPBEXexcCritical6 15 11" xfId="41019" xr:uid="{8BB69FF4-A850-4DA0-9950-1AC5D82BFA15}"/>
    <cellStyle name="SAPBEXexcCritical6 15 2" xfId="4664" xr:uid="{00000000-0005-0000-0000-0000F2260000}"/>
    <cellStyle name="SAPBEXexcCritical6 15 2 10" xfId="45787" xr:uid="{89128E55-6C21-477E-8433-C9C55747A2F0}"/>
    <cellStyle name="SAPBEXexcCritical6 15 2 11" xfId="48105" xr:uid="{BE06CE8D-59DC-4EDB-99B2-E3970402136C}"/>
    <cellStyle name="SAPBEXexcCritical6 15 2 2" xfId="9819" xr:uid="{00000000-0005-0000-0000-0000F3260000}"/>
    <cellStyle name="SAPBEXexcCritical6 15 2 2 2" xfId="25810" xr:uid="{00000000-0005-0000-0000-0000F4260000}"/>
    <cellStyle name="SAPBEXexcCritical6 15 2 3" xfId="12637" xr:uid="{00000000-0005-0000-0000-0000F5260000}"/>
    <cellStyle name="SAPBEXexcCritical6 15 2 3 2" xfId="28481" xr:uid="{00000000-0005-0000-0000-0000F6260000}"/>
    <cellStyle name="SAPBEXexcCritical6 15 2 4" xfId="14087" xr:uid="{00000000-0005-0000-0000-0000F7260000}"/>
    <cellStyle name="SAPBEXexcCritical6 15 2 4 2" xfId="29668" xr:uid="{00000000-0005-0000-0000-0000F8260000}"/>
    <cellStyle name="SAPBEXexcCritical6 15 2 5" xfId="17960" xr:uid="{00000000-0005-0000-0000-0000F9260000}"/>
    <cellStyle name="SAPBEXexcCritical6 15 2 5 2" xfId="33076" xr:uid="{00000000-0005-0000-0000-0000FA260000}"/>
    <cellStyle name="SAPBEXexcCritical6 15 2 6" xfId="20568" xr:uid="{00000000-0005-0000-0000-0000FB260000}"/>
    <cellStyle name="SAPBEXexcCritical6 15 2 6 2" xfId="35505" xr:uid="{00000000-0005-0000-0000-0000FC260000}"/>
    <cellStyle name="SAPBEXexcCritical6 15 2 7" xfId="21338" xr:uid="{00000000-0005-0000-0000-0000FD260000}"/>
    <cellStyle name="SAPBEXexcCritical6 15 2 7 2" xfId="36264" xr:uid="{00000000-0005-0000-0000-0000FE260000}"/>
    <cellStyle name="SAPBEXexcCritical6 15 2 8" xfId="39208" xr:uid="{DD726F4F-B66B-48CE-8602-549AAFA50A8B}"/>
    <cellStyle name="SAPBEXexcCritical6 15 2 9" xfId="43597" xr:uid="{FE5F39E6-6FD4-4341-8ECB-8DA706144A9E}"/>
    <cellStyle name="SAPBEXexcCritical6 15 3" xfId="8018" xr:uid="{00000000-0005-0000-0000-0000FF260000}"/>
    <cellStyle name="SAPBEXexcCritical6 15 3 2" xfId="24047" xr:uid="{00000000-0005-0000-0000-000000270000}"/>
    <cellStyle name="SAPBEXexcCritical6 15 4" xfId="10845" xr:uid="{00000000-0005-0000-0000-000001270000}"/>
    <cellStyle name="SAPBEXexcCritical6 15 4 2" xfId="26712" xr:uid="{00000000-0005-0000-0000-000002270000}"/>
    <cellStyle name="SAPBEXexcCritical6 15 5" xfId="10532" xr:uid="{00000000-0005-0000-0000-000003270000}"/>
    <cellStyle name="SAPBEXexcCritical6 15 5 2" xfId="26454" xr:uid="{00000000-0005-0000-0000-000004270000}"/>
    <cellStyle name="SAPBEXexcCritical6 15 6" xfId="16197" xr:uid="{00000000-0005-0000-0000-000005270000}"/>
    <cellStyle name="SAPBEXexcCritical6 15 6 2" xfId="31335" xr:uid="{00000000-0005-0000-0000-000006270000}"/>
    <cellStyle name="SAPBEXexcCritical6 15 7" xfId="18808" xr:uid="{00000000-0005-0000-0000-000007270000}"/>
    <cellStyle name="SAPBEXexcCritical6 15 7 2" xfId="33756" xr:uid="{00000000-0005-0000-0000-000008270000}"/>
    <cellStyle name="SAPBEXexcCritical6 15 8" xfId="39714" xr:uid="{E1F8755F-D665-4853-A10A-55BF964333B4}"/>
    <cellStyle name="SAPBEXexcCritical6 15 9" xfId="41071" xr:uid="{3B566331-AADB-4655-B87C-2A1EFC3F9751}"/>
    <cellStyle name="SAPBEXexcCritical6 16" xfId="2847" xr:uid="{00000000-0005-0000-0000-000009270000}"/>
    <cellStyle name="SAPBEXexcCritical6 16 10" xfId="42222" xr:uid="{55D98290-3F65-442F-A84F-57C169914266}"/>
    <cellStyle name="SAPBEXexcCritical6 16 11" xfId="42206" xr:uid="{B3E8D214-8718-4664-980B-3DD69782FDEE}"/>
    <cellStyle name="SAPBEXexcCritical6 16 2" xfId="4663" xr:uid="{00000000-0005-0000-0000-00000A270000}"/>
    <cellStyle name="SAPBEXexcCritical6 16 2 10" xfId="45788" xr:uid="{7C237F4A-AE00-4FFF-9071-B13D0F39E923}"/>
    <cellStyle name="SAPBEXexcCritical6 16 2 11" xfId="48106" xr:uid="{1DC8CF73-2527-4720-96D5-4FEA468EEA9B}"/>
    <cellStyle name="SAPBEXexcCritical6 16 2 2" xfId="9818" xr:uid="{00000000-0005-0000-0000-00000B270000}"/>
    <cellStyle name="SAPBEXexcCritical6 16 2 2 2" xfId="25809" xr:uid="{00000000-0005-0000-0000-00000C270000}"/>
    <cellStyle name="SAPBEXexcCritical6 16 2 3" xfId="12636" xr:uid="{00000000-0005-0000-0000-00000D270000}"/>
    <cellStyle name="SAPBEXexcCritical6 16 2 3 2" xfId="28480" xr:uid="{00000000-0005-0000-0000-00000E270000}"/>
    <cellStyle name="SAPBEXexcCritical6 16 2 4" xfId="15495" xr:uid="{00000000-0005-0000-0000-00000F270000}"/>
    <cellStyle name="SAPBEXexcCritical6 16 2 4 2" xfId="30856" xr:uid="{00000000-0005-0000-0000-000010270000}"/>
    <cellStyle name="SAPBEXexcCritical6 16 2 5" xfId="17959" xr:uid="{00000000-0005-0000-0000-000011270000}"/>
    <cellStyle name="SAPBEXexcCritical6 16 2 5 2" xfId="33075" xr:uid="{00000000-0005-0000-0000-000012270000}"/>
    <cellStyle name="SAPBEXexcCritical6 16 2 6" xfId="20567" xr:uid="{00000000-0005-0000-0000-000013270000}"/>
    <cellStyle name="SAPBEXexcCritical6 16 2 6 2" xfId="35504" xr:uid="{00000000-0005-0000-0000-000014270000}"/>
    <cellStyle name="SAPBEXexcCritical6 16 2 7" xfId="21854" xr:uid="{00000000-0005-0000-0000-000015270000}"/>
    <cellStyle name="SAPBEXexcCritical6 16 2 7 2" xfId="36773" xr:uid="{00000000-0005-0000-0000-000016270000}"/>
    <cellStyle name="SAPBEXexcCritical6 16 2 8" xfId="39207" xr:uid="{2FDD3AF5-090B-4B44-B7F2-252DFF1093C4}"/>
    <cellStyle name="SAPBEXexcCritical6 16 2 9" xfId="43598" xr:uid="{66F2FF67-141E-403B-832C-963655768413}"/>
    <cellStyle name="SAPBEXexcCritical6 16 3" xfId="8019" xr:uid="{00000000-0005-0000-0000-000017270000}"/>
    <cellStyle name="SAPBEXexcCritical6 16 3 2" xfId="24048" xr:uid="{00000000-0005-0000-0000-000018270000}"/>
    <cellStyle name="SAPBEXexcCritical6 16 4" xfId="10846" xr:uid="{00000000-0005-0000-0000-000019270000}"/>
    <cellStyle name="SAPBEXexcCritical6 16 4 2" xfId="26713" xr:uid="{00000000-0005-0000-0000-00001A270000}"/>
    <cellStyle name="SAPBEXexcCritical6 16 5" xfId="14281" xr:uid="{00000000-0005-0000-0000-00001B270000}"/>
    <cellStyle name="SAPBEXexcCritical6 16 5 2" xfId="29804" xr:uid="{00000000-0005-0000-0000-00001C270000}"/>
    <cellStyle name="SAPBEXexcCritical6 16 6" xfId="16198" xr:uid="{00000000-0005-0000-0000-00001D270000}"/>
    <cellStyle name="SAPBEXexcCritical6 16 6 2" xfId="31336" xr:uid="{00000000-0005-0000-0000-00001E270000}"/>
    <cellStyle name="SAPBEXexcCritical6 16 7" xfId="18809" xr:uid="{00000000-0005-0000-0000-00001F270000}"/>
    <cellStyle name="SAPBEXexcCritical6 16 7 2" xfId="33757" xr:uid="{00000000-0005-0000-0000-000020270000}"/>
    <cellStyle name="SAPBEXexcCritical6 16 8" xfId="39713" xr:uid="{A85A7DFC-E9A7-42F2-A2E5-9BB83ECC70C1}"/>
    <cellStyle name="SAPBEXexcCritical6 16 9" xfId="39936" xr:uid="{6BF61696-18A8-498A-A6BB-B84F96AEFBDD}"/>
    <cellStyle name="SAPBEXexcCritical6 17" xfId="2848" xr:uid="{00000000-0005-0000-0000-000021270000}"/>
    <cellStyle name="SAPBEXexcCritical6 17 10" xfId="40978" xr:uid="{EC56448E-96BC-4427-B1BC-27CB97ADEA9F}"/>
    <cellStyle name="SAPBEXexcCritical6 17 11" xfId="41217" xr:uid="{6BEF2BED-263C-46EF-B515-C48C219A15F7}"/>
    <cellStyle name="SAPBEXexcCritical6 17 2" xfId="4662" xr:uid="{00000000-0005-0000-0000-000022270000}"/>
    <cellStyle name="SAPBEXexcCritical6 17 2 10" xfId="45789" xr:uid="{D1805CD1-F524-4E2B-8B6B-FCB8A36CBEE9}"/>
    <cellStyle name="SAPBEXexcCritical6 17 2 11" xfId="48107" xr:uid="{49A3FBF9-5CB7-40ED-8F1B-B98BEAAD3C14}"/>
    <cellStyle name="SAPBEXexcCritical6 17 2 2" xfId="9817" xr:uid="{00000000-0005-0000-0000-000023270000}"/>
    <cellStyle name="SAPBEXexcCritical6 17 2 2 2" xfId="25808" xr:uid="{00000000-0005-0000-0000-000024270000}"/>
    <cellStyle name="SAPBEXexcCritical6 17 2 3" xfId="12635" xr:uid="{00000000-0005-0000-0000-000025270000}"/>
    <cellStyle name="SAPBEXexcCritical6 17 2 3 2" xfId="28479" xr:uid="{00000000-0005-0000-0000-000026270000}"/>
    <cellStyle name="SAPBEXexcCritical6 17 2 4" xfId="14086" xr:uid="{00000000-0005-0000-0000-000027270000}"/>
    <cellStyle name="SAPBEXexcCritical6 17 2 4 2" xfId="29667" xr:uid="{00000000-0005-0000-0000-000028270000}"/>
    <cellStyle name="SAPBEXexcCritical6 17 2 5" xfId="17958" xr:uid="{00000000-0005-0000-0000-000029270000}"/>
    <cellStyle name="SAPBEXexcCritical6 17 2 5 2" xfId="33074" xr:uid="{00000000-0005-0000-0000-00002A270000}"/>
    <cellStyle name="SAPBEXexcCritical6 17 2 6" xfId="20566" xr:uid="{00000000-0005-0000-0000-00002B270000}"/>
    <cellStyle name="SAPBEXexcCritical6 17 2 6 2" xfId="35503" xr:uid="{00000000-0005-0000-0000-00002C270000}"/>
    <cellStyle name="SAPBEXexcCritical6 17 2 7" xfId="14765" xr:uid="{00000000-0005-0000-0000-00002D270000}"/>
    <cellStyle name="SAPBEXexcCritical6 17 2 7 2" xfId="30218" xr:uid="{00000000-0005-0000-0000-00002E270000}"/>
    <cellStyle name="SAPBEXexcCritical6 17 2 8" xfId="41783" xr:uid="{9C01316B-2CB5-4B63-A0C4-1A1A5B784946}"/>
    <cellStyle name="SAPBEXexcCritical6 17 2 9" xfId="43599" xr:uid="{DBBD6083-74E9-4B7A-96DB-1373EF135B56}"/>
    <cellStyle name="SAPBEXexcCritical6 17 3" xfId="8020" xr:uid="{00000000-0005-0000-0000-00002F270000}"/>
    <cellStyle name="SAPBEXexcCritical6 17 3 2" xfId="24049" xr:uid="{00000000-0005-0000-0000-000030270000}"/>
    <cellStyle name="SAPBEXexcCritical6 17 4" xfId="10847" xr:uid="{00000000-0005-0000-0000-000031270000}"/>
    <cellStyle name="SAPBEXexcCritical6 17 4 2" xfId="26714" xr:uid="{00000000-0005-0000-0000-000032270000}"/>
    <cellStyle name="SAPBEXexcCritical6 17 5" xfId="13157" xr:uid="{00000000-0005-0000-0000-000033270000}"/>
    <cellStyle name="SAPBEXexcCritical6 17 5 2" xfId="28937" xr:uid="{00000000-0005-0000-0000-000034270000}"/>
    <cellStyle name="SAPBEXexcCritical6 17 6" xfId="16199" xr:uid="{00000000-0005-0000-0000-000035270000}"/>
    <cellStyle name="SAPBEXexcCritical6 17 6 2" xfId="31337" xr:uid="{00000000-0005-0000-0000-000036270000}"/>
    <cellStyle name="SAPBEXexcCritical6 17 7" xfId="18810" xr:uid="{00000000-0005-0000-0000-000037270000}"/>
    <cellStyle name="SAPBEXexcCritical6 17 7 2" xfId="33758" xr:uid="{00000000-0005-0000-0000-000038270000}"/>
    <cellStyle name="SAPBEXexcCritical6 17 8" xfId="40849" xr:uid="{BDCB02EA-170E-4250-8748-C45AF3D6829E}"/>
    <cellStyle name="SAPBEXexcCritical6 17 9" xfId="41072" xr:uid="{C99FB642-59D5-4D0C-8E6C-E14CE61F5E45}"/>
    <cellStyle name="SAPBEXexcCritical6 18" xfId="4905" xr:uid="{00000000-0005-0000-0000-000039270000}"/>
    <cellStyle name="SAPBEXexcCritical6 18 10" xfId="45478" xr:uid="{8B588685-563E-49CC-B52F-6C251BCFD047}"/>
    <cellStyle name="SAPBEXexcCritical6 18 11" xfId="47800" xr:uid="{EBF3248E-0DD2-4B39-A820-C8B771219538}"/>
    <cellStyle name="SAPBEXexcCritical6 18 2" xfId="10060" xr:uid="{00000000-0005-0000-0000-00003A270000}"/>
    <cellStyle name="SAPBEXexcCritical6 18 2 2" xfId="26042" xr:uid="{00000000-0005-0000-0000-00003B270000}"/>
    <cellStyle name="SAPBEXexcCritical6 18 3" xfId="12878" xr:uid="{00000000-0005-0000-0000-00003C270000}"/>
    <cellStyle name="SAPBEXexcCritical6 18 3 2" xfId="28719" xr:uid="{00000000-0005-0000-0000-00003D270000}"/>
    <cellStyle name="SAPBEXexcCritical6 18 4" xfId="10120" xr:uid="{00000000-0005-0000-0000-00003E270000}"/>
    <cellStyle name="SAPBEXexcCritical6 18 4 2" xfId="26092" xr:uid="{00000000-0005-0000-0000-00003F270000}"/>
    <cellStyle name="SAPBEXexcCritical6 18 5" xfId="18199" xr:uid="{00000000-0005-0000-0000-000040270000}"/>
    <cellStyle name="SAPBEXexcCritical6 18 5 2" xfId="33305" xr:uid="{00000000-0005-0000-0000-000041270000}"/>
    <cellStyle name="SAPBEXexcCritical6 18 6" xfId="20806" xr:uid="{00000000-0005-0000-0000-000042270000}"/>
    <cellStyle name="SAPBEXexcCritical6 18 6 2" xfId="35739" xr:uid="{00000000-0005-0000-0000-000043270000}"/>
    <cellStyle name="SAPBEXexcCritical6 18 7" xfId="18600" xr:uid="{00000000-0005-0000-0000-000044270000}"/>
    <cellStyle name="SAPBEXexcCritical6 18 7 2" xfId="33554" xr:uid="{00000000-0005-0000-0000-000045270000}"/>
    <cellStyle name="SAPBEXexcCritical6 18 8" xfId="40320" xr:uid="{06B58AB1-A41D-4B7A-AF60-877F734C76B4}"/>
    <cellStyle name="SAPBEXexcCritical6 18 9" xfId="39297" xr:uid="{543B490F-DC8C-4799-8833-084579B07223}"/>
    <cellStyle name="SAPBEXexcCritical6 19" xfId="6008" xr:uid="{00000000-0005-0000-0000-000046270000}"/>
    <cellStyle name="SAPBEXexcCritical6 19 2" xfId="22974" xr:uid="{00000000-0005-0000-0000-000047270000}"/>
    <cellStyle name="SAPBEXexcCritical6 2" xfId="682" xr:uid="{00000000-0005-0000-0000-000048270000}"/>
    <cellStyle name="SAPBEXexcCritical6 2 10" xfId="14245" xr:uid="{00000000-0005-0000-0000-000049270000}"/>
    <cellStyle name="SAPBEXexcCritical6 2 11" xfId="15891" xr:uid="{00000000-0005-0000-0000-00004A270000}"/>
    <cellStyle name="SAPBEXexcCritical6 2 12" xfId="18529" xr:uid="{00000000-0005-0000-0000-00004B270000}"/>
    <cellStyle name="SAPBEXexcCritical6 2 13" xfId="22366" xr:uid="{00000000-0005-0000-0000-00004C270000}"/>
    <cellStyle name="SAPBEXexcCritical6 2 14" xfId="37969" xr:uid="{00000000-0005-0000-0000-00004D270000}"/>
    <cellStyle name="SAPBEXexcCritical6 2 15" xfId="41344" xr:uid="{AB1AEE75-EE44-4F3E-AA40-2282051F3DF7}"/>
    <cellStyle name="SAPBEXexcCritical6 2 16" xfId="42230" xr:uid="{BB23C309-7419-430A-899D-549E962FA8A4}"/>
    <cellStyle name="SAPBEXexcCritical6 2 17" xfId="44555" xr:uid="{0887C10D-4B10-478D-8D10-A149A7E8127B}"/>
    <cellStyle name="SAPBEXexcCritical6 2 18" xfId="41227" xr:uid="{0F8108D1-F1E5-4ECA-8082-29F4576A8E45}"/>
    <cellStyle name="SAPBEXexcCritical6 2 2" xfId="683" xr:uid="{00000000-0005-0000-0000-00004E270000}"/>
    <cellStyle name="SAPBEXexcCritical6 2 2 10" xfId="5010" xr:uid="{00000000-0005-0000-0000-00004F270000}"/>
    <cellStyle name="SAPBEXexcCritical6 2 2 11" xfId="37970" xr:uid="{00000000-0005-0000-0000-000050270000}"/>
    <cellStyle name="SAPBEXexcCritical6 2 2 12" xfId="39712" xr:uid="{E79722FD-8114-4781-B74B-CC2705515503}"/>
    <cellStyle name="SAPBEXexcCritical6 2 2 13" xfId="39937" xr:uid="{7E59E0FE-85C1-46D4-97F0-328C0241A8BD}"/>
    <cellStyle name="SAPBEXexcCritical6 2 2 14" xfId="41214" xr:uid="{A65E0745-4F61-4F83-9E80-6A77D2F53F40}"/>
    <cellStyle name="SAPBEXexcCritical6 2 2 15" xfId="38266" xr:uid="{1102EFC5-B1F7-4210-B71C-7391A9B559B2}"/>
    <cellStyle name="SAPBEXexcCritical6 2 2 2" xfId="2850" xr:uid="{00000000-0005-0000-0000-000051270000}"/>
    <cellStyle name="SAPBEXexcCritical6 2 2 2 10" xfId="39015" xr:uid="{218F218B-B533-411A-9D19-C55D15062E5E}"/>
    <cellStyle name="SAPBEXexcCritical6 2 2 2 11" xfId="46694" xr:uid="{BA808955-5527-4142-A18E-BE25F0DE2117}"/>
    <cellStyle name="SAPBEXexcCritical6 2 2 2 12" xfId="49010" xr:uid="{D091BA76-245B-4486-ABD7-3AC6CE6CB8EA}"/>
    <cellStyle name="SAPBEXexcCritical6 2 2 2 2" xfId="8022" xr:uid="{00000000-0005-0000-0000-000052270000}"/>
    <cellStyle name="SAPBEXexcCritical6 2 2 2 2 2" xfId="24051" xr:uid="{00000000-0005-0000-0000-000053270000}"/>
    <cellStyle name="SAPBEXexcCritical6 2 2 2 3" xfId="10849" xr:uid="{00000000-0005-0000-0000-000054270000}"/>
    <cellStyle name="SAPBEXexcCritical6 2 2 2 3 2" xfId="26716" xr:uid="{00000000-0005-0000-0000-000055270000}"/>
    <cellStyle name="SAPBEXexcCritical6 2 2 2 4" xfId="13158" xr:uid="{00000000-0005-0000-0000-000056270000}"/>
    <cellStyle name="SAPBEXexcCritical6 2 2 2 4 2" xfId="28938" xr:uid="{00000000-0005-0000-0000-000057270000}"/>
    <cellStyle name="SAPBEXexcCritical6 2 2 2 5" xfId="16201" xr:uid="{00000000-0005-0000-0000-000058270000}"/>
    <cellStyle name="SAPBEXexcCritical6 2 2 2 5 2" xfId="31339" xr:uid="{00000000-0005-0000-0000-000059270000}"/>
    <cellStyle name="SAPBEXexcCritical6 2 2 2 6" xfId="18812" xr:uid="{00000000-0005-0000-0000-00005A270000}"/>
    <cellStyle name="SAPBEXexcCritical6 2 2 2 6 2" xfId="33760" xr:uid="{00000000-0005-0000-0000-00005B270000}"/>
    <cellStyle name="SAPBEXexcCritical6 2 2 2 7" xfId="21083" xr:uid="{00000000-0005-0000-0000-00005C270000}"/>
    <cellStyle name="SAPBEXexcCritical6 2 2 2 7 2" xfId="36009" xr:uid="{00000000-0005-0000-0000-00005D270000}"/>
    <cellStyle name="SAPBEXexcCritical6 2 2 2 8" xfId="6240" xr:uid="{00000000-0005-0000-0000-00005E270000}"/>
    <cellStyle name="SAPBEXexcCritical6 2 2 2 9" xfId="41391" xr:uid="{096D4392-47D9-4D37-A64D-413C87B9B276}"/>
    <cellStyle name="SAPBEXexcCritical6 2 2 3" xfId="4660" xr:uid="{00000000-0005-0000-0000-00005F270000}"/>
    <cellStyle name="SAPBEXexcCritical6 2 2 3 10" xfId="45790" xr:uid="{F7F89E42-8CA9-456E-BCBB-1A35B26AB15D}"/>
    <cellStyle name="SAPBEXexcCritical6 2 2 3 11" xfId="48108" xr:uid="{41366E0F-18A5-44A4-A744-CE7848604D85}"/>
    <cellStyle name="SAPBEXexcCritical6 2 2 3 2" xfId="9815" xr:uid="{00000000-0005-0000-0000-000060270000}"/>
    <cellStyle name="SAPBEXexcCritical6 2 2 3 2 2" xfId="25806" xr:uid="{00000000-0005-0000-0000-000061270000}"/>
    <cellStyle name="SAPBEXexcCritical6 2 2 3 3" xfId="12633" xr:uid="{00000000-0005-0000-0000-000062270000}"/>
    <cellStyle name="SAPBEXexcCritical6 2 2 3 3 2" xfId="28477" xr:uid="{00000000-0005-0000-0000-000063270000}"/>
    <cellStyle name="SAPBEXexcCritical6 2 2 3 4" xfId="14085" xr:uid="{00000000-0005-0000-0000-000064270000}"/>
    <cellStyle name="SAPBEXexcCritical6 2 2 3 4 2" xfId="29666" xr:uid="{00000000-0005-0000-0000-000065270000}"/>
    <cellStyle name="SAPBEXexcCritical6 2 2 3 5" xfId="17956" xr:uid="{00000000-0005-0000-0000-000066270000}"/>
    <cellStyle name="SAPBEXexcCritical6 2 2 3 5 2" xfId="33072" xr:uid="{00000000-0005-0000-0000-000067270000}"/>
    <cellStyle name="SAPBEXexcCritical6 2 2 3 6" xfId="20564" xr:uid="{00000000-0005-0000-0000-000068270000}"/>
    <cellStyle name="SAPBEXexcCritical6 2 2 3 6 2" xfId="35501" xr:uid="{00000000-0005-0000-0000-000069270000}"/>
    <cellStyle name="SAPBEXexcCritical6 2 2 3 7" xfId="21855" xr:uid="{00000000-0005-0000-0000-00006A270000}"/>
    <cellStyle name="SAPBEXexcCritical6 2 2 3 7 2" xfId="36774" xr:uid="{00000000-0005-0000-0000-00006B270000}"/>
    <cellStyle name="SAPBEXexcCritical6 2 2 3 8" xfId="39206" xr:uid="{BDBD847E-A458-47DA-B92C-16E839CC6D97}"/>
    <cellStyle name="SAPBEXexcCritical6 2 2 3 9" xfId="43600" xr:uid="{6E602FF2-AD4E-42F2-8107-C1B0F6BB79A9}"/>
    <cellStyle name="SAPBEXexcCritical6 2 2 4" xfId="5573" xr:uid="{00000000-0005-0000-0000-00006C270000}"/>
    <cellStyle name="SAPBEXexcCritical6 2 2 4 2" xfId="22731" xr:uid="{00000000-0005-0000-0000-00006D270000}"/>
    <cellStyle name="SAPBEXexcCritical6 2 2 5" xfId="5753" xr:uid="{00000000-0005-0000-0000-00006E270000}"/>
    <cellStyle name="SAPBEXexcCritical6 2 2 5 2" xfId="22795" xr:uid="{00000000-0005-0000-0000-00006F270000}"/>
    <cellStyle name="SAPBEXexcCritical6 2 2 6" xfId="6620" xr:uid="{00000000-0005-0000-0000-000070270000}"/>
    <cellStyle name="SAPBEXexcCritical6 2 2 6 2" xfId="23150" xr:uid="{00000000-0005-0000-0000-000071270000}"/>
    <cellStyle name="SAPBEXexcCritical6 2 2 7" xfId="7594" xr:uid="{00000000-0005-0000-0000-000072270000}"/>
    <cellStyle name="SAPBEXexcCritical6 2 2 7 2" xfId="23738" xr:uid="{00000000-0005-0000-0000-000073270000}"/>
    <cellStyle name="SAPBEXexcCritical6 2 2 8" xfId="15899" xr:uid="{00000000-0005-0000-0000-000074270000}"/>
    <cellStyle name="SAPBEXexcCritical6 2 2 8 2" xfId="31105" xr:uid="{00000000-0005-0000-0000-000075270000}"/>
    <cellStyle name="SAPBEXexcCritical6 2 2 9" xfId="18528" xr:uid="{00000000-0005-0000-0000-000076270000}"/>
    <cellStyle name="SAPBEXexcCritical6 2 2 9 2" xfId="33530" xr:uid="{00000000-0005-0000-0000-000077270000}"/>
    <cellStyle name="SAPBEXexcCritical6 2 3" xfId="1809" xr:uid="{00000000-0005-0000-0000-000078270000}"/>
    <cellStyle name="SAPBEXexcCritical6 2 3 10" xfId="43383" xr:uid="{E4CB1CCD-AEF4-4129-BE1A-EB2600404847}"/>
    <cellStyle name="SAPBEXexcCritical6 2 3 11" xfId="45576" xr:uid="{A5384CDE-5C3D-4959-8770-7BB042CB46A9}"/>
    <cellStyle name="SAPBEXexcCritical6 2 3 12" xfId="47896" xr:uid="{B2469681-BDB4-454D-B69D-80942B2BCA96}"/>
    <cellStyle name="SAPBEXexcCritical6 2 3 2" xfId="7087" xr:uid="{00000000-0005-0000-0000-000079270000}"/>
    <cellStyle name="SAPBEXexcCritical6 2 3 2 2" xfId="37848" xr:uid="{00000000-0005-0000-0000-00007A270000}"/>
    <cellStyle name="SAPBEXexcCritical6 2 3 3" xfId="6520" xr:uid="{00000000-0005-0000-0000-00007B270000}"/>
    <cellStyle name="SAPBEXexcCritical6 2 3 4" xfId="7025" xr:uid="{00000000-0005-0000-0000-00007C270000}"/>
    <cellStyle name="SAPBEXexcCritical6 2 3 5" xfId="13698" xr:uid="{00000000-0005-0000-0000-00007D270000}"/>
    <cellStyle name="SAPBEXexcCritical6 2 3 6" xfId="6722" xr:uid="{00000000-0005-0000-0000-00007E270000}"/>
    <cellStyle name="SAPBEXexcCritical6 2 3 7" xfId="13233" xr:uid="{00000000-0005-0000-0000-00007F270000}"/>
    <cellStyle name="SAPBEXexcCritical6 2 3 8" xfId="23029" xr:uid="{00000000-0005-0000-0000-000080270000}"/>
    <cellStyle name="SAPBEXexcCritical6 2 3 9" xfId="38834" xr:uid="{61E572B4-D923-4099-86AF-9A791DECBBC7}"/>
    <cellStyle name="SAPBEXexcCritical6 2 4" xfId="1810" xr:uid="{00000000-0005-0000-0000-000081270000}"/>
    <cellStyle name="SAPBEXexcCritical6 2 4 2" xfId="7088" xr:uid="{00000000-0005-0000-0000-000082270000}"/>
    <cellStyle name="SAPBEXexcCritical6 2 4 2 2" xfId="37849" xr:uid="{00000000-0005-0000-0000-000083270000}"/>
    <cellStyle name="SAPBEXexcCritical6 2 4 3" xfId="6519" xr:uid="{00000000-0005-0000-0000-000084270000}"/>
    <cellStyle name="SAPBEXexcCritical6 2 4 4" xfId="13436" xr:uid="{00000000-0005-0000-0000-000085270000}"/>
    <cellStyle name="SAPBEXexcCritical6 2 4 5" xfId="10388" xr:uid="{00000000-0005-0000-0000-000086270000}"/>
    <cellStyle name="SAPBEXexcCritical6 2 4 6" xfId="6731" xr:uid="{00000000-0005-0000-0000-000087270000}"/>
    <cellStyle name="SAPBEXexcCritical6 2 4 7" xfId="13232" xr:uid="{00000000-0005-0000-0000-000088270000}"/>
    <cellStyle name="SAPBEXexcCritical6 2 4 8" xfId="23030" xr:uid="{00000000-0005-0000-0000-000089270000}"/>
    <cellStyle name="SAPBEXexcCritical6 2 5" xfId="2849" xr:uid="{00000000-0005-0000-0000-00008A270000}"/>
    <cellStyle name="SAPBEXexcCritical6 2 5 2" xfId="8021" xr:uid="{00000000-0005-0000-0000-00008B270000}"/>
    <cellStyle name="SAPBEXexcCritical6 2 5 2 2" xfId="24050" xr:uid="{00000000-0005-0000-0000-00008C270000}"/>
    <cellStyle name="SAPBEXexcCritical6 2 5 3" xfId="10848" xr:uid="{00000000-0005-0000-0000-00008D270000}"/>
    <cellStyle name="SAPBEXexcCritical6 2 5 3 2" xfId="26715" xr:uid="{00000000-0005-0000-0000-00008E270000}"/>
    <cellStyle name="SAPBEXexcCritical6 2 5 4" xfId="13533" xr:uid="{00000000-0005-0000-0000-00008F270000}"/>
    <cellStyle name="SAPBEXexcCritical6 2 5 4 2" xfId="29158" xr:uid="{00000000-0005-0000-0000-000090270000}"/>
    <cellStyle name="SAPBEXexcCritical6 2 5 5" xfId="16200" xr:uid="{00000000-0005-0000-0000-000091270000}"/>
    <cellStyle name="SAPBEXexcCritical6 2 5 5 2" xfId="31338" xr:uid="{00000000-0005-0000-0000-000092270000}"/>
    <cellStyle name="SAPBEXexcCritical6 2 5 6" xfId="18811" xr:uid="{00000000-0005-0000-0000-000093270000}"/>
    <cellStyle name="SAPBEXexcCritical6 2 5 6 2" xfId="33759" xr:uid="{00000000-0005-0000-0000-000094270000}"/>
    <cellStyle name="SAPBEXexcCritical6 2 5 7" xfId="21082" xr:uid="{00000000-0005-0000-0000-000095270000}"/>
    <cellStyle name="SAPBEXexcCritical6 2 5 7 2" xfId="36008" xr:uid="{00000000-0005-0000-0000-000096270000}"/>
    <cellStyle name="SAPBEXexcCritical6 2 5 8" xfId="6239" xr:uid="{00000000-0005-0000-0000-000097270000}"/>
    <cellStyle name="SAPBEXexcCritical6 2 6" xfId="4661" xr:uid="{00000000-0005-0000-0000-000098270000}"/>
    <cellStyle name="SAPBEXexcCritical6 2 6 2" xfId="9816" xr:uid="{00000000-0005-0000-0000-000099270000}"/>
    <cellStyle name="SAPBEXexcCritical6 2 6 2 2" xfId="25807" xr:uid="{00000000-0005-0000-0000-00009A270000}"/>
    <cellStyle name="SAPBEXexcCritical6 2 6 3" xfId="12634" xr:uid="{00000000-0005-0000-0000-00009B270000}"/>
    <cellStyle name="SAPBEXexcCritical6 2 6 3 2" xfId="28478" xr:uid="{00000000-0005-0000-0000-00009C270000}"/>
    <cellStyle name="SAPBEXexcCritical6 2 6 4" xfId="15496" xr:uid="{00000000-0005-0000-0000-00009D270000}"/>
    <cellStyle name="SAPBEXexcCritical6 2 6 4 2" xfId="30857" xr:uid="{00000000-0005-0000-0000-00009E270000}"/>
    <cellStyle name="SAPBEXexcCritical6 2 6 5" xfId="17957" xr:uid="{00000000-0005-0000-0000-00009F270000}"/>
    <cellStyle name="SAPBEXexcCritical6 2 6 5 2" xfId="33073" xr:uid="{00000000-0005-0000-0000-0000A0270000}"/>
    <cellStyle name="SAPBEXexcCritical6 2 6 6" xfId="20565" xr:uid="{00000000-0005-0000-0000-0000A1270000}"/>
    <cellStyle name="SAPBEXexcCritical6 2 6 6 2" xfId="35502" xr:uid="{00000000-0005-0000-0000-0000A2270000}"/>
    <cellStyle name="SAPBEXexcCritical6 2 6 7" xfId="21336" xr:uid="{00000000-0005-0000-0000-0000A3270000}"/>
    <cellStyle name="SAPBEXexcCritical6 2 6 7 2" xfId="36262" xr:uid="{00000000-0005-0000-0000-0000A4270000}"/>
    <cellStyle name="SAPBEXexcCritical6 2 7" xfId="5574" xr:uid="{00000000-0005-0000-0000-0000A5270000}"/>
    <cellStyle name="SAPBEXexcCritical6 2 7 2" xfId="37163" xr:uid="{00000000-0005-0000-0000-0000A6270000}"/>
    <cellStyle name="SAPBEXexcCritical6 2 8" xfId="7678" xr:uid="{00000000-0005-0000-0000-0000A7270000}"/>
    <cellStyle name="SAPBEXexcCritical6 2 9" xfId="13325" xr:uid="{00000000-0005-0000-0000-0000A8270000}"/>
    <cellStyle name="SAPBEXexcCritical6 2_CC - Div XRef" xfId="1811" xr:uid="{00000000-0005-0000-0000-0000A9270000}"/>
    <cellStyle name="SAPBEXexcCritical6 20" xfId="7169" xr:uid="{00000000-0005-0000-0000-0000AA270000}"/>
    <cellStyle name="SAPBEXexcCritical6 20 2" xfId="23450" xr:uid="{00000000-0005-0000-0000-0000AB270000}"/>
    <cellStyle name="SAPBEXexcCritical6 21" xfId="5766" xr:uid="{00000000-0005-0000-0000-0000AC270000}"/>
    <cellStyle name="SAPBEXexcCritical6 21 2" xfId="22802" xr:uid="{00000000-0005-0000-0000-0000AD270000}"/>
    <cellStyle name="SAPBEXexcCritical6 22" xfId="14775" xr:uid="{00000000-0005-0000-0000-0000AE270000}"/>
    <cellStyle name="SAPBEXexcCritical6 22 2" xfId="30228" xr:uid="{00000000-0005-0000-0000-0000AF270000}"/>
    <cellStyle name="SAPBEXexcCritical6 23" xfId="9008" xr:uid="{00000000-0005-0000-0000-0000B0270000}"/>
    <cellStyle name="SAPBEXexcCritical6 23 2" xfId="25008" xr:uid="{00000000-0005-0000-0000-0000B1270000}"/>
    <cellStyle name="SAPBEXexcCritical6 24" xfId="40209" xr:uid="{1B5702B4-5899-4E3D-8238-0E91A8C1704A}"/>
    <cellStyle name="SAPBEXexcCritical6 25" xfId="44842" xr:uid="{C7D29A4A-7DB4-4054-910E-E6984A292082}"/>
    <cellStyle name="SAPBEXexcCritical6 26" xfId="44676" xr:uid="{78059983-6F5D-41A8-9304-6542AE15A246}"/>
    <cellStyle name="SAPBEXexcCritical6 3" xfId="684" xr:uid="{00000000-0005-0000-0000-0000B2270000}"/>
    <cellStyle name="SAPBEXexcCritical6 3 10" xfId="41073" xr:uid="{61D0DD63-434D-4445-9460-8FACC3E3B915}"/>
    <cellStyle name="SAPBEXexcCritical6 3 11" xfId="40079" xr:uid="{3BC440E9-76B3-4FBC-800A-337F0193F005}"/>
    <cellStyle name="SAPBEXexcCritical6 3 12" xfId="41354" xr:uid="{4EE577BE-5F1A-4A14-8CAC-66DDC4366304}"/>
    <cellStyle name="SAPBEXexcCritical6 3 2" xfId="685" xr:uid="{00000000-0005-0000-0000-0000B3270000}"/>
    <cellStyle name="SAPBEXexcCritical6 3 2 10" xfId="41213" xr:uid="{12696379-5548-466D-BA2D-4A3B9B0BE0DC}"/>
    <cellStyle name="SAPBEXexcCritical6 3 2 11" xfId="40219" xr:uid="{339F9D5F-D52F-406A-A08B-21035A60B774}"/>
    <cellStyle name="SAPBEXexcCritical6 3 2 2" xfId="4658" xr:uid="{00000000-0005-0000-0000-0000B4270000}"/>
    <cellStyle name="SAPBEXexcCritical6 3 2 2 10" xfId="45792" xr:uid="{5FCDC6C1-7B7D-4C3A-B047-1E4994AFE6D6}"/>
    <cellStyle name="SAPBEXexcCritical6 3 2 2 11" xfId="48110" xr:uid="{D9093E55-947F-4386-816E-A444383378A7}"/>
    <cellStyle name="SAPBEXexcCritical6 3 2 2 2" xfId="9813" xr:uid="{00000000-0005-0000-0000-0000B5270000}"/>
    <cellStyle name="SAPBEXexcCritical6 3 2 2 2 2" xfId="25804" xr:uid="{00000000-0005-0000-0000-0000B6270000}"/>
    <cellStyle name="SAPBEXexcCritical6 3 2 2 3" xfId="12631" xr:uid="{00000000-0005-0000-0000-0000B7270000}"/>
    <cellStyle name="SAPBEXexcCritical6 3 2 2 3 2" xfId="28475" xr:uid="{00000000-0005-0000-0000-0000B8270000}"/>
    <cellStyle name="SAPBEXexcCritical6 3 2 2 4" xfId="14084" xr:uid="{00000000-0005-0000-0000-0000B9270000}"/>
    <cellStyle name="SAPBEXexcCritical6 3 2 2 4 2" xfId="29665" xr:uid="{00000000-0005-0000-0000-0000BA270000}"/>
    <cellStyle name="SAPBEXexcCritical6 3 2 2 5" xfId="17954" xr:uid="{00000000-0005-0000-0000-0000BB270000}"/>
    <cellStyle name="SAPBEXexcCritical6 3 2 2 5 2" xfId="33070" xr:uid="{00000000-0005-0000-0000-0000BC270000}"/>
    <cellStyle name="SAPBEXexcCritical6 3 2 2 6" xfId="20562" xr:uid="{00000000-0005-0000-0000-0000BD270000}"/>
    <cellStyle name="SAPBEXexcCritical6 3 2 2 6 2" xfId="35499" xr:uid="{00000000-0005-0000-0000-0000BE270000}"/>
    <cellStyle name="SAPBEXexcCritical6 3 2 2 7" xfId="21857" xr:uid="{00000000-0005-0000-0000-0000BF270000}"/>
    <cellStyle name="SAPBEXexcCritical6 3 2 2 7 2" xfId="36776" xr:uid="{00000000-0005-0000-0000-0000C0270000}"/>
    <cellStyle name="SAPBEXexcCritical6 3 2 2 8" xfId="39205" xr:uid="{0E966317-7241-4AEF-BD8A-14A8B74DE5CB}"/>
    <cellStyle name="SAPBEXexcCritical6 3 2 2 9" xfId="43602" xr:uid="{1A3AB25B-BEBB-4439-A8F5-668A01A4C6EF}"/>
    <cellStyle name="SAPBEXexcCritical6 3 2 3" xfId="5571" xr:uid="{00000000-0005-0000-0000-0000C1270000}"/>
    <cellStyle name="SAPBEXexcCritical6 3 2 3 2" xfId="22729" xr:uid="{00000000-0005-0000-0000-0000C2270000}"/>
    <cellStyle name="SAPBEXexcCritical6 3 2 4" xfId="6027" xr:uid="{00000000-0005-0000-0000-0000C3270000}"/>
    <cellStyle name="SAPBEXexcCritical6 3 2 4 2" xfId="22989" xr:uid="{00000000-0005-0000-0000-0000C4270000}"/>
    <cellStyle name="SAPBEXexcCritical6 3 2 5" xfId="10597" xr:uid="{00000000-0005-0000-0000-0000C5270000}"/>
    <cellStyle name="SAPBEXexcCritical6 3 2 5 2" xfId="26496" xr:uid="{00000000-0005-0000-0000-0000C6270000}"/>
    <cellStyle name="SAPBEXexcCritical6 3 2 6" xfId="14667" xr:uid="{00000000-0005-0000-0000-0000C7270000}"/>
    <cellStyle name="SAPBEXexcCritical6 3 2 6 2" xfId="30164" xr:uid="{00000000-0005-0000-0000-0000C8270000}"/>
    <cellStyle name="SAPBEXexcCritical6 3 2 7" xfId="15897" xr:uid="{00000000-0005-0000-0000-0000C9270000}"/>
    <cellStyle name="SAPBEXexcCritical6 3 2 7 2" xfId="31103" xr:uid="{00000000-0005-0000-0000-0000CA270000}"/>
    <cellStyle name="SAPBEXexcCritical6 3 2 8" xfId="39711" xr:uid="{FAC534D5-E3F5-40E7-8895-B51DAA356F97}"/>
    <cellStyle name="SAPBEXexcCritical6 3 2 9" xfId="39938" xr:uid="{0CE35B5C-32F0-47A8-85BF-ED7EFACF500E}"/>
    <cellStyle name="SAPBEXexcCritical6 3 3" xfId="4659" xr:uid="{00000000-0005-0000-0000-0000CB270000}"/>
    <cellStyle name="SAPBEXexcCritical6 3 3 10" xfId="45791" xr:uid="{F1EAA260-FA4E-4AAD-A236-6BF9C7B6B851}"/>
    <cellStyle name="SAPBEXexcCritical6 3 3 11" xfId="48109" xr:uid="{EBE5D3FC-78A4-461D-AFF8-CE7D385BC87E}"/>
    <cellStyle name="SAPBEXexcCritical6 3 3 2" xfId="9814" xr:uid="{00000000-0005-0000-0000-0000CC270000}"/>
    <cellStyle name="SAPBEXexcCritical6 3 3 2 2" xfId="25805" xr:uid="{00000000-0005-0000-0000-0000CD270000}"/>
    <cellStyle name="SAPBEXexcCritical6 3 3 3" xfId="12632" xr:uid="{00000000-0005-0000-0000-0000CE270000}"/>
    <cellStyle name="SAPBEXexcCritical6 3 3 3 2" xfId="28476" xr:uid="{00000000-0005-0000-0000-0000CF270000}"/>
    <cellStyle name="SAPBEXexcCritical6 3 3 4" xfId="14283" xr:uid="{00000000-0005-0000-0000-0000D0270000}"/>
    <cellStyle name="SAPBEXexcCritical6 3 3 4 2" xfId="29806" xr:uid="{00000000-0005-0000-0000-0000D1270000}"/>
    <cellStyle name="SAPBEXexcCritical6 3 3 5" xfId="17955" xr:uid="{00000000-0005-0000-0000-0000D2270000}"/>
    <cellStyle name="SAPBEXexcCritical6 3 3 5 2" xfId="33071" xr:uid="{00000000-0005-0000-0000-0000D3270000}"/>
    <cellStyle name="SAPBEXexcCritical6 3 3 6" xfId="20563" xr:uid="{00000000-0005-0000-0000-0000D4270000}"/>
    <cellStyle name="SAPBEXexcCritical6 3 3 6 2" xfId="35500" xr:uid="{00000000-0005-0000-0000-0000D5270000}"/>
    <cellStyle name="SAPBEXexcCritical6 3 3 7" xfId="21335" xr:uid="{00000000-0005-0000-0000-0000D6270000}"/>
    <cellStyle name="SAPBEXexcCritical6 3 3 7 2" xfId="36261" xr:uid="{00000000-0005-0000-0000-0000D7270000}"/>
    <cellStyle name="SAPBEXexcCritical6 3 3 8" xfId="41781" xr:uid="{FD16BDAA-EABA-4881-B38D-D0A7C3BE7D3F}"/>
    <cellStyle name="SAPBEXexcCritical6 3 3 9" xfId="43601" xr:uid="{3CC1860B-72B3-48BB-9B91-B94AAE549755}"/>
    <cellStyle name="SAPBEXexcCritical6 3 4" xfId="5572" xr:uid="{00000000-0005-0000-0000-0000D8270000}"/>
    <cellStyle name="SAPBEXexcCritical6 3 4 2" xfId="22730" xr:uid="{00000000-0005-0000-0000-0000D9270000}"/>
    <cellStyle name="SAPBEXexcCritical6 3 5" xfId="7677" xr:uid="{00000000-0005-0000-0000-0000DA270000}"/>
    <cellStyle name="SAPBEXexcCritical6 3 5 2" xfId="23789" xr:uid="{00000000-0005-0000-0000-0000DB270000}"/>
    <cellStyle name="SAPBEXexcCritical6 3 6" xfId="10594" xr:uid="{00000000-0005-0000-0000-0000DC270000}"/>
    <cellStyle name="SAPBEXexcCritical6 3 6 2" xfId="26494" xr:uid="{00000000-0005-0000-0000-0000DD270000}"/>
    <cellStyle name="SAPBEXexcCritical6 3 7" xfId="14354" xr:uid="{00000000-0005-0000-0000-0000DE270000}"/>
    <cellStyle name="SAPBEXexcCritical6 3 7 2" xfId="29875" xr:uid="{00000000-0005-0000-0000-0000DF270000}"/>
    <cellStyle name="SAPBEXexcCritical6 3 8" xfId="15898" xr:uid="{00000000-0005-0000-0000-0000E0270000}"/>
    <cellStyle name="SAPBEXexcCritical6 3 8 2" xfId="31104" xr:uid="{00000000-0005-0000-0000-0000E1270000}"/>
    <cellStyle name="SAPBEXexcCritical6 3 9" xfId="40848" xr:uid="{474357BB-5C2B-4012-B888-D0D7A51C2E3E}"/>
    <cellStyle name="SAPBEXexcCritical6 4" xfId="686" xr:uid="{00000000-0005-0000-0000-0000E2270000}"/>
    <cellStyle name="SAPBEXexcCritical6 4 10" xfId="20778" xr:uid="{00000000-0005-0000-0000-0000E3270000}"/>
    <cellStyle name="SAPBEXexcCritical6 4 10 2" xfId="35714" xr:uid="{00000000-0005-0000-0000-0000E4270000}"/>
    <cellStyle name="SAPBEXexcCritical6 4 11" xfId="5011" xr:uid="{00000000-0005-0000-0000-0000E5270000}"/>
    <cellStyle name="SAPBEXexcCritical6 4 12" xfId="37971" xr:uid="{00000000-0005-0000-0000-0000E6270000}"/>
    <cellStyle name="SAPBEXexcCritical6 4 13" xfId="40847" xr:uid="{120D212A-B04C-4420-831D-308103BED248}"/>
    <cellStyle name="SAPBEXexcCritical6 4 14" xfId="41074" xr:uid="{27E3A87D-7700-482E-ABF9-536BFB584BC7}"/>
    <cellStyle name="SAPBEXexcCritical6 4 15" xfId="40979" xr:uid="{B7DF8A59-E4CC-4B3E-92B3-9EECB9D964D9}"/>
    <cellStyle name="SAPBEXexcCritical6 4 16" xfId="41355" xr:uid="{B9428E08-3A6F-4E11-B2F5-96EB783A43E9}"/>
    <cellStyle name="SAPBEXexcCritical6 4 2" xfId="2852" xr:uid="{00000000-0005-0000-0000-0000E7270000}"/>
    <cellStyle name="SAPBEXexcCritical6 4 2 10" xfId="40078" xr:uid="{4B7F58B0-D3E6-4F84-AB5F-048650CD84B5}"/>
    <cellStyle name="SAPBEXexcCritical6 4 2 11" xfId="39884" xr:uid="{234636CB-6212-49C5-9EDF-9C70478B70F5}"/>
    <cellStyle name="SAPBEXexcCritical6 4 2 2" xfId="4656" xr:uid="{00000000-0005-0000-0000-0000E8270000}"/>
    <cellStyle name="SAPBEXexcCritical6 4 2 2 10" xfId="45794" xr:uid="{D309732A-551C-4397-ACF4-29A4F849F0E3}"/>
    <cellStyle name="SAPBEXexcCritical6 4 2 2 11" xfId="48112" xr:uid="{78760B89-74E9-470F-9B3F-D4BC3B813298}"/>
    <cellStyle name="SAPBEXexcCritical6 4 2 2 2" xfId="9811" xr:uid="{00000000-0005-0000-0000-0000E9270000}"/>
    <cellStyle name="SAPBEXexcCritical6 4 2 2 2 2" xfId="25802" xr:uid="{00000000-0005-0000-0000-0000EA270000}"/>
    <cellStyle name="SAPBEXexcCritical6 4 2 2 3" xfId="12629" xr:uid="{00000000-0005-0000-0000-0000EB270000}"/>
    <cellStyle name="SAPBEXexcCritical6 4 2 2 3 2" xfId="28473" xr:uid="{00000000-0005-0000-0000-0000EC270000}"/>
    <cellStyle name="SAPBEXexcCritical6 4 2 2 4" xfId="14083" xr:uid="{00000000-0005-0000-0000-0000ED270000}"/>
    <cellStyle name="SAPBEXexcCritical6 4 2 2 4 2" xfId="29664" xr:uid="{00000000-0005-0000-0000-0000EE270000}"/>
    <cellStyle name="SAPBEXexcCritical6 4 2 2 5" xfId="17952" xr:uid="{00000000-0005-0000-0000-0000EF270000}"/>
    <cellStyle name="SAPBEXexcCritical6 4 2 2 5 2" xfId="33068" xr:uid="{00000000-0005-0000-0000-0000F0270000}"/>
    <cellStyle name="SAPBEXexcCritical6 4 2 2 6" xfId="20560" xr:uid="{00000000-0005-0000-0000-0000F1270000}"/>
    <cellStyle name="SAPBEXexcCritical6 4 2 2 6 2" xfId="35497" xr:uid="{00000000-0005-0000-0000-0000F2270000}"/>
    <cellStyle name="SAPBEXexcCritical6 4 2 2 7" xfId="21334" xr:uid="{00000000-0005-0000-0000-0000F3270000}"/>
    <cellStyle name="SAPBEXexcCritical6 4 2 2 7 2" xfId="36260" xr:uid="{00000000-0005-0000-0000-0000F4270000}"/>
    <cellStyle name="SAPBEXexcCritical6 4 2 2 8" xfId="41779" xr:uid="{E1E8DF16-80FE-4CE0-A51B-54908743D711}"/>
    <cellStyle name="SAPBEXexcCritical6 4 2 2 9" xfId="43604" xr:uid="{C3E3D0ED-76BE-4669-9498-497F0F7ED7B0}"/>
    <cellStyle name="SAPBEXexcCritical6 4 2 3" xfId="8024" xr:uid="{00000000-0005-0000-0000-0000F5270000}"/>
    <cellStyle name="SAPBEXexcCritical6 4 2 3 2" xfId="24053" xr:uid="{00000000-0005-0000-0000-0000F6270000}"/>
    <cellStyle name="SAPBEXexcCritical6 4 2 4" xfId="10851" xr:uid="{00000000-0005-0000-0000-0000F7270000}"/>
    <cellStyle name="SAPBEXexcCritical6 4 2 4 2" xfId="26718" xr:uid="{00000000-0005-0000-0000-0000F8270000}"/>
    <cellStyle name="SAPBEXexcCritical6 4 2 5" xfId="14639" xr:uid="{00000000-0005-0000-0000-0000F9270000}"/>
    <cellStyle name="SAPBEXexcCritical6 4 2 5 2" xfId="30140" xr:uid="{00000000-0005-0000-0000-0000FA270000}"/>
    <cellStyle name="SAPBEXexcCritical6 4 2 6" xfId="16203" xr:uid="{00000000-0005-0000-0000-0000FB270000}"/>
    <cellStyle name="SAPBEXexcCritical6 4 2 6 2" xfId="31341" xr:uid="{00000000-0005-0000-0000-0000FC270000}"/>
    <cellStyle name="SAPBEXexcCritical6 4 2 7" xfId="18814" xr:uid="{00000000-0005-0000-0000-0000FD270000}"/>
    <cellStyle name="SAPBEXexcCritical6 4 2 7 2" xfId="33762" xr:uid="{00000000-0005-0000-0000-0000FE270000}"/>
    <cellStyle name="SAPBEXexcCritical6 4 2 8" xfId="39710" xr:uid="{0FDF42BA-F619-4690-B9B6-4D068D9B39A0}"/>
    <cellStyle name="SAPBEXexcCritical6 4 2 9" xfId="39939" xr:uid="{BC238A40-55D3-4055-8E7C-B6048A9B08D2}"/>
    <cellStyle name="SAPBEXexcCritical6 4 3" xfId="2851" xr:uid="{00000000-0005-0000-0000-0000FF270000}"/>
    <cellStyle name="SAPBEXexcCritical6 4 3 10" xfId="42279" xr:uid="{52534875-0068-4F08-9156-F30E70A1E3C7}"/>
    <cellStyle name="SAPBEXexcCritical6 4 3 11" xfId="46817" xr:uid="{7B2D6C79-17E8-4C76-9923-8684D0B08A92}"/>
    <cellStyle name="SAPBEXexcCritical6 4 3 12" xfId="49122" xr:uid="{6A5BA38B-3DD6-4922-9E88-0E4978FC2D9E}"/>
    <cellStyle name="SAPBEXexcCritical6 4 3 2" xfId="8023" xr:uid="{00000000-0005-0000-0000-000000280000}"/>
    <cellStyle name="SAPBEXexcCritical6 4 3 2 2" xfId="24052" xr:uid="{00000000-0005-0000-0000-000001280000}"/>
    <cellStyle name="SAPBEXexcCritical6 4 3 3" xfId="10850" xr:uid="{00000000-0005-0000-0000-000002280000}"/>
    <cellStyle name="SAPBEXexcCritical6 4 3 3 2" xfId="26717" xr:uid="{00000000-0005-0000-0000-000003280000}"/>
    <cellStyle name="SAPBEXexcCritical6 4 3 4" xfId="15345" xr:uid="{00000000-0005-0000-0000-000004280000}"/>
    <cellStyle name="SAPBEXexcCritical6 4 3 4 2" xfId="30754" xr:uid="{00000000-0005-0000-0000-000005280000}"/>
    <cellStyle name="SAPBEXexcCritical6 4 3 5" xfId="16202" xr:uid="{00000000-0005-0000-0000-000006280000}"/>
    <cellStyle name="SAPBEXexcCritical6 4 3 5 2" xfId="31340" xr:uid="{00000000-0005-0000-0000-000007280000}"/>
    <cellStyle name="SAPBEXexcCritical6 4 3 6" xfId="18813" xr:uid="{00000000-0005-0000-0000-000008280000}"/>
    <cellStyle name="SAPBEXexcCritical6 4 3 6 2" xfId="33761" xr:uid="{00000000-0005-0000-0000-000009280000}"/>
    <cellStyle name="SAPBEXexcCritical6 4 3 7" xfId="21084" xr:uid="{00000000-0005-0000-0000-00000A280000}"/>
    <cellStyle name="SAPBEXexcCritical6 4 3 7 2" xfId="36010" xr:uid="{00000000-0005-0000-0000-00000B280000}"/>
    <cellStyle name="SAPBEXexcCritical6 4 3 8" xfId="6241" xr:uid="{00000000-0005-0000-0000-00000C280000}"/>
    <cellStyle name="SAPBEXexcCritical6 4 3 9" xfId="41840" xr:uid="{9866726E-0B6E-4B64-B355-7D0DF7108F5C}"/>
    <cellStyle name="SAPBEXexcCritical6 4 4" xfId="4657" xr:uid="{00000000-0005-0000-0000-00000D280000}"/>
    <cellStyle name="SAPBEXexcCritical6 4 4 10" xfId="45793" xr:uid="{C80708F3-7E1A-4105-91A2-CE445084AD46}"/>
    <cellStyle name="SAPBEXexcCritical6 4 4 11" xfId="48111" xr:uid="{DCD1CC29-3781-4A05-8F20-348E2938C68A}"/>
    <cellStyle name="SAPBEXexcCritical6 4 4 2" xfId="9812" xr:uid="{00000000-0005-0000-0000-00000E280000}"/>
    <cellStyle name="SAPBEXexcCritical6 4 4 2 2" xfId="25803" xr:uid="{00000000-0005-0000-0000-00000F280000}"/>
    <cellStyle name="SAPBEXexcCritical6 4 4 3" xfId="12630" xr:uid="{00000000-0005-0000-0000-000010280000}"/>
    <cellStyle name="SAPBEXexcCritical6 4 4 3 2" xfId="28474" xr:uid="{00000000-0005-0000-0000-000011280000}"/>
    <cellStyle name="SAPBEXexcCritical6 4 4 4" xfId="14807" xr:uid="{00000000-0005-0000-0000-000012280000}"/>
    <cellStyle name="SAPBEXexcCritical6 4 4 4 2" xfId="30260" xr:uid="{00000000-0005-0000-0000-000013280000}"/>
    <cellStyle name="SAPBEXexcCritical6 4 4 5" xfId="17953" xr:uid="{00000000-0005-0000-0000-000014280000}"/>
    <cellStyle name="SAPBEXexcCritical6 4 4 5 2" xfId="33069" xr:uid="{00000000-0005-0000-0000-000015280000}"/>
    <cellStyle name="SAPBEXexcCritical6 4 4 6" xfId="20561" xr:uid="{00000000-0005-0000-0000-000016280000}"/>
    <cellStyle name="SAPBEXexcCritical6 4 4 6 2" xfId="35498" xr:uid="{00000000-0005-0000-0000-000017280000}"/>
    <cellStyle name="SAPBEXexcCritical6 4 4 7" xfId="21856" xr:uid="{00000000-0005-0000-0000-000018280000}"/>
    <cellStyle name="SAPBEXexcCritical6 4 4 7 2" xfId="36775" xr:uid="{00000000-0005-0000-0000-000019280000}"/>
    <cellStyle name="SAPBEXexcCritical6 4 4 8" xfId="39204" xr:uid="{3C9296A8-A621-4877-9912-0058CCFDEDB5}"/>
    <cellStyle name="SAPBEXexcCritical6 4 4 9" xfId="43603" xr:uid="{7E433041-5FA6-4201-B8D9-191BE9BABD76}"/>
    <cellStyle name="SAPBEXexcCritical6 4 5" xfId="5570" xr:uid="{00000000-0005-0000-0000-00001A280000}"/>
    <cellStyle name="SAPBEXexcCritical6 4 5 2" xfId="22728" xr:uid="{00000000-0005-0000-0000-00001B280000}"/>
    <cellStyle name="SAPBEXexcCritical6 4 6" xfId="6028" xr:uid="{00000000-0005-0000-0000-00001C280000}"/>
    <cellStyle name="SAPBEXexcCritical6 4 6 2" xfId="22990" xr:uid="{00000000-0005-0000-0000-00001D280000}"/>
    <cellStyle name="SAPBEXexcCritical6 4 7" xfId="5876" xr:uid="{00000000-0005-0000-0000-00001E280000}"/>
    <cellStyle name="SAPBEXexcCritical6 4 7 2" xfId="22872" xr:uid="{00000000-0005-0000-0000-00001F280000}"/>
    <cellStyle name="SAPBEXexcCritical6 4 8" xfId="14666" xr:uid="{00000000-0005-0000-0000-000020280000}"/>
    <cellStyle name="SAPBEXexcCritical6 4 8 2" xfId="30163" xr:uid="{00000000-0005-0000-0000-000021280000}"/>
    <cellStyle name="SAPBEXexcCritical6 4 9" xfId="15896" xr:uid="{00000000-0005-0000-0000-000022280000}"/>
    <cellStyle name="SAPBEXexcCritical6 4 9 2" xfId="31102" xr:uid="{00000000-0005-0000-0000-000023280000}"/>
    <cellStyle name="SAPBEXexcCritical6 5" xfId="687" xr:uid="{00000000-0005-0000-0000-000024280000}"/>
    <cellStyle name="SAPBEXexcCritical6 5 10" xfId="19954" xr:uid="{00000000-0005-0000-0000-000025280000}"/>
    <cellStyle name="SAPBEXexcCritical6 5 11" xfId="22367" xr:uid="{00000000-0005-0000-0000-000026280000}"/>
    <cellStyle name="SAPBEXexcCritical6 5 12" xfId="40846" xr:uid="{D525AAB8-FB79-403E-9D29-F63DECED76E4}"/>
    <cellStyle name="SAPBEXexcCritical6 5 13" xfId="41075" xr:uid="{A52DC123-56BE-400F-9E86-242EF975B0D3}"/>
    <cellStyle name="SAPBEXexcCritical6 5 14" xfId="41212" xr:uid="{3040F316-A38B-4FF4-894B-7420FF650746}"/>
    <cellStyle name="SAPBEXexcCritical6 5 15" xfId="38921" xr:uid="{8020256A-D699-4CB5-A30A-129A54023C36}"/>
    <cellStyle name="SAPBEXexcCritical6 5 2" xfId="688" xr:uid="{00000000-0005-0000-0000-000027280000}"/>
    <cellStyle name="SAPBEXexcCritical6 5 2 10" xfId="22368" xr:uid="{00000000-0005-0000-0000-000028280000}"/>
    <cellStyle name="SAPBEXexcCritical6 5 2 11" xfId="39709" xr:uid="{BF8087CC-45F5-4145-A6F0-5AC32118B40B}"/>
    <cellStyle name="SAPBEXexcCritical6 5 2 12" xfId="39940" xr:uid="{5F8FC20A-4169-4B06-A1A7-47B8468279E1}"/>
    <cellStyle name="SAPBEXexcCritical6 5 2 13" xfId="40077" xr:uid="{E27A91D6-E1E8-4275-A675-3402438BDEFB}"/>
    <cellStyle name="SAPBEXexcCritical6 5 2 14" xfId="38922" xr:uid="{5F918E7B-5EEB-45B1-BF03-69EEDC013DAE}"/>
    <cellStyle name="SAPBEXexcCritical6 5 2 2" xfId="2854" xr:uid="{00000000-0005-0000-0000-000029280000}"/>
    <cellStyle name="SAPBEXexcCritical6 5 2 2 10" xfId="43606" xr:uid="{113BA0F8-59E8-4190-89FF-DD3FAA02614C}"/>
    <cellStyle name="SAPBEXexcCritical6 5 2 2 11" xfId="45796" xr:uid="{367F4E85-3DFF-42E6-BE9B-DD9FB1EDD5FC}"/>
    <cellStyle name="SAPBEXexcCritical6 5 2 2 12" xfId="48114" xr:uid="{4D1A877F-71A6-4DB5-A53D-434F6D943FE5}"/>
    <cellStyle name="SAPBEXexcCritical6 5 2 2 2" xfId="8026" xr:uid="{00000000-0005-0000-0000-00002A280000}"/>
    <cellStyle name="SAPBEXexcCritical6 5 2 2 2 2" xfId="24055" xr:uid="{00000000-0005-0000-0000-00002B280000}"/>
    <cellStyle name="SAPBEXexcCritical6 5 2 2 3" xfId="10853" xr:uid="{00000000-0005-0000-0000-00002C280000}"/>
    <cellStyle name="SAPBEXexcCritical6 5 2 2 3 2" xfId="26720" xr:uid="{00000000-0005-0000-0000-00002D280000}"/>
    <cellStyle name="SAPBEXexcCritical6 5 2 2 4" xfId="13155" xr:uid="{00000000-0005-0000-0000-00002E280000}"/>
    <cellStyle name="SAPBEXexcCritical6 5 2 2 4 2" xfId="28935" xr:uid="{00000000-0005-0000-0000-00002F280000}"/>
    <cellStyle name="SAPBEXexcCritical6 5 2 2 5" xfId="16205" xr:uid="{00000000-0005-0000-0000-000030280000}"/>
    <cellStyle name="SAPBEXexcCritical6 5 2 2 5 2" xfId="31343" xr:uid="{00000000-0005-0000-0000-000031280000}"/>
    <cellStyle name="SAPBEXexcCritical6 5 2 2 6" xfId="18816" xr:uid="{00000000-0005-0000-0000-000032280000}"/>
    <cellStyle name="SAPBEXexcCritical6 5 2 2 6 2" xfId="33764" xr:uid="{00000000-0005-0000-0000-000033280000}"/>
    <cellStyle name="SAPBEXexcCritical6 5 2 2 7" xfId="21086" xr:uid="{00000000-0005-0000-0000-000034280000}"/>
    <cellStyle name="SAPBEXexcCritical6 5 2 2 7 2" xfId="36012" xr:uid="{00000000-0005-0000-0000-000035280000}"/>
    <cellStyle name="SAPBEXexcCritical6 5 2 2 8" xfId="6243" xr:uid="{00000000-0005-0000-0000-000036280000}"/>
    <cellStyle name="SAPBEXexcCritical6 5 2 2 9" xfId="41372" xr:uid="{4C024B66-4A8C-460F-99AD-131EDAC5FB72}"/>
    <cellStyle name="SAPBEXexcCritical6 5 2 3" xfId="4654" xr:uid="{00000000-0005-0000-0000-000037280000}"/>
    <cellStyle name="SAPBEXexcCritical6 5 2 3 2" xfId="9809" xr:uid="{00000000-0005-0000-0000-000038280000}"/>
    <cellStyle name="SAPBEXexcCritical6 5 2 3 2 2" xfId="25800" xr:uid="{00000000-0005-0000-0000-000039280000}"/>
    <cellStyle name="SAPBEXexcCritical6 5 2 3 3" xfId="12627" xr:uid="{00000000-0005-0000-0000-00003A280000}"/>
    <cellStyle name="SAPBEXexcCritical6 5 2 3 3 2" xfId="28471" xr:uid="{00000000-0005-0000-0000-00003B280000}"/>
    <cellStyle name="SAPBEXexcCritical6 5 2 3 4" xfId="10347" xr:uid="{00000000-0005-0000-0000-00003C280000}"/>
    <cellStyle name="SAPBEXexcCritical6 5 2 3 4 2" xfId="26285" xr:uid="{00000000-0005-0000-0000-00003D280000}"/>
    <cellStyle name="SAPBEXexcCritical6 5 2 3 5" xfId="17950" xr:uid="{00000000-0005-0000-0000-00003E280000}"/>
    <cellStyle name="SAPBEXexcCritical6 5 2 3 5 2" xfId="33066" xr:uid="{00000000-0005-0000-0000-00003F280000}"/>
    <cellStyle name="SAPBEXexcCritical6 5 2 3 6" xfId="20558" xr:uid="{00000000-0005-0000-0000-000040280000}"/>
    <cellStyle name="SAPBEXexcCritical6 5 2 3 6 2" xfId="35495" xr:uid="{00000000-0005-0000-0000-000041280000}"/>
    <cellStyle name="SAPBEXexcCritical6 5 2 3 7" xfId="21859" xr:uid="{00000000-0005-0000-0000-000042280000}"/>
    <cellStyle name="SAPBEXexcCritical6 5 2 3 7 2" xfId="36778" xr:uid="{00000000-0005-0000-0000-000043280000}"/>
    <cellStyle name="SAPBEXexcCritical6 5 2 4" xfId="5568" xr:uid="{00000000-0005-0000-0000-000044280000}"/>
    <cellStyle name="SAPBEXexcCritical6 5 2 4 2" xfId="37054" xr:uid="{00000000-0005-0000-0000-000045280000}"/>
    <cellStyle name="SAPBEXexcCritical6 5 2 5" xfId="7676" xr:uid="{00000000-0005-0000-0000-000046280000}"/>
    <cellStyle name="SAPBEXexcCritical6 5 2 6" xfId="13284" xr:uid="{00000000-0005-0000-0000-000047280000}"/>
    <cellStyle name="SAPBEXexcCritical6 5 2 7" xfId="6979" xr:uid="{00000000-0005-0000-0000-000048280000}"/>
    <cellStyle name="SAPBEXexcCritical6 5 2 8" xfId="15894" xr:uid="{00000000-0005-0000-0000-000049280000}"/>
    <cellStyle name="SAPBEXexcCritical6 5 2 9" xfId="18518" xr:uid="{00000000-0005-0000-0000-00004A280000}"/>
    <cellStyle name="SAPBEXexcCritical6 5 3" xfId="2853" xr:uid="{00000000-0005-0000-0000-00004B280000}"/>
    <cellStyle name="SAPBEXexcCritical6 5 3 10" xfId="42280" xr:uid="{67593BC1-9BE1-4986-9FB1-E291649F2732}"/>
    <cellStyle name="SAPBEXexcCritical6 5 3 11" xfId="44756" xr:uid="{F0278843-7E2F-4515-AFF0-366DEE8574AA}"/>
    <cellStyle name="SAPBEXexcCritical6 5 3 12" xfId="46818" xr:uid="{ABE3BAA4-81FB-4707-A3E5-D996B8885622}"/>
    <cellStyle name="SAPBEXexcCritical6 5 3 13" xfId="49123" xr:uid="{BFF5DFB4-23FF-4EF1-87CC-45ED740C4B59}"/>
    <cellStyle name="SAPBEXexcCritical6 5 3 2" xfId="8025" xr:uid="{00000000-0005-0000-0000-00004C280000}"/>
    <cellStyle name="SAPBEXexcCritical6 5 3 2 2" xfId="24054" xr:uid="{00000000-0005-0000-0000-00004D280000}"/>
    <cellStyle name="SAPBEXexcCritical6 5 3 2 3" xfId="42005" xr:uid="{B76A1899-604F-4F88-9F4E-A3FF5F88572A}"/>
    <cellStyle name="SAPBEXexcCritical6 5 3 2 4" xfId="42443" xr:uid="{4F0E0147-F90E-4029-8349-C42D7BB6B9F2}"/>
    <cellStyle name="SAPBEXexcCritical6 5 3 2 5" xfId="44911" xr:uid="{F259E5B3-69A1-47CA-9342-1EB4201B3B9B}"/>
    <cellStyle name="SAPBEXexcCritical6 5 3 2 6" xfId="46974" xr:uid="{D7787A9E-8FC7-426C-AC20-56AFD11517EA}"/>
    <cellStyle name="SAPBEXexcCritical6 5 3 2 7" xfId="49271" xr:uid="{B592B5FE-3908-4650-974E-DDDCE8117315}"/>
    <cellStyle name="SAPBEXexcCritical6 5 3 3" xfId="10852" xr:uid="{00000000-0005-0000-0000-00004E280000}"/>
    <cellStyle name="SAPBEXexcCritical6 5 3 3 2" xfId="26719" xr:uid="{00000000-0005-0000-0000-00004F280000}"/>
    <cellStyle name="SAPBEXexcCritical6 5 3 4" xfId="14644" xr:uid="{00000000-0005-0000-0000-000050280000}"/>
    <cellStyle name="SAPBEXexcCritical6 5 3 4 2" xfId="30145" xr:uid="{00000000-0005-0000-0000-000051280000}"/>
    <cellStyle name="SAPBEXexcCritical6 5 3 5" xfId="16204" xr:uid="{00000000-0005-0000-0000-000052280000}"/>
    <cellStyle name="SAPBEXexcCritical6 5 3 5 2" xfId="31342" xr:uid="{00000000-0005-0000-0000-000053280000}"/>
    <cellStyle name="SAPBEXexcCritical6 5 3 6" xfId="18815" xr:uid="{00000000-0005-0000-0000-000054280000}"/>
    <cellStyle name="SAPBEXexcCritical6 5 3 6 2" xfId="33763" xr:uid="{00000000-0005-0000-0000-000055280000}"/>
    <cellStyle name="SAPBEXexcCritical6 5 3 7" xfId="21085" xr:uid="{00000000-0005-0000-0000-000056280000}"/>
    <cellStyle name="SAPBEXexcCritical6 5 3 7 2" xfId="36011" xr:uid="{00000000-0005-0000-0000-000057280000}"/>
    <cellStyle name="SAPBEXexcCritical6 5 3 8" xfId="6242" xr:uid="{00000000-0005-0000-0000-000058280000}"/>
    <cellStyle name="SAPBEXexcCritical6 5 3 9" xfId="41841" xr:uid="{63697BA2-1D59-433C-B8F0-2AA3D9AD2BCA}"/>
    <cellStyle name="SAPBEXexcCritical6 5 4" xfId="4655" xr:uid="{00000000-0005-0000-0000-000059280000}"/>
    <cellStyle name="SAPBEXexcCritical6 5 4 10" xfId="45795" xr:uid="{075F757A-FE98-4AD9-A339-FF7061F89339}"/>
    <cellStyle name="SAPBEXexcCritical6 5 4 11" xfId="48113" xr:uid="{71432121-E6B3-4206-AAE7-3F9B854AD7F9}"/>
    <cellStyle name="SAPBEXexcCritical6 5 4 2" xfId="9810" xr:uid="{00000000-0005-0000-0000-00005A280000}"/>
    <cellStyle name="SAPBEXexcCritical6 5 4 2 2" xfId="25801" xr:uid="{00000000-0005-0000-0000-00005B280000}"/>
    <cellStyle name="SAPBEXexcCritical6 5 4 3" xfId="12628" xr:uid="{00000000-0005-0000-0000-00005C280000}"/>
    <cellStyle name="SAPBEXexcCritical6 5 4 3 2" xfId="28472" xr:uid="{00000000-0005-0000-0000-00005D280000}"/>
    <cellStyle name="SAPBEXexcCritical6 5 4 4" xfId="15497" xr:uid="{00000000-0005-0000-0000-00005E280000}"/>
    <cellStyle name="SAPBEXexcCritical6 5 4 4 2" xfId="30858" xr:uid="{00000000-0005-0000-0000-00005F280000}"/>
    <cellStyle name="SAPBEXexcCritical6 5 4 5" xfId="17951" xr:uid="{00000000-0005-0000-0000-000060280000}"/>
    <cellStyle name="SAPBEXexcCritical6 5 4 5 2" xfId="33067" xr:uid="{00000000-0005-0000-0000-000061280000}"/>
    <cellStyle name="SAPBEXexcCritical6 5 4 6" xfId="20559" xr:uid="{00000000-0005-0000-0000-000062280000}"/>
    <cellStyle name="SAPBEXexcCritical6 5 4 6 2" xfId="35496" xr:uid="{00000000-0005-0000-0000-000063280000}"/>
    <cellStyle name="SAPBEXexcCritical6 5 4 7" xfId="21333" xr:uid="{00000000-0005-0000-0000-000064280000}"/>
    <cellStyle name="SAPBEXexcCritical6 5 4 7 2" xfId="36259" xr:uid="{00000000-0005-0000-0000-000065280000}"/>
    <cellStyle name="SAPBEXexcCritical6 5 4 8" xfId="41778" xr:uid="{B1D7B30A-9884-469D-A5E3-AB5BB46E4870}"/>
    <cellStyle name="SAPBEXexcCritical6 5 4 9" xfId="43605" xr:uid="{C47A13FD-AEAE-4EA8-8DB7-3EB13BEF19AD}"/>
    <cellStyle name="SAPBEXexcCritical6 5 5" xfId="5569" xr:uid="{00000000-0005-0000-0000-000066280000}"/>
    <cellStyle name="SAPBEXexcCritical6 5 5 2" xfId="37162" xr:uid="{00000000-0005-0000-0000-000067280000}"/>
    <cellStyle name="SAPBEXexcCritical6 5 6" xfId="6029" xr:uid="{00000000-0005-0000-0000-000068280000}"/>
    <cellStyle name="SAPBEXexcCritical6 5 7" xfId="14744" xr:uid="{00000000-0005-0000-0000-000069280000}"/>
    <cellStyle name="SAPBEXexcCritical6 5 8" xfId="9013" xr:uid="{00000000-0005-0000-0000-00006A280000}"/>
    <cellStyle name="SAPBEXexcCritical6 5 9" xfId="15895" xr:uid="{00000000-0005-0000-0000-00006B280000}"/>
    <cellStyle name="SAPBEXexcCritical6 6" xfId="689" xr:uid="{00000000-0005-0000-0000-00006C280000}"/>
    <cellStyle name="SAPBEXexcCritical6 6 10" xfId="18526" xr:uid="{00000000-0005-0000-0000-00006D280000}"/>
    <cellStyle name="SAPBEXexcCritical6 6 11" xfId="22369" xr:uid="{00000000-0005-0000-0000-00006E280000}"/>
    <cellStyle name="SAPBEXexcCritical6 6 12" xfId="40845" xr:uid="{8F8F04C8-724F-4163-8636-A7292ADA082F}"/>
    <cellStyle name="SAPBEXexcCritical6 6 13" xfId="41076" xr:uid="{F6BFD807-F833-4ADC-9367-370A489A71C8}"/>
    <cellStyle name="SAPBEXexcCritical6 6 14" xfId="41211" xr:uid="{05F03E92-83C7-430F-8063-3BD39869ED9A}"/>
    <cellStyle name="SAPBEXexcCritical6 6 15" xfId="39319" xr:uid="{53350E6C-CCE1-464E-BB1B-8C527176FF17}"/>
    <cellStyle name="SAPBEXexcCritical6 6 2" xfId="690" xr:uid="{00000000-0005-0000-0000-00006F280000}"/>
    <cellStyle name="SAPBEXexcCritical6 6 2 10" xfId="22370" xr:uid="{00000000-0005-0000-0000-000070280000}"/>
    <cellStyle name="SAPBEXexcCritical6 6 2 11" xfId="39708" xr:uid="{22E3053C-9EB5-4FAB-863D-A84F85A4A341}"/>
    <cellStyle name="SAPBEXexcCritical6 6 2 12" xfId="39941" xr:uid="{41AAEC35-8C49-4C2E-9992-B2FCC6466F3D}"/>
    <cellStyle name="SAPBEXexcCritical6 6 2 13" xfId="41360" xr:uid="{B544A4DC-05B3-477A-A1AD-673665E6A7E1}"/>
    <cellStyle name="SAPBEXexcCritical6 6 2 14" xfId="40457" xr:uid="{2FA27B4A-9948-40D1-9BED-3B8CD1A9EEEA}"/>
    <cellStyle name="SAPBEXexcCritical6 6 2 2" xfId="2856" xr:uid="{00000000-0005-0000-0000-000071280000}"/>
    <cellStyle name="SAPBEXexcCritical6 6 2 2 10" xfId="43608" xr:uid="{90B85DF2-3E6E-4C38-B4A2-026E2843C69F}"/>
    <cellStyle name="SAPBEXexcCritical6 6 2 2 11" xfId="45798" xr:uid="{049C34FD-4D48-4653-8350-3299FC739652}"/>
    <cellStyle name="SAPBEXexcCritical6 6 2 2 12" xfId="48116" xr:uid="{4E0116F0-FE08-458A-A07C-51C6FC9D1F4A}"/>
    <cellStyle name="SAPBEXexcCritical6 6 2 2 2" xfId="8028" xr:uid="{00000000-0005-0000-0000-000072280000}"/>
    <cellStyle name="SAPBEXexcCritical6 6 2 2 2 2" xfId="24057" xr:uid="{00000000-0005-0000-0000-000073280000}"/>
    <cellStyle name="SAPBEXexcCritical6 6 2 2 3" xfId="10855" xr:uid="{00000000-0005-0000-0000-000074280000}"/>
    <cellStyle name="SAPBEXexcCritical6 6 2 2 3 2" xfId="26722" xr:uid="{00000000-0005-0000-0000-000075280000}"/>
    <cellStyle name="SAPBEXexcCritical6 6 2 2 4" xfId="15346" xr:uid="{00000000-0005-0000-0000-000076280000}"/>
    <cellStyle name="SAPBEXexcCritical6 6 2 2 4 2" xfId="30755" xr:uid="{00000000-0005-0000-0000-000077280000}"/>
    <cellStyle name="SAPBEXexcCritical6 6 2 2 5" xfId="16207" xr:uid="{00000000-0005-0000-0000-000078280000}"/>
    <cellStyle name="SAPBEXexcCritical6 6 2 2 5 2" xfId="31345" xr:uid="{00000000-0005-0000-0000-000079280000}"/>
    <cellStyle name="SAPBEXexcCritical6 6 2 2 6" xfId="18818" xr:uid="{00000000-0005-0000-0000-00007A280000}"/>
    <cellStyle name="SAPBEXexcCritical6 6 2 2 6 2" xfId="33766" xr:uid="{00000000-0005-0000-0000-00007B280000}"/>
    <cellStyle name="SAPBEXexcCritical6 6 2 2 7" xfId="21088" xr:uid="{00000000-0005-0000-0000-00007C280000}"/>
    <cellStyle name="SAPBEXexcCritical6 6 2 2 7 2" xfId="36014" xr:uid="{00000000-0005-0000-0000-00007D280000}"/>
    <cellStyle name="SAPBEXexcCritical6 6 2 2 8" xfId="6245" xr:uid="{00000000-0005-0000-0000-00007E280000}"/>
    <cellStyle name="SAPBEXexcCritical6 6 2 2 9" xfId="38196" xr:uid="{B0FCB828-6769-4BF6-B1B1-ECBEF855BBC1}"/>
    <cellStyle name="SAPBEXexcCritical6 6 2 3" xfId="4652" xr:uid="{00000000-0005-0000-0000-00007F280000}"/>
    <cellStyle name="SAPBEXexcCritical6 6 2 3 2" xfId="9807" xr:uid="{00000000-0005-0000-0000-000080280000}"/>
    <cellStyle name="SAPBEXexcCritical6 6 2 3 2 2" xfId="25798" xr:uid="{00000000-0005-0000-0000-000081280000}"/>
    <cellStyle name="SAPBEXexcCritical6 6 2 3 3" xfId="12625" xr:uid="{00000000-0005-0000-0000-000082280000}"/>
    <cellStyle name="SAPBEXexcCritical6 6 2 3 3 2" xfId="28469" xr:uid="{00000000-0005-0000-0000-000083280000}"/>
    <cellStyle name="SAPBEXexcCritical6 6 2 3 4" xfId="14808" xr:uid="{00000000-0005-0000-0000-000084280000}"/>
    <cellStyle name="SAPBEXexcCritical6 6 2 3 4 2" xfId="30261" xr:uid="{00000000-0005-0000-0000-000085280000}"/>
    <cellStyle name="SAPBEXexcCritical6 6 2 3 5" xfId="17948" xr:uid="{00000000-0005-0000-0000-000086280000}"/>
    <cellStyle name="SAPBEXexcCritical6 6 2 3 5 2" xfId="33064" xr:uid="{00000000-0005-0000-0000-000087280000}"/>
    <cellStyle name="SAPBEXexcCritical6 6 2 3 6" xfId="20556" xr:uid="{00000000-0005-0000-0000-000088280000}"/>
    <cellStyle name="SAPBEXexcCritical6 6 2 3 6 2" xfId="35493" xr:uid="{00000000-0005-0000-0000-000089280000}"/>
    <cellStyle name="SAPBEXexcCritical6 6 2 3 7" xfId="21332" xr:uid="{00000000-0005-0000-0000-00008A280000}"/>
    <cellStyle name="SAPBEXexcCritical6 6 2 3 7 2" xfId="36258" xr:uid="{00000000-0005-0000-0000-00008B280000}"/>
    <cellStyle name="SAPBEXexcCritical6 6 2 4" xfId="5566" xr:uid="{00000000-0005-0000-0000-00008C280000}"/>
    <cellStyle name="SAPBEXexcCritical6 6 2 4 2" xfId="37161" xr:uid="{00000000-0005-0000-0000-00008D280000}"/>
    <cellStyle name="SAPBEXexcCritical6 6 2 5" xfId="7674" xr:uid="{00000000-0005-0000-0000-00008E280000}"/>
    <cellStyle name="SAPBEXexcCritical6 6 2 6" xfId="10598" xr:uid="{00000000-0005-0000-0000-00008F280000}"/>
    <cellStyle name="SAPBEXexcCritical6 6 2 7" xfId="13499" xr:uid="{00000000-0005-0000-0000-000090280000}"/>
    <cellStyle name="SAPBEXexcCritical6 6 2 8" xfId="18177" xr:uid="{00000000-0005-0000-0000-000091280000}"/>
    <cellStyle name="SAPBEXexcCritical6 6 2 9" xfId="18525" xr:uid="{00000000-0005-0000-0000-000092280000}"/>
    <cellStyle name="SAPBEXexcCritical6 6 3" xfId="2855" xr:uid="{00000000-0005-0000-0000-000093280000}"/>
    <cellStyle name="SAPBEXexcCritical6 6 3 10" xfId="42281" xr:uid="{22BDCD45-17AF-440D-8531-EE0D4D89F2A9}"/>
    <cellStyle name="SAPBEXexcCritical6 6 3 11" xfId="44757" xr:uid="{5EDDACC6-C389-468D-A4C5-82D678DB197C}"/>
    <cellStyle name="SAPBEXexcCritical6 6 3 12" xfId="46819" xr:uid="{2955FB17-EA22-48F6-80C3-E7CFBE360563}"/>
    <cellStyle name="SAPBEXexcCritical6 6 3 13" xfId="49124" xr:uid="{DAB01253-F198-4154-AF3E-850382D687B0}"/>
    <cellStyle name="SAPBEXexcCritical6 6 3 2" xfId="8027" xr:uid="{00000000-0005-0000-0000-000094280000}"/>
    <cellStyle name="SAPBEXexcCritical6 6 3 2 2" xfId="24056" xr:uid="{00000000-0005-0000-0000-000095280000}"/>
    <cellStyle name="SAPBEXexcCritical6 6 3 2 3" xfId="42006" xr:uid="{F08E74A9-3076-4C8D-974F-E9A590A699EE}"/>
    <cellStyle name="SAPBEXexcCritical6 6 3 2 4" xfId="42444" xr:uid="{403D24DB-671B-4EBC-A9BA-80E0AE1CA979}"/>
    <cellStyle name="SAPBEXexcCritical6 6 3 2 5" xfId="44912" xr:uid="{AC52DDD5-0F63-45F0-8393-A5E8C28FF31F}"/>
    <cellStyle name="SAPBEXexcCritical6 6 3 2 6" xfId="46975" xr:uid="{B3F17E62-7306-403A-B839-8181F595DEC8}"/>
    <cellStyle name="SAPBEXexcCritical6 6 3 2 7" xfId="49272" xr:uid="{52FFF4A2-B696-4F95-BC51-1E782A637A15}"/>
    <cellStyle name="SAPBEXexcCritical6 6 3 3" xfId="10854" xr:uid="{00000000-0005-0000-0000-000096280000}"/>
    <cellStyle name="SAPBEXexcCritical6 6 3 3 2" xfId="26721" xr:uid="{00000000-0005-0000-0000-000097280000}"/>
    <cellStyle name="SAPBEXexcCritical6 6 3 4" xfId="13156" xr:uid="{00000000-0005-0000-0000-000098280000}"/>
    <cellStyle name="SAPBEXexcCritical6 6 3 4 2" xfId="28936" xr:uid="{00000000-0005-0000-0000-000099280000}"/>
    <cellStyle name="SAPBEXexcCritical6 6 3 5" xfId="16206" xr:uid="{00000000-0005-0000-0000-00009A280000}"/>
    <cellStyle name="SAPBEXexcCritical6 6 3 5 2" xfId="31344" xr:uid="{00000000-0005-0000-0000-00009B280000}"/>
    <cellStyle name="SAPBEXexcCritical6 6 3 6" xfId="18817" xr:uid="{00000000-0005-0000-0000-00009C280000}"/>
    <cellStyle name="SAPBEXexcCritical6 6 3 6 2" xfId="33765" xr:uid="{00000000-0005-0000-0000-00009D280000}"/>
    <cellStyle name="SAPBEXexcCritical6 6 3 7" xfId="21087" xr:uid="{00000000-0005-0000-0000-00009E280000}"/>
    <cellStyle name="SAPBEXexcCritical6 6 3 7 2" xfId="36013" xr:uid="{00000000-0005-0000-0000-00009F280000}"/>
    <cellStyle name="SAPBEXexcCritical6 6 3 8" xfId="6244" xr:uid="{00000000-0005-0000-0000-0000A0280000}"/>
    <cellStyle name="SAPBEXexcCritical6 6 3 9" xfId="41842" xr:uid="{6ED7A23A-AC6A-4418-AABE-D66A395EBC49}"/>
    <cellStyle name="SAPBEXexcCritical6 6 4" xfId="4653" xr:uid="{00000000-0005-0000-0000-0000A1280000}"/>
    <cellStyle name="SAPBEXexcCritical6 6 4 10" xfId="45797" xr:uid="{B34D355A-4678-4958-A005-C0643DDB9D85}"/>
    <cellStyle name="SAPBEXexcCritical6 6 4 11" xfId="48115" xr:uid="{489846F4-1D87-4915-AB84-2F7A8BF36B36}"/>
    <cellStyle name="SAPBEXexcCritical6 6 4 2" xfId="9808" xr:uid="{00000000-0005-0000-0000-0000A2280000}"/>
    <cellStyle name="SAPBEXexcCritical6 6 4 2 2" xfId="25799" xr:uid="{00000000-0005-0000-0000-0000A3280000}"/>
    <cellStyle name="SAPBEXexcCritical6 6 4 3" xfId="12626" xr:uid="{00000000-0005-0000-0000-0000A4280000}"/>
    <cellStyle name="SAPBEXexcCritical6 6 4 3 2" xfId="28470" xr:uid="{00000000-0005-0000-0000-0000A5280000}"/>
    <cellStyle name="SAPBEXexcCritical6 6 4 4" xfId="10487" xr:uid="{00000000-0005-0000-0000-0000A6280000}"/>
    <cellStyle name="SAPBEXexcCritical6 6 4 4 2" xfId="26409" xr:uid="{00000000-0005-0000-0000-0000A7280000}"/>
    <cellStyle name="SAPBEXexcCritical6 6 4 5" xfId="17949" xr:uid="{00000000-0005-0000-0000-0000A8280000}"/>
    <cellStyle name="SAPBEXexcCritical6 6 4 5 2" xfId="33065" xr:uid="{00000000-0005-0000-0000-0000A9280000}"/>
    <cellStyle name="SAPBEXexcCritical6 6 4 6" xfId="20557" xr:uid="{00000000-0005-0000-0000-0000AA280000}"/>
    <cellStyle name="SAPBEXexcCritical6 6 4 6 2" xfId="35494" xr:uid="{00000000-0005-0000-0000-0000AB280000}"/>
    <cellStyle name="SAPBEXexcCritical6 6 4 7" xfId="21858" xr:uid="{00000000-0005-0000-0000-0000AC280000}"/>
    <cellStyle name="SAPBEXexcCritical6 6 4 7 2" xfId="36777" xr:uid="{00000000-0005-0000-0000-0000AD280000}"/>
    <cellStyle name="SAPBEXexcCritical6 6 4 8" xfId="39203" xr:uid="{337CB53C-BF88-421C-ACCD-6EACDDACABB3}"/>
    <cellStyle name="SAPBEXexcCritical6 6 4 9" xfId="43607" xr:uid="{8C08901A-7770-4BE0-B9E2-82461208E197}"/>
    <cellStyle name="SAPBEXexcCritical6 6 5" xfId="5567" xr:uid="{00000000-0005-0000-0000-0000AE280000}"/>
    <cellStyle name="SAPBEXexcCritical6 6 5 2" xfId="37049" xr:uid="{00000000-0005-0000-0000-0000AF280000}"/>
    <cellStyle name="SAPBEXexcCritical6 6 6" xfId="7675" xr:uid="{00000000-0005-0000-0000-0000B0280000}"/>
    <cellStyle name="SAPBEXexcCritical6 6 7" xfId="13326" xr:uid="{00000000-0005-0000-0000-0000B1280000}"/>
    <cellStyle name="SAPBEXexcCritical6 6 8" xfId="14244" xr:uid="{00000000-0005-0000-0000-0000B2280000}"/>
    <cellStyle name="SAPBEXexcCritical6 6 9" xfId="15893" xr:uid="{00000000-0005-0000-0000-0000B3280000}"/>
    <cellStyle name="SAPBEXexcCritical6 7" xfId="691" xr:uid="{00000000-0005-0000-0000-0000B4280000}"/>
    <cellStyle name="SAPBEXexcCritical6 7 10" xfId="18524" xr:uid="{00000000-0005-0000-0000-0000B5280000}"/>
    <cellStyle name="SAPBEXexcCritical6 7 11" xfId="22371" xr:uid="{00000000-0005-0000-0000-0000B6280000}"/>
    <cellStyle name="SAPBEXexcCritical6 7 12" xfId="40844" xr:uid="{54D99464-4277-46C4-80D0-3E3D2C6A8121}"/>
    <cellStyle name="SAPBEXexcCritical6 7 13" xfId="41077" xr:uid="{E0030365-5D16-4DC5-BBA2-CD8684C52D0D}"/>
    <cellStyle name="SAPBEXexcCritical6 7 14" xfId="40076" xr:uid="{A4C1FF4B-BF8B-4C10-87DA-EE604C86710C}"/>
    <cellStyle name="SAPBEXexcCritical6 7 15" xfId="38924" xr:uid="{4D246BAB-DFB8-4A0C-A3E4-769F1B221C8A}"/>
    <cellStyle name="SAPBEXexcCritical6 7 2" xfId="692" xr:uid="{00000000-0005-0000-0000-0000B7280000}"/>
    <cellStyle name="SAPBEXexcCritical6 7 2 10" xfId="22372" xr:uid="{00000000-0005-0000-0000-0000B8280000}"/>
    <cellStyle name="SAPBEXexcCritical6 7 2 11" xfId="39707" xr:uid="{06198BE3-967A-41D5-81F4-9310C7BCD37E}"/>
    <cellStyle name="SAPBEXexcCritical6 7 2 12" xfId="39942" xr:uid="{DA8D5364-AA93-4352-84E1-97E6150D06EE}"/>
    <cellStyle name="SAPBEXexcCritical6 7 2 13" xfId="42395" xr:uid="{7DBA6DAC-3664-422C-A86C-E7FBBF866655}"/>
    <cellStyle name="SAPBEXexcCritical6 7 2 14" xfId="38923" xr:uid="{F757C865-19C0-475A-99C3-0D7D60F52F93}"/>
    <cellStyle name="SAPBEXexcCritical6 7 2 2" xfId="2858" xr:uid="{00000000-0005-0000-0000-0000B9280000}"/>
    <cellStyle name="SAPBEXexcCritical6 7 2 2 10" xfId="43610" xr:uid="{87B9DB6A-7427-4EDB-A9CC-E981EC3FDECB}"/>
    <cellStyle name="SAPBEXexcCritical6 7 2 2 11" xfId="45800" xr:uid="{A626A9D9-9AC8-4D60-8C07-F0A8653A71E8}"/>
    <cellStyle name="SAPBEXexcCritical6 7 2 2 12" xfId="48118" xr:uid="{6B06E0F6-2E7E-4536-9338-D82D31CF3495}"/>
    <cellStyle name="SAPBEXexcCritical6 7 2 2 2" xfId="8030" xr:uid="{00000000-0005-0000-0000-0000BA280000}"/>
    <cellStyle name="SAPBEXexcCritical6 7 2 2 2 2" xfId="24059" xr:uid="{00000000-0005-0000-0000-0000BB280000}"/>
    <cellStyle name="SAPBEXexcCritical6 7 2 2 3" xfId="10857" xr:uid="{00000000-0005-0000-0000-0000BC280000}"/>
    <cellStyle name="SAPBEXexcCritical6 7 2 2 3 2" xfId="26724" xr:uid="{00000000-0005-0000-0000-0000BD280000}"/>
    <cellStyle name="SAPBEXexcCritical6 7 2 2 4" xfId="13153" xr:uid="{00000000-0005-0000-0000-0000BE280000}"/>
    <cellStyle name="SAPBEXexcCritical6 7 2 2 4 2" xfId="28933" xr:uid="{00000000-0005-0000-0000-0000BF280000}"/>
    <cellStyle name="SAPBEXexcCritical6 7 2 2 5" xfId="16209" xr:uid="{00000000-0005-0000-0000-0000C0280000}"/>
    <cellStyle name="SAPBEXexcCritical6 7 2 2 5 2" xfId="31347" xr:uid="{00000000-0005-0000-0000-0000C1280000}"/>
    <cellStyle name="SAPBEXexcCritical6 7 2 2 6" xfId="18820" xr:uid="{00000000-0005-0000-0000-0000C2280000}"/>
    <cellStyle name="SAPBEXexcCritical6 7 2 2 6 2" xfId="33768" xr:uid="{00000000-0005-0000-0000-0000C3280000}"/>
    <cellStyle name="SAPBEXexcCritical6 7 2 2 7" xfId="21090" xr:uid="{00000000-0005-0000-0000-0000C4280000}"/>
    <cellStyle name="SAPBEXexcCritical6 7 2 2 7 2" xfId="36016" xr:uid="{00000000-0005-0000-0000-0000C5280000}"/>
    <cellStyle name="SAPBEXexcCritical6 7 2 2 8" xfId="6247" xr:uid="{00000000-0005-0000-0000-0000C6280000}"/>
    <cellStyle name="SAPBEXexcCritical6 7 2 2 9" xfId="39201" xr:uid="{42018E08-DEE7-43B4-BDD1-00C39F68C4E6}"/>
    <cellStyle name="SAPBEXexcCritical6 7 2 3" xfId="4650" xr:uid="{00000000-0005-0000-0000-0000C7280000}"/>
    <cellStyle name="SAPBEXexcCritical6 7 2 3 2" xfId="9805" xr:uid="{00000000-0005-0000-0000-0000C8280000}"/>
    <cellStyle name="SAPBEXexcCritical6 7 2 3 2 2" xfId="25796" xr:uid="{00000000-0005-0000-0000-0000C9280000}"/>
    <cellStyle name="SAPBEXexcCritical6 7 2 3 3" xfId="12623" xr:uid="{00000000-0005-0000-0000-0000CA280000}"/>
    <cellStyle name="SAPBEXexcCritical6 7 2 3 3 2" xfId="28467" xr:uid="{00000000-0005-0000-0000-0000CB280000}"/>
    <cellStyle name="SAPBEXexcCritical6 7 2 3 4" xfId="15498" xr:uid="{00000000-0005-0000-0000-0000CC280000}"/>
    <cellStyle name="SAPBEXexcCritical6 7 2 3 4 2" xfId="30859" xr:uid="{00000000-0005-0000-0000-0000CD280000}"/>
    <cellStyle name="SAPBEXexcCritical6 7 2 3 5" xfId="17946" xr:uid="{00000000-0005-0000-0000-0000CE280000}"/>
    <cellStyle name="SAPBEXexcCritical6 7 2 3 5 2" xfId="33062" xr:uid="{00000000-0005-0000-0000-0000CF280000}"/>
    <cellStyle name="SAPBEXexcCritical6 7 2 3 6" xfId="20554" xr:uid="{00000000-0005-0000-0000-0000D0280000}"/>
    <cellStyle name="SAPBEXexcCritical6 7 2 3 6 2" xfId="35491" xr:uid="{00000000-0005-0000-0000-0000D1280000}"/>
    <cellStyle name="SAPBEXexcCritical6 7 2 3 7" xfId="21331" xr:uid="{00000000-0005-0000-0000-0000D2280000}"/>
    <cellStyle name="SAPBEXexcCritical6 7 2 3 7 2" xfId="36257" xr:uid="{00000000-0005-0000-0000-0000D3280000}"/>
    <cellStyle name="SAPBEXexcCritical6 7 2 4" xfId="5564" xr:uid="{00000000-0005-0000-0000-0000D4280000}"/>
    <cellStyle name="SAPBEXexcCritical6 7 2 4 2" xfId="37771" xr:uid="{00000000-0005-0000-0000-0000D5280000}"/>
    <cellStyle name="SAPBEXexcCritical6 7 2 5" xfId="7672" xr:uid="{00000000-0005-0000-0000-0000D6280000}"/>
    <cellStyle name="SAPBEXexcCritical6 7 2 6" xfId="6618" xr:uid="{00000000-0005-0000-0000-0000D7280000}"/>
    <cellStyle name="SAPBEXexcCritical6 7 2 7" xfId="15378" xr:uid="{00000000-0005-0000-0000-0000D8280000}"/>
    <cellStyle name="SAPBEXexcCritical6 7 2 8" xfId="18176" xr:uid="{00000000-0005-0000-0000-0000D9280000}"/>
    <cellStyle name="SAPBEXexcCritical6 7 2 9" xfId="18523" xr:uid="{00000000-0005-0000-0000-0000DA280000}"/>
    <cellStyle name="SAPBEXexcCritical6 7 3" xfId="2857" xr:uid="{00000000-0005-0000-0000-0000DB280000}"/>
    <cellStyle name="SAPBEXexcCritical6 7 3 10" xfId="42282" xr:uid="{64ED1D36-015A-4047-81D6-BC460C38E120}"/>
    <cellStyle name="SAPBEXexcCritical6 7 3 11" xfId="44758" xr:uid="{00F6ED31-E4F8-4D03-BED9-9E8D5EBDE116}"/>
    <cellStyle name="SAPBEXexcCritical6 7 3 12" xfId="46820" xr:uid="{25E01DCD-10A3-4FF2-AB17-0D05F8A0272F}"/>
    <cellStyle name="SAPBEXexcCritical6 7 3 13" xfId="49125" xr:uid="{82248F02-BEB8-4F36-9B63-314B9A6CDA4C}"/>
    <cellStyle name="SAPBEXexcCritical6 7 3 2" xfId="8029" xr:uid="{00000000-0005-0000-0000-0000DC280000}"/>
    <cellStyle name="SAPBEXexcCritical6 7 3 2 2" xfId="24058" xr:uid="{00000000-0005-0000-0000-0000DD280000}"/>
    <cellStyle name="SAPBEXexcCritical6 7 3 2 3" xfId="42007" xr:uid="{61CB40C7-B39C-44D3-AD57-DA96FFCD01F9}"/>
    <cellStyle name="SAPBEXexcCritical6 7 3 2 4" xfId="42445" xr:uid="{14E3CAE5-F64E-4A4A-A744-F2E578107468}"/>
    <cellStyle name="SAPBEXexcCritical6 7 3 2 5" xfId="44913" xr:uid="{88F3615A-A2D4-4FC1-A813-318BFEACB389}"/>
    <cellStyle name="SAPBEXexcCritical6 7 3 2 6" xfId="46976" xr:uid="{576AFABA-9F9E-4C24-85A7-87B4D0338EB3}"/>
    <cellStyle name="SAPBEXexcCritical6 7 3 2 7" xfId="49273" xr:uid="{590C9562-0159-4C7C-9B33-023D73A0C81E}"/>
    <cellStyle name="SAPBEXexcCritical6 7 3 3" xfId="10856" xr:uid="{00000000-0005-0000-0000-0000DE280000}"/>
    <cellStyle name="SAPBEXexcCritical6 7 3 3 2" xfId="26723" xr:uid="{00000000-0005-0000-0000-0000DF280000}"/>
    <cellStyle name="SAPBEXexcCritical6 7 3 4" xfId="8960" xr:uid="{00000000-0005-0000-0000-0000E0280000}"/>
    <cellStyle name="SAPBEXexcCritical6 7 3 4 2" xfId="24984" xr:uid="{00000000-0005-0000-0000-0000E1280000}"/>
    <cellStyle name="SAPBEXexcCritical6 7 3 5" xfId="16208" xr:uid="{00000000-0005-0000-0000-0000E2280000}"/>
    <cellStyle name="SAPBEXexcCritical6 7 3 5 2" xfId="31346" xr:uid="{00000000-0005-0000-0000-0000E3280000}"/>
    <cellStyle name="SAPBEXexcCritical6 7 3 6" xfId="18819" xr:uid="{00000000-0005-0000-0000-0000E4280000}"/>
    <cellStyle name="SAPBEXexcCritical6 7 3 6 2" xfId="33767" xr:uid="{00000000-0005-0000-0000-0000E5280000}"/>
    <cellStyle name="SAPBEXexcCritical6 7 3 7" xfId="21089" xr:uid="{00000000-0005-0000-0000-0000E6280000}"/>
    <cellStyle name="SAPBEXexcCritical6 7 3 7 2" xfId="36015" xr:uid="{00000000-0005-0000-0000-0000E7280000}"/>
    <cellStyle name="SAPBEXexcCritical6 7 3 8" xfId="6246" xr:uid="{00000000-0005-0000-0000-0000E8280000}"/>
    <cellStyle name="SAPBEXexcCritical6 7 3 9" xfId="41843" xr:uid="{8169A2B4-4665-4FA5-9547-E4991818CB98}"/>
    <cellStyle name="SAPBEXexcCritical6 7 4" xfId="4651" xr:uid="{00000000-0005-0000-0000-0000E9280000}"/>
    <cellStyle name="SAPBEXexcCritical6 7 4 10" xfId="45799" xr:uid="{58B10D74-F583-44ED-B113-C6F6EE156333}"/>
    <cellStyle name="SAPBEXexcCritical6 7 4 11" xfId="48117" xr:uid="{13138E58-D09B-4AC0-9AF7-055DD09414EE}"/>
    <cellStyle name="SAPBEXexcCritical6 7 4 2" xfId="9806" xr:uid="{00000000-0005-0000-0000-0000EA280000}"/>
    <cellStyle name="SAPBEXexcCritical6 7 4 2 2" xfId="25797" xr:uid="{00000000-0005-0000-0000-0000EB280000}"/>
    <cellStyle name="SAPBEXexcCritical6 7 4 3" xfId="12624" xr:uid="{00000000-0005-0000-0000-0000EC280000}"/>
    <cellStyle name="SAPBEXexcCritical6 7 4 3 2" xfId="28468" xr:uid="{00000000-0005-0000-0000-0000ED280000}"/>
    <cellStyle name="SAPBEXexcCritical6 7 4 4" xfId="10348" xr:uid="{00000000-0005-0000-0000-0000EE280000}"/>
    <cellStyle name="SAPBEXexcCritical6 7 4 4 2" xfId="26286" xr:uid="{00000000-0005-0000-0000-0000EF280000}"/>
    <cellStyle name="SAPBEXexcCritical6 7 4 5" xfId="17947" xr:uid="{00000000-0005-0000-0000-0000F0280000}"/>
    <cellStyle name="SAPBEXexcCritical6 7 4 5 2" xfId="33063" xr:uid="{00000000-0005-0000-0000-0000F1280000}"/>
    <cellStyle name="SAPBEXexcCritical6 7 4 6" xfId="20555" xr:uid="{00000000-0005-0000-0000-0000F2280000}"/>
    <cellStyle name="SAPBEXexcCritical6 7 4 6 2" xfId="35492" xr:uid="{00000000-0005-0000-0000-0000F3280000}"/>
    <cellStyle name="SAPBEXexcCritical6 7 4 7" xfId="20904" xr:uid="{00000000-0005-0000-0000-0000F4280000}"/>
    <cellStyle name="SAPBEXexcCritical6 7 4 7 2" xfId="35830" xr:uid="{00000000-0005-0000-0000-0000F5280000}"/>
    <cellStyle name="SAPBEXexcCritical6 7 4 8" xfId="39202" xr:uid="{7DBEB0F1-914A-4D46-A4F4-AAE7217470FA}"/>
    <cellStyle name="SAPBEXexcCritical6 7 4 9" xfId="43609" xr:uid="{C473DF75-0517-4CAF-A6B6-DC1370AD1EA7}"/>
    <cellStyle name="SAPBEXexcCritical6 7 5" xfId="5565" xr:uid="{00000000-0005-0000-0000-0000F6280000}"/>
    <cellStyle name="SAPBEXexcCritical6 7 5 2" xfId="37160" xr:uid="{00000000-0005-0000-0000-0000F7280000}"/>
    <cellStyle name="SAPBEXexcCritical6 7 6" xfId="7673" xr:uid="{00000000-0005-0000-0000-0000F8280000}"/>
    <cellStyle name="SAPBEXexcCritical6 7 7" xfId="10593" xr:uid="{00000000-0005-0000-0000-0000F9280000}"/>
    <cellStyle name="SAPBEXexcCritical6 7 8" xfId="10411" xr:uid="{00000000-0005-0000-0000-0000FA280000}"/>
    <cellStyle name="SAPBEXexcCritical6 7 9" xfId="18244" xr:uid="{00000000-0005-0000-0000-0000FB280000}"/>
    <cellStyle name="SAPBEXexcCritical6 8" xfId="693" xr:uid="{00000000-0005-0000-0000-0000FC280000}"/>
    <cellStyle name="SAPBEXexcCritical6 8 10" xfId="18522" xr:uid="{00000000-0005-0000-0000-0000FD280000}"/>
    <cellStyle name="SAPBEXexcCritical6 8 11" xfId="22373" xr:uid="{00000000-0005-0000-0000-0000FE280000}"/>
    <cellStyle name="SAPBEXexcCritical6 8 12" xfId="40843" xr:uid="{84B62C68-6E92-4988-A57F-7185A21ADF80}"/>
    <cellStyle name="SAPBEXexcCritical6 8 13" xfId="41078" xr:uid="{A0AEAC86-54A8-485A-AB29-E773A5F4F8EE}"/>
    <cellStyle name="SAPBEXexcCritical6 8 14" xfId="41210" xr:uid="{7FDCF34F-3A5F-4145-89B2-E9C3FD43512C}"/>
    <cellStyle name="SAPBEXexcCritical6 8 15" xfId="38925" xr:uid="{9BAF7BDB-46B7-4E56-9F4D-82617613A0A6}"/>
    <cellStyle name="SAPBEXexcCritical6 8 2" xfId="694" xr:uid="{00000000-0005-0000-0000-0000FF280000}"/>
    <cellStyle name="SAPBEXexcCritical6 8 2 10" xfId="44759" xr:uid="{A3F0873D-FB35-42BF-9DA1-337076FC2B82}"/>
    <cellStyle name="SAPBEXexcCritical6 8 2 11" xfId="46821" xr:uid="{1E4E0256-72D3-49FC-AEB8-B4F34C88F0A4}"/>
    <cellStyle name="SAPBEXexcCritical6 8 2 12" xfId="49126" xr:uid="{659E1ECE-0417-496C-979C-B1A7B17C05D6}"/>
    <cellStyle name="SAPBEXexcCritical6 8 2 2" xfId="5562" xr:uid="{00000000-0005-0000-0000-000000290000}"/>
    <cellStyle name="SAPBEXexcCritical6 8 2 2 2" xfId="37769" xr:uid="{00000000-0005-0000-0000-000001290000}"/>
    <cellStyle name="SAPBEXexcCritical6 8 2 2 3" xfId="42446" xr:uid="{787C0D0E-10FC-4A13-A121-B0322A6B36FB}"/>
    <cellStyle name="SAPBEXexcCritical6 8 2 2 4" xfId="44914" xr:uid="{8B82EEC3-89B3-4227-B21E-56B5B2F152DE}"/>
    <cellStyle name="SAPBEXexcCritical6 8 2 2 5" xfId="46977" xr:uid="{EF02C46A-B6AA-4526-8DE8-E75FB705C783}"/>
    <cellStyle name="SAPBEXexcCritical6 8 2 2 6" xfId="49274" xr:uid="{FFE5F165-365A-4400-927B-F342CF030055}"/>
    <cellStyle name="SAPBEXexcCritical6 8 2 3" xfId="9204" xr:uid="{00000000-0005-0000-0000-000002290000}"/>
    <cellStyle name="SAPBEXexcCritical6 8 2 4" xfId="13043" xr:uid="{00000000-0005-0000-0000-000003290000}"/>
    <cellStyle name="SAPBEXexcCritical6 8 2 5" xfId="15545" xr:uid="{00000000-0005-0000-0000-000004290000}"/>
    <cellStyle name="SAPBEXexcCritical6 8 2 6" xfId="15657" xr:uid="{00000000-0005-0000-0000-000005290000}"/>
    <cellStyle name="SAPBEXexcCritical6 8 2 7" xfId="18521" xr:uid="{00000000-0005-0000-0000-000006290000}"/>
    <cellStyle name="SAPBEXexcCritical6 8 2 8" xfId="22374" xr:uid="{00000000-0005-0000-0000-000007290000}"/>
    <cellStyle name="SAPBEXexcCritical6 8 2 9" xfId="42283" xr:uid="{E7A10AB8-E486-47BC-992F-811CDD76B0BC}"/>
    <cellStyle name="SAPBEXexcCritical6 8 3" xfId="2859" xr:uid="{00000000-0005-0000-0000-000008290000}"/>
    <cellStyle name="SAPBEXexcCritical6 8 3 10" xfId="43611" xr:uid="{3B39383E-DEEA-4182-8836-F4742E84E9BC}"/>
    <cellStyle name="SAPBEXexcCritical6 8 3 11" xfId="45801" xr:uid="{6D46D7B7-C73B-471F-882E-FCC47B3FA0A9}"/>
    <cellStyle name="SAPBEXexcCritical6 8 3 12" xfId="48119" xr:uid="{9E7E62D5-3158-4268-8425-CB92879E86BF}"/>
    <cellStyle name="SAPBEXexcCritical6 8 3 2" xfId="8031" xr:uid="{00000000-0005-0000-0000-000009290000}"/>
    <cellStyle name="SAPBEXexcCritical6 8 3 2 2" xfId="24060" xr:uid="{00000000-0005-0000-0000-00000A290000}"/>
    <cellStyle name="SAPBEXexcCritical6 8 3 3" xfId="10858" xr:uid="{00000000-0005-0000-0000-00000B290000}"/>
    <cellStyle name="SAPBEXexcCritical6 8 3 3 2" xfId="26725" xr:uid="{00000000-0005-0000-0000-00000C290000}"/>
    <cellStyle name="SAPBEXexcCritical6 8 3 4" xfId="10530" xr:uid="{00000000-0005-0000-0000-00000D290000}"/>
    <cellStyle name="SAPBEXexcCritical6 8 3 4 2" xfId="26452" xr:uid="{00000000-0005-0000-0000-00000E290000}"/>
    <cellStyle name="SAPBEXexcCritical6 8 3 5" xfId="16210" xr:uid="{00000000-0005-0000-0000-00000F290000}"/>
    <cellStyle name="SAPBEXexcCritical6 8 3 5 2" xfId="31348" xr:uid="{00000000-0005-0000-0000-000010290000}"/>
    <cellStyle name="SAPBEXexcCritical6 8 3 6" xfId="18821" xr:uid="{00000000-0005-0000-0000-000011290000}"/>
    <cellStyle name="SAPBEXexcCritical6 8 3 6 2" xfId="33769" xr:uid="{00000000-0005-0000-0000-000012290000}"/>
    <cellStyle name="SAPBEXexcCritical6 8 3 7" xfId="21091" xr:uid="{00000000-0005-0000-0000-000013290000}"/>
    <cellStyle name="SAPBEXexcCritical6 8 3 7 2" xfId="36017" xr:uid="{00000000-0005-0000-0000-000014290000}"/>
    <cellStyle name="SAPBEXexcCritical6 8 3 8" xfId="6248" xr:uid="{00000000-0005-0000-0000-000015290000}"/>
    <cellStyle name="SAPBEXexcCritical6 8 3 9" xfId="39200" xr:uid="{6654ECEF-7F05-446D-8B85-0720EB5B4ECD}"/>
    <cellStyle name="SAPBEXexcCritical6 8 4" xfId="4649" xr:uid="{00000000-0005-0000-0000-000016290000}"/>
    <cellStyle name="SAPBEXexcCritical6 8 4 2" xfId="9804" xr:uid="{00000000-0005-0000-0000-000017290000}"/>
    <cellStyle name="SAPBEXexcCritical6 8 4 2 2" xfId="25795" xr:uid="{00000000-0005-0000-0000-000018290000}"/>
    <cellStyle name="SAPBEXexcCritical6 8 4 3" xfId="12622" xr:uid="{00000000-0005-0000-0000-000019290000}"/>
    <cellStyle name="SAPBEXexcCritical6 8 4 3 2" xfId="28466" xr:uid="{00000000-0005-0000-0000-00001A290000}"/>
    <cellStyle name="SAPBEXexcCritical6 8 4 4" xfId="14080" xr:uid="{00000000-0005-0000-0000-00001B290000}"/>
    <cellStyle name="SAPBEXexcCritical6 8 4 4 2" xfId="29661" xr:uid="{00000000-0005-0000-0000-00001C290000}"/>
    <cellStyle name="SAPBEXexcCritical6 8 4 5" xfId="17945" xr:uid="{00000000-0005-0000-0000-00001D290000}"/>
    <cellStyle name="SAPBEXexcCritical6 8 4 5 2" xfId="33061" xr:uid="{00000000-0005-0000-0000-00001E290000}"/>
    <cellStyle name="SAPBEXexcCritical6 8 4 6" xfId="20553" xr:uid="{00000000-0005-0000-0000-00001F290000}"/>
    <cellStyle name="SAPBEXexcCritical6 8 4 6 2" xfId="35490" xr:uid="{00000000-0005-0000-0000-000020290000}"/>
    <cellStyle name="SAPBEXexcCritical6 8 4 7" xfId="21861" xr:uid="{00000000-0005-0000-0000-000021290000}"/>
    <cellStyle name="SAPBEXexcCritical6 8 4 7 2" xfId="36780" xr:uid="{00000000-0005-0000-0000-000022290000}"/>
    <cellStyle name="SAPBEXexcCritical6 8 5" xfId="5563" xr:uid="{00000000-0005-0000-0000-000023290000}"/>
    <cellStyle name="SAPBEXexcCritical6 8 5 2" xfId="37770" xr:uid="{00000000-0005-0000-0000-000024290000}"/>
    <cellStyle name="SAPBEXexcCritical6 8 6" xfId="10031" xr:uid="{00000000-0005-0000-0000-000025290000}"/>
    <cellStyle name="SAPBEXexcCritical6 8 7" xfId="13327" xr:uid="{00000000-0005-0000-0000-000026290000}"/>
    <cellStyle name="SAPBEXexcCritical6 8 8" xfId="15177" xr:uid="{00000000-0005-0000-0000-000027290000}"/>
    <cellStyle name="SAPBEXexcCritical6 8 9" xfId="18245" xr:uid="{00000000-0005-0000-0000-000028290000}"/>
    <cellStyle name="SAPBEXexcCritical6 9" xfId="695" xr:uid="{00000000-0005-0000-0000-000029290000}"/>
    <cellStyle name="SAPBEXexcCritical6 9 10" xfId="5012" xr:uid="{00000000-0005-0000-0000-00002A290000}"/>
    <cellStyle name="SAPBEXexcCritical6 9 11" xfId="39706" xr:uid="{22ABF825-07CB-4495-B416-FC196FBB045E}"/>
    <cellStyle name="SAPBEXexcCritical6 9 12" xfId="39943" xr:uid="{AA862864-29B9-4EC3-9D71-B07F44C9C597}"/>
    <cellStyle name="SAPBEXexcCritical6 9 13" xfId="40075" xr:uid="{173F645A-DA4F-44B2-AB72-96970D82559C}"/>
    <cellStyle name="SAPBEXexcCritical6 9 14" xfId="44695" xr:uid="{10D399E6-06C0-4B66-A23C-B751A4C35396}"/>
    <cellStyle name="SAPBEXexcCritical6 9 2" xfId="2860" xr:uid="{00000000-0005-0000-0000-00002B290000}"/>
    <cellStyle name="SAPBEXexcCritical6 9 2 10" xfId="43612" xr:uid="{FFA8E0F6-8771-49FA-8359-1868BA30A085}"/>
    <cellStyle name="SAPBEXexcCritical6 9 2 11" xfId="45802" xr:uid="{7D4BFE58-0041-4301-AD61-EF0EC16756A4}"/>
    <cellStyle name="SAPBEXexcCritical6 9 2 12" xfId="48120" xr:uid="{394CD2E6-0A5A-4B06-A52B-1BA83494A259}"/>
    <cellStyle name="SAPBEXexcCritical6 9 2 2" xfId="8032" xr:uid="{00000000-0005-0000-0000-00002C290000}"/>
    <cellStyle name="SAPBEXexcCritical6 9 2 2 2" xfId="24061" xr:uid="{00000000-0005-0000-0000-00002D290000}"/>
    <cellStyle name="SAPBEXexcCritical6 9 2 3" xfId="10859" xr:uid="{00000000-0005-0000-0000-00002E290000}"/>
    <cellStyle name="SAPBEXexcCritical6 9 2 3 2" xfId="26726" xr:uid="{00000000-0005-0000-0000-00002F290000}"/>
    <cellStyle name="SAPBEXexcCritical6 9 2 4" xfId="13154" xr:uid="{00000000-0005-0000-0000-000030290000}"/>
    <cellStyle name="SAPBEXexcCritical6 9 2 4 2" xfId="28934" xr:uid="{00000000-0005-0000-0000-000031290000}"/>
    <cellStyle name="SAPBEXexcCritical6 9 2 5" xfId="16211" xr:uid="{00000000-0005-0000-0000-000032290000}"/>
    <cellStyle name="SAPBEXexcCritical6 9 2 5 2" xfId="31349" xr:uid="{00000000-0005-0000-0000-000033290000}"/>
    <cellStyle name="SAPBEXexcCritical6 9 2 6" xfId="18822" xr:uid="{00000000-0005-0000-0000-000034290000}"/>
    <cellStyle name="SAPBEXexcCritical6 9 2 6 2" xfId="33770" xr:uid="{00000000-0005-0000-0000-000035290000}"/>
    <cellStyle name="SAPBEXexcCritical6 9 2 7" xfId="21092" xr:uid="{00000000-0005-0000-0000-000036290000}"/>
    <cellStyle name="SAPBEXexcCritical6 9 2 7 2" xfId="36018" xr:uid="{00000000-0005-0000-0000-000037290000}"/>
    <cellStyle name="SAPBEXexcCritical6 9 2 8" xfId="6249" xr:uid="{00000000-0005-0000-0000-000038290000}"/>
    <cellStyle name="SAPBEXexcCritical6 9 2 9" xfId="39199" xr:uid="{1750B9D5-6088-4200-9AFD-701CC645793B}"/>
    <cellStyle name="SAPBEXexcCritical6 9 3" xfId="4648" xr:uid="{00000000-0005-0000-0000-000039290000}"/>
    <cellStyle name="SAPBEXexcCritical6 9 3 2" xfId="9803" xr:uid="{00000000-0005-0000-0000-00003A290000}"/>
    <cellStyle name="SAPBEXexcCritical6 9 3 2 2" xfId="25794" xr:uid="{00000000-0005-0000-0000-00003B290000}"/>
    <cellStyle name="SAPBEXexcCritical6 9 3 3" xfId="12621" xr:uid="{00000000-0005-0000-0000-00003C290000}"/>
    <cellStyle name="SAPBEXexcCritical6 9 3 3 2" xfId="28465" xr:uid="{00000000-0005-0000-0000-00003D290000}"/>
    <cellStyle name="SAPBEXexcCritical6 9 3 4" xfId="6777" xr:uid="{00000000-0005-0000-0000-00003E290000}"/>
    <cellStyle name="SAPBEXexcCritical6 9 3 4 2" xfId="23248" xr:uid="{00000000-0005-0000-0000-00003F290000}"/>
    <cellStyle name="SAPBEXexcCritical6 9 3 5" xfId="17944" xr:uid="{00000000-0005-0000-0000-000040290000}"/>
    <cellStyle name="SAPBEXexcCritical6 9 3 5 2" xfId="33060" xr:uid="{00000000-0005-0000-0000-000041290000}"/>
    <cellStyle name="SAPBEXexcCritical6 9 3 6" xfId="20552" xr:uid="{00000000-0005-0000-0000-000042290000}"/>
    <cellStyle name="SAPBEXexcCritical6 9 3 6 2" xfId="35489" xr:uid="{00000000-0005-0000-0000-000043290000}"/>
    <cellStyle name="SAPBEXexcCritical6 9 3 7" xfId="21860" xr:uid="{00000000-0005-0000-0000-000044290000}"/>
    <cellStyle name="SAPBEXexcCritical6 9 3 7 2" xfId="36779" xr:uid="{00000000-0005-0000-0000-000045290000}"/>
    <cellStyle name="SAPBEXexcCritical6 9 4" xfId="5561" xr:uid="{00000000-0005-0000-0000-000046290000}"/>
    <cellStyle name="SAPBEXexcCritical6 9 4 2" xfId="22727" xr:uid="{00000000-0005-0000-0000-000047290000}"/>
    <cellStyle name="SAPBEXexcCritical6 9 5" xfId="7663" xr:uid="{00000000-0005-0000-0000-000048290000}"/>
    <cellStyle name="SAPBEXexcCritical6 9 5 2" xfId="23783" xr:uid="{00000000-0005-0000-0000-000049290000}"/>
    <cellStyle name="SAPBEXexcCritical6 9 6" xfId="10592" xr:uid="{00000000-0005-0000-0000-00004A290000}"/>
    <cellStyle name="SAPBEXexcCritical6 9 6 2" xfId="26493" xr:uid="{00000000-0005-0000-0000-00004B290000}"/>
    <cellStyle name="SAPBEXexcCritical6 9 7" xfId="13688" xr:uid="{00000000-0005-0000-0000-00004C290000}"/>
    <cellStyle name="SAPBEXexcCritical6 9 7 2" xfId="29308" xr:uid="{00000000-0005-0000-0000-00004D290000}"/>
    <cellStyle name="SAPBEXexcCritical6 9 8" xfId="18246" xr:uid="{00000000-0005-0000-0000-00004E290000}"/>
    <cellStyle name="SAPBEXexcCritical6 9 8 2" xfId="33349" xr:uid="{00000000-0005-0000-0000-00004F290000}"/>
    <cellStyle name="SAPBEXexcCritical6 9 9" xfId="18520" xr:uid="{00000000-0005-0000-0000-000050290000}"/>
    <cellStyle name="SAPBEXexcCritical6 9 9 2" xfId="33528" xr:uid="{00000000-0005-0000-0000-000051290000}"/>
    <cellStyle name="SAPBEXexcCritical6_CC - Div XRef" xfId="1812" xr:uid="{00000000-0005-0000-0000-000052290000}"/>
    <cellStyle name="SAPBEXexcGood" xfId="79" xr:uid="{00000000-0005-0000-0000-000053290000}"/>
    <cellStyle name="SAPBEXexcGood1" xfId="80" xr:uid="{00000000-0005-0000-0000-000054290000}"/>
    <cellStyle name="SAPBEXexcGood1 10" xfId="696" xr:uid="{00000000-0005-0000-0000-000055290000}"/>
    <cellStyle name="SAPBEXexcGood1 10 10" xfId="22375" xr:uid="{00000000-0005-0000-0000-000056290000}"/>
    <cellStyle name="SAPBEXexcGood1 10 11" xfId="39705" xr:uid="{0BA1A405-5402-45FC-B76E-69AF3019B7C4}"/>
    <cellStyle name="SAPBEXexcGood1 10 12" xfId="39944" xr:uid="{C8AB2CD6-0A38-43D4-8EC1-3FAD869C62E7}"/>
    <cellStyle name="SAPBEXexcGood1 10 13" xfId="40074" xr:uid="{005047C4-EF97-47E4-A59F-C8474A9A1053}"/>
    <cellStyle name="SAPBEXexcGood1 10 14" xfId="40441" xr:uid="{B6012898-FD15-449E-8C9D-D9BD50272495}"/>
    <cellStyle name="SAPBEXexcGood1 10 2" xfId="2861" xr:uid="{00000000-0005-0000-0000-000057290000}"/>
    <cellStyle name="SAPBEXexcGood1 10 2 10" xfId="43613" xr:uid="{406F0ED1-B22E-4C7B-8C12-E2F98C0933C7}"/>
    <cellStyle name="SAPBEXexcGood1 10 2 11" xfId="45803" xr:uid="{3A630264-B095-46AE-BE04-DDBABD4C4F6F}"/>
    <cellStyle name="SAPBEXexcGood1 10 2 12" xfId="48121" xr:uid="{7507A6FF-4FC6-46D0-A4C1-5E96677DC007}"/>
    <cellStyle name="SAPBEXexcGood1 10 2 2" xfId="8033" xr:uid="{00000000-0005-0000-0000-000058290000}"/>
    <cellStyle name="SAPBEXexcGood1 10 2 2 2" xfId="24062" xr:uid="{00000000-0005-0000-0000-000059290000}"/>
    <cellStyle name="SAPBEXexcGood1 10 2 3" xfId="10860" xr:uid="{00000000-0005-0000-0000-00005A290000}"/>
    <cellStyle name="SAPBEXexcGood1 10 2 3 2" xfId="26727" xr:uid="{00000000-0005-0000-0000-00005B290000}"/>
    <cellStyle name="SAPBEXexcGood1 10 2 4" xfId="10531" xr:uid="{00000000-0005-0000-0000-00005C290000}"/>
    <cellStyle name="SAPBEXexcGood1 10 2 4 2" xfId="26453" xr:uid="{00000000-0005-0000-0000-00005D290000}"/>
    <cellStyle name="SAPBEXexcGood1 10 2 5" xfId="16212" xr:uid="{00000000-0005-0000-0000-00005E290000}"/>
    <cellStyle name="SAPBEXexcGood1 10 2 5 2" xfId="31350" xr:uid="{00000000-0005-0000-0000-00005F290000}"/>
    <cellStyle name="SAPBEXexcGood1 10 2 6" xfId="18823" xr:uid="{00000000-0005-0000-0000-000060290000}"/>
    <cellStyle name="SAPBEXexcGood1 10 2 6 2" xfId="33771" xr:uid="{00000000-0005-0000-0000-000061290000}"/>
    <cellStyle name="SAPBEXexcGood1 10 2 7" xfId="21093" xr:uid="{00000000-0005-0000-0000-000062290000}"/>
    <cellStyle name="SAPBEXexcGood1 10 2 7 2" xfId="36019" xr:uid="{00000000-0005-0000-0000-000063290000}"/>
    <cellStyle name="SAPBEXexcGood1 10 2 8" xfId="6250" xr:uid="{00000000-0005-0000-0000-000064290000}"/>
    <cellStyle name="SAPBEXexcGood1 10 2 9" xfId="39198" xr:uid="{913CA8C6-C7A1-4CF0-BA6D-909E48341B57}"/>
    <cellStyle name="SAPBEXexcGood1 10 3" xfId="4647" xr:uid="{00000000-0005-0000-0000-000065290000}"/>
    <cellStyle name="SAPBEXexcGood1 10 3 2" xfId="9802" xr:uid="{00000000-0005-0000-0000-000066290000}"/>
    <cellStyle name="SAPBEXexcGood1 10 3 2 2" xfId="25793" xr:uid="{00000000-0005-0000-0000-000067290000}"/>
    <cellStyle name="SAPBEXexcGood1 10 3 3" xfId="12620" xr:uid="{00000000-0005-0000-0000-000068290000}"/>
    <cellStyle name="SAPBEXexcGood1 10 3 3 2" xfId="28464" xr:uid="{00000000-0005-0000-0000-000069290000}"/>
    <cellStyle name="SAPBEXexcGood1 10 3 4" xfId="10349" xr:uid="{00000000-0005-0000-0000-00006A290000}"/>
    <cellStyle name="SAPBEXexcGood1 10 3 4 2" xfId="26287" xr:uid="{00000000-0005-0000-0000-00006B290000}"/>
    <cellStyle name="SAPBEXexcGood1 10 3 5" xfId="17943" xr:uid="{00000000-0005-0000-0000-00006C290000}"/>
    <cellStyle name="SAPBEXexcGood1 10 3 5 2" xfId="33059" xr:uid="{00000000-0005-0000-0000-00006D290000}"/>
    <cellStyle name="SAPBEXexcGood1 10 3 6" xfId="20551" xr:uid="{00000000-0005-0000-0000-00006E290000}"/>
    <cellStyle name="SAPBEXexcGood1 10 3 6 2" xfId="35488" xr:uid="{00000000-0005-0000-0000-00006F290000}"/>
    <cellStyle name="SAPBEXexcGood1 10 3 7" xfId="21330" xr:uid="{00000000-0005-0000-0000-000070290000}"/>
    <cellStyle name="SAPBEXexcGood1 10 3 7 2" xfId="36256" xr:uid="{00000000-0005-0000-0000-000071290000}"/>
    <cellStyle name="SAPBEXexcGood1 10 4" xfId="5560" xr:uid="{00000000-0005-0000-0000-000072290000}"/>
    <cellStyle name="SAPBEXexcGood1 10 4 2" xfId="37768" xr:uid="{00000000-0005-0000-0000-000073290000}"/>
    <cellStyle name="SAPBEXexcGood1 10 5" xfId="7671" xr:uid="{00000000-0005-0000-0000-000074290000}"/>
    <cellStyle name="SAPBEXexcGood1 10 6" xfId="13286" xr:uid="{00000000-0005-0000-0000-000075290000}"/>
    <cellStyle name="SAPBEXexcGood1 10 7" xfId="15546" xr:uid="{00000000-0005-0000-0000-000076290000}"/>
    <cellStyle name="SAPBEXexcGood1 10 8" xfId="18175" xr:uid="{00000000-0005-0000-0000-000077290000}"/>
    <cellStyle name="SAPBEXexcGood1 10 9" xfId="20785" xr:uid="{00000000-0005-0000-0000-000078290000}"/>
    <cellStyle name="SAPBEXexcGood1 11" xfId="1813" xr:uid="{00000000-0005-0000-0000-000079290000}"/>
    <cellStyle name="SAPBEXexcGood1 11 10" xfId="23031" xr:uid="{00000000-0005-0000-0000-00007A290000}"/>
    <cellStyle name="SAPBEXexcGood1 11 11" xfId="40842" xr:uid="{5A04B9AC-E9AF-46F7-BC89-33ED21D8362A}"/>
    <cellStyle name="SAPBEXexcGood1 11 12" xfId="41079" xr:uid="{D500CD2F-E3D2-45AE-91F2-FC3C6DDBF4C7}"/>
    <cellStyle name="SAPBEXexcGood1 11 13" xfId="41209" xr:uid="{A7A7A7DE-2CBC-4501-906B-75FBF301D1AF}"/>
    <cellStyle name="SAPBEXexcGood1 11 14" xfId="38207" xr:uid="{76FAE360-3DFD-4DD2-B354-0F39CA912A03}"/>
    <cellStyle name="SAPBEXexcGood1 11 2" xfId="2862" xr:uid="{00000000-0005-0000-0000-00007B290000}"/>
    <cellStyle name="SAPBEXexcGood1 11 2 10" xfId="43614" xr:uid="{952A76C6-F2BC-467D-B296-051738EC3F0F}"/>
    <cellStyle name="SAPBEXexcGood1 11 2 11" xfId="45804" xr:uid="{7FC2137D-6724-4DB6-B835-5EBCD747B618}"/>
    <cellStyle name="SAPBEXexcGood1 11 2 12" xfId="48122" xr:uid="{22C67042-469A-4B3D-9A3B-F0C68B3BC083}"/>
    <cellStyle name="SAPBEXexcGood1 11 2 2" xfId="8034" xr:uid="{00000000-0005-0000-0000-00007C290000}"/>
    <cellStyle name="SAPBEXexcGood1 11 2 2 2" xfId="24063" xr:uid="{00000000-0005-0000-0000-00007D290000}"/>
    <cellStyle name="SAPBEXexcGood1 11 2 3" xfId="10861" xr:uid="{00000000-0005-0000-0000-00007E290000}"/>
    <cellStyle name="SAPBEXexcGood1 11 2 3 2" xfId="26728" xr:uid="{00000000-0005-0000-0000-00007F290000}"/>
    <cellStyle name="SAPBEXexcGood1 11 2 4" xfId="14282" xr:uid="{00000000-0005-0000-0000-000080290000}"/>
    <cellStyle name="SAPBEXexcGood1 11 2 4 2" xfId="29805" xr:uid="{00000000-0005-0000-0000-000081290000}"/>
    <cellStyle name="SAPBEXexcGood1 11 2 5" xfId="16213" xr:uid="{00000000-0005-0000-0000-000082290000}"/>
    <cellStyle name="SAPBEXexcGood1 11 2 5 2" xfId="31351" xr:uid="{00000000-0005-0000-0000-000083290000}"/>
    <cellStyle name="SAPBEXexcGood1 11 2 6" xfId="18824" xr:uid="{00000000-0005-0000-0000-000084290000}"/>
    <cellStyle name="SAPBEXexcGood1 11 2 6 2" xfId="33772" xr:uid="{00000000-0005-0000-0000-000085290000}"/>
    <cellStyle name="SAPBEXexcGood1 11 2 7" xfId="21094" xr:uid="{00000000-0005-0000-0000-000086290000}"/>
    <cellStyle name="SAPBEXexcGood1 11 2 7 2" xfId="36020" xr:uid="{00000000-0005-0000-0000-000087290000}"/>
    <cellStyle name="SAPBEXexcGood1 11 2 8" xfId="6251" xr:uid="{00000000-0005-0000-0000-000088290000}"/>
    <cellStyle name="SAPBEXexcGood1 11 2 9" xfId="39197" xr:uid="{1B5B44A1-037B-47E0-BF80-8141DC36B1DA}"/>
    <cellStyle name="SAPBEXexcGood1 11 3" xfId="4646" xr:uid="{00000000-0005-0000-0000-000089290000}"/>
    <cellStyle name="SAPBEXexcGood1 11 3 2" xfId="9801" xr:uid="{00000000-0005-0000-0000-00008A290000}"/>
    <cellStyle name="SAPBEXexcGood1 11 3 2 2" xfId="25792" xr:uid="{00000000-0005-0000-0000-00008B290000}"/>
    <cellStyle name="SAPBEXexcGood1 11 3 3" xfId="12619" xr:uid="{00000000-0005-0000-0000-00008C290000}"/>
    <cellStyle name="SAPBEXexcGood1 11 3 3 2" xfId="28463" xr:uid="{00000000-0005-0000-0000-00008D290000}"/>
    <cellStyle name="SAPBEXexcGood1 11 3 4" xfId="7500" xr:uid="{00000000-0005-0000-0000-00008E290000}"/>
    <cellStyle name="SAPBEXexcGood1 11 3 4 2" xfId="23676" xr:uid="{00000000-0005-0000-0000-00008F290000}"/>
    <cellStyle name="SAPBEXexcGood1 11 3 5" xfId="17942" xr:uid="{00000000-0005-0000-0000-000090290000}"/>
    <cellStyle name="SAPBEXexcGood1 11 3 5 2" xfId="33058" xr:uid="{00000000-0005-0000-0000-000091290000}"/>
    <cellStyle name="SAPBEXexcGood1 11 3 6" xfId="20550" xr:uid="{00000000-0005-0000-0000-000092290000}"/>
    <cellStyle name="SAPBEXexcGood1 11 3 6 2" xfId="35487" xr:uid="{00000000-0005-0000-0000-000093290000}"/>
    <cellStyle name="SAPBEXexcGood1 11 3 7" xfId="21329" xr:uid="{00000000-0005-0000-0000-000094290000}"/>
    <cellStyle name="SAPBEXexcGood1 11 3 7 2" xfId="36255" xr:uid="{00000000-0005-0000-0000-000095290000}"/>
    <cellStyle name="SAPBEXexcGood1 11 4" xfId="7089" xr:uid="{00000000-0005-0000-0000-000096290000}"/>
    <cellStyle name="SAPBEXexcGood1 11 4 2" xfId="37850" xr:uid="{00000000-0005-0000-0000-000097290000}"/>
    <cellStyle name="SAPBEXexcGood1 11 5" xfId="6518" xr:uid="{00000000-0005-0000-0000-000098290000}"/>
    <cellStyle name="SAPBEXexcGood1 11 6" xfId="7023" xr:uid="{00000000-0005-0000-0000-000099290000}"/>
    <cellStyle name="SAPBEXexcGood1 11 7" xfId="5261" xr:uid="{00000000-0005-0000-0000-00009A290000}"/>
    <cellStyle name="SAPBEXexcGood1 11 8" xfId="6687" xr:uid="{00000000-0005-0000-0000-00009B290000}"/>
    <cellStyle name="SAPBEXexcGood1 11 9" xfId="7472" xr:uid="{00000000-0005-0000-0000-00009C290000}"/>
    <cellStyle name="SAPBEXexcGood1 12" xfId="2863" xr:uid="{00000000-0005-0000-0000-00009D290000}"/>
    <cellStyle name="SAPBEXexcGood1 12 10" xfId="40073" xr:uid="{8D7609B2-676E-4659-818C-1648AF4191EA}"/>
    <cellStyle name="SAPBEXexcGood1 12 11" xfId="41020" xr:uid="{B37DD5F0-AA18-43AD-9CBF-BC2EC553B901}"/>
    <cellStyle name="SAPBEXexcGood1 12 2" xfId="4645" xr:uid="{00000000-0005-0000-0000-00009E290000}"/>
    <cellStyle name="SAPBEXexcGood1 12 2 10" xfId="45805" xr:uid="{3D9AB7E6-F57A-4179-BD6F-2DA34763FDCD}"/>
    <cellStyle name="SAPBEXexcGood1 12 2 11" xfId="48123" xr:uid="{32CBE269-29E7-4A16-86E4-209205100E5F}"/>
    <cellStyle name="SAPBEXexcGood1 12 2 2" xfId="9800" xr:uid="{00000000-0005-0000-0000-00009F290000}"/>
    <cellStyle name="SAPBEXexcGood1 12 2 2 2" xfId="25791" xr:uid="{00000000-0005-0000-0000-0000A0290000}"/>
    <cellStyle name="SAPBEXexcGood1 12 2 3" xfId="12618" xr:uid="{00000000-0005-0000-0000-0000A1290000}"/>
    <cellStyle name="SAPBEXexcGood1 12 2 3 2" xfId="28462" xr:uid="{00000000-0005-0000-0000-0000A2290000}"/>
    <cellStyle name="SAPBEXexcGood1 12 2 4" xfId="10350" xr:uid="{00000000-0005-0000-0000-0000A3290000}"/>
    <cellStyle name="SAPBEXexcGood1 12 2 4 2" xfId="26288" xr:uid="{00000000-0005-0000-0000-0000A4290000}"/>
    <cellStyle name="SAPBEXexcGood1 12 2 5" xfId="17941" xr:uid="{00000000-0005-0000-0000-0000A5290000}"/>
    <cellStyle name="SAPBEXexcGood1 12 2 5 2" xfId="33057" xr:uid="{00000000-0005-0000-0000-0000A6290000}"/>
    <cellStyle name="SAPBEXexcGood1 12 2 6" xfId="20549" xr:uid="{00000000-0005-0000-0000-0000A7290000}"/>
    <cellStyle name="SAPBEXexcGood1 12 2 6 2" xfId="35486" xr:uid="{00000000-0005-0000-0000-0000A8290000}"/>
    <cellStyle name="SAPBEXexcGood1 12 2 7" xfId="21863" xr:uid="{00000000-0005-0000-0000-0000A9290000}"/>
    <cellStyle name="SAPBEXexcGood1 12 2 7 2" xfId="36782" xr:uid="{00000000-0005-0000-0000-0000AA290000}"/>
    <cellStyle name="SAPBEXexcGood1 12 2 8" xfId="39196" xr:uid="{1B7DA725-6A8B-4277-9EBA-18096750403F}"/>
    <cellStyle name="SAPBEXexcGood1 12 2 9" xfId="43615" xr:uid="{62DF9A7C-7778-450A-ADE5-3A6FA88F9BC4}"/>
    <cellStyle name="SAPBEXexcGood1 12 3" xfId="8035" xr:uid="{00000000-0005-0000-0000-0000AB290000}"/>
    <cellStyle name="SAPBEXexcGood1 12 3 2" xfId="24064" xr:uid="{00000000-0005-0000-0000-0000AC290000}"/>
    <cellStyle name="SAPBEXexcGood1 12 4" xfId="10862" xr:uid="{00000000-0005-0000-0000-0000AD290000}"/>
    <cellStyle name="SAPBEXexcGood1 12 4 2" xfId="26729" xr:uid="{00000000-0005-0000-0000-0000AE290000}"/>
    <cellStyle name="SAPBEXexcGood1 12 5" xfId="14638" xr:uid="{00000000-0005-0000-0000-0000AF290000}"/>
    <cellStyle name="SAPBEXexcGood1 12 5 2" xfId="30139" xr:uid="{00000000-0005-0000-0000-0000B0290000}"/>
    <cellStyle name="SAPBEXexcGood1 12 6" xfId="16214" xr:uid="{00000000-0005-0000-0000-0000B1290000}"/>
    <cellStyle name="SAPBEXexcGood1 12 6 2" xfId="31352" xr:uid="{00000000-0005-0000-0000-0000B2290000}"/>
    <cellStyle name="SAPBEXexcGood1 12 7" xfId="18825" xr:uid="{00000000-0005-0000-0000-0000B3290000}"/>
    <cellStyle name="SAPBEXexcGood1 12 7 2" xfId="33773" xr:uid="{00000000-0005-0000-0000-0000B4290000}"/>
    <cellStyle name="SAPBEXexcGood1 12 8" xfId="39704" xr:uid="{949EF635-DE58-4250-A2D5-5EDB76A2F61C}"/>
    <cellStyle name="SAPBEXexcGood1 12 9" xfId="39945" xr:uid="{D1D37739-81FA-48BB-A8C0-AF15639F951E}"/>
    <cellStyle name="SAPBEXexcGood1 13" xfId="2864" xr:uid="{00000000-0005-0000-0000-0000B5290000}"/>
    <cellStyle name="SAPBEXexcGood1 13 10" xfId="44573" xr:uid="{642A4921-D3C1-4541-86B6-8EF0166B1B7E}"/>
    <cellStyle name="SAPBEXexcGood1 13 11" xfId="39885" xr:uid="{7D019357-1686-4279-8E40-E7126E00034D}"/>
    <cellStyle name="SAPBEXexcGood1 13 2" xfId="4644" xr:uid="{00000000-0005-0000-0000-0000B6290000}"/>
    <cellStyle name="SAPBEXexcGood1 13 2 10" xfId="45806" xr:uid="{2296CD6E-35B7-4344-BE08-18CE8A7C6E74}"/>
    <cellStyle name="SAPBEXexcGood1 13 2 11" xfId="48124" xr:uid="{9985EF5E-F139-4154-AF19-631BA88BE5AD}"/>
    <cellStyle name="SAPBEXexcGood1 13 2 2" xfId="9799" xr:uid="{00000000-0005-0000-0000-0000B7290000}"/>
    <cellStyle name="SAPBEXexcGood1 13 2 2 2" xfId="25790" xr:uid="{00000000-0005-0000-0000-0000B8290000}"/>
    <cellStyle name="SAPBEXexcGood1 13 2 3" xfId="12617" xr:uid="{00000000-0005-0000-0000-0000B9290000}"/>
    <cellStyle name="SAPBEXexcGood1 13 2 3 2" xfId="28461" xr:uid="{00000000-0005-0000-0000-0000BA290000}"/>
    <cellStyle name="SAPBEXexcGood1 13 2 4" xfId="14275" xr:uid="{00000000-0005-0000-0000-0000BB290000}"/>
    <cellStyle name="SAPBEXexcGood1 13 2 4 2" xfId="29798" xr:uid="{00000000-0005-0000-0000-0000BC290000}"/>
    <cellStyle name="SAPBEXexcGood1 13 2 5" xfId="17940" xr:uid="{00000000-0005-0000-0000-0000BD290000}"/>
    <cellStyle name="SAPBEXexcGood1 13 2 5 2" xfId="33056" xr:uid="{00000000-0005-0000-0000-0000BE290000}"/>
    <cellStyle name="SAPBEXexcGood1 13 2 6" xfId="20548" xr:uid="{00000000-0005-0000-0000-0000BF290000}"/>
    <cellStyle name="SAPBEXexcGood1 13 2 6 2" xfId="35485" xr:uid="{00000000-0005-0000-0000-0000C0290000}"/>
    <cellStyle name="SAPBEXexcGood1 13 2 7" xfId="21862" xr:uid="{00000000-0005-0000-0000-0000C1290000}"/>
    <cellStyle name="SAPBEXexcGood1 13 2 7 2" xfId="36781" xr:uid="{00000000-0005-0000-0000-0000C2290000}"/>
    <cellStyle name="SAPBEXexcGood1 13 2 8" xfId="40431" xr:uid="{15F33CC4-5838-4EBA-BB39-F61B87CB24FD}"/>
    <cellStyle name="SAPBEXexcGood1 13 2 9" xfId="43616" xr:uid="{C5395E9C-2959-4AAF-B4B7-5AFCDFC8FCA5}"/>
    <cellStyle name="SAPBEXexcGood1 13 3" xfId="8036" xr:uid="{00000000-0005-0000-0000-0000C3290000}"/>
    <cellStyle name="SAPBEXexcGood1 13 3 2" xfId="24065" xr:uid="{00000000-0005-0000-0000-0000C4290000}"/>
    <cellStyle name="SAPBEXexcGood1 13 4" xfId="10863" xr:uid="{00000000-0005-0000-0000-0000C5290000}"/>
    <cellStyle name="SAPBEXexcGood1 13 4 2" xfId="26730" xr:uid="{00000000-0005-0000-0000-0000C6290000}"/>
    <cellStyle name="SAPBEXexcGood1 13 5" xfId="13151" xr:uid="{00000000-0005-0000-0000-0000C7290000}"/>
    <cellStyle name="SAPBEXexcGood1 13 5 2" xfId="28931" xr:uid="{00000000-0005-0000-0000-0000C8290000}"/>
    <cellStyle name="SAPBEXexcGood1 13 6" xfId="16215" xr:uid="{00000000-0005-0000-0000-0000C9290000}"/>
    <cellStyle name="SAPBEXexcGood1 13 6 2" xfId="31353" xr:uid="{00000000-0005-0000-0000-0000CA290000}"/>
    <cellStyle name="SAPBEXexcGood1 13 7" xfId="18826" xr:uid="{00000000-0005-0000-0000-0000CB290000}"/>
    <cellStyle name="SAPBEXexcGood1 13 7 2" xfId="33774" xr:uid="{00000000-0005-0000-0000-0000CC290000}"/>
    <cellStyle name="SAPBEXexcGood1 13 8" xfId="40841" xr:uid="{40FE7504-6ABD-477F-87C7-B04A5D19C1B9}"/>
    <cellStyle name="SAPBEXexcGood1 13 9" xfId="41080" xr:uid="{13D337B9-5718-4F39-B050-5716800DED77}"/>
    <cellStyle name="SAPBEXexcGood1 14" xfId="2865" xr:uid="{00000000-0005-0000-0000-0000CD290000}"/>
    <cellStyle name="SAPBEXexcGood1 14 10" xfId="41208" xr:uid="{511B3F8F-35A1-47EB-8A46-0AD78F7D45FD}"/>
    <cellStyle name="SAPBEXexcGood1 14 11" xfId="41021" xr:uid="{9A47CF3C-2036-4A12-88AE-9B524231DDAF}"/>
    <cellStyle name="SAPBEXexcGood1 14 2" xfId="4643" xr:uid="{00000000-0005-0000-0000-0000CE290000}"/>
    <cellStyle name="SAPBEXexcGood1 14 2 10" xfId="45807" xr:uid="{EFDF73BA-E6D3-4415-8800-E6D3CDE95A62}"/>
    <cellStyle name="SAPBEXexcGood1 14 2 11" xfId="48125" xr:uid="{9B64F5A4-CAAA-41F0-84A9-A7A37BD5947A}"/>
    <cellStyle name="SAPBEXexcGood1 14 2 2" xfId="9798" xr:uid="{00000000-0005-0000-0000-0000CF290000}"/>
    <cellStyle name="SAPBEXexcGood1 14 2 2 2" xfId="25789" xr:uid="{00000000-0005-0000-0000-0000D0290000}"/>
    <cellStyle name="SAPBEXexcGood1 14 2 3" xfId="12616" xr:uid="{00000000-0005-0000-0000-0000D1290000}"/>
    <cellStyle name="SAPBEXexcGood1 14 2 3 2" xfId="28460" xr:uid="{00000000-0005-0000-0000-0000D2290000}"/>
    <cellStyle name="SAPBEXexcGood1 14 2 4" xfId="10351" xr:uid="{00000000-0005-0000-0000-0000D3290000}"/>
    <cellStyle name="SAPBEXexcGood1 14 2 4 2" xfId="26289" xr:uid="{00000000-0005-0000-0000-0000D4290000}"/>
    <cellStyle name="SAPBEXexcGood1 14 2 5" xfId="17939" xr:uid="{00000000-0005-0000-0000-0000D5290000}"/>
    <cellStyle name="SAPBEXexcGood1 14 2 5 2" xfId="33055" xr:uid="{00000000-0005-0000-0000-0000D6290000}"/>
    <cellStyle name="SAPBEXexcGood1 14 2 6" xfId="20547" xr:uid="{00000000-0005-0000-0000-0000D7290000}"/>
    <cellStyle name="SAPBEXexcGood1 14 2 6 2" xfId="35484" xr:uid="{00000000-0005-0000-0000-0000D8290000}"/>
    <cellStyle name="SAPBEXexcGood1 14 2 7" xfId="21328" xr:uid="{00000000-0005-0000-0000-0000D9290000}"/>
    <cellStyle name="SAPBEXexcGood1 14 2 7 2" xfId="36254" xr:uid="{00000000-0005-0000-0000-0000DA290000}"/>
    <cellStyle name="SAPBEXexcGood1 14 2 8" xfId="39195" xr:uid="{EE47FCE0-7D38-4511-843E-CB959A0CE500}"/>
    <cellStyle name="SAPBEXexcGood1 14 2 9" xfId="43617" xr:uid="{A8E52036-6387-45B9-B3C0-ABF46C09A9BE}"/>
    <cellStyle name="SAPBEXexcGood1 14 3" xfId="8037" xr:uid="{00000000-0005-0000-0000-0000DB290000}"/>
    <cellStyle name="SAPBEXexcGood1 14 3 2" xfId="24066" xr:uid="{00000000-0005-0000-0000-0000DC290000}"/>
    <cellStyle name="SAPBEXexcGood1 14 4" xfId="10864" xr:uid="{00000000-0005-0000-0000-0000DD290000}"/>
    <cellStyle name="SAPBEXexcGood1 14 4 2" xfId="26731" xr:uid="{00000000-0005-0000-0000-0000DE290000}"/>
    <cellStyle name="SAPBEXexcGood1 14 5" xfId="15343" xr:uid="{00000000-0005-0000-0000-0000DF290000}"/>
    <cellStyle name="SAPBEXexcGood1 14 5 2" xfId="30752" xr:uid="{00000000-0005-0000-0000-0000E0290000}"/>
    <cellStyle name="SAPBEXexcGood1 14 6" xfId="16216" xr:uid="{00000000-0005-0000-0000-0000E1290000}"/>
    <cellStyle name="SAPBEXexcGood1 14 6 2" xfId="31354" xr:uid="{00000000-0005-0000-0000-0000E2290000}"/>
    <cellStyle name="SAPBEXexcGood1 14 7" xfId="18827" xr:uid="{00000000-0005-0000-0000-0000E3290000}"/>
    <cellStyle name="SAPBEXexcGood1 14 7 2" xfId="33775" xr:uid="{00000000-0005-0000-0000-0000E4290000}"/>
    <cellStyle name="SAPBEXexcGood1 14 8" xfId="39703" xr:uid="{185F5917-74E0-4033-B8FC-04F7D8C66860}"/>
    <cellStyle name="SAPBEXexcGood1 14 9" xfId="39946" xr:uid="{8E1057BC-2CC4-4DAB-806E-66B7B2E75156}"/>
    <cellStyle name="SAPBEXexcGood1 15" xfId="2866" xr:uid="{00000000-0005-0000-0000-0000E5290000}"/>
    <cellStyle name="SAPBEXexcGood1 15 10" xfId="39841" xr:uid="{3A175B0B-944E-4AFB-AA71-27BA8F14DE21}"/>
    <cellStyle name="SAPBEXexcGood1 15 11" xfId="39886" xr:uid="{B166E5CA-EA4F-4785-87B0-35170FE97803}"/>
    <cellStyle name="SAPBEXexcGood1 15 2" xfId="4642" xr:uid="{00000000-0005-0000-0000-0000E6290000}"/>
    <cellStyle name="SAPBEXexcGood1 15 2 10" xfId="45808" xr:uid="{27744B89-F597-4DC3-B173-4E528B4A0076}"/>
    <cellStyle name="SAPBEXexcGood1 15 2 11" xfId="48126" xr:uid="{0AD13B03-5DE6-40AF-8CFF-27D7B3A4C66A}"/>
    <cellStyle name="SAPBEXexcGood1 15 2 2" xfId="9797" xr:uid="{00000000-0005-0000-0000-0000E7290000}"/>
    <cellStyle name="SAPBEXexcGood1 15 2 2 2" xfId="25788" xr:uid="{00000000-0005-0000-0000-0000E8290000}"/>
    <cellStyle name="SAPBEXexcGood1 15 2 3" xfId="12615" xr:uid="{00000000-0005-0000-0000-0000E9290000}"/>
    <cellStyle name="SAPBEXexcGood1 15 2 3 2" xfId="28459" xr:uid="{00000000-0005-0000-0000-0000EA290000}"/>
    <cellStyle name="SAPBEXexcGood1 15 2 4" xfId="14809" xr:uid="{00000000-0005-0000-0000-0000EB290000}"/>
    <cellStyle name="SAPBEXexcGood1 15 2 4 2" xfId="30262" xr:uid="{00000000-0005-0000-0000-0000EC290000}"/>
    <cellStyle name="SAPBEXexcGood1 15 2 5" xfId="17938" xr:uid="{00000000-0005-0000-0000-0000ED290000}"/>
    <cellStyle name="SAPBEXexcGood1 15 2 5 2" xfId="33054" xr:uid="{00000000-0005-0000-0000-0000EE290000}"/>
    <cellStyle name="SAPBEXexcGood1 15 2 6" xfId="20546" xr:uid="{00000000-0005-0000-0000-0000EF290000}"/>
    <cellStyle name="SAPBEXexcGood1 15 2 6 2" xfId="35483" xr:uid="{00000000-0005-0000-0000-0000F0290000}"/>
    <cellStyle name="SAPBEXexcGood1 15 2 7" xfId="21327" xr:uid="{00000000-0005-0000-0000-0000F1290000}"/>
    <cellStyle name="SAPBEXexcGood1 15 2 7 2" xfId="36253" xr:uid="{00000000-0005-0000-0000-0000F2290000}"/>
    <cellStyle name="SAPBEXexcGood1 15 2 8" xfId="39194" xr:uid="{DDF3E945-49F6-47F0-BE61-4A91C30811FF}"/>
    <cellStyle name="SAPBEXexcGood1 15 2 9" xfId="43618" xr:uid="{87EDD146-B241-46F3-935A-2990105010AC}"/>
    <cellStyle name="SAPBEXexcGood1 15 3" xfId="8038" xr:uid="{00000000-0005-0000-0000-0000F3290000}"/>
    <cellStyle name="SAPBEXexcGood1 15 3 2" xfId="24067" xr:uid="{00000000-0005-0000-0000-0000F4290000}"/>
    <cellStyle name="SAPBEXexcGood1 15 4" xfId="10865" xr:uid="{00000000-0005-0000-0000-0000F5290000}"/>
    <cellStyle name="SAPBEXexcGood1 15 4 2" xfId="26732" xr:uid="{00000000-0005-0000-0000-0000F6290000}"/>
    <cellStyle name="SAPBEXexcGood1 15 5" xfId="10251" xr:uid="{00000000-0005-0000-0000-0000F7290000}"/>
    <cellStyle name="SAPBEXexcGood1 15 5 2" xfId="26210" xr:uid="{00000000-0005-0000-0000-0000F8290000}"/>
    <cellStyle name="SAPBEXexcGood1 15 6" xfId="16217" xr:uid="{00000000-0005-0000-0000-0000F9290000}"/>
    <cellStyle name="SAPBEXexcGood1 15 6 2" xfId="31355" xr:uid="{00000000-0005-0000-0000-0000FA290000}"/>
    <cellStyle name="SAPBEXexcGood1 15 7" xfId="18828" xr:uid="{00000000-0005-0000-0000-0000FB290000}"/>
    <cellStyle name="SAPBEXexcGood1 15 7 2" xfId="33776" xr:uid="{00000000-0005-0000-0000-0000FC290000}"/>
    <cellStyle name="SAPBEXexcGood1 15 8" xfId="40839" xr:uid="{B25DCC1B-1722-4FDD-B7DD-80CF7457F6FE}"/>
    <cellStyle name="SAPBEXexcGood1 15 9" xfId="41081" xr:uid="{0348998D-B0C2-449B-A3DF-F5D3AB0C2EA7}"/>
    <cellStyle name="SAPBEXexcGood1 16" xfId="2867" xr:uid="{00000000-0005-0000-0000-0000FD290000}"/>
    <cellStyle name="SAPBEXexcGood1 16 10" xfId="40072" xr:uid="{A66DA119-D2BA-48BB-8930-508A09050625}"/>
    <cellStyle name="SAPBEXexcGood1 16 11" xfId="42205" xr:uid="{9D4BAF55-B496-4BC4-8857-0F6EA3777897}"/>
    <cellStyle name="SAPBEXexcGood1 16 2" xfId="4641" xr:uid="{00000000-0005-0000-0000-0000FE290000}"/>
    <cellStyle name="SAPBEXexcGood1 16 2 10" xfId="45809" xr:uid="{52302CBD-5816-4783-82BB-45F0D23DB618}"/>
    <cellStyle name="SAPBEXexcGood1 16 2 11" xfId="48127" xr:uid="{8FD58B93-469E-4373-9148-F45C666098B6}"/>
    <cellStyle name="SAPBEXexcGood1 16 2 2" xfId="9796" xr:uid="{00000000-0005-0000-0000-0000FF290000}"/>
    <cellStyle name="SAPBEXexcGood1 16 2 2 2" xfId="25787" xr:uid="{00000000-0005-0000-0000-0000002A0000}"/>
    <cellStyle name="SAPBEXexcGood1 16 2 3" xfId="12614" xr:uid="{00000000-0005-0000-0000-0000012A0000}"/>
    <cellStyle name="SAPBEXexcGood1 16 2 3 2" xfId="28458" xr:uid="{00000000-0005-0000-0000-0000022A0000}"/>
    <cellStyle name="SAPBEXexcGood1 16 2 4" xfId="10352" xr:uid="{00000000-0005-0000-0000-0000032A0000}"/>
    <cellStyle name="SAPBEXexcGood1 16 2 4 2" xfId="26290" xr:uid="{00000000-0005-0000-0000-0000042A0000}"/>
    <cellStyle name="SAPBEXexcGood1 16 2 5" xfId="17937" xr:uid="{00000000-0005-0000-0000-0000052A0000}"/>
    <cellStyle name="SAPBEXexcGood1 16 2 5 2" xfId="33053" xr:uid="{00000000-0005-0000-0000-0000062A0000}"/>
    <cellStyle name="SAPBEXexcGood1 16 2 6" xfId="20545" xr:uid="{00000000-0005-0000-0000-0000072A0000}"/>
    <cellStyle name="SAPBEXexcGood1 16 2 6 2" xfId="35482" xr:uid="{00000000-0005-0000-0000-0000082A0000}"/>
    <cellStyle name="SAPBEXexcGood1 16 2 7" xfId="21865" xr:uid="{00000000-0005-0000-0000-0000092A0000}"/>
    <cellStyle name="SAPBEXexcGood1 16 2 7 2" xfId="36784" xr:uid="{00000000-0005-0000-0000-00000A2A0000}"/>
    <cellStyle name="SAPBEXexcGood1 16 2 8" xfId="39193" xr:uid="{C3DD4B1D-D7A3-4098-B54F-47904F455744}"/>
    <cellStyle name="SAPBEXexcGood1 16 2 9" xfId="43619" xr:uid="{7F08104C-5BC5-425F-B6F2-D92F134CA68A}"/>
    <cellStyle name="SAPBEXexcGood1 16 3" xfId="8039" xr:uid="{00000000-0005-0000-0000-00000B2A0000}"/>
    <cellStyle name="SAPBEXexcGood1 16 3 2" xfId="24068" xr:uid="{00000000-0005-0000-0000-00000C2A0000}"/>
    <cellStyle name="SAPBEXexcGood1 16 4" xfId="10866" xr:uid="{00000000-0005-0000-0000-00000D2A0000}"/>
    <cellStyle name="SAPBEXexcGood1 16 4 2" xfId="26733" xr:uid="{00000000-0005-0000-0000-00000E2A0000}"/>
    <cellStyle name="SAPBEXexcGood1 16 5" xfId="13152" xr:uid="{00000000-0005-0000-0000-00000F2A0000}"/>
    <cellStyle name="SAPBEXexcGood1 16 5 2" xfId="28932" xr:uid="{00000000-0005-0000-0000-0000102A0000}"/>
    <cellStyle name="SAPBEXexcGood1 16 6" xfId="16218" xr:uid="{00000000-0005-0000-0000-0000112A0000}"/>
    <cellStyle name="SAPBEXexcGood1 16 6 2" xfId="31356" xr:uid="{00000000-0005-0000-0000-0000122A0000}"/>
    <cellStyle name="SAPBEXexcGood1 16 7" xfId="18829" xr:uid="{00000000-0005-0000-0000-0000132A0000}"/>
    <cellStyle name="SAPBEXexcGood1 16 7 2" xfId="33777" xr:uid="{00000000-0005-0000-0000-0000142A0000}"/>
    <cellStyle name="SAPBEXexcGood1 16 8" xfId="40840" xr:uid="{2DB2B7C3-452C-4FFE-B0FD-F5CAE5422D5F}"/>
    <cellStyle name="SAPBEXexcGood1 16 9" xfId="39947" xr:uid="{C0B41FAB-5685-4082-B7BD-C3712A3FCF56}"/>
    <cellStyle name="SAPBEXexcGood1 17" xfId="2868" xr:uid="{00000000-0005-0000-0000-0000152A0000}"/>
    <cellStyle name="SAPBEXexcGood1 17 10" xfId="41207" xr:uid="{8F8C3D10-5866-42F3-AB1B-770C16B62CE4}"/>
    <cellStyle name="SAPBEXexcGood1 17 11" xfId="41022" xr:uid="{7E8199DA-C305-4968-AE36-A5D9AFE9AB35}"/>
    <cellStyle name="SAPBEXexcGood1 17 2" xfId="4640" xr:uid="{00000000-0005-0000-0000-0000162A0000}"/>
    <cellStyle name="SAPBEXexcGood1 17 2 10" xfId="45810" xr:uid="{E75BD225-039A-4D7A-8D35-5B7A08CBBD8D}"/>
    <cellStyle name="SAPBEXexcGood1 17 2 11" xfId="48128" xr:uid="{25FA51FC-2894-417D-82C0-F02F7BCA6338}"/>
    <cellStyle name="SAPBEXexcGood1 17 2 2" xfId="9795" xr:uid="{00000000-0005-0000-0000-0000172A0000}"/>
    <cellStyle name="SAPBEXexcGood1 17 2 2 2" xfId="25786" xr:uid="{00000000-0005-0000-0000-0000182A0000}"/>
    <cellStyle name="SAPBEXexcGood1 17 2 3" xfId="12613" xr:uid="{00000000-0005-0000-0000-0000192A0000}"/>
    <cellStyle name="SAPBEXexcGood1 17 2 3 2" xfId="28457" xr:uid="{00000000-0005-0000-0000-00001A2A0000}"/>
    <cellStyle name="SAPBEXexcGood1 17 2 4" xfId="14810" xr:uid="{00000000-0005-0000-0000-00001B2A0000}"/>
    <cellStyle name="SAPBEXexcGood1 17 2 4 2" xfId="30263" xr:uid="{00000000-0005-0000-0000-00001C2A0000}"/>
    <cellStyle name="SAPBEXexcGood1 17 2 5" xfId="17936" xr:uid="{00000000-0005-0000-0000-00001D2A0000}"/>
    <cellStyle name="SAPBEXexcGood1 17 2 5 2" xfId="33052" xr:uid="{00000000-0005-0000-0000-00001E2A0000}"/>
    <cellStyle name="SAPBEXexcGood1 17 2 6" xfId="20544" xr:uid="{00000000-0005-0000-0000-00001F2A0000}"/>
    <cellStyle name="SAPBEXexcGood1 17 2 6 2" xfId="35481" xr:uid="{00000000-0005-0000-0000-0000202A0000}"/>
    <cellStyle name="SAPBEXexcGood1 17 2 7" xfId="21864" xr:uid="{00000000-0005-0000-0000-0000212A0000}"/>
    <cellStyle name="SAPBEXexcGood1 17 2 7 2" xfId="36783" xr:uid="{00000000-0005-0000-0000-0000222A0000}"/>
    <cellStyle name="SAPBEXexcGood1 17 2 8" xfId="38195" xr:uid="{79A06EFF-BD9B-4A6F-9043-AA1456DB2250}"/>
    <cellStyle name="SAPBEXexcGood1 17 2 9" xfId="43620" xr:uid="{F7FC5D28-8C84-406B-8299-A0D8ACA0A632}"/>
    <cellStyle name="SAPBEXexcGood1 17 3" xfId="8040" xr:uid="{00000000-0005-0000-0000-0000232A0000}"/>
    <cellStyle name="SAPBEXexcGood1 17 3 2" xfId="24069" xr:uid="{00000000-0005-0000-0000-0000242A0000}"/>
    <cellStyle name="SAPBEXexcGood1 17 4" xfId="10867" xr:uid="{00000000-0005-0000-0000-0000252A0000}"/>
    <cellStyle name="SAPBEXexcGood1 17 4 2" xfId="26734" xr:uid="{00000000-0005-0000-0000-0000262A0000}"/>
    <cellStyle name="SAPBEXexcGood1 17 5" xfId="13536" xr:uid="{00000000-0005-0000-0000-0000272A0000}"/>
    <cellStyle name="SAPBEXexcGood1 17 5 2" xfId="29161" xr:uid="{00000000-0005-0000-0000-0000282A0000}"/>
    <cellStyle name="SAPBEXexcGood1 17 6" xfId="16219" xr:uid="{00000000-0005-0000-0000-0000292A0000}"/>
    <cellStyle name="SAPBEXexcGood1 17 6 2" xfId="31357" xr:uid="{00000000-0005-0000-0000-00002A2A0000}"/>
    <cellStyle name="SAPBEXexcGood1 17 7" xfId="18830" xr:uid="{00000000-0005-0000-0000-00002B2A0000}"/>
    <cellStyle name="SAPBEXexcGood1 17 7 2" xfId="33778" xr:uid="{00000000-0005-0000-0000-00002C2A0000}"/>
    <cellStyle name="SAPBEXexcGood1 17 8" xfId="39702" xr:uid="{DAAC26F6-60C3-4E68-9FB1-C4E032537693}"/>
    <cellStyle name="SAPBEXexcGood1 17 9" xfId="41082" xr:uid="{B454E44A-9E3E-48BE-AECC-479C22335647}"/>
    <cellStyle name="SAPBEXexcGood1 18" xfId="4904" xr:uid="{00000000-0005-0000-0000-00002D2A0000}"/>
    <cellStyle name="SAPBEXexcGood1 18 10" xfId="45479" xr:uid="{5FE9BC66-7B90-41A2-8D6B-75509AEB2974}"/>
    <cellStyle name="SAPBEXexcGood1 18 11" xfId="47801" xr:uid="{23B69083-5022-47E6-B523-B49DDFB71697}"/>
    <cellStyle name="SAPBEXexcGood1 18 2" xfId="10059" xr:uid="{00000000-0005-0000-0000-00002E2A0000}"/>
    <cellStyle name="SAPBEXexcGood1 18 2 2" xfId="26041" xr:uid="{00000000-0005-0000-0000-00002F2A0000}"/>
    <cellStyle name="SAPBEXexcGood1 18 3" xfId="12877" xr:uid="{00000000-0005-0000-0000-0000302A0000}"/>
    <cellStyle name="SAPBEXexcGood1 18 3 2" xfId="28718" xr:uid="{00000000-0005-0000-0000-0000312A0000}"/>
    <cellStyle name="SAPBEXexcGood1 18 4" xfId="10163" xr:uid="{00000000-0005-0000-0000-0000322A0000}"/>
    <cellStyle name="SAPBEXexcGood1 18 4 2" xfId="26130" xr:uid="{00000000-0005-0000-0000-0000332A0000}"/>
    <cellStyle name="SAPBEXexcGood1 18 5" xfId="18198" xr:uid="{00000000-0005-0000-0000-0000342A0000}"/>
    <cellStyle name="SAPBEXexcGood1 18 5 2" xfId="33304" xr:uid="{00000000-0005-0000-0000-0000352A0000}"/>
    <cellStyle name="SAPBEXexcGood1 18 6" xfId="20805" xr:uid="{00000000-0005-0000-0000-0000362A0000}"/>
    <cellStyle name="SAPBEXexcGood1 18 6 2" xfId="35738" xr:uid="{00000000-0005-0000-0000-0000372A0000}"/>
    <cellStyle name="SAPBEXexcGood1 18 7" xfId="20953" xr:uid="{00000000-0005-0000-0000-0000382A0000}"/>
    <cellStyle name="SAPBEXexcGood1 18 7 2" xfId="35879" xr:uid="{00000000-0005-0000-0000-0000392A0000}"/>
    <cellStyle name="SAPBEXexcGood1 18 8" xfId="40321" xr:uid="{A255345E-F2DF-40B3-8401-DAAB5C9C6E90}"/>
    <cellStyle name="SAPBEXexcGood1 18 9" xfId="39296" xr:uid="{5C1F5572-DDC4-4D84-944B-E5716D6BF878}"/>
    <cellStyle name="SAPBEXexcGood1 19" xfId="6006" xr:uid="{00000000-0005-0000-0000-00003A2A0000}"/>
    <cellStyle name="SAPBEXexcGood1 19 2" xfId="22972" xr:uid="{00000000-0005-0000-0000-00003B2A0000}"/>
    <cellStyle name="SAPBEXexcGood1 2" xfId="697" xr:uid="{00000000-0005-0000-0000-00003C2A0000}"/>
    <cellStyle name="SAPBEXexcGood1 2 10" xfId="10071" xr:uid="{00000000-0005-0000-0000-00003D2A0000}"/>
    <cellStyle name="SAPBEXexcGood1 2 11" xfId="15892" xr:uid="{00000000-0005-0000-0000-00003E2A0000}"/>
    <cellStyle name="SAPBEXexcGood1 2 12" xfId="20852" xr:uid="{00000000-0005-0000-0000-00003F2A0000}"/>
    <cellStyle name="SAPBEXexcGood1 2 13" xfId="22376" xr:uid="{00000000-0005-0000-0000-0000402A0000}"/>
    <cellStyle name="SAPBEXexcGood1 2 14" xfId="37972" xr:uid="{00000000-0005-0000-0000-0000412A0000}"/>
    <cellStyle name="SAPBEXexcGood1 2 15" xfId="41343" xr:uid="{9F742011-B8B4-47EB-B6BF-E1E4AE8475B9}"/>
    <cellStyle name="SAPBEXexcGood1 2 16" xfId="41126" xr:uid="{C158F5C6-7BE5-44DC-A213-70CB84FFDBA3}"/>
    <cellStyle name="SAPBEXexcGood1 2 17" xfId="43355" xr:uid="{09C1BDD9-B8A2-47E1-B2F9-745AA3D16D58}"/>
    <cellStyle name="SAPBEXexcGood1 2 18" xfId="41228" xr:uid="{82CADEB5-3DFD-4E06-93AF-0CEBB7CF4F7C}"/>
    <cellStyle name="SAPBEXexcGood1 2 2" xfId="698" xr:uid="{00000000-0005-0000-0000-0000422A0000}"/>
    <cellStyle name="SAPBEXexcGood1 2 2 10" xfId="5013" xr:uid="{00000000-0005-0000-0000-0000432A0000}"/>
    <cellStyle name="SAPBEXexcGood1 2 2 11" xfId="37973" xr:uid="{00000000-0005-0000-0000-0000442A0000}"/>
    <cellStyle name="SAPBEXexcGood1 2 2 12" xfId="39701" xr:uid="{B8FE20E3-255A-4C3A-973C-21FB64AB8914}"/>
    <cellStyle name="SAPBEXexcGood1 2 2 13" xfId="39948" xr:uid="{EAA41E09-1398-431B-A249-C688042616F2}"/>
    <cellStyle name="SAPBEXexcGood1 2 2 14" xfId="40071" xr:uid="{386A099D-38F5-47A6-A1BF-B7B4305A7C27}"/>
    <cellStyle name="SAPBEXexcGood1 2 2 15" xfId="42309" xr:uid="{56138B1B-671C-486D-9211-31D9F7AA2A34}"/>
    <cellStyle name="SAPBEXexcGood1 2 2 2" xfId="2870" xr:uid="{00000000-0005-0000-0000-0000452A0000}"/>
    <cellStyle name="SAPBEXexcGood1 2 2 2 10" xfId="39014" xr:uid="{BBD9B335-CF95-4886-87D7-E02F488176F4}"/>
    <cellStyle name="SAPBEXexcGood1 2 2 2 11" xfId="46695" xr:uid="{B1B81541-7D06-4B00-9AC7-448718254E66}"/>
    <cellStyle name="SAPBEXexcGood1 2 2 2 12" xfId="49011" xr:uid="{80EA1FB6-AAD1-420C-B898-A4DD23FF2DC5}"/>
    <cellStyle name="SAPBEXexcGood1 2 2 2 2" xfId="8042" xr:uid="{00000000-0005-0000-0000-0000462A0000}"/>
    <cellStyle name="SAPBEXexcGood1 2 2 2 2 2" xfId="24071" xr:uid="{00000000-0005-0000-0000-0000472A0000}"/>
    <cellStyle name="SAPBEXexcGood1 2 2 2 3" xfId="10869" xr:uid="{00000000-0005-0000-0000-0000482A0000}"/>
    <cellStyle name="SAPBEXexcGood1 2 2 2 3 2" xfId="26736" xr:uid="{00000000-0005-0000-0000-0000492A0000}"/>
    <cellStyle name="SAPBEXexcGood1 2 2 2 4" xfId="14284" xr:uid="{00000000-0005-0000-0000-00004A2A0000}"/>
    <cellStyle name="SAPBEXexcGood1 2 2 2 4 2" xfId="29807" xr:uid="{00000000-0005-0000-0000-00004B2A0000}"/>
    <cellStyle name="SAPBEXexcGood1 2 2 2 5" xfId="16221" xr:uid="{00000000-0005-0000-0000-00004C2A0000}"/>
    <cellStyle name="SAPBEXexcGood1 2 2 2 5 2" xfId="31359" xr:uid="{00000000-0005-0000-0000-00004D2A0000}"/>
    <cellStyle name="SAPBEXexcGood1 2 2 2 6" xfId="18832" xr:uid="{00000000-0005-0000-0000-00004E2A0000}"/>
    <cellStyle name="SAPBEXexcGood1 2 2 2 6 2" xfId="33780" xr:uid="{00000000-0005-0000-0000-00004F2A0000}"/>
    <cellStyle name="SAPBEXexcGood1 2 2 2 7" xfId="21096" xr:uid="{00000000-0005-0000-0000-0000502A0000}"/>
    <cellStyle name="SAPBEXexcGood1 2 2 2 7 2" xfId="36022" xr:uid="{00000000-0005-0000-0000-0000512A0000}"/>
    <cellStyle name="SAPBEXexcGood1 2 2 2 8" xfId="6253" xr:uid="{00000000-0005-0000-0000-0000522A0000}"/>
    <cellStyle name="SAPBEXexcGood1 2 2 2 9" xfId="41392" xr:uid="{82CEA077-D04B-4806-9DE8-4102CDF662B5}"/>
    <cellStyle name="SAPBEXexcGood1 2 2 3" xfId="4638" xr:uid="{00000000-0005-0000-0000-0000532A0000}"/>
    <cellStyle name="SAPBEXexcGood1 2 2 3 10" xfId="45811" xr:uid="{F73B46C2-DD62-4C4E-AECE-BB9CA8A3B3ED}"/>
    <cellStyle name="SAPBEXexcGood1 2 2 3 11" xfId="48129" xr:uid="{A0170356-1C98-4359-858B-6E09FA89E55B}"/>
    <cellStyle name="SAPBEXexcGood1 2 2 3 2" xfId="9793" xr:uid="{00000000-0005-0000-0000-0000542A0000}"/>
    <cellStyle name="SAPBEXexcGood1 2 2 3 2 2" xfId="25784" xr:uid="{00000000-0005-0000-0000-0000552A0000}"/>
    <cellStyle name="SAPBEXexcGood1 2 2 3 3" xfId="12611" xr:uid="{00000000-0005-0000-0000-0000562A0000}"/>
    <cellStyle name="SAPBEXexcGood1 2 2 3 3 2" xfId="28455" xr:uid="{00000000-0005-0000-0000-0000572A0000}"/>
    <cellStyle name="SAPBEXexcGood1 2 2 3 4" xfId="7463" xr:uid="{00000000-0005-0000-0000-0000582A0000}"/>
    <cellStyle name="SAPBEXexcGood1 2 2 3 4 2" xfId="23649" xr:uid="{00000000-0005-0000-0000-0000592A0000}"/>
    <cellStyle name="SAPBEXexcGood1 2 2 3 5" xfId="17934" xr:uid="{00000000-0005-0000-0000-00005A2A0000}"/>
    <cellStyle name="SAPBEXexcGood1 2 2 3 5 2" xfId="33050" xr:uid="{00000000-0005-0000-0000-00005B2A0000}"/>
    <cellStyle name="SAPBEXexcGood1 2 2 3 6" xfId="20542" xr:uid="{00000000-0005-0000-0000-00005C2A0000}"/>
    <cellStyle name="SAPBEXexcGood1 2 2 3 6 2" xfId="35479" xr:uid="{00000000-0005-0000-0000-00005D2A0000}"/>
    <cellStyle name="SAPBEXexcGood1 2 2 3 7" xfId="20924" xr:uid="{00000000-0005-0000-0000-00005E2A0000}"/>
    <cellStyle name="SAPBEXexcGood1 2 2 3 7 2" xfId="35850" xr:uid="{00000000-0005-0000-0000-00005F2A0000}"/>
    <cellStyle name="SAPBEXexcGood1 2 2 3 8" xfId="39192" xr:uid="{1E2B485D-7C4A-42A6-B501-91337523539F}"/>
    <cellStyle name="SAPBEXexcGood1 2 2 3 9" xfId="43621" xr:uid="{18D9E4C0-BFC9-4575-8EBF-33D3103692EE}"/>
    <cellStyle name="SAPBEXexcGood1 2 2 4" xfId="5558" xr:uid="{00000000-0005-0000-0000-0000602A0000}"/>
    <cellStyle name="SAPBEXexcGood1 2 2 4 2" xfId="22726" xr:uid="{00000000-0005-0000-0000-0000612A0000}"/>
    <cellStyle name="SAPBEXexcGood1 2 2 5" xfId="7669" xr:uid="{00000000-0005-0000-0000-0000622A0000}"/>
    <cellStyle name="SAPBEXexcGood1 2 2 5 2" xfId="23788" xr:uid="{00000000-0005-0000-0000-0000632A0000}"/>
    <cellStyle name="SAPBEXexcGood1 2 2 6" xfId="13243" xr:uid="{00000000-0005-0000-0000-0000642A0000}"/>
    <cellStyle name="SAPBEXexcGood1 2 2 6 2" xfId="29001" xr:uid="{00000000-0005-0000-0000-0000652A0000}"/>
    <cellStyle name="SAPBEXexcGood1 2 2 7" xfId="15547" xr:uid="{00000000-0005-0000-0000-0000662A0000}"/>
    <cellStyle name="SAPBEXexcGood1 2 2 7 2" xfId="30900" xr:uid="{00000000-0005-0000-0000-0000672A0000}"/>
    <cellStyle name="SAPBEXexcGood1 2 2 8" xfId="14252" xr:uid="{00000000-0005-0000-0000-0000682A0000}"/>
    <cellStyle name="SAPBEXexcGood1 2 2 8 2" xfId="29776" xr:uid="{00000000-0005-0000-0000-0000692A0000}"/>
    <cellStyle name="SAPBEXexcGood1 2 2 9" xfId="20784" xr:uid="{00000000-0005-0000-0000-00006A2A0000}"/>
    <cellStyle name="SAPBEXexcGood1 2 2 9 2" xfId="35718" xr:uid="{00000000-0005-0000-0000-00006B2A0000}"/>
    <cellStyle name="SAPBEXexcGood1 2 3" xfId="1814" xr:uid="{00000000-0005-0000-0000-00006C2A0000}"/>
    <cellStyle name="SAPBEXexcGood1 2 3 10" xfId="43382" xr:uid="{1EE05513-4BBC-422F-848A-43F81C4E16A1}"/>
    <cellStyle name="SAPBEXexcGood1 2 3 11" xfId="45575" xr:uid="{CB60E175-7913-49E3-8EBB-A05430F15A4C}"/>
    <cellStyle name="SAPBEXexcGood1 2 3 12" xfId="47895" xr:uid="{9AE6F387-D5B6-470B-B12D-32D55A41753E}"/>
    <cellStyle name="SAPBEXexcGood1 2 3 2" xfId="7090" xr:uid="{00000000-0005-0000-0000-00006D2A0000}"/>
    <cellStyle name="SAPBEXexcGood1 2 3 2 2" xfId="37851" xr:uid="{00000000-0005-0000-0000-00006E2A0000}"/>
    <cellStyle name="SAPBEXexcGood1 2 3 3" xfId="6517" xr:uid="{00000000-0005-0000-0000-00006F2A0000}"/>
    <cellStyle name="SAPBEXexcGood1 2 3 4" xfId="7024" xr:uid="{00000000-0005-0000-0000-0000702A0000}"/>
    <cellStyle name="SAPBEXexcGood1 2 3 5" xfId="6581" xr:uid="{00000000-0005-0000-0000-0000712A0000}"/>
    <cellStyle name="SAPBEXexcGood1 2 3 6" xfId="13211" xr:uid="{00000000-0005-0000-0000-0000722A0000}"/>
    <cellStyle name="SAPBEXexcGood1 2 3 7" xfId="5760" xr:uid="{00000000-0005-0000-0000-0000732A0000}"/>
    <cellStyle name="SAPBEXexcGood1 2 3 8" xfId="23032" xr:uid="{00000000-0005-0000-0000-0000742A0000}"/>
    <cellStyle name="SAPBEXexcGood1 2 3 9" xfId="38835" xr:uid="{4C53B6AE-B9C4-400C-862C-CD8ECF4E9982}"/>
    <cellStyle name="SAPBEXexcGood1 2 4" xfId="1815" xr:uid="{00000000-0005-0000-0000-0000752A0000}"/>
    <cellStyle name="SAPBEXexcGood1 2 4 2" xfId="7091" xr:uid="{00000000-0005-0000-0000-0000762A0000}"/>
    <cellStyle name="SAPBEXexcGood1 2 4 2 2" xfId="37852" xr:uid="{00000000-0005-0000-0000-0000772A0000}"/>
    <cellStyle name="SAPBEXexcGood1 2 4 3" xfId="5252" xr:uid="{00000000-0005-0000-0000-0000782A0000}"/>
    <cellStyle name="SAPBEXexcGood1 2 4 4" xfId="13437" xr:uid="{00000000-0005-0000-0000-0000792A0000}"/>
    <cellStyle name="SAPBEXexcGood1 2 4 5" xfId="5262" xr:uid="{00000000-0005-0000-0000-00007A2A0000}"/>
    <cellStyle name="SAPBEXexcGood1 2 4 6" xfId="15386" xr:uid="{00000000-0005-0000-0000-00007B2A0000}"/>
    <cellStyle name="SAPBEXexcGood1 2 4 7" xfId="6684" xr:uid="{00000000-0005-0000-0000-00007C2A0000}"/>
    <cellStyle name="SAPBEXexcGood1 2 4 8" xfId="23033" xr:uid="{00000000-0005-0000-0000-00007D2A0000}"/>
    <cellStyle name="SAPBEXexcGood1 2 5" xfId="2869" xr:uid="{00000000-0005-0000-0000-00007E2A0000}"/>
    <cellStyle name="SAPBEXexcGood1 2 5 2" xfId="8041" xr:uid="{00000000-0005-0000-0000-00007F2A0000}"/>
    <cellStyle name="SAPBEXexcGood1 2 5 2 2" xfId="24070" xr:uid="{00000000-0005-0000-0000-0000802A0000}"/>
    <cellStyle name="SAPBEXexcGood1 2 5 3" xfId="10868" xr:uid="{00000000-0005-0000-0000-0000812A0000}"/>
    <cellStyle name="SAPBEXexcGood1 2 5 3 2" xfId="26735" xr:uid="{00000000-0005-0000-0000-0000822A0000}"/>
    <cellStyle name="SAPBEXexcGood1 2 5 4" xfId="14637" xr:uid="{00000000-0005-0000-0000-0000832A0000}"/>
    <cellStyle name="SAPBEXexcGood1 2 5 4 2" xfId="30138" xr:uid="{00000000-0005-0000-0000-0000842A0000}"/>
    <cellStyle name="SAPBEXexcGood1 2 5 5" xfId="16220" xr:uid="{00000000-0005-0000-0000-0000852A0000}"/>
    <cellStyle name="SAPBEXexcGood1 2 5 5 2" xfId="31358" xr:uid="{00000000-0005-0000-0000-0000862A0000}"/>
    <cellStyle name="SAPBEXexcGood1 2 5 6" xfId="18831" xr:uid="{00000000-0005-0000-0000-0000872A0000}"/>
    <cellStyle name="SAPBEXexcGood1 2 5 6 2" xfId="33779" xr:uid="{00000000-0005-0000-0000-0000882A0000}"/>
    <cellStyle name="SAPBEXexcGood1 2 5 7" xfId="21095" xr:uid="{00000000-0005-0000-0000-0000892A0000}"/>
    <cellStyle name="SAPBEXexcGood1 2 5 7 2" xfId="36021" xr:uid="{00000000-0005-0000-0000-00008A2A0000}"/>
    <cellStyle name="SAPBEXexcGood1 2 5 8" xfId="6252" xr:uid="{00000000-0005-0000-0000-00008B2A0000}"/>
    <cellStyle name="SAPBEXexcGood1 2 6" xfId="4639" xr:uid="{00000000-0005-0000-0000-00008C2A0000}"/>
    <cellStyle name="SAPBEXexcGood1 2 6 2" xfId="9794" xr:uid="{00000000-0005-0000-0000-00008D2A0000}"/>
    <cellStyle name="SAPBEXexcGood1 2 6 2 2" xfId="25785" xr:uid="{00000000-0005-0000-0000-00008E2A0000}"/>
    <cellStyle name="SAPBEXexcGood1 2 6 3" xfId="12612" xr:uid="{00000000-0005-0000-0000-00008F2A0000}"/>
    <cellStyle name="SAPBEXexcGood1 2 6 3 2" xfId="28456" xr:uid="{00000000-0005-0000-0000-0000902A0000}"/>
    <cellStyle name="SAPBEXexcGood1 2 6 4" xfId="14077" xr:uid="{00000000-0005-0000-0000-0000912A0000}"/>
    <cellStyle name="SAPBEXexcGood1 2 6 4 2" xfId="29658" xr:uid="{00000000-0005-0000-0000-0000922A0000}"/>
    <cellStyle name="SAPBEXexcGood1 2 6 5" xfId="17935" xr:uid="{00000000-0005-0000-0000-0000932A0000}"/>
    <cellStyle name="SAPBEXexcGood1 2 6 5 2" xfId="33051" xr:uid="{00000000-0005-0000-0000-0000942A0000}"/>
    <cellStyle name="SAPBEXexcGood1 2 6 6" xfId="20543" xr:uid="{00000000-0005-0000-0000-0000952A0000}"/>
    <cellStyle name="SAPBEXexcGood1 2 6 6 2" xfId="35480" xr:uid="{00000000-0005-0000-0000-0000962A0000}"/>
    <cellStyle name="SAPBEXexcGood1 2 6 7" xfId="21326" xr:uid="{00000000-0005-0000-0000-0000972A0000}"/>
    <cellStyle name="SAPBEXexcGood1 2 6 7 2" xfId="36252" xr:uid="{00000000-0005-0000-0000-0000982A0000}"/>
    <cellStyle name="SAPBEXexcGood1 2 7" xfId="5559" xr:uid="{00000000-0005-0000-0000-0000992A0000}"/>
    <cellStyle name="SAPBEXexcGood1 2 7 2" xfId="37767" xr:uid="{00000000-0005-0000-0000-00009A2A0000}"/>
    <cellStyle name="SAPBEXexcGood1 2 8" xfId="7670" xr:uid="{00000000-0005-0000-0000-00009B2A0000}"/>
    <cellStyle name="SAPBEXexcGood1 2 9" xfId="10591" xr:uid="{00000000-0005-0000-0000-00009C2A0000}"/>
    <cellStyle name="SAPBEXexcGood1 2_CC - Div XRef" xfId="1816" xr:uid="{00000000-0005-0000-0000-00009D2A0000}"/>
    <cellStyle name="SAPBEXexcGood1 20" xfId="7167" xr:uid="{00000000-0005-0000-0000-00009E2A0000}"/>
    <cellStyle name="SAPBEXexcGood1 20 2" xfId="23449" xr:uid="{00000000-0005-0000-0000-00009F2A0000}"/>
    <cellStyle name="SAPBEXexcGood1 21" xfId="14778" xr:uid="{00000000-0005-0000-0000-0000A02A0000}"/>
    <cellStyle name="SAPBEXexcGood1 21 2" xfId="30231" xr:uid="{00000000-0005-0000-0000-0000A12A0000}"/>
    <cellStyle name="SAPBEXexcGood1 22" xfId="15428" xr:uid="{00000000-0005-0000-0000-0000A22A0000}"/>
    <cellStyle name="SAPBEXexcGood1 22 2" xfId="30808" xr:uid="{00000000-0005-0000-0000-0000A32A0000}"/>
    <cellStyle name="SAPBEXexcGood1 23" xfId="6550" xr:uid="{00000000-0005-0000-0000-0000A42A0000}"/>
    <cellStyle name="SAPBEXexcGood1 23 2" xfId="23111" xr:uid="{00000000-0005-0000-0000-0000A52A0000}"/>
    <cellStyle name="SAPBEXexcGood1 24" xfId="40208" xr:uid="{C664AA95-B56B-4E6F-82D5-0249D7CDA95E}"/>
    <cellStyle name="SAPBEXexcGood1 25" xfId="44840" xr:uid="{A5F04713-5F27-4CB0-A1E1-D8BF0024B3FD}"/>
    <cellStyle name="SAPBEXexcGood1 26" xfId="40094" xr:uid="{053AB2EA-F07A-4094-98B1-F2ECE88FFB87}"/>
    <cellStyle name="SAPBEXexcGood1 3" xfId="699" xr:uid="{00000000-0005-0000-0000-0000A62A0000}"/>
    <cellStyle name="SAPBEXexcGood1 3 10" xfId="41083" xr:uid="{348302F2-D3E4-4340-ACC5-993383DF4C55}"/>
    <cellStyle name="SAPBEXexcGood1 3 11" xfId="41206" xr:uid="{0F440F61-7080-4522-A7E9-9970774D2237}"/>
    <cellStyle name="SAPBEXexcGood1 3 12" xfId="39887" xr:uid="{47CFCE2A-3A3B-418F-BE71-0D523CA7572A}"/>
    <cellStyle name="SAPBEXexcGood1 3 2" xfId="700" xr:uid="{00000000-0005-0000-0000-0000A72A0000}"/>
    <cellStyle name="SAPBEXexcGood1 3 2 10" xfId="40070" xr:uid="{8B8F686B-B9BB-4BEE-B571-31CFEB170632}"/>
    <cellStyle name="SAPBEXexcGood1 3 2 11" xfId="41023" xr:uid="{AAC17C79-B8F2-4A9F-81E4-4F6937EF46FC}"/>
    <cellStyle name="SAPBEXexcGood1 3 2 2" xfId="4636" xr:uid="{00000000-0005-0000-0000-0000A82A0000}"/>
    <cellStyle name="SAPBEXexcGood1 3 2 2 10" xfId="45813" xr:uid="{87029996-1743-4FA4-89FD-9B4949A02DB2}"/>
    <cellStyle name="SAPBEXexcGood1 3 2 2 11" xfId="48131" xr:uid="{D71A54C0-7389-4EFC-B8A2-EADA8B898D5C}"/>
    <cellStyle name="SAPBEXexcGood1 3 2 2 2" xfId="9791" xr:uid="{00000000-0005-0000-0000-0000A92A0000}"/>
    <cellStyle name="SAPBEXexcGood1 3 2 2 2 2" xfId="25782" xr:uid="{00000000-0005-0000-0000-0000AA2A0000}"/>
    <cellStyle name="SAPBEXexcGood1 3 2 2 3" xfId="12609" xr:uid="{00000000-0005-0000-0000-0000AB2A0000}"/>
    <cellStyle name="SAPBEXexcGood1 3 2 2 3 2" xfId="28453" xr:uid="{00000000-0005-0000-0000-0000AC2A0000}"/>
    <cellStyle name="SAPBEXexcGood1 3 2 2 4" xfId="14255" xr:uid="{00000000-0005-0000-0000-0000AD2A0000}"/>
    <cellStyle name="SAPBEXexcGood1 3 2 2 4 2" xfId="29779" xr:uid="{00000000-0005-0000-0000-0000AE2A0000}"/>
    <cellStyle name="SAPBEXexcGood1 3 2 2 5" xfId="17932" xr:uid="{00000000-0005-0000-0000-0000AF2A0000}"/>
    <cellStyle name="SAPBEXexcGood1 3 2 2 5 2" xfId="33048" xr:uid="{00000000-0005-0000-0000-0000B02A0000}"/>
    <cellStyle name="SAPBEXexcGood1 3 2 2 6" xfId="20540" xr:uid="{00000000-0005-0000-0000-0000B12A0000}"/>
    <cellStyle name="SAPBEXexcGood1 3 2 2 6 2" xfId="35477" xr:uid="{00000000-0005-0000-0000-0000B22A0000}"/>
    <cellStyle name="SAPBEXexcGood1 3 2 2 7" xfId="21866" xr:uid="{00000000-0005-0000-0000-0000B32A0000}"/>
    <cellStyle name="SAPBEXexcGood1 3 2 2 7 2" xfId="36785" xr:uid="{00000000-0005-0000-0000-0000B42A0000}"/>
    <cellStyle name="SAPBEXexcGood1 3 2 2 8" xfId="39190" xr:uid="{FCC4E95B-E4A3-4EC3-8CB4-B1C47B2AC298}"/>
    <cellStyle name="SAPBEXexcGood1 3 2 2 9" xfId="43623" xr:uid="{89B428D4-50BA-4CED-8EE7-26AF8DF7611B}"/>
    <cellStyle name="SAPBEXexcGood1 3 2 3" xfId="5556" xr:uid="{00000000-0005-0000-0000-0000B52A0000}"/>
    <cellStyle name="SAPBEXexcGood1 3 2 3 2" xfId="22724" xr:uid="{00000000-0005-0000-0000-0000B62A0000}"/>
    <cellStyle name="SAPBEXexcGood1 3 2 4" xfId="7667" xr:uid="{00000000-0005-0000-0000-0000B72A0000}"/>
    <cellStyle name="SAPBEXexcGood1 3 2 4 2" xfId="23786" xr:uid="{00000000-0005-0000-0000-0000B82A0000}"/>
    <cellStyle name="SAPBEXexcGood1 3 2 5" xfId="10599" xr:uid="{00000000-0005-0000-0000-0000B92A0000}"/>
    <cellStyle name="SAPBEXexcGood1 3 2 5 2" xfId="26497" xr:uid="{00000000-0005-0000-0000-0000BA2A0000}"/>
    <cellStyle name="SAPBEXexcGood1 3 2 6" xfId="6980" xr:uid="{00000000-0005-0000-0000-0000BB2A0000}"/>
    <cellStyle name="SAPBEXexcGood1 3 2 6 2" xfId="23367" xr:uid="{00000000-0005-0000-0000-0000BC2A0000}"/>
    <cellStyle name="SAPBEXexcGood1 3 2 7" xfId="13478" xr:uid="{00000000-0005-0000-0000-0000BD2A0000}"/>
    <cellStyle name="SAPBEXexcGood1 3 2 7 2" xfId="29121" xr:uid="{00000000-0005-0000-0000-0000BE2A0000}"/>
    <cellStyle name="SAPBEXexcGood1 3 2 8" xfId="40838" xr:uid="{6F3FB8A7-8F52-4F6C-8468-0BE62AD83359}"/>
    <cellStyle name="SAPBEXexcGood1 3 2 9" xfId="39949" xr:uid="{9235B67A-1F6C-4E8C-94AB-667B28D2F993}"/>
    <cellStyle name="SAPBEXexcGood1 3 3" xfId="4637" xr:uid="{00000000-0005-0000-0000-0000BF2A0000}"/>
    <cellStyle name="SAPBEXexcGood1 3 3 10" xfId="45812" xr:uid="{A8699DE5-48AB-4345-B2D8-9F95DFEA6D92}"/>
    <cellStyle name="SAPBEXexcGood1 3 3 11" xfId="48130" xr:uid="{6C4D453C-C53F-4C17-B10C-75ED29635175}"/>
    <cellStyle name="SAPBEXexcGood1 3 3 2" xfId="9792" xr:uid="{00000000-0005-0000-0000-0000C02A0000}"/>
    <cellStyle name="SAPBEXexcGood1 3 3 2 2" xfId="25783" xr:uid="{00000000-0005-0000-0000-0000C12A0000}"/>
    <cellStyle name="SAPBEXexcGood1 3 3 3" xfId="12610" xr:uid="{00000000-0005-0000-0000-0000C22A0000}"/>
    <cellStyle name="SAPBEXexcGood1 3 3 3 2" xfId="28454" xr:uid="{00000000-0005-0000-0000-0000C32A0000}"/>
    <cellStyle name="SAPBEXexcGood1 3 3 4" xfId="10297" xr:uid="{00000000-0005-0000-0000-0000C42A0000}"/>
    <cellStyle name="SAPBEXexcGood1 3 3 4 2" xfId="26239" xr:uid="{00000000-0005-0000-0000-0000C52A0000}"/>
    <cellStyle name="SAPBEXexcGood1 3 3 5" xfId="17933" xr:uid="{00000000-0005-0000-0000-0000C62A0000}"/>
    <cellStyle name="SAPBEXexcGood1 3 3 5 2" xfId="33049" xr:uid="{00000000-0005-0000-0000-0000C72A0000}"/>
    <cellStyle name="SAPBEXexcGood1 3 3 6" xfId="20541" xr:uid="{00000000-0005-0000-0000-0000C82A0000}"/>
    <cellStyle name="SAPBEXexcGood1 3 3 6 2" xfId="35478" xr:uid="{00000000-0005-0000-0000-0000C92A0000}"/>
    <cellStyle name="SAPBEXexcGood1 3 3 7" xfId="21325" xr:uid="{00000000-0005-0000-0000-0000CA2A0000}"/>
    <cellStyle name="SAPBEXexcGood1 3 3 7 2" xfId="36251" xr:uid="{00000000-0005-0000-0000-0000CB2A0000}"/>
    <cellStyle name="SAPBEXexcGood1 3 3 8" xfId="39191" xr:uid="{C89CBE48-82D7-4D87-8015-B9523213CC88}"/>
    <cellStyle name="SAPBEXexcGood1 3 3 9" xfId="43622" xr:uid="{5374B43C-1776-41AA-916C-90D5F0D83BF6}"/>
    <cellStyle name="SAPBEXexcGood1 3 4" xfId="5557" xr:uid="{00000000-0005-0000-0000-0000CC2A0000}"/>
    <cellStyle name="SAPBEXexcGood1 3 4 2" xfId="22725" xr:uid="{00000000-0005-0000-0000-0000CD2A0000}"/>
    <cellStyle name="SAPBEXexcGood1 3 5" xfId="7668" xr:uid="{00000000-0005-0000-0000-0000CE2A0000}"/>
    <cellStyle name="SAPBEXexcGood1 3 5 2" xfId="23787" xr:uid="{00000000-0005-0000-0000-0000CF2A0000}"/>
    <cellStyle name="SAPBEXexcGood1 3 6" xfId="5874" xr:uid="{00000000-0005-0000-0000-0000D02A0000}"/>
    <cellStyle name="SAPBEXexcGood1 3 6 2" xfId="22871" xr:uid="{00000000-0005-0000-0000-0000D12A0000}"/>
    <cellStyle name="SAPBEXexcGood1 3 7" xfId="6704" xr:uid="{00000000-0005-0000-0000-0000D22A0000}"/>
    <cellStyle name="SAPBEXexcGood1 3 7 2" xfId="23196" xr:uid="{00000000-0005-0000-0000-0000D32A0000}"/>
    <cellStyle name="SAPBEXexcGood1 3 8" xfId="15890" xr:uid="{00000000-0005-0000-0000-0000D42A0000}"/>
    <cellStyle name="SAPBEXexcGood1 3 8 2" xfId="31101" xr:uid="{00000000-0005-0000-0000-0000D52A0000}"/>
    <cellStyle name="SAPBEXexcGood1 3 9" xfId="40837" xr:uid="{7D5DFC42-CA6F-4CA0-9EC0-43EE6C81A39C}"/>
    <cellStyle name="SAPBEXexcGood1 4" xfId="701" xr:uid="{00000000-0005-0000-0000-0000D62A0000}"/>
    <cellStyle name="SAPBEXexcGood1 4 10" xfId="20853" xr:uid="{00000000-0005-0000-0000-0000D72A0000}"/>
    <cellStyle name="SAPBEXexcGood1 4 10 2" xfId="35783" xr:uid="{00000000-0005-0000-0000-0000D82A0000}"/>
    <cellStyle name="SAPBEXexcGood1 4 11" xfId="5014" xr:uid="{00000000-0005-0000-0000-0000D92A0000}"/>
    <cellStyle name="SAPBEXexcGood1 4 12" xfId="37974" xr:uid="{00000000-0005-0000-0000-0000DA2A0000}"/>
    <cellStyle name="SAPBEXexcGood1 4 13" xfId="39700" xr:uid="{93A2E81A-B743-41DD-89ED-408879B04DEF}"/>
    <cellStyle name="SAPBEXexcGood1 4 14" xfId="41084" xr:uid="{140E3062-A6B5-42E9-8EA3-FA9CF3C26552}"/>
    <cellStyle name="SAPBEXexcGood1 4 15" xfId="41205" xr:uid="{D2486003-A5D5-49B9-8811-A5465F32743B}"/>
    <cellStyle name="SAPBEXexcGood1 4 16" xfId="39888" xr:uid="{98E32D8E-8F0A-4E92-AF0C-CE83652E732F}"/>
    <cellStyle name="SAPBEXexcGood1 4 2" xfId="2872" xr:uid="{00000000-0005-0000-0000-0000DB2A0000}"/>
    <cellStyle name="SAPBEXexcGood1 4 2 10" xfId="40069" xr:uid="{0236A4B0-2697-4301-B69D-AB94B25FE472}"/>
    <cellStyle name="SAPBEXexcGood1 4 2 11" xfId="41024" xr:uid="{BD738032-367D-4374-84EF-21EC771CF090}"/>
    <cellStyle name="SAPBEXexcGood1 4 2 2" xfId="4634" xr:uid="{00000000-0005-0000-0000-0000DC2A0000}"/>
    <cellStyle name="SAPBEXexcGood1 4 2 2 10" xfId="45815" xr:uid="{D7F0A664-3ED4-4C09-958F-525475D53B2E}"/>
    <cellStyle name="SAPBEXexcGood1 4 2 2 11" xfId="48133" xr:uid="{39881D0B-4685-4A48-9751-24D4246E5C6C}"/>
    <cellStyle name="SAPBEXexcGood1 4 2 2 2" xfId="9789" xr:uid="{00000000-0005-0000-0000-0000DD2A0000}"/>
    <cellStyle name="SAPBEXexcGood1 4 2 2 2 2" xfId="25780" xr:uid="{00000000-0005-0000-0000-0000DE2A0000}"/>
    <cellStyle name="SAPBEXexcGood1 4 2 2 3" xfId="12607" xr:uid="{00000000-0005-0000-0000-0000DF2A0000}"/>
    <cellStyle name="SAPBEXexcGood1 4 2 2 3 2" xfId="28451" xr:uid="{00000000-0005-0000-0000-0000E02A0000}"/>
    <cellStyle name="SAPBEXexcGood1 4 2 2 4" xfId="10353" xr:uid="{00000000-0005-0000-0000-0000E12A0000}"/>
    <cellStyle name="SAPBEXexcGood1 4 2 2 4 2" xfId="26291" xr:uid="{00000000-0005-0000-0000-0000E22A0000}"/>
    <cellStyle name="SAPBEXexcGood1 4 2 2 5" xfId="17930" xr:uid="{00000000-0005-0000-0000-0000E32A0000}"/>
    <cellStyle name="SAPBEXexcGood1 4 2 2 5 2" xfId="33046" xr:uid="{00000000-0005-0000-0000-0000E42A0000}"/>
    <cellStyle name="SAPBEXexcGood1 4 2 2 6" xfId="20538" xr:uid="{00000000-0005-0000-0000-0000E52A0000}"/>
    <cellStyle name="SAPBEXexcGood1 4 2 2 6 2" xfId="35475" xr:uid="{00000000-0005-0000-0000-0000E62A0000}"/>
    <cellStyle name="SAPBEXexcGood1 4 2 2 7" xfId="21324" xr:uid="{00000000-0005-0000-0000-0000E72A0000}"/>
    <cellStyle name="SAPBEXexcGood1 4 2 2 7 2" xfId="36250" xr:uid="{00000000-0005-0000-0000-0000E82A0000}"/>
    <cellStyle name="SAPBEXexcGood1 4 2 2 8" xfId="39189" xr:uid="{E76CE12F-824D-48B0-828F-BC1079AE24E8}"/>
    <cellStyle name="SAPBEXexcGood1 4 2 2 9" xfId="43625" xr:uid="{D07DA550-8A97-4503-BB81-2482BDC87133}"/>
    <cellStyle name="SAPBEXexcGood1 4 2 3" xfId="8044" xr:uid="{00000000-0005-0000-0000-0000E92A0000}"/>
    <cellStyle name="SAPBEXexcGood1 4 2 3 2" xfId="24073" xr:uid="{00000000-0005-0000-0000-0000EA2A0000}"/>
    <cellStyle name="SAPBEXexcGood1 4 2 4" xfId="10871" xr:uid="{00000000-0005-0000-0000-0000EB2A0000}"/>
    <cellStyle name="SAPBEXexcGood1 4 2 4 2" xfId="26738" xr:uid="{00000000-0005-0000-0000-0000EC2A0000}"/>
    <cellStyle name="SAPBEXexcGood1 4 2 5" xfId="13062" xr:uid="{00000000-0005-0000-0000-0000ED2A0000}"/>
    <cellStyle name="SAPBEXexcGood1 4 2 5 2" xfId="28846" xr:uid="{00000000-0005-0000-0000-0000EE2A0000}"/>
    <cellStyle name="SAPBEXexcGood1 4 2 6" xfId="16223" xr:uid="{00000000-0005-0000-0000-0000EF2A0000}"/>
    <cellStyle name="SAPBEXexcGood1 4 2 6 2" xfId="31361" xr:uid="{00000000-0005-0000-0000-0000F02A0000}"/>
    <cellStyle name="SAPBEXexcGood1 4 2 7" xfId="18834" xr:uid="{00000000-0005-0000-0000-0000F12A0000}"/>
    <cellStyle name="SAPBEXexcGood1 4 2 7 2" xfId="33782" xr:uid="{00000000-0005-0000-0000-0000F22A0000}"/>
    <cellStyle name="SAPBEXexcGood1 4 2 8" xfId="39699" xr:uid="{7691811B-46ED-46E9-9C58-FFD6E91B7680}"/>
    <cellStyle name="SAPBEXexcGood1 4 2 9" xfId="39950" xr:uid="{DBDB7F8B-778B-427A-BCD9-1414A923775F}"/>
    <cellStyle name="SAPBEXexcGood1 4 3" xfId="2871" xr:uid="{00000000-0005-0000-0000-0000F32A0000}"/>
    <cellStyle name="SAPBEXexcGood1 4 3 10" xfId="42284" xr:uid="{23DE27DD-604F-4D67-A861-5244EFECF810}"/>
    <cellStyle name="SAPBEXexcGood1 4 3 11" xfId="46822" xr:uid="{D8E6303C-4D78-4437-A5FB-7E08D13BF306}"/>
    <cellStyle name="SAPBEXexcGood1 4 3 12" xfId="49127" xr:uid="{7A7208D7-1EFD-4F10-B6E8-D7F51999EC10}"/>
    <cellStyle name="SAPBEXexcGood1 4 3 2" xfId="8043" xr:uid="{00000000-0005-0000-0000-0000F42A0000}"/>
    <cellStyle name="SAPBEXexcGood1 4 3 2 2" xfId="24072" xr:uid="{00000000-0005-0000-0000-0000F52A0000}"/>
    <cellStyle name="SAPBEXexcGood1 4 3 3" xfId="10870" xr:uid="{00000000-0005-0000-0000-0000F62A0000}"/>
    <cellStyle name="SAPBEXexcGood1 4 3 3 2" xfId="26737" xr:uid="{00000000-0005-0000-0000-0000F72A0000}"/>
    <cellStyle name="SAPBEXexcGood1 4 3 4" xfId="14636" xr:uid="{00000000-0005-0000-0000-0000F82A0000}"/>
    <cellStyle name="SAPBEXexcGood1 4 3 4 2" xfId="30137" xr:uid="{00000000-0005-0000-0000-0000F92A0000}"/>
    <cellStyle name="SAPBEXexcGood1 4 3 5" xfId="16222" xr:uid="{00000000-0005-0000-0000-0000FA2A0000}"/>
    <cellStyle name="SAPBEXexcGood1 4 3 5 2" xfId="31360" xr:uid="{00000000-0005-0000-0000-0000FB2A0000}"/>
    <cellStyle name="SAPBEXexcGood1 4 3 6" xfId="18833" xr:uid="{00000000-0005-0000-0000-0000FC2A0000}"/>
    <cellStyle name="SAPBEXexcGood1 4 3 6 2" xfId="33781" xr:uid="{00000000-0005-0000-0000-0000FD2A0000}"/>
    <cellStyle name="SAPBEXexcGood1 4 3 7" xfId="21097" xr:uid="{00000000-0005-0000-0000-0000FE2A0000}"/>
    <cellStyle name="SAPBEXexcGood1 4 3 7 2" xfId="36023" xr:uid="{00000000-0005-0000-0000-0000FF2A0000}"/>
    <cellStyle name="SAPBEXexcGood1 4 3 8" xfId="6254" xr:uid="{00000000-0005-0000-0000-0000002B0000}"/>
    <cellStyle name="SAPBEXexcGood1 4 3 9" xfId="41845" xr:uid="{96802799-B9F6-4CCB-AD31-8993571BBA26}"/>
    <cellStyle name="SAPBEXexcGood1 4 4" xfId="4635" xr:uid="{00000000-0005-0000-0000-0000012B0000}"/>
    <cellStyle name="SAPBEXexcGood1 4 4 10" xfId="45814" xr:uid="{CE16F1C6-C178-4C34-A57D-32EFBE64C4EA}"/>
    <cellStyle name="SAPBEXexcGood1 4 4 11" xfId="48132" xr:uid="{A3F30DA3-A815-4823-90DB-CB69B19B1F00}"/>
    <cellStyle name="SAPBEXexcGood1 4 4 2" xfId="9790" xr:uid="{00000000-0005-0000-0000-0000022B0000}"/>
    <cellStyle name="SAPBEXexcGood1 4 4 2 2" xfId="25781" xr:uid="{00000000-0005-0000-0000-0000032B0000}"/>
    <cellStyle name="SAPBEXexcGood1 4 4 3" xfId="12608" xr:uid="{00000000-0005-0000-0000-0000042B0000}"/>
    <cellStyle name="SAPBEXexcGood1 4 4 3 2" xfId="28452" xr:uid="{00000000-0005-0000-0000-0000052B0000}"/>
    <cellStyle name="SAPBEXexcGood1 4 4 4" xfId="14076" xr:uid="{00000000-0005-0000-0000-0000062B0000}"/>
    <cellStyle name="SAPBEXexcGood1 4 4 4 2" xfId="29657" xr:uid="{00000000-0005-0000-0000-0000072B0000}"/>
    <cellStyle name="SAPBEXexcGood1 4 4 5" xfId="17931" xr:uid="{00000000-0005-0000-0000-0000082B0000}"/>
    <cellStyle name="SAPBEXexcGood1 4 4 5 2" xfId="33047" xr:uid="{00000000-0005-0000-0000-0000092B0000}"/>
    <cellStyle name="SAPBEXexcGood1 4 4 6" xfId="20539" xr:uid="{00000000-0005-0000-0000-00000A2B0000}"/>
    <cellStyle name="SAPBEXexcGood1 4 4 6 2" xfId="35476" xr:uid="{00000000-0005-0000-0000-00000B2B0000}"/>
    <cellStyle name="SAPBEXexcGood1 4 4 7" xfId="21429" xr:uid="{00000000-0005-0000-0000-00000C2B0000}"/>
    <cellStyle name="SAPBEXexcGood1 4 4 7 2" xfId="36355" xr:uid="{00000000-0005-0000-0000-00000D2B0000}"/>
    <cellStyle name="SAPBEXexcGood1 4 4 8" xfId="40428" xr:uid="{ACD8C617-5804-4E07-BB04-2AEA50DDE1D9}"/>
    <cellStyle name="SAPBEXexcGood1 4 4 9" xfId="43624" xr:uid="{A2267E0B-C805-4C27-B311-CA12A2EB9AB7}"/>
    <cellStyle name="SAPBEXexcGood1 4 5" xfId="5555" xr:uid="{00000000-0005-0000-0000-00000E2B0000}"/>
    <cellStyle name="SAPBEXexcGood1 4 5 2" xfId="22723" xr:uid="{00000000-0005-0000-0000-00000F2B0000}"/>
    <cellStyle name="SAPBEXexcGood1 4 6" xfId="7666" xr:uid="{00000000-0005-0000-0000-0000102B0000}"/>
    <cellStyle name="SAPBEXexcGood1 4 6 2" xfId="23785" xr:uid="{00000000-0005-0000-0000-0000112B0000}"/>
    <cellStyle name="SAPBEXexcGood1 4 7" xfId="5243" xr:uid="{00000000-0005-0000-0000-0000122B0000}"/>
    <cellStyle name="SAPBEXexcGood1 4 7 2" xfId="22556" xr:uid="{00000000-0005-0000-0000-0000132B0000}"/>
    <cellStyle name="SAPBEXexcGood1 4 8" xfId="6641" xr:uid="{00000000-0005-0000-0000-0000142B0000}"/>
    <cellStyle name="SAPBEXexcGood1 4 8 2" xfId="23153" xr:uid="{00000000-0005-0000-0000-0000152B0000}"/>
    <cellStyle name="SAPBEXexcGood1 4 9" xfId="13070" xr:uid="{00000000-0005-0000-0000-0000162B0000}"/>
    <cellStyle name="SAPBEXexcGood1 4 9 2" xfId="28853" xr:uid="{00000000-0005-0000-0000-0000172B0000}"/>
    <cellStyle name="SAPBEXexcGood1 5" xfId="702" xr:uid="{00000000-0005-0000-0000-0000182B0000}"/>
    <cellStyle name="SAPBEXexcGood1 5 10" xfId="20783" xr:uid="{00000000-0005-0000-0000-0000192B0000}"/>
    <cellStyle name="SAPBEXexcGood1 5 11" xfId="22377" xr:uid="{00000000-0005-0000-0000-00001A2B0000}"/>
    <cellStyle name="SAPBEXexcGood1 5 12" xfId="40835" xr:uid="{0575A02D-266F-4616-ADB5-7A814FDE87CF}"/>
    <cellStyle name="SAPBEXexcGood1 5 13" xfId="41085" xr:uid="{61440B2C-ED18-4D39-91AE-2C4B2BAF574F}"/>
    <cellStyle name="SAPBEXexcGood1 5 14" xfId="41204" xr:uid="{05D8CABB-9B3C-4CD8-B014-D9C4A83B65D0}"/>
    <cellStyle name="SAPBEXexcGood1 5 15" xfId="39889" xr:uid="{7DA3C681-F586-4C32-802A-4A793D88DB50}"/>
    <cellStyle name="SAPBEXexcGood1 5 2" xfId="703" xr:uid="{00000000-0005-0000-0000-00001B2B0000}"/>
    <cellStyle name="SAPBEXexcGood1 5 2 10" xfId="22378" xr:uid="{00000000-0005-0000-0000-00001C2B0000}"/>
    <cellStyle name="SAPBEXexcGood1 5 2 11" xfId="40836" xr:uid="{D25D49FC-FB00-44BB-A421-76E394A0FC06}"/>
    <cellStyle name="SAPBEXexcGood1 5 2 12" xfId="39951" xr:uid="{6947C96C-ABB7-48E0-90C7-96137A1348A2}"/>
    <cellStyle name="SAPBEXexcGood1 5 2 13" xfId="40068" xr:uid="{B0BFD713-90D7-4FD6-ACC3-973610717C08}"/>
    <cellStyle name="SAPBEXexcGood1 5 2 14" xfId="41025" xr:uid="{C01B176B-634D-40BC-814F-F916443EE315}"/>
    <cellStyle name="SAPBEXexcGood1 5 2 2" xfId="2874" xr:uid="{00000000-0005-0000-0000-00001D2B0000}"/>
    <cellStyle name="SAPBEXexcGood1 5 2 2 10" xfId="43627" xr:uid="{91B372FB-C673-4CE1-8473-6682D11AF2C0}"/>
    <cellStyle name="SAPBEXexcGood1 5 2 2 11" xfId="45817" xr:uid="{6D5BC19D-24D8-435C-9129-2CC4DA40D015}"/>
    <cellStyle name="SAPBEXexcGood1 5 2 2 12" xfId="48135" xr:uid="{C3E387D6-36FA-4FE0-9A69-C8988B8E8B93}"/>
    <cellStyle name="SAPBEXexcGood1 5 2 2 2" xfId="8046" xr:uid="{00000000-0005-0000-0000-00001E2B0000}"/>
    <cellStyle name="SAPBEXexcGood1 5 2 2 2 2" xfId="24075" xr:uid="{00000000-0005-0000-0000-00001F2B0000}"/>
    <cellStyle name="SAPBEXexcGood1 5 2 2 3" xfId="10873" xr:uid="{00000000-0005-0000-0000-0000202B0000}"/>
    <cellStyle name="SAPBEXexcGood1 5 2 2 3 2" xfId="26740" xr:uid="{00000000-0005-0000-0000-0000212B0000}"/>
    <cellStyle name="SAPBEXexcGood1 5 2 2 4" xfId="13535" xr:uid="{00000000-0005-0000-0000-0000222B0000}"/>
    <cellStyle name="SAPBEXexcGood1 5 2 2 4 2" xfId="29160" xr:uid="{00000000-0005-0000-0000-0000232B0000}"/>
    <cellStyle name="SAPBEXexcGood1 5 2 2 5" xfId="16225" xr:uid="{00000000-0005-0000-0000-0000242B0000}"/>
    <cellStyle name="SAPBEXexcGood1 5 2 2 5 2" xfId="31363" xr:uid="{00000000-0005-0000-0000-0000252B0000}"/>
    <cellStyle name="SAPBEXexcGood1 5 2 2 6" xfId="18836" xr:uid="{00000000-0005-0000-0000-0000262B0000}"/>
    <cellStyle name="SAPBEXexcGood1 5 2 2 6 2" xfId="33784" xr:uid="{00000000-0005-0000-0000-0000272B0000}"/>
    <cellStyle name="SAPBEXexcGood1 5 2 2 7" xfId="21099" xr:uid="{00000000-0005-0000-0000-0000282B0000}"/>
    <cellStyle name="SAPBEXexcGood1 5 2 2 7 2" xfId="36025" xr:uid="{00000000-0005-0000-0000-0000292B0000}"/>
    <cellStyle name="SAPBEXexcGood1 5 2 2 8" xfId="6256" xr:uid="{00000000-0005-0000-0000-00002A2B0000}"/>
    <cellStyle name="SAPBEXexcGood1 5 2 2 9" xfId="40427" xr:uid="{2CE5DE51-741E-45D3-8744-495A599C79E9}"/>
    <cellStyle name="SAPBEXexcGood1 5 2 3" xfId="4632" xr:uid="{00000000-0005-0000-0000-00002B2B0000}"/>
    <cellStyle name="SAPBEXexcGood1 5 2 3 2" xfId="9787" xr:uid="{00000000-0005-0000-0000-00002C2B0000}"/>
    <cellStyle name="SAPBEXexcGood1 5 2 3 2 2" xfId="25778" xr:uid="{00000000-0005-0000-0000-00002D2B0000}"/>
    <cellStyle name="SAPBEXexcGood1 5 2 3 3" xfId="12605" xr:uid="{00000000-0005-0000-0000-00002E2B0000}"/>
    <cellStyle name="SAPBEXexcGood1 5 2 3 3 2" xfId="28449" xr:uid="{00000000-0005-0000-0000-00002F2B0000}"/>
    <cellStyle name="SAPBEXexcGood1 5 2 3 4" xfId="14811" xr:uid="{00000000-0005-0000-0000-0000302B0000}"/>
    <cellStyle name="SAPBEXexcGood1 5 2 3 4 2" xfId="30264" xr:uid="{00000000-0005-0000-0000-0000312B0000}"/>
    <cellStyle name="SAPBEXexcGood1 5 2 3 5" xfId="17928" xr:uid="{00000000-0005-0000-0000-0000322B0000}"/>
    <cellStyle name="SAPBEXexcGood1 5 2 3 5 2" xfId="33044" xr:uid="{00000000-0005-0000-0000-0000332B0000}"/>
    <cellStyle name="SAPBEXexcGood1 5 2 3 6" xfId="20536" xr:uid="{00000000-0005-0000-0000-0000342B0000}"/>
    <cellStyle name="SAPBEXexcGood1 5 2 3 6 2" xfId="35473" xr:uid="{00000000-0005-0000-0000-0000352B0000}"/>
    <cellStyle name="SAPBEXexcGood1 5 2 3 7" xfId="21323" xr:uid="{00000000-0005-0000-0000-0000362B0000}"/>
    <cellStyle name="SAPBEXexcGood1 5 2 3 7 2" xfId="36249" xr:uid="{00000000-0005-0000-0000-0000372B0000}"/>
    <cellStyle name="SAPBEXexcGood1 5 2 4" xfId="5553" xr:uid="{00000000-0005-0000-0000-0000382B0000}"/>
    <cellStyle name="SAPBEXexcGood1 5 2 4 2" xfId="37159" xr:uid="{00000000-0005-0000-0000-0000392B0000}"/>
    <cellStyle name="SAPBEXexcGood1 5 2 5" xfId="10038" xr:uid="{00000000-0005-0000-0000-00003A2B0000}"/>
    <cellStyle name="SAPBEXexcGood1 5 2 6" xfId="6617" xr:uid="{00000000-0005-0000-0000-00003B2B0000}"/>
    <cellStyle name="SAPBEXexcGood1 5 2 7" xfId="5708" xr:uid="{00000000-0005-0000-0000-00003C2B0000}"/>
    <cellStyle name="SAPBEXexcGood1 5 2 8" xfId="18171" xr:uid="{00000000-0005-0000-0000-00003D2B0000}"/>
    <cellStyle name="SAPBEXexcGood1 5 2 9" xfId="18519" xr:uid="{00000000-0005-0000-0000-00003E2B0000}"/>
    <cellStyle name="SAPBEXexcGood1 5 3" xfId="2873" xr:uid="{00000000-0005-0000-0000-00003F2B0000}"/>
    <cellStyle name="SAPBEXexcGood1 5 3 10" xfId="42285" xr:uid="{4460229A-425B-4E9B-841A-B9EA43F74D21}"/>
    <cellStyle name="SAPBEXexcGood1 5 3 11" xfId="44761" xr:uid="{EB6A6FDB-BABE-40C3-BE7F-2FA4EB1763B4}"/>
    <cellStyle name="SAPBEXexcGood1 5 3 12" xfId="46823" xr:uid="{3F829D2D-6DCE-47B2-B889-EFCCDC8A88DA}"/>
    <cellStyle name="SAPBEXexcGood1 5 3 13" xfId="49128" xr:uid="{BED13F6E-FDD4-42EA-95D4-5397BA41BA52}"/>
    <cellStyle name="SAPBEXexcGood1 5 3 2" xfId="8045" xr:uid="{00000000-0005-0000-0000-0000402B0000}"/>
    <cellStyle name="SAPBEXexcGood1 5 3 2 2" xfId="24074" xr:uid="{00000000-0005-0000-0000-0000412B0000}"/>
    <cellStyle name="SAPBEXexcGood1 5 3 2 3" xfId="42009" xr:uid="{0880B163-55A6-49B1-838D-304B468183B8}"/>
    <cellStyle name="SAPBEXexcGood1 5 3 2 4" xfId="42447" xr:uid="{914FE91B-B8EF-41CB-8ED0-FBFC52BEFBF7}"/>
    <cellStyle name="SAPBEXexcGood1 5 3 2 5" xfId="44915" xr:uid="{EDC6E0E8-24BE-442B-81F4-A056C8C6435C}"/>
    <cellStyle name="SAPBEXexcGood1 5 3 2 6" xfId="46978" xr:uid="{655A7C6A-7573-46EF-A830-C88BE914ACBA}"/>
    <cellStyle name="SAPBEXexcGood1 5 3 2 7" xfId="49275" xr:uid="{E3D8CF47-B5C1-4E51-85C7-A9ED1CB05482}"/>
    <cellStyle name="SAPBEXexcGood1 5 3 3" xfId="10872" xr:uid="{00000000-0005-0000-0000-0000422B0000}"/>
    <cellStyle name="SAPBEXexcGood1 5 3 3 2" xfId="26739" xr:uid="{00000000-0005-0000-0000-0000432B0000}"/>
    <cellStyle name="SAPBEXexcGood1 5 3 4" xfId="13150" xr:uid="{00000000-0005-0000-0000-0000442B0000}"/>
    <cellStyle name="SAPBEXexcGood1 5 3 4 2" xfId="28930" xr:uid="{00000000-0005-0000-0000-0000452B0000}"/>
    <cellStyle name="SAPBEXexcGood1 5 3 5" xfId="16224" xr:uid="{00000000-0005-0000-0000-0000462B0000}"/>
    <cellStyle name="SAPBEXexcGood1 5 3 5 2" xfId="31362" xr:uid="{00000000-0005-0000-0000-0000472B0000}"/>
    <cellStyle name="SAPBEXexcGood1 5 3 6" xfId="18835" xr:uid="{00000000-0005-0000-0000-0000482B0000}"/>
    <cellStyle name="SAPBEXexcGood1 5 3 6 2" xfId="33783" xr:uid="{00000000-0005-0000-0000-0000492B0000}"/>
    <cellStyle name="SAPBEXexcGood1 5 3 7" xfId="21098" xr:uid="{00000000-0005-0000-0000-00004A2B0000}"/>
    <cellStyle name="SAPBEXexcGood1 5 3 7 2" xfId="36024" xr:uid="{00000000-0005-0000-0000-00004B2B0000}"/>
    <cellStyle name="SAPBEXexcGood1 5 3 8" xfId="6255" xr:uid="{00000000-0005-0000-0000-00004C2B0000}"/>
    <cellStyle name="SAPBEXexcGood1 5 3 9" xfId="41846" xr:uid="{B78A558F-5800-44C4-ABFC-D82E32A41F6D}"/>
    <cellStyle name="SAPBEXexcGood1 5 4" xfId="4633" xr:uid="{00000000-0005-0000-0000-00004D2B0000}"/>
    <cellStyle name="SAPBEXexcGood1 5 4 10" xfId="45816" xr:uid="{77B469A5-C081-4390-97AC-FF8950D60A75}"/>
    <cellStyle name="SAPBEXexcGood1 5 4 11" xfId="48134" xr:uid="{4C034597-42E5-4FAE-B0D9-A68109A05DD6}"/>
    <cellStyle name="SAPBEXexcGood1 5 4 2" xfId="9788" xr:uid="{00000000-0005-0000-0000-00004E2B0000}"/>
    <cellStyle name="SAPBEXexcGood1 5 4 2 2" xfId="25779" xr:uid="{00000000-0005-0000-0000-00004F2B0000}"/>
    <cellStyle name="SAPBEXexcGood1 5 4 3" xfId="12606" xr:uid="{00000000-0005-0000-0000-0000502B0000}"/>
    <cellStyle name="SAPBEXexcGood1 5 4 3 2" xfId="28450" xr:uid="{00000000-0005-0000-0000-0000512B0000}"/>
    <cellStyle name="SAPBEXexcGood1 5 4 4" xfId="7461" xr:uid="{00000000-0005-0000-0000-0000522B0000}"/>
    <cellStyle name="SAPBEXexcGood1 5 4 4 2" xfId="23647" xr:uid="{00000000-0005-0000-0000-0000532B0000}"/>
    <cellStyle name="SAPBEXexcGood1 5 4 5" xfId="17929" xr:uid="{00000000-0005-0000-0000-0000542B0000}"/>
    <cellStyle name="SAPBEXexcGood1 5 4 5 2" xfId="33045" xr:uid="{00000000-0005-0000-0000-0000552B0000}"/>
    <cellStyle name="SAPBEXexcGood1 5 4 6" xfId="20537" xr:uid="{00000000-0005-0000-0000-0000562B0000}"/>
    <cellStyle name="SAPBEXexcGood1 5 4 6 2" xfId="35474" xr:uid="{00000000-0005-0000-0000-0000572B0000}"/>
    <cellStyle name="SAPBEXexcGood1 5 4 7" xfId="14142" xr:uid="{00000000-0005-0000-0000-0000582B0000}"/>
    <cellStyle name="SAPBEXexcGood1 5 4 7 2" xfId="29718" xr:uid="{00000000-0005-0000-0000-0000592B0000}"/>
    <cellStyle name="SAPBEXexcGood1 5 4 8" xfId="38194" xr:uid="{73D47CFE-7EDB-43B5-ADAA-A46B6D9DDEA9}"/>
    <cellStyle name="SAPBEXexcGood1 5 4 9" xfId="43626" xr:uid="{583672C7-C9EE-4FAF-BE18-E4F951F5A837}"/>
    <cellStyle name="SAPBEXexcGood1 5 5" xfId="5554" xr:uid="{00000000-0005-0000-0000-00005A2B0000}"/>
    <cellStyle name="SAPBEXexcGood1 5 5 2" xfId="37766" xr:uid="{00000000-0005-0000-0000-00005B2B0000}"/>
    <cellStyle name="SAPBEXexcGood1 5 6" xfId="7665" xr:uid="{00000000-0005-0000-0000-00005C2B0000}"/>
    <cellStyle name="SAPBEXexcGood1 5 7" xfId="14164" xr:uid="{00000000-0005-0000-0000-00005D2B0000}"/>
    <cellStyle name="SAPBEXexcGood1 5 8" xfId="14243" xr:uid="{00000000-0005-0000-0000-00005E2B0000}"/>
    <cellStyle name="SAPBEXexcGood1 5 9" xfId="13480" xr:uid="{00000000-0005-0000-0000-00005F2B0000}"/>
    <cellStyle name="SAPBEXexcGood1 6" xfId="704" xr:uid="{00000000-0005-0000-0000-0000602B0000}"/>
    <cellStyle name="SAPBEXexcGood1 6 10" xfId="15993" xr:uid="{00000000-0005-0000-0000-0000612B0000}"/>
    <cellStyle name="SAPBEXexcGood1 6 11" xfId="22379" xr:uid="{00000000-0005-0000-0000-0000622B0000}"/>
    <cellStyle name="SAPBEXexcGood1 6 12" xfId="39698" xr:uid="{C0FD4D76-75A1-4AEE-BF36-FBBBC05CD9C1}"/>
    <cellStyle name="SAPBEXexcGood1 6 13" xfId="41086" xr:uid="{656AA4E9-B662-49F5-805B-D6E7718A51B4}"/>
    <cellStyle name="SAPBEXexcGood1 6 14" xfId="41203" xr:uid="{ECE55158-7417-4F85-A8D8-63C4DAF6C3C4}"/>
    <cellStyle name="SAPBEXexcGood1 6 15" xfId="39890" xr:uid="{F284E41D-79FE-4C79-8884-12166984117B}"/>
    <cellStyle name="SAPBEXexcGood1 6 2" xfId="705" xr:uid="{00000000-0005-0000-0000-0000632B0000}"/>
    <cellStyle name="SAPBEXexcGood1 6 2 10" xfId="22380" xr:uid="{00000000-0005-0000-0000-0000642B0000}"/>
    <cellStyle name="SAPBEXexcGood1 6 2 11" xfId="39697" xr:uid="{BD097717-CBC6-4994-AB3E-8C4FEF2C745E}"/>
    <cellStyle name="SAPBEXexcGood1 6 2 12" xfId="39952" xr:uid="{DCC1B9BC-8FCD-46B5-BCA7-DC4CC4BFEF7C}"/>
    <cellStyle name="SAPBEXexcGood1 6 2 13" xfId="40067" xr:uid="{C663733F-113C-4668-ACE9-815F9BCDDBC7}"/>
    <cellStyle name="SAPBEXexcGood1 6 2 14" xfId="44696" xr:uid="{0C74D1E4-D451-4B3C-A1F8-FD6518EDBE32}"/>
    <cellStyle name="SAPBEXexcGood1 6 2 2" xfId="2876" xr:uid="{00000000-0005-0000-0000-0000652B0000}"/>
    <cellStyle name="SAPBEXexcGood1 6 2 2 10" xfId="43629" xr:uid="{9CD54B71-5959-417C-9144-E706514AE388}"/>
    <cellStyle name="SAPBEXexcGood1 6 2 2 11" xfId="45819" xr:uid="{107CADF7-39C4-49C6-9150-10A4A4D2CFF1}"/>
    <cellStyle name="SAPBEXexcGood1 6 2 2 12" xfId="48137" xr:uid="{B815C631-FB9F-4BF7-845F-A1A3C9593523}"/>
    <cellStyle name="SAPBEXexcGood1 6 2 2 2" xfId="8048" xr:uid="{00000000-0005-0000-0000-0000662B0000}"/>
    <cellStyle name="SAPBEXexcGood1 6 2 2 2 2" xfId="24077" xr:uid="{00000000-0005-0000-0000-0000672B0000}"/>
    <cellStyle name="SAPBEXexcGood1 6 2 2 3" xfId="10875" xr:uid="{00000000-0005-0000-0000-0000682B0000}"/>
    <cellStyle name="SAPBEXexcGood1 6 2 2 3 2" xfId="26742" xr:uid="{00000000-0005-0000-0000-0000692B0000}"/>
    <cellStyle name="SAPBEXexcGood1 6 2 2 4" xfId="15344" xr:uid="{00000000-0005-0000-0000-00006A2B0000}"/>
    <cellStyle name="SAPBEXexcGood1 6 2 2 4 2" xfId="30753" xr:uid="{00000000-0005-0000-0000-00006B2B0000}"/>
    <cellStyle name="SAPBEXexcGood1 6 2 2 5" xfId="16227" xr:uid="{00000000-0005-0000-0000-00006C2B0000}"/>
    <cellStyle name="SAPBEXexcGood1 6 2 2 5 2" xfId="31365" xr:uid="{00000000-0005-0000-0000-00006D2B0000}"/>
    <cellStyle name="SAPBEXexcGood1 6 2 2 6" xfId="18838" xr:uid="{00000000-0005-0000-0000-00006E2B0000}"/>
    <cellStyle name="SAPBEXexcGood1 6 2 2 6 2" xfId="33786" xr:uid="{00000000-0005-0000-0000-00006F2B0000}"/>
    <cellStyle name="SAPBEXexcGood1 6 2 2 7" xfId="21101" xr:uid="{00000000-0005-0000-0000-0000702B0000}"/>
    <cellStyle name="SAPBEXexcGood1 6 2 2 7 2" xfId="36027" xr:uid="{00000000-0005-0000-0000-0000712B0000}"/>
    <cellStyle name="SAPBEXexcGood1 6 2 2 8" xfId="6258" xr:uid="{00000000-0005-0000-0000-0000722B0000}"/>
    <cellStyle name="SAPBEXexcGood1 6 2 2 9" xfId="39187" xr:uid="{637AB35D-FB59-497E-BBC7-0BF1605A46B1}"/>
    <cellStyle name="SAPBEXexcGood1 6 2 3" xfId="4630" xr:uid="{00000000-0005-0000-0000-0000732B0000}"/>
    <cellStyle name="SAPBEXexcGood1 6 2 3 2" xfId="9785" xr:uid="{00000000-0005-0000-0000-0000742B0000}"/>
    <cellStyle name="SAPBEXexcGood1 6 2 3 2 2" xfId="25776" xr:uid="{00000000-0005-0000-0000-0000752B0000}"/>
    <cellStyle name="SAPBEXexcGood1 6 2 3 3" xfId="12603" xr:uid="{00000000-0005-0000-0000-0000762B0000}"/>
    <cellStyle name="SAPBEXexcGood1 6 2 3 3 2" xfId="28447" xr:uid="{00000000-0005-0000-0000-0000772B0000}"/>
    <cellStyle name="SAPBEXexcGood1 6 2 3 4" xfId="14812" xr:uid="{00000000-0005-0000-0000-0000782B0000}"/>
    <cellStyle name="SAPBEXexcGood1 6 2 3 4 2" xfId="30265" xr:uid="{00000000-0005-0000-0000-0000792B0000}"/>
    <cellStyle name="SAPBEXexcGood1 6 2 3 5" xfId="17926" xr:uid="{00000000-0005-0000-0000-00007A2B0000}"/>
    <cellStyle name="SAPBEXexcGood1 6 2 3 5 2" xfId="33042" xr:uid="{00000000-0005-0000-0000-00007B2B0000}"/>
    <cellStyle name="SAPBEXexcGood1 6 2 3 6" xfId="20534" xr:uid="{00000000-0005-0000-0000-00007C2B0000}"/>
    <cellStyle name="SAPBEXexcGood1 6 2 3 6 2" xfId="35471" xr:uid="{00000000-0005-0000-0000-00007D2B0000}"/>
    <cellStyle name="SAPBEXexcGood1 6 2 3 7" xfId="21867" xr:uid="{00000000-0005-0000-0000-00007E2B0000}"/>
    <cellStyle name="SAPBEXexcGood1 6 2 3 7 2" xfId="36786" xr:uid="{00000000-0005-0000-0000-00007F2B0000}"/>
    <cellStyle name="SAPBEXexcGood1 6 2 4" xfId="5551" xr:uid="{00000000-0005-0000-0000-0000802B0000}"/>
    <cellStyle name="SAPBEXexcGood1 6 2 4 2" xfId="37765" xr:uid="{00000000-0005-0000-0000-0000812B0000}"/>
    <cellStyle name="SAPBEXexcGood1 6 2 5" xfId="10037" xr:uid="{00000000-0005-0000-0000-0000822B0000}"/>
    <cellStyle name="SAPBEXexcGood1 6 2 6" xfId="14743" xr:uid="{00000000-0005-0000-0000-0000832B0000}"/>
    <cellStyle name="SAPBEXexcGood1 6 2 7" xfId="10571" xr:uid="{00000000-0005-0000-0000-0000842B0000}"/>
    <cellStyle name="SAPBEXexcGood1 6 2 8" xfId="18169" xr:uid="{00000000-0005-0000-0000-0000852B0000}"/>
    <cellStyle name="SAPBEXexcGood1 6 2 9" xfId="18517" xr:uid="{00000000-0005-0000-0000-0000862B0000}"/>
    <cellStyle name="SAPBEXexcGood1 6 3" xfId="2875" xr:uid="{00000000-0005-0000-0000-0000872B0000}"/>
    <cellStyle name="SAPBEXexcGood1 6 3 10" xfId="42286" xr:uid="{6C8132E7-4FD8-4E43-AD1B-2964EA54513A}"/>
    <cellStyle name="SAPBEXexcGood1 6 3 11" xfId="44762" xr:uid="{9CFA161B-45FD-4FBA-B41B-B6715461FEA5}"/>
    <cellStyle name="SAPBEXexcGood1 6 3 12" xfId="46824" xr:uid="{11CAF8BF-3F0B-4D96-829C-2CE9F3863E08}"/>
    <cellStyle name="SAPBEXexcGood1 6 3 13" xfId="49129" xr:uid="{1D881F81-E952-40CC-98AD-BFFDF7FC4312}"/>
    <cellStyle name="SAPBEXexcGood1 6 3 2" xfId="8047" xr:uid="{00000000-0005-0000-0000-0000882B0000}"/>
    <cellStyle name="SAPBEXexcGood1 6 3 2 2" xfId="24076" xr:uid="{00000000-0005-0000-0000-0000892B0000}"/>
    <cellStyle name="SAPBEXexcGood1 6 3 2 3" xfId="42010" xr:uid="{EF23B8D4-BA31-489F-BC68-3D3913B462CD}"/>
    <cellStyle name="SAPBEXexcGood1 6 3 2 4" xfId="42448" xr:uid="{1CCE720B-784B-43A0-B83F-3743A27D95AC}"/>
    <cellStyle name="SAPBEXexcGood1 6 3 2 5" xfId="44916" xr:uid="{98646FB2-A032-461D-A3D6-28BDA03B89DE}"/>
    <cellStyle name="SAPBEXexcGood1 6 3 2 6" xfId="46979" xr:uid="{F94E7C32-9438-44C3-967B-384901214D73}"/>
    <cellStyle name="SAPBEXexcGood1 6 3 2 7" xfId="49276" xr:uid="{59079BD4-97C4-497A-B3CF-CE70C296089E}"/>
    <cellStyle name="SAPBEXexcGood1 6 3 3" xfId="10874" xr:uid="{00000000-0005-0000-0000-00008A2B0000}"/>
    <cellStyle name="SAPBEXexcGood1 6 3 3 2" xfId="26741" xr:uid="{00000000-0005-0000-0000-00008B2B0000}"/>
    <cellStyle name="SAPBEXexcGood1 6 3 4" xfId="13149" xr:uid="{00000000-0005-0000-0000-00008C2B0000}"/>
    <cellStyle name="SAPBEXexcGood1 6 3 4 2" xfId="28929" xr:uid="{00000000-0005-0000-0000-00008D2B0000}"/>
    <cellStyle name="SAPBEXexcGood1 6 3 5" xfId="16226" xr:uid="{00000000-0005-0000-0000-00008E2B0000}"/>
    <cellStyle name="SAPBEXexcGood1 6 3 5 2" xfId="31364" xr:uid="{00000000-0005-0000-0000-00008F2B0000}"/>
    <cellStyle name="SAPBEXexcGood1 6 3 6" xfId="18837" xr:uid="{00000000-0005-0000-0000-0000902B0000}"/>
    <cellStyle name="SAPBEXexcGood1 6 3 6 2" xfId="33785" xr:uid="{00000000-0005-0000-0000-0000912B0000}"/>
    <cellStyle name="SAPBEXexcGood1 6 3 7" xfId="21100" xr:uid="{00000000-0005-0000-0000-0000922B0000}"/>
    <cellStyle name="SAPBEXexcGood1 6 3 7 2" xfId="36026" xr:uid="{00000000-0005-0000-0000-0000932B0000}"/>
    <cellStyle name="SAPBEXexcGood1 6 3 8" xfId="6257" xr:uid="{00000000-0005-0000-0000-0000942B0000}"/>
    <cellStyle name="SAPBEXexcGood1 6 3 9" xfId="41847" xr:uid="{4CD66842-5B2F-4479-93B1-2A2439DFFC97}"/>
    <cellStyle name="SAPBEXexcGood1 6 4" xfId="4631" xr:uid="{00000000-0005-0000-0000-0000952B0000}"/>
    <cellStyle name="SAPBEXexcGood1 6 4 10" xfId="45818" xr:uid="{4ADCA494-81AD-4DBE-A999-3488F3D26B0B}"/>
    <cellStyle name="SAPBEXexcGood1 6 4 11" xfId="48136" xr:uid="{70660330-B232-47BD-879E-FCA7FBD81B69}"/>
    <cellStyle name="SAPBEXexcGood1 6 4 2" xfId="9786" xr:uid="{00000000-0005-0000-0000-0000962B0000}"/>
    <cellStyle name="SAPBEXexcGood1 6 4 2 2" xfId="25777" xr:uid="{00000000-0005-0000-0000-0000972B0000}"/>
    <cellStyle name="SAPBEXexcGood1 6 4 3" xfId="12604" xr:uid="{00000000-0005-0000-0000-0000982B0000}"/>
    <cellStyle name="SAPBEXexcGood1 6 4 3 2" xfId="28448" xr:uid="{00000000-0005-0000-0000-0000992B0000}"/>
    <cellStyle name="SAPBEXexcGood1 6 4 4" xfId="14075" xr:uid="{00000000-0005-0000-0000-00009A2B0000}"/>
    <cellStyle name="SAPBEXexcGood1 6 4 4 2" xfId="29656" xr:uid="{00000000-0005-0000-0000-00009B2B0000}"/>
    <cellStyle name="SAPBEXexcGood1 6 4 5" xfId="17927" xr:uid="{00000000-0005-0000-0000-00009C2B0000}"/>
    <cellStyle name="SAPBEXexcGood1 6 4 5 2" xfId="33043" xr:uid="{00000000-0005-0000-0000-00009D2B0000}"/>
    <cellStyle name="SAPBEXexcGood1 6 4 6" xfId="20535" xr:uid="{00000000-0005-0000-0000-00009E2B0000}"/>
    <cellStyle name="SAPBEXexcGood1 6 4 6 2" xfId="35472" xr:uid="{00000000-0005-0000-0000-00009F2B0000}"/>
    <cellStyle name="SAPBEXexcGood1 6 4 7" xfId="21874" xr:uid="{00000000-0005-0000-0000-0000A02B0000}"/>
    <cellStyle name="SAPBEXexcGood1 6 4 7 2" xfId="36793" xr:uid="{00000000-0005-0000-0000-0000A12B0000}"/>
    <cellStyle name="SAPBEXexcGood1 6 4 8" xfId="39188" xr:uid="{F779455C-D8C9-43B8-B35B-34DC0FD36979}"/>
    <cellStyle name="SAPBEXexcGood1 6 4 9" xfId="43628" xr:uid="{FE83E57B-ED11-45A7-B061-BD87BBAC9C20}"/>
    <cellStyle name="SAPBEXexcGood1 6 5" xfId="5552" xr:uid="{00000000-0005-0000-0000-0000A22B0000}"/>
    <cellStyle name="SAPBEXexcGood1 6 5 2" xfId="37158" xr:uid="{00000000-0005-0000-0000-0000A32B0000}"/>
    <cellStyle name="SAPBEXexcGood1 6 6" xfId="10109" xr:uid="{00000000-0005-0000-0000-0000A42B0000}"/>
    <cellStyle name="SAPBEXexcGood1 6 7" xfId="13328" xr:uid="{00000000-0005-0000-0000-0000A52B0000}"/>
    <cellStyle name="SAPBEXexcGood1 6 8" xfId="10570" xr:uid="{00000000-0005-0000-0000-0000A62B0000}"/>
    <cellStyle name="SAPBEXexcGood1 6 9" xfId="18247" xr:uid="{00000000-0005-0000-0000-0000A72B0000}"/>
    <cellStyle name="SAPBEXexcGood1 7" xfId="706" xr:uid="{00000000-0005-0000-0000-0000A82B0000}"/>
    <cellStyle name="SAPBEXexcGood1 7 10" xfId="15715" xr:uid="{00000000-0005-0000-0000-0000A92B0000}"/>
    <cellStyle name="SAPBEXexcGood1 7 11" xfId="22381" xr:uid="{00000000-0005-0000-0000-0000AA2B0000}"/>
    <cellStyle name="SAPBEXexcGood1 7 12" xfId="40833" xr:uid="{0649C4DC-24E3-4159-8C32-B8C491376539}"/>
    <cellStyle name="SAPBEXexcGood1 7 13" xfId="41087" xr:uid="{6D7CF8B0-8F01-4ED1-AD4F-AE96D0FB316A}"/>
    <cellStyle name="SAPBEXexcGood1 7 14" xfId="41202" xr:uid="{5DAD0E77-7C2A-44C8-AA6F-1A18A2DFA246}"/>
    <cellStyle name="SAPBEXexcGood1 7 15" xfId="38926" xr:uid="{C40240C2-2C01-406D-A693-6FCEF1AF4635}"/>
    <cellStyle name="SAPBEXexcGood1 7 2" xfId="707" xr:uid="{00000000-0005-0000-0000-0000AB2B0000}"/>
    <cellStyle name="SAPBEXexcGood1 7 2 10" xfId="22382" xr:uid="{00000000-0005-0000-0000-0000AC2B0000}"/>
    <cellStyle name="SAPBEXexcGood1 7 2 11" xfId="40834" xr:uid="{F96758C4-8483-4991-A2F2-6D1B0F62896B}"/>
    <cellStyle name="SAPBEXexcGood1 7 2 12" xfId="39953" xr:uid="{F88E31D2-E0BE-4E7F-A19E-2367948D8C5C}"/>
    <cellStyle name="SAPBEXexcGood1 7 2 13" xfId="40066" xr:uid="{5F8108CA-0C62-413E-A4B3-16E21E80CA07}"/>
    <cellStyle name="SAPBEXexcGood1 7 2 14" xfId="39891" xr:uid="{E635E5E6-70CE-4F60-97CB-A64AAD78AEB8}"/>
    <cellStyle name="SAPBEXexcGood1 7 2 2" xfId="2878" xr:uid="{00000000-0005-0000-0000-0000AD2B0000}"/>
    <cellStyle name="SAPBEXexcGood1 7 2 2 10" xfId="43631" xr:uid="{F281CFBF-4936-4417-BB27-003AACD62A1B}"/>
    <cellStyle name="SAPBEXexcGood1 7 2 2 11" xfId="45821" xr:uid="{05641377-5697-4270-BF9A-30469C11B8F2}"/>
    <cellStyle name="SAPBEXexcGood1 7 2 2 12" xfId="48139" xr:uid="{902815DB-89B0-4199-83A1-EC260F0A475B}"/>
    <cellStyle name="SAPBEXexcGood1 7 2 2 2" xfId="8050" xr:uid="{00000000-0005-0000-0000-0000AE2B0000}"/>
    <cellStyle name="SAPBEXexcGood1 7 2 2 2 2" xfId="24079" xr:uid="{00000000-0005-0000-0000-0000AF2B0000}"/>
    <cellStyle name="SAPBEXexcGood1 7 2 2 3" xfId="10877" xr:uid="{00000000-0005-0000-0000-0000B02B0000}"/>
    <cellStyle name="SAPBEXexcGood1 7 2 2 3 2" xfId="26744" xr:uid="{00000000-0005-0000-0000-0000B12B0000}"/>
    <cellStyle name="SAPBEXexcGood1 7 2 2 4" xfId="10529" xr:uid="{00000000-0005-0000-0000-0000B22B0000}"/>
    <cellStyle name="SAPBEXexcGood1 7 2 2 4 2" xfId="26451" xr:uid="{00000000-0005-0000-0000-0000B32B0000}"/>
    <cellStyle name="SAPBEXexcGood1 7 2 2 5" xfId="16229" xr:uid="{00000000-0005-0000-0000-0000B42B0000}"/>
    <cellStyle name="SAPBEXexcGood1 7 2 2 5 2" xfId="31367" xr:uid="{00000000-0005-0000-0000-0000B52B0000}"/>
    <cellStyle name="SAPBEXexcGood1 7 2 2 6" xfId="18840" xr:uid="{00000000-0005-0000-0000-0000B62B0000}"/>
    <cellStyle name="SAPBEXexcGood1 7 2 2 6 2" xfId="33788" xr:uid="{00000000-0005-0000-0000-0000B72B0000}"/>
    <cellStyle name="SAPBEXexcGood1 7 2 2 7" xfId="21103" xr:uid="{00000000-0005-0000-0000-0000B82B0000}"/>
    <cellStyle name="SAPBEXexcGood1 7 2 2 7 2" xfId="36029" xr:uid="{00000000-0005-0000-0000-0000B92B0000}"/>
    <cellStyle name="SAPBEXexcGood1 7 2 2 8" xfId="6260" xr:uid="{00000000-0005-0000-0000-0000BA2B0000}"/>
    <cellStyle name="SAPBEXexcGood1 7 2 2 9" xfId="39185" xr:uid="{3D482DBE-E9E1-4D51-A557-888FBEFF8E5B}"/>
    <cellStyle name="SAPBEXexcGood1 7 2 3" xfId="4628" xr:uid="{00000000-0005-0000-0000-0000BB2B0000}"/>
    <cellStyle name="SAPBEXexcGood1 7 2 3 2" xfId="9783" xr:uid="{00000000-0005-0000-0000-0000BC2B0000}"/>
    <cellStyle name="SAPBEXexcGood1 7 2 3 2 2" xfId="25774" xr:uid="{00000000-0005-0000-0000-0000BD2B0000}"/>
    <cellStyle name="SAPBEXexcGood1 7 2 3 3" xfId="12601" xr:uid="{00000000-0005-0000-0000-0000BE2B0000}"/>
    <cellStyle name="SAPBEXexcGood1 7 2 3 3 2" xfId="28445" xr:uid="{00000000-0005-0000-0000-0000BF2B0000}"/>
    <cellStyle name="SAPBEXexcGood1 7 2 3 4" xfId="14813" xr:uid="{00000000-0005-0000-0000-0000C02B0000}"/>
    <cellStyle name="SAPBEXexcGood1 7 2 3 4 2" xfId="30266" xr:uid="{00000000-0005-0000-0000-0000C12B0000}"/>
    <cellStyle name="SAPBEXexcGood1 7 2 3 5" xfId="17924" xr:uid="{00000000-0005-0000-0000-0000C22B0000}"/>
    <cellStyle name="SAPBEXexcGood1 7 2 3 5 2" xfId="33040" xr:uid="{00000000-0005-0000-0000-0000C32B0000}"/>
    <cellStyle name="SAPBEXexcGood1 7 2 3 6" xfId="20532" xr:uid="{00000000-0005-0000-0000-0000C42B0000}"/>
    <cellStyle name="SAPBEXexcGood1 7 2 3 6 2" xfId="35469" xr:uid="{00000000-0005-0000-0000-0000C52B0000}"/>
    <cellStyle name="SAPBEXexcGood1 7 2 3 7" xfId="21868" xr:uid="{00000000-0005-0000-0000-0000C62B0000}"/>
    <cellStyle name="SAPBEXexcGood1 7 2 3 7 2" xfId="36787" xr:uid="{00000000-0005-0000-0000-0000C72B0000}"/>
    <cellStyle name="SAPBEXexcGood1 7 2 4" xfId="5549" xr:uid="{00000000-0005-0000-0000-0000C82B0000}"/>
    <cellStyle name="SAPBEXexcGood1 7 2 4 2" xfId="37156" xr:uid="{00000000-0005-0000-0000-0000C92B0000}"/>
    <cellStyle name="SAPBEXexcGood1 7 2 5" xfId="7368" xr:uid="{00000000-0005-0000-0000-0000CA2B0000}"/>
    <cellStyle name="SAPBEXexcGood1 7 2 6" xfId="13330" xr:uid="{00000000-0005-0000-0000-0000CB2B0000}"/>
    <cellStyle name="SAPBEXexcGood1 7 2 7" xfId="15548" xr:uid="{00000000-0005-0000-0000-0000CC2B0000}"/>
    <cellStyle name="SAPBEXexcGood1 7 2 8" xfId="18163" xr:uid="{00000000-0005-0000-0000-0000CD2B0000}"/>
    <cellStyle name="SAPBEXexcGood1 7 2 9" xfId="15717" xr:uid="{00000000-0005-0000-0000-0000CE2B0000}"/>
    <cellStyle name="SAPBEXexcGood1 7 3" xfId="2877" xr:uid="{00000000-0005-0000-0000-0000CF2B0000}"/>
    <cellStyle name="SAPBEXexcGood1 7 3 10" xfId="42287" xr:uid="{558CCDD5-183D-4795-8AE8-140E480DB88A}"/>
    <cellStyle name="SAPBEXexcGood1 7 3 11" xfId="44763" xr:uid="{2588AE96-4F54-49AC-813C-B619CD856E02}"/>
    <cellStyle name="SAPBEXexcGood1 7 3 12" xfId="46825" xr:uid="{0F5438B4-1D4F-48F0-BCCF-CB098CE97C35}"/>
    <cellStyle name="SAPBEXexcGood1 7 3 13" xfId="49130" xr:uid="{41C65BBF-B9B8-48CF-8442-DDED81141293}"/>
    <cellStyle name="SAPBEXexcGood1 7 3 2" xfId="8049" xr:uid="{00000000-0005-0000-0000-0000D02B0000}"/>
    <cellStyle name="SAPBEXexcGood1 7 3 2 2" xfId="24078" xr:uid="{00000000-0005-0000-0000-0000D12B0000}"/>
    <cellStyle name="SAPBEXexcGood1 7 3 2 3" xfId="42011" xr:uid="{ED535A2E-E2A1-4AD2-88C5-2498ED33A436}"/>
    <cellStyle name="SAPBEXexcGood1 7 3 2 4" xfId="42449" xr:uid="{24246367-249C-47CE-9BF6-469902E0AC66}"/>
    <cellStyle name="SAPBEXexcGood1 7 3 2 5" xfId="44917" xr:uid="{F083502A-1A4F-4268-8EEF-374D83AAAB2B}"/>
    <cellStyle name="SAPBEXexcGood1 7 3 2 6" xfId="46980" xr:uid="{E7E391CA-09D6-4EA9-AB93-07B38B898ED0}"/>
    <cellStyle name="SAPBEXexcGood1 7 3 2 7" xfId="49277" xr:uid="{B04214B6-0431-4702-B77A-1EC4530B7841}"/>
    <cellStyle name="SAPBEXexcGood1 7 3 3" xfId="10876" xr:uid="{00000000-0005-0000-0000-0000D22B0000}"/>
    <cellStyle name="SAPBEXexcGood1 7 3 3 2" xfId="26743" xr:uid="{00000000-0005-0000-0000-0000D32B0000}"/>
    <cellStyle name="SAPBEXexcGood1 7 3 4" xfId="13148" xr:uid="{00000000-0005-0000-0000-0000D42B0000}"/>
    <cellStyle name="SAPBEXexcGood1 7 3 4 2" xfId="28928" xr:uid="{00000000-0005-0000-0000-0000D52B0000}"/>
    <cellStyle name="SAPBEXexcGood1 7 3 5" xfId="16228" xr:uid="{00000000-0005-0000-0000-0000D62B0000}"/>
    <cellStyle name="SAPBEXexcGood1 7 3 5 2" xfId="31366" xr:uid="{00000000-0005-0000-0000-0000D72B0000}"/>
    <cellStyle name="SAPBEXexcGood1 7 3 6" xfId="18839" xr:uid="{00000000-0005-0000-0000-0000D82B0000}"/>
    <cellStyle name="SAPBEXexcGood1 7 3 6 2" xfId="33787" xr:uid="{00000000-0005-0000-0000-0000D92B0000}"/>
    <cellStyle name="SAPBEXexcGood1 7 3 7" xfId="21102" xr:uid="{00000000-0005-0000-0000-0000DA2B0000}"/>
    <cellStyle name="SAPBEXexcGood1 7 3 7 2" xfId="36028" xr:uid="{00000000-0005-0000-0000-0000DB2B0000}"/>
    <cellStyle name="SAPBEXexcGood1 7 3 8" xfId="6259" xr:uid="{00000000-0005-0000-0000-0000DC2B0000}"/>
    <cellStyle name="SAPBEXexcGood1 7 3 9" xfId="41848" xr:uid="{932D1DBF-7F2F-425E-8BF5-627DFD763F29}"/>
    <cellStyle name="SAPBEXexcGood1 7 4" xfId="4629" xr:uid="{00000000-0005-0000-0000-0000DD2B0000}"/>
    <cellStyle name="SAPBEXexcGood1 7 4 10" xfId="45820" xr:uid="{57379B1C-257D-43FF-9A82-EE501A352D36}"/>
    <cellStyle name="SAPBEXexcGood1 7 4 11" xfId="48138" xr:uid="{08D9B6B6-A3D5-4F23-ADCE-4199F15249DC}"/>
    <cellStyle name="SAPBEXexcGood1 7 4 2" xfId="9784" xr:uid="{00000000-0005-0000-0000-0000DE2B0000}"/>
    <cellStyle name="SAPBEXexcGood1 7 4 2 2" xfId="25775" xr:uid="{00000000-0005-0000-0000-0000DF2B0000}"/>
    <cellStyle name="SAPBEXexcGood1 7 4 3" xfId="12602" xr:uid="{00000000-0005-0000-0000-0000E02B0000}"/>
    <cellStyle name="SAPBEXexcGood1 7 4 3 2" xfId="28446" xr:uid="{00000000-0005-0000-0000-0000E12B0000}"/>
    <cellStyle name="SAPBEXexcGood1 7 4 4" xfId="14074" xr:uid="{00000000-0005-0000-0000-0000E22B0000}"/>
    <cellStyle name="SAPBEXexcGood1 7 4 4 2" xfId="29655" xr:uid="{00000000-0005-0000-0000-0000E32B0000}"/>
    <cellStyle name="SAPBEXexcGood1 7 4 5" xfId="17925" xr:uid="{00000000-0005-0000-0000-0000E42B0000}"/>
    <cellStyle name="SAPBEXexcGood1 7 4 5 2" xfId="33041" xr:uid="{00000000-0005-0000-0000-0000E52B0000}"/>
    <cellStyle name="SAPBEXexcGood1 7 4 6" xfId="20533" xr:uid="{00000000-0005-0000-0000-0000E62B0000}"/>
    <cellStyle name="SAPBEXexcGood1 7 4 6 2" xfId="35470" xr:uid="{00000000-0005-0000-0000-0000E72B0000}"/>
    <cellStyle name="SAPBEXexcGood1 7 4 7" xfId="21322" xr:uid="{00000000-0005-0000-0000-0000E82B0000}"/>
    <cellStyle name="SAPBEXexcGood1 7 4 7 2" xfId="36248" xr:uid="{00000000-0005-0000-0000-0000E92B0000}"/>
    <cellStyle name="SAPBEXexcGood1 7 4 8" xfId="39186" xr:uid="{15161AAD-B586-4349-9180-58A3F4533C86}"/>
    <cellStyle name="SAPBEXexcGood1 7 4 9" xfId="43630" xr:uid="{70167C2F-29BD-4D99-A478-E6AAE3D49BA6}"/>
    <cellStyle name="SAPBEXexcGood1 7 5" xfId="5550" xr:uid="{00000000-0005-0000-0000-0000EA2B0000}"/>
    <cellStyle name="SAPBEXexcGood1 7 5 2" xfId="37157" xr:uid="{00000000-0005-0000-0000-0000EB2B0000}"/>
    <cellStyle name="SAPBEXexcGood1 7 6" xfId="10110" xr:uid="{00000000-0005-0000-0000-0000EC2B0000}"/>
    <cellStyle name="SAPBEXexcGood1 7 7" xfId="11820" xr:uid="{00000000-0005-0000-0000-0000ED2B0000}"/>
    <cellStyle name="SAPBEXexcGood1 7 8" xfId="10789" xr:uid="{00000000-0005-0000-0000-0000EE2B0000}"/>
    <cellStyle name="SAPBEXexcGood1 7 9" xfId="18249" xr:uid="{00000000-0005-0000-0000-0000EF2B0000}"/>
    <cellStyle name="SAPBEXexcGood1 8" xfId="708" xr:uid="{00000000-0005-0000-0000-0000F02B0000}"/>
    <cellStyle name="SAPBEXexcGood1 8 10" xfId="15718" xr:uid="{00000000-0005-0000-0000-0000F12B0000}"/>
    <cellStyle name="SAPBEXexcGood1 8 11" xfId="22383" xr:uid="{00000000-0005-0000-0000-0000F22B0000}"/>
    <cellStyle name="SAPBEXexcGood1 8 12" xfId="39696" xr:uid="{72635A53-FFC9-4F16-819F-0D91549D6BDE}"/>
    <cellStyle name="SAPBEXexcGood1 8 13" xfId="41088" xr:uid="{211B3FD8-C7E3-4781-AABC-5F2B4971F2D1}"/>
    <cellStyle name="SAPBEXexcGood1 8 14" xfId="41201" xr:uid="{D121CD69-A160-4B39-9E1C-EB75B532801A}"/>
    <cellStyle name="SAPBEXexcGood1 8 15" xfId="39312" xr:uid="{132AA57D-519B-4090-9B0C-228881516F87}"/>
    <cellStyle name="SAPBEXexcGood1 8 2" xfId="709" xr:uid="{00000000-0005-0000-0000-0000F32B0000}"/>
    <cellStyle name="SAPBEXexcGood1 8 2 10" xfId="44764" xr:uid="{A37C252E-4DC1-4632-9885-A3E4DFA7C3A7}"/>
    <cellStyle name="SAPBEXexcGood1 8 2 11" xfId="46826" xr:uid="{2CEAE607-81FD-41DE-BD50-33B4FCA66FBB}"/>
    <cellStyle name="SAPBEXexcGood1 8 2 12" xfId="49131" xr:uid="{42C98044-E3F3-4832-A405-2555E7D396A3}"/>
    <cellStyle name="SAPBEXexcGood1 8 2 2" xfId="5547" xr:uid="{00000000-0005-0000-0000-0000F42B0000}"/>
    <cellStyle name="SAPBEXexcGood1 8 2 2 2" xfId="37154" xr:uid="{00000000-0005-0000-0000-0000F52B0000}"/>
    <cellStyle name="SAPBEXexcGood1 8 2 2 3" xfId="42450" xr:uid="{EA02B52B-7649-47B6-9F89-C1E2AA9089F2}"/>
    <cellStyle name="SAPBEXexcGood1 8 2 2 4" xfId="44918" xr:uid="{87710CA2-FF0E-44A2-A447-CFEC7931481B}"/>
    <cellStyle name="SAPBEXexcGood1 8 2 2 5" xfId="46981" xr:uid="{F907B951-0D29-49AC-8A03-F9DA95CE9E4D}"/>
    <cellStyle name="SAPBEXexcGood1 8 2 2 6" xfId="49278" xr:uid="{C8904F10-F19C-4348-939D-11A4BA5CCB23}"/>
    <cellStyle name="SAPBEXexcGood1 8 2 3" xfId="10036" xr:uid="{00000000-0005-0000-0000-0000F62B0000}"/>
    <cellStyle name="SAPBEXexcGood1 8 2 4" xfId="10590" xr:uid="{00000000-0005-0000-0000-0000F72B0000}"/>
    <cellStyle name="SAPBEXexcGood1 8 2 5" xfId="15551" xr:uid="{00000000-0005-0000-0000-0000F82B0000}"/>
    <cellStyle name="SAPBEXexcGood1 8 2 6" xfId="16141" xr:uid="{00000000-0005-0000-0000-0000F92B0000}"/>
    <cellStyle name="SAPBEXexcGood1 8 2 7" xfId="20779" xr:uid="{00000000-0005-0000-0000-0000FA2B0000}"/>
    <cellStyle name="SAPBEXexcGood1 8 2 8" xfId="22384" xr:uid="{00000000-0005-0000-0000-0000FB2B0000}"/>
    <cellStyle name="SAPBEXexcGood1 8 2 9" xfId="42288" xr:uid="{288E3C64-C7AA-4844-8082-9C180FBD9853}"/>
    <cellStyle name="SAPBEXexcGood1 8 3" xfId="2879" xr:uid="{00000000-0005-0000-0000-0000FC2B0000}"/>
    <cellStyle name="SAPBEXexcGood1 8 3 10" xfId="43632" xr:uid="{246C030F-2A38-4A1C-9BE2-F4D1CA97FDC5}"/>
    <cellStyle name="SAPBEXexcGood1 8 3 11" xfId="45822" xr:uid="{244C6F7F-16A0-4B95-AF37-F1B96CD893B8}"/>
    <cellStyle name="SAPBEXexcGood1 8 3 12" xfId="48140" xr:uid="{99CBCC2D-DF82-4BFB-8AFD-48D4A636DFB5}"/>
    <cellStyle name="SAPBEXexcGood1 8 3 2" xfId="8051" xr:uid="{00000000-0005-0000-0000-0000FD2B0000}"/>
    <cellStyle name="SAPBEXexcGood1 8 3 2 2" xfId="24080" xr:uid="{00000000-0005-0000-0000-0000FE2B0000}"/>
    <cellStyle name="SAPBEXexcGood1 8 3 3" xfId="10878" xr:uid="{00000000-0005-0000-0000-0000FF2B0000}"/>
    <cellStyle name="SAPBEXexcGood1 8 3 3 2" xfId="26745" xr:uid="{00000000-0005-0000-0000-0000002C0000}"/>
    <cellStyle name="SAPBEXexcGood1 8 3 4" xfId="13147" xr:uid="{00000000-0005-0000-0000-0000012C0000}"/>
    <cellStyle name="SAPBEXexcGood1 8 3 4 2" xfId="28927" xr:uid="{00000000-0005-0000-0000-0000022C0000}"/>
    <cellStyle name="SAPBEXexcGood1 8 3 5" xfId="16230" xr:uid="{00000000-0005-0000-0000-0000032C0000}"/>
    <cellStyle name="SAPBEXexcGood1 8 3 5 2" xfId="31368" xr:uid="{00000000-0005-0000-0000-0000042C0000}"/>
    <cellStyle name="SAPBEXexcGood1 8 3 6" xfId="18841" xr:uid="{00000000-0005-0000-0000-0000052C0000}"/>
    <cellStyle name="SAPBEXexcGood1 8 3 6 2" xfId="33789" xr:uid="{00000000-0005-0000-0000-0000062C0000}"/>
    <cellStyle name="SAPBEXexcGood1 8 3 7" xfId="21104" xr:uid="{00000000-0005-0000-0000-0000072C0000}"/>
    <cellStyle name="SAPBEXexcGood1 8 3 7 2" xfId="36030" xr:uid="{00000000-0005-0000-0000-0000082C0000}"/>
    <cellStyle name="SAPBEXexcGood1 8 3 8" xfId="6261" xr:uid="{00000000-0005-0000-0000-0000092C0000}"/>
    <cellStyle name="SAPBEXexcGood1 8 3 9" xfId="39184" xr:uid="{6F09DE1B-126B-4A48-B66C-A132296D1A0C}"/>
    <cellStyle name="SAPBEXexcGood1 8 4" xfId="4627" xr:uid="{00000000-0005-0000-0000-00000A2C0000}"/>
    <cellStyle name="SAPBEXexcGood1 8 4 2" xfId="9782" xr:uid="{00000000-0005-0000-0000-00000B2C0000}"/>
    <cellStyle name="SAPBEXexcGood1 8 4 2 2" xfId="25773" xr:uid="{00000000-0005-0000-0000-00000C2C0000}"/>
    <cellStyle name="SAPBEXexcGood1 8 4 3" xfId="12600" xr:uid="{00000000-0005-0000-0000-00000D2C0000}"/>
    <cellStyle name="SAPBEXexcGood1 8 4 3 2" xfId="28444" xr:uid="{00000000-0005-0000-0000-00000E2C0000}"/>
    <cellStyle name="SAPBEXexcGood1 8 4 4" xfId="14073" xr:uid="{00000000-0005-0000-0000-00000F2C0000}"/>
    <cellStyle name="SAPBEXexcGood1 8 4 4 2" xfId="29654" xr:uid="{00000000-0005-0000-0000-0000102C0000}"/>
    <cellStyle name="SAPBEXexcGood1 8 4 5" xfId="17923" xr:uid="{00000000-0005-0000-0000-0000112C0000}"/>
    <cellStyle name="SAPBEXexcGood1 8 4 5 2" xfId="33039" xr:uid="{00000000-0005-0000-0000-0000122C0000}"/>
    <cellStyle name="SAPBEXexcGood1 8 4 6" xfId="20531" xr:uid="{00000000-0005-0000-0000-0000132C0000}"/>
    <cellStyle name="SAPBEXexcGood1 8 4 6 2" xfId="35468" xr:uid="{00000000-0005-0000-0000-0000142C0000}"/>
    <cellStyle name="SAPBEXexcGood1 8 4 7" xfId="21321" xr:uid="{00000000-0005-0000-0000-0000152C0000}"/>
    <cellStyle name="SAPBEXexcGood1 8 4 7 2" xfId="36247" xr:uid="{00000000-0005-0000-0000-0000162C0000}"/>
    <cellStyle name="SAPBEXexcGood1 8 5" xfId="5548" xr:uid="{00000000-0005-0000-0000-0000172C0000}"/>
    <cellStyle name="SAPBEXexcGood1 8 5 2" xfId="37155" xr:uid="{00000000-0005-0000-0000-0000182C0000}"/>
    <cellStyle name="SAPBEXexcGood1 8 6" xfId="10111" xr:uid="{00000000-0005-0000-0000-0000192C0000}"/>
    <cellStyle name="SAPBEXexcGood1 8 7" xfId="10265" xr:uid="{00000000-0005-0000-0000-00001A2C0000}"/>
    <cellStyle name="SAPBEXexcGood1 8 8" xfId="15182" xr:uid="{00000000-0005-0000-0000-00001B2C0000}"/>
    <cellStyle name="SAPBEXexcGood1 8 9" xfId="18251" xr:uid="{00000000-0005-0000-0000-00001C2C0000}"/>
    <cellStyle name="SAPBEXexcGood1 9" xfId="710" xr:uid="{00000000-0005-0000-0000-00001D2C0000}"/>
    <cellStyle name="SAPBEXexcGood1 9 10" xfId="5015" xr:uid="{00000000-0005-0000-0000-00001E2C0000}"/>
    <cellStyle name="SAPBEXexcGood1 9 11" xfId="39695" xr:uid="{118A2CBB-7627-4F0B-A440-642C8A949D32}"/>
    <cellStyle name="SAPBEXexcGood1 9 12" xfId="39954" xr:uid="{A4378D3E-3152-4BBA-A94D-94CC76D69EB8}"/>
    <cellStyle name="SAPBEXexcGood1 9 13" xfId="40065" xr:uid="{3A668655-2E8D-45DF-970E-3DA4219D0187}"/>
    <cellStyle name="SAPBEXexcGood1 9 14" xfId="41027" xr:uid="{B977CD7A-C8E3-4399-BEAD-0201B97105EB}"/>
    <cellStyle name="SAPBEXexcGood1 9 2" xfId="2880" xr:uid="{00000000-0005-0000-0000-00001F2C0000}"/>
    <cellStyle name="SAPBEXexcGood1 9 2 10" xfId="43633" xr:uid="{2B2898CA-E2D7-44E7-B5EE-E12C43C6CF61}"/>
    <cellStyle name="SAPBEXexcGood1 9 2 11" xfId="45823" xr:uid="{A2599699-8C5C-4B2B-9705-50192DF48CEA}"/>
    <cellStyle name="SAPBEXexcGood1 9 2 12" xfId="48141" xr:uid="{B408146B-9BED-411E-AD66-E3D569992DB5}"/>
    <cellStyle name="SAPBEXexcGood1 9 2 2" xfId="8052" xr:uid="{00000000-0005-0000-0000-0000202C0000}"/>
    <cellStyle name="SAPBEXexcGood1 9 2 2 2" xfId="24081" xr:uid="{00000000-0005-0000-0000-0000212C0000}"/>
    <cellStyle name="SAPBEXexcGood1 9 2 3" xfId="10879" xr:uid="{00000000-0005-0000-0000-0000222C0000}"/>
    <cellStyle name="SAPBEXexcGood1 9 2 3 2" xfId="26746" xr:uid="{00000000-0005-0000-0000-0000232C0000}"/>
    <cellStyle name="SAPBEXexcGood1 9 2 4" xfId="10528" xr:uid="{00000000-0005-0000-0000-0000242C0000}"/>
    <cellStyle name="SAPBEXexcGood1 9 2 4 2" xfId="26450" xr:uid="{00000000-0005-0000-0000-0000252C0000}"/>
    <cellStyle name="SAPBEXexcGood1 9 2 5" xfId="16231" xr:uid="{00000000-0005-0000-0000-0000262C0000}"/>
    <cellStyle name="SAPBEXexcGood1 9 2 5 2" xfId="31369" xr:uid="{00000000-0005-0000-0000-0000272C0000}"/>
    <cellStyle name="SAPBEXexcGood1 9 2 6" xfId="18842" xr:uid="{00000000-0005-0000-0000-0000282C0000}"/>
    <cellStyle name="SAPBEXexcGood1 9 2 6 2" xfId="33790" xr:uid="{00000000-0005-0000-0000-0000292C0000}"/>
    <cellStyle name="SAPBEXexcGood1 9 2 7" xfId="21105" xr:uid="{00000000-0005-0000-0000-00002A2C0000}"/>
    <cellStyle name="SAPBEXexcGood1 9 2 7 2" xfId="36031" xr:uid="{00000000-0005-0000-0000-00002B2C0000}"/>
    <cellStyle name="SAPBEXexcGood1 9 2 8" xfId="6262" xr:uid="{00000000-0005-0000-0000-00002C2C0000}"/>
    <cellStyle name="SAPBEXexcGood1 9 2 9" xfId="39183" xr:uid="{907D3663-3CFF-4217-A817-9A93E3085746}"/>
    <cellStyle name="SAPBEXexcGood1 9 3" xfId="4626" xr:uid="{00000000-0005-0000-0000-00002D2C0000}"/>
    <cellStyle name="SAPBEXexcGood1 9 3 2" xfId="9781" xr:uid="{00000000-0005-0000-0000-00002E2C0000}"/>
    <cellStyle name="SAPBEXexcGood1 9 3 2 2" xfId="25772" xr:uid="{00000000-0005-0000-0000-00002F2C0000}"/>
    <cellStyle name="SAPBEXexcGood1 9 3 3" xfId="12599" xr:uid="{00000000-0005-0000-0000-0000302C0000}"/>
    <cellStyle name="SAPBEXexcGood1 9 3 3 2" xfId="28443" xr:uid="{00000000-0005-0000-0000-0000312C0000}"/>
    <cellStyle name="SAPBEXexcGood1 9 3 4" xfId="14814" xr:uid="{00000000-0005-0000-0000-0000322C0000}"/>
    <cellStyle name="SAPBEXexcGood1 9 3 4 2" xfId="30267" xr:uid="{00000000-0005-0000-0000-0000332C0000}"/>
    <cellStyle name="SAPBEXexcGood1 9 3 5" xfId="17922" xr:uid="{00000000-0005-0000-0000-0000342C0000}"/>
    <cellStyle name="SAPBEXexcGood1 9 3 5 2" xfId="33038" xr:uid="{00000000-0005-0000-0000-0000352C0000}"/>
    <cellStyle name="SAPBEXexcGood1 9 3 6" xfId="20530" xr:uid="{00000000-0005-0000-0000-0000362C0000}"/>
    <cellStyle name="SAPBEXexcGood1 9 3 6 2" xfId="35467" xr:uid="{00000000-0005-0000-0000-0000372C0000}"/>
    <cellStyle name="SAPBEXexcGood1 9 3 7" xfId="21869" xr:uid="{00000000-0005-0000-0000-0000382C0000}"/>
    <cellStyle name="SAPBEXexcGood1 9 3 7 2" xfId="36788" xr:uid="{00000000-0005-0000-0000-0000392C0000}"/>
    <cellStyle name="SAPBEXexcGood1 9 4" xfId="5546" xr:uid="{00000000-0005-0000-0000-00003A2C0000}"/>
    <cellStyle name="SAPBEXexcGood1 9 4 2" xfId="22722" xr:uid="{00000000-0005-0000-0000-00003B2C0000}"/>
    <cellStyle name="SAPBEXexcGood1 9 5" xfId="7664" xr:uid="{00000000-0005-0000-0000-00003C2C0000}"/>
    <cellStyle name="SAPBEXexcGood1 9 5 2" xfId="23784" xr:uid="{00000000-0005-0000-0000-00003D2C0000}"/>
    <cellStyle name="SAPBEXexcGood1 9 6" xfId="10600" xr:uid="{00000000-0005-0000-0000-00003E2C0000}"/>
    <cellStyle name="SAPBEXexcGood1 9 6 2" xfId="26498" xr:uid="{00000000-0005-0000-0000-00003F2C0000}"/>
    <cellStyle name="SAPBEXexcGood1 9 7" xfId="12841" xr:uid="{00000000-0005-0000-0000-0000402C0000}"/>
    <cellStyle name="SAPBEXexcGood1 9 7 2" xfId="28684" xr:uid="{00000000-0005-0000-0000-0000412C0000}"/>
    <cellStyle name="SAPBEXexcGood1 9 8" xfId="15889" xr:uid="{00000000-0005-0000-0000-0000422C0000}"/>
    <cellStyle name="SAPBEXexcGood1 9 8 2" xfId="31100" xr:uid="{00000000-0005-0000-0000-0000432C0000}"/>
    <cellStyle name="SAPBEXexcGood1 9 9" xfId="20854" xr:uid="{00000000-0005-0000-0000-0000442C0000}"/>
    <cellStyle name="SAPBEXexcGood1 9 9 2" xfId="35784" xr:uid="{00000000-0005-0000-0000-0000452C0000}"/>
    <cellStyle name="SAPBEXexcGood1_CC - Div XRef" xfId="1817" xr:uid="{00000000-0005-0000-0000-0000462C0000}"/>
    <cellStyle name="SAPBEXexcGood2" xfId="81" xr:uid="{00000000-0005-0000-0000-0000472C0000}"/>
    <cellStyle name="SAPBEXexcGood2 10" xfId="711" xr:uid="{00000000-0005-0000-0000-0000482C0000}"/>
    <cellStyle name="SAPBEXexcGood2 10 10" xfId="22385" xr:uid="{00000000-0005-0000-0000-0000492C0000}"/>
    <cellStyle name="SAPBEXexcGood2 10 11" xfId="40832" xr:uid="{C3F0859C-3D84-4396-B60A-B695BE001E89}"/>
    <cellStyle name="SAPBEXexcGood2 10 12" xfId="39955" xr:uid="{F40BC5F3-015E-471F-A903-5CA6B47FB144}"/>
    <cellStyle name="SAPBEXexcGood2 10 13" xfId="40064" xr:uid="{67E703A0-9417-4EED-AE82-BD9A38D1D184}"/>
    <cellStyle name="SAPBEXexcGood2 10 14" xfId="40220" xr:uid="{0EB481DE-517D-4EDF-B491-ADDF06D85BD9}"/>
    <cellStyle name="SAPBEXexcGood2 10 2" xfId="2881" xr:uid="{00000000-0005-0000-0000-00004A2C0000}"/>
    <cellStyle name="SAPBEXexcGood2 10 2 10" xfId="43634" xr:uid="{83BED816-3071-4F1B-BB1B-3CAB8C5E77B8}"/>
    <cellStyle name="SAPBEXexcGood2 10 2 11" xfId="45824" xr:uid="{A926CE9C-6B7B-404B-A0A0-BC9BE4A86395}"/>
    <cellStyle name="SAPBEXexcGood2 10 2 12" xfId="48142" xr:uid="{CC16E87E-E48E-447F-AADB-D13944F0C3DC}"/>
    <cellStyle name="SAPBEXexcGood2 10 2 2" xfId="8053" xr:uid="{00000000-0005-0000-0000-00004B2C0000}"/>
    <cellStyle name="SAPBEXexcGood2 10 2 2 2" xfId="24082" xr:uid="{00000000-0005-0000-0000-00004C2C0000}"/>
    <cellStyle name="SAPBEXexcGood2 10 2 3" xfId="10880" xr:uid="{00000000-0005-0000-0000-00004D2C0000}"/>
    <cellStyle name="SAPBEXexcGood2 10 2 3 2" xfId="26747" xr:uid="{00000000-0005-0000-0000-00004E2C0000}"/>
    <cellStyle name="SAPBEXexcGood2 10 2 4" xfId="13146" xr:uid="{00000000-0005-0000-0000-00004F2C0000}"/>
    <cellStyle name="SAPBEXexcGood2 10 2 4 2" xfId="28926" xr:uid="{00000000-0005-0000-0000-0000502C0000}"/>
    <cellStyle name="SAPBEXexcGood2 10 2 5" xfId="16232" xr:uid="{00000000-0005-0000-0000-0000512C0000}"/>
    <cellStyle name="SAPBEXexcGood2 10 2 5 2" xfId="31370" xr:uid="{00000000-0005-0000-0000-0000522C0000}"/>
    <cellStyle name="SAPBEXexcGood2 10 2 6" xfId="18843" xr:uid="{00000000-0005-0000-0000-0000532C0000}"/>
    <cellStyle name="SAPBEXexcGood2 10 2 6 2" xfId="33791" xr:uid="{00000000-0005-0000-0000-0000542C0000}"/>
    <cellStyle name="SAPBEXexcGood2 10 2 7" xfId="21106" xr:uid="{00000000-0005-0000-0000-0000552C0000}"/>
    <cellStyle name="SAPBEXexcGood2 10 2 7 2" xfId="36032" xr:uid="{00000000-0005-0000-0000-0000562C0000}"/>
    <cellStyle name="SAPBEXexcGood2 10 2 8" xfId="6263" xr:uid="{00000000-0005-0000-0000-0000572C0000}"/>
    <cellStyle name="SAPBEXexcGood2 10 2 9" xfId="39182" xr:uid="{FFBF1BDC-97B2-4CB4-A558-A7BA63B0828A}"/>
    <cellStyle name="SAPBEXexcGood2 10 3" xfId="4625" xr:uid="{00000000-0005-0000-0000-0000582C0000}"/>
    <cellStyle name="SAPBEXexcGood2 10 3 2" xfId="9780" xr:uid="{00000000-0005-0000-0000-0000592C0000}"/>
    <cellStyle name="SAPBEXexcGood2 10 3 2 2" xfId="25771" xr:uid="{00000000-0005-0000-0000-00005A2C0000}"/>
    <cellStyle name="SAPBEXexcGood2 10 3 3" xfId="12598" xr:uid="{00000000-0005-0000-0000-00005B2C0000}"/>
    <cellStyle name="SAPBEXexcGood2 10 3 3 2" xfId="28442" xr:uid="{00000000-0005-0000-0000-00005C2C0000}"/>
    <cellStyle name="SAPBEXexcGood2 10 3 4" xfId="14072" xr:uid="{00000000-0005-0000-0000-00005D2C0000}"/>
    <cellStyle name="SAPBEXexcGood2 10 3 4 2" xfId="29653" xr:uid="{00000000-0005-0000-0000-00005E2C0000}"/>
    <cellStyle name="SAPBEXexcGood2 10 3 5" xfId="17921" xr:uid="{00000000-0005-0000-0000-00005F2C0000}"/>
    <cellStyle name="SAPBEXexcGood2 10 3 5 2" xfId="33037" xr:uid="{00000000-0005-0000-0000-0000602C0000}"/>
    <cellStyle name="SAPBEXexcGood2 10 3 6" xfId="20529" xr:uid="{00000000-0005-0000-0000-0000612C0000}"/>
    <cellStyle name="SAPBEXexcGood2 10 3 6 2" xfId="35466" xr:uid="{00000000-0005-0000-0000-0000622C0000}"/>
    <cellStyle name="SAPBEXexcGood2 10 3 7" xfId="21320" xr:uid="{00000000-0005-0000-0000-0000632C0000}"/>
    <cellStyle name="SAPBEXexcGood2 10 3 7 2" xfId="36246" xr:uid="{00000000-0005-0000-0000-0000642C0000}"/>
    <cellStyle name="SAPBEXexcGood2 10 4" xfId="5545" xr:uid="{00000000-0005-0000-0000-0000652C0000}"/>
    <cellStyle name="SAPBEXexcGood2 10 4 2" xfId="37152" xr:uid="{00000000-0005-0000-0000-0000662C0000}"/>
    <cellStyle name="SAPBEXexcGood2 10 5" xfId="5754" xr:uid="{00000000-0005-0000-0000-0000672C0000}"/>
    <cellStyle name="SAPBEXexcGood2 10 6" xfId="13329" xr:uid="{00000000-0005-0000-0000-0000682C0000}"/>
    <cellStyle name="SAPBEXexcGood2 10 7" xfId="15554" xr:uid="{00000000-0005-0000-0000-0000692C0000}"/>
    <cellStyle name="SAPBEXexcGood2 10 8" xfId="15099" xr:uid="{00000000-0005-0000-0000-00006A2C0000}"/>
    <cellStyle name="SAPBEXexcGood2 10 9" xfId="20777" xr:uid="{00000000-0005-0000-0000-00006B2C0000}"/>
    <cellStyle name="SAPBEXexcGood2 11" xfId="1818" xr:uid="{00000000-0005-0000-0000-00006C2C0000}"/>
    <cellStyle name="SAPBEXexcGood2 11 10" xfId="23034" xr:uid="{00000000-0005-0000-0000-00006D2C0000}"/>
    <cellStyle name="SAPBEXexcGood2 11 11" xfId="39694" xr:uid="{14458330-11D7-48BE-A840-B53FEC18D185}"/>
    <cellStyle name="SAPBEXexcGood2 11 12" xfId="41089" xr:uid="{C5FD4FE1-2BEE-407A-9A1A-89D41E80E46F}"/>
    <cellStyle name="SAPBEXexcGood2 11 13" xfId="41200" xr:uid="{E2C2F4A7-76DD-4AB7-9C43-BB895F75F190}"/>
    <cellStyle name="SAPBEXexcGood2 11 14" xfId="40264" xr:uid="{1DC85DC3-92CC-4C12-8B62-10CDB121C611}"/>
    <cellStyle name="SAPBEXexcGood2 11 2" xfId="2882" xr:uid="{00000000-0005-0000-0000-00006E2C0000}"/>
    <cellStyle name="SAPBEXexcGood2 11 2 10" xfId="43635" xr:uid="{E5EA90DB-77EF-4002-AD11-F7DCF637DC6C}"/>
    <cellStyle name="SAPBEXexcGood2 11 2 11" xfId="45825" xr:uid="{DCC99890-4293-4AE5-8B44-9583C2EA99EB}"/>
    <cellStyle name="SAPBEXexcGood2 11 2 12" xfId="48143" xr:uid="{D2D1A380-50F1-4160-ABEC-69F83DA9C6D3}"/>
    <cellStyle name="SAPBEXexcGood2 11 2 2" xfId="8054" xr:uid="{00000000-0005-0000-0000-00006F2C0000}"/>
    <cellStyle name="SAPBEXexcGood2 11 2 2 2" xfId="24083" xr:uid="{00000000-0005-0000-0000-0000702C0000}"/>
    <cellStyle name="SAPBEXexcGood2 11 2 3" xfId="10881" xr:uid="{00000000-0005-0000-0000-0000712C0000}"/>
    <cellStyle name="SAPBEXexcGood2 11 2 3 2" xfId="26748" xr:uid="{00000000-0005-0000-0000-0000722C0000}"/>
    <cellStyle name="SAPBEXexcGood2 11 2 4" xfId="13537" xr:uid="{00000000-0005-0000-0000-0000732C0000}"/>
    <cellStyle name="SAPBEXexcGood2 11 2 4 2" xfId="29162" xr:uid="{00000000-0005-0000-0000-0000742C0000}"/>
    <cellStyle name="SAPBEXexcGood2 11 2 5" xfId="16233" xr:uid="{00000000-0005-0000-0000-0000752C0000}"/>
    <cellStyle name="SAPBEXexcGood2 11 2 5 2" xfId="31371" xr:uid="{00000000-0005-0000-0000-0000762C0000}"/>
    <cellStyle name="SAPBEXexcGood2 11 2 6" xfId="18844" xr:uid="{00000000-0005-0000-0000-0000772C0000}"/>
    <cellStyle name="SAPBEXexcGood2 11 2 6 2" xfId="33792" xr:uid="{00000000-0005-0000-0000-0000782C0000}"/>
    <cellStyle name="SAPBEXexcGood2 11 2 7" xfId="21107" xr:uid="{00000000-0005-0000-0000-0000792C0000}"/>
    <cellStyle name="SAPBEXexcGood2 11 2 7 2" xfId="36033" xr:uid="{00000000-0005-0000-0000-00007A2C0000}"/>
    <cellStyle name="SAPBEXexcGood2 11 2 8" xfId="6264" xr:uid="{00000000-0005-0000-0000-00007B2C0000}"/>
    <cellStyle name="SAPBEXexcGood2 11 2 9" xfId="39181" xr:uid="{53CB71F2-8076-41B6-9467-BE5341BBF5D0}"/>
    <cellStyle name="SAPBEXexcGood2 11 3" xfId="4624" xr:uid="{00000000-0005-0000-0000-00007C2C0000}"/>
    <cellStyle name="SAPBEXexcGood2 11 3 2" xfId="9779" xr:uid="{00000000-0005-0000-0000-00007D2C0000}"/>
    <cellStyle name="SAPBEXexcGood2 11 3 2 2" xfId="25770" xr:uid="{00000000-0005-0000-0000-00007E2C0000}"/>
    <cellStyle name="SAPBEXexcGood2 11 3 3" xfId="12597" xr:uid="{00000000-0005-0000-0000-00007F2C0000}"/>
    <cellStyle name="SAPBEXexcGood2 11 3 3 2" xfId="28441" xr:uid="{00000000-0005-0000-0000-0000802C0000}"/>
    <cellStyle name="SAPBEXexcGood2 11 3 4" xfId="15225" xr:uid="{00000000-0005-0000-0000-0000812C0000}"/>
    <cellStyle name="SAPBEXexcGood2 11 3 4 2" xfId="30638" xr:uid="{00000000-0005-0000-0000-0000822C0000}"/>
    <cellStyle name="SAPBEXexcGood2 11 3 5" xfId="17920" xr:uid="{00000000-0005-0000-0000-0000832C0000}"/>
    <cellStyle name="SAPBEXexcGood2 11 3 5 2" xfId="33036" xr:uid="{00000000-0005-0000-0000-0000842C0000}"/>
    <cellStyle name="SAPBEXexcGood2 11 3 6" xfId="20528" xr:uid="{00000000-0005-0000-0000-0000852C0000}"/>
    <cellStyle name="SAPBEXexcGood2 11 3 6 2" xfId="35465" xr:uid="{00000000-0005-0000-0000-0000862C0000}"/>
    <cellStyle name="SAPBEXexcGood2 11 3 7" xfId="21870" xr:uid="{00000000-0005-0000-0000-0000872C0000}"/>
    <cellStyle name="SAPBEXexcGood2 11 3 7 2" xfId="36789" xr:uid="{00000000-0005-0000-0000-0000882C0000}"/>
    <cellStyle name="SAPBEXexcGood2 11 4" xfId="7092" xr:uid="{00000000-0005-0000-0000-0000892C0000}"/>
    <cellStyle name="SAPBEXexcGood2 11 4 2" xfId="37853" xr:uid="{00000000-0005-0000-0000-00008A2C0000}"/>
    <cellStyle name="SAPBEXexcGood2 11 5" xfId="6516" xr:uid="{00000000-0005-0000-0000-00008B2C0000}"/>
    <cellStyle name="SAPBEXexcGood2 11 6" xfId="7022" xr:uid="{00000000-0005-0000-0000-00008C2C0000}"/>
    <cellStyle name="SAPBEXexcGood2 11 7" xfId="5263" xr:uid="{00000000-0005-0000-0000-00008D2C0000}"/>
    <cellStyle name="SAPBEXexcGood2 11 8" xfId="8963" xr:uid="{00000000-0005-0000-0000-00008E2C0000}"/>
    <cellStyle name="SAPBEXexcGood2 11 9" xfId="5803" xr:uid="{00000000-0005-0000-0000-00008F2C0000}"/>
    <cellStyle name="SAPBEXexcGood2 12" xfId="2883" xr:uid="{00000000-0005-0000-0000-0000902C0000}"/>
    <cellStyle name="SAPBEXexcGood2 12 10" xfId="40267" xr:uid="{E66D4558-AFD3-4748-99C6-0C5E3F335976}"/>
    <cellStyle name="SAPBEXexcGood2 12 11" xfId="41356" xr:uid="{FE522B90-9C3B-474A-8F78-2B109F61FD0A}"/>
    <cellStyle name="SAPBEXexcGood2 12 2" xfId="4623" xr:uid="{00000000-0005-0000-0000-0000912C0000}"/>
    <cellStyle name="SAPBEXexcGood2 12 2 10" xfId="45826" xr:uid="{032A1B74-04F8-415F-85E7-2B9084C9FBBB}"/>
    <cellStyle name="SAPBEXexcGood2 12 2 11" xfId="48144" xr:uid="{927DFA87-9BF0-448B-A155-8D98CEB4DBC7}"/>
    <cellStyle name="SAPBEXexcGood2 12 2 2" xfId="9778" xr:uid="{00000000-0005-0000-0000-0000922C0000}"/>
    <cellStyle name="SAPBEXexcGood2 12 2 2 2" xfId="25769" xr:uid="{00000000-0005-0000-0000-0000932C0000}"/>
    <cellStyle name="SAPBEXexcGood2 12 2 3" xfId="12596" xr:uid="{00000000-0005-0000-0000-0000942C0000}"/>
    <cellStyle name="SAPBEXexcGood2 12 2 3 2" xfId="28440" xr:uid="{00000000-0005-0000-0000-0000952C0000}"/>
    <cellStyle name="SAPBEXexcGood2 12 2 4" xfId="14815" xr:uid="{00000000-0005-0000-0000-0000962C0000}"/>
    <cellStyle name="SAPBEXexcGood2 12 2 4 2" xfId="30268" xr:uid="{00000000-0005-0000-0000-0000972C0000}"/>
    <cellStyle name="SAPBEXexcGood2 12 2 5" xfId="17919" xr:uid="{00000000-0005-0000-0000-0000982C0000}"/>
    <cellStyle name="SAPBEXexcGood2 12 2 5 2" xfId="33035" xr:uid="{00000000-0005-0000-0000-0000992C0000}"/>
    <cellStyle name="SAPBEXexcGood2 12 2 6" xfId="20527" xr:uid="{00000000-0005-0000-0000-00009A2C0000}"/>
    <cellStyle name="SAPBEXexcGood2 12 2 6 2" xfId="35464" xr:uid="{00000000-0005-0000-0000-00009B2C0000}"/>
    <cellStyle name="SAPBEXexcGood2 12 2 7" xfId="21319" xr:uid="{00000000-0005-0000-0000-00009C2C0000}"/>
    <cellStyle name="SAPBEXexcGood2 12 2 7 2" xfId="36245" xr:uid="{00000000-0005-0000-0000-00009D2C0000}"/>
    <cellStyle name="SAPBEXexcGood2 12 2 8" xfId="39180" xr:uid="{D1DA6975-9597-4F24-ACDC-F51EFF48B95C}"/>
    <cellStyle name="SAPBEXexcGood2 12 2 9" xfId="43636" xr:uid="{405BBD2F-170E-4832-BFC3-E459E738A2E0}"/>
    <cellStyle name="SAPBEXexcGood2 12 3" xfId="8055" xr:uid="{00000000-0005-0000-0000-00009E2C0000}"/>
    <cellStyle name="SAPBEXexcGood2 12 3 2" xfId="24084" xr:uid="{00000000-0005-0000-0000-00009F2C0000}"/>
    <cellStyle name="SAPBEXexcGood2 12 4" xfId="10882" xr:uid="{00000000-0005-0000-0000-0000A02C0000}"/>
    <cellStyle name="SAPBEXexcGood2 12 4 2" xfId="26749" xr:uid="{00000000-0005-0000-0000-0000A12C0000}"/>
    <cellStyle name="SAPBEXexcGood2 12 5" xfId="15066" xr:uid="{00000000-0005-0000-0000-0000A22C0000}"/>
    <cellStyle name="SAPBEXexcGood2 12 5 2" xfId="30513" xr:uid="{00000000-0005-0000-0000-0000A32C0000}"/>
    <cellStyle name="SAPBEXexcGood2 12 6" xfId="16234" xr:uid="{00000000-0005-0000-0000-0000A42C0000}"/>
    <cellStyle name="SAPBEXexcGood2 12 6 2" xfId="31372" xr:uid="{00000000-0005-0000-0000-0000A52C0000}"/>
    <cellStyle name="SAPBEXexcGood2 12 7" xfId="18845" xr:uid="{00000000-0005-0000-0000-0000A62C0000}"/>
    <cellStyle name="SAPBEXexcGood2 12 7 2" xfId="33793" xr:uid="{00000000-0005-0000-0000-0000A72C0000}"/>
    <cellStyle name="SAPBEXexcGood2 12 8" xfId="39693" xr:uid="{E7CBF6E1-7469-439E-83D0-67A6D76154BD}"/>
    <cellStyle name="SAPBEXexcGood2 12 9" xfId="39956" xr:uid="{F94B422B-009E-456F-A892-9CE2A348A75D}"/>
    <cellStyle name="SAPBEXexcGood2 13" xfId="2884" xr:uid="{00000000-0005-0000-0000-0000A82C0000}"/>
    <cellStyle name="SAPBEXexcGood2 13 10" xfId="39840" xr:uid="{B8DF4DB5-27D4-42A4-A0C4-04347FA26C22}"/>
    <cellStyle name="SAPBEXexcGood2 13 11" xfId="40252" xr:uid="{F2E7B6AF-DA59-446D-9A23-E41F92CB6AD9}"/>
    <cellStyle name="SAPBEXexcGood2 13 2" xfId="4622" xr:uid="{00000000-0005-0000-0000-0000A92C0000}"/>
    <cellStyle name="SAPBEXexcGood2 13 2 10" xfId="45827" xr:uid="{D30F2540-A13D-4F2B-9FA1-812CD910F103}"/>
    <cellStyle name="SAPBEXexcGood2 13 2 11" xfId="48145" xr:uid="{21C036D2-7A3B-4D7C-AE62-03BA371965EE}"/>
    <cellStyle name="SAPBEXexcGood2 13 2 2" xfId="9777" xr:uid="{00000000-0005-0000-0000-0000AA2C0000}"/>
    <cellStyle name="SAPBEXexcGood2 13 2 2 2" xfId="25768" xr:uid="{00000000-0005-0000-0000-0000AB2C0000}"/>
    <cellStyle name="SAPBEXexcGood2 13 2 3" xfId="12595" xr:uid="{00000000-0005-0000-0000-0000AC2C0000}"/>
    <cellStyle name="SAPBEXexcGood2 13 2 3 2" xfId="28439" xr:uid="{00000000-0005-0000-0000-0000AD2C0000}"/>
    <cellStyle name="SAPBEXexcGood2 13 2 4" xfId="14071" xr:uid="{00000000-0005-0000-0000-0000AE2C0000}"/>
    <cellStyle name="SAPBEXexcGood2 13 2 4 2" xfId="29652" xr:uid="{00000000-0005-0000-0000-0000AF2C0000}"/>
    <cellStyle name="SAPBEXexcGood2 13 2 5" xfId="17918" xr:uid="{00000000-0005-0000-0000-0000B02C0000}"/>
    <cellStyle name="SAPBEXexcGood2 13 2 5 2" xfId="33034" xr:uid="{00000000-0005-0000-0000-0000B12C0000}"/>
    <cellStyle name="SAPBEXexcGood2 13 2 6" xfId="20526" xr:uid="{00000000-0005-0000-0000-0000B22C0000}"/>
    <cellStyle name="SAPBEXexcGood2 13 2 6 2" xfId="35463" xr:uid="{00000000-0005-0000-0000-0000B32C0000}"/>
    <cellStyle name="SAPBEXexcGood2 13 2 7" xfId="21614" xr:uid="{00000000-0005-0000-0000-0000B42C0000}"/>
    <cellStyle name="SAPBEXexcGood2 13 2 7 2" xfId="36540" xr:uid="{00000000-0005-0000-0000-0000B52C0000}"/>
    <cellStyle name="SAPBEXexcGood2 13 2 8" xfId="39179" xr:uid="{897F4595-4787-4689-8C29-652742C461B3}"/>
    <cellStyle name="SAPBEXexcGood2 13 2 9" xfId="43637" xr:uid="{9E857A33-080F-43F0-9354-56975B35102B}"/>
    <cellStyle name="SAPBEXexcGood2 13 3" xfId="8056" xr:uid="{00000000-0005-0000-0000-0000B62C0000}"/>
    <cellStyle name="SAPBEXexcGood2 13 3 2" xfId="24085" xr:uid="{00000000-0005-0000-0000-0000B72C0000}"/>
    <cellStyle name="SAPBEXexcGood2 13 4" xfId="10883" xr:uid="{00000000-0005-0000-0000-0000B82C0000}"/>
    <cellStyle name="SAPBEXexcGood2 13 4 2" xfId="26750" xr:uid="{00000000-0005-0000-0000-0000B92C0000}"/>
    <cellStyle name="SAPBEXexcGood2 13 5" xfId="13145" xr:uid="{00000000-0005-0000-0000-0000BA2C0000}"/>
    <cellStyle name="SAPBEXexcGood2 13 5 2" xfId="28925" xr:uid="{00000000-0005-0000-0000-0000BB2C0000}"/>
    <cellStyle name="SAPBEXexcGood2 13 6" xfId="16235" xr:uid="{00000000-0005-0000-0000-0000BC2C0000}"/>
    <cellStyle name="SAPBEXexcGood2 13 6 2" xfId="31373" xr:uid="{00000000-0005-0000-0000-0000BD2C0000}"/>
    <cellStyle name="SAPBEXexcGood2 13 7" xfId="18846" xr:uid="{00000000-0005-0000-0000-0000BE2C0000}"/>
    <cellStyle name="SAPBEXexcGood2 13 7 2" xfId="33794" xr:uid="{00000000-0005-0000-0000-0000BF2C0000}"/>
    <cellStyle name="SAPBEXexcGood2 13 8" xfId="40830" xr:uid="{ED6EECBB-168A-4E8F-99A8-B0C8FD484C4C}"/>
    <cellStyle name="SAPBEXexcGood2 13 9" xfId="41090" xr:uid="{70539DBA-C851-4139-9089-1EEE7999BBF9}"/>
    <cellStyle name="SAPBEXexcGood2 14" xfId="2885" xr:uid="{00000000-0005-0000-0000-0000C02C0000}"/>
    <cellStyle name="SAPBEXexcGood2 14 10" xfId="40976" xr:uid="{62E04B6A-E1AA-40BA-9E50-542E0E000236}"/>
    <cellStyle name="SAPBEXexcGood2 14 11" xfId="40241" xr:uid="{6F897A22-8E9F-4FD8-89B4-8D23776D2463}"/>
    <cellStyle name="SAPBEXexcGood2 14 2" xfId="4621" xr:uid="{00000000-0005-0000-0000-0000C12C0000}"/>
    <cellStyle name="SAPBEXexcGood2 14 2 10" xfId="45828" xr:uid="{85877FC9-A248-48DF-823F-587DA022D45D}"/>
    <cellStyle name="SAPBEXexcGood2 14 2 11" xfId="48146" xr:uid="{7A60E11E-2069-4E8E-BBB4-884CAA415D47}"/>
    <cellStyle name="SAPBEXexcGood2 14 2 2" xfId="9776" xr:uid="{00000000-0005-0000-0000-0000C22C0000}"/>
    <cellStyle name="SAPBEXexcGood2 14 2 2 2" xfId="25767" xr:uid="{00000000-0005-0000-0000-0000C32C0000}"/>
    <cellStyle name="SAPBEXexcGood2 14 2 3" xfId="12594" xr:uid="{00000000-0005-0000-0000-0000C42C0000}"/>
    <cellStyle name="SAPBEXexcGood2 14 2 3 2" xfId="28438" xr:uid="{00000000-0005-0000-0000-0000C52C0000}"/>
    <cellStyle name="SAPBEXexcGood2 14 2 4" xfId="14816" xr:uid="{00000000-0005-0000-0000-0000C62C0000}"/>
    <cellStyle name="SAPBEXexcGood2 14 2 4 2" xfId="30269" xr:uid="{00000000-0005-0000-0000-0000C72C0000}"/>
    <cellStyle name="SAPBEXexcGood2 14 2 5" xfId="17917" xr:uid="{00000000-0005-0000-0000-0000C82C0000}"/>
    <cellStyle name="SAPBEXexcGood2 14 2 5 2" xfId="33033" xr:uid="{00000000-0005-0000-0000-0000C92C0000}"/>
    <cellStyle name="SAPBEXexcGood2 14 2 6" xfId="20525" xr:uid="{00000000-0005-0000-0000-0000CA2C0000}"/>
    <cellStyle name="SAPBEXexcGood2 14 2 6 2" xfId="35462" xr:uid="{00000000-0005-0000-0000-0000CB2C0000}"/>
    <cellStyle name="SAPBEXexcGood2 14 2 7" xfId="21871" xr:uid="{00000000-0005-0000-0000-0000CC2C0000}"/>
    <cellStyle name="SAPBEXexcGood2 14 2 7 2" xfId="36790" xr:uid="{00000000-0005-0000-0000-0000CD2C0000}"/>
    <cellStyle name="SAPBEXexcGood2 14 2 8" xfId="39178" xr:uid="{6068767E-6435-4392-8356-2A17D2DCC4A4}"/>
    <cellStyle name="SAPBEXexcGood2 14 2 9" xfId="43638" xr:uid="{A61DE8B6-A28C-42B7-9D1C-7DD3930C94DC}"/>
    <cellStyle name="SAPBEXexcGood2 14 3" xfId="8057" xr:uid="{00000000-0005-0000-0000-0000CE2C0000}"/>
    <cellStyle name="SAPBEXexcGood2 14 3 2" xfId="24086" xr:uid="{00000000-0005-0000-0000-0000CF2C0000}"/>
    <cellStyle name="SAPBEXexcGood2 14 4" xfId="10884" xr:uid="{00000000-0005-0000-0000-0000D02C0000}"/>
    <cellStyle name="SAPBEXexcGood2 14 4 2" xfId="26751" xr:uid="{00000000-0005-0000-0000-0000D12C0000}"/>
    <cellStyle name="SAPBEXexcGood2 14 5" xfId="15342" xr:uid="{00000000-0005-0000-0000-0000D22C0000}"/>
    <cellStyle name="SAPBEXexcGood2 14 5 2" xfId="30751" xr:uid="{00000000-0005-0000-0000-0000D32C0000}"/>
    <cellStyle name="SAPBEXexcGood2 14 6" xfId="16236" xr:uid="{00000000-0005-0000-0000-0000D42C0000}"/>
    <cellStyle name="SAPBEXexcGood2 14 6 2" xfId="31374" xr:uid="{00000000-0005-0000-0000-0000D52C0000}"/>
    <cellStyle name="SAPBEXexcGood2 14 7" xfId="18847" xr:uid="{00000000-0005-0000-0000-0000D62C0000}"/>
    <cellStyle name="SAPBEXexcGood2 14 7 2" xfId="33795" xr:uid="{00000000-0005-0000-0000-0000D72C0000}"/>
    <cellStyle name="SAPBEXexcGood2 14 8" xfId="40831" xr:uid="{B08B1263-9F6A-4875-BE7C-2BE59FC98955}"/>
    <cellStyle name="SAPBEXexcGood2 14 9" xfId="39957" xr:uid="{9D0EEDA5-86D3-4A41-A137-7177E2DB083B}"/>
    <cellStyle name="SAPBEXexcGood2 15" xfId="2886" xr:uid="{00000000-0005-0000-0000-0000D82C0000}"/>
    <cellStyle name="SAPBEXexcGood2 15 10" xfId="40977" xr:uid="{DBCB6E47-E95B-4494-8D8C-BAC0A83FCCF9}"/>
    <cellStyle name="SAPBEXexcGood2 15 11" xfId="43269" xr:uid="{43F19ABC-5CD9-4DF2-8C63-D902885BBA76}"/>
    <cellStyle name="SAPBEXexcGood2 15 2" xfId="4620" xr:uid="{00000000-0005-0000-0000-0000D92C0000}"/>
    <cellStyle name="SAPBEXexcGood2 15 2 10" xfId="45829" xr:uid="{14BD8D3A-056A-4444-8570-26C618D6504C}"/>
    <cellStyle name="SAPBEXexcGood2 15 2 11" xfId="48147" xr:uid="{0293AD5E-1155-4721-B8BD-C89A9DD19FA9}"/>
    <cellStyle name="SAPBEXexcGood2 15 2 2" xfId="9775" xr:uid="{00000000-0005-0000-0000-0000DA2C0000}"/>
    <cellStyle name="SAPBEXexcGood2 15 2 2 2" xfId="25766" xr:uid="{00000000-0005-0000-0000-0000DB2C0000}"/>
    <cellStyle name="SAPBEXexcGood2 15 2 3" xfId="12593" xr:uid="{00000000-0005-0000-0000-0000DC2C0000}"/>
    <cellStyle name="SAPBEXexcGood2 15 2 3 2" xfId="28437" xr:uid="{00000000-0005-0000-0000-0000DD2C0000}"/>
    <cellStyle name="SAPBEXexcGood2 15 2 4" xfId="14070" xr:uid="{00000000-0005-0000-0000-0000DE2C0000}"/>
    <cellStyle name="SAPBEXexcGood2 15 2 4 2" xfId="29651" xr:uid="{00000000-0005-0000-0000-0000DF2C0000}"/>
    <cellStyle name="SAPBEXexcGood2 15 2 5" xfId="17916" xr:uid="{00000000-0005-0000-0000-0000E02C0000}"/>
    <cellStyle name="SAPBEXexcGood2 15 2 5 2" xfId="33032" xr:uid="{00000000-0005-0000-0000-0000E12C0000}"/>
    <cellStyle name="SAPBEXexcGood2 15 2 6" xfId="20524" xr:uid="{00000000-0005-0000-0000-0000E22C0000}"/>
    <cellStyle name="SAPBEXexcGood2 15 2 6 2" xfId="35461" xr:uid="{00000000-0005-0000-0000-0000E32C0000}"/>
    <cellStyle name="SAPBEXexcGood2 15 2 7" xfId="21318" xr:uid="{00000000-0005-0000-0000-0000E42C0000}"/>
    <cellStyle name="SAPBEXexcGood2 15 2 7 2" xfId="36244" xr:uid="{00000000-0005-0000-0000-0000E52C0000}"/>
    <cellStyle name="SAPBEXexcGood2 15 2 8" xfId="39177" xr:uid="{4698801C-B6AF-442E-89B3-6DBF3AA1BAEA}"/>
    <cellStyle name="SAPBEXexcGood2 15 2 9" xfId="43639" xr:uid="{003D1A50-6277-4B40-B6D9-5FB66437BE90}"/>
    <cellStyle name="SAPBEXexcGood2 15 3" xfId="8058" xr:uid="{00000000-0005-0000-0000-0000E62C0000}"/>
    <cellStyle name="SAPBEXexcGood2 15 3 2" xfId="24087" xr:uid="{00000000-0005-0000-0000-0000E72C0000}"/>
    <cellStyle name="SAPBEXexcGood2 15 4" xfId="10885" xr:uid="{00000000-0005-0000-0000-0000E82C0000}"/>
    <cellStyle name="SAPBEXexcGood2 15 4 2" xfId="26752" xr:uid="{00000000-0005-0000-0000-0000E92C0000}"/>
    <cellStyle name="SAPBEXexcGood2 15 5" xfId="14285" xr:uid="{00000000-0005-0000-0000-0000EA2C0000}"/>
    <cellStyle name="SAPBEXexcGood2 15 5 2" xfId="29808" xr:uid="{00000000-0005-0000-0000-0000EB2C0000}"/>
    <cellStyle name="SAPBEXexcGood2 15 6" xfId="16237" xr:uid="{00000000-0005-0000-0000-0000EC2C0000}"/>
    <cellStyle name="SAPBEXexcGood2 15 6 2" xfId="31375" xr:uid="{00000000-0005-0000-0000-0000ED2C0000}"/>
    <cellStyle name="SAPBEXexcGood2 15 7" xfId="18848" xr:uid="{00000000-0005-0000-0000-0000EE2C0000}"/>
    <cellStyle name="SAPBEXexcGood2 15 7 2" xfId="33796" xr:uid="{00000000-0005-0000-0000-0000EF2C0000}"/>
    <cellStyle name="SAPBEXexcGood2 15 8" xfId="39692" xr:uid="{0E311BAF-A820-4110-A4E2-F26D70688CA6}"/>
    <cellStyle name="SAPBEXexcGood2 15 9" xfId="41091" xr:uid="{2865F4DC-9796-47AF-9228-E5760ACCDDCD}"/>
    <cellStyle name="SAPBEXexcGood2 16" xfId="2887" xr:uid="{00000000-0005-0000-0000-0000F02C0000}"/>
    <cellStyle name="SAPBEXexcGood2 16 10" xfId="44572" xr:uid="{B19EEE0E-94B6-4700-A1D8-9B190BEB3499}"/>
    <cellStyle name="SAPBEXexcGood2 16 11" xfId="41028" xr:uid="{5B214B4F-B939-402E-A1FD-B1866D75C708}"/>
    <cellStyle name="SAPBEXexcGood2 16 2" xfId="4619" xr:uid="{00000000-0005-0000-0000-0000F12C0000}"/>
    <cellStyle name="SAPBEXexcGood2 16 2 10" xfId="45830" xr:uid="{BD6ADC67-AA09-47CA-B9B9-7D0FA9E359A9}"/>
    <cellStyle name="SAPBEXexcGood2 16 2 11" xfId="48148" xr:uid="{46F04E9E-909E-4DC7-BBC9-FDC658944B96}"/>
    <cellStyle name="SAPBEXexcGood2 16 2 2" xfId="9774" xr:uid="{00000000-0005-0000-0000-0000F22C0000}"/>
    <cellStyle name="SAPBEXexcGood2 16 2 2 2" xfId="25765" xr:uid="{00000000-0005-0000-0000-0000F32C0000}"/>
    <cellStyle name="SAPBEXexcGood2 16 2 3" xfId="12592" xr:uid="{00000000-0005-0000-0000-0000F42C0000}"/>
    <cellStyle name="SAPBEXexcGood2 16 2 3 2" xfId="28436" xr:uid="{00000000-0005-0000-0000-0000F52C0000}"/>
    <cellStyle name="SAPBEXexcGood2 16 2 4" xfId="13646" xr:uid="{00000000-0005-0000-0000-0000F62C0000}"/>
    <cellStyle name="SAPBEXexcGood2 16 2 4 2" xfId="29267" xr:uid="{00000000-0005-0000-0000-0000F72C0000}"/>
    <cellStyle name="SAPBEXexcGood2 16 2 5" xfId="17915" xr:uid="{00000000-0005-0000-0000-0000F82C0000}"/>
    <cellStyle name="SAPBEXexcGood2 16 2 5 2" xfId="33031" xr:uid="{00000000-0005-0000-0000-0000F92C0000}"/>
    <cellStyle name="SAPBEXexcGood2 16 2 6" xfId="20523" xr:uid="{00000000-0005-0000-0000-0000FA2C0000}"/>
    <cellStyle name="SAPBEXexcGood2 16 2 6 2" xfId="35460" xr:uid="{00000000-0005-0000-0000-0000FB2C0000}"/>
    <cellStyle name="SAPBEXexcGood2 16 2 7" xfId="21872" xr:uid="{00000000-0005-0000-0000-0000FC2C0000}"/>
    <cellStyle name="SAPBEXexcGood2 16 2 7 2" xfId="36791" xr:uid="{00000000-0005-0000-0000-0000FD2C0000}"/>
    <cellStyle name="SAPBEXexcGood2 16 2 8" xfId="39176" xr:uid="{1C5C900C-E8C3-485D-A512-AD516FC01A01}"/>
    <cellStyle name="SAPBEXexcGood2 16 2 9" xfId="43640" xr:uid="{571692BB-07B5-485C-AD46-B4F543C6E5A7}"/>
    <cellStyle name="SAPBEXexcGood2 16 3" xfId="8059" xr:uid="{00000000-0005-0000-0000-0000FE2C0000}"/>
    <cellStyle name="SAPBEXexcGood2 16 3 2" xfId="24088" xr:uid="{00000000-0005-0000-0000-0000FF2C0000}"/>
    <cellStyle name="SAPBEXexcGood2 16 4" xfId="10886" xr:uid="{00000000-0005-0000-0000-0000002D0000}"/>
    <cellStyle name="SAPBEXexcGood2 16 4 2" xfId="26753" xr:uid="{00000000-0005-0000-0000-0000012D0000}"/>
    <cellStyle name="SAPBEXexcGood2 16 5" xfId="13144" xr:uid="{00000000-0005-0000-0000-0000022D0000}"/>
    <cellStyle name="SAPBEXexcGood2 16 5 2" xfId="28924" xr:uid="{00000000-0005-0000-0000-0000032D0000}"/>
    <cellStyle name="SAPBEXexcGood2 16 6" xfId="16238" xr:uid="{00000000-0005-0000-0000-0000042D0000}"/>
    <cellStyle name="SAPBEXexcGood2 16 6 2" xfId="31376" xr:uid="{00000000-0005-0000-0000-0000052D0000}"/>
    <cellStyle name="SAPBEXexcGood2 16 7" xfId="18849" xr:uid="{00000000-0005-0000-0000-0000062D0000}"/>
    <cellStyle name="SAPBEXexcGood2 16 7 2" xfId="33797" xr:uid="{00000000-0005-0000-0000-0000072D0000}"/>
    <cellStyle name="SAPBEXexcGood2 16 8" xfId="39691" xr:uid="{C0AF544F-943F-425D-8065-17CC63DA4743}"/>
    <cellStyle name="SAPBEXexcGood2 16 9" xfId="39958" xr:uid="{055E0225-408D-4069-9207-7D5F25558A91}"/>
    <cellStyle name="SAPBEXexcGood2 17" xfId="2888" xr:uid="{00000000-0005-0000-0000-0000082D0000}"/>
    <cellStyle name="SAPBEXexcGood2 17 10" xfId="39839" xr:uid="{B9134B61-1B16-4D5F-BCAA-979C4F580C5F}"/>
    <cellStyle name="SAPBEXexcGood2 17 11" xfId="39892" xr:uid="{F0645207-0911-4F64-A4FC-C471C0ADBD88}"/>
    <cellStyle name="SAPBEXexcGood2 17 2" xfId="4618" xr:uid="{00000000-0005-0000-0000-0000092D0000}"/>
    <cellStyle name="SAPBEXexcGood2 17 2 10" xfId="45831" xr:uid="{8035122A-DFB4-4C2C-B286-50F016EECF38}"/>
    <cellStyle name="SAPBEXexcGood2 17 2 11" xfId="48149" xr:uid="{C6E5311C-FF21-4675-A499-9078A22C926A}"/>
    <cellStyle name="SAPBEXexcGood2 17 2 2" xfId="9773" xr:uid="{00000000-0005-0000-0000-00000A2D0000}"/>
    <cellStyle name="SAPBEXexcGood2 17 2 2 2" xfId="25764" xr:uid="{00000000-0005-0000-0000-00000B2D0000}"/>
    <cellStyle name="SAPBEXexcGood2 17 2 3" xfId="12591" xr:uid="{00000000-0005-0000-0000-00000C2D0000}"/>
    <cellStyle name="SAPBEXexcGood2 17 2 3 2" xfId="28435" xr:uid="{00000000-0005-0000-0000-00000D2D0000}"/>
    <cellStyle name="SAPBEXexcGood2 17 2 4" xfId="14817" xr:uid="{00000000-0005-0000-0000-00000E2D0000}"/>
    <cellStyle name="SAPBEXexcGood2 17 2 4 2" xfId="30270" xr:uid="{00000000-0005-0000-0000-00000F2D0000}"/>
    <cellStyle name="SAPBEXexcGood2 17 2 5" xfId="17914" xr:uid="{00000000-0005-0000-0000-0000102D0000}"/>
    <cellStyle name="SAPBEXexcGood2 17 2 5 2" xfId="33030" xr:uid="{00000000-0005-0000-0000-0000112D0000}"/>
    <cellStyle name="SAPBEXexcGood2 17 2 6" xfId="20522" xr:uid="{00000000-0005-0000-0000-0000122D0000}"/>
    <cellStyle name="SAPBEXexcGood2 17 2 6 2" xfId="35459" xr:uid="{00000000-0005-0000-0000-0000132D0000}"/>
    <cellStyle name="SAPBEXexcGood2 17 2 7" xfId="21317" xr:uid="{00000000-0005-0000-0000-0000142D0000}"/>
    <cellStyle name="SAPBEXexcGood2 17 2 7 2" xfId="36243" xr:uid="{00000000-0005-0000-0000-0000152D0000}"/>
    <cellStyle name="SAPBEXexcGood2 17 2 8" xfId="39175" xr:uid="{C5D44713-996B-456F-A15C-A6003F9851F2}"/>
    <cellStyle name="SAPBEXexcGood2 17 2 9" xfId="43641" xr:uid="{4582B745-0AD4-4BDB-BD5F-3946A7CACB4D}"/>
    <cellStyle name="SAPBEXexcGood2 17 3" xfId="8060" xr:uid="{00000000-0005-0000-0000-0000162D0000}"/>
    <cellStyle name="SAPBEXexcGood2 17 3 2" xfId="24089" xr:uid="{00000000-0005-0000-0000-0000172D0000}"/>
    <cellStyle name="SAPBEXexcGood2 17 4" xfId="10887" xr:uid="{00000000-0005-0000-0000-0000182D0000}"/>
    <cellStyle name="SAPBEXexcGood2 17 4 2" xfId="26754" xr:uid="{00000000-0005-0000-0000-0000192D0000}"/>
    <cellStyle name="SAPBEXexcGood2 17 5" xfId="10527" xr:uid="{00000000-0005-0000-0000-00001A2D0000}"/>
    <cellStyle name="SAPBEXexcGood2 17 5 2" xfId="26449" xr:uid="{00000000-0005-0000-0000-00001B2D0000}"/>
    <cellStyle name="SAPBEXexcGood2 17 6" xfId="16239" xr:uid="{00000000-0005-0000-0000-00001C2D0000}"/>
    <cellStyle name="SAPBEXexcGood2 17 6 2" xfId="31377" xr:uid="{00000000-0005-0000-0000-00001D2D0000}"/>
    <cellStyle name="SAPBEXexcGood2 17 7" xfId="18850" xr:uid="{00000000-0005-0000-0000-00001E2D0000}"/>
    <cellStyle name="SAPBEXexcGood2 17 7 2" xfId="33798" xr:uid="{00000000-0005-0000-0000-00001F2D0000}"/>
    <cellStyle name="SAPBEXexcGood2 17 8" xfId="40829" xr:uid="{2BBE92FD-1CBE-49FC-81C0-BEA4B6F8EC9C}"/>
    <cellStyle name="SAPBEXexcGood2 17 9" xfId="41092" xr:uid="{C850419E-CE15-46A0-8F77-CF8CE6A787C7}"/>
    <cellStyle name="SAPBEXexcGood2 18" xfId="4903" xr:uid="{00000000-0005-0000-0000-0000202D0000}"/>
    <cellStyle name="SAPBEXexcGood2 18 10" xfId="45480" xr:uid="{7CF3EB2F-B3D0-44EA-86F3-2B38EF402F1E}"/>
    <cellStyle name="SAPBEXexcGood2 18 11" xfId="47802" xr:uid="{110BD732-B8CF-4C77-B595-BFBC4E39B66B}"/>
    <cellStyle name="SAPBEXexcGood2 18 2" xfId="10058" xr:uid="{00000000-0005-0000-0000-0000212D0000}"/>
    <cellStyle name="SAPBEXexcGood2 18 2 2" xfId="26040" xr:uid="{00000000-0005-0000-0000-0000222D0000}"/>
    <cellStyle name="SAPBEXexcGood2 18 3" xfId="12876" xr:uid="{00000000-0005-0000-0000-0000232D0000}"/>
    <cellStyle name="SAPBEXexcGood2 18 3 2" xfId="28717" xr:uid="{00000000-0005-0000-0000-0000242D0000}"/>
    <cellStyle name="SAPBEXexcGood2 18 4" xfId="15172" xr:uid="{00000000-0005-0000-0000-0000252D0000}"/>
    <cellStyle name="SAPBEXexcGood2 18 4 2" xfId="30588" xr:uid="{00000000-0005-0000-0000-0000262D0000}"/>
    <cellStyle name="SAPBEXexcGood2 18 5" xfId="18197" xr:uid="{00000000-0005-0000-0000-0000272D0000}"/>
    <cellStyle name="SAPBEXexcGood2 18 5 2" xfId="33303" xr:uid="{00000000-0005-0000-0000-0000282D0000}"/>
    <cellStyle name="SAPBEXexcGood2 18 6" xfId="20804" xr:uid="{00000000-0005-0000-0000-0000292D0000}"/>
    <cellStyle name="SAPBEXexcGood2 18 6 2" xfId="35737" xr:uid="{00000000-0005-0000-0000-00002A2D0000}"/>
    <cellStyle name="SAPBEXexcGood2 18 7" xfId="20952" xr:uid="{00000000-0005-0000-0000-00002B2D0000}"/>
    <cellStyle name="SAPBEXexcGood2 18 7 2" xfId="35878" xr:uid="{00000000-0005-0000-0000-00002C2D0000}"/>
    <cellStyle name="SAPBEXexcGood2 18 8" xfId="40322" xr:uid="{1486218E-7DB3-4DFC-8FEC-D1E2559B79A9}"/>
    <cellStyle name="SAPBEXexcGood2 18 9" xfId="39295" xr:uid="{2A9C9FD9-2616-4BDC-B977-9233E188F905}"/>
    <cellStyle name="SAPBEXexcGood2 19" xfId="6005" xr:uid="{00000000-0005-0000-0000-00002D2D0000}"/>
    <cellStyle name="SAPBEXexcGood2 19 2" xfId="22971" xr:uid="{00000000-0005-0000-0000-00002E2D0000}"/>
    <cellStyle name="SAPBEXexcGood2 2" xfId="712" xr:uid="{00000000-0005-0000-0000-00002F2D0000}"/>
    <cellStyle name="SAPBEXexcGood2 2 10" xfId="13180" xr:uid="{00000000-0005-0000-0000-0000302D0000}"/>
    <cellStyle name="SAPBEXexcGood2 2 11" xfId="18211" xr:uid="{00000000-0005-0000-0000-0000312D0000}"/>
    <cellStyle name="SAPBEXexcGood2 2 12" xfId="20856" xr:uid="{00000000-0005-0000-0000-0000322D0000}"/>
    <cellStyle name="SAPBEXexcGood2 2 13" xfId="22386" xr:uid="{00000000-0005-0000-0000-0000332D0000}"/>
    <cellStyle name="SAPBEXexcGood2 2 14" xfId="37975" xr:uid="{00000000-0005-0000-0000-0000342D0000}"/>
    <cellStyle name="SAPBEXexcGood2 2 15" xfId="41342" xr:uid="{44CF9821-148B-46D4-BE29-55C79028963A}"/>
    <cellStyle name="SAPBEXexcGood2 2 16" xfId="41127" xr:uid="{574C2A64-E0CE-44F7-99E8-0E6E8E828139}"/>
    <cellStyle name="SAPBEXexcGood2 2 17" xfId="41147" xr:uid="{7C3363F6-2C68-4035-BC95-63C98C514F96}"/>
    <cellStyle name="SAPBEXexcGood2 2 18" xfId="41978" xr:uid="{5276E8FF-961C-4B48-AB76-CBDB7279400E}"/>
    <cellStyle name="SAPBEXexcGood2 2 2" xfId="713" xr:uid="{00000000-0005-0000-0000-0000352D0000}"/>
    <cellStyle name="SAPBEXexcGood2 2 2 10" xfId="5016" xr:uid="{00000000-0005-0000-0000-0000362D0000}"/>
    <cellStyle name="SAPBEXexcGood2 2 2 11" xfId="37976" xr:uid="{00000000-0005-0000-0000-0000372D0000}"/>
    <cellStyle name="SAPBEXexcGood2 2 2 12" xfId="39690" xr:uid="{A108F8FF-BF06-4B4E-AE77-AE259B5EA226}"/>
    <cellStyle name="SAPBEXexcGood2 2 2 13" xfId="39959" xr:uid="{3D16A793-4225-4D29-BE5D-B8E6EC79811E}"/>
    <cellStyle name="SAPBEXexcGood2 2 2 14" xfId="39838" xr:uid="{42589E2B-24D0-498A-A2E4-5871727EF993}"/>
    <cellStyle name="SAPBEXexcGood2 2 2 15" xfId="41029" xr:uid="{F2C627E2-0020-4939-AEA0-412018D9EA63}"/>
    <cellStyle name="SAPBEXexcGood2 2 2 2" xfId="2890" xr:uid="{00000000-0005-0000-0000-0000382D0000}"/>
    <cellStyle name="SAPBEXexcGood2 2 2 2 10" xfId="39013" xr:uid="{FDBA8F5D-FA42-411B-9FC9-FB8BDDA79FE4}"/>
    <cellStyle name="SAPBEXexcGood2 2 2 2 11" xfId="46696" xr:uid="{9B89F3D9-5B33-4646-B74A-506B6E6F1F5E}"/>
    <cellStyle name="SAPBEXexcGood2 2 2 2 12" xfId="49012" xr:uid="{D74B928B-CECF-4408-A53C-94F72622B62D}"/>
    <cellStyle name="SAPBEXexcGood2 2 2 2 2" xfId="8062" xr:uid="{00000000-0005-0000-0000-0000392D0000}"/>
    <cellStyle name="SAPBEXexcGood2 2 2 2 2 2" xfId="24091" xr:uid="{00000000-0005-0000-0000-00003A2D0000}"/>
    <cellStyle name="SAPBEXexcGood2 2 2 2 3" xfId="10889" xr:uid="{00000000-0005-0000-0000-00003B2D0000}"/>
    <cellStyle name="SAPBEXexcGood2 2 2 2 3 2" xfId="26756" xr:uid="{00000000-0005-0000-0000-00003C2D0000}"/>
    <cellStyle name="SAPBEXexcGood2 2 2 2 4" xfId="10136" xr:uid="{00000000-0005-0000-0000-00003D2D0000}"/>
    <cellStyle name="SAPBEXexcGood2 2 2 2 4 2" xfId="26107" xr:uid="{00000000-0005-0000-0000-00003E2D0000}"/>
    <cellStyle name="SAPBEXexcGood2 2 2 2 5" xfId="16241" xr:uid="{00000000-0005-0000-0000-00003F2D0000}"/>
    <cellStyle name="SAPBEXexcGood2 2 2 2 5 2" xfId="31379" xr:uid="{00000000-0005-0000-0000-0000402D0000}"/>
    <cellStyle name="SAPBEXexcGood2 2 2 2 6" xfId="18852" xr:uid="{00000000-0005-0000-0000-0000412D0000}"/>
    <cellStyle name="SAPBEXexcGood2 2 2 2 6 2" xfId="33800" xr:uid="{00000000-0005-0000-0000-0000422D0000}"/>
    <cellStyle name="SAPBEXexcGood2 2 2 2 7" xfId="21109" xr:uid="{00000000-0005-0000-0000-0000432D0000}"/>
    <cellStyle name="SAPBEXexcGood2 2 2 2 7 2" xfId="36035" xr:uid="{00000000-0005-0000-0000-0000442D0000}"/>
    <cellStyle name="SAPBEXexcGood2 2 2 2 8" xfId="6266" xr:uid="{00000000-0005-0000-0000-0000452D0000}"/>
    <cellStyle name="SAPBEXexcGood2 2 2 2 9" xfId="41393" xr:uid="{50AB7556-60AB-4438-86FE-8789EFE58453}"/>
    <cellStyle name="SAPBEXexcGood2 2 2 3" xfId="4616" xr:uid="{00000000-0005-0000-0000-0000462D0000}"/>
    <cellStyle name="SAPBEXexcGood2 2 2 3 10" xfId="45832" xr:uid="{DC30D1A5-D85B-4808-B2F0-4B6164B9E38C}"/>
    <cellStyle name="SAPBEXexcGood2 2 2 3 11" xfId="48150" xr:uid="{D0C14342-EAAD-4591-B31C-1E0DF36F6757}"/>
    <cellStyle name="SAPBEXexcGood2 2 2 3 2" xfId="9771" xr:uid="{00000000-0005-0000-0000-0000472D0000}"/>
    <cellStyle name="SAPBEXexcGood2 2 2 3 2 2" xfId="25762" xr:uid="{00000000-0005-0000-0000-0000482D0000}"/>
    <cellStyle name="SAPBEXexcGood2 2 2 3 3" xfId="12589" xr:uid="{00000000-0005-0000-0000-0000492D0000}"/>
    <cellStyle name="SAPBEXexcGood2 2 2 3 3 2" xfId="28433" xr:uid="{00000000-0005-0000-0000-00004A2D0000}"/>
    <cellStyle name="SAPBEXexcGood2 2 2 3 4" xfId="14818" xr:uid="{00000000-0005-0000-0000-00004B2D0000}"/>
    <cellStyle name="SAPBEXexcGood2 2 2 3 4 2" xfId="30271" xr:uid="{00000000-0005-0000-0000-00004C2D0000}"/>
    <cellStyle name="SAPBEXexcGood2 2 2 3 5" xfId="17912" xr:uid="{00000000-0005-0000-0000-00004D2D0000}"/>
    <cellStyle name="SAPBEXexcGood2 2 2 3 5 2" xfId="33028" xr:uid="{00000000-0005-0000-0000-00004E2D0000}"/>
    <cellStyle name="SAPBEXexcGood2 2 2 3 6" xfId="20520" xr:uid="{00000000-0005-0000-0000-00004F2D0000}"/>
    <cellStyle name="SAPBEXexcGood2 2 2 3 6 2" xfId="35457" xr:uid="{00000000-0005-0000-0000-0000502D0000}"/>
    <cellStyle name="SAPBEXexcGood2 2 2 3 7" xfId="21316" xr:uid="{00000000-0005-0000-0000-0000512D0000}"/>
    <cellStyle name="SAPBEXexcGood2 2 2 3 7 2" xfId="36242" xr:uid="{00000000-0005-0000-0000-0000522D0000}"/>
    <cellStyle name="SAPBEXexcGood2 2 2 3 8" xfId="39174" xr:uid="{E1710816-00E1-4711-9406-CD58D70EDC62}"/>
    <cellStyle name="SAPBEXexcGood2 2 2 3 9" xfId="43642" xr:uid="{7A0ECFDD-02F0-40BF-AAF9-C10962E8B4C7}"/>
    <cellStyle name="SAPBEXexcGood2 2 2 4" xfId="5543" xr:uid="{00000000-0005-0000-0000-0000532D0000}"/>
    <cellStyle name="SAPBEXexcGood2 2 2 4 2" xfId="22721" xr:uid="{00000000-0005-0000-0000-0000542D0000}"/>
    <cellStyle name="SAPBEXexcGood2 2 2 5" xfId="7200" xr:uid="{00000000-0005-0000-0000-0000552D0000}"/>
    <cellStyle name="SAPBEXexcGood2 2 2 5 2" xfId="23474" xr:uid="{00000000-0005-0000-0000-0000562D0000}"/>
    <cellStyle name="SAPBEXexcGood2 2 2 6" xfId="10589" xr:uid="{00000000-0005-0000-0000-0000572D0000}"/>
    <cellStyle name="SAPBEXexcGood2 2 2 6 2" xfId="26492" xr:uid="{00000000-0005-0000-0000-0000582D0000}"/>
    <cellStyle name="SAPBEXexcGood2 2 2 7" xfId="10557" xr:uid="{00000000-0005-0000-0000-0000592D0000}"/>
    <cellStyle name="SAPBEXexcGood2 2 2 7 2" xfId="26476" xr:uid="{00000000-0005-0000-0000-00005A2D0000}"/>
    <cellStyle name="SAPBEXexcGood2 2 2 8" xfId="17126" xr:uid="{00000000-0005-0000-0000-00005B2D0000}"/>
    <cellStyle name="SAPBEXexcGood2 2 2 8 2" xfId="32264" xr:uid="{00000000-0005-0000-0000-00005C2D0000}"/>
    <cellStyle name="SAPBEXexcGood2 2 2 9" xfId="20771" xr:uid="{00000000-0005-0000-0000-00005D2D0000}"/>
    <cellStyle name="SAPBEXexcGood2 2 2 9 2" xfId="35708" xr:uid="{00000000-0005-0000-0000-00005E2D0000}"/>
    <cellStyle name="SAPBEXexcGood2 2 3" xfId="1819" xr:uid="{00000000-0005-0000-0000-00005F2D0000}"/>
    <cellStyle name="SAPBEXexcGood2 2 3 10" xfId="44483" xr:uid="{BC677FCF-D991-4C3F-BF15-75D9FDEAF4F3}"/>
    <cellStyle name="SAPBEXexcGood2 2 3 11" xfId="46672" xr:uid="{F1CB4B1E-E77C-4E2A-AFED-F80C03CEF0CB}"/>
    <cellStyle name="SAPBEXexcGood2 2 3 12" xfId="48989" xr:uid="{22FA0EA4-3488-45AE-B366-82512B08DA6E}"/>
    <cellStyle name="SAPBEXexcGood2 2 3 2" xfId="7093" xr:uid="{00000000-0005-0000-0000-0000602D0000}"/>
    <cellStyle name="SAPBEXexcGood2 2 3 2 2" xfId="37854" xr:uid="{00000000-0005-0000-0000-0000612D0000}"/>
    <cellStyle name="SAPBEXexcGood2 2 3 3" xfId="6515" xr:uid="{00000000-0005-0000-0000-0000622D0000}"/>
    <cellStyle name="SAPBEXexcGood2 2 3 4" xfId="13438" xr:uid="{00000000-0005-0000-0000-0000632D0000}"/>
    <cellStyle name="SAPBEXexcGood2 2 3 5" xfId="10617" xr:uid="{00000000-0005-0000-0000-0000642D0000}"/>
    <cellStyle name="SAPBEXexcGood2 2 3 6" xfId="13493" xr:uid="{00000000-0005-0000-0000-0000652D0000}"/>
    <cellStyle name="SAPBEXexcGood2 2 3 7" xfId="10654" xr:uid="{00000000-0005-0000-0000-0000662D0000}"/>
    <cellStyle name="SAPBEXexcGood2 2 3 8" xfId="23035" xr:uid="{00000000-0005-0000-0000-0000672D0000}"/>
    <cellStyle name="SAPBEXexcGood2 2 3 9" xfId="39043" xr:uid="{34C72A05-D66B-4B11-ACD0-B6FAF6EC344E}"/>
    <cellStyle name="SAPBEXexcGood2 2 4" xfId="1820" xr:uid="{00000000-0005-0000-0000-0000682D0000}"/>
    <cellStyle name="SAPBEXexcGood2 2 4 2" xfId="7094" xr:uid="{00000000-0005-0000-0000-0000692D0000}"/>
    <cellStyle name="SAPBEXexcGood2 2 4 2 2" xfId="37855" xr:uid="{00000000-0005-0000-0000-00006A2D0000}"/>
    <cellStyle name="SAPBEXexcGood2 2 4 3" xfId="6514" xr:uid="{00000000-0005-0000-0000-00006B2D0000}"/>
    <cellStyle name="SAPBEXexcGood2 2 4 4" xfId="5800" xr:uid="{00000000-0005-0000-0000-00006C2D0000}"/>
    <cellStyle name="SAPBEXexcGood2 2 4 5" xfId="5849" xr:uid="{00000000-0005-0000-0000-00006D2D0000}"/>
    <cellStyle name="SAPBEXexcGood2 2 4 6" xfId="5894" xr:uid="{00000000-0005-0000-0000-00006E2D0000}"/>
    <cellStyle name="SAPBEXexcGood2 2 4 7" xfId="14184" xr:uid="{00000000-0005-0000-0000-00006F2D0000}"/>
    <cellStyle name="SAPBEXexcGood2 2 4 8" xfId="23036" xr:uid="{00000000-0005-0000-0000-0000702D0000}"/>
    <cellStyle name="SAPBEXexcGood2 2 5" xfId="2889" xr:uid="{00000000-0005-0000-0000-0000712D0000}"/>
    <cellStyle name="SAPBEXexcGood2 2 5 2" xfId="8061" xr:uid="{00000000-0005-0000-0000-0000722D0000}"/>
    <cellStyle name="SAPBEXexcGood2 2 5 2 2" xfId="24090" xr:uid="{00000000-0005-0000-0000-0000732D0000}"/>
    <cellStyle name="SAPBEXexcGood2 2 5 3" xfId="10888" xr:uid="{00000000-0005-0000-0000-0000742D0000}"/>
    <cellStyle name="SAPBEXexcGood2 2 5 3 2" xfId="26755" xr:uid="{00000000-0005-0000-0000-0000752D0000}"/>
    <cellStyle name="SAPBEXexcGood2 2 5 4" xfId="14635" xr:uid="{00000000-0005-0000-0000-0000762D0000}"/>
    <cellStyle name="SAPBEXexcGood2 2 5 4 2" xfId="30136" xr:uid="{00000000-0005-0000-0000-0000772D0000}"/>
    <cellStyle name="SAPBEXexcGood2 2 5 5" xfId="16240" xr:uid="{00000000-0005-0000-0000-0000782D0000}"/>
    <cellStyle name="SAPBEXexcGood2 2 5 5 2" xfId="31378" xr:uid="{00000000-0005-0000-0000-0000792D0000}"/>
    <cellStyle name="SAPBEXexcGood2 2 5 6" xfId="18851" xr:uid="{00000000-0005-0000-0000-00007A2D0000}"/>
    <cellStyle name="SAPBEXexcGood2 2 5 6 2" xfId="33799" xr:uid="{00000000-0005-0000-0000-00007B2D0000}"/>
    <cellStyle name="SAPBEXexcGood2 2 5 7" xfId="21108" xr:uid="{00000000-0005-0000-0000-00007C2D0000}"/>
    <cellStyle name="SAPBEXexcGood2 2 5 7 2" xfId="36034" xr:uid="{00000000-0005-0000-0000-00007D2D0000}"/>
    <cellStyle name="SAPBEXexcGood2 2 5 8" xfId="6265" xr:uid="{00000000-0005-0000-0000-00007E2D0000}"/>
    <cellStyle name="SAPBEXexcGood2 2 6" xfId="4617" xr:uid="{00000000-0005-0000-0000-00007F2D0000}"/>
    <cellStyle name="SAPBEXexcGood2 2 6 2" xfId="9772" xr:uid="{00000000-0005-0000-0000-0000802D0000}"/>
    <cellStyle name="SAPBEXexcGood2 2 6 2 2" xfId="25763" xr:uid="{00000000-0005-0000-0000-0000812D0000}"/>
    <cellStyle name="SAPBEXexcGood2 2 6 3" xfId="12590" xr:uid="{00000000-0005-0000-0000-0000822D0000}"/>
    <cellStyle name="SAPBEXexcGood2 2 6 3 2" xfId="28434" xr:uid="{00000000-0005-0000-0000-0000832D0000}"/>
    <cellStyle name="SAPBEXexcGood2 2 6 4" xfId="14069" xr:uid="{00000000-0005-0000-0000-0000842D0000}"/>
    <cellStyle name="SAPBEXexcGood2 2 6 4 2" xfId="29650" xr:uid="{00000000-0005-0000-0000-0000852D0000}"/>
    <cellStyle name="SAPBEXexcGood2 2 6 5" xfId="17913" xr:uid="{00000000-0005-0000-0000-0000862D0000}"/>
    <cellStyle name="SAPBEXexcGood2 2 6 5 2" xfId="33029" xr:uid="{00000000-0005-0000-0000-0000872D0000}"/>
    <cellStyle name="SAPBEXexcGood2 2 6 6" xfId="20521" xr:uid="{00000000-0005-0000-0000-0000882D0000}"/>
    <cellStyle name="SAPBEXexcGood2 2 6 6 2" xfId="35458" xr:uid="{00000000-0005-0000-0000-0000892D0000}"/>
    <cellStyle name="SAPBEXexcGood2 2 6 7" xfId="21873" xr:uid="{00000000-0005-0000-0000-00008A2D0000}"/>
    <cellStyle name="SAPBEXexcGood2 2 6 7 2" xfId="36792" xr:uid="{00000000-0005-0000-0000-00008B2D0000}"/>
    <cellStyle name="SAPBEXexcGood2 2 7" xfId="5544" xr:uid="{00000000-0005-0000-0000-00008C2D0000}"/>
    <cellStyle name="SAPBEXexcGood2 2 7 2" xfId="37151" xr:uid="{00000000-0005-0000-0000-00008D2D0000}"/>
    <cellStyle name="SAPBEXexcGood2 2 8" xfId="7662" xr:uid="{00000000-0005-0000-0000-00008E2D0000}"/>
    <cellStyle name="SAPBEXexcGood2 2 9" xfId="6616" xr:uid="{00000000-0005-0000-0000-00008F2D0000}"/>
    <cellStyle name="SAPBEXexcGood2 2_CC - Div XRef" xfId="1821" xr:uid="{00000000-0005-0000-0000-0000902D0000}"/>
    <cellStyle name="SAPBEXexcGood2 20" xfId="7166" xr:uid="{00000000-0005-0000-0000-0000912D0000}"/>
    <cellStyle name="SAPBEXexcGood2 20 2" xfId="23448" xr:uid="{00000000-0005-0000-0000-0000922D0000}"/>
    <cellStyle name="SAPBEXexcGood2 21" xfId="5776" xr:uid="{00000000-0005-0000-0000-0000932D0000}"/>
    <cellStyle name="SAPBEXexcGood2 21 2" xfId="22811" xr:uid="{00000000-0005-0000-0000-0000942D0000}"/>
    <cellStyle name="SAPBEXexcGood2 22" xfId="5703" xr:uid="{00000000-0005-0000-0000-0000952D0000}"/>
    <cellStyle name="SAPBEXexcGood2 22 2" xfId="22773" xr:uid="{00000000-0005-0000-0000-0000962D0000}"/>
    <cellStyle name="SAPBEXexcGood2 23" xfId="11819" xr:uid="{00000000-0005-0000-0000-0000972D0000}"/>
    <cellStyle name="SAPBEXexcGood2 23 2" xfId="27669" xr:uid="{00000000-0005-0000-0000-0000982D0000}"/>
    <cellStyle name="SAPBEXexcGood2 24" xfId="40207" xr:uid="{E6EBD27D-43C0-43E9-8D53-01C39A3FBBA5}"/>
    <cellStyle name="SAPBEXexcGood2 25" xfId="43177" xr:uid="{C0E27231-8559-4482-B64A-20FBA20A101F}"/>
    <cellStyle name="SAPBEXexcGood2 26" xfId="46769" xr:uid="{C8F9BD05-9549-4DA5-9F21-6658F91F9B4D}"/>
    <cellStyle name="SAPBEXexcGood2 3" xfId="714" xr:uid="{00000000-0005-0000-0000-0000992D0000}"/>
    <cellStyle name="SAPBEXexcGood2 3 10" xfId="41093" xr:uid="{94937C9A-479A-4CDD-B8D6-78750A9DC5A7}"/>
    <cellStyle name="SAPBEXexcGood2 3 11" xfId="40974" xr:uid="{27B8FE3A-C970-411B-8460-8AD0048797A9}"/>
    <cellStyle name="SAPBEXexcGood2 3 12" xfId="39893" xr:uid="{1A6BA422-7D79-49E6-9438-4F3B6A34B422}"/>
    <cellStyle name="SAPBEXexcGood2 3 2" xfId="715" xr:uid="{00000000-0005-0000-0000-00009A2D0000}"/>
    <cellStyle name="SAPBEXexcGood2 3 2 10" xfId="40975" xr:uid="{F6A6735F-1E08-4867-9DD6-2280D7CB35B0}"/>
    <cellStyle name="SAPBEXexcGood2 3 2 11" xfId="41030" xr:uid="{F98E21AD-C357-41F4-B6D6-22CC77C17481}"/>
    <cellStyle name="SAPBEXexcGood2 3 2 2" xfId="4614" xr:uid="{00000000-0005-0000-0000-00009B2D0000}"/>
    <cellStyle name="SAPBEXexcGood2 3 2 2 10" xfId="45834" xr:uid="{350BACDD-CFA2-405D-AE58-0AB4DB61C3F6}"/>
    <cellStyle name="SAPBEXexcGood2 3 2 2 11" xfId="48152" xr:uid="{AC592D12-BAE8-41B8-9F60-97CC4D738ECF}"/>
    <cellStyle name="SAPBEXexcGood2 3 2 2 2" xfId="9769" xr:uid="{00000000-0005-0000-0000-00009C2D0000}"/>
    <cellStyle name="SAPBEXexcGood2 3 2 2 2 2" xfId="25760" xr:uid="{00000000-0005-0000-0000-00009D2D0000}"/>
    <cellStyle name="SAPBEXexcGood2 3 2 2 3" xfId="12587" xr:uid="{00000000-0005-0000-0000-00009E2D0000}"/>
    <cellStyle name="SAPBEXexcGood2 3 2 2 3 2" xfId="28431" xr:uid="{00000000-0005-0000-0000-00009F2D0000}"/>
    <cellStyle name="SAPBEXexcGood2 3 2 2 4" xfId="7457" xr:uid="{00000000-0005-0000-0000-0000A02D0000}"/>
    <cellStyle name="SAPBEXexcGood2 3 2 2 4 2" xfId="23643" xr:uid="{00000000-0005-0000-0000-0000A12D0000}"/>
    <cellStyle name="SAPBEXexcGood2 3 2 2 5" xfId="17910" xr:uid="{00000000-0005-0000-0000-0000A22D0000}"/>
    <cellStyle name="SAPBEXexcGood2 3 2 2 5 2" xfId="33026" xr:uid="{00000000-0005-0000-0000-0000A32D0000}"/>
    <cellStyle name="SAPBEXexcGood2 3 2 2 6" xfId="20518" xr:uid="{00000000-0005-0000-0000-0000A42D0000}"/>
    <cellStyle name="SAPBEXexcGood2 3 2 2 6 2" xfId="35455" xr:uid="{00000000-0005-0000-0000-0000A52D0000}"/>
    <cellStyle name="SAPBEXexcGood2 3 2 2 7" xfId="22080" xr:uid="{00000000-0005-0000-0000-0000A62D0000}"/>
    <cellStyle name="SAPBEXexcGood2 3 2 2 7 2" xfId="36997" xr:uid="{00000000-0005-0000-0000-0000A72D0000}"/>
    <cellStyle name="SAPBEXexcGood2 3 2 2 8" xfId="39172" xr:uid="{0DE8DC6A-18D1-47C7-A3BE-CCBA7374E194}"/>
    <cellStyle name="SAPBEXexcGood2 3 2 2 9" xfId="43644" xr:uid="{B6ACAE44-BBEB-434E-9D85-B0990BEB22D7}"/>
    <cellStyle name="SAPBEXexcGood2 3 2 3" xfId="5210" xr:uid="{00000000-0005-0000-0000-0000A82D0000}"/>
    <cellStyle name="SAPBEXexcGood2 3 2 3 2" xfId="22542" xr:uid="{00000000-0005-0000-0000-0000A92D0000}"/>
    <cellStyle name="SAPBEXexcGood2 3 2 4" xfId="7195" xr:uid="{00000000-0005-0000-0000-0000AA2D0000}"/>
    <cellStyle name="SAPBEXexcGood2 3 2 4 2" xfId="23469" xr:uid="{00000000-0005-0000-0000-0000AB2D0000}"/>
    <cellStyle name="SAPBEXexcGood2 3 2 5" xfId="6655" xr:uid="{00000000-0005-0000-0000-0000AC2D0000}"/>
    <cellStyle name="SAPBEXexcGood2 3 2 5 2" xfId="23160" xr:uid="{00000000-0005-0000-0000-0000AD2D0000}"/>
    <cellStyle name="SAPBEXexcGood2 3 2 6" xfId="10122" xr:uid="{00000000-0005-0000-0000-0000AE2D0000}"/>
    <cellStyle name="SAPBEXexcGood2 3 2 6 2" xfId="26094" xr:uid="{00000000-0005-0000-0000-0000AF2D0000}"/>
    <cellStyle name="SAPBEXexcGood2 3 2 7" xfId="15619" xr:uid="{00000000-0005-0000-0000-0000B02D0000}"/>
    <cellStyle name="SAPBEXexcGood2 3 2 7 2" xfId="30921" xr:uid="{00000000-0005-0000-0000-0000B12D0000}"/>
    <cellStyle name="SAPBEXexcGood2 3 2 8" xfId="39689" xr:uid="{456D4173-39F9-4DE7-BF80-8BEBC0C78421}"/>
    <cellStyle name="SAPBEXexcGood2 3 2 9" xfId="38271" xr:uid="{96DA5F52-B02E-45B4-8CB6-1D79AA4C3AA0}"/>
    <cellStyle name="SAPBEXexcGood2 3 3" xfId="4615" xr:uid="{00000000-0005-0000-0000-0000B22D0000}"/>
    <cellStyle name="SAPBEXexcGood2 3 3 10" xfId="45833" xr:uid="{DA746BC1-3A7F-4CD9-96D6-F16C5789A3CF}"/>
    <cellStyle name="SAPBEXexcGood2 3 3 11" xfId="48151" xr:uid="{AE6A45D3-AC4F-4A8A-81E8-2E2B53CA0142}"/>
    <cellStyle name="SAPBEXexcGood2 3 3 2" xfId="9770" xr:uid="{00000000-0005-0000-0000-0000B32D0000}"/>
    <cellStyle name="SAPBEXexcGood2 3 3 2 2" xfId="25761" xr:uid="{00000000-0005-0000-0000-0000B42D0000}"/>
    <cellStyle name="SAPBEXexcGood2 3 3 3" xfId="12588" xr:uid="{00000000-0005-0000-0000-0000B52D0000}"/>
    <cellStyle name="SAPBEXexcGood2 3 3 3 2" xfId="28432" xr:uid="{00000000-0005-0000-0000-0000B62D0000}"/>
    <cellStyle name="SAPBEXexcGood2 3 3 4" xfId="14068" xr:uid="{00000000-0005-0000-0000-0000B72D0000}"/>
    <cellStyle name="SAPBEXexcGood2 3 3 4 2" xfId="29649" xr:uid="{00000000-0005-0000-0000-0000B82D0000}"/>
    <cellStyle name="SAPBEXexcGood2 3 3 5" xfId="17911" xr:uid="{00000000-0005-0000-0000-0000B92D0000}"/>
    <cellStyle name="SAPBEXexcGood2 3 3 5 2" xfId="33027" xr:uid="{00000000-0005-0000-0000-0000BA2D0000}"/>
    <cellStyle name="SAPBEXexcGood2 3 3 6" xfId="20519" xr:uid="{00000000-0005-0000-0000-0000BB2D0000}"/>
    <cellStyle name="SAPBEXexcGood2 3 3 6 2" xfId="35456" xr:uid="{00000000-0005-0000-0000-0000BC2D0000}"/>
    <cellStyle name="SAPBEXexcGood2 3 3 7" xfId="15996" xr:uid="{00000000-0005-0000-0000-0000BD2D0000}"/>
    <cellStyle name="SAPBEXexcGood2 3 3 7 2" xfId="31140" xr:uid="{00000000-0005-0000-0000-0000BE2D0000}"/>
    <cellStyle name="SAPBEXexcGood2 3 3 8" xfId="39173" xr:uid="{7A8E6F81-5CBC-40D0-B83F-391C0B7B4950}"/>
    <cellStyle name="SAPBEXexcGood2 3 3 9" xfId="43643" xr:uid="{77CC3837-2A44-4BD9-885A-EB6C2F4AE828}"/>
    <cellStyle name="SAPBEXexcGood2 3 4" xfId="5542" xr:uid="{00000000-0005-0000-0000-0000BF2D0000}"/>
    <cellStyle name="SAPBEXexcGood2 3 4 2" xfId="22720" xr:uid="{00000000-0005-0000-0000-0000C02D0000}"/>
    <cellStyle name="SAPBEXexcGood2 3 5" xfId="7197" xr:uid="{00000000-0005-0000-0000-0000C12D0000}"/>
    <cellStyle name="SAPBEXexcGood2 3 5 2" xfId="23471" xr:uid="{00000000-0005-0000-0000-0000C22D0000}"/>
    <cellStyle name="SAPBEXexcGood2 3 6" xfId="11832" xr:uid="{00000000-0005-0000-0000-0000C32D0000}"/>
    <cellStyle name="SAPBEXexcGood2 3 6 2" xfId="27676" xr:uid="{00000000-0005-0000-0000-0000C42D0000}"/>
    <cellStyle name="SAPBEXexcGood2 3 7" xfId="13770" xr:uid="{00000000-0005-0000-0000-0000C52D0000}"/>
    <cellStyle name="SAPBEXexcGood2 3 7 2" xfId="29369" xr:uid="{00000000-0005-0000-0000-0000C62D0000}"/>
    <cellStyle name="SAPBEXexcGood2 3 8" xfId="15633" xr:uid="{00000000-0005-0000-0000-0000C72D0000}"/>
    <cellStyle name="SAPBEXexcGood2 3 8 2" xfId="30935" xr:uid="{00000000-0005-0000-0000-0000C82D0000}"/>
    <cellStyle name="SAPBEXexcGood2 3 9" xfId="40828" xr:uid="{B4488D98-281C-4DE8-A05F-E3060B8E8067}"/>
    <cellStyle name="SAPBEXexcGood2 4" xfId="716" xr:uid="{00000000-0005-0000-0000-0000C92D0000}"/>
    <cellStyle name="SAPBEXexcGood2 4 10" xfId="18516" xr:uid="{00000000-0005-0000-0000-0000CA2D0000}"/>
    <cellStyle name="SAPBEXexcGood2 4 10 2" xfId="33527" xr:uid="{00000000-0005-0000-0000-0000CB2D0000}"/>
    <cellStyle name="SAPBEXexcGood2 4 11" xfId="5017" xr:uid="{00000000-0005-0000-0000-0000CC2D0000}"/>
    <cellStyle name="SAPBEXexcGood2 4 12" xfId="37977" xr:uid="{00000000-0005-0000-0000-0000CD2D0000}"/>
    <cellStyle name="SAPBEXexcGood2 4 13" xfId="40827" xr:uid="{CBE2C7BB-EDB0-4766-9DCE-39179170C144}"/>
    <cellStyle name="SAPBEXexcGood2 4 14" xfId="39960" xr:uid="{957059A1-47CD-4F91-AEF0-E6CF4FEE46C7}"/>
    <cellStyle name="SAPBEXexcGood2 4 15" xfId="39837" xr:uid="{0CC647B9-ADD1-4805-9902-B62CF93FFFDD}"/>
    <cellStyle name="SAPBEXexcGood2 4 16" xfId="39894" xr:uid="{A656804B-9489-4119-9511-2D8465BAB820}"/>
    <cellStyle name="SAPBEXexcGood2 4 2" xfId="2893" xr:uid="{00000000-0005-0000-0000-0000CE2D0000}"/>
    <cellStyle name="SAPBEXexcGood2 4 2 10" xfId="39836" xr:uid="{A09DE499-1764-4FEE-8385-C68FB2F6C843}"/>
    <cellStyle name="SAPBEXexcGood2 4 2 11" xfId="41031" xr:uid="{20EC235B-F346-4C32-85E1-ABEDFCC8B15A}"/>
    <cellStyle name="SAPBEXexcGood2 4 2 2" xfId="4612" xr:uid="{00000000-0005-0000-0000-0000CF2D0000}"/>
    <cellStyle name="SAPBEXexcGood2 4 2 2 10" xfId="45836" xr:uid="{8147FAC6-9288-4ACE-A692-509EA0F595E7}"/>
    <cellStyle name="SAPBEXexcGood2 4 2 2 11" xfId="48154" xr:uid="{F51F04A8-B3D0-4B70-8663-B700CFCE263B}"/>
    <cellStyle name="SAPBEXexcGood2 4 2 2 2" xfId="9767" xr:uid="{00000000-0005-0000-0000-0000D02D0000}"/>
    <cellStyle name="SAPBEXexcGood2 4 2 2 2 2" xfId="25758" xr:uid="{00000000-0005-0000-0000-0000D12D0000}"/>
    <cellStyle name="SAPBEXexcGood2 4 2 2 3" xfId="12585" xr:uid="{00000000-0005-0000-0000-0000D22D0000}"/>
    <cellStyle name="SAPBEXexcGood2 4 2 2 3 2" xfId="28429" xr:uid="{00000000-0005-0000-0000-0000D32D0000}"/>
    <cellStyle name="SAPBEXexcGood2 4 2 2 4" xfId="14061" xr:uid="{00000000-0005-0000-0000-0000D42D0000}"/>
    <cellStyle name="SAPBEXexcGood2 4 2 2 4 2" xfId="29642" xr:uid="{00000000-0005-0000-0000-0000D52D0000}"/>
    <cellStyle name="SAPBEXexcGood2 4 2 2 5" xfId="17908" xr:uid="{00000000-0005-0000-0000-0000D62D0000}"/>
    <cellStyle name="SAPBEXexcGood2 4 2 2 5 2" xfId="33024" xr:uid="{00000000-0005-0000-0000-0000D72D0000}"/>
    <cellStyle name="SAPBEXexcGood2 4 2 2 6" xfId="20516" xr:uid="{00000000-0005-0000-0000-0000D82D0000}"/>
    <cellStyle name="SAPBEXexcGood2 4 2 2 6 2" xfId="35453" xr:uid="{00000000-0005-0000-0000-0000D92D0000}"/>
    <cellStyle name="SAPBEXexcGood2 4 2 2 7" xfId="21314" xr:uid="{00000000-0005-0000-0000-0000DA2D0000}"/>
    <cellStyle name="SAPBEXexcGood2 4 2 2 7 2" xfId="36240" xr:uid="{00000000-0005-0000-0000-0000DB2D0000}"/>
    <cellStyle name="SAPBEXexcGood2 4 2 2 8" xfId="39170" xr:uid="{3658147D-D779-42CE-A3DD-2723DCD93C0D}"/>
    <cellStyle name="SAPBEXexcGood2 4 2 2 9" xfId="43646" xr:uid="{75E8354C-B55E-4C76-80B8-4FFD94279104}"/>
    <cellStyle name="SAPBEXexcGood2 4 2 3" xfId="8065" xr:uid="{00000000-0005-0000-0000-0000DC2D0000}"/>
    <cellStyle name="SAPBEXexcGood2 4 2 3 2" xfId="24094" xr:uid="{00000000-0005-0000-0000-0000DD2D0000}"/>
    <cellStyle name="SAPBEXexcGood2 4 2 4" xfId="10892" xr:uid="{00000000-0005-0000-0000-0000DE2D0000}"/>
    <cellStyle name="SAPBEXexcGood2 4 2 4 2" xfId="26759" xr:uid="{00000000-0005-0000-0000-0000DF2D0000}"/>
    <cellStyle name="SAPBEXexcGood2 4 2 5" xfId="13538" xr:uid="{00000000-0005-0000-0000-0000E02D0000}"/>
    <cellStyle name="SAPBEXexcGood2 4 2 5 2" xfId="29163" xr:uid="{00000000-0005-0000-0000-0000E12D0000}"/>
    <cellStyle name="SAPBEXexcGood2 4 2 6" xfId="16244" xr:uid="{00000000-0005-0000-0000-0000E22D0000}"/>
    <cellStyle name="SAPBEXexcGood2 4 2 6 2" xfId="31382" xr:uid="{00000000-0005-0000-0000-0000E32D0000}"/>
    <cellStyle name="SAPBEXexcGood2 4 2 7" xfId="18855" xr:uid="{00000000-0005-0000-0000-0000E42D0000}"/>
    <cellStyle name="SAPBEXexcGood2 4 2 7 2" xfId="33803" xr:uid="{00000000-0005-0000-0000-0000E52D0000}"/>
    <cellStyle name="SAPBEXexcGood2 4 2 8" xfId="39688" xr:uid="{A4D314CC-9470-4B1E-8016-385010AD56BC}"/>
    <cellStyle name="SAPBEXexcGood2 4 2 9" xfId="41094" xr:uid="{D67CA471-4F1A-4038-976F-D0B579FBB902}"/>
    <cellStyle name="SAPBEXexcGood2 4 3" xfId="2892" xr:uid="{00000000-0005-0000-0000-0000E62D0000}"/>
    <cellStyle name="SAPBEXexcGood2 4 3 10" xfId="42289" xr:uid="{3BD5F2D8-347B-46D6-AFEA-E1A9F4D20854}"/>
    <cellStyle name="SAPBEXexcGood2 4 3 11" xfId="46827" xr:uid="{5E7BC1F8-D761-45C0-BFB1-E535AC3FCA7E}"/>
    <cellStyle name="SAPBEXexcGood2 4 3 12" xfId="49132" xr:uid="{7EFCAC81-C150-4802-8229-EDF2D8BEB510}"/>
    <cellStyle name="SAPBEXexcGood2 4 3 2" xfId="8064" xr:uid="{00000000-0005-0000-0000-0000E72D0000}"/>
    <cellStyle name="SAPBEXexcGood2 4 3 2 2" xfId="24093" xr:uid="{00000000-0005-0000-0000-0000E82D0000}"/>
    <cellStyle name="SAPBEXexcGood2 4 3 3" xfId="10891" xr:uid="{00000000-0005-0000-0000-0000E92D0000}"/>
    <cellStyle name="SAPBEXexcGood2 4 3 3 2" xfId="26758" xr:uid="{00000000-0005-0000-0000-0000EA2D0000}"/>
    <cellStyle name="SAPBEXexcGood2 4 3 4" xfId="13143" xr:uid="{00000000-0005-0000-0000-0000EB2D0000}"/>
    <cellStyle name="SAPBEXexcGood2 4 3 4 2" xfId="28923" xr:uid="{00000000-0005-0000-0000-0000EC2D0000}"/>
    <cellStyle name="SAPBEXexcGood2 4 3 5" xfId="16243" xr:uid="{00000000-0005-0000-0000-0000ED2D0000}"/>
    <cellStyle name="SAPBEXexcGood2 4 3 5 2" xfId="31381" xr:uid="{00000000-0005-0000-0000-0000EE2D0000}"/>
    <cellStyle name="SAPBEXexcGood2 4 3 6" xfId="18854" xr:uid="{00000000-0005-0000-0000-0000EF2D0000}"/>
    <cellStyle name="SAPBEXexcGood2 4 3 6 2" xfId="33802" xr:uid="{00000000-0005-0000-0000-0000F02D0000}"/>
    <cellStyle name="SAPBEXexcGood2 4 3 7" xfId="21111" xr:uid="{00000000-0005-0000-0000-0000F12D0000}"/>
    <cellStyle name="SAPBEXexcGood2 4 3 7 2" xfId="36037" xr:uid="{00000000-0005-0000-0000-0000F22D0000}"/>
    <cellStyle name="SAPBEXexcGood2 4 3 8" xfId="6267" xr:uid="{00000000-0005-0000-0000-0000F32D0000}"/>
    <cellStyle name="SAPBEXexcGood2 4 3 9" xfId="41850" xr:uid="{7F1415D8-2F68-47AE-9F24-9399A56D9A10}"/>
    <cellStyle name="SAPBEXexcGood2 4 4" xfId="4613" xr:uid="{00000000-0005-0000-0000-0000F42D0000}"/>
    <cellStyle name="SAPBEXexcGood2 4 4 10" xfId="45835" xr:uid="{E81AFE3B-7195-47C3-91E8-340C02C01E11}"/>
    <cellStyle name="SAPBEXexcGood2 4 4 11" xfId="48153" xr:uid="{1B2B17C2-B371-4565-9F0B-C6B1ED67355A}"/>
    <cellStyle name="SAPBEXexcGood2 4 4 2" xfId="9768" xr:uid="{00000000-0005-0000-0000-0000F52D0000}"/>
    <cellStyle name="SAPBEXexcGood2 4 4 2 2" xfId="25759" xr:uid="{00000000-0005-0000-0000-0000F62D0000}"/>
    <cellStyle name="SAPBEXexcGood2 4 4 3" xfId="12586" xr:uid="{00000000-0005-0000-0000-0000F72D0000}"/>
    <cellStyle name="SAPBEXexcGood2 4 4 3 2" xfId="28430" xr:uid="{00000000-0005-0000-0000-0000F82D0000}"/>
    <cellStyle name="SAPBEXexcGood2 4 4 4" xfId="14826" xr:uid="{00000000-0005-0000-0000-0000F92D0000}"/>
    <cellStyle name="SAPBEXexcGood2 4 4 4 2" xfId="30278" xr:uid="{00000000-0005-0000-0000-0000FA2D0000}"/>
    <cellStyle name="SAPBEXexcGood2 4 4 5" xfId="17909" xr:uid="{00000000-0005-0000-0000-0000FB2D0000}"/>
    <cellStyle name="SAPBEXexcGood2 4 4 5 2" xfId="33025" xr:uid="{00000000-0005-0000-0000-0000FC2D0000}"/>
    <cellStyle name="SAPBEXexcGood2 4 4 6" xfId="20517" xr:uid="{00000000-0005-0000-0000-0000FD2D0000}"/>
    <cellStyle name="SAPBEXexcGood2 4 4 6 2" xfId="35454" xr:uid="{00000000-0005-0000-0000-0000FE2D0000}"/>
    <cellStyle name="SAPBEXexcGood2 4 4 7" xfId="21875" xr:uid="{00000000-0005-0000-0000-0000FF2D0000}"/>
    <cellStyle name="SAPBEXexcGood2 4 4 7 2" xfId="36794" xr:uid="{00000000-0005-0000-0000-0000002E0000}"/>
    <cellStyle name="SAPBEXexcGood2 4 4 8" xfId="39171" xr:uid="{BA6BB74C-1D3A-4EB6-896D-8D98C544E2F2}"/>
    <cellStyle name="SAPBEXexcGood2 4 4 9" xfId="43645" xr:uid="{C5A7C6AB-66F1-4C56-890C-3A0A1BE9C70B}"/>
    <cellStyle name="SAPBEXexcGood2 4 5" xfId="5209" xr:uid="{00000000-0005-0000-0000-0000012E0000}"/>
    <cellStyle name="SAPBEXexcGood2 4 5 2" xfId="22541" xr:uid="{00000000-0005-0000-0000-0000022E0000}"/>
    <cellStyle name="SAPBEXexcGood2 4 6" xfId="10032" xr:uid="{00000000-0005-0000-0000-0000032E0000}"/>
    <cellStyle name="SAPBEXexcGood2 4 6 2" xfId="26018" xr:uid="{00000000-0005-0000-0000-0000042E0000}"/>
    <cellStyle name="SAPBEXexcGood2 4 7" xfId="6615" xr:uid="{00000000-0005-0000-0000-0000052E0000}"/>
    <cellStyle name="SAPBEXexcGood2 4 7 2" xfId="23149" xr:uid="{00000000-0005-0000-0000-0000062E0000}"/>
    <cellStyle name="SAPBEXexcGood2 4 8" xfId="13915" xr:uid="{00000000-0005-0000-0000-0000072E0000}"/>
    <cellStyle name="SAPBEXexcGood2 4 8 2" xfId="29502" xr:uid="{00000000-0005-0000-0000-0000082E0000}"/>
    <cellStyle name="SAPBEXexcGood2 4 9" xfId="15620" xr:uid="{00000000-0005-0000-0000-0000092E0000}"/>
    <cellStyle name="SAPBEXexcGood2 4 9 2" xfId="30922" xr:uid="{00000000-0005-0000-0000-00000A2E0000}"/>
    <cellStyle name="SAPBEXexcGood2 5" xfId="717" xr:uid="{00000000-0005-0000-0000-00000B2E0000}"/>
    <cellStyle name="SAPBEXexcGood2 5 10" xfId="14674" xr:uid="{00000000-0005-0000-0000-00000C2E0000}"/>
    <cellStyle name="SAPBEXexcGood2 5 11" xfId="22387" xr:uid="{00000000-0005-0000-0000-00000D2E0000}"/>
    <cellStyle name="SAPBEXexcGood2 5 12" xfId="40826" xr:uid="{25BB490D-908E-47A9-83D0-40711936E2ED}"/>
    <cellStyle name="SAPBEXexcGood2 5 13" xfId="39961" xr:uid="{B00A6B01-28DF-40B9-9A5D-7ADD311C79D7}"/>
    <cellStyle name="SAPBEXexcGood2 5 14" xfId="40263" xr:uid="{F5683C81-3CAC-4B00-AD34-BA9B9BB8E709}"/>
    <cellStyle name="SAPBEXexcGood2 5 15" xfId="40221" xr:uid="{E6BF973A-6900-482A-9C14-A21E89598D79}"/>
    <cellStyle name="SAPBEXexcGood2 5 2" xfId="718" xr:uid="{00000000-0005-0000-0000-00000E2E0000}"/>
    <cellStyle name="SAPBEXexcGood2 5 2 10" xfId="22388" xr:uid="{00000000-0005-0000-0000-00000F2E0000}"/>
    <cellStyle name="SAPBEXexcGood2 5 2 11" xfId="39687" xr:uid="{2A6AA96E-E9D0-401D-B569-65BC81D6C714}"/>
    <cellStyle name="SAPBEXexcGood2 5 2 12" xfId="41095" xr:uid="{7623569D-EE72-49EA-B596-5216BE63E348}"/>
    <cellStyle name="SAPBEXexcGood2 5 2 13" xfId="40063" xr:uid="{AD73BE4D-1350-482B-AA02-761BB40DA8C9}"/>
    <cellStyle name="SAPBEXexcGood2 5 2 14" xfId="40255" xr:uid="{95121C1F-678D-4D13-9A9F-C511F5A445F8}"/>
    <cellStyle name="SAPBEXexcGood2 5 2 2" xfId="2895" xr:uid="{00000000-0005-0000-0000-0000102E0000}"/>
    <cellStyle name="SAPBEXexcGood2 5 2 2 10" xfId="43648" xr:uid="{584CCE3C-2C44-481C-A90F-E2C1E263F066}"/>
    <cellStyle name="SAPBEXexcGood2 5 2 2 11" xfId="45838" xr:uid="{DC606538-BA3B-4D70-A38A-AB77234A6599}"/>
    <cellStyle name="SAPBEXexcGood2 5 2 2 12" xfId="48156" xr:uid="{9125183F-742E-4211-BC8C-813BB589290F}"/>
    <cellStyle name="SAPBEXexcGood2 5 2 2 2" xfId="8067" xr:uid="{00000000-0005-0000-0000-0000112E0000}"/>
    <cellStyle name="SAPBEXexcGood2 5 2 2 2 2" xfId="24096" xr:uid="{00000000-0005-0000-0000-0000122E0000}"/>
    <cellStyle name="SAPBEXexcGood2 5 2 2 3" xfId="10894" xr:uid="{00000000-0005-0000-0000-0000132E0000}"/>
    <cellStyle name="SAPBEXexcGood2 5 2 2 3 2" xfId="26761" xr:uid="{00000000-0005-0000-0000-0000142E0000}"/>
    <cellStyle name="SAPBEXexcGood2 5 2 2 4" xfId="15341" xr:uid="{00000000-0005-0000-0000-0000152E0000}"/>
    <cellStyle name="SAPBEXexcGood2 5 2 2 4 2" xfId="30750" xr:uid="{00000000-0005-0000-0000-0000162E0000}"/>
    <cellStyle name="SAPBEXexcGood2 5 2 2 5" xfId="16246" xr:uid="{00000000-0005-0000-0000-0000172E0000}"/>
    <cellStyle name="SAPBEXexcGood2 5 2 2 5 2" xfId="31384" xr:uid="{00000000-0005-0000-0000-0000182E0000}"/>
    <cellStyle name="SAPBEXexcGood2 5 2 2 6" xfId="18857" xr:uid="{00000000-0005-0000-0000-0000192E0000}"/>
    <cellStyle name="SAPBEXexcGood2 5 2 2 6 2" xfId="33805" xr:uid="{00000000-0005-0000-0000-00001A2E0000}"/>
    <cellStyle name="SAPBEXexcGood2 5 2 2 7" xfId="21113" xr:uid="{00000000-0005-0000-0000-00001B2E0000}"/>
    <cellStyle name="SAPBEXexcGood2 5 2 2 7 2" xfId="36039" xr:uid="{00000000-0005-0000-0000-00001C2E0000}"/>
    <cellStyle name="SAPBEXexcGood2 5 2 2 8" xfId="6269" xr:uid="{00000000-0005-0000-0000-00001D2E0000}"/>
    <cellStyle name="SAPBEXexcGood2 5 2 2 9" xfId="39168" xr:uid="{A03451FF-2686-4774-B24E-74520D324D2F}"/>
    <cellStyle name="SAPBEXexcGood2 5 2 3" xfId="4610" xr:uid="{00000000-0005-0000-0000-00001E2E0000}"/>
    <cellStyle name="SAPBEXexcGood2 5 2 3 2" xfId="9765" xr:uid="{00000000-0005-0000-0000-00001F2E0000}"/>
    <cellStyle name="SAPBEXexcGood2 5 2 3 2 2" xfId="25756" xr:uid="{00000000-0005-0000-0000-0000202E0000}"/>
    <cellStyle name="SAPBEXexcGood2 5 2 3 3" xfId="12583" xr:uid="{00000000-0005-0000-0000-0000212E0000}"/>
    <cellStyle name="SAPBEXexcGood2 5 2 3 3 2" xfId="28427" xr:uid="{00000000-0005-0000-0000-0000222E0000}"/>
    <cellStyle name="SAPBEXexcGood2 5 2 3 4" xfId="14067" xr:uid="{00000000-0005-0000-0000-0000232E0000}"/>
    <cellStyle name="SAPBEXexcGood2 5 2 3 4 2" xfId="29648" xr:uid="{00000000-0005-0000-0000-0000242E0000}"/>
    <cellStyle name="SAPBEXexcGood2 5 2 3 5" xfId="17906" xr:uid="{00000000-0005-0000-0000-0000252E0000}"/>
    <cellStyle name="SAPBEXexcGood2 5 2 3 5 2" xfId="33022" xr:uid="{00000000-0005-0000-0000-0000262E0000}"/>
    <cellStyle name="SAPBEXexcGood2 5 2 3 6" xfId="20514" xr:uid="{00000000-0005-0000-0000-0000272E0000}"/>
    <cellStyle name="SAPBEXexcGood2 5 2 3 6 2" xfId="35451" xr:uid="{00000000-0005-0000-0000-0000282E0000}"/>
    <cellStyle name="SAPBEXexcGood2 5 2 3 7" xfId="21313" xr:uid="{00000000-0005-0000-0000-0000292E0000}"/>
    <cellStyle name="SAPBEXexcGood2 5 2 3 7 2" xfId="36239" xr:uid="{00000000-0005-0000-0000-00002A2E0000}"/>
    <cellStyle name="SAPBEXexcGood2 5 2 4" xfId="5541" xr:uid="{00000000-0005-0000-0000-00002B2E0000}"/>
    <cellStyle name="SAPBEXexcGood2 5 2 4 2" xfId="37149" xr:uid="{00000000-0005-0000-0000-00002C2E0000}"/>
    <cellStyle name="SAPBEXexcGood2 5 2 5" xfId="10030" xr:uid="{00000000-0005-0000-0000-00002D2E0000}"/>
    <cellStyle name="SAPBEXexcGood2 5 2 6" xfId="7558" xr:uid="{00000000-0005-0000-0000-00002E2E0000}"/>
    <cellStyle name="SAPBEXexcGood2 5 2 7" xfId="5820" xr:uid="{00000000-0005-0000-0000-00002F2E0000}"/>
    <cellStyle name="SAPBEXexcGood2 5 2 8" xfId="15614" xr:uid="{00000000-0005-0000-0000-0000302E0000}"/>
    <cellStyle name="SAPBEXexcGood2 5 2 9" xfId="20819" xr:uid="{00000000-0005-0000-0000-0000312E0000}"/>
    <cellStyle name="SAPBEXexcGood2 5 3" xfId="2894" xr:uid="{00000000-0005-0000-0000-0000322E0000}"/>
    <cellStyle name="SAPBEXexcGood2 5 3 10" xfId="42290" xr:uid="{BA5A90FE-D0BA-4419-A888-77B2E9EDD61C}"/>
    <cellStyle name="SAPBEXexcGood2 5 3 11" xfId="44766" xr:uid="{3BC42F31-BB2D-4A94-87AF-2DD590C575E0}"/>
    <cellStyle name="SAPBEXexcGood2 5 3 12" xfId="46828" xr:uid="{12AC6AA8-5FF7-4167-92D3-FB29B431998B}"/>
    <cellStyle name="SAPBEXexcGood2 5 3 13" xfId="49133" xr:uid="{11BFDB48-388E-4002-AE01-7A38A52CF1A7}"/>
    <cellStyle name="SAPBEXexcGood2 5 3 2" xfId="8066" xr:uid="{00000000-0005-0000-0000-0000332E0000}"/>
    <cellStyle name="SAPBEXexcGood2 5 3 2 2" xfId="24095" xr:uid="{00000000-0005-0000-0000-0000342E0000}"/>
    <cellStyle name="SAPBEXexcGood2 5 3 2 3" xfId="42013" xr:uid="{49129B92-77F4-40FD-ACBC-07B4D3BA1CF8}"/>
    <cellStyle name="SAPBEXexcGood2 5 3 2 4" xfId="42451" xr:uid="{D4C98C97-A3F2-4299-9404-9073EB26E213}"/>
    <cellStyle name="SAPBEXexcGood2 5 3 2 5" xfId="44919" xr:uid="{EF35DBE1-1168-4425-AA9B-11A8027D4AB9}"/>
    <cellStyle name="SAPBEXexcGood2 5 3 2 6" xfId="46982" xr:uid="{7896D9D5-C3DD-4227-B574-DA92C60C6480}"/>
    <cellStyle name="SAPBEXexcGood2 5 3 2 7" xfId="49279" xr:uid="{ABE84ECA-6F12-40B5-B7A8-D8CA849E453D}"/>
    <cellStyle name="SAPBEXexcGood2 5 3 3" xfId="10893" xr:uid="{00000000-0005-0000-0000-0000352E0000}"/>
    <cellStyle name="SAPBEXexcGood2 5 3 3 2" xfId="26760" xr:uid="{00000000-0005-0000-0000-0000362E0000}"/>
    <cellStyle name="SAPBEXexcGood2 5 3 4" xfId="13142" xr:uid="{00000000-0005-0000-0000-0000372E0000}"/>
    <cellStyle name="SAPBEXexcGood2 5 3 4 2" xfId="28922" xr:uid="{00000000-0005-0000-0000-0000382E0000}"/>
    <cellStyle name="SAPBEXexcGood2 5 3 5" xfId="16245" xr:uid="{00000000-0005-0000-0000-0000392E0000}"/>
    <cellStyle name="SAPBEXexcGood2 5 3 5 2" xfId="31383" xr:uid="{00000000-0005-0000-0000-00003A2E0000}"/>
    <cellStyle name="SAPBEXexcGood2 5 3 6" xfId="18856" xr:uid="{00000000-0005-0000-0000-00003B2E0000}"/>
    <cellStyle name="SAPBEXexcGood2 5 3 6 2" xfId="33804" xr:uid="{00000000-0005-0000-0000-00003C2E0000}"/>
    <cellStyle name="SAPBEXexcGood2 5 3 7" xfId="21112" xr:uid="{00000000-0005-0000-0000-00003D2E0000}"/>
    <cellStyle name="SAPBEXexcGood2 5 3 7 2" xfId="36038" xr:uid="{00000000-0005-0000-0000-00003E2E0000}"/>
    <cellStyle name="SAPBEXexcGood2 5 3 8" xfId="6268" xr:uid="{00000000-0005-0000-0000-00003F2E0000}"/>
    <cellStyle name="SAPBEXexcGood2 5 3 9" xfId="41851" xr:uid="{6D504E91-9406-4C7A-A3E7-309C09EE21E5}"/>
    <cellStyle name="SAPBEXexcGood2 5 4" xfId="4611" xr:uid="{00000000-0005-0000-0000-0000402E0000}"/>
    <cellStyle name="SAPBEXexcGood2 5 4 10" xfId="45837" xr:uid="{26B65CD1-C8BE-403C-93C7-4E6B33DD01CA}"/>
    <cellStyle name="SAPBEXexcGood2 5 4 11" xfId="48155" xr:uid="{2FCA4C91-BE72-425A-9542-968D96922524}"/>
    <cellStyle name="SAPBEXexcGood2 5 4 2" xfId="9766" xr:uid="{00000000-0005-0000-0000-0000412E0000}"/>
    <cellStyle name="SAPBEXexcGood2 5 4 2 2" xfId="25757" xr:uid="{00000000-0005-0000-0000-0000422E0000}"/>
    <cellStyle name="SAPBEXexcGood2 5 4 3" xfId="12584" xr:uid="{00000000-0005-0000-0000-0000432E0000}"/>
    <cellStyle name="SAPBEXexcGood2 5 4 3 2" xfId="28428" xr:uid="{00000000-0005-0000-0000-0000442E0000}"/>
    <cellStyle name="SAPBEXexcGood2 5 4 4" xfId="14819" xr:uid="{00000000-0005-0000-0000-0000452E0000}"/>
    <cellStyle name="SAPBEXexcGood2 5 4 4 2" xfId="30272" xr:uid="{00000000-0005-0000-0000-0000462E0000}"/>
    <cellStyle name="SAPBEXexcGood2 5 4 5" xfId="17907" xr:uid="{00000000-0005-0000-0000-0000472E0000}"/>
    <cellStyle name="SAPBEXexcGood2 5 4 5 2" xfId="33023" xr:uid="{00000000-0005-0000-0000-0000482E0000}"/>
    <cellStyle name="SAPBEXexcGood2 5 4 6" xfId="20515" xr:uid="{00000000-0005-0000-0000-0000492E0000}"/>
    <cellStyle name="SAPBEXexcGood2 5 4 6 2" xfId="35452" xr:uid="{00000000-0005-0000-0000-00004A2E0000}"/>
    <cellStyle name="SAPBEXexcGood2 5 4 7" xfId="21876" xr:uid="{00000000-0005-0000-0000-00004B2E0000}"/>
    <cellStyle name="SAPBEXexcGood2 5 4 7 2" xfId="36795" xr:uid="{00000000-0005-0000-0000-00004C2E0000}"/>
    <cellStyle name="SAPBEXexcGood2 5 4 8" xfId="39169" xr:uid="{D11636CA-0914-4EE5-87FA-EC7996557B1B}"/>
    <cellStyle name="SAPBEXexcGood2 5 4 9" xfId="43647" xr:uid="{423BFB95-BE5B-4B4E-BEDD-2617DDA389A8}"/>
    <cellStyle name="SAPBEXexcGood2 5 5" xfId="5208" xr:uid="{00000000-0005-0000-0000-00004D2E0000}"/>
    <cellStyle name="SAPBEXexcGood2 5 5 2" xfId="37150" xr:uid="{00000000-0005-0000-0000-00004E2E0000}"/>
    <cellStyle name="SAPBEXexcGood2 5 6" xfId="10112" xr:uid="{00000000-0005-0000-0000-00004F2E0000}"/>
    <cellStyle name="SAPBEXexcGood2 5 7" xfId="5873" xr:uid="{00000000-0005-0000-0000-0000502E0000}"/>
    <cellStyle name="SAPBEXexcGood2 5 8" xfId="6728" xr:uid="{00000000-0005-0000-0000-0000512E0000}"/>
    <cellStyle name="SAPBEXexcGood2 5 9" xfId="15616" xr:uid="{00000000-0005-0000-0000-0000522E0000}"/>
    <cellStyle name="SAPBEXexcGood2 6" xfId="719" xr:uid="{00000000-0005-0000-0000-0000532E0000}"/>
    <cellStyle name="SAPBEXexcGood2 6 10" xfId="19736" xr:uid="{00000000-0005-0000-0000-0000542E0000}"/>
    <cellStyle name="SAPBEXexcGood2 6 11" xfId="22389" xr:uid="{00000000-0005-0000-0000-0000552E0000}"/>
    <cellStyle name="SAPBEXexcGood2 6 12" xfId="40825" xr:uid="{AE0A5677-C5FE-4EFA-9A56-4866D1A8928F}"/>
    <cellStyle name="SAPBEXexcGood2 6 13" xfId="39962" xr:uid="{030EB727-5390-41C6-80ED-82BFA8B17475}"/>
    <cellStyle name="SAPBEXexcGood2 6 14" xfId="41199" xr:uid="{7EF95E9D-344F-4023-89B0-05B2DDA452FB}"/>
    <cellStyle name="SAPBEXexcGood2 6 15" xfId="39895" xr:uid="{BBB225D4-8C4C-479F-AD0E-94E3A83F0F46}"/>
    <cellStyle name="SAPBEXexcGood2 6 2" xfId="720" xr:uid="{00000000-0005-0000-0000-0000562E0000}"/>
    <cellStyle name="SAPBEXexcGood2 6 2 10" xfId="22390" xr:uid="{00000000-0005-0000-0000-0000572E0000}"/>
    <cellStyle name="SAPBEXexcGood2 6 2 11" xfId="39686" xr:uid="{9F67532C-173A-42F1-9EE4-A36F1DD6C011}"/>
    <cellStyle name="SAPBEXexcGood2 6 2 12" xfId="41096" xr:uid="{73BEC404-4D2B-43D9-A20B-10DF99F7A57D}"/>
    <cellStyle name="SAPBEXexcGood2 6 2 13" xfId="40062" xr:uid="{5CBC263F-40E4-496F-A505-A5FEB1AF77CE}"/>
    <cellStyle name="SAPBEXexcGood2 6 2 14" xfId="41032" xr:uid="{5202D7BC-A07C-4017-83C5-4D0E731275F4}"/>
    <cellStyle name="SAPBEXexcGood2 6 2 2" xfId="2897" xr:uid="{00000000-0005-0000-0000-0000582E0000}"/>
    <cellStyle name="SAPBEXexcGood2 6 2 2 10" xfId="43650" xr:uid="{98EDF5FF-755E-4596-8398-BFBBE41EB03E}"/>
    <cellStyle name="SAPBEXexcGood2 6 2 2 11" xfId="45840" xr:uid="{F2F42BA0-8D51-4BB1-97BE-4687B1A41E0D}"/>
    <cellStyle name="SAPBEXexcGood2 6 2 2 12" xfId="48158" xr:uid="{40CBAA64-7E88-471A-AF8C-18BD4E734B65}"/>
    <cellStyle name="SAPBEXexcGood2 6 2 2 2" xfId="8069" xr:uid="{00000000-0005-0000-0000-0000592E0000}"/>
    <cellStyle name="SAPBEXexcGood2 6 2 2 2 2" xfId="24098" xr:uid="{00000000-0005-0000-0000-00005A2E0000}"/>
    <cellStyle name="SAPBEXexcGood2 6 2 2 3" xfId="10896" xr:uid="{00000000-0005-0000-0000-00005B2E0000}"/>
    <cellStyle name="SAPBEXexcGood2 6 2 2 3 2" xfId="26763" xr:uid="{00000000-0005-0000-0000-00005C2E0000}"/>
    <cellStyle name="SAPBEXexcGood2 6 2 2 4" xfId="13141" xr:uid="{00000000-0005-0000-0000-00005D2E0000}"/>
    <cellStyle name="SAPBEXexcGood2 6 2 2 4 2" xfId="28921" xr:uid="{00000000-0005-0000-0000-00005E2E0000}"/>
    <cellStyle name="SAPBEXexcGood2 6 2 2 5" xfId="16248" xr:uid="{00000000-0005-0000-0000-00005F2E0000}"/>
    <cellStyle name="SAPBEXexcGood2 6 2 2 5 2" xfId="31386" xr:uid="{00000000-0005-0000-0000-0000602E0000}"/>
    <cellStyle name="SAPBEXexcGood2 6 2 2 6" xfId="18859" xr:uid="{00000000-0005-0000-0000-0000612E0000}"/>
    <cellStyle name="SAPBEXexcGood2 6 2 2 6 2" xfId="33807" xr:uid="{00000000-0005-0000-0000-0000622E0000}"/>
    <cellStyle name="SAPBEXexcGood2 6 2 2 7" xfId="21115" xr:uid="{00000000-0005-0000-0000-0000632E0000}"/>
    <cellStyle name="SAPBEXexcGood2 6 2 2 7 2" xfId="36041" xr:uid="{00000000-0005-0000-0000-0000642E0000}"/>
    <cellStyle name="SAPBEXexcGood2 6 2 2 8" xfId="6271" xr:uid="{00000000-0005-0000-0000-0000652E0000}"/>
    <cellStyle name="SAPBEXexcGood2 6 2 2 9" xfId="39166" xr:uid="{C6C34785-8263-42F6-8B78-F6C71E4A2750}"/>
    <cellStyle name="SAPBEXexcGood2 6 2 3" xfId="4608" xr:uid="{00000000-0005-0000-0000-0000662E0000}"/>
    <cellStyle name="SAPBEXexcGood2 6 2 3 2" xfId="9763" xr:uid="{00000000-0005-0000-0000-0000672E0000}"/>
    <cellStyle name="SAPBEXexcGood2 6 2 3 2 2" xfId="25754" xr:uid="{00000000-0005-0000-0000-0000682E0000}"/>
    <cellStyle name="SAPBEXexcGood2 6 2 3 3" xfId="12581" xr:uid="{00000000-0005-0000-0000-0000692E0000}"/>
    <cellStyle name="SAPBEXexcGood2 6 2 3 3 2" xfId="28425" xr:uid="{00000000-0005-0000-0000-00006A2E0000}"/>
    <cellStyle name="SAPBEXexcGood2 6 2 3 4" xfId="10298" xr:uid="{00000000-0005-0000-0000-00006B2E0000}"/>
    <cellStyle name="SAPBEXexcGood2 6 2 3 4 2" xfId="26240" xr:uid="{00000000-0005-0000-0000-00006C2E0000}"/>
    <cellStyle name="SAPBEXexcGood2 6 2 3 5" xfId="17904" xr:uid="{00000000-0005-0000-0000-00006D2E0000}"/>
    <cellStyle name="SAPBEXexcGood2 6 2 3 5 2" xfId="33020" xr:uid="{00000000-0005-0000-0000-00006E2E0000}"/>
    <cellStyle name="SAPBEXexcGood2 6 2 3 6" xfId="20512" xr:uid="{00000000-0005-0000-0000-00006F2E0000}"/>
    <cellStyle name="SAPBEXexcGood2 6 2 3 6 2" xfId="35449" xr:uid="{00000000-0005-0000-0000-0000702E0000}"/>
    <cellStyle name="SAPBEXexcGood2 6 2 3 7" xfId="21877" xr:uid="{00000000-0005-0000-0000-0000712E0000}"/>
    <cellStyle name="SAPBEXexcGood2 6 2 3 7 2" xfId="36796" xr:uid="{00000000-0005-0000-0000-0000722E0000}"/>
    <cellStyle name="SAPBEXexcGood2 6 2 4" xfId="5539" xr:uid="{00000000-0005-0000-0000-0000732E0000}"/>
    <cellStyle name="SAPBEXexcGood2 6 2 4 2" xfId="37726" xr:uid="{00000000-0005-0000-0000-0000742E0000}"/>
    <cellStyle name="SAPBEXexcGood2 6 2 5" xfId="10023" xr:uid="{00000000-0005-0000-0000-0000752E0000}"/>
    <cellStyle name="SAPBEXexcGood2 6 2 6" xfId="14749" xr:uid="{00000000-0005-0000-0000-0000762E0000}"/>
    <cellStyle name="SAPBEXexcGood2 6 2 7" xfId="14699" xr:uid="{00000000-0005-0000-0000-0000772E0000}"/>
    <cellStyle name="SAPBEXexcGood2 6 2 8" xfId="15602" xr:uid="{00000000-0005-0000-0000-0000782E0000}"/>
    <cellStyle name="SAPBEXexcGood2 6 2 9" xfId="18321" xr:uid="{00000000-0005-0000-0000-0000792E0000}"/>
    <cellStyle name="SAPBEXexcGood2 6 3" xfId="2896" xr:uid="{00000000-0005-0000-0000-00007A2E0000}"/>
    <cellStyle name="SAPBEXexcGood2 6 3 10" xfId="42291" xr:uid="{076BCC11-A756-4C5A-AAC4-495A09FA0489}"/>
    <cellStyle name="SAPBEXexcGood2 6 3 11" xfId="44767" xr:uid="{AD2D40FB-F5EB-423F-BBB7-184C6101CAC4}"/>
    <cellStyle name="SAPBEXexcGood2 6 3 12" xfId="46829" xr:uid="{5D3B98FF-2FEC-497E-B35D-812BFA8C82F3}"/>
    <cellStyle name="SAPBEXexcGood2 6 3 13" xfId="49134" xr:uid="{6AE98304-BCD6-4DD1-AE4D-49BDA941367B}"/>
    <cellStyle name="SAPBEXexcGood2 6 3 2" xfId="8068" xr:uid="{00000000-0005-0000-0000-00007B2E0000}"/>
    <cellStyle name="SAPBEXexcGood2 6 3 2 2" xfId="24097" xr:uid="{00000000-0005-0000-0000-00007C2E0000}"/>
    <cellStyle name="SAPBEXexcGood2 6 3 2 3" xfId="42014" xr:uid="{2437B678-A406-42E2-84EA-0CB1D55379EC}"/>
    <cellStyle name="SAPBEXexcGood2 6 3 2 4" xfId="42452" xr:uid="{AFDFBA08-6F37-4C26-84EB-4751845F6096}"/>
    <cellStyle name="SAPBEXexcGood2 6 3 2 5" xfId="44920" xr:uid="{8D173524-29A0-40B9-AC20-605E8DF3F590}"/>
    <cellStyle name="SAPBEXexcGood2 6 3 2 6" xfId="46983" xr:uid="{75033C9E-9435-425F-B787-063ECFCE952D}"/>
    <cellStyle name="SAPBEXexcGood2 6 3 2 7" xfId="49280" xr:uid="{92F9922A-5CED-4270-B3AC-DCA1873AAC4C}"/>
    <cellStyle name="SAPBEXexcGood2 6 3 3" xfId="10895" xr:uid="{00000000-0005-0000-0000-00007D2E0000}"/>
    <cellStyle name="SAPBEXexcGood2 6 3 3 2" xfId="26762" xr:uid="{00000000-0005-0000-0000-00007E2E0000}"/>
    <cellStyle name="SAPBEXexcGood2 6 3 4" xfId="13140" xr:uid="{00000000-0005-0000-0000-00007F2E0000}"/>
    <cellStyle name="SAPBEXexcGood2 6 3 4 2" xfId="28920" xr:uid="{00000000-0005-0000-0000-0000802E0000}"/>
    <cellStyle name="SAPBEXexcGood2 6 3 5" xfId="16247" xr:uid="{00000000-0005-0000-0000-0000812E0000}"/>
    <cellStyle name="SAPBEXexcGood2 6 3 5 2" xfId="31385" xr:uid="{00000000-0005-0000-0000-0000822E0000}"/>
    <cellStyle name="SAPBEXexcGood2 6 3 6" xfId="18858" xr:uid="{00000000-0005-0000-0000-0000832E0000}"/>
    <cellStyle name="SAPBEXexcGood2 6 3 6 2" xfId="33806" xr:uid="{00000000-0005-0000-0000-0000842E0000}"/>
    <cellStyle name="SAPBEXexcGood2 6 3 7" xfId="21114" xr:uid="{00000000-0005-0000-0000-0000852E0000}"/>
    <cellStyle name="SAPBEXexcGood2 6 3 7 2" xfId="36040" xr:uid="{00000000-0005-0000-0000-0000862E0000}"/>
    <cellStyle name="SAPBEXexcGood2 6 3 8" xfId="6270" xr:uid="{00000000-0005-0000-0000-0000872E0000}"/>
    <cellStyle name="SAPBEXexcGood2 6 3 9" xfId="41852" xr:uid="{8B049982-1B0E-436C-A03D-288AD8EA69DF}"/>
    <cellStyle name="SAPBEXexcGood2 6 4" xfId="4609" xr:uid="{00000000-0005-0000-0000-0000882E0000}"/>
    <cellStyle name="SAPBEXexcGood2 6 4 10" xfId="45839" xr:uid="{E2931517-E4A4-4D25-AECD-B4B057192545}"/>
    <cellStyle name="SAPBEXexcGood2 6 4 11" xfId="48157" xr:uid="{277E74BB-CDBD-4F5F-A242-E43E3CBBFBE2}"/>
    <cellStyle name="SAPBEXexcGood2 6 4 2" xfId="9764" xr:uid="{00000000-0005-0000-0000-0000892E0000}"/>
    <cellStyle name="SAPBEXexcGood2 6 4 2 2" xfId="25755" xr:uid="{00000000-0005-0000-0000-00008A2E0000}"/>
    <cellStyle name="SAPBEXexcGood2 6 4 3" xfId="12582" xr:uid="{00000000-0005-0000-0000-00008B2E0000}"/>
    <cellStyle name="SAPBEXexcGood2 6 4 3 2" xfId="28426" xr:uid="{00000000-0005-0000-0000-00008C2E0000}"/>
    <cellStyle name="SAPBEXexcGood2 6 4 4" xfId="14820" xr:uid="{00000000-0005-0000-0000-00008D2E0000}"/>
    <cellStyle name="SAPBEXexcGood2 6 4 4 2" xfId="30273" xr:uid="{00000000-0005-0000-0000-00008E2E0000}"/>
    <cellStyle name="SAPBEXexcGood2 6 4 5" xfId="17905" xr:uid="{00000000-0005-0000-0000-00008F2E0000}"/>
    <cellStyle name="SAPBEXexcGood2 6 4 5 2" xfId="33021" xr:uid="{00000000-0005-0000-0000-0000902E0000}"/>
    <cellStyle name="SAPBEXexcGood2 6 4 6" xfId="20513" xr:uid="{00000000-0005-0000-0000-0000912E0000}"/>
    <cellStyle name="SAPBEXexcGood2 6 4 6 2" xfId="35450" xr:uid="{00000000-0005-0000-0000-0000922E0000}"/>
    <cellStyle name="SAPBEXexcGood2 6 4 7" xfId="19761" xr:uid="{00000000-0005-0000-0000-0000932E0000}"/>
    <cellStyle name="SAPBEXexcGood2 6 4 7 2" xfId="34702" xr:uid="{00000000-0005-0000-0000-0000942E0000}"/>
    <cellStyle name="SAPBEXexcGood2 6 4 8" xfId="39167" xr:uid="{558C7AED-F451-460D-B56E-755F79232D0E}"/>
    <cellStyle name="SAPBEXexcGood2 6 4 9" xfId="43649" xr:uid="{22AFBD33-5D07-4C6F-95CD-60D96CACDFF2}"/>
    <cellStyle name="SAPBEXexcGood2 6 5" xfId="5540" xr:uid="{00000000-0005-0000-0000-0000952E0000}"/>
    <cellStyle name="SAPBEXexcGood2 6 5 2" xfId="37148" xr:uid="{00000000-0005-0000-0000-0000962E0000}"/>
    <cellStyle name="SAPBEXexcGood2 6 6" xfId="10115" xr:uid="{00000000-0005-0000-0000-0000972E0000}"/>
    <cellStyle name="SAPBEXexcGood2 6 7" xfId="5872" xr:uid="{00000000-0005-0000-0000-0000982E0000}"/>
    <cellStyle name="SAPBEXexcGood2 6 8" xfId="13468" xr:uid="{00000000-0005-0000-0000-0000992E0000}"/>
    <cellStyle name="SAPBEXexcGood2 6 9" xfId="15569" xr:uid="{00000000-0005-0000-0000-00009A2E0000}"/>
    <cellStyle name="SAPBEXexcGood2 7" xfId="721" xr:uid="{00000000-0005-0000-0000-00009B2E0000}"/>
    <cellStyle name="SAPBEXexcGood2 7 10" xfId="18308" xr:uid="{00000000-0005-0000-0000-00009C2E0000}"/>
    <cellStyle name="SAPBEXexcGood2 7 11" xfId="22391" xr:uid="{00000000-0005-0000-0000-00009D2E0000}"/>
    <cellStyle name="SAPBEXexcGood2 7 12" xfId="40824" xr:uid="{C479D245-5688-4ABC-97F9-93ABD63C393F}"/>
    <cellStyle name="SAPBEXexcGood2 7 13" xfId="39963" xr:uid="{D0AEC8C8-BE77-481A-8245-2774E1EED7E0}"/>
    <cellStyle name="SAPBEXexcGood2 7 14" xfId="41198" xr:uid="{AB798EB6-4106-4782-AF0E-F5023A593863}"/>
    <cellStyle name="SAPBEXexcGood2 7 15" xfId="39896" xr:uid="{D1FD92F1-6C4F-42CB-9ACB-1DDCB0AAC49C}"/>
    <cellStyle name="SAPBEXexcGood2 7 2" xfId="722" xr:uid="{00000000-0005-0000-0000-00009E2E0000}"/>
    <cellStyle name="SAPBEXexcGood2 7 2 10" xfId="22392" xr:uid="{00000000-0005-0000-0000-00009F2E0000}"/>
    <cellStyle name="SAPBEXexcGood2 7 2 11" xfId="39685" xr:uid="{A57B436E-50F9-4C28-9A6F-B9332DD3D670}"/>
    <cellStyle name="SAPBEXexcGood2 7 2 12" xfId="41097" xr:uid="{E1A90DD8-97BD-4EE5-87C9-BBE6D718363B}"/>
    <cellStyle name="SAPBEXexcGood2 7 2 13" xfId="40061" xr:uid="{8088721E-DCC0-4D3C-804D-16BE7998FCBC}"/>
    <cellStyle name="SAPBEXexcGood2 7 2 14" xfId="41033" xr:uid="{E1F31147-866C-4D5D-A6B8-2973D6CD68F3}"/>
    <cellStyle name="SAPBEXexcGood2 7 2 2" xfId="2899" xr:uid="{00000000-0005-0000-0000-0000A02E0000}"/>
    <cellStyle name="SAPBEXexcGood2 7 2 2 10" xfId="43652" xr:uid="{BDCE1F04-025A-49F5-89BD-A68FCC5E6D60}"/>
    <cellStyle name="SAPBEXexcGood2 7 2 2 11" xfId="45842" xr:uid="{19800007-7579-4A7D-BB1E-49B88A576B38}"/>
    <cellStyle name="SAPBEXexcGood2 7 2 2 12" xfId="48160" xr:uid="{C8365D75-9191-4679-BD70-8681869FF07C}"/>
    <cellStyle name="SAPBEXexcGood2 7 2 2 2" xfId="8071" xr:uid="{00000000-0005-0000-0000-0000A12E0000}"/>
    <cellStyle name="SAPBEXexcGood2 7 2 2 2 2" xfId="24100" xr:uid="{00000000-0005-0000-0000-0000A22E0000}"/>
    <cellStyle name="SAPBEXexcGood2 7 2 2 3" xfId="10898" xr:uid="{00000000-0005-0000-0000-0000A32E0000}"/>
    <cellStyle name="SAPBEXexcGood2 7 2 2 3 2" xfId="26765" xr:uid="{00000000-0005-0000-0000-0000A42E0000}"/>
    <cellStyle name="SAPBEXexcGood2 7 2 2 4" xfId="10020" xr:uid="{00000000-0005-0000-0000-0000A52E0000}"/>
    <cellStyle name="SAPBEXexcGood2 7 2 2 4 2" xfId="26011" xr:uid="{00000000-0005-0000-0000-0000A62E0000}"/>
    <cellStyle name="SAPBEXexcGood2 7 2 2 5" xfId="16250" xr:uid="{00000000-0005-0000-0000-0000A72E0000}"/>
    <cellStyle name="SAPBEXexcGood2 7 2 2 5 2" xfId="31388" xr:uid="{00000000-0005-0000-0000-0000A82E0000}"/>
    <cellStyle name="SAPBEXexcGood2 7 2 2 6" xfId="18861" xr:uid="{00000000-0005-0000-0000-0000A92E0000}"/>
    <cellStyle name="SAPBEXexcGood2 7 2 2 6 2" xfId="33809" xr:uid="{00000000-0005-0000-0000-0000AA2E0000}"/>
    <cellStyle name="SAPBEXexcGood2 7 2 2 7" xfId="21117" xr:uid="{00000000-0005-0000-0000-0000AB2E0000}"/>
    <cellStyle name="SAPBEXexcGood2 7 2 2 7 2" xfId="36043" xr:uid="{00000000-0005-0000-0000-0000AC2E0000}"/>
    <cellStyle name="SAPBEXexcGood2 7 2 2 8" xfId="6273" xr:uid="{00000000-0005-0000-0000-0000AD2E0000}"/>
    <cellStyle name="SAPBEXexcGood2 7 2 2 9" xfId="39164" xr:uid="{DF609D01-A239-4CC1-82A1-6BCBCB52A14E}"/>
    <cellStyle name="SAPBEXexcGood2 7 2 3" xfId="4606" xr:uid="{00000000-0005-0000-0000-0000AE2E0000}"/>
    <cellStyle name="SAPBEXexcGood2 7 2 3 2" xfId="9761" xr:uid="{00000000-0005-0000-0000-0000AF2E0000}"/>
    <cellStyle name="SAPBEXexcGood2 7 2 3 2 2" xfId="25752" xr:uid="{00000000-0005-0000-0000-0000B02E0000}"/>
    <cellStyle name="SAPBEXexcGood2 7 2 3 3" xfId="12579" xr:uid="{00000000-0005-0000-0000-0000B12E0000}"/>
    <cellStyle name="SAPBEXexcGood2 7 2 3 3 2" xfId="28423" xr:uid="{00000000-0005-0000-0000-0000B22E0000}"/>
    <cellStyle name="SAPBEXexcGood2 7 2 3 4" xfId="14821" xr:uid="{00000000-0005-0000-0000-0000B32E0000}"/>
    <cellStyle name="SAPBEXexcGood2 7 2 3 4 2" xfId="30274" xr:uid="{00000000-0005-0000-0000-0000B42E0000}"/>
    <cellStyle name="SAPBEXexcGood2 7 2 3 5" xfId="17902" xr:uid="{00000000-0005-0000-0000-0000B52E0000}"/>
    <cellStyle name="SAPBEXexcGood2 7 2 3 5 2" xfId="33018" xr:uid="{00000000-0005-0000-0000-0000B62E0000}"/>
    <cellStyle name="SAPBEXexcGood2 7 2 3 6" xfId="20510" xr:uid="{00000000-0005-0000-0000-0000B72E0000}"/>
    <cellStyle name="SAPBEXexcGood2 7 2 3 6 2" xfId="35447" xr:uid="{00000000-0005-0000-0000-0000B82E0000}"/>
    <cellStyle name="SAPBEXexcGood2 7 2 3 7" xfId="21879" xr:uid="{00000000-0005-0000-0000-0000B92E0000}"/>
    <cellStyle name="SAPBEXexcGood2 7 2 3 7 2" xfId="36798" xr:uid="{00000000-0005-0000-0000-0000BA2E0000}"/>
    <cellStyle name="SAPBEXexcGood2 7 2 4" xfId="5537" xr:uid="{00000000-0005-0000-0000-0000BB2E0000}"/>
    <cellStyle name="SAPBEXexcGood2 7 2 4 2" xfId="37725" xr:uid="{00000000-0005-0000-0000-0000BC2E0000}"/>
    <cellStyle name="SAPBEXexcGood2 7 2 5" xfId="7962" xr:uid="{00000000-0005-0000-0000-0000BD2E0000}"/>
    <cellStyle name="SAPBEXexcGood2 7 2 6" xfId="14729" xr:uid="{00000000-0005-0000-0000-0000BE2E0000}"/>
    <cellStyle name="SAPBEXexcGood2 7 2 7" xfId="14196" xr:uid="{00000000-0005-0000-0000-0000BF2E0000}"/>
    <cellStyle name="SAPBEXexcGood2 7 2 8" xfId="10264" xr:uid="{00000000-0005-0000-0000-0000C02E0000}"/>
    <cellStyle name="SAPBEXexcGood2 7 2 9" xfId="18309" xr:uid="{00000000-0005-0000-0000-0000C12E0000}"/>
    <cellStyle name="SAPBEXexcGood2 7 3" xfId="2898" xr:uid="{00000000-0005-0000-0000-0000C22E0000}"/>
    <cellStyle name="SAPBEXexcGood2 7 3 10" xfId="42292" xr:uid="{7D48F480-EA09-4709-B7FA-84109E25D13E}"/>
    <cellStyle name="SAPBEXexcGood2 7 3 11" xfId="44768" xr:uid="{F4930751-6E8B-4EF1-9F83-E4DD1A36C838}"/>
    <cellStyle name="SAPBEXexcGood2 7 3 12" xfId="46830" xr:uid="{B88D57BB-F6C6-4E18-A8BA-85D58E76A630}"/>
    <cellStyle name="SAPBEXexcGood2 7 3 13" xfId="49135" xr:uid="{EEFEF580-1306-4B5B-8BD4-06C5AB3EDBC6}"/>
    <cellStyle name="SAPBEXexcGood2 7 3 2" xfId="8070" xr:uid="{00000000-0005-0000-0000-0000C32E0000}"/>
    <cellStyle name="SAPBEXexcGood2 7 3 2 2" xfId="24099" xr:uid="{00000000-0005-0000-0000-0000C42E0000}"/>
    <cellStyle name="SAPBEXexcGood2 7 3 2 3" xfId="42015" xr:uid="{FFC306AD-44F7-4569-A1A7-00A54923239B}"/>
    <cellStyle name="SAPBEXexcGood2 7 3 2 4" xfId="42453" xr:uid="{B16A8E9C-2AEE-4F5F-8693-53C2229EB6A4}"/>
    <cellStyle name="SAPBEXexcGood2 7 3 2 5" xfId="44921" xr:uid="{797F36A7-0F16-4B18-B15A-676279FDB0D9}"/>
    <cellStyle name="SAPBEXexcGood2 7 3 2 6" xfId="46984" xr:uid="{36981D34-E3A4-43CB-95CA-E29793BE58D7}"/>
    <cellStyle name="SAPBEXexcGood2 7 3 2 7" xfId="49281" xr:uid="{65DD3707-487B-4188-96CD-E245F0A1DFB0}"/>
    <cellStyle name="SAPBEXexcGood2 7 3 3" xfId="10897" xr:uid="{00000000-0005-0000-0000-0000C52E0000}"/>
    <cellStyle name="SAPBEXexcGood2 7 3 3 2" xfId="26764" xr:uid="{00000000-0005-0000-0000-0000C62E0000}"/>
    <cellStyle name="SAPBEXexcGood2 7 3 4" xfId="5791" xr:uid="{00000000-0005-0000-0000-0000C72E0000}"/>
    <cellStyle name="SAPBEXexcGood2 7 3 4 2" xfId="22826" xr:uid="{00000000-0005-0000-0000-0000C82E0000}"/>
    <cellStyle name="SAPBEXexcGood2 7 3 5" xfId="16249" xr:uid="{00000000-0005-0000-0000-0000C92E0000}"/>
    <cellStyle name="SAPBEXexcGood2 7 3 5 2" xfId="31387" xr:uid="{00000000-0005-0000-0000-0000CA2E0000}"/>
    <cellStyle name="SAPBEXexcGood2 7 3 6" xfId="18860" xr:uid="{00000000-0005-0000-0000-0000CB2E0000}"/>
    <cellStyle name="SAPBEXexcGood2 7 3 6 2" xfId="33808" xr:uid="{00000000-0005-0000-0000-0000CC2E0000}"/>
    <cellStyle name="SAPBEXexcGood2 7 3 7" xfId="21116" xr:uid="{00000000-0005-0000-0000-0000CD2E0000}"/>
    <cellStyle name="SAPBEXexcGood2 7 3 7 2" xfId="36042" xr:uid="{00000000-0005-0000-0000-0000CE2E0000}"/>
    <cellStyle name="SAPBEXexcGood2 7 3 8" xfId="6272" xr:uid="{00000000-0005-0000-0000-0000CF2E0000}"/>
    <cellStyle name="SAPBEXexcGood2 7 3 9" xfId="41853" xr:uid="{E357DE2D-C339-499A-93EF-01FCAC31CF3F}"/>
    <cellStyle name="SAPBEXexcGood2 7 4" xfId="4607" xr:uid="{00000000-0005-0000-0000-0000D02E0000}"/>
    <cellStyle name="SAPBEXexcGood2 7 4 10" xfId="45841" xr:uid="{19CA3BD2-3BAE-493C-AD2A-879F86D1D344}"/>
    <cellStyle name="SAPBEXexcGood2 7 4 11" xfId="48159" xr:uid="{8B4B7524-DCB1-4DF4-A8C5-1EE539DE6EEF}"/>
    <cellStyle name="SAPBEXexcGood2 7 4 2" xfId="9762" xr:uid="{00000000-0005-0000-0000-0000D12E0000}"/>
    <cellStyle name="SAPBEXexcGood2 7 4 2 2" xfId="25753" xr:uid="{00000000-0005-0000-0000-0000D22E0000}"/>
    <cellStyle name="SAPBEXexcGood2 7 4 3" xfId="12580" xr:uid="{00000000-0005-0000-0000-0000D32E0000}"/>
    <cellStyle name="SAPBEXexcGood2 7 4 3 2" xfId="28424" xr:uid="{00000000-0005-0000-0000-0000D42E0000}"/>
    <cellStyle name="SAPBEXexcGood2 7 4 4" xfId="14066" xr:uid="{00000000-0005-0000-0000-0000D52E0000}"/>
    <cellStyle name="SAPBEXexcGood2 7 4 4 2" xfId="29647" xr:uid="{00000000-0005-0000-0000-0000D62E0000}"/>
    <cellStyle name="SAPBEXexcGood2 7 4 5" xfId="17903" xr:uid="{00000000-0005-0000-0000-0000D72E0000}"/>
    <cellStyle name="SAPBEXexcGood2 7 4 5 2" xfId="33019" xr:uid="{00000000-0005-0000-0000-0000D82E0000}"/>
    <cellStyle name="SAPBEXexcGood2 7 4 6" xfId="20511" xr:uid="{00000000-0005-0000-0000-0000D92E0000}"/>
    <cellStyle name="SAPBEXexcGood2 7 4 6 2" xfId="35448" xr:uid="{00000000-0005-0000-0000-0000DA2E0000}"/>
    <cellStyle name="SAPBEXexcGood2 7 4 7" xfId="21312" xr:uid="{00000000-0005-0000-0000-0000DB2E0000}"/>
    <cellStyle name="SAPBEXexcGood2 7 4 7 2" xfId="36238" xr:uid="{00000000-0005-0000-0000-0000DC2E0000}"/>
    <cellStyle name="SAPBEXexcGood2 7 4 8" xfId="39165" xr:uid="{9432147D-2777-4DC4-A2A8-6450847521E0}"/>
    <cellStyle name="SAPBEXexcGood2 7 4 9" xfId="43651" xr:uid="{A5F601BD-8101-4E99-B111-EA2AF3FC3853}"/>
    <cellStyle name="SAPBEXexcGood2 7 5" xfId="5538" xr:uid="{00000000-0005-0000-0000-0000DD2E0000}"/>
    <cellStyle name="SAPBEXexcGood2 7 5 2" xfId="37147" xr:uid="{00000000-0005-0000-0000-0000DE2E0000}"/>
    <cellStyle name="SAPBEXexcGood2 7 6" xfId="10116" xr:uid="{00000000-0005-0000-0000-0000DF2E0000}"/>
    <cellStyle name="SAPBEXexcGood2 7 7" xfId="6614" xr:uid="{00000000-0005-0000-0000-0000E02E0000}"/>
    <cellStyle name="SAPBEXexcGood2 7 8" xfId="15413" xr:uid="{00000000-0005-0000-0000-0000E12E0000}"/>
    <cellStyle name="SAPBEXexcGood2 7 9" xfId="15582" xr:uid="{00000000-0005-0000-0000-0000E22E0000}"/>
    <cellStyle name="SAPBEXexcGood2 8" xfId="723" xr:uid="{00000000-0005-0000-0000-0000E32E0000}"/>
    <cellStyle name="SAPBEXexcGood2 8 10" xfId="18306" xr:uid="{00000000-0005-0000-0000-0000E42E0000}"/>
    <cellStyle name="SAPBEXexcGood2 8 11" xfId="22393" xr:uid="{00000000-0005-0000-0000-0000E52E0000}"/>
    <cellStyle name="SAPBEXexcGood2 8 12" xfId="40823" xr:uid="{42E9AB25-1D8D-46E3-B024-F2B5BB7CF588}"/>
    <cellStyle name="SAPBEXexcGood2 8 13" xfId="39964" xr:uid="{7705E9BF-7AED-4F6B-BE2A-AEC791E16738}"/>
    <cellStyle name="SAPBEXexcGood2 8 14" xfId="41197" xr:uid="{ACA5DEBA-47EF-4709-A58B-1485C57AE2E7}"/>
    <cellStyle name="SAPBEXexcGood2 8 15" xfId="39897" xr:uid="{FFDE1976-1D40-44D0-9824-B7FDF3CF32C8}"/>
    <cellStyle name="SAPBEXexcGood2 8 2" xfId="724" xr:uid="{00000000-0005-0000-0000-0000E62E0000}"/>
    <cellStyle name="SAPBEXexcGood2 8 2 10" xfId="44769" xr:uid="{9714D4CF-6352-498F-B6EF-92EF2CFC9EE1}"/>
    <cellStyle name="SAPBEXexcGood2 8 2 11" xfId="46831" xr:uid="{834BB74C-FB77-430A-9C9E-B0158599AA5B}"/>
    <cellStyle name="SAPBEXexcGood2 8 2 12" xfId="49136" xr:uid="{E9D54CD4-E5F2-43AE-BD7B-3002CCE24A45}"/>
    <cellStyle name="SAPBEXexcGood2 8 2 2" xfId="5535" xr:uid="{00000000-0005-0000-0000-0000E72E0000}"/>
    <cellStyle name="SAPBEXexcGood2 8 2 2 2" xfId="37145" xr:uid="{00000000-0005-0000-0000-0000E82E0000}"/>
    <cellStyle name="SAPBEXexcGood2 8 2 2 3" xfId="42454" xr:uid="{C1FDE6CB-4064-4763-9A3C-E0AD07BB98E4}"/>
    <cellStyle name="SAPBEXexcGood2 8 2 2 4" xfId="44922" xr:uid="{A940624B-D371-4819-B7EC-85233E923479}"/>
    <cellStyle name="SAPBEXexcGood2 8 2 2 5" xfId="46985" xr:uid="{D534D0ED-D4DD-4C0D-A9F8-8B957F9DC429}"/>
    <cellStyle name="SAPBEXexcGood2 8 2 2 6" xfId="49282" xr:uid="{FEBCAC2B-F038-4913-99DF-2E71F2B89865}"/>
    <cellStyle name="SAPBEXexcGood2 8 2 3" xfId="6889" xr:uid="{00000000-0005-0000-0000-0000E92E0000}"/>
    <cellStyle name="SAPBEXexcGood2 8 2 4" xfId="10588" xr:uid="{00000000-0005-0000-0000-0000EA2E0000}"/>
    <cellStyle name="SAPBEXexcGood2 8 2 5" xfId="13002" xr:uid="{00000000-0005-0000-0000-0000EB2E0000}"/>
    <cellStyle name="SAPBEXexcGood2 8 2 6" xfId="14952" xr:uid="{00000000-0005-0000-0000-0000EC2E0000}"/>
    <cellStyle name="SAPBEXexcGood2 8 2 7" xfId="18305" xr:uid="{00000000-0005-0000-0000-0000ED2E0000}"/>
    <cellStyle name="SAPBEXexcGood2 8 2 8" xfId="22394" xr:uid="{00000000-0005-0000-0000-0000EE2E0000}"/>
    <cellStyle name="SAPBEXexcGood2 8 2 9" xfId="42293" xr:uid="{DC37EE67-4955-4121-AB46-5DFE0100A712}"/>
    <cellStyle name="SAPBEXexcGood2 8 3" xfId="2900" xr:uid="{00000000-0005-0000-0000-0000EF2E0000}"/>
    <cellStyle name="SAPBEXexcGood2 8 3 10" xfId="43653" xr:uid="{CADB08C0-251D-4088-A105-E96E477A35B2}"/>
    <cellStyle name="SAPBEXexcGood2 8 3 11" xfId="45843" xr:uid="{73E9B956-8EA5-4EE8-BC7F-4C144C2C742F}"/>
    <cellStyle name="SAPBEXexcGood2 8 3 12" xfId="48161" xr:uid="{AEA4BE0B-73EE-4ABE-9798-75B7630A143B}"/>
    <cellStyle name="SAPBEXexcGood2 8 3 2" xfId="8072" xr:uid="{00000000-0005-0000-0000-0000F02E0000}"/>
    <cellStyle name="SAPBEXexcGood2 8 3 2 2" xfId="24101" xr:uid="{00000000-0005-0000-0000-0000F12E0000}"/>
    <cellStyle name="SAPBEXexcGood2 8 3 3" xfId="10899" xr:uid="{00000000-0005-0000-0000-0000F22E0000}"/>
    <cellStyle name="SAPBEXexcGood2 8 3 3 2" xfId="26766" xr:uid="{00000000-0005-0000-0000-0000F32E0000}"/>
    <cellStyle name="SAPBEXexcGood2 8 3 4" xfId="13138" xr:uid="{00000000-0005-0000-0000-0000F42E0000}"/>
    <cellStyle name="SAPBEXexcGood2 8 3 4 2" xfId="28918" xr:uid="{00000000-0005-0000-0000-0000F52E0000}"/>
    <cellStyle name="SAPBEXexcGood2 8 3 5" xfId="16251" xr:uid="{00000000-0005-0000-0000-0000F62E0000}"/>
    <cellStyle name="SAPBEXexcGood2 8 3 5 2" xfId="31389" xr:uid="{00000000-0005-0000-0000-0000F72E0000}"/>
    <cellStyle name="SAPBEXexcGood2 8 3 6" xfId="18862" xr:uid="{00000000-0005-0000-0000-0000F82E0000}"/>
    <cellStyle name="SAPBEXexcGood2 8 3 6 2" xfId="33810" xr:uid="{00000000-0005-0000-0000-0000F92E0000}"/>
    <cellStyle name="SAPBEXexcGood2 8 3 7" xfId="21118" xr:uid="{00000000-0005-0000-0000-0000FA2E0000}"/>
    <cellStyle name="SAPBEXexcGood2 8 3 7 2" xfId="36044" xr:uid="{00000000-0005-0000-0000-0000FB2E0000}"/>
    <cellStyle name="SAPBEXexcGood2 8 3 8" xfId="6274" xr:uid="{00000000-0005-0000-0000-0000FC2E0000}"/>
    <cellStyle name="SAPBEXexcGood2 8 3 9" xfId="39163" xr:uid="{6EED6F42-C488-4F6B-AD90-21B8EE618B4E}"/>
    <cellStyle name="SAPBEXexcGood2 8 4" xfId="4605" xr:uid="{00000000-0005-0000-0000-0000FD2E0000}"/>
    <cellStyle name="SAPBEXexcGood2 8 4 2" xfId="9760" xr:uid="{00000000-0005-0000-0000-0000FE2E0000}"/>
    <cellStyle name="SAPBEXexcGood2 8 4 2 2" xfId="25751" xr:uid="{00000000-0005-0000-0000-0000FF2E0000}"/>
    <cellStyle name="SAPBEXexcGood2 8 4 3" xfId="12578" xr:uid="{00000000-0005-0000-0000-0000002F0000}"/>
    <cellStyle name="SAPBEXexcGood2 8 4 3 2" xfId="28422" xr:uid="{00000000-0005-0000-0000-0000012F0000}"/>
    <cellStyle name="SAPBEXexcGood2 8 4 4" xfId="14065" xr:uid="{00000000-0005-0000-0000-0000022F0000}"/>
    <cellStyle name="SAPBEXexcGood2 8 4 4 2" xfId="29646" xr:uid="{00000000-0005-0000-0000-0000032F0000}"/>
    <cellStyle name="SAPBEXexcGood2 8 4 5" xfId="17901" xr:uid="{00000000-0005-0000-0000-0000042F0000}"/>
    <cellStyle name="SAPBEXexcGood2 8 4 5 2" xfId="33017" xr:uid="{00000000-0005-0000-0000-0000052F0000}"/>
    <cellStyle name="SAPBEXexcGood2 8 4 6" xfId="20509" xr:uid="{00000000-0005-0000-0000-0000062F0000}"/>
    <cellStyle name="SAPBEXexcGood2 8 4 6 2" xfId="35446" xr:uid="{00000000-0005-0000-0000-0000072F0000}"/>
    <cellStyle name="SAPBEXexcGood2 8 4 7" xfId="21878" xr:uid="{00000000-0005-0000-0000-0000082F0000}"/>
    <cellStyle name="SAPBEXexcGood2 8 4 7 2" xfId="36797" xr:uid="{00000000-0005-0000-0000-0000092F0000}"/>
    <cellStyle name="SAPBEXexcGood2 8 5" xfId="5536" xr:uid="{00000000-0005-0000-0000-00000A2F0000}"/>
    <cellStyle name="SAPBEXexcGood2 8 5 2" xfId="37146" xr:uid="{00000000-0005-0000-0000-00000B2F0000}"/>
    <cellStyle name="SAPBEXexcGood2 8 6" xfId="7661" xr:uid="{00000000-0005-0000-0000-00000C2F0000}"/>
    <cellStyle name="SAPBEXexcGood2 8 7" xfId="7470" xr:uid="{00000000-0005-0000-0000-00000D2F0000}"/>
    <cellStyle name="SAPBEXexcGood2 8 8" xfId="14208" xr:uid="{00000000-0005-0000-0000-00000E2F0000}"/>
    <cellStyle name="SAPBEXexcGood2 8 9" xfId="6987" xr:uid="{00000000-0005-0000-0000-00000F2F0000}"/>
    <cellStyle name="SAPBEXexcGood2 9" xfId="725" xr:uid="{00000000-0005-0000-0000-0000102F0000}"/>
    <cellStyle name="SAPBEXexcGood2 9 10" xfId="5018" xr:uid="{00000000-0005-0000-0000-0000112F0000}"/>
    <cellStyle name="SAPBEXexcGood2 9 11" xfId="39684" xr:uid="{019424F9-C2BE-40A9-A041-0BF6941F242A}"/>
    <cellStyle name="SAPBEXexcGood2 9 12" xfId="41098" xr:uid="{21E86D73-7B2D-4C5B-85A8-DB67CBE2C64D}"/>
    <cellStyle name="SAPBEXexcGood2 9 13" xfId="40060" xr:uid="{57D86A6B-87F1-48CE-9BC8-D8BB93B36E32}"/>
    <cellStyle name="SAPBEXexcGood2 9 14" xfId="38927" xr:uid="{4720422B-216A-486A-90AB-94747592D1E4}"/>
    <cellStyle name="SAPBEXexcGood2 9 2" xfId="2901" xr:uid="{00000000-0005-0000-0000-0000122F0000}"/>
    <cellStyle name="SAPBEXexcGood2 9 2 10" xfId="43654" xr:uid="{9701DFFB-3696-4FB1-B1CE-FCEDE7CE1B8F}"/>
    <cellStyle name="SAPBEXexcGood2 9 2 11" xfId="45844" xr:uid="{B25171EF-8C0F-4D49-94FE-C6E4CA859775}"/>
    <cellStyle name="SAPBEXexcGood2 9 2 12" xfId="48162" xr:uid="{2E8C94C7-9433-49FC-8ABE-E01C75D38544}"/>
    <cellStyle name="SAPBEXexcGood2 9 2 2" xfId="8073" xr:uid="{00000000-0005-0000-0000-0000132F0000}"/>
    <cellStyle name="SAPBEXexcGood2 9 2 2 2" xfId="24102" xr:uid="{00000000-0005-0000-0000-0000142F0000}"/>
    <cellStyle name="SAPBEXexcGood2 9 2 3" xfId="10900" xr:uid="{00000000-0005-0000-0000-0000152F0000}"/>
    <cellStyle name="SAPBEXexcGood2 9 2 3 2" xfId="26767" xr:uid="{00000000-0005-0000-0000-0000162F0000}"/>
    <cellStyle name="SAPBEXexcGood2 9 2 4" xfId="13139" xr:uid="{00000000-0005-0000-0000-0000172F0000}"/>
    <cellStyle name="SAPBEXexcGood2 9 2 4 2" xfId="28919" xr:uid="{00000000-0005-0000-0000-0000182F0000}"/>
    <cellStyle name="SAPBEXexcGood2 9 2 5" xfId="16252" xr:uid="{00000000-0005-0000-0000-0000192F0000}"/>
    <cellStyle name="SAPBEXexcGood2 9 2 5 2" xfId="31390" xr:uid="{00000000-0005-0000-0000-00001A2F0000}"/>
    <cellStyle name="SAPBEXexcGood2 9 2 6" xfId="18863" xr:uid="{00000000-0005-0000-0000-00001B2F0000}"/>
    <cellStyle name="SAPBEXexcGood2 9 2 6 2" xfId="33811" xr:uid="{00000000-0005-0000-0000-00001C2F0000}"/>
    <cellStyle name="SAPBEXexcGood2 9 2 7" xfId="21119" xr:uid="{00000000-0005-0000-0000-00001D2F0000}"/>
    <cellStyle name="SAPBEXexcGood2 9 2 7 2" xfId="36045" xr:uid="{00000000-0005-0000-0000-00001E2F0000}"/>
    <cellStyle name="SAPBEXexcGood2 9 2 8" xfId="6275" xr:uid="{00000000-0005-0000-0000-00001F2F0000}"/>
    <cellStyle name="SAPBEXexcGood2 9 2 9" xfId="38193" xr:uid="{CE47B882-4165-4928-B4BA-EB28485AE5CD}"/>
    <cellStyle name="SAPBEXexcGood2 9 3" xfId="4604" xr:uid="{00000000-0005-0000-0000-0000202F0000}"/>
    <cellStyle name="SAPBEXexcGood2 9 3 2" xfId="9759" xr:uid="{00000000-0005-0000-0000-0000212F0000}"/>
    <cellStyle name="SAPBEXexcGood2 9 3 2 2" xfId="25750" xr:uid="{00000000-0005-0000-0000-0000222F0000}"/>
    <cellStyle name="SAPBEXexcGood2 9 3 3" xfId="12577" xr:uid="{00000000-0005-0000-0000-0000232F0000}"/>
    <cellStyle name="SAPBEXexcGood2 9 3 3 2" xfId="28421" xr:uid="{00000000-0005-0000-0000-0000242F0000}"/>
    <cellStyle name="SAPBEXexcGood2 9 3 4" xfId="14822" xr:uid="{00000000-0005-0000-0000-0000252F0000}"/>
    <cellStyle name="SAPBEXexcGood2 9 3 4 2" xfId="30275" xr:uid="{00000000-0005-0000-0000-0000262F0000}"/>
    <cellStyle name="SAPBEXexcGood2 9 3 5" xfId="17900" xr:uid="{00000000-0005-0000-0000-0000272F0000}"/>
    <cellStyle name="SAPBEXexcGood2 9 3 5 2" xfId="33016" xr:uid="{00000000-0005-0000-0000-0000282F0000}"/>
    <cellStyle name="SAPBEXexcGood2 9 3 6" xfId="20508" xr:uid="{00000000-0005-0000-0000-0000292F0000}"/>
    <cellStyle name="SAPBEXexcGood2 9 3 6 2" xfId="35445" xr:uid="{00000000-0005-0000-0000-00002A2F0000}"/>
    <cellStyle name="SAPBEXexcGood2 9 3 7" xfId="14672" xr:uid="{00000000-0005-0000-0000-00002B2F0000}"/>
    <cellStyle name="SAPBEXexcGood2 9 3 7 2" xfId="30166" xr:uid="{00000000-0005-0000-0000-00002C2F0000}"/>
    <cellStyle name="SAPBEXexcGood2 9 4" xfId="5534" xr:uid="{00000000-0005-0000-0000-00002D2F0000}"/>
    <cellStyle name="SAPBEXexcGood2 9 4 2" xfId="22719" xr:uid="{00000000-0005-0000-0000-00002E2F0000}"/>
    <cellStyle name="SAPBEXexcGood2 9 5" xfId="10076" xr:uid="{00000000-0005-0000-0000-00002F2F0000}"/>
    <cellStyle name="SAPBEXexcGood2 9 5 2" xfId="26055" xr:uid="{00000000-0005-0000-0000-0000302F0000}"/>
    <cellStyle name="SAPBEXexcGood2 9 6" xfId="7467" xr:uid="{00000000-0005-0000-0000-0000312F0000}"/>
    <cellStyle name="SAPBEXexcGood2 9 6 2" xfId="23652" xr:uid="{00000000-0005-0000-0000-0000322F0000}"/>
    <cellStyle name="SAPBEXexcGood2 9 7" xfId="14714" xr:uid="{00000000-0005-0000-0000-0000332F0000}"/>
    <cellStyle name="SAPBEXexcGood2 9 7 2" xfId="30191" xr:uid="{00000000-0005-0000-0000-0000342F0000}"/>
    <cellStyle name="SAPBEXexcGood2 9 8" xfId="15608" xr:uid="{00000000-0005-0000-0000-0000352F0000}"/>
    <cellStyle name="SAPBEXexcGood2 9 8 2" xfId="30917" xr:uid="{00000000-0005-0000-0000-0000362F0000}"/>
    <cellStyle name="SAPBEXexcGood2 9 9" xfId="18268" xr:uid="{00000000-0005-0000-0000-0000372F0000}"/>
    <cellStyle name="SAPBEXexcGood2 9 9 2" xfId="33363" xr:uid="{00000000-0005-0000-0000-0000382F0000}"/>
    <cellStyle name="SAPBEXexcGood2_CC - Div XRef" xfId="1822" xr:uid="{00000000-0005-0000-0000-0000392F0000}"/>
    <cellStyle name="SAPBEXexcGood3" xfId="82" xr:uid="{00000000-0005-0000-0000-00003A2F0000}"/>
    <cellStyle name="SAPBEXexcGood3 10" xfId="726" xr:uid="{00000000-0005-0000-0000-00003B2F0000}"/>
    <cellStyle name="SAPBEXexcGood3 10 10" xfId="22395" xr:uid="{00000000-0005-0000-0000-00003C2F0000}"/>
    <cellStyle name="SAPBEXexcGood3 10 11" xfId="40822" xr:uid="{DC5DE9F5-461E-4C23-9D65-B1DB51B2A680}"/>
    <cellStyle name="SAPBEXexcGood3 10 12" xfId="41099" xr:uid="{E00BA932-6890-4D75-9EAD-BC13810AD483}"/>
    <cellStyle name="SAPBEXexcGood3 10 13" xfId="40400" xr:uid="{D03F8975-04DE-4B1F-AA11-A82D25D58452}"/>
    <cellStyle name="SAPBEXexcGood3 10 14" xfId="40456" xr:uid="{2AA963AD-F1BF-4C0C-A9EE-963885970C3D}"/>
    <cellStyle name="SAPBEXexcGood3 10 2" xfId="2902" xr:uid="{00000000-0005-0000-0000-00003D2F0000}"/>
    <cellStyle name="SAPBEXexcGood3 10 2 10" xfId="43655" xr:uid="{76D41B5D-D78E-429D-9C99-67D4E2F4EDC6}"/>
    <cellStyle name="SAPBEXexcGood3 10 2 11" xfId="45845" xr:uid="{EDFD0542-CDB7-422C-9665-E9BE49073B0F}"/>
    <cellStyle name="SAPBEXexcGood3 10 2 12" xfId="48163" xr:uid="{AA901557-75AA-49CA-8056-F66064639C6A}"/>
    <cellStyle name="SAPBEXexcGood3 10 2 2" xfId="8074" xr:uid="{00000000-0005-0000-0000-00003E2F0000}"/>
    <cellStyle name="SAPBEXexcGood3 10 2 2 2" xfId="24103" xr:uid="{00000000-0005-0000-0000-00003F2F0000}"/>
    <cellStyle name="SAPBEXexcGood3 10 2 3" xfId="10901" xr:uid="{00000000-0005-0000-0000-0000402F0000}"/>
    <cellStyle name="SAPBEXexcGood3 10 2 3 2" xfId="26768" xr:uid="{00000000-0005-0000-0000-0000412F0000}"/>
    <cellStyle name="SAPBEXexcGood3 10 2 4" xfId="10526" xr:uid="{00000000-0005-0000-0000-0000422F0000}"/>
    <cellStyle name="SAPBEXexcGood3 10 2 4 2" xfId="26448" xr:uid="{00000000-0005-0000-0000-0000432F0000}"/>
    <cellStyle name="SAPBEXexcGood3 10 2 5" xfId="16253" xr:uid="{00000000-0005-0000-0000-0000442F0000}"/>
    <cellStyle name="SAPBEXexcGood3 10 2 5 2" xfId="31391" xr:uid="{00000000-0005-0000-0000-0000452F0000}"/>
    <cellStyle name="SAPBEXexcGood3 10 2 6" xfId="18864" xr:uid="{00000000-0005-0000-0000-0000462F0000}"/>
    <cellStyle name="SAPBEXexcGood3 10 2 6 2" xfId="33812" xr:uid="{00000000-0005-0000-0000-0000472F0000}"/>
    <cellStyle name="SAPBEXexcGood3 10 2 7" xfId="21120" xr:uid="{00000000-0005-0000-0000-0000482F0000}"/>
    <cellStyle name="SAPBEXexcGood3 10 2 7 2" xfId="36046" xr:uid="{00000000-0005-0000-0000-0000492F0000}"/>
    <cellStyle name="SAPBEXexcGood3 10 2 8" xfId="6276" xr:uid="{00000000-0005-0000-0000-00004A2F0000}"/>
    <cellStyle name="SAPBEXexcGood3 10 2 9" xfId="39161" xr:uid="{69738034-32A9-4AA6-9115-278B5EED0A8F}"/>
    <cellStyle name="SAPBEXexcGood3 10 3" xfId="4603" xr:uid="{00000000-0005-0000-0000-00004B2F0000}"/>
    <cellStyle name="SAPBEXexcGood3 10 3 2" xfId="9758" xr:uid="{00000000-0005-0000-0000-00004C2F0000}"/>
    <cellStyle name="SAPBEXexcGood3 10 3 2 2" xfId="25749" xr:uid="{00000000-0005-0000-0000-00004D2F0000}"/>
    <cellStyle name="SAPBEXexcGood3 10 3 3" xfId="12576" xr:uid="{00000000-0005-0000-0000-00004E2F0000}"/>
    <cellStyle name="SAPBEXexcGood3 10 3 3 2" xfId="28420" xr:uid="{00000000-0005-0000-0000-00004F2F0000}"/>
    <cellStyle name="SAPBEXexcGood3 10 3 4" xfId="14064" xr:uid="{00000000-0005-0000-0000-0000502F0000}"/>
    <cellStyle name="SAPBEXexcGood3 10 3 4 2" xfId="29645" xr:uid="{00000000-0005-0000-0000-0000512F0000}"/>
    <cellStyle name="SAPBEXexcGood3 10 3 5" xfId="17899" xr:uid="{00000000-0005-0000-0000-0000522F0000}"/>
    <cellStyle name="SAPBEXexcGood3 10 3 5 2" xfId="33015" xr:uid="{00000000-0005-0000-0000-0000532F0000}"/>
    <cellStyle name="SAPBEXexcGood3 10 3 6" xfId="20507" xr:uid="{00000000-0005-0000-0000-0000542F0000}"/>
    <cellStyle name="SAPBEXexcGood3 10 3 6 2" xfId="35444" xr:uid="{00000000-0005-0000-0000-0000552F0000}"/>
    <cellStyle name="SAPBEXexcGood3 10 3 7" xfId="21311" xr:uid="{00000000-0005-0000-0000-0000562F0000}"/>
    <cellStyle name="SAPBEXexcGood3 10 3 7 2" xfId="36237" xr:uid="{00000000-0005-0000-0000-0000572F0000}"/>
    <cellStyle name="SAPBEXexcGood3 10 4" xfId="5533" xr:uid="{00000000-0005-0000-0000-0000582F0000}"/>
    <cellStyle name="SAPBEXexcGood3 10 4 2" xfId="37144" xr:uid="{00000000-0005-0000-0000-0000592F0000}"/>
    <cellStyle name="SAPBEXexcGood3 10 5" xfId="8948" xr:uid="{00000000-0005-0000-0000-00005A2F0000}"/>
    <cellStyle name="SAPBEXexcGood3 10 6" xfId="13331" xr:uid="{00000000-0005-0000-0000-00005B2F0000}"/>
    <cellStyle name="SAPBEXexcGood3 10 7" xfId="15421" xr:uid="{00000000-0005-0000-0000-00005C2F0000}"/>
    <cellStyle name="SAPBEXexcGood3 10 8" xfId="15604" xr:uid="{00000000-0005-0000-0000-00005D2F0000}"/>
    <cellStyle name="SAPBEXexcGood3 10 9" xfId="18298" xr:uid="{00000000-0005-0000-0000-00005E2F0000}"/>
    <cellStyle name="SAPBEXexcGood3 11" xfId="1823" xr:uid="{00000000-0005-0000-0000-00005F2F0000}"/>
    <cellStyle name="SAPBEXexcGood3 11 10" xfId="23037" xr:uid="{00000000-0005-0000-0000-0000602F0000}"/>
    <cellStyle name="SAPBEXexcGood3 11 11" xfId="39683" xr:uid="{F3765E34-4258-4060-B690-1ABB017B243B}"/>
    <cellStyle name="SAPBEXexcGood3 11 12" xfId="39965" xr:uid="{7F8AEFE9-F9BD-46EE-8DD5-98C1A28CEFA0}"/>
    <cellStyle name="SAPBEXexcGood3 11 13" xfId="41196" xr:uid="{810ECA27-6FAD-407B-82E9-2A627F26DF37}"/>
    <cellStyle name="SAPBEXexcGood3 11 14" xfId="38928" xr:uid="{FE858BD6-64F9-46D4-B8E6-3DA2054AA7F9}"/>
    <cellStyle name="SAPBEXexcGood3 11 2" xfId="2903" xr:uid="{00000000-0005-0000-0000-0000612F0000}"/>
    <cellStyle name="SAPBEXexcGood3 11 2 10" xfId="43656" xr:uid="{B0E6EEB5-2D5C-4C38-9C08-3A0EA39015A0}"/>
    <cellStyle name="SAPBEXexcGood3 11 2 11" xfId="45846" xr:uid="{1D88F3FF-89C7-4809-8C87-F2EBCAB9BAD0}"/>
    <cellStyle name="SAPBEXexcGood3 11 2 12" xfId="48164" xr:uid="{57EF6EC5-F82D-417B-9CBD-C92AF66CE103}"/>
    <cellStyle name="SAPBEXexcGood3 11 2 2" xfId="8075" xr:uid="{00000000-0005-0000-0000-0000622F0000}"/>
    <cellStyle name="SAPBEXexcGood3 11 2 2 2" xfId="24104" xr:uid="{00000000-0005-0000-0000-0000632F0000}"/>
    <cellStyle name="SAPBEXexcGood3 11 2 3" xfId="10902" xr:uid="{00000000-0005-0000-0000-0000642F0000}"/>
    <cellStyle name="SAPBEXexcGood3 11 2 3 2" xfId="26769" xr:uid="{00000000-0005-0000-0000-0000652F0000}"/>
    <cellStyle name="SAPBEXexcGood3 11 2 4" xfId="13539" xr:uid="{00000000-0005-0000-0000-0000662F0000}"/>
    <cellStyle name="SAPBEXexcGood3 11 2 4 2" xfId="29164" xr:uid="{00000000-0005-0000-0000-0000672F0000}"/>
    <cellStyle name="SAPBEXexcGood3 11 2 5" xfId="16254" xr:uid="{00000000-0005-0000-0000-0000682F0000}"/>
    <cellStyle name="SAPBEXexcGood3 11 2 5 2" xfId="31392" xr:uid="{00000000-0005-0000-0000-0000692F0000}"/>
    <cellStyle name="SAPBEXexcGood3 11 2 6" xfId="18865" xr:uid="{00000000-0005-0000-0000-00006A2F0000}"/>
    <cellStyle name="SAPBEXexcGood3 11 2 6 2" xfId="33813" xr:uid="{00000000-0005-0000-0000-00006B2F0000}"/>
    <cellStyle name="SAPBEXexcGood3 11 2 7" xfId="21121" xr:uid="{00000000-0005-0000-0000-00006C2F0000}"/>
    <cellStyle name="SAPBEXexcGood3 11 2 7 2" xfId="36047" xr:uid="{00000000-0005-0000-0000-00006D2F0000}"/>
    <cellStyle name="SAPBEXexcGood3 11 2 8" xfId="6277" xr:uid="{00000000-0005-0000-0000-00006E2F0000}"/>
    <cellStyle name="SAPBEXexcGood3 11 2 9" xfId="38191" xr:uid="{039E0039-8B5A-4972-A131-EF0C64B8065E}"/>
    <cellStyle name="SAPBEXexcGood3 11 3" xfId="4602" xr:uid="{00000000-0005-0000-0000-00006F2F0000}"/>
    <cellStyle name="SAPBEXexcGood3 11 3 2" xfId="9757" xr:uid="{00000000-0005-0000-0000-0000702F0000}"/>
    <cellStyle name="SAPBEXexcGood3 11 3 2 2" xfId="25748" xr:uid="{00000000-0005-0000-0000-0000712F0000}"/>
    <cellStyle name="SAPBEXexcGood3 11 3 3" xfId="12575" xr:uid="{00000000-0005-0000-0000-0000722F0000}"/>
    <cellStyle name="SAPBEXexcGood3 11 3 3 2" xfId="28419" xr:uid="{00000000-0005-0000-0000-0000732F0000}"/>
    <cellStyle name="SAPBEXexcGood3 11 3 4" xfId="14823" xr:uid="{00000000-0005-0000-0000-0000742F0000}"/>
    <cellStyle name="SAPBEXexcGood3 11 3 4 2" xfId="30276" xr:uid="{00000000-0005-0000-0000-0000752F0000}"/>
    <cellStyle name="SAPBEXexcGood3 11 3 5" xfId="17898" xr:uid="{00000000-0005-0000-0000-0000762F0000}"/>
    <cellStyle name="SAPBEXexcGood3 11 3 5 2" xfId="33014" xr:uid="{00000000-0005-0000-0000-0000772F0000}"/>
    <cellStyle name="SAPBEXexcGood3 11 3 6" xfId="20506" xr:uid="{00000000-0005-0000-0000-0000782F0000}"/>
    <cellStyle name="SAPBEXexcGood3 11 3 6 2" xfId="35443" xr:uid="{00000000-0005-0000-0000-0000792F0000}"/>
    <cellStyle name="SAPBEXexcGood3 11 3 7" xfId="21310" xr:uid="{00000000-0005-0000-0000-00007A2F0000}"/>
    <cellStyle name="SAPBEXexcGood3 11 3 7 2" xfId="36236" xr:uid="{00000000-0005-0000-0000-00007B2F0000}"/>
    <cellStyle name="SAPBEXexcGood3 11 4" xfId="7095" xr:uid="{00000000-0005-0000-0000-00007C2F0000}"/>
    <cellStyle name="SAPBEXexcGood3 11 4 2" xfId="37856" xr:uid="{00000000-0005-0000-0000-00007D2F0000}"/>
    <cellStyle name="SAPBEXexcGood3 11 5" xfId="6513" xr:uid="{00000000-0005-0000-0000-00007E2F0000}"/>
    <cellStyle name="SAPBEXexcGood3 11 6" xfId="5799" xr:uid="{00000000-0005-0000-0000-00007F2F0000}"/>
    <cellStyle name="SAPBEXexcGood3 11 7" xfId="5850" xr:uid="{00000000-0005-0000-0000-0000802F0000}"/>
    <cellStyle name="SAPBEXexcGood3 11 8" xfId="12978" xr:uid="{00000000-0005-0000-0000-0000812F0000}"/>
    <cellStyle name="SAPBEXexcGood3 11 9" xfId="5805" xr:uid="{00000000-0005-0000-0000-0000822F0000}"/>
    <cellStyle name="SAPBEXexcGood3 12" xfId="2904" xr:uid="{00000000-0005-0000-0000-0000832F0000}"/>
    <cellStyle name="SAPBEXexcGood3 12 10" xfId="40059" xr:uid="{FA7F6940-E4E6-4AE2-820F-1FBBBC219E4A}"/>
    <cellStyle name="SAPBEXexcGood3 12 11" xfId="41800" xr:uid="{EED495BD-F74C-4A2B-ABE3-BD17262A84B3}"/>
    <cellStyle name="SAPBEXexcGood3 12 2" xfId="4601" xr:uid="{00000000-0005-0000-0000-0000842F0000}"/>
    <cellStyle name="SAPBEXexcGood3 12 2 10" xfId="45847" xr:uid="{03A5BA47-4EEA-44FB-A909-97F95255055B}"/>
    <cellStyle name="SAPBEXexcGood3 12 2 11" xfId="48165" xr:uid="{0532AC74-DB4C-4AAC-B2CA-28EAED511018}"/>
    <cellStyle name="SAPBEXexcGood3 12 2 2" xfId="9756" xr:uid="{00000000-0005-0000-0000-0000852F0000}"/>
    <cellStyle name="SAPBEXexcGood3 12 2 2 2" xfId="25747" xr:uid="{00000000-0005-0000-0000-0000862F0000}"/>
    <cellStyle name="SAPBEXexcGood3 12 2 3" xfId="12574" xr:uid="{00000000-0005-0000-0000-0000872F0000}"/>
    <cellStyle name="SAPBEXexcGood3 12 2 3 2" xfId="28418" xr:uid="{00000000-0005-0000-0000-0000882F0000}"/>
    <cellStyle name="SAPBEXexcGood3 12 2 4" xfId="14063" xr:uid="{00000000-0005-0000-0000-0000892F0000}"/>
    <cellStyle name="SAPBEXexcGood3 12 2 4 2" xfId="29644" xr:uid="{00000000-0005-0000-0000-00008A2F0000}"/>
    <cellStyle name="SAPBEXexcGood3 12 2 5" xfId="17897" xr:uid="{00000000-0005-0000-0000-00008B2F0000}"/>
    <cellStyle name="SAPBEXexcGood3 12 2 5 2" xfId="33013" xr:uid="{00000000-0005-0000-0000-00008C2F0000}"/>
    <cellStyle name="SAPBEXexcGood3 12 2 6" xfId="20505" xr:uid="{00000000-0005-0000-0000-00008D2F0000}"/>
    <cellStyle name="SAPBEXexcGood3 12 2 6 2" xfId="35442" xr:uid="{00000000-0005-0000-0000-00008E2F0000}"/>
    <cellStyle name="SAPBEXexcGood3 12 2 7" xfId="21881" xr:uid="{00000000-0005-0000-0000-00008F2F0000}"/>
    <cellStyle name="SAPBEXexcGood3 12 2 7 2" xfId="36800" xr:uid="{00000000-0005-0000-0000-0000902F0000}"/>
    <cellStyle name="SAPBEXexcGood3 12 2 8" xfId="39160" xr:uid="{559A440C-DC0E-40FA-8F28-E55F648D0555}"/>
    <cellStyle name="SAPBEXexcGood3 12 2 9" xfId="43657" xr:uid="{34AF43C0-B3B2-44FC-AF6E-E3EB08CA25F3}"/>
    <cellStyle name="SAPBEXexcGood3 12 3" xfId="8076" xr:uid="{00000000-0005-0000-0000-0000912F0000}"/>
    <cellStyle name="SAPBEXexcGood3 12 3 2" xfId="24105" xr:uid="{00000000-0005-0000-0000-0000922F0000}"/>
    <cellStyle name="SAPBEXexcGood3 12 4" xfId="10903" xr:uid="{00000000-0005-0000-0000-0000932F0000}"/>
    <cellStyle name="SAPBEXexcGood3 12 4 2" xfId="26770" xr:uid="{00000000-0005-0000-0000-0000942F0000}"/>
    <cellStyle name="SAPBEXexcGood3 12 5" xfId="13136" xr:uid="{00000000-0005-0000-0000-0000952F0000}"/>
    <cellStyle name="SAPBEXexcGood3 12 5 2" xfId="28916" xr:uid="{00000000-0005-0000-0000-0000962F0000}"/>
    <cellStyle name="SAPBEXexcGood3 12 6" xfId="16255" xr:uid="{00000000-0005-0000-0000-0000972F0000}"/>
    <cellStyle name="SAPBEXexcGood3 12 6 2" xfId="31393" xr:uid="{00000000-0005-0000-0000-0000982F0000}"/>
    <cellStyle name="SAPBEXexcGood3 12 7" xfId="18866" xr:uid="{00000000-0005-0000-0000-0000992F0000}"/>
    <cellStyle name="SAPBEXexcGood3 12 7 2" xfId="33814" xr:uid="{00000000-0005-0000-0000-00009A2F0000}"/>
    <cellStyle name="SAPBEXexcGood3 12 8" xfId="40821" xr:uid="{58CF058B-0668-4CA0-B423-E71722D47378}"/>
    <cellStyle name="SAPBEXexcGood3 12 9" xfId="41100" xr:uid="{AB29FB29-9F0C-423A-BF30-4F88F405F058}"/>
    <cellStyle name="SAPBEXexcGood3 13" xfId="2905" xr:uid="{00000000-0005-0000-0000-00009B2F0000}"/>
    <cellStyle name="SAPBEXexcGood3 13 10" xfId="41195" xr:uid="{FDC23B2C-DD20-4808-8B63-18E782259CBB}"/>
    <cellStyle name="SAPBEXexcGood3 13 11" xfId="38929" xr:uid="{422AC873-9376-4C73-94B8-5EB0D52DD091}"/>
    <cellStyle name="SAPBEXexcGood3 13 2" xfId="4600" xr:uid="{00000000-0005-0000-0000-00009C2F0000}"/>
    <cellStyle name="SAPBEXexcGood3 13 2 10" xfId="45848" xr:uid="{A89F2489-6211-4762-AB51-0F62DF63EC5D}"/>
    <cellStyle name="SAPBEXexcGood3 13 2 11" xfId="48166" xr:uid="{9234F034-CB4A-428F-87BD-196E08BC7F09}"/>
    <cellStyle name="SAPBEXexcGood3 13 2 2" xfId="9755" xr:uid="{00000000-0005-0000-0000-00009D2F0000}"/>
    <cellStyle name="SAPBEXexcGood3 13 2 2 2" xfId="25746" xr:uid="{00000000-0005-0000-0000-00009E2F0000}"/>
    <cellStyle name="SAPBEXexcGood3 13 2 3" xfId="12573" xr:uid="{00000000-0005-0000-0000-00009F2F0000}"/>
    <cellStyle name="SAPBEXexcGood3 13 2 3 2" xfId="28417" xr:uid="{00000000-0005-0000-0000-0000A02F0000}"/>
    <cellStyle name="SAPBEXexcGood3 13 2 4" xfId="14824" xr:uid="{00000000-0005-0000-0000-0000A12F0000}"/>
    <cellStyle name="SAPBEXexcGood3 13 2 4 2" xfId="30277" xr:uid="{00000000-0005-0000-0000-0000A22F0000}"/>
    <cellStyle name="SAPBEXexcGood3 13 2 5" xfId="17896" xr:uid="{00000000-0005-0000-0000-0000A32F0000}"/>
    <cellStyle name="SAPBEXexcGood3 13 2 5 2" xfId="33012" xr:uid="{00000000-0005-0000-0000-0000A42F0000}"/>
    <cellStyle name="SAPBEXexcGood3 13 2 6" xfId="20504" xr:uid="{00000000-0005-0000-0000-0000A52F0000}"/>
    <cellStyle name="SAPBEXexcGood3 13 2 6 2" xfId="35441" xr:uid="{00000000-0005-0000-0000-0000A62F0000}"/>
    <cellStyle name="SAPBEXexcGood3 13 2 7" xfId="21880" xr:uid="{00000000-0005-0000-0000-0000A72F0000}"/>
    <cellStyle name="SAPBEXexcGood3 13 2 7 2" xfId="36799" xr:uid="{00000000-0005-0000-0000-0000A82F0000}"/>
    <cellStyle name="SAPBEXexcGood3 13 2 8" xfId="38190" xr:uid="{6A73A26A-4990-4EEF-BABB-C9687DAF7309}"/>
    <cellStyle name="SAPBEXexcGood3 13 2 9" xfId="43658" xr:uid="{5B5C91D6-A630-4ADE-BA12-6AE19846E329}"/>
    <cellStyle name="SAPBEXexcGood3 13 3" xfId="8077" xr:uid="{00000000-0005-0000-0000-0000A92F0000}"/>
    <cellStyle name="SAPBEXexcGood3 13 3 2" xfId="24106" xr:uid="{00000000-0005-0000-0000-0000AA2F0000}"/>
    <cellStyle name="SAPBEXexcGood3 13 4" xfId="10904" xr:uid="{00000000-0005-0000-0000-0000AB2F0000}"/>
    <cellStyle name="SAPBEXexcGood3 13 4 2" xfId="26771" xr:uid="{00000000-0005-0000-0000-0000AC2F0000}"/>
    <cellStyle name="SAPBEXexcGood3 13 5" xfId="13137" xr:uid="{00000000-0005-0000-0000-0000AD2F0000}"/>
    <cellStyle name="SAPBEXexcGood3 13 5 2" xfId="28917" xr:uid="{00000000-0005-0000-0000-0000AE2F0000}"/>
    <cellStyle name="SAPBEXexcGood3 13 6" xfId="16256" xr:uid="{00000000-0005-0000-0000-0000AF2F0000}"/>
    <cellStyle name="SAPBEXexcGood3 13 6 2" xfId="31394" xr:uid="{00000000-0005-0000-0000-0000B02F0000}"/>
    <cellStyle name="SAPBEXexcGood3 13 7" xfId="18867" xr:uid="{00000000-0005-0000-0000-0000B12F0000}"/>
    <cellStyle name="SAPBEXexcGood3 13 7 2" xfId="33815" xr:uid="{00000000-0005-0000-0000-0000B22F0000}"/>
    <cellStyle name="SAPBEXexcGood3 13 8" xfId="39682" xr:uid="{5B13E7D8-AD90-402C-B643-44F25624B5CE}"/>
    <cellStyle name="SAPBEXexcGood3 13 9" xfId="39966" xr:uid="{423DEC56-486B-46C9-B031-EE6AB1489990}"/>
    <cellStyle name="SAPBEXexcGood3 14" xfId="2906" xr:uid="{00000000-0005-0000-0000-0000B32F0000}"/>
    <cellStyle name="SAPBEXexcGood3 14 10" xfId="40058" xr:uid="{DEF98DB6-FD56-4B0A-AF1B-BB9AE79239AD}"/>
    <cellStyle name="SAPBEXexcGood3 14 11" xfId="38930" xr:uid="{DABCE634-A0F8-4B23-9FF9-F63F0359856A}"/>
    <cellStyle name="SAPBEXexcGood3 14 2" xfId="4599" xr:uid="{00000000-0005-0000-0000-0000B42F0000}"/>
    <cellStyle name="SAPBEXexcGood3 14 2 10" xfId="45849" xr:uid="{3F15F868-75AB-417A-92E8-46083F6FBC6E}"/>
    <cellStyle name="SAPBEXexcGood3 14 2 11" xfId="48167" xr:uid="{4FA210A6-80E1-4679-9BCE-3B2CF822AE8E}"/>
    <cellStyle name="SAPBEXexcGood3 14 2 2" xfId="9754" xr:uid="{00000000-0005-0000-0000-0000B52F0000}"/>
    <cellStyle name="SAPBEXexcGood3 14 2 2 2" xfId="25745" xr:uid="{00000000-0005-0000-0000-0000B62F0000}"/>
    <cellStyle name="SAPBEXexcGood3 14 2 3" xfId="12572" xr:uid="{00000000-0005-0000-0000-0000B72F0000}"/>
    <cellStyle name="SAPBEXexcGood3 14 2 3 2" xfId="28416" xr:uid="{00000000-0005-0000-0000-0000B82F0000}"/>
    <cellStyle name="SAPBEXexcGood3 14 2 4" xfId="14062" xr:uid="{00000000-0005-0000-0000-0000B92F0000}"/>
    <cellStyle name="SAPBEXexcGood3 14 2 4 2" xfId="29643" xr:uid="{00000000-0005-0000-0000-0000BA2F0000}"/>
    <cellStyle name="SAPBEXexcGood3 14 2 5" xfId="17895" xr:uid="{00000000-0005-0000-0000-0000BB2F0000}"/>
    <cellStyle name="SAPBEXexcGood3 14 2 5 2" xfId="33011" xr:uid="{00000000-0005-0000-0000-0000BC2F0000}"/>
    <cellStyle name="SAPBEXexcGood3 14 2 6" xfId="20503" xr:uid="{00000000-0005-0000-0000-0000BD2F0000}"/>
    <cellStyle name="SAPBEXexcGood3 14 2 6 2" xfId="35440" xr:uid="{00000000-0005-0000-0000-0000BE2F0000}"/>
    <cellStyle name="SAPBEXexcGood3 14 2 7" xfId="21309" xr:uid="{00000000-0005-0000-0000-0000BF2F0000}"/>
    <cellStyle name="SAPBEXexcGood3 14 2 7 2" xfId="36235" xr:uid="{00000000-0005-0000-0000-0000C02F0000}"/>
    <cellStyle name="SAPBEXexcGood3 14 2 8" xfId="39159" xr:uid="{E02140D3-D256-4084-8CE6-D5D379CD2D18}"/>
    <cellStyle name="SAPBEXexcGood3 14 2 9" xfId="43659" xr:uid="{043BAFF6-8784-453C-AE55-0EA56DA0B4A6}"/>
    <cellStyle name="SAPBEXexcGood3 14 3" xfId="8078" xr:uid="{00000000-0005-0000-0000-0000C12F0000}"/>
    <cellStyle name="SAPBEXexcGood3 14 3 2" xfId="24107" xr:uid="{00000000-0005-0000-0000-0000C22F0000}"/>
    <cellStyle name="SAPBEXexcGood3 14 4" xfId="10905" xr:uid="{00000000-0005-0000-0000-0000C32F0000}"/>
    <cellStyle name="SAPBEXexcGood3 14 4 2" xfId="26772" xr:uid="{00000000-0005-0000-0000-0000C42F0000}"/>
    <cellStyle name="SAPBEXexcGood3 14 5" xfId="15340" xr:uid="{00000000-0005-0000-0000-0000C52F0000}"/>
    <cellStyle name="SAPBEXexcGood3 14 5 2" xfId="30749" xr:uid="{00000000-0005-0000-0000-0000C62F0000}"/>
    <cellStyle name="SAPBEXexcGood3 14 6" xfId="16257" xr:uid="{00000000-0005-0000-0000-0000C72F0000}"/>
    <cellStyle name="SAPBEXexcGood3 14 6 2" xfId="31395" xr:uid="{00000000-0005-0000-0000-0000C82F0000}"/>
    <cellStyle name="SAPBEXexcGood3 14 7" xfId="18868" xr:uid="{00000000-0005-0000-0000-0000C92F0000}"/>
    <cellStyle name="SAPBEXexcGood3 14 7 2" xfId="33816" xr:uid="{00000000-0005-0000-0000-0000CA2F0000}"/>
    <cellStyle name="SAPBEXexcGood3 14 8" xfId="40820" xr:uid="{6BA5CC8B-2D8D-49A7-B0BE-8150DCF131A2}"/>
    <cellStyle name="SAPBEXexcGood3 14 9" xfId="41101" xr:uid="{59A8E4D9-EC1E-4D19-AF0C-DD7214B5AB1A}"/>
    <cellStyle name="SAPBEXexcGood3 15" xfId="2907" xr:uid="{00000000-0005-0000-0000-0000CB2F0000}"/>
    <cellStyle name="SAPBEXexcGood3 15 10" xfId="41194" xr:uid="{932D0E3B-7AD5-4B24-9D29-A6241DB70491}"/>
    <cellStyle name="SAPBEXexcGood3 15 11" xfId="38931" xr:uid="{79ADCE66-479B-4302-9FE6-7218CD5266C3}"/>
    <cellStyle name="SAPBEXexcGood3 15 2" xfId="4598" xr:uid="{00000000-0005-0000-0000-0000CC2F0000}"/>
    <cellStyle name="SAPBEXexcGood3 15 2 10" xfId="45850" xr:uid="{A56B8ACD-9BC1-4C92-A2B7-BD2AD2FF3A64}"/>
    <cellStyle name="SAPBEXexcGood3 15 2 11" xfId="48168" xr:uid="{CA03778F-8340-43A0-A264-2381AB3EDF10}"/>
    <cellStyle name="SAPBEXexcGood3 15 2 2" xfId="9753" xr:uid="{00000000-0005-0000-0000-0000CD2F0000}"/>
    <cellStyle name="SAPBEXexcGood3 15 2 2 2" xfId="25744" xr:uid="{00000000-0005-0000-0000-0000CE2F0000}"/>
    <cellStyle name="SAPBEXexcGood3 15 2 3" xfId="12571" xr:uid="{00000000-0005-0000-0000-0000CF2F0000}"/>
    <cellStyle name="SAPBEXexcGood3 15 2 3 2" xfId="28415" xr:uid="{00000000-0005-0000-0000-0000D02F0000}"/>
    <cellStyle name="SAPBEXexcGood3 15 2 4" xfId="8951" xr:uid="{00000000-0005-0000-0000-0000D12F0000}"/>
    <cellStyle name="SAPBEXexcGood3 15 2 4 2" xfId="24977" xr:uid="{00000000-0005-0000-0000-0000D22F0000}"/>
    <cellStyle name="SAPBEXexcGood3 15 2 5" xfId="17894" xr:uid="{00000000-0005-0000-0000-0000D32F0000}"/>
    <cellStyle name="SAPBEXexcGood3 15 2 5 2" xfId="33010" xr:uid="{00000000-0005-0000-0000-0000D42F0000}"/>
    <cellStyle name="SAPBEXexcGood3 15 2 6" xfId="20502" xr:uid="{00000000-0005-0000-0000-0000D52F0000}"/>
    <cellStyle name="SAPBEXexcGood3 15 2 6 2" xfId="35439" xr:uid="{00000000-0005-0000-0000-0000D62F0000}"/>
    <cellStyle name="SAPBEXexcGood3 15 2 7" xfId="21308" xr:uid="{00000000-0005-0000-0000-0000D72F0000}"/>
    <cellStyle name="SAPBEXexcGood3 15 2 7 2" xfId="36234" xr:uid="{00000000-0005-0000-0000-0000D82F0000}"/>
    <cellStyle name="SAPBEXexcGood3 15 2 8" xfId="39158" xr:uid="{81D855D0-1CFD-441D-B4C9-DBB59D199700}"/>
    <cellStyle name="SAPBEXexcGood3 15 2 9" xfId="43660" xr:uid="{B260E700-5446-490E-B210-9415E8009DF0}"/>
    <cellStyle name="SAPBEXexcGood3 15 3" xfId="8079" xr:uid="{00000000-0005-0000-0000-0000D92F0000}"/>
    <cellStyle name="SAPBEXexcGood3 15 3 2" xfId="24108" xr:uid="{00000000-0005-0000-0000-0000DA2F0000}"/>
    <cellStyle name="SAPBEXexcGood3 15 4" xfId="10906" xr:uid="{00000000-0005-0000-0000-0000DB2F0000}"/>
    <cellStyle name="SAPBEXexcGood3 15 4 2" xfId="26773" xr:uid="{00000000-0005-0000-0000-0000DC2F0000}"/>
    <cellStyle name="SAPBEXexcGood3 15 5" xfId="5790" xr:uid="{00000000-0005-0000-0000-0000DD2F0000}"/>
    <cellStyle name="SAPBEXexcGood3 15 5 2" xfId="22825" xr:uid="{00000000-0005-0000-0000-0000DE2F0000}"/>
    <cellStyle name="SAPBEXexcGood3 15 6" xfId="16258" xr:uid="{00000000-0005-0000-0000-0000DF2F0000}"/>
    <cellStyle name="SAPBEXexcGood3 15 6 2" xfId="31396" xr:uid="{00000000-0005-0000-0000-0000E02F0000}"/>
    <cellStyle name="SAPBEXexcGood3 15 7" xfId="18869" xr:uid="{00000000-0005-0000-0000-0000E12F0000}"/>
    <cellStyle name="SAPBEXexcGood3 15 7 2" xfId="33817" xr:uid="{00000000-0005-0000-0000-0000E22F0000}"/>
    <cellStyle name="SAPBEXexcGood3 15 8" xfId="39681" xr:uid="{22F6AD37-F72F-4CED-B56C-C2FB3891F37B}"/>
    <cellStyle name="SAPBEXexcGood3 15 9" xfId="39967" xr:uid="{3CC9EE93-6CD7-476A-A301-BD35CD83A571}"/>
    <cellStyle name="SAPBEXexcGood3 16" xfId="2908" xr:uid="{00000000-0005-0000-0000-0000E32F0000}"/>
    <cellStyle name="SAPBEXexcGood3 16 10" xfId="40057" xr:uid="{95CBF745-3705-4C93-A850-2C8744367142}"/>
    <cellStyle name="SAPBEXexcGood3 16 11" xfId="38932" xr:uid="{266875AE-5DC8-44DE-9DF2-98380CF7CEE9}"/>
    <cellStyle name="SAPBEXexcGood3 16 2" xfId="4597" xr:uid="{00000000-0005-0000-0000-0000E42F0000}"/>
    <cellStyle name="SAPBEXexcGood3 16 2 10" xfId="45851" xr:uid="{1861A572-2EFB-44A2-9593-1077C72B68D4}"/>
    <cellStyle name="SAPBEXexcGood3 16 2 11" xfId="48169" xr:uid="{FB456714-6270-451F-A581-8340B0C3AB7E}"/>
    <cellStyle name="SAPBEXexcGood3 16 2 2" xfId="9752" xr:uid="{00000000-0005-0000-0000-0000E52F0000}"/>
    <cellStyle name="SAPBEXexcGood3 16 2 2 2" xfId="25743" xr:uid="{00000000-0005-0000-0000-0000E62F0000}"/>
    <cellStyle name="SAPBEXexcGood3 16 2 3" xfId="12570" xr:uid="{00000000-0005-0000-0000-0000E72F0000}"/>
    <cellStyle name="SAPBEXexcGood3 16 2 3 2" xfId="28414" xr:uid="{00000000-0005-0000-0000-0000E82F0000}"/>
    <cellStyle name="SAPBEXexcGood3 16 2 4" xfId="14827" xr:uid="{00000000-0005-0000-0000-0000E92F0000}"/>
    <cellStyle name="SAPBEXexcGood3 16 2 4 2" xfId="30279" xr:uid="{00000000-0005-0000-0000-0000EA2F0000}"/>
    <cellStyle name="SAPBEXexcGood3 16 2 5" xfId="17893" xr:uid="{00000000-0005-0000-0000-0000EB2F0000}"/>
    <cellStyle name="SAPBEXexcGood3 16 2 5 2" xfId="33009" xr:uid="{00000000-0005-0000-0000-0000EC2F0000}"/>
    <cellStyle name="SAPBEXexcGood3 16 2 6" xfId="20501" xr:uid="{00000000-0005-0000-0000-0000ED2F0000}"/>
    <cellStyle name="SAPBEXexcGood3 16 2 6 2" xfId="35438" xr:uid="{00000000-0005-0000-0000-0000EE2F0000}"/>
    <cellStyle name="SAPBEXexcGood3 16 2 7" xfId="21883" xr:uid="{00000000-0005-0000-0000-0000EF2F0000}"/>
    <cellStyle name="SAPBEXexcGood3 16 2 7 2" xfId="36802" xr:uid="{00000000-0005-0000-0000-0000F02F0000}"/>
    <cellStyle name="SAPBEXexcGood3 16 2 8" xfId="39157" xr:uid="{F06E8F38-AF02-40FD-AE97-5F5A85B744D4}"/>
    <cellStyle name="SAPBEXexcGood3 16 2 9" xfId="43661" xr:uid="{142F01A9-33DD-4AE4-A332-7F226F6D8473}"/>
    <cellStyle name="SAPBEXexcGood3 16 3" xfId="8080" xr:uid="{00000000-0005-0000-0000-0000F12F0000}"/>
    <cellStyle name="SAPBEXexcGood3 16 3 2" xfId="24109" xr:uid="{00000000-0005-0000-0000-0000F22F0000}"/>
    <cellStyle name="SAPBEXexcGood3 16 4" xfId="10907" xr:uid="{00000000-0005-0000-0000-0000F32F0000}"/>
    <cellStyle name="SAPBEXexcGood3 16 4 2" xfId="26774" xr:uid="{00000000-0005-0000-0000-0000F42F0000}"/>
    <cellStyle name="SAPBEXexcGood3 16 5" xfId="13134" xr:uid="{00000000-0005-0000-0000-0000F52F0000}"/>
    <cellStyle name="SAPBEXexcGood3 16 5 2" xfId="28914" xr:uid="{00000000-0005-0000-0000-0000F62F0000}"/>
    <cellStyle name="SAPBEXexcGood3 16 6" xfId="16259" xr:uid="{00000000-0005-0000-0000-0000F72F0000}"/>
    <cellStyle name="SAPBEXexcGood3 16 6 2" xfId="31397" xr:uid="{00000000-0005-0000-0000-0000F82F0000}"/>
    <cellStyle name="SAPBEXexcGood3 16 7" xfId="18870" xr:uid="{00000000-0005-0000-0000-0000F92F0000}"/>
    <cellStyle name="SAPBEXexcGood3 16 7 2" xfId="33818" xr:uid="{00000000-0005-0000-0000-0000FA2F0000}"/>
    <cellStyle name="SAPBEXexcGood3 16 8" xfId="40819" xr:uid="{62093309-7DB4-4CFA-8A9B-27E84E09FF5E}"/>
    <cellStyle name="SAPBEXexcGood3 16 9" xfId="41102" xr:uid="{90607D38-8821-4EBF-9024-595BF9791AF7}"/>
    <cellStyle name="SAPBEXexcGood3 17" xfId="2909" xr:uid="{00000000-0005-0000-0000-0000FB2F0000}"/>
    <cellStyle name="SAPBEXexcGood3 17 10" xfId="41193" xr:uid="{42D61A71-AAB9-41E3-9A89-0B4405B19162}"/>
    <cellStyle name="SAPBEXexcGood3 17 11" xfId="38933" xr:uid="{D2AB70E6-6F3F-4AF5-8342-618497B270C0}"/>
    <cellStyle name="SAPBEXexcGood3 17 2" xfId="4596" xr:uid="{00000000-0005-0000-0000-0000FC2F0000}"/>
    <cellStyle name="SAPBEXexcGood3 17 2 10" xfId="45852" xr:uid="{927B0409-A4C8-4AB8-8222-B97F5515FD68}"/>
    <cellStyle name="SAPBEXexcGood3 17 2 11" xfId="48170" xr:uid="{32B073DB-8ABA-4E2F-B5D0-F57076C0761B}"/>
    <cellStyle name="SAPBEXexcGood3 17 2 2" xfId="9751" xr:uid="{00000000-0005-0000-0000-0000FD2F0000}"/>
    <cellStyle name="SAPBEXexcGood3 17 2 2 2" xfId="25742" xr:uid="{00000000-0005-0000-0000-0000FE2F0000}"/>
    <cellStyle name="SAPBEXexcGood3 17 2 3" xfId="12569" xr:uid="{00000000-0005-0000-0000-0000FF2F0000}"/>
    <cellStyle name="SAPBEXexcGood3 17 2 3 2" xfId="28413" xr:uid="{00000000-0005-0000-0000-000000300000}"/>
    <cellStyle name="SAPBEXexcGood3 17 2 4" xfId="14060" xr:uid="{00000000-0005-0000-0000-000001300000}"/>
    <cellStyle name="SAPBEXexcGood3 17 2 4 2" xfId="29641" xr:uid="{00000000-0005-0000-0000-000002300000}"/>
    <cellStyle name="SAPBEXexcGood3 17 2 5" xfId="17892" xr:uid="{00000000-0005-0000-0000-000003300000}"/>
    <cellStyle name="SAPBEXexcGood3 17 2 5 2" xfId="33008" xr:uid="{00000000-0005-0000-0000-000004300000}"/>
    <cellStyle name="SAPBEXexcGood3 17 2 6" xfId="20500" xr:uid="{00000000-0005-0000-0000-000005300000}"/>
    <cellStyle name="SAPBEXexcGood3 17 2 6 2" xfId="35437" xr:uid="{00000000-0005-0000-0000-000006300000}"/>
    <cellStyle name="SAPBEXexcGood3 17 2 7" xfId="21882" xr:uid="{00000000-0005-0000-0000-000007300000}"/>
    <cellStyle name="SAPBEXexcGood3 17 2 7 2" xfId="36801" xr:uid="{00000000-0005-0000-0000-000008300000}"/>
    <cellStyle name="SAPBEXexcGood3 17 2 8" xfId="39156" xr:uid="{5994DEDC-5461-4F42-871B-2A8D48A65FA8}"/>
    <cellStyle name="SAPBEXexcGood3 17 2 9" xfId="43662" xr:uid="{63F735CD-B088-40AF-B8C9-A634A4CBD40D}"/>
    <cellStyle name="SAPBEXexcGood3 17 3" xfId="8081" xr:uid="{00000000-0005-0000-0000-000009300000}"/>
    <cellStyle name="SAPBEXexcGood3 17 3 2" xfId="24110" xr:uid="{00000000-0005-0000-0000-00000A300000}"/>
    <cellStyle name="SAPBEXexcGood3 17 4" xfId="10908" xr:uid="{00000000-0005-0000-0000-00000B300000}"/>
    <cellStyle name="SAPBEXexcGood3 17 4 2" xfId="26775" xr:uid="{00000000-0005-0000-0000-00000C300000}"/>
    <cellStyle name="SAPBEXexcGood3 17 5" xfId="15339" xr:uid="{00000000-0005-0000-0000-00000D300000}"/>
    <cellStyle name="SAPBEXexcGood3 17 5 2" xfId="30748" xr:uid="{00000000-0005-0000-0000-00000E300000}"/>
    <cellStyle name="SAPBEXexcGood3 17 6" xfId="16260" xr:uid="{00000000-0005-0000-0000-00000F300000}"/>
    <cellStyle name="SAPBEXexcGood3 17 6 2" xfId="31398" xr:uid="{00000000-0005-0000-0000-000010300000}"/>
    <cellStyle name="SAPBEXexcGood3 17 7" xfId="18871" xr:uid="{00000000-0005-0000-0000-000011300000}"/>
    <cellStyle name="SAPBEXexcGood3 17 7 2" xfId="33819" xr:uid="{00000000-0005-0000-0000-000012300000}"/>
    <cellStyle name="SAPBEXexcGood3 17 8" xfId="39680" xr:uid="{7F032DD1-4397-4A86-A733-5B189636FE9B}"/>
    <cellStyle name="SAPBEXexcGood3 17 9" xfId="39968" xr:uid="{FE98F09D-843F-4E1C-9E9B-1628867EB838}"/>
    <cellStyle name="SAPBEXexcGood3 18" xfId="4902" xr:uid="{00000000-0005-0000-0000-000013300000}"/>
    <cellStyle name="SAPBEXexcGood3 18 10" xfId="45481" xr:uid="{D999D7E0-8074-41F4-BF7A-C1F489BF89E4}"/>
    <cellStyle name="SAPBEXexcGood3 18 11" xfId="47803" xr:uid="{B57D98D2-7772-4935-9ACB-E9BFF81DC286}"/>
    <cellStyle name="SAPBEXexcGood3 18 2" xfId="10057" xr:uid="{00000000-0005-0000-0000-000014300000}"/>
    <cellStyle name="SAPBEXexcGood3 18 2 2" xfId="26039" xr:uid="{00000000-0005-0000-0000-000015300000}"/>
    <cellStyle name="SAPBEXexcGood3 18 3" xfId="12875" xr:uid="{00000000-0005-0000-0000-000016300000}"/>
    <cellStyle name="SAPBEXexcGood3 18 3 2" xfId="28716" xr:uid="{00000000-0005-0000-0000-000017300000}"/>
    <cellStyle name="SAPBEXexcGood3 18 4" xfId="13693" xr:uid="{00000000-0005-0000-0000-000018300000}"/>
    <cellStyle name="SAPBEXexcGood3 18 4 2" xfId="29313" xr:uid="{00000000-0005-0000-0000-000019300000}"/>
    <cellStyle name="SAPBEXexcGood3 18 5" xfId="18196" xr:uid="{00000000-0005-0000-0000-00001A300000}"/>
    <cellStyle name="SAPBEXexcGood3 18 5 2" xfId="33302" xr:uid="{00000000-0005-0000-0000-00001B300000}"/>
    <cellStyle name="SAPBEXexcGood3 18 6" xfId="20803" xr:uid="{00000000-0005-0000-0000-00001C300000}"/>
    <cellStyle name="SAPBEXexcGood3 18 6 2" xfId="35736" xr:uid="{00000000-0005-0000-0000-00001D300000}"/>
    <cellStyle name="SAPBEXexcGood3 18 7" xfId="18601" xr:uid="{00000000-0005-0000-0000-00001E300000}"/>
    <cellStyle name="SAPBEXexcGood3 18 7 2" xfId="33555" xr:uid="{00000000-0005-0000-0000-00001F300000}"/>
    <cellStyle name="SAPBEXexcGood3 18 8" xfId="40323" xr:uid="{1915429E-274F-46DA-B41E-F81B45559577}"/>
    <cellStyle name="SAPBEXexcGood3 18 9" xfId="39294" xr:uid="{3EB8E2AA-1986-4A4B-96FE-9EA867298583}"/>
    <cellStyle name="SAPBEXexcGood3 19" xfId="6004" xr:uid="{00000000-0005-0000-0000-000020300000}"/>
    <cellStyle name="SAPBEXexcGood3 19 2" xfId="22970" xr:uid="{00000000-0005-0000-0000-000021300000}"/>
    <cellStyle name="SAPBEXexcGood3 2" xfId="727" xr:uid="{00000000-0005-0000-0000-000022300000}"/>
    <cellStyle name="SAPBEXexcGood3 2 10" xfId="10393" xr:uid="{00000000-0005-0000-0000-000023300000}"/>
    <cellStyle name="SAPBEXexcGood3 2 11" xfId="15571" xr:uid="{00000000-0005-0000-0000-000024300000}"/>
    <cellStyle name="SAPBEXexcGood3 2 12" xfId="18281" xr:uid="{00000000-0005-0000-0000-000025300000}"/>
    <cellStyle name="SAPBEXexcGood3 2 13" xfId="22396" xr:uid="{00000000-0005-0000-0000-000026300000}"/>
    <cellStyle name="SAPBEXexcGood3 2 14" xfId="37978" xr:uid="{00000000-0005-0000-0000-000027300000}"/>
    <cellStyle name="SAPBEXexcGood3 2 15" xfId="41341" xr:uid="{F8D5397E-62E1-463F-A00B-38875F174FC9}"/>
    <cellStyle name="SAPBEXexcGood3 2 16" xfId="41128" xr:uid="{952E8A12-43E4-4B2D-A80D-45AEFA2B320F}"/>
    <cellStyle name="SAPBEXexcGood3 2 17" xfId="43354" xr:uid="{7AA02434-9074-45F8-9BA7-E45305E7337C}"/>
    <cellStyle name="SAPBEXexcGood3 2 18" xfId="44702" xr:uid="{E80B2E71-00B4-46AF-AF4C-B59987444C31}"/>
    <cellStyle name="SAPBEXexcGood3 2 2" xfId="728" xr:uid="{00000000-0005-0000-0000-000028300000}"/>
    <cellStyle name="SAPBEXexcGood3 2 2 10" xfId="5019" xr:uid="{00000000-0005-0000-0000-000029300000}"/>
    <cellStyle name="SAPBEXexcGood3 2 2 11" xfId="37979" xr:uid="{00000000-0005-0000-0000-00002A300000}"/>
    <cellStyle name="SAPBEXexcGood3 2 2 12" xfId="40818" xr:uid="{ED66678C-5138-4630-BC35-32791F50784A}"/>
    <cellStyle name="SAPBEXexcGood3 2 2 13" xfId="41103" xr:uid="{8927B6FA-E7C0-44C4-8976-43283AAA012D}"/>
    <cellStyle name="SAPBEXexcGood3 2 2 14" xfId="40056" xr:uid="{A0627765-1C3B-4217-A002-4B8AFB318896}"/>
    <cellStyle name="SAPBEXexcGood3 2 2 15" xfId="38934" xr:uid="{B4B7D55C-43ED-4E15-AC0C-E0ADAAEBFA3A}"/>
    <cellStyle name="SAPBEXexcGood3 2 2 2" xfId="2911" xr:uid="{00000000-0005-0000-0000-00002B300000}"/>
    <cellStyle name="SAPBEXexcGood3 2 2 2 10" xfId="39012" xr:uid="{6E7B0DBB-3535-4424-A6D7-7FF9B00CA173}"/>
    <cellStyle name="SAPBEXexcGood3 2 2 2 11" xfId="46697" xr:uid="{6A039EF5-9816-48CE-864C-BCEFA2A85BA5}"/>
    <cellStyle name="SAPBEXexcGood3 2 2 2 12" xfId="49013" xr:uid="{5C9FA254-CF19-44A0-96D4-474230E679BE}"/>
    <cellStyle name="SAPBEXexcGood3 2 2 2 2" xfId="8083" xr:uid="{00000000-0005-0000-0000-00002C300000}"/>
    <cellStyle name="SAPBEXexcGood3 2 2 2 2 2" xfId="24112" xr:uid="{00000000-0005-0000-0000-00002D300000}"/>
    <cellStyle name="SAPBEXexcGood3 2 2 2 3" xfId="10910" xr:uid="{00000000-0005-0000-0000-00002E300000}"/>
    <cellStyle name="SAPBEXexcGood3 2 2 2 3 2" xfId="26777" xr:uid="{00000000-0005-0000-0000-00002F300000}"/>
    <cellStyle name="SAPBEXexcGood3 2 2 2 4" xfId="13540" xr:uid="{00000000-0005-0000-0000-000030300000}"/>
    <cellStyle name="SAPBEXexcGood3 2 2 2 4 2" xfId="29165" xr:uid="{00000000-0005-0000-0000-000031300000}"/>
    <cellStyle name="SAPBEXexcGood3 2 2 2 5" xfId="16262" xr:uid="{00000000-0005-0000-0000-000032300000}"/>
    <cellStyle name="SAPBEXexcGood3 2 2 2 5 2" xfId="31400" xr:uid="{00000000-0005-0000-0000-000033300000}"/>
    <cellStyle name="SAPBEXexcGood3 2 2 2 6" xfId="18873" xr:uid="{00000000-0005-0000-0000-000034300000}"/>
    <cellStyle name="SAPBEXexcGood3 2 2 2 6 2" xfId="33821" xr:uid="{00000000-0005-0000-0000-000035300000}"/>
    <cellStyle name="SAPBEXexcGood3 2 2 2 7" xfId="21123" xr:uid="{00000000-0005-0000-0000-000036300000}"/>
    <cellStyle name="SAPBEXexcGood3 2 2 2 7 2" xfId="36049" xr:uid="{00000000-0005-0000-0000-000037300000}"/>
    <cellStyle name="SAPBEXexcGood3 2 2 2 8" xfId="6279" xr:uid="{00000000-0005-0000-0000-000038300000}"/>
    <cellStyle name="SAPBEXexcGood3 2 2 2 9" xfId="41394" xr:uid="{0F21A30E-7458-4442-A702-53DA722BC792}"/>
    <cellStyle name="SAPBEXexcGood3 2 2 3" xfId="4594" xr:uid="{00000000-0005-0000-0000-000039300000}"/>
    <cellStyle name="SAPBEXexcGood3 2 2 3 10" xfId="45853" xr:uid="{92599621-FF1E-4D21-AB12-4D1F8B1C8388}"/>
    <cellStyle name="SAPBEXexcGood3 2 2 3 11" xfId="48171" xr:uid="{CA5C82D4-A04C-4A94-9E4D-C832BA8112BB}"/>
    <cellStyle name="SAPBEXexcGood3 2 2 3 2" xfId="9749" xr:uid="{00000000-0005-0000-0000-00003A300000}"/>
    <cellStyle name="SAPBEXexcGood3 2 2 3 2 2" xfId="25740" xr:uid="{00000000-0005-0000-0000-00003B300000}"/>
    <cellStyle name="SAPBEXexcGood3 2 2 3 3" xfId="12567" xr:uid="{00000000-0005-0000-0000-00003C300000}"/>
    <cellStyle name="SAPBEXexcGood3 2 2 3 3 2" xfId="28411" xr:uid="{00000000-0005-0000-0000-00003D300000}"/>
    <cellStyle name="SAPBEXexcGood3 2 2 3 4" xfId="14828" xr:uid="{00000000-0005-0000-0000-00003E300000}"/>
    <cellStyle name="SAPBEXexcGood3 2 2 3 4 2" xfId="30280" xr:uid="{00000000-0005-0000-0000-00003F300000}"/>
    <cellStyle name="SAPBEXexcGood3 2 2 3 5" xfId="17890" xr:uid="{00000000-0005-0000-0000-000040300000}"/>
    <cellStyle name="SAPBEXexcGood3 2 2 3 5 2" xfId="33006" xr:uid="{00000000-0005-0000-0000-000041300000}"/>
    <cellStyle name="SAPBEXexcGood3 2 2 3 6" xfId="20498" xr:uid="{00000000-0005-0000-0000-000042300000}"/>
    <cellStyle name="SAPBEXexcGood3 2 2 3 6 2" xfId="35435" xr:uid="{00000000-0005-0000-0000-000043300000}"/>
    <cellStyle name="SAPBEXexcGood3 2 2 3 7" xfId="21306" xr:uid="{00000000-0005-0000-0000-000044300000}"/>
    <cellStyle name="SAPBEXexcGood3 2 2 3 7 2" xfId="36232" xr:uid="{00000000-0005-0000-0000-000045300000}"/>
    <cellStyle name="SAPBEXexcGood3 2 2 3 8" xfId="41771" xr:uid="{155D6E75-C618-412A-9D24-BA9C4F0628F7}"/>
    <cellStyle name="SAPBEXexcGood3 2 2 3 9" xfId="43663" xr:uid="{F1E0D41A-5FC7-4B99-80F5-72FCD20BD220}"/>
    <cellStyle name="SAPBEXexcGood3 2 2 4" xfId="5531" xr:uid="{00000000-0005-0000-0000-000046300000}"/>
    <cellStyle name="SAPBEXexcGood3 2 2 4 2" xfId="22718" xr:uid="{00000000-0005-0000-0000-000047300000}"/>
    <cellStyle name="SAPBEXexcGood3 2 2 5" xfId="7328" xr:uid="{00000000-0005-0000-0000-000048300000}"/>
    <cellStyle name="SAPBEXexcGood3 2 2 5 2" xfId="23534" xr:uid="{00000000-0005-0000-0000-000049300000}"/>
    <cellStyle name="SAPBEXexcGood3 2 2 6" xfId="14730" xr:uid="{00000000-0005-0000-0000-00004A300000}"/>
    <cellStyle name="SAPBEXexcGood3 2 2 6 2" xfId="30202" xr:uid="{00000000-0005-0000-0000-00004B300000}"/>
    <cellStyle name="SAPBEXexcGood3 2 2 7" xfId="14700" xr:uid="{00000000-0005-0000-0000-00004C300000}"/>
    <cellStyle name="SAPBEXexcGood3 2 2 7 2" xfId="30184" xr:uid="{00000000-0005-0000-0000-00004D300000}"/>
    <cellStyle name="SAPBEXexcGood3 2 2 8" xfId="15592" xr:uid="{00000000-0005-0000-0000-00004E300000}"/>
    <cellStyle name="SAPBEXexcGood3 2 2 8 2" xfId="30912" xr:uid="{00000000-0005-0000-0000-00004F300000}"/>
    <cellStyle name="SAPBEXexcGood3 2 2 9" xfId="15698" xr:uid="{00000000-0005-0000-0000-000050300000}"/>
    <cellStyle name="SAPBEXexcGood3 2 2 9 2" xfId="30988" xr:uid="{00000000-0005-0000-0000-000051300000}"/>
    <cellStyle name="SAPBEXexcGood3 2 3" xfId="1824" xr:uid="{00000000-0005-0000-0000-000052300000}"/>
    <cellStyle name="SAPBEXexcGood3 2 3 10" xfId="44482" xr:uid="{AED0E689-CB02-4416-B8FB-EBE434E00781}"/>
    <cellStyle name="SAPBEXexcGood3 2 3 11" xfId="46671" xr:uid="{CE0DE1DB-691C-44E7-AE96-89F28FB41E23}"/>
    <cellStyle name="SAPBEXexcGood3 2 3 12" xfId="48988" xr:uid="{66668BA6-23F7-46E8-9082-2BA446EEC8D5}"/>
    <cellStyle name="SAPBEXexcGood3 2 3 2" xfId="7096" xr:uid="{00000000-0005-0000-0000-000053300000}"/>
    <cellStyle name="SAPBEXexcGood3 2 3 2 2" xfId="37857" xr:uid="{00000000-0005-0000-0000-000054300000}"/>
    <cellStyle name="SAPBEXexcGood3 2 3 3" xfId="6512" xr:uid="{00000000-0005-0000-0000-000055300000}"/>
    <cellStyle name="SAPBEXexcGood3 2 3 4" xfId="10381" xr:uid="{00000000-0005-0000-0000-000056300000}"/>
    <cellStyle name="SAPBEXexcGood3 2 3 5" xfId="9001" xr:uid="{00000000-0005-0000-0000-000057300000}"/>
    <cellStyle name="SAPBEXexcGood3 2 3 6" xfId="13413" xr:uid="{00000000-0005-0000-0000-000058300000}"/>
    <cellStyle name="SAPBEXexcGood3 2 3 7" xfId="7409" xr:uid="{00000000-0005-0000-0000-000059300000}"/>
    <cellStyle name="SAPBEXexcGood3 2 3 8" xfId="23038" xr:uid="{00000000-0005-0000-0000-00005A300000}"/>
    <cellStyle name="SAPBEXexcGood3 2 3 9" xfId="39044" xr:uid="{D40B06A6-A59B-4FC5-B1CF-34373DEC73EB}"/>
    <cellStyle name="SAPBEXexcGood3 2 4" xfId="1825" xr:uid="{00000000-0005-0000-0000-00005B300000}"/>
    <cellStyle name="SAPBEXexcGood3 2 4 2" xfId="7097" xr:uid="{00000000-0005-0000-0000-00005C300000}"/>
    <cellStyle name="SAPBEXexcGood3 2 4 2 2" xfId="37858" xr:uid="{00000000-0005-0000-0000-00005D300000}"/>
    <cellStyle name="SAPBEXexcGood3 2 4 3" xfId="6511" xr:uid="{00000000-0005-0000-0000-00005E300000}"/>
    <cellStyle name="SAPBEXexcGood3 2 4 4" xfId="7021" xr:uid="{00000000-0005-0000-0000-00005F300000}"/>
    <cellStyle name="SAPBEXexcGood3 2 4 5" xfId="5851" xr:uid="{00000000-0005-0000-0000-000060300000}"/>
    <cellStyle name="SAPBEXexcGood3 2 4 6" xfId="13192" xr:uid="{00000000-0005-0000-0000-000061300000}"/>
    <cellStyle name="SAPBEXexcGood3 2 4 7" xfId="10234" xr:uid="{00000000-0005-0000-0000-000062300000}"/>
    <cellStyle name="SAPBEXexcGood3 2 4 8" xfId="23039" xr:uid="{00000000-0005-0000-0000-000063300000}"/>
    <cellStyle name="SAPBEXexcGood3 2 5" xfId="2910" xr:uid="{00000000-0005-0000-0000-000064300000}"/>
    <cellStyle name="SAPBEXexcGood3 2 5 2" xfId="8082" xr:uid="{00000000-0005-0000-0000-000065300000}"/>
    <cellStyle name="SAPBEXexcGood3 2 5 2 2" xfId="24111" xr:uid="{00000000-0005-0000-0000-000066300000}"/>
    <cellStyle name="SAPBEXexcGood3 2 5 3" xfId="10909" xr:uid="{00000000-0005-0000-0000-000067300000}"/>
    <cellStyle name="SAPBEXexcGood3 2 5 3 2" xfId="26776" xr:uid="{00000000-0005-0000-0000-000068300000}"/>
    <cellStyle name="SAPBEXexcGood3 2 5 4" xfId="13135" xr:uid="{00000000-0005-0000-0000-000069300000}"/>
    <cellStyle name="SAPBEXexcGood3 2 5 4 2" xfId="28915" xr:uid="{00000000-0005-0000-0000-00006A300000}"/>
    <cellStyle name="SAPBEXexcGood3 2 5 5" xfId="16261" xr:uid="{00000000-0005-0000-0000-00006B300000}"/>
    <cellStyle name="SAPBEXexcGood3 2 5 5 2" xfId="31399" xr:uid="{00000000-0005-0000-0000-00006C300000}"/>
    <cellStyle name="SAPBEXexcGood3 2 5 6" xfId="18872" xr:uid="{00000000-0005-0000-0000-00006D300000}"/>
    <cellStyle name="SAPBEXexcGood3 2 5 6 2" xfId="33820" xr:uid="{00000000-0005-0000-0000-00006E300000}"/>
    <cellStyle name="SAPBEXexcGood3 2 5 7" xfId="21122" xr:uid="{00000000-0005-0000-0000-00006F300000}"/>
    <cellStyle name="SAPBEXexcGood3 2 5 7 2" xfId="36048" xr:uid="{00000000-0005-0000-0000-000070300000}"/>
    <cellStyle name="SAPBEXexcGood3 2 5 8" xfId="6278" xr:uid="{00000000-0005-0000-0000-000071300000}"/>
    <cellStyle name="SAPBEXexcGood3 2 6" xfId="4595" xr:uid="{00000000-0005-0000-0000-000072300000}"/>
    <cellStyle name="SAPBEXexcGood3 2 6 2" xfId="9750" xr:uid="{00000000-0005-0000-0000-000073300000}"/>
    <cellStyle name="SAPBEXexcGood3 2 6 2 2" xfId="25741" xr:uid="{00000000-0005-0000-0000-000074300000}"/>
    <cellStyle name="SAPBEXexcGood3 2 6 3" xfId="12568" xr:uid="{00000000-0005-0000-0000-000075300000}"/>
    <cellStyle name="SAPBEXexcGood3 2 6 3 2" xfId="28412" xr:uid="{00000000-0005-0000-0000-000076300000}"/>
    <cellStyle name="SAPBEXexcGood3 2 6 4" xfId="6776" xr:uid="{00000000-0005-0000-0000-000077300000}"/>
    <cellStyle name="SAPBEXexcGood3 2 6 4 2" xfId="23247" xr:uid="{00000000-0005-0000-0000-000078300000}"/>
    <cellStyle name="SAPBEXexcGood3 2 6 5" xfId="17891" xr:uid="{00000000-0005-0000-0000-000079300000}"/>
    <cellStyle name="SAPBEXexcGood3 2 6 5 2" xfId="33007" xr:uid="{00000000-0005-0000-0000-00007A300000}"/>
    <cellStyle name="SAPBEXexcGood3 2 6 6" xfId="20499" xr:uid="{00000000-0005-0000-0000-00007B300000}"/>
    <cellStyle name="SAPBEXexcGood3 2 6 6 2" xfId="35436" xr:uid="{00000000-0005-0000-0000-00007C300000}"/>
    <cellStyle name="SAPBEXexcGood3 2 6 7" xfId="21307" xr:uid="{00000000-0005-0000-0000-00007D300000}"/>
    <cellStyle name="SAPBEXexcGood3 2 6 7 2" xfId="36233" xr:uid="{00000000-0005-0000-0000-00007E300000}"/>
    <cellStyle name="SAPBEXexcGood3 2 7" xfId="5532" xr:uid="{00000000-0005-0000-0000-00007F300000}"/>
    <cellStyle name="SAPBEXexcGood3 2 7 2" xfId="37053" xr:uid="{00000000-0005-0000-0000-000080300000}"/>
    <cellStyle name="SAPBEXexcGood3 2 8" xfId="7343" xr:uid="{00000000-0005-0000-0000-000081300000}"/>
    <cellStyle name="SAPBEXexcGood3 2 9" xfId="13697" xr:uid="{00000000-0005-0000-0000-000082300000}"/>
    <cellStyle name="SAPBEXexcGood3 2_CC - Div XRef" xfId="1826" xr:uid="{00000000-0005-0000-0000-000083300000}"/>
    <cellStyle name="SAPBEXexcGood3 20" xfId="5337" xr:uid="{00000000-0005-0000-0000-000084300000}"/>
    <cellStyle name="SAPBEXexcGood3 20 2" xfId="22617" xr:uid="{00000000-0005-0000-0000-000085300000}"/>
    <cellStyle name="SAPBEXexcGood3 21" xfId="15141" xr:uid="{00000000-0005-0000-0000-000086300000}"/>
    <cellStyle name="SAPBEXexcGood3 21 2" xfId="30563" xr:uid="{00000000-0005-0000-0000-000087300000}"/>
    <cellStyle name="SAPBEXexcGood3 22" xfId="7798" xr:uid="{00000000-0005-0000-0000-000088300000}"/>
    <cellStyle name="SAPBEXexcGood3 22 2" xfId="23838" xr:uid="{00000000-0005-0000-0000-000089300000}"/>
    <cellStyle name="SAPBEXexcGood3 23" xfId="5338" xr:uid="{00000000-0005-0000-0000-00008A300000}"/>
    <cellStyle name="SAPBEXexcGood3 23 2" xfId="22618" xr:uid="{00000000-0005-0000-0000-00008B300000}"/>
    <cellStyle name="SAPBEXexcGood3 24" xfId="40206" xr:uid="{973AB52F-ED61-4DFB-A0C7-8986413F5752}"/>
    <cellStyle name="SAPBEXexcGood3 25" xfId="44554" xr:uid="{20747594-73FB-4DBD-8BE9-1CDE07FF3DBD}"/>
    <cellStyle name="SAPBEXexcGood3 26" xfId="40095" xr:uid="{F5771F1C-FBE7-4B1B-A9D7-1B256F3C266A}"/>
    <cellStyle name="SAPBEXexcGood3 3" xfId="729" xr:uid="{00000000-0005-0000-0000-00008C300000}"/>
    <cellStyle name="SAPBEXexcGood3 3 10" xfId="39969" xr:uid="{0358311E-FF89-4656-9471-8736105101A5}"/>
    <cellStyle name="SAPBEXexcGood3 3 11" xfId="44571" xr:uid="{4D0E7F5C-6F10-40EF-BAD8-AD1A51A85344}"/>
    <cellStyle name="SAPBEXexcGood3 3 12" xfId="38935" xr:uid="{4045F43A-1C90-41AE-8FDB-75F4E3DAB00E}"/>
    <cellStyle name="SAPBEXexcGood3 3 2" xfId="730" xr:uid="{00000000-0005-0000-0000-00008D300000}"/>
    <cellStyle name="SAPBEXexcGood3 3 2 10" xfId="41192" xr:uid="{20A63F39-3827-4897-8FB4-11E96DA2073B}"/>
    <cellStyle name="SAPBEXexcGood3 3 2 11" xfId="40242" xr:uid="{848C1547-FB21-4E85-82EE-439C56D94D59}"/>
    <cellStyle name="SAPBEXexcGood3 3 2 2" xfId="4592" xr:uid="{00000000-0005-0000-0000-00008E300000}"/>
    <cellStyle name="SAPBEXexcGood3 3 2 2 10" xfId="45855" xr:uid="{78E84F04-F10A-4CC1-889E-4B43DF63F896}"/>
    <cellStyle name="SAPBEXexcGood3 3 2 2 11" xfId="48173" xr:uid="{A76C1C5B-7AFD-494B-83AB-F654D7ADDC47}"/>
    <cellStyle name="SAPBEXexcGood3 3 2 2 2" xfId="9747" xr:uid="{00000000-0005-0000-0000-00008F300000}"/>
    <cellStyle name="SAPBEXexcGood3 3 2 2 2 2" xfId="25738" xr:uid="{00000000-0005-0000-0000-000090300000}"/>
    <cellStyle name="SAPBEXexcGood3 3 2 2 3" xfId="12565" xr:uid="{00000000-0005-0000-0000-000091300000}"/>
    <cellStyle name="SAPBEXexcGood3 3 2 2 3 2" xfId="28409" xr:uid="{00000000-0005-0000-0000-000092300000}"/>
    <cellStyle name="SAPBEXexcGood3 3 2 2 4" xfId="14829" xr:uid="{00000000-0005-0000-0000-000093300000}"/>
    <cellStyle name="SAPBEXexcGood3 3 2 2 4 2" xfId="30281" xr:uid="{00000000-0005-0000-0000-000094300000}"/>
    <cellStyle name="SAPBEXexcGood3 3 2 2 5" xfId="17888" xr:uid="{00000000-0005-0000-0000-000095300000}"/>
    <cellStyle name="SAPBEXexcGood3 3 2 2 5 2" xfId="33004" xr:uid="{00000000-0005-0000-0000-000096300000}"/>
    <cellStyle name="SAPBEXexcGood3 3 2 2 6" xfId="20496" xr:uid="{00000000-0005-0000-0000-000097300000}"/>
    <cellStyle name="SAPBEXexcGood3 3 2 2 6 2" xfId="35433" xr:uid="{00000000-0005-0000-0000-000098300000}"/>
    <cellStyle name="SAPBEXexcGood3 3 2 2 7" xfId="21885" xr:uid="{00000000-0005-0000-0000-000099300000}"/>
    <cellStyle name="SAPBEXexcGood3 3 2 2 7 2" xfId="36804" xr:uid="{00000000-0005-0000-0000-00009A300000}"/>
    <cellStyle name="SAPBEXexcGood3 3 2 2 8" xfId="41370" xr:uid="{2A5C1820-1805-4F9D-9F80-A80B0A7EBD67}"/>
    <cellStyle name="SAPBEXexcGood3 3 2 2 9" xfId="43665" xr:uid="{0C24A34E-541E-4650-8E08-342C3FB4AE8A}"/>
    <cellStyle name="SAPBEXexcGood3 3 2 3" xfId="5529" xr:uid="{00000000-0005-0000-0000-00009B300000}"/>
    <cellStyle name="SAPBEXexcGood3 3 2 3 2" xfId="22716" xr:uid="{00000000-0005-0000-0000-00009C300000}"/>
    <cellStyle name="SAPBEXexcGood3 3 2 4" xfId="7325" xr:uid="{00000000-0005-0000-0000-00009D300000}"/>
    <cellStyle name="SAPBEXexcGood3 3 2 4 2" xfId="23533" xr:uid="{00000000-0005-0000-0000-00009E300000}"/>
    <cellStyle name="SAPBEXexcGood3 3 2 5" xfId="6656" xr:uid="{00000000-0005-0000-0000-00009F300000}"/>
    <cellStyle name="SAPBEXexcGood3 3 2 5 2" xfId="23161" xr:uid="{00000000-0005-0000-0000-0000A0300000}"/>
    <cellStyle name="SAPBEXexcGood3 3 2 6" xfId="5498" xr:uid="{00000000-0005-0000-0000-0000A1300000}"/>
    <cellStyle name="SAPBEXexcGood3 3 2 6 2" xfId="22705" xr:uid="{00000000-0005-0000-0000-0000A2300000}"/>
    <cellStyle name="SAPBEXexcGood3 3 2 7" xfId="15596" xr:uid="{00000000-0005-0000-0000-0000A3300000}"/>
    <cellStyle name="SAPBEXexcGood3 3 2 7 2" xfId="30913" xr:uid="{00000000-0005-0000-0000-0000A4300000}"/>
    <cellStyle name="SAPBEXexcGood3 3 2 8" xfId="40817" xr:uid="{C16ED337-A452-4A4E-A95E-86636E105767}"/>
    <cellStyle name="SAPBEXexcGood3 3 2 9" xfId="41104" xr:uid="{CE8056CF-929F-4D19-97C6-04CE3D9CCC4B}"/>
    <cellStyle name="SAPBEXexcGood3 3 3" xfId="4593" xr:uid="{00000000-0005-0000-0000-0000A5300000}"/>
    <cellStyle name="SAPBEXexcGood3 3 3 10" xfId="45854" xr:uid="{30601188-EE5F-475A-9410-10BA6A3E23DE}"/>
    <cellStyle name="SAPBEXexcGood3 3 3 11" xfId="48172" xr:uid="{49C530AC-BF16-4229-9404-9CEE35274CC6}"/>
    <cellStyle name="SAPBEXexcGood3 3 3 2" xfId="9748" xr:uid="{00000000-0005-0000-0000-0000A6300000}"/>
    <cellStyle name="SAPBEXexcGood3 3 3 2 2" xfId="25739" xr:uid="{00000000-0005-0000-0000-0000A7300000}"/>
    <cellStyle name="SAPBEXexcGood3 3 3 3" xfId="12566" xr:uid="{00000000-0005-0000-0000-0000A8300000}"/>
    <cellStyle name="SAPBEXexcGood3 3 3 3 2" xfId="28410" xr:uid="{00000000-0005-0000-0000-0000A9300000}"/>
    <cellStyle name="SAPBEXexcGood3 3 3 4" xfId="14059" xr:uid="{00000000-0005-0000-0000-0000AA300000}"/>
    <cellStyle name="SAPBEXexcGood3 3 3 4 2" xfId="29640" xr:uid="{00000000-0005-0000-0000-0000AB300000}"/>
    <cellStyle name="SAPBEXexcGood3 3 3 5" xfId="17889" xr:uid="{00000000-0005-0000-0000-0000AC300000}"/>
    <cellStyle name="SAPBEXexcGood3 3 3 5 2" xfId="33005" xr:uid="{00000000-0005-0000-0000-0000AD300000}"/>
    <cellStyle name="SAPBEXexcGood3 3 3 6" xfId="20497" xr:uid="{00000000-0005-0000-0000-0000AE300000}"/>
    <cellStyle name="SAPBEXexcGood3 3 3 6 2" xfId="35434" xr:uid="{00000000-0005-0000-0000-0000AF300000}"/>
    <cellStyle name="SAPBEXexcGood3 3 3 7" xfId="20881" xr:uid="{00000000-0005-0000-0000-0000B0300000}"/>
    <cellStyle name="SAPBEXexcGood3 3 3 7 2" xfId="35808" xr:uid="{00000000-0005-0000-0000-0000B1300000}"/>
    <cellStyle name="SAPBEXexcGood3 3 3 8" xfId="41770" xr:uid="{5E2C2ED9-AFD8-4970-8812-4FFDDC976BAF}"/>
    <cellStyle name="SAPBEXexcGood3 3 3 9" xfId="43664" xr:uid="{38D99573-4A71-4B23-AFD6-EBB273A48B01}"/>
    <cellStyle name="SAPBEXexcGood3 3 4" xfId="5530" xr:uid="{00000000-0005-0000-0000-0000B2300000}"/>
    <cellStyle name="SAPBEXexcGood3 3 4 2" xfId="22717" xr:uid="{00000000-0005-0000-0000-0000B3300000}"/>
    <cellStyle name="SAPBEXexcGood3 3 5" xfId="7329" xr:uid="{00000000-0005-0000-0000-0000B4300000}"/>
    <cellStyle name="SAPBEXexcGood3 3 5 2" xfId="23535" xr:uid="{00000000-0005-0000-0000-0000B5300000}"/>
    <cellStyle name="SAPBEXexcGood3 3 6" xfId="13242" xr:uid="{00000000-0005-0000-0000-0000B6300000}"/>
    <cellStyle name="SAPBEXexcGood3 3 6 2" xfId="29000" xr:uid="{00000000-0005-0000-0000-0000B7300000}"/>
    <cellStyle name="SAPBEXexcGood3 3 7" xfId="10263" xr:uid="{00000000-0005-0000-0000-0000B8300000}"/>
    <cellStyle name="SAPBEXexcGood3 3 7 2" xfId="26218" xr:uid="{00000000-0005-0000-0000-0000B9300000}"/>
    <cellStyle name="SAPBEXexcGood3 3 8" xfId="15598" xr:uid="{00000000-0005-0000-0000-0000BA300000}"/>
    <cellStyle name="SAPBEXexcGood3 3 8 2" xfId="30914" xr:uid="{00000000-0005-0000-0000-0000BB300000}"/>
    <cellStyle name="SAPBEXexcGood3 3 9" xfId="39679" xr:uid="{E0912B61-7F84-4BFC-8D4F-D82D66B5F273}"/>
    <cellStyle name="SAPBEXexcGood3 4" xfId="731" xr:uid="{00000000-0005-0000-0000-0000BC300000}"/>
    <cellStyle name="SAPBEXexcGood3 4 10" xfId="18303" xr:uid="{00000000-0005-0000-0000-0000BD300000}"/>
    <cellStyle name="SAPBEXexcGood3 4 10 2" xfId="33374" xr:uid="{00000000-0005-0000-0000-0000BE300000}"/>
    <cellStyle name="SAPBEXexcGood3 4 11" xfId="5020" xr:uid="{00000000-0005-0000-0000-0000BF300000}"/>
    <cellStyle name="SAPBEXexcGood3 4 12" xfId="37980" xr:uid="{00000000-0005-0000-0000-0000C0300000}"/>
    <cellStyle name="SAPBEXexcGood3 4 13" xfId="39678" xr:uid="{5D086551-8385-4C9D-B345-DE5015ADC6C1}"/>
    <cellStyle name="SAPBEXexcGood3 4 14" xfId="39970" xr:uid="{9C51FCFF-7EE0-46DF-8A0B-6D59CD14AB41}"/>
    <cellStyle name="SAPBEXexcGood3 4 15" xfId="40055" xr:uid="{38AEFE59-C8A3-458A-B716-240FBE906FF3}"/>
    <cellStyle name="SAPBEXexcGood3 4 16" xfId="42036" xr:uid="{05D886BE-DCEE-4070-9CEE-0DEEF9781F17}"/>
    <cellStyle name="SAPBEXexcGood3 4 2" xfId="2914" xr:uid="{00000000-0005-0000-0000-0000C1300000}"/>
    <cellStyle name="SAPBEXexcGood3 4 2 10" xfId="41191" xr:uid="{8D047D34-42C2-41DC-B659-B02A38B272CD}"/>
    <cellStyle name="SAPBEXexcGood3 4 2 11" xfId="39008" xr:uid="{348F11DC-F3E3-44BF-9E6D-7CA9827AB48B}"/>
    <cellStyle name="SAPBEXexcGood3 4 2 2" xfId="4590" xr:uid="{00000000-0005-0000-0000-0000C2300000}"/>
    <cellStyle name="SAPBEXexcGood3 4 2 2 10" xfId="45857" xr:uid="{A22FEF4F-0746-4765-83B2-FFDCB5D43076}"/>
    <cellStyle name="SAPBEXexcGood3 4 2 2 11" xfId="48175" xr:uid="{DB80AA85-67F4-4421-A803-5BC5C7EA8C79}"/>
    <cellStyle name="SAPBEXexcGood3 4 2 2 2" xfId="9745" xr:uid="{00000000-0005-0000-0000-0000C3300000}"/>
    <cellStyle name="SAPBEXexcGood3 4 2 2 2 2" xfId="25736" xr:uid="{00000000-0005-0000-0000-0000C4300000}"/>
    <cellStyle name="SAPBEXexcGood3 4 2 2 3" xfId="12563" xr:uid="{00000000-0005-0000-0000-0000C5300000}"/>
    <cellStyle name="SAPBEXexcGood3 4 2 2 3 2" xfId="28407" xr:uid="{00000000-0005-0000-0000-0000C6300000}"/>
    <cellStyle name="SAPBEXexcGood3 4 2 2 4" xfId="6775" xr:uid="{00000000-0005-0000-0000-0000C7300000}"/>
    <cellStyle name="SAPBEXexcGood3 4 2 2 4 2" xfId="23246" xr:uid="{00000000-0005-0000-0000-0000C8300000}"/>
    <cellStyle name="SAPBEXexcGood3 4 2 2 5" xfId="17886" xr:uid="{00000000-0005-0000-0000-0000C9300000}"/>
    <cellStyle name="SAPBEXexcGood3 4 2 2 5 2" xfId="33002" xr:uid="{00000000-0005-0000-0000-0000CA300000}"/>
    <cellStyle name="SAPBEXexcGood3 4 2 2 6" xfId="20494" xr:uid="{00000000-0005-0000-0000-0000CB300000}"/>
    <cellStyle name="SAPBEXexcGood3 4 2 2 6 2" xfId="35431" xr:uid="{00000000-0005-0000-0000-0000CC300000}"/>
    <cellStyle name="SAPBEXexcGood3 4 2 2 7" xfId="21305" xr:uid="{00000000-0005-0000-0000-0000CD300000}"/>
    <cellStyle name="SAPBEXexcGood3 4 2 2 7 2" xfId="36231" xr:uid="{00000000-0005-0000-0000-0000CE300000}"/>
    <cellStyle name="SAPBEXexcGood3 4 2 2 8" xfId="38189" xr:uid="{E742A620-0189-407B-988C-90171C23BE14}"/>
    <cellStyle name="SAPBEXexcGood3 4 2 2 9" xfId="43667" xr:uid="{14CD5EDA-992E-40D3-8EC8-F4ADBF77AC10}"/>
    <cellStyle name="SAPBEXexcGood3 4 2 3" xfId="8086" xr:uid="{00000000-0005-0000-0000-0000CF300000}"/>
    <cellStyle name="SAPBEXexcGood3 4 2 3 2" xfId="24115" xr:uid="{00000000-0005-0000-0000-0000D0300000}"/>
    <cellStyle name="SAPBEXexcGood3 4 2 4" xfId="10913" xr:uid="{00000000-0005-0000-0000-0000D1300000}"/>
    <cellStyle name="SAPBEXexcGood3 4 2 4 2" xfId="26780" xr:uid="{00000000-0005-0000-0000-0000D2300000}"/>
    <cellStyle name="SAPBEXexcGood3 4 2 5" xfId="13133" xr:uid="{00000000-0005-0000-0000-0000D3300000}"/>
    <cellStyle name="SAPBEXexcGood3 4 2 5 2" xfId="28913" xr:uid="{00000000-0005-0000-0000-0000D4300000}"/>
    <cellStyle name="SAPBEXexcGood3 4 2 6" xfId="16265" xr:uid="{00000000-0005-0000-0000-0000D5300000}"/>
    <cellStyle name="SAPBEXexcGood3 4 2 6 2" xfId="31403" xr:uid="{00000000-0005-0000-0000-0000D6300000}"/>
    <cellStyle name="SAPBEXexcGood3 4 2 7" xfId="18876" xr:uid="{00000000-0005-0000-0000-0000D7300000}"/>
    <cellStyle name="SAPBEXexcGood3 4 2 7 2" xfId="33824" xr:uid="{00000000-0005-0000-0000-0000D8300000}"/>
    <cellStyle name="SAPBEXexcGood3 4 2 8" xfId="40816" xr:uid="{2492C67C-385F-4569-A7DE-679C0F80329E}"/>
    <cellStyle name="SAPBEXexcGood3 4 2 9" xfId="41105" xr:uid="{9F90BE44-CA6F-4D0B-AEB0-6948CAF25622}"/>
    <cellStyle name="SAPBEXexcGood3 4 3" xfId="2913" xr:uid="{00000000-0005-0000-0000-0000D9300000}"/>
    <cellStyle name="SAPBEXexcGood3 4 3 10" xfId="42294" xr:uid="{259DB3A5-2870-417C-ABF8-FFD1FA9A31C1}"/>
    <cellStyle name="SAPBEXexcGood3 4 3 11" xfId="46832" xr:uid="{C0DAB1F4-EA1A-4B87-A628-54059C4A5AD7}"/>
    <cellStyle name="SAPBEXexcGood3 4 3 12" xfId="49137" xr:uid="{E361EDD0-FB3B-486C-BC82-0E48EBF46C47}"/>
    <cellStyle name="SAPBEXexcGood3 4 3 2" xfId="8085" xr:uid="{00000000-0005-0000-0000-0000DA300000}"/>
    <cellStyle name="SAPBEXexcGood3 4 3 2 2" xfId="24114" xr:uid="{00000000-0005-0000-0000-0000DB300000}"/>
    <cellStyle name="SAPBEXexcGood3 4 3 3" xfId="10912" xr:uid="{00000000-0005-0000-0000-0000DC300000}"/>
    <cellStyle name="SAPBEXexcGood3 4 3 3 2" xfId="26779" xr:uid="{00000000-0005-0000-0000-0000DD300000}"/>
    <cellStyle name="SAPBEXexcGood3 4 3 4" xfId="13132" xr:uid="{00000000-0005-0000-0000-0000DE300000}"/>
    <cellStyle name="SAPBEXexcGood3 4 3 4 2" xfId="28912" xr:uid="{00000000-0005-0000-0000-0000DF300000}"/>
    <cellStyle name="SAPBEXexcGood3 4 3 5" xfId="16264" xr:uid="{00000000-0005-0000-0000-0000E0300000}"/>
    <cellStyle name="SAPBEXexcGood3 4 3 5 2" xfId="31402" xr:uid="{00000000-0005-0000-0000-0000E1300000}"/>
    <cellStyle name="SAPBEXexcGood3 4 3 6" xfId="18875" xr:uid="{00000000-0005-0000-0000-0000E2300000}"/>
    <cellStyle name="SAPBEXexcGood3 4 3 6 2" xfId="33823" xr:uid="{00000000-0005-0000-0000-0000E3300000}"/>
    <cellStyle name="SAPBEXexcGood3 4 3 7" xfId="21124" xr:uid="{00000000-0005-0000-0000-0000E4300000}"/>
    <cellStyle name="SAPBEXexcGood3 4 3 7 2" xfId="36050" xr:uid="{00000000-0005-0000-0000-0000E5300000}"/>
    <cellStyle name="SAPBEXexcGood3 4 3 8" xfId="6280" xr:uid="{00000000-0005-0000-0000-0000E6300000}"/>
    <cellStyle name="SAPBEXexcGood3 4 3 9" xfId="41855" xr:uid="{2DAC89D9-0744-4C57-97D7-A27EDFC16D1D}"/>
    <cellStyle name="SAPBEXexcGood3 4 4" xfId="4591" xr:uid="{00000000-0005-0000-0000-0000E7300000}"/>
    <cellStyle name="SAPBEXexcGood3 4 4 10" xfId="45856" xr:uid="{5ABED894-2C21-411E-8551-9D01AF9E33E8}"/>
    <cellStyle name="SAPBEXexcGood3 4 4 11" xfId="48174" xr:uid="{A9B4DE2E-61AB-4850-B3A2-4734C1B12EBB}"/>
    <cellStyle name="SAPBEXexcGood3 4 4 2" xfId="9746" xr:uid="{00000000-0005-0000-0000-0000E8300000}"/>
    <cellStyle name="SAPBEXexcGood3 4 4 2 2" xfId="25737" xr:uid="{00000000-0005-0000-0000-0000E9300000}"/>
    <cellStyle name="SAPBEXexcGood3 4 4 3" xfId="12564" xr:uid="{00000000-0005-0000-0000-0000EA300000}"/>
    <cellStyle name="SAPBEXexcGood3 4 4 3 2" xfId="28408" xr:uid="{00000000-0005-0000-0000-0000EB300000}"/>
    <cellStyle name="SAPBEXexcGood3 4 4 4" xfId="14058" xr:uid="{00000000-0005-0000-0000-0000EC300000}"/>
    <cellStyle name="SAPBEXexcGood3 4 4 4 2" xfId="29639" xr:uid="{00000000-0005-0000-0000-0000ED300000}"/>
    <cellStyle name="SAPBEXexcGood3 4 4 5" xfId="17887" xr:uid="{00000000-0005-0000-0000-0000EE300000}"/>
    <cellStyle name="SAPBEXexcGood3 4 4 5 2" xfId="33003" xr:uid="{00000000-0005-0000-0000-0000EF300000}"/>
    <cellStyle name="SAPBEXexcGood3 4 4 6" xfId="20495" xr:uid="{00000000-0005-0000-0000-0000F0300000}"/>
    <cellStyle name="SAPBEXexcGood3 4 4 6 2" xfId="35432" xr:uid="{00000000-0005-0000-0000-0000F1300000}"/>
    <cellStyle name="SAPBEXexcGood3 4 4 7" xfId="21884" xr:uid="{00000000-0005-0000-0000-0000F2300000}"/>
    <cellStyle name="SAPBEXexcGood3 4 4 7 2" xfId="36803" xr:uid="{00000000-0005-0000-0000-0000F3300000}"/>
    <cellStyle name="SAPBEXexcGood3 4 4 8" xfId="39155" xr:uid="{1217B389-1FF5-4B25-8DD9-FE900A233483}"/>
    <cellStyle name="SAPBEXexcGood3 4 4 9" xfId="43666" xr:uid="{F97B332E-93AB-4E7E-9961-CDF43E4991FD}"/>
    <cellStyle name="SAPBEXexcGood3 4 5" xfId="5528" xr:uid="{00000000-0005-0000-0000-0000F4300000}"/>
    <cellStyle name="SAPBEXexcGood3 4 5 2" xfId="22715" xr:uid="{00000000-0005-0000-0000-0000F5300000}"/>
    <cellStyle name="SAPBEXexcGood3 4 6" xfId="7322" xr:uid="{00000000-0005-0000-0000-0000F6300000}"/>
    <cellStyle name="SAPBEXexcGood3 4 6 2" xfId="23532" xr:uid="{00000000-0005-0000-0000-0000F7300000}"/>
    <cellStyle name="SAPBEXexcGood3 4 7" xfId="6018" xr:uid="{00000000-0005-0000-0000-0000F8300000}"/>
    <cellStyle name="SAPBEXexcGood3 4 7 2" xfId="22983" xr:uid="{00000000-0005-0000-0000-0000F9300000}"/>
    <cellStyle name="SAPBEXexcGood3 4 8" xfId="14705" xr:uid="{00000000-0005-0000-0000-0000FA300000}"/>
    <cellStyle name="SAPBEXexcGood3 4 8 2" xfId="30187" xr:uid="{00000000-0005-0000-0000-0000FB300000}"/>
    <cellStyle name="SAPBEXexcGood3 4 9" xfId="15572" xr:uid="{00000000-0005-0000-0000-0000FC300000}"/>
    <cellStyle name="SAPBEXexcGood3 4 9 2" xfId="30908" xr:uid="{00000000-0005-0000-0000-0000FD300000}"/>
    <cellStyle name="SAPBEXexcGood3 5" xfId="732" xr:uid="{00000000-0005-0000-0000-0000FE300000}"/>
    <cellStyle name="SAPBEXexcGood3 5 10" xfId="18299" xr:uid="{00000000-0005-0000-0000-0000FF300000}"/>
    <cellStyle name="SAPBEXexcGood3 5 11" xfId="22397" xr:uid="{00000000-0005-0000-0000-000000310000}"/>
    <cellStyle name="SAPBEXexcGood3 5 12" xfId="39677" xr:uid="{EED26B1E-1172-4580-84A1-28E9F80873AB}"/>
    <cellStyle name="SAPBEXexcGood3 5 13" xfId="39971" xr:uid="{9107E902-8250-442E-916B-4F66DEA6C759}"/>
    <cellStyle name="SAPBEXexcGood3 5 14" xfId="40054" xr:uid="{109AB056-1236-483A-9C65-9B6EA6C2E753}"/>
    <cellStyle name="SAPBEXexcGood3 5 15" xfId="40243" xr:uid="{C11739A8-7A91-4E8A-8B37-D42719965A2D}"/>
    <cellStyle name="SAPBEXexcGood3 5 2" xfId="733" xr:uid="{00000000-0005-0000-0000-000001310000}"/>
    <cellStyle name="SAPBEXexcGood3 5 2 10" xfId="22398" xr:uid="{00000000-0005-0000-0000-000002310000}"/>
    <cellStyle name="SAPBEXexcGood3 5 2 11" xfId="40815" xr:uid="{6255E5FA-501F-4F2B-9CDC-6FD30C80D03E}"/>
    <cellStyle name="SAPBEXexcGood3 5 2 12" xfId="41106" xr:uid="{7F2FDA67-A66C-49A6-8765-D6F62AA2EAC2}"/>
    <cellStyle name="SAPBEXexcGood3 5 2 13" xfId="41190" xr:uid="{611ED26D-A3A6-45BB-B6B1-EDEF2662B1FF}"/>
    <cellStyle name="SAPBEXexcGood3 5 2 14" xfId="40244" xr:uid="{8A7B9477-D2EA-4DD4-BD11-4E6814058215}"/>
    <cellStyle name="SAPBEXexcGood3 5 2 2" xfId="2916" xr:uid="{00000000-0005-0000-0000-000003310000}"/>
    <cellStyle name="SAPBEXexcGood3 5 2 2 10" xfId="43669" xr:uid="{EDDA51FD-B3CD-4C5E-85BF-2CEFB329A29D}"/>
    <cellStyle name="SAPBEXexcGood3 5 2 2 11" xfId="45859" xr:uid="{B99872CD-F73B-4F4C-838F-FCF71CCD42D8}"/>
    <cellStyle name="SAPBEXexcGood3 5 2 2 12" xfId="48177" xr:uid="{0B412F09-3181-4A03-8902-D488E3F4A79D}"/>
    <cellStyle name="SAPBEXexcGood3 5 2 2 2" xfId="8088" xr:uid="{00000000-0005-0000-0000-000004310000}"/>
    <cellStyle name="SAPBEXexcGood3 5 2 2 2 2" xfId="24117" xr:uid="{00000000-0005-0000-0000-000005310000}"/>
    <cellStyle name="SAPBEXexcGood3 5 2 2 3" xfId="10915" xr:uid="{00000000-0005-0000-0000-000006310000}"/>
    <cellStyle name="SAPBEXexcGood3 5 2 2 3 2" xfId="26782" xr:uid="{00000000-0005-0000-0000-000007310000}"/>
    <cellStyle name="SAPBEXexcGood3 5 2 2 4" xfId="14634" xr:uid="{00000000-0005-0000-0000-000008310000}"/>
    <cellStyle name="SAPBEXexcGood3 5 2 2 4 2" xfId="30135" xr:uid="{00000000-0005-0000-0000-000009310000}"/>
    <cellStyle name="SAPBEXexcGood3 5 2 2 5" xfId="16267" xr:uid="{00000000-0005-0000-0000-00000A310000}"/>
    <cellStyle name="SAPBEXexcGood3 5 2 2 5 2" xfId="31405" xr:uid="{00000000-0005-0000-0000-00000B310000}"/>
    <cellStyle name="SAPBEXexcGood3 5 2 2 6" xfId="18878" xr:uid="{00000000-0005-0000-0000-00000C310000}"/>
    <cellStyle name="SAPBEXexcGood3 5 2 2 6 2" xfId="33826" xr:uid="{00000000-0005-0000-0000-00000D310000}"/>
    <cellStyle name="SAPBEXexcGood3 5 2 2 7" xfId="21126" xr:uid="{00000000-0005-0000-0000-00000E310000}"/>
    <cellStyle name="SAPBEXexcGood3 5 2 2 7 2" xfId="36052" xr:uid="{00000000-0005-0000-0000-00000F310000}"/>
    <cellStyle name="SAPBEXexcGood3 5 2 2 8" xfId="6282" xr:uid="{00000000-0005-0000-0000-000010310000}"/>
    <cellStyle name="SAPBEXexcGood3 5 2 2 9" xfId="39153" xr:uid="{0D6569AC-2ACE-4A13-994D-FD7BC5F1B5E4}"/>
    <cellStyle name="SAPBEXexcGood3 5 2 3" xfId="4588" xr:uid="{00000000-0005-0000-0000-000011310000}"/>
    <cellStyle name="SAPBEXexcGood3 5 2 3 2" xfId="9743" xr:uid="{00000000-0005-0000-0000-000012310000}"/>
    <cellStyle name="SAPBEXexcGood3 5 2 3 2 2" xfId="25734" xr:uid="{00000000-0005-0000-0000-000013310000}"/>
    <cellStyle name="SAPBEXexcGood3 5 2 3 3" xfId="12561" xr:uid="{00000000-0005-0000-0000-000014310000}"/>
    <cellStyle name="SAPBEXexcGood3 5 2 3 3 2" xfId="28405" xr:uid="{00000000-0005-0000-0000-000015310000}"/>
    <cellStyle name="SAPBEXexcGood3 5 2 3 4" xfId="14057" xr:uid="{00000000-0005-0000-0000-000016310000}"/>
    <cellStyle name="SAPBEXexcGood3 5 2 3 4 2" xfId="29638" xr:uid="{00000000-0005-0000-0000-000017310000}"/>
    <cellStyle name="SAPBEXexcGood3 5 2 3 5" xfId="17884" xr:uid="{00000000-0005-0000-0000-000018310000}"/>
    <cellStyle name="SAPBEXexcGood3 5 2 3 5 2" xfId="33000" xr:uid="{00000000-0005-0000-0000-000019310000}"/>
    <cellStyle name="SAPBEXexcGood3 5 2 3 6" xfId="20492" xr:uid="{00000000-0005-0000-0000-00001A310000}"/>
    <cellStyle name="SAPBEXexcGood3 5 2 3 6 2" xfId="35429" xr:uid="{00000000-0005-0000-0000-00001B310000}"/>
    <cellStyle name="SAPBEXexcGood3 5 2 3 7" xfId="21886" xr:uid="{00000000-0005-0000-0000-00001C310000}"/>
    <cellStyle name="SAPBEXexcGood3 5 2 3 7 2" xfId="36805" xr:uid="{00000000-0005-0000-0000-00001D310000}"/>
    <cellStyle name="SAPBEXexcGood3 5 2 4" xfId="5526" xr:uid="{00000000-0005-0000-0000-00001E310000}"/>
    <cellStyle name="SAPBEXexcGood3 5 2 4 2" xfId="37697" xr:uid="{00000000-0005-0000-0000-00001F310000}"/>
    <cellStyle name="SAPBEXexcGood3 5 2 5" xfId="7311" xr:uid="{00000000-0005-0000-0000-000020310000}"/>
    <cellStyle name="SAPBEXexcGood3 5 2 6" xfId="7238" xr:uid="{00000000-0005-0000-0000-000021310000}"/>
    <cellStyle name="SAPBEXexcGood3 5 2 7" xfId="15087" xr:uid="{00000000-0005-0000-0000-000022310000}"/>
    <cellStyle name="SAPBEXexcGood3 5 2 8" xfId="15575" xr:uid="{00000000-0005-0000-0000-000023310000}"/>
    <cellStyle name="SAPBEXexcGood3 5 2 9" xfId="18270" xr:uid="{00000000-0005-0000-0000-000024310000}"/>
    <cellStyle name="SAPBEXexcGood3 5 3" xfId="2915" xr:uid="{00000000-0005-0000-0000-000025310000}"/>
    <cellStyle name="SAPBEXexcGood3 5 3 10" xfId="42295" xr:uid="{C1ED3897-8BA7-4C25-A0BC-9614913E40EC}"/>
    <cellStyle name="SAPBEXexcGood3 5 3 11" xfId="44771" xr:uid="{7CBD869F-37CA-4ADF-A414-BB129063630C}"/>
    <cellStyle name="SAPBEXexcGood3 5 3 12" xfId="46833" xr:uid="{8D5509B8-7EBC-4917-8327-B02D7AB545AA}"/>
    <cellStyle name="SAPBEXexcGood3 5 3 13" xfId="49138" xr:uid="{3DC848D9-0640-41F8-902C-D60E07DB99E5}"/>
    <cellStyle name="SAPBEXexcGood3 5 3 2" xfId="8087" xr:uid="{00000000-0005-0000-0000-000026310000}"/>
    <cellStyle name="SAPBEXexcGood3 5 3 2 2" xfId="24116" xr:uid="{00000000-0005-0000-0000-000027310000}"/>
    <cellStyle name="SAPBEXexcGood3 5 3 2 3" xfId="42017" xr:uid="{292F2B0F-3853-4EC1-AC68-1CFF3E18FD49}"/>
    <cellStyle name="SAPBEXexcGood3 5 3 2 4" xfId="42455" xr:uid="{CA051E05-ED7D-4C6A-B768-204CEA48DD4A}"/>
    <cellStyle name="SAPBEXexcGood3 5 3 2 5" xfId="44923" xr:uid="{77BF4BCB-FF81-4FE5-B4A0-D51B505C2CDC}"/>
    <cellStyle name="SAPBEXexcGood3 5 3 2 6" xfId="46986" xr:uid="{A0725B82-BEF6-460B-A6F2-039FA9A62576}"/>
    <cellStyle name="SAPBEXexcGood3 5 3 2 7" xfId="49283" xr:uid="{B49AE37D-297C-4513-AF66-4D1D36320792}"/>
    <cellStyle name="SAPBEXexcGood3 5 3 3" xfId="10914" xr:uid="{00000000-0005-0000-0000-000028310000}"/>
    <cellStyle name="SAPBEXexcGood3 5 3 3 2" xfId="26781" xr:uid="{00000000-0005-0000-0000-000029310000}"/>
    <cellStyle name="SAPBEXexcGood3 5 3 4" xfId="10149" xr:uid="{00000000-0005-0000-0000-00002A310000}"/>
    <cellStyle name="SAPBEXexcGood3 5 3 4 2" xfId="26117" xr:uid="{00000000-0005-0000-0000-00002B310000}"/>
    <cellStyle name="SAPBEXexcGood3 5 3 5" xfId="16266" xr:uid="{00000000-0005-0000-0000-00002C310000}"/>
    <cellStyle name="SAPBEXexcGood3 5 3 5 2" xfId="31404" xr:uid="{00000000-0005-0000-0000-00002D310000}"/>
    <cellStyle name="SAPBEXexcGood3 5 3 6" xfId="18877" xr:uid="{00000000-0005-0000-0000-00002E310000}"/>
    <cellStyle name="SAPBEXexcGood3 5 3 6 2" xfId="33825" xr:uid="{00000000-0005-0000-0000-00002F310000}"/>
    <cellStyle name="SAPBEXexcGood3 5 3 7" xfId="21125" xr:uid="{00000000-0005-0000-0000-000030310000}"/>
    <cellStyle name="SAPBEXexcGood3 5 3 7 2" xfId="36051" xr:uid="{00000000-0005-0000-0000-000031310000}"/>
    <cellStyle name="SAPBEXexcGood3 5 3 8" xfId="6281" xr:uid="{00000000-0005-0000-0000-000032310000}"/>
    <cellStyle name="SAPBEXexcGood3 5 3 9" xfId="41856" xr:uid="{27A3BC3A-1800-4A60-BAF0-04BB8FF8F979}"/>
    <cellStyle name="SAPBEXexcGood3 5 4" xfId="4589" xr:uid="{00000000-0005-0000-0000-000033310000}"/>
    <cellStyle name="SAPBEXexcGood3 5 4 10" xfId="45858" xr:uid="{5B296614-2982-4B4D-9435-89E90E385502}"/>
    <cellStyle name="SAPBEXexcGood3 5 4 11" xfId="48176" xr:uid="{49E664BF-B826-4E81-AEE1-BD16721A405B}"/>
    <cellStyle name="SAPBEXexcGood3 5 4 2" xfId="9744" xr:uid="{00000000-0005-0000-0000-000034310000}"/>
    <cellStyle name="SAPBEXexcGood3 5 4 2 2" xfId="25735" xr:uid="{00000000-0005-0000-0000-000035310000}"/>
    <cellStyle name="SAPBEXexcGood3 5 4 3" xfId="12562" xr:uid="{00000000-0005-0000-0000-000036310000}"/>
    <cellStyle name="SAPBEXexcGood3 5 4 3 2" xfId="28406" xr:uid="{00000000-0005-0000-0000-000037310000}"/>
    <cellStyle name="SAPBEXexcGood3 5 4 4" xfId="14830" xr:uid="{00000000-0005-0000-0000-000038310000}"/>
    <cellStyle name="SAPBEXexcGood3 5 4 4 2" xfId="30282" xr:uid="{00000000-0005-0000-0000-000039310000}"/>
    <cellStyle name="SAPBEXexcGood3 5 4 5" xfId="17885" xr:uid="{00000000-0005-0000-0000-00003A310000}"/>
    <cellStyle name="SAPBEXexcGood3 5 4 5 2" xfId="33001" xr:uid="{00000000-0005-0000-0000-00003B310000}"/>
    <cellStyle name="SAPBEXexcGood3 5 4 6" xfId="20493" xr:uid="{00000000-0005-0000-0000-00003C310000}"/>
    <cellStyle name="SAPBEXexcGood3 5 4 6 2" xfId="35430" xr:uid="{00000000-0005-0000-0000-00003D310000}"/>
    <cellStyle name="SAPBEXexcGood3 5 4 7" xfId="21887" xr:uid="{00000000-0005-0000-0000-00003E310000}"/>
    <cellStyle name="SAPBEXexcGood3 5 4 7 2" xfId="36806" xr:uid="{00000000-0005-0000-0000-00003F310000}"/>
    <cellStyle name="SAPBEXexcGood3 5 4 8" xfId="39154" xr:uid="{35177293-A437-40A1-A82F-4CC133CFD979}"/>
    <cellStyle name="SAPBEXexcGood3 5 4 9" xfId="43668" xr:uid="{1C71C4B9-1BD6-4306-9BEE-C375793CE9C6}"/>
    <cellStyle name="SAPBEXexcGood3 5 5" xfId="5527" xr:uid="{00000000-0005-0000-0000-000040310000}"/>
    <cellStyle name="SAPBEXexcGood3 5 5 2" xfId="37052" xr:uid="{00000000-0005-0000-0000-000041310000}"/>
    <cellStyle name="SAPBEXexcGood3 5 6" xfId="7277" xr:uid="{00000000-0005-0000-0000-000042310000}"/>
    <cellStyle name="SAPBEXexcGood3 5 7" xfId="10587" xr:uid="{00000000-0005-0000-0000-000043310000}"/>
    <cellStyle name="SAPBEXexcGood3 5 8" xfId="14703" xr:uid="{00000000-0005-0000-0000-000044310000}"/>
    <cellStyle name="SAPBEXexcGood3 5 9" xfId="15578" xr:uid="{00000000-0005-0000-0000-000045310000}"/>
    <cellStyle name="SAPBEXexcGood3 6" xfId="734" xr:uid="{00000000-0005-0000-0000-000046310000}"/>
    <cellStyle name="SAPBEXexcGood3 6 10" xfId="18289" xr:uid="{00000000-0005-0000-0000-000047310000}"/>
    <cellStyle name="SAPBEXexcGood3 6 11" xfId="22399" xr:uid="{00000000-0005-0000-0000-000048310000}"/>
    <cellStyle name="SAPBEXexcGood3 6 12" xfId="39676" xr:uid="{A7106D31-36FF-4F97-A43C-9B354BDA84CB}"/>
    <cellStyle name="SAPBEXexcGood3 6 13" xfId="39972" xr:uid="{6645EA06-C016-4CEE-BABD-A0236E2625ED}"/>
    <cellStyle name="SAPBEXexcGood3 6 14" xfId="40053" xr:uid="{A8069208-38CC-432E-9A3A-210EE02A4132}"/>
    <cellStyle name="SAPBEXexcGood3 6 15" xfId="41036" xr:uid="{8B81FCD4-5465-4074-9869-CD8B555813FC}"/>
    <cellStyle name="SAPBEXexcGood3 6 2" xfId="735" xr:uid="{00000000-0005-0000-0000-000049310000}"/>
    <cellStyle name="SAPBEXexcGood3 6 2 10" xfId="22400" xr:uid="{00000000-0005-0000-0000-00004A310000}"/>
    <cellStyle name="SAPBEXexcGood3 6 2 11" xfId="40813" xr:uid="{0F79E94E-BABD-4DB1-80BE-1C53A205A6AB}"/>
    <cellStyle name="SAPBEXexcGood3 6 2 12" xfId="41107" xr:uid="{565E33D0-9552-4E9E-84DE-460A9B7FB8D5}"/>
    <cellStyle name="SAPBEXexcGood3 6 2 13" xfId="41189" xr:uid="{2E7B58DD-F3F2-4897-9980-7C9FBCF6651A}"/>
    <cellStyle name="SAPBEXexcGood3 6 2 14" xfId="38936" xr:uid="{ECD638B2-9A06-47D2-AAB6-BDF4FAA33EA2}"/>
    <cellStyle name="SAPBEXexcGood3 6 2 2" xfId="2918" xr:uid="{00000000-0005-0000-0000-00004B310000}"/>
    <cellStyle name="SAPBEXexcGood3 6 2 2 10" xfId="43671" xr:uid="{3930AFBE-7484-406A-A598-F06D490EC8ED}"/>
    <cellStyle name="SAPBEXexcGood3 6 2 2 11" xfId="45861" xr:uid="{57BA6F80-2055-43BF-93D6-F339128CB8E0}"/>
    <cellStyle name="SAPBEXexcGood3 6 2 2 12" xfId="48179" xr:uid="{C967DD53-84BD-4B22-8AFA-0A5115F9F024}"/>
    <cellStyle name="SAPBEXexcGood3 6 2 2 2" xfId="8090" xr:uid="{00000000-0005-0000-0000-00004C310000}"/>
    <cellStyle name="SAPBEXexcGood3 6 2 2 2 2" xfId="24119" xr:uid="{00000000-0005-0000-0000-00004D310000}"/>
    <cellStyle name="SAPBEXexcGood3 6 2 2 3" xfId="10917" xr:uid="{00000000-0005-0000-0000-00004E310000}"/>
    <cellStyle name="SAPBEXexcGood3 6 2 2 3 2" xfId="26784" xr:uid="{00000000-0005-0000-0000-00004F310000}"/>
    <cellStyle name="SAPBEXexcGood3 6 2 2 4" xfId="13542" xr:uid="{00000000-0005-0000-0000-000050310000}"/>
    <cellStyle name="SAPBEXexcGood3 6 2 2 4 2" xfId="29167" xr:uid="{00000000-0005-0000-0000-000051310000}"/>
    <cellStyle name="SAPBEXexcGood3 6 2 2 5" xfId="16269" xr:uid="{00000000-0005-0000-0000-000052310000}"/>
    <cellStyle name="SAPBEXexcGood3 6 2 2 5 2" xfId="31407" xr:uid="{00000000-0005-0000-0000-000053310000}"/>
    <cellStyle name="SAPBEXexcGood3 6 2 2 6" xfId="18880" xr:uid="{00000000-0005-0000-0000-000054310000}"/>
    <cellStyle name="SAPBEXexcGood3 6 2 2 6 2" xfId="33828" xr:uid="{00000000-0005-0000-0000-000055310000}"/>
    <cellStyle name="SAPBEXexcGood3 6 2 2 7" xfId="21128" xr:uid="{00000000-0005-0000-0000-000056310000}"/>
    <cellStyle name="SAPBEXexcGood3 6 2 2 7 2" xfId="36054" xr:uid="{00000000-0005-0000-0000-000057310000}"/>
    <cellStyle name="SAPBEXexcGood3 6 2 2 8" xfId="6284" xr:uid="{00000000-0005-0000-0000-000058310000}"/>
    <cellStyle name="SAPBEXexcGood3 6 2 2 9" xfId="39151" xr:uid="{4EA21C87-3B89-4BEC-85B4-0B484BC3BD9F}"/>
    <cellStyle name="SAPBEXexcGood3 6 2 3" xfId="4586" xr:uid="{00000000-0005-0000-0000-000059310000}"/>
    <cellStyle name="SAPBEXexcGood3 6 2 3 2" xfId="9741" xr:uid="{00000000-0005-0000-0000-00005A310000}"/>
    <cellStyle name="SAPBEXexcGood3 6 2 3 2 2" xfId="25732" xr:uid="{00000000-0005-0000-0000-00005B310000}"/>
    <cellStyle name="SAPBEXexcGood3 6 2 3 3" xfId="12559" xr:uid="{00000000-0005-0000-0000-00005C310000}"/>
    <cellStyle name="SAPBEXexcGood3 6 2 3 3 2" xfId="28403" xr:uid="{00000000-0005-0000-0000-00005D310000}"/>
    <cellStyle name="SAPBEXexcGood3 6 2 3 4" xfId="14056" xr:uid="{00000000-0005-0000-0000-00005E310000}"/>
    <cellStyle name="SAPBEXexcGood3 6 2 3 4 2" xfId="29637" xr:uid="{00000000-0005-0000-0000-00005F310000}"/>
    <cellStyle name="SAPBEXexcGood3 6 2 3 5" xfId="17882" xr:uid="{00000000-0005-0000-0000-000060310000}"/>
    <cellStyle name="SAPBEXexcGood3 6 2 3 5 2" xfId="32998" xr:uid="{00000000-0005-0000-0000-000061310000}"/>
    <cellStyle name="SAPBEXexcGood3 6 2 3 6" xfId="20490" xr:uid="{00000000-0005-0000-0000-000062310000}"/>
    <cellStyle name="SAPBEXexcGood3 6 2 3 6 2" xfId="35427" xr:uid="{00000000-0005-0000-0000-000063310000}"/>
    <cellStyle name="SAPBEXexcGood3 6 2 3 7" xfId="21888" xr:uid="{00000000-0005-0000-0000-000064310000}"/>
    <cellStyle name="SAPBEXexcGood3 6 2 3 7 2" xfId="36807" xr:uid="{00000000-0005-0000-0000-000065310000}"/>
    <cellStyle name="SAPBEXexcGood3 6 2 4" xfId="5524" xr:uid="{00000000-0005-0000-0000-000066310000}"/>
    <cellStyle name="SAPBEXexcGood3 6 2 4 2" xfId="37051" xr:uid="{00000000-0005-0000-0000-000067310000}"/>
    <cellStyle name="SAPBEXexcGood3 6 2 5" xfId="7225" xr:uid="{00000000-0005-0000-0000-000068310000}"/>
    <cellStyle name="SAPBEXexcGood3 6 2 6" xfId="7465" xr:uid="{00000000-0005-0000-0000-000069310000}"/>
    <cellStyle name="SAPBEXexcGood3 6 2 7" xfId="14199" xr:uid="{00000000-0005-0000-0000-00006A310000}"/>
    <cellStyle name="SAPBEXexcGood3 6 2 8" xfId="13919" xr:uid="{00000000-0005-0000-0000-00006B310000}"/>
    <cellStyle name="SAPBEXexcGood3 6 2 9" xfId="18294" xr:uid="{00000000-0005-0000-0000-00006C310000}"/>
    <cellStyle name="SAPBEXexcGood3 6 3" xfId="2917" xr:uid="{00000000-0005-0000-0000-00006D310000}"/>
    <cellStyle name="SAPBEXexcGood3 6 3 10" xfId="42296" xr:uid="{378807C4-C25F-4038-B69B-BCA038772F0B}"/>
    <cellStyle name="SAPBEXexcGood3 6 3 11" xfId="44772" xr:uid="{4A57A4DF-2815-4CD2-92BF-65EB6F80DBBD}"/>
    <cellStyle name="SAPBEXexcGood3 6 3 12" xfId="46834" xr:uid="{C47522F9-67C1-4645-9887-B73B59B935EE}"/>
    <cellStyle name="SAPBEXexcGood3 6 3 13" xfId="49139" xr:uid="{0197EB3F-B38D-4798-8762-62E5160D474C}"/>
    <cellStyle name="SAPBEXexcGood3 6 3 2" xfId="8089" xr:uid="{00000000-0005-0000-0000-00006E310000}"/>
    <cellStyle name="SAPBEXexcGood3 6 3 2 2" xfId="24118" xr:uid="{00000000-0005-0000-0000-00006F310000}"/>
    <cellStyle name="SAPBEXexcGood3 6 3 2 3" xfId="42018" xr:uid="{E374C0F4-F09C-4EDE-BAA1-81EB3AA4B1DF}"/>
    <cellStyle name="SAPBEXexcGood3 6 3 2 4" xfId="42456" xr:uid="{B7B07346-B08E-4AC4-B006-0805D607C9B7}"/>
    <cellStyle name="SAPBEXexcGood3 6 3 2 5" xfId="44924" xr:uid="{0AA41A22-22C1-4A78-93FD-C5D29A210825}"/>
    <cellStyle name="SAPBEXexcGood3 6 3 2 6" xfId="46987" xr:uid="{6D5F909F-2ED8-4884-BEB9-B783E7B978BA}"/>
    <cellStyle name="SAPBEXexcGood3 6 3 2 7" xfId="49284" xr:uid="{10022E54-1460-4A90-899D-25B329A354BF}"/>
    <cellStyle name="SAPBEXexcGood3 6 3 3" xfId="10916" xr:uid="{00000000-0005-0000-0000-000070310000}"/>
    <cellStyle name="SAPBEXexcGood3 6 3 3 2" xfId="26783" xr:uid="{00000000-0005-0000-0000-000071310000}"/>
    <cellStyle name="SAPBEXexcGood3 6 3 4" xfId="13130" xr:uid="{00000000-0005-0000-0000-000072310000}"/>
    <cellStyle name="SAPBEXexcGood3 6 3 4 2" xfId="28910" xr:uid="{00000000-0005-0000-0000-000073310000}"/>
    <cellStyle name="SAPBEXexcGood3 6 3 5" xfId="16268" xr:uid="{00000000-0005-0000-0000-000074310000}"/>
    <cellStyle name="SAPBEXexcGood3 6 3 5 2" xfId="31406" xr:uid="{00000000-0005-0000-0000-000075310000}"/>
    <cellStyle name="SAPBEXexcGood3 6 3 6" xfId="18879" xr:uid="{00000000-0005-0000-0000-000076310000}"/>
    <cellStyle name="SAPBEXexcGood3 6 3 6 2" xfId="33827" xr:uid="{00000000-0005-0000-0000-000077310000}"/>
    <cellStyle name="SAPBEXexcGood3 6 3 7" xfId="21127" xr:uid="{00000000-0005-0000-0000-000078310000}"/>
    <cellStyle name="SAPBEXexcGood3 6 3 7 2" xfId="36053" xr:uid="{00000000-0005-0000-0000-000079310000}"/>
    <cellStyle name="SAPBEXexcGood3 6 3 8" xfId="6283" xr:uid="{00000000-0005-0000-0000-00007A310000}"/>
    <cellStyle name="SAPBEXexcGood3 6 3 9" xfId="41857" xr:uid="{020CB546-55C2-4BCC-B712-E4EBCDF2DCE3}"/>
    <cellStyle name="SAPBEXexcGood3 6 4" xfId="4587" xr:uid="{00000000-0005-0000-0000-00007B310000}"/>
    <cellStyle name="SAPBEXexcGood3 6 4 10" xfId="45860" xr:uid="{0396E721-300F-4161-BB62-C96384A6FA7B}"/>
    <cellStyle name="SAPBEXexcGood3 6 4 11" xfId="48178" xr:uid="{E00535AC-7106-43F4-B2AF-D3DB56476A1F}"/>
    <cellStyle name="SAPBEXexcGood3 6 4 2" xfId="9742" xr:uid="{00000000-0005-0000-0000-00007C310000}"/>
    <cellStyle name="SAPBEXexcGood3 6 4 2 2" xfId="25733" xr:uid="{00000000-0005-0000-0000-00007D310000}"/>
    <cellStyle name="SAPBEXexcGood3 6 4 3" xfId="12560" xr:uid="{00000000-0005-0000-0000-00007E310000}"/>
    <cellStyle name="SAPBEXexcGood3 6 4 3 2" xfId="28404" xr:uid="{00000000-0005-0000-0000-00007F310000}"/>
    <cellStyle name="SAPBEXexcGood3 6 4 4" xfId="14831" xr:uid="{00000000-0005-0000-0000-000080310000}"/>
    <cellStyle name="SAPBEXexcGood3 6 4 4 2" xfId="30283" xr:uid="{00000000-0005-0000-0000-000081310000}"/>
    <cellStyle name="SAPBEXexcGood3 6 4 5" xfId="17883" xr:uid="{00000000-0005-0000-0000-000082310000}"/>
    <cellStyle name="SAPBEXexcGood3 6 4 5 2" xfId="32999" xr:uid="{00000000-0005-0000-0000-000083310000}"/>
    <cellStyle name="SAPBEXexcGood3 6 4 6" xfId="20491" xr:uid="{00000000-0005-0000-0000-000084310000}"/>
    <cellStyle name="SAPBEXexcGood3 6 4 6 2" xfId="35428" xr:uid="{00000000-0005-0000-0000-000085310000}"/>
    <cellStyle name="SAPBEXexcGood3 6 4 7" xfId="21303" xr:uid="{00000000-0005-0000-0000-000086310000}"/>
    <cellStyle name="SAPBEXexcGood3 6 4 7 2" xfId="36229" xr:uid="{00000000-0005-0000-0000-000087310000}"/>
    <cellStyle name="SAPBEXexcGood3 6 4 8" xfId="39152" xr:uid="{E540D0A0-C11C-4304-8E51-693FB1A322B1}"/>
    <cellStyle name="SAPBEXexcGood3 6 4 9" xfId="43670" xr:uid="{85F9DBC2-19B5-414B-B6A8-2E779D6EF43E}"/>
    <cellStyle name="SAPBEXexcGood3 6 5" xfId="5525" xr:uid="{00000000-0005-0000-0000-000088310000}"/>
    <cellStyle name="SAPBEXexcGood3 6 5 2" xfId="37696" xr:uid="{00000000-0005-0000-0000-000089310000}"/>
    <cellStyle name="SAPBEXexcGood3 6 6" xfId="7290" xr:uid="{00000000-0005-0000-0000-00008A310000}"/>
    <cellStyle name="SAPBEXexcGood3 6 7" xfId="7585" xr:uid="{00000000-0005-0000-0000-00008B310000}"/>
    <cellStyle name="SAPBEXexcGood3 6 8" xfId="14711" xr:uid="{00000000-0005-0000-0000-00008C310000}"/>
    <cellStyle name="SAPBEXexcGood3 6 9" xfId="15576" xr:uid="{00000000-0005-0000-0000-00008D310000}"/>
    <cellStyle name="SAPBEXexcGood3 7" xfId="736" xr:uid="{00000000-0005-0000-0000-00008E310000}"/>
    <cellStyle name="SAPBEXexcGood3 7 10" xfId="18293" xr:uid="{00000000-0005-0000-0000-00008F310000}"/>
    <cellStyle name="SAPBEXexcGood3 7 11" xfId="22401" xr:uid="{00000000-0005-0000-0000-000090310000}"/>
    <cellStyle name="SAPBEXexcGood3 7 12" xfId="40814" xr:uid="{535F65E6-E1D7-44EF-855D-76D4191F92F8}"/>
    <cellStyle name="SAPBEXexcGood3 7 13" xfId="39973" xr:uid="{1A2A6EF4-0118-4020-88F8-3F4FC719464C}"/>
    <cellStyle name="SAPBEXexcGood3 7 14" xfId="40052" xr:uid="{042A86EC-BF96-4B1D-9AB3-F6E1BE37A00B}"/>
    <cellStyle name="SAPBEXexcGood3 7 15" xfId="41917" xr:uid="{3CB01E19-15B5-4602-ABE7-4EABF72A8AB3}"/>
    <cellStyle name="SAPBEXexcGood3 7 2" xfId="737" xr:uid="{00000000-0005-0000-0000-000091310000}"/>
    <cellStyle name="SAPBEXexcGood3 7 2 10" xfId="22402" xr:uid="{00000000-0005-0000-0000-000092310000}"/>
    <cellStyle name="SAPBEXexcGood3 7 2 11" xfId="39675" xr:uid="{7020C837-EFCD-4001-8C4D-276321FF425B}"/>
    <cellStyle name="SAPBEXexcGood3 7 2 12" xfId="41108" xr:uid="{32F819A5-957B-43BC-93C9-FC99C9B8EA3C}"/>
    <cellStyle name="SAPBEXexcGood3 7 2 13" xfId="41188" xr:uid="{FC477A3C-8821-4F5F-8FBB-AEF1AD24B90B}"/>
    <cellStyle name="SAPBEXexcGood3 7 2 14" xfId="39899" xr:uid="{501199EE-D511-4DE1-BD13-468B526058F5}"/>
    <cellStyle name="SAPBEXexcGood3 7 2 2" xfId="2920" xr:uid="{00000000-0005-0000-0000-000093310000}"/>
    <cellStyle name="SAPBEXexcGood3 7 2 2 10" xfId="43673" xr:uid="{C32268A2-2D22-407A-B97B-2C6D37CB301F}"/>
    <cellStyle name="SAPBEXexcGood3 7 2 2 11" xfId="45863" xr:uid="{7BFEAB93-5044-4B59-BECD-F24D2BFEA02B}"/>
    <cellStyle name="SAPBEXexcGood3 7 2 2 12" xfId="48181" xr:uid="{C22CF0C3-A797-4D85-A145-1FF6BB8F7E11}"/>
    <cellStyle name="SAPBEXexcGood3 7 2 2 2" xfId="8092" xr:uid="{00000000-0005-0000-0000-000094310000}"/>
    <cellStyle name="SAPBEXexcGood3 7 2 2 2 2" xfId="24121" xr:uid="{00000000-0005-0000-0000-000095310000}"/>
    <cellStyle name="SAPBEXexcGood3 7 2 2 3" xfId="10919" xr:uid="{00000000-0005-0000-0000-000096310000}"/>
    <cellStyle name="SAPBEXexcGood3 7 2 2 3 2" xfId="26786" xr:uid="{00000000-0005-0000-0000-000097310000}"/>
    <cellStyle name="SAPBEXexcGood3 7 2 2 4" xfId="15338" xr:uid="{00000000-0005-0000-0000-000098310000}"/>
    <cellStyle name="SAPBEXexcGood3 7 2 2 4 2" xfId="30747" xr:uid="{00000000-0005-0000-0000-000099310000}"/>
    <cellStyle name="SAPBEXexcGood3 7 2 2 5" xfId="16271" xr:uid="{00000000-0005-0000-0000-00009A310000}"/>
    <cellStyle name="SAPBEXexcGood3 7 2 2 5 2" xfId="31409" xr:uid="{00000000-0005-0000-0000-00009B310000}"/>
    <cellStyle name="SAPBEXexcGood3 7 2 2 6" xfId="18882" xr:uid="{00000000-0005-0000-0000-00009C310000}"/>
    <cellStyle name="SAPBEXexcGood3 7 2 2 6 2" xfId="33830" xr:uid="{00000000-0005-0000-0000-00009D310000}"/>
    <cellStyle name="SAPBEXexcGood3 7 2 2 7" xfId="21130" xr:uid="{00000000-0005-0000-0000-00009E310000}"/>
    <cellStyle name="SAPBEXexcGood3 7 2 2 7 2" xfId="36056" xr:uid="{00000000-0005-0000-0000-00009F310000}"/>
    <cellStyle name="SAPBEXexcGood3 7 2 2 8" xfId="6286" xr:uid="{00000000-0005-0000-0000-0000A0310000}"/>
    <cellStyle name="SAPBEXexcGood3 7 2 2 9" xfId="39149" xr:uid="{5150BE6F-F2E9-41B0-86EB-39F1CCEC9AAA}"/>
    <cellStyle name="SAPBEXexcGood3 7 2 3" xfId="4584" xr:uid="{00000000-0005-0000-0000-0000A1310000}"/>
    <cellStyle name="SAPBEXexcGood3 7 2 3 2" xfId="9739" xr:uid="{00000000-0005-0000-0000-0000A2310000}"/>
    <cellStyle name="SAPBEXexcGood3 7 2 3 2 2" xfId="25730" xr:uid="{00000000-0005-0000-0000-0000A3310000}"/>
    <cellStyle name="SAPBEXexcGood3 7 2 3 3" xfId="12557" xr:uid="{00000000-0005-0000-0000-0000A4310000}"/>
    <cellStyle name="SAPBEXexcGood3 7 2 3 3 2" xfId="28401" xr:uid="{00000000-0005-0000-0000-0000A5310000}"/>
    <cellStyle name="SAPBEXexcGood3 7 2 3 4" xfId="14055" xr:uid="{00000000-0005-0000-0000-0000A6310000}"/>
    <cellStyle name="SAPBEXexcGood3 7 2 3 4 2" xfId="29636" xr:uid="{00000000-0005-0000-0000-0000A7310000}"/>
    <cellStyle name="SAPBEXexcGood3 7 2 3 5" xfId="17880" xr:uid="{00000000-0005-0000-0000-0000A8310000}"/>
    <cellStyle name="SAPBEXexcGood3 7 2 3 5 2" xfId="32996" xr:uid="{00000000-0005-0000-0000-0000A9310000}"/>
    <cellStyle name="SAPBEXexcGood3 7 2 3 6" xfId="20488" xr:uid="{00000000-0005-0000-0000-0000AA310000}"/>
    <cellStyle name="SAPBEXexcGood3 7 2 3 6 2" xfId="35425" xr:uid="{00000000-0005-0000-0000-0000AB310000}"/>
    <cellStyle name="SAPBEXexcGood3 7 2 3 7" xfId="21894" xr:uid="{00000000-0005-0000-0000-0000AC310000}"/>
    <cellStyle name="SAPBEXexcGood3 7 2 3 7 2" xfId="36813" xr:uid="{00000000-0005-0000-0000-0000AD310000}"/>
    <cellStyle name="SAPBEXexcGood3 7 2 4" xfId="5522" xr:uid="{00000000-0005-0000-0000-0000AE310000}"/>
    <cellStyle name="SAPBEXexcGood3 7 2 4 2" xfId="37692" xr:uid="{00000000-0005-0000-0000-0000AF310000}"/>
    <cellStyle name="SAPBEXexcGood3 7 2 5" xfId="6030" xr:uid="{00000000-0005-0000-0000-0000B0310000}"/>
    <cellStyle name="SAPBEXexcGood3 7 2 6" xfId="7216" xr:uid="{00000000-0005-0000-0000-0000B1310000}"/>
    <cellStyle name="SAPBEXexcGood3 7 2 7" xfId="13777" xr:uid="{00000000-0005-0000-0000-0000B2310000}"/>
    <cellStyle name="SAPBEXexcGood3 7 2 8" xfId="14192" xr:uid="{00000000-0005-0000-0000-0000B3310000}"/>
    <cellStyle name="SAPBEXexcGood3 7 2 9" xfId="18271" xr:uid="{00000000-0005-0000-0000-0000B4310000}"/>
    <cellStyle name="SAPBEXexcGood3 7 3" xfId="2919" xr:uid="{00000000-0005-0000-0000-0000B5310000}"/>
    <cellStyle name="SAPBEXexcGood3 7 3 10" xfId="42297" xr:uid="{BD8DE54B-BF93-4684-B5AA-EC629CE2B70D}"/>
    <cellStyle name="SAPBEXexcGood3 7 3 11" xfId="44773" xr:uid="{B466EEDB-FDB7-4395-BF8E-FFCC24D1B425}"/>
    <cellStyle name="SAPBEXexcGood3 7 3 12" xfId="46835" xr:uid="{A6B3A152-F583-4683-A025-C5461BDA547D}"/>
    <cellStyle name="SAPBEXexcGood3 7 3 13" xfId="49140" xr:uid="{B4DAD7C4-BBCC-4F41-A68F-74370E150F2B}"/>
    <cellStyle name="SAPBEXexcGood3 7 3 2" xfId="8091" xr:uid="{00000000-0005-0000-0000-0000B6310000}"/>
    <cellStyle name="SAPBEXexcGood3 7 3 2 2" xfId="24120" xr:uid="{00000000-0005-0000-0000-0000B7310000}"/>
    <cellStyle name="SAPBEXexcGood3 7 3 2 3" xfId="42019" xr:uid="{F95FE128-E364-46B3-AAB5-4EFEB16B202E}"/>
    <cellStyle name="SAPBEXexcGood3 7 3 2 4" xfId="42457" xr:uid="{0830DD91-5F97-4EE7-9714-1679408F2391}"/>
    <cellStyle name="SAPBEXexcGood3 7 3 2 5" xfId="44925" xr:uid="{7924CCF1-094F-4D50-92D3-59F1857D138F}"/>
    <cellStyle name="SAPBEXexcGood3 7 3 2 6" xfId="46988" xr:uid="{EF7AA850-6CEB-4B00-A224-E488E378D490}"/>
    <cellStyle name="SAPBEXexcGood3 7 3 2 7" xfId="49285" xr:uid="{2AD4CC87-B0BD-458B-BAB3-2C06D1F99DF2}"/>
    <cellStyle name="SAPBEXexcGood3 7 3 3" xfId="10918" xr:uid="{00000000-0005-0000-0000-0000B8310000}"/>
    <cellStyle name="SAPBEXexcGood3 7 3 3 2" xfId="26785" xr:uid="{00000000-0005-0000-0000-0000B9310000}"/>
    <cellStyle name="SAPBEXexcGood3 7 3 4" xfId="13131" xr:uid="{00000000-0005-0000-0000-0000BA310000}"/>
    <cellStyle name="SAPBEXexcGood3 7 3 4 2" xfId="28911" xr:uid="{00000000-0005-0000-0000-0000BB310000}"/>
    <cellStyle name="SAPBEXexcGood3 7 3 5" xfId="16270" xr:uid="{00000000-0005-0000-0000-0000BC310000}"/>
    <cellStyle name="SAPBEXexcGood3 7 3 5 2" xfId="31408" xr:uid="{00000000-0005-0000-0000-0000BD310000}"/>
    <cellStyle name="SAPBEXexcGood3 7 3 6" xfId="18881" xr:uid="{00000000-0005-0000-0000-0000BE310000}"/>
    <cellStyle name="SAPBEXexcGood3 7 3 6 2" xfId="33829" xr:uid="{00000000-0005-0000-0000-0000BF310000}"/>
    <cellStyle name="SAPBEXexcGood3 7 3 7" xfId="21129" xr:uid="{00000000-0005-0000-0000-0000C0310000}"/>
    <cellStyle name="SAPBEXexcGood3 7 3 7 2" xfId="36055" xr:uid="{00000000-0005-0000-0000-0000C1310000}"/>
    <cellStyle name="SAPBEXexcGood3 7 3 8" xfId="6285" xr:uid="{00000000-0005-0000-0000-0000C2310000}"/>
    <cellStyle name="SAPBEXexcGood3 7 3 9" xfId="41858" xr:uid="{51B0B5DB-3978-426F-B2E8-CB291E2DD816}"/>
    <cellStyle name="SAPBEXexcGood3 7 4" xfId="4585" xr:uid="{00000000-0005-0000-0000-0000C3310000}"/>
    <cellStyle name="SAPBEXexcGood3 7 4 10" xfId="45862" xr:uid="{29B903F4-4CD8-4968-9E81-1F4E68E64180}"/>
    <cellStyle name="SAPBEXexcGood3 7 4 11" xfId="48180" xr:uid="{B8F000A0-C096-48D4-92F6-3FD6D7E89BF4}"/>
    <cellStyle name="SAPBEXexcGood3 7 4 2" xfId="9740" xr:uid="{00000000-0005-0000-0000-0000C4310000}"/>
    <cellStyle name="SAPBEXexcGood3 7 4 2 2" xfId="25731" xr:uid="{00000000-0005-0000-0000-0000C5310000}"/>
    <cellStyle name="SAPBEXexcGood3 7 4 3" xfId="12558" xr:uid="{00000000-0005-0000-0000-0000C6310000}"/>
    <cellStyle name="SAPBEXexcGood3 7 4 3 2" xfId="28402" xr:uid="{00000000-0005-0000-0000-0000C7310000}"/>
    <cellStyle name="SAPBEXexcGood3 7 4 4" xfId="14832" xr:uid="{00000000-0005-0000-0000-0000C8310000}"/>
    <cellStyle name="SAPBEXexcGood3 7 4 4 2" xfId="30284" xr:uid="{00000000-0005-0000-0000-0000C9310000}"/>
    <cellStyle name="SAPBEXexcGood3 7 4 5" xfId="17881" xr:uid="{00000000-0005-0000-0000-0000CA310000}"/>
    <cellStyle name="SAPBEXexcGood3 7 4 5 2" xfId="32997" xr:uid="{00000000-0005-0000-0000-0000CB310000}"/>
    <cellStyle name="SAPBEXexcGood3 7 4 6" xfId="20489" xr:uid="{00000000-0005-0000-0000-0000CC310000}"/>
    <cellStyle name="SAPBEXexcGood3 7 4 6 2" xfId="35426" xr:uid="{00000000-0005-0000-0000-0000CD310000}"/>
    <cellStyle name="SAPBEXexcGood3 7 4 7" xfId="21427" xr:uid="{00000000-0005-0000-0000-0000CE310000}"/>
    <cellStyle name="SAPBEXexcGood3 7 4 7 2" xfId="36353" xr:uid="{00000000-0005-0000-0000-0000CF310000}"/>
    <cellStyle name="SAPBEXexcGood3 7 4 8" xfId="39150" xr:uid="{130B3529-BE2E-4036-85A9-B88FC209FA61}"/>
    <cellStyle name="SAPBEXexcGood3 7 4 9" xfId="43672" xr:uid="{B51FB4EC-0E1E-41CC-9BD6-E4609B7EE618}"/>
    <cellStyle name="SAPBEXexcGood3 7 5" xfId="5523" xr:uid="{00000000-0005-0000-0000-0000D0310000}"/>
    <cellStyle name="SAPBEXexcGood3 7 5 2" xfId="37694" xr:uid="{00000000-0005-0000-0000-0000D1310000}"/>
    <cellStyle name="SAPBEXexcGood3 7 6" xfId="7215" xr:uid="{00000000-0005-0000-0000-0000D2310000}"/>
    <cellStyle name="SAPBEXexcGood3 7 7" xfId="7911" xr:uid="{00000000-0005-0000-0000-0000D3310000}"/>
    <cellStyle name="SAPBEXexcGood3 7 8" xfId="15089" xr:uid="{00000000-0005-0000-0000-0000D4310000}"/>
    <cellStyle name="SAPBEXexcGood3 7 9" xfId="13001" xr:uid="{00000000-0005-0000-0000-0000D5310000}"/>
    <cellStyle name="SAPBEXexcGood3 8" xfId="738" xr:uid="{00000000-0005-0000-0000-0000D6310000}"/>
    <cellStyle name="SAPBEXexcGood3 8 10" xfId="18277" xr:uid="{00000000-0005-0000-0000-0000D7310000}"/>
    <cellStyle name="SAPBEXexcGood3 8 11" xfId="22403" xr:uid="{00000000-0005-0000-0000-0000D8310000}"/>
    <cellStyle name="SAPBEXexcGood3 8 12" xfId="39674" xr:uid="{F364C82D-A03F-4324-99B3-6E3208A91432}"/>
    <cellStyle name="SAPBEXexcGood3 8 13" xfId="39974" xr:uid="{748F2E81-5EDE-4E59-B1ED-56B96AEA4302}"/>
    <cellStyle name="SAPBEXexcGood3 8 14" xfId="40051" xr:uid="{4AC08A70-9FF2-460E-B2F0-4290A732BC7F}"/>
    <cellStyle name="SAPBEXexcGood3 8 15" xfId="38937" xr:uid="{F4E094D0-94C3-4752-A3AC-A6B450554857}"/>
    <cellStyle name="SAPBEXexcGood3 8 2" xfId="739" xr:uid="{00000000-0005-0000-0000-0000D9310000}"/>
    <cellStyle name="SAPBEXexcGood3 8 2 10" xfId="44774" xr:uid="{4B82BB15-659F-437C-9002-1CE5A066790B}"/>
    <cellStyle name="SAPBEXexcGood3 8 2 11" xfId="46836" xr:uid="{2835A313-868B-4704-9A4C-E9A1E245FAF0}"/>
    <cellStyle name="SAPBEXexcGood3 8 2 12" xfId="49141" xr:uid="{D479C97D-6EBA-46CF-B53D-886E7A7E61EF}"/>
    <cellStyle name="SAPBEXexcGood3 8 2 2" xfId="5520" xr:uid="{00000000-0005-0000-0000-0000DA310000}"/>
    <cellStyle name="SAPBEXexcGood3 8 2 2 2" xfId="37690" xr:uid="{00000000-0005-0000-0000-0000DB310000}"/>
    <cellStyle name="SAPBEXexcGood3 8 2 2 3" xfId="42458" xr:uid="{26038A1F-6230-45CD-BDDE-944C0E9D6FB5}"/>
    <cellStyle name="SAPBEXexcGood3 8 2 2 4" xfId="44926" xr:uid="{97F33BC1-A2BE-4C31-8520-C42BC6C77DD1}"/>
    <cellStyle name="SAPBEXexcGood3 8 2 2 5" xfId="46989" xr:uid="{2A31AFF8-4316-45E7-8F01-70A03C0E55A1}"/>
    <cellStyle name="SAPBEXexcGood3 8 2 2 6" xfId="49286" xr:uid="{4C69C6B6-5D82-4A3B-BEED-F3FA550391FC}"/>
    <cellStyle name="SAPBEXexcGood3 8 2 3" xfId="7313" xr:uid="{00000000-0005-0000-0000-0000DC310000}"/>
    <cellStyle name="SAPBEXexcGood3 8 2 4" xfId="13332" xr:uid="{00000000-0005-0000-0000-0000DD310000}"/>
    <cellStyle name="SAPBEXexcGood3 8 2 5" xfId="5821" xr:uid="{00000000-0005-0000-0000-0000DE310000}"/>
    <cellStyle name="SAPBEXexcGood3 8 2 6" xfId="15588" xr:uid="{00000000-0005-0000-0000-0000DF310000}"/>
    <cellStyle name="SAPBEXexcGood3 8 2 7" xfId="18274" xr:uid="{00000000-0005-0000-0000-0000E0310000}"/>
    <cellStyle name="SAPBEXexcGood3 8 2 8" xfId="22404" xr:uid="{00000000-0005-0000-0000-0000E1310000}"/>
    <cellStyle name="SAPBEXexcGood3 8 2 9" xfId="42298" xr:uid="{0FDEB6A2-CC78-43CC-A08F-7765F5239BA2}"/>
    <cellStyle name="SAPBEXexcGood3 8 3" xfId="2921" xr:uid="{00000000-0005-0000-0000-0000E2310000}"/>
    <cellStyle name="SAPBEXexcGood3 8 3 10" xfId="43674" xr:uid="{E2C7EC31-0B42-4707-8F28-DF08E7EC0240}"/>
    <cellStyle name="SAPBEXexcGood3 8 3 11" xfId="45864" xr:uid="{E81FF421-94C2-4CC6-90A3-DCA81358E239}"/>
    <cellStyle name="SAPBEXexcGood3 8 3 12" xfId="48182" xr:uid="{8122C2DA-4EDA-4EC2-9CB9-1D9CB98814D8}"/>
    <cellStyle name="SAPBEXexcGood3 8 3 2" xfId="8093" xr:uid="{00000000-0005-0000-0000-0000E3310000}"/>
    <cellStyle name="SAPBEXexcGood3 8 3 2 2" xfId="24122" xr:uid="{00000000-0005-0000-0000-0000E4310000}"/>
    <cellStyle name="SAPBEXexcGood3 8 3 3" xfId="10920" xr:uid="{00000000-0005-0000-0000-0000E5310000}"/>
    <cellStyle name="SAPBEXexcGood3 8 3 3 2" xfId="26787" xr:uid="{00000000-0005-0000-0000-0000E6310000}"/>
    <cellStyle name="SAPBEXexcGood3 8 3 4" xfId="14287" xr:uid="{00000000-0005-0000-0000-0000E7310000}"/>
    <cellStyle name="SAPBEXexcGood3 8 3 4 2" xfId="29810" xr:uid="{00000000-0005-0000-0000-0000E8310000}"/>
    <cellStyle name="SAPBEXexcGood3 8 3 5" xfId="16272" xr:uid="{00000000-0005-0000-0000-0000E9310000}"/>
    <cellStyle name="SAPBEXexcGood3 8 3 5 2" xfId="31410" xr:uid="{00000000-0005-0000-0000-0000EA310000}"/>
    <cellStyle name="SAPBEXexcGood3 8 3 6" xfId="18883" xr:uid="{00000000-0005-0000-0000-0000EB310000}"/>
    <cellStyle name="SAPBEXexcGood3 8 3 6 2" xfId="33831" xr:uid="{00000000-0005-0000-0000-0000EC310000}"/>
    <cellStyle name="SAPBEXexcGood3 8 3 7" xfId="21131" xr:uid="{00000000-0005-0000-0000-0000ED310000}"/>
    <cellStyle name="SAPBEXexcGood3 8 3 7 2" xfId="36057" xr:uid="{00000000-0005-0000-0000-0000EE310000}"/>
    <cellStyle name="SAPBEXexcGood3 8 3 8" xfId="6287" xr:uid="{00000000-0005-0000-0000-0000EF310000}"/>
    <cellStyle name="SAPBEXexcGood3 8 3 9" xfId="39148" xr:uid="{4B973499-2652-44AD-85C3-90DF167B1369}"/>
    <cellStyle name="SAPBEXexcGood3 8 4" xfId="4583" xr:uid="{00000000-0005-0000-0000-0000F0310000}"/>
    <cellStyle name="SAPBEXexcGood3 8 4 2" xfId="9738" xr:uid="{00000000-0005-0000-0000-0000F1310000}"/>
    <cellStyle name="SAPBEXexcGood3 8 4 2 2" xfId="25729" xr:uid="{00000000-0005-0000-0000-0000F2310000}"/>
    <cellStyle name="SAPBEXexcGood3 8 4 3" xfId="12556" xr:uid="{00000000-0005-0000-0000-0000F3310000}"/>
    <cellStyle name="SAPBEXexcGood3 8 4 3 2" xfId="28400" xr:uid="{00000000-0005-0000-0000-0000F4310000}"/>
    <cellStyle name="SAPBEXexcGood3 8 4 4" xfId="14833" xr:uid="{00000000-0005-0000-0000-0000F5310000}"/>
    <cellStyle name="SAPBEXexcGood3 8 4 4 2" xfId="30285" xr:uid="{00000000-0005-0000-0000-0000F6310000}"/>
    <cellStyle name="SAPBEXexcGood3 8 4 5" xfId="17879" xr:uid="{00000000-0005-0000-0000-0000F7310000}"/>
    <cellStyle name="SAPBEXexcGood3 8 4 5 2" xfId="32995" xr:uid="{00000000-0005-0000-0000-0000F8310000}"/>
    <cellStyle name="SAPBEXexcGood3 8 4 6" xfId="20487" xr:uid="{00000000-0005-0000-0000-0000F9310000}"/>
    <cellStyle name="SAPBEXexcGood3 8 4 6 2" xfId="35424" xr:uid="{00000000-0005-0000-0000-0000FA310000}"/>
    <cellStyle name="SAPBEXexcGood3 8 4 7" xfId="21889" xr:uid="{00000000-0005-0000-0000-0000FB310000}"/>
    <cellStyle name="SAPBEXexcGood3 8 4 7 2" xfId="36808" xr:uid="{00000000-0005-0000-0000-0000FC310000}"/>
    <cellStyle name="SAPBEXexcGood3 8 5" xfId="5521" xr:uid="{00000000-0005-0000-0000-0000FD310000}"/>
    <cellStyle name="SAPBEXexcGood3 8 5 2" xfId="37691" xr:uid="{00000000-0005-0000-0000-0000FE310000}"/>
    <cellStyle name="SAPBEXexcGood3 8 6" xfId="7317" xr:uid="{00000000-0005-0000-0000-0000FF310000}"/>
    <cellStyle name="SAPBEXexcGood3 8 7" xfId="11821" xr:uid="{00000000-0005-0000-0000-000000320000}"/>
    <cellStyle name="SAPBEXexcGood3 8 8" xfId="5893" xr:uid="{00000000-0005-0000-0000-000001320000}"/>
    <cellStyle name="SAPBEXexcGood3 8 9" xfId="15577" xr:uid="{00000000-0005-0000-0000-000002320000}"/>
    <cellStyle name="SAPBEXexcGood3 9" xfId="740" xr:uid="{00000000-0005-0000-0000-000003320000}"/>
    <cellStyle name="SAPBEXexcGood3 9 10" xfId="5021" xr:uid="{00000000-0005-0000-0000-000004320000}"/>
    <cellStyle name="SAPBEXexcGood3 9 11" xfId="40812" xr:uid="{674AAE24-637C-433C-9667-FF6F1FE99269}"/>
    <cellStyle name="SAPBEXexcGood3 9 12" xfId="41109" xr:uid="{8C90E6ED-FF74-4937-86AB-3A2C3DAD032F}"/>
    <cellStyle name="SAPBEXexcGood3 9 13" xfId="41187" xr:uid="{89921950-893C-4DEE-B804-CE98E50B30BC}"/>
    <cellStyle name="SAPBEXexcGood3 9 14" xfId="39321" xr:uid="{394FFCE0-A813-44C8-9AE9-A817BACEFCFE}"/>
    <cellStyle name="SAPBEXexcGood3 9 2" xfId="2922" xr:uid="{00000000-0005-0000-0000-000005320000}"/>
    <cellStyle name="SAPBEXexcGood3 9 2 10" xfId="43675" xr:uid="{5C6E631F-4C4C-4BAE-93F6-17160AAE4437}"/>
    <cellStyle name="SAPBEXexcGood3 9 2 11" xfId="45865" xr:uid="{7E7ACA44-7670-4F4A-AC46-D93E8A73FC63}"/>
    <cellStyle name="SAPBEXexcGood3 9 2 12" xfId="48183" xr:uid="{A9374379-FC9B-406C-A292-DFD6A8903229}"/>
    <cellStyle name="SAPBEXexcGood3 9 2 2" xfId="8094" xr:uid="{00000000-0005-0000-0000-000006320000}"/>
    <cellStyle name="SAPBEXexcGood3 9 2 2 2" xfId="24123" xr:uid="{00000000-0005-0000-0000-000007320000}"/>
    <cellStyle name="SAPBEXexcGood3 9 2 3" xfId="10921" xr:uid="{00000000-0005-0000-0000-000008320000}"/>
    <cellStyle name="SAPBEXexcGood3 9 2 3 2" xfId="26788" xr:uid="{00000000-0005-0000-0000-000009320000}"/>
    <cellStyle name="SAPBEXexcGood3 9 2 4" xfId="13061" xr:uid="{00000000-0005-0000-0000-00000A320000}"/>
    <cellStyle name="SAPBEXexcGood3 9 2 4 2" xfId="28845" xr:uid="{00000000-0005-0000-0000-00000B320000}"/>
    <cellStyle name="SAPBEXexcGood3 9 2 5" xfId="16273" xr:uid="{00000000-0005-0000-0000-00000C320000}"/>
    <cellStyle name="SAPBEXexcGood3 9 2 5 2" xfId="31411" xr:uid="{00000000-0005-0000-0000-00000D320000}"/>
    <cellStyle name="SAPBEXexcGood3 9 2 6" xfId="18884" xr:uid="{00000000-0005-0000-0000-00000E320000}"/>
    <cellStyle name="SAPBEXexcGood3 9 2 6 2" xfId="33832" xr:uid="{00000000-0005-0000-0000-00000F320000}"/>
    <cellStyle name="SAPBEXexcGood3 9 2 7" xfId="21132" xr:uid="{00000000-0005-0000-0000-000010320000}"/>
    <cellStyle name="SAPBEXexcGood3 9 2 7 2" xfId="36058" xr:uid="{00000000-0005-0000-0000-000011320000}"/>
    <cellStyle name="SAPBEXexcGood3 9 2 8" xfId="6288" xr:uid="{00000000-0005-0000-0000-000012320000}"/>
    <cellStyle name="SAPBEXexcGood3 9 2 9" xfId="39147" xr:uid="{EDAAA565-F5F3-4E9C-88FD-3907A79DA50B}"/>
    <cellStyle name="SAPBEXexcGood3 9 3" xfId="4582" xr:uid="{00000000-0005-0000-0000-000013320000}"/>
    <cellStyle name="SAPBEXexcGood3 9 3 2" xfId="9737" xr:uid="{00000000-0005-0000-0000-000014320000}"/>
    <cellStyle name="SAPBEXexcGood3 9 3 2 2" xfId="25728" xr:uid="{00000000-0005-0000-0000-000015320000}"/>
    <cellStyle name="SAPBEXexcGood3 9 3 3" xfId="12555" xr:uid="{00000000-0005-0000-0000-000016320000}"/>
    <cellStyle name="SAPBEXexcGood3 9 3 3 2" xfId="28399" xr:uid="{00000000-0005-0000-0000-000017320000}"/>
    <cellStyle name="SAPBEXexcGood3 9 3 4" xfId="14054" xr:uid="{00000000-0005-0000-0000-000018320000}"/>
    <cellStyle name="SAPBEXexcGood3 9 3 4 2" xfId="29635" xr:uid="{00000000-0005-0000-0000-000019320000}"/>
    <cellStyle name="SAPBEXexcGood3 9 3 5" xfId="17878" xr:uid="{00000000-0005-0000-0000-00001A320000}"/>
    <cellStyle name="SAPBEXexcGood3 9 3 5 2" xfId="32994" xr:uid="{00000000-0005-0000-0000-00001B320000}"/>
    <cellStyle name="SAPBEXexcGood3 9 3 6" xfId="20486" xr:uid="{00000000-0005-0000-0000-00001C320000}"/>
    <cellStyle name="SAPBEXexcGood3 9 3 6 2" xfId="35423" xr:uid="{00000000-0005-0000-0000-00001D320000}"/>
    <cellStyle name="SAPBEXexcGood3 9 3 7" xfId="21299" xr:uid="{00000000-0005-0000-0000-00001E320000}"/>
    <cellStyle name="SAPBEXexcGood3 9 3 7 2" xfId="36225" xr:uid="{00000000-0005-0000-0000-00001F320000}"/>
    <cellStyle name="SAPBEXexcGood3 9 4" xfId="5519" xr:uid="{00000000-0005-0000-0000-000020320000}"/>
    <cellStyle name="SAPBEXexcGood3 9 4 2" xfId="22714" xr:uid="{00000000-0005-0000-0000-000021320000}"/>
    <cellStyle name="SAPBEXexcGood3 9 5" xfId="7279" xr:uid="{00000000-0005-0000-0000-000022320000}"/>
    <cellStyle name="SAPBEXexcGood3 9 5 2" xfId="23519" xr:uid="{00000000-0005-0000-0000-000023320000}"/>
    <cellStyle name="SAPBEXexcGood3 9 6" xfId="7462" xr:uid="{00000000-0005-0000-0000-000024320000}"/>
    <cellStyle name="SAPBEXexcGood3 9 6 2" xfId="23648" xr:uid="{00000000-0005-0000-0000-000025320000}"/>
    <cellStyle name="SAPBEXexcGood3 9 7" xfId="15122" xr:uid="{00000000-0005-0000-0000-000026320000}"/>
    <cellStyle name="SAPBEXexcGood3 9 7 2" xfId="30544" xr:uid="{00000000-0005-0000-0000-000027320000}"/>
    <cellStyle name="SAPBEXexcGood3 9 8" xfId="15590" xr:uid="{00000000-0005-0000-0000-000028320000}"/>
    <cellStyle name="SAPBEXexcGood3 9 8 2" xfId="30911" xr:uid="{00000000-0005-0000-0000-000029320000}"/>
    <cellStyle name="SAPBEXexcGood3 9 9" xfId="18275" xr:uid="{00000000-0005-0000-0000-00002A320000}"/>
    <cellStyle name="SAPBEXexcGood3 9 9 2" xfId="33365" xr:uid="{00000000-0005-0000-0000-00002B320000}"/>
    <cellStyle name="SAPBEXexcGood3_CC - Div XRef" xfId="1827" xr:uid="{00000000-0005-0000-0000-00002C320000}"/>
    <cellStyle name="SAPBEXexcVeryBad" xfId="83" xr:uid="{00000000-0005-0000-0000-00002D320000}"/>
    <cellStyle name="SAPBEXfilterDrill" xfId="84" xr:uid="{00000000-0005-0000-0000-00002E320000}"/>
    <cellStyle name="SAPBEXfilterDrill 10" xfId="1828" xr:uid="{00000000-0005-0000-0000-00002F320000}"/>
    <cellStyle name="SAPBEXfilterDrill 10 2" xfId="7098" xr:uid="{00000000-0005-0000-0000-000030320000}"/>
    <cellStyle name="SAPBEXfilterDrill 10 2 2" xfId="37859" xr:uid="{00000000-0005-0000-0000-000031320000}"/>
    <cellStyle name="SAPBEXfilterDrill 10 3" xfId="6510" xr:uid="{00000000-0005-0000-0000-000032320000}"/>
    <cellStyle name="SAPBEXfilterDrill 10 4" xfId="13439" xr:uid="{00000000-0005-0000-0000-000033320000}"/>
    <cellStyle name="SAPBEXfilterDrill 10 5" xfId="7583" xr:uid="{00000000-0005-0000-0000-000034320000}"/>
    <cellStyle name="SAPBEXfilterDrill 10 6" xfId="15359" xr:uid="{00000000-0005-0000-0000-000035320000}"/>
    <cellStyle name="SAPBEXfilterDrill 10 7" xfId="6003" xr:uid="{00000000-0005-0000-0000-000036320000}"/>
    <cellStyle name="SAPBEXfilterDrill 10 8" xfId="6457" xr:uid="{00000000-0005-0000-0000-000037320000}"/>
    <cellStyle name="SAPBEXfilterDrill 10 9" xfId="23040" xr:uid="{00000000-0005-0000-0000-000038320000}"/>
    <cellStyle name="SAPBEXfilterDrill 11" xfId="2125" xr:uid="{00000000-0005-0000-0000-000039320000}"/>
    <cellStyle name="SAPBEXfilterDrill 11 2" xfId="13009" xr:uid="{00000000-0005-0000-0000-00003A320000}"/>
    <cellStyle name="SAPBEXfilterDrill 11 3" xfId="13473" xr:uid="{00000000-0005-0000-0000-00003B320000}"/>
    <cellStyle name="SAPBEXfilterDrill 11 4" xfId="15654" xr:uid="{00000000-0005-0000-0000-00003C320000}"/>
    <cellStyle name="SAPBEXfilterDrill 11 5" xfId="18341" xr:uid="{00000000-0005-0000-0000-00003D320000}"/>
    <cellStyle name="SAPBEXfilterDrill 12" xfId="7496" xr:uid="{00000000-0005-0000-0000-00003E320000}"/>
    <cellStyle name="SAPBEXfilterDrill 13" xfId="7599" xr:uid="{00000000-0005-0000-0000-00003F320000}"/>
    <cellStyle name="SAPBEXfilterDrill 14" xfId="5832" xr:uid="{00000000-0005-0000-0000-000040320000}"/>
    <cellStyle name="SAPBEXfilterDrill 15" xfId="37921" xr:uid="{00000000-0005-0000-0000-000041320000}"/>
    <cellStyle name="SAPBEXfilterDrill 16" xfId="40205" xr:uid="{5151B869-9AB8-488B-844B-ACE25B8F647B}"/>
    <cellStyle name="SAPBEXfilterDrill 17" xfId="44553" xr:uid="{A318EAE9-2388-4B6C-A7C2-20474E86D177}"/>
    <cellStyle name="SAPBEXfilterDrill 18" xfId="39768" xr:uid="{5DBA9895-D949-4903-AE1F-6BF4EF75F5CF}"/>
    <cellStyle name="SAPBEXfilterDrill 2" xfId="741" xr:uid="{00000000-0005-0000-0000-000042320000}"/>
    <cellStyle name="SAPBEXfilterDrill 2 10" xfId="17129" xr:uid="{00000000-0005-0000-0000-000043320000}"/>
    <cellStyle name="SAPBEXfilterDrill 2 11" xfId="22405" xr:uid="{00000000-0005-0000-0000-000044320000}"/>
    <cellStyle name="SAPBEXfilterDrill 2 12" xfId="37981" xr:uid="{00000000-0005-0000-0000-000045320000}"/>
    <cellStyle name="SAPBEXfilterDrill 2 13" xfId="38236" xr:uid="{8037B2A7-1922-4511-B738-1C55BDC928FD}"/>
    <cellStyle name="SAPBEXfilterDrill 2 14" xfId="38302" xr:uid="{781E5C58-E1F5-41A2-8379-ACCA2C6271F9}"/>
    <cellStyle name="SAPBEXfilterDrill 2 15" xfId="40452" xr:uid="{674DAD28-F1E7-4AC1-90DB-91B4D2EFBAFC}"/>
    <cellStyle name="SAPBEXfilterDrill 2 16" xfId="40010" xr:uid="{A65D9F78-7573-4F0D-A07D-57FAE3CB573B}"/>
    <cellStyle name="SAPBEXfilterDrill 2 17" xfId="41229" xr:uid="{270DDDFB-A482-4390-A0EC-364E19CAA911}"/>
    <cellStyle name="SAPBEXfilterDrill 2 2" xfId="742" xr:uid="{00000000-0005-0000-0000-000046320000}"/>
    <cellStyle name="SAPBEXfilterDrill 2 2 10" xfId="39011" xr:uid="{30588DBF-106E-45E9-868C-2C34BF85815B}"/>
    <cellStyle name="SAPBEXfilterDrill 2 2 11" xfId="46698" xr:uid="{3E44ACEF-B1D9-4155-A469-04385F3423DD}"/>
    <cellStyle name="SAPBEXfilterDrill 2 2 12" xfId="49014" xr:uid="{654AAE40-EB34-4F15-AF6B-3EB08AAEE4B4}"/>
    <cellStyle name="SAPBEXfilterDrill 2 2 2" xfId="5517" xr:uid="{00000000-0005-0000-0000-000047320000}"/>
    <cellStyle name="SAPBEXfilterDrill 2 2 2 2" xfId="22713" xr:uid="{00000000-0005-0000-0000-000048320000}"/>
    <cellStyle name="SAPBEXfilterDrill 2 2 3" xfId="7307" xr:uid="{00000000-0005-0000-0000-000049320000}"/>
    <cellStyle name="SAPBEXfilterDrill 2 2 3 2" xfId="23525" xr:uid="{00000000-0005-0000-0000-00004A320000}"/>
    <cellStyle name="SAPBEXfilterDrill 2 2 4" xfId="7459" xr:uid="{00000000-0005-0000-0000-00004B320000}"/>
    <cellStyle name="SAPBEXfilterDrill 2 2 4 2" xfId="23645" xr:uid="{00000000-0005-0000-0000-00004C320000}"/>
    <cellStyle name="SAPBEXfilterDrill 2 2 5" xfId="14202" xr:uid="{00000000-0005-0000-0000-00004D320000}"/>
    <cellStyle name="SAPBEXfilterDrill 2 2 5 2" xfId="29747" xr:uid="{00000000-0005-0000-0000-00004E320000}"/>
    <cellStyle name="SAPBEXfilterDrill 2 2 6" xfId="15600" xr:uid="{00000000-0005-0000-0000-00004F320000}"/>
    <cellStyle name="SAPBEXfilterDrill 2 2 6 2" xfId="30915" xr:uid="{00000000-0005-0000-0000-000050320000}"/>
    <cellStyle name="SAPBEXfilterDrill 2 2 7" xfId="12951" xr:uid="{00000000-0005-0000-0000-000051320000}"/>
    <cellStyle name="SAPBEXfilterDrill 2 2 7 2" xfId="28782" xr:uid="{00000000-0005-0000-0000-000052320000}"/>
    <cellStyle name="SAPBEXfilterDrill 2 2 8" xfId="5022" xr:uid="{00000000-0005-0000-0000-000053320000}"/>
    <cellStyle name="SAPBEXfilterDrill 2 2 9" xfId="41395" xr:uid="{926A97C7-E8D1-403B-8AD6-AEEC8BAACC94}"/>
    <cellStyle name="SAPBEXfilterDrill 2 3" xfId="1829" xr:uid="{00000000-0005-0000-0000-000054320000}"/>
    <cellStyle name="SAPBEXfilterDrill 2 3 10" xfId="39292" xr:uid="{ED1653C1-829A-4B22-B41E-71B3654595F0}"/>
    <cellStyle name="SAPBEXfilterDrill 2 3 11" xfId="43299" xr:uid="{90254785-39E4-4554-B976-3CE56CCD890A}"/>
    <cellStyle name="SAPBEXfilterDrill 2 3 12" xfId="45483" xr:uid="{8B9A3F39-D7ED-4D71-8696-37F86AA64A45}"/>
    <cellStyle name="SAPBEXfilterDrill 2 3 13" xfId="47805" xr:uid="{22DA8941-4C1F-4361-8C4F-086A909D3B3F}"/>
    <cellStyle name="SAPBEXfilterDrill 2 3 2" xfId="7099" xr:uid="{00000000-0005-0000-0000-000055320000}"/>
    <cellStyle name="SAPBEXfilterDrill 2 3 2 2" xfId="37860" xr:uid="{00000000-0005-0000-0000-000056320000}"/>
    <cellStyle name="SAPBEXfilterDrill 2 3 3" xfId="6509" xr:uid="{00000000-0005-0000-0000-000057320000}"/>
    <cellStyle name="SAPBEXfilterDrill 2 3 4" xfId="7019" xr:uid="{00000000-0005-0000-0000-000058320000}"/>
    <cellStyle name="SAPBEXfilterDrill 2 3 5" xfId="5852" xr:uid="{00000000-0005-0000-0000-000059320000}"/>
    <cellStyle name="SAPBEXfilterDrill 2 3 6" xfId="15796" xr:uid="{00000000-0005-0000-0000-00005A320000}"/>
    <cellStyle name="SAPBEXfilterDrill 2 3 7" xfId="9009" xr:uid="{00000000-0005-0000-0000-00005B320000}"/>
    <cellStyle name="SAPBEXfilterDrill 2 3 8" xfId="23041" xr:uid="{00000000-0005-0000-0000-00005C320000}"/>
    <cellStyle name="SAPBEXfilterDrill 2 3 9" xfId="40325" xr:uid="{DC1B70CD-764F-471A-8A99-77539CF8115F}"/>
    <cellStyle name="SAPBEXfilterDrill 2 4" xfId="1830" xr:uid="{00000000-0005-0000-0000-00005D320000}"/>
    <cellStyle name="SAPBEXfilterDrill 2 4 2" xfId="7100" xr:uid="{00000000-0005-0000-0000-00005E320000}"/>
    <cellStyle name="SAPBEXfilterDrill 2 4 2 2" xfId="37861" xr:uid="{00000000-0005-0000-0000-00005F320000}"/>
    <cellStyle name="SAPBEXfilterDrill 2 4 3" xfId="6508" xr:uid="{00000000-0005-0000-0000-000060320000}"/>
    <cellStyle name="SAPBEXfilterDrill 2 4 4" xfId="7020" xr:uid="{00000000-0005-0000-0000-000061320000}"/>
    <cellStyle name="SAPBEXfilterDrill 2 4 5" xfId="5246" xr:uid="{00000000-0005-0000-0000-000062320000}"/>
    <cellStyle name="SAPBEXfilterDrill 2 4 6" xfId="15795" xr:uid="{00000000-0005-0000-0000-000063320000}"/>
    <cellStyle name="SAPBEXfilterDrill 2 4 7" xfId="5806" xr:uid="{00000000-0005-0000-0000-000064320000}"/>
    <cellStyle name="SAPBEXfilterDrill 2 4 8" xfId="23042" xr:uid="{00000000-0005-0000-0000-000065320000}"/>
    <cellStyle name="SAPBEXfilterDrill 2 5" xfId="5518" xr:uid="{00000000-0005-0000-0000-000066320000}"/>
    <cellStyle name="SAPBEXfilterDrill 2 5 2" xfId="37143" xr:uid="{00000000-0005-0000-0000-000067320000}"/>
    <cellStyle name="SAPBEXfilterDrill 2 6" xfId="7302" xr:uid="{00000000-0005-0000-0000-000068320000}"/>
    <cellStyle name="SAPBEXfilterDrill 2 7" xfId="6657" xr:uid="{00000000-0005-0000-0000-000069320000}"/>
    <cellStyle name="SAPBEXfilterDrill 2 8" xfId="14710" xr:uid="{00000000-0005-0000-0000-00006A320000}"/>
    <cellStyle name="SAPBEXfilterDrill 2 9" xfId="15607" xr:uid="{00000000-0005-0000-0000-00006B320000}"/>
    <cellStyle name="SAPBEXfilterDrill 3" xfId="743" xr:uid="{00000000-0005-0000-0000-00006C320000}"/>
    <cellStyle name="SAPBEXfilterDrill 3 10" xfId="44775" xr:uid="{77DD7D55-84DF-42D3-8E1C-DE527BEA75DA}"/>
    <cellStyle name="SAPBEXfilterDrill 3 11" xfId="46837" xr:uid="{76343093-13C4-4331-BF8D-9FFBB4ADCEC8}"/>
    <cellStyle name="SAPBEXfilterDrill 3 2" xfId="7449" xr:uid="{00000000-0005-0000-0000-00006D320000}"/>
    <cellStyle name="SAPBEXfilterDrill 3 3" xfId="14223" xr:uid="{00000000-0005-0000-0000-00006E320000}"/>
    <cellStyle name="SAPBEXfilterDrill 3 4" xfId="13333" xr:uid="{00000000-0005-0000-0000-00006F320000}"/>
    <cellStyle name="SAPBEXfilterDrill 3 5" xfId="15568" xr:uid="{00000000-0005-0000-0000-000070320000}"/>
    <cellStyle name="SAPBEXfilterDrill 3 6" xfId="5023" xr:uid="{00000000-0005-0000-0000-000071320000}"/>
    <cellStyle name="SAPBEXfilterDrill 3 7" xfId="37982" xr:uid="{00000000-0005-0000-0000-000072320000}"/>
    <cellStyle name="SAPBEXfilterDrill 3 8" xfId="41860" xr:uid="{33623945-3528-4236-850A-3C31D9F2A9D8}"/>
    <cellStyle name="SAPBEXfilterDrill 3 9" xfId="42299" xr:uid="{463E4E3C-676C-4107-A17A-416D4D7ABCD5}"/>
    <cellStyle name="SAPBEXfilterDrill 4" xfId="744" xr:uid="{00000000-0005-0000-0000-000073320000}"/>
    <cellStyle name="SAPBEXfilterDrill 4 10" xfId="37983" xr:uid="{00000000-0005-0000-0000-000074320000}"/>
    <cellStyle name="SAPBEXfilterDrill 4 11" xfId="42300" xr:uid="{27E1B850-1D7D-4808-9796-568EAFA460CC}"/>
    <cellStyle name="SAPBEXfilterDrill 4 12" xfId="44776" xr:uid="{0F8B182F-1502-4620-A314-362678BB2EFE}"/>
    <cellStyle name="SAPBEXfilterDrill 4 13" xfId="46838" xr:uid="{59FD514D-F94E-4A02-B4B5-5319958926D4}"/>
    <cellStyle name="SAPBEXfilterDrill 4 14" xfId="49142" xr:uid="{BABFFC31-4834-45D6-9F17-A330F2B8BCA3}"/>
    <cellStyle name="SAPBEXfilterDrill 4 2" xfId="745" xr:uid="{00000000-0005-0000-0000-000075320000}"/>
    <cellStyle name="SAPBEXfilterDrill 4 2 2" xfId="5514" xr:uid="{00000000-0005-0000-0000-000076320000}"/>
    <cellStyle name="SAPBEXfilterDrill 4 2 2 2" xfId="37651" xr:uid="{00000000-0005-0000-0000-000077320000}"/>
    <cellStyle name="SAPBEXfilterDrill 4 2 3" xfId="7286" xr:uid="{00000000-0005-0000-0000-000078320000}"/>
    <cellStyle name="SAPBEXfilterDrill 4 2 4" xfId="10586" xr:uid="{00000000-0005-0000-0000-000079320000}"/>
    <cellStyle name="SAPBEXfilterDrill 4 2 5" xfId="15086" xr:uid="{00000000-0005-0000-0000-00007A320000}"/>
    <cellStyle name="SAPBEXfilterDrill 4 2 6" xfId="15581" xr:uid="{00000000-0005-0000-0000-00007B320000}"/>
    <cellStyle name="SAPBEXfilterDrill 4 2 7" xfId="18285" xr:uid="{00000000-0005-0000-0000-00007C320000}"/>
    <cellStyle name="SAPBEXfilterDrill 4 2 8" xfId="22407" xr:uid="{00000000-0005-0000-0000-00007D320000}"/>
    <cellStyle name="SAPBEXfilterDrill 4 2 9" xfId="37984" xr:uid="{00000000-0005-0000-0000-00007E320000}"/>
    <cellStyle name="SAPBEXfilterDrill 4 3" xfId="5515" xr:uid="{00000000-0005-0000-0000-00007F320000}"/>
    <cellStyle name="SAPBEXfilterDrill 4 3 2" xfId="37672" xr:uid="{00000000-0005-0000-0000-000080320000}"/>
    <cellStyle name="SAPBEXfilterDrill 4 4" xfId="7280" xr:uid="{00000000-0005-0000-0000-000081320000}"/>
    <cellStyle name="SAPBEXfilterDrill 4 5" xfId="11822" xr:uid="{00000000-0005-0000-0000-000082320000}"/>
    <cellStyle name="SAPBEXfilterDrill 4 6" xfId="13466" xr:uid="{00000000-0005-0000-0000-000083320000}"/>
    <cellStyle name="SAPBEXfilterDrill 4 7" xfId="15579" xr:uid="{00000000-0005-0000-0000-000084320000}"/>
    <cellStyle name="SAPBEXfilterDrill 4 8" xfId="18276" xr:uid="{00000000-0005-0000-0000-000085320000}"/>
    <cellStyle name="SAPBEXfilterDrill 4 9" xfId="22406" xr:uid="{00000000-0005-0000-0000-000086320000}"/>
    <cellStyle name="SAPBEXfilterDrill 5" xfId="746" xr:uid="{00000000-0005-0000-0000-000087320000}"/>
    <cellStyle name="SAPBEXfilterDrill 5 10" xfId="37985" xr:uid="{00000000-0005-0000-0000-000088320000}"/>
    <cellStyle name="SAPBEXfilterDrill 5 11" xfId="42301" xr:uid="{83292D68-A477-440F-8ED0-A60EE0665755}"/>
    <cellStyle name="SAPBEXfilterDrill 5 12" xfId="44777" xr:uid="{64B5C613-4DB0-40ED-BD39-9C34ED269CBB}"/>
    <cellStyle name="SAPBEXfilterDrill 5 13" xfId="46839" xr:uid="{9D5571BE-4B82-4FF6-A6CF-FC501D8F6772}"/>
    <cellStyle name="SAPBEXfilterDrill 5 14" xfId="49143" xr:uid="{9B82175C-2A4D-47B7-B784-68C957B49B78}"/>
    <cellStyle name="SAPBEXfilterDrill 5 2" xfId="747" xr:uid="{00000000-0005-0000-0000-000089320000}"/>
    <cellStyle name="SAPBEXfilterDrill 5 2 2" xfId="5512" xr:uid="{00000000-0005-0000-0000-00008A320000}"/>
    <cellStyle name="SAPBEXfilterDrill 5 2 2 2" xfId="37050" xr:uid="{00000000-0005-0000-0000-00008B320000}"/>
    <cellStyle name="SAPBEXfilterDrill 5 2 3" xfId="7284" xr:uid="{00000000-0005-0000-0000-00008C320000}"/>
    <cellStyle name="SAPBEXfilterDrill 5 2 4" xfId="13334" xr:uid="{00000000-0005-0000-0000-00008D320000}"/>
    <cellStyle name="SAPBEXfilterDrill 5 2 5" xfId="15088" xr:uid="{00000000-0005-0000-0000-00008E320000}"/>
    <cellStyle name="SAPBEXfilterDrill 5 2 6" xfId="15574" xr:uid="{00000000-0005-0000-0000-00008F320000}"/>
    <cellStyle name="SAPBEXfilterDrill 5 2 7" xfId="18302" xr:uid="{00000000-0005-0000-0000-000090320000}"/>
    <cellStyle name="SAPBEXfilterDrill 5 2 8" xfId="22409" xr:uid="{00000000-0005-0000-0000-000091320000}"/>
    <cellStyle name="SAPBEXfilterDrill 5 2 9" xfId="37986" xr:uid="{00000000-0005-0000-0000-000092320000}"/>
    <cellStyle name="SAPBEXfilterDrill 5 3" xfId="5513" xr:uid="{00000000-0005-0000-0000-000093320000}"/>
    <cellStyle name="SAPBEXfilterDrill 5 3 2" xfId="37060" xr:uid="{00000000-0005-0000-0000-000094320000}"/>
    <cellStyle name="SAPBEXfilterDrill 5 4" xfId="7283" xr:uid="{00000000-0005-0000-0000-000095320000}"/>
    <cellStyle name="SAPBEXfilterDrill 5 5" xfId="7452" xr:uid="{00000000-0005-0000-0000-000096320000}"/>
    <cellStyle name="SAPBEXfilterDrill 5 6" xfId="10338" xr:uid="{00000000-0005-0000-0000-000097320000}"/>
    <cellStyle name="SAPBEXfilterDrill 5 7" xfId="15609" xr:uid="{00000000-0005-0000-0000-000098320000}"/>
    <cellStyle name="SAPBEXfilterDrill 5 8" xfId="18287" xr:uid="{00000000-0005-0000-0000-000099320000}"/>
    <cellStyle name="SAPBEXfilterDrill 5 9" xfId="22408" xr:uid="{00000000-0005-0000-0000-00009A320000}"/>
    <cellStyle name="SAPBEXfilterDrill 6" xfId="748" xr:uid="{00000000-0005-0000-0000-00009B320000}"/>
    <cellStyle name="SAPBEXfilterDrill 6 10" xfId="37987" xr:uid="{00000000-0005-0000-0000-00009C320000}"/>
    <cellStyle name="SAPBEXfilterDrill 6 11" xfId="42302" xr:uid="{C2488030-7B24-4AD2-BD71-921C4F24290F}"/>
    <cellStyle name="SAPBEXfilterDrill 6 12" xfId="44778" xr:uid="{C43391C7-33A2-4EE9-91D8-FEB2C8605B2A}"/>
    <cellStyle name="SAPBEXfilterDrill 6 13" xfId="46840" xr:uid="{28E343E7-FB06-4E28-AF4B-E9A2DAF6F9BA}"/>
    <cellStyle name="SAPBEXfilterDrill 6 14" xfId="49144" xr:uid="{E3E1D5AE-1398-4B7A-82A5-2B072108E829}"/>
    <cellStyle name="SAPBEXfilterDrill 6 2" xfId="749" xr:uid="{00000000-0005-0000-0000-00009D320000}"/>
    <cellStyle name="SAPBEXfilterDrill 6 2 2" xfId="5510" xr:uid="{00000000-0005-0000-0000-00009E320000}"/>
    <cellStyle name="SAPBEXfilterDrill 6 2 2 2" xfId="37647" xr:uid="{00000000-0005-0000-0000-00009F320000}"/>
    <cellStyle name="SAPBEXfilterDrill 6 2 3" xfId="6888" xr:uid="{00000000-0005-0000-0000-0000A0320000}"/>
    <cellStyle name="SAPBEXfilterDrill 6 2 4" xfId="13335" xr:uid="{00000000-0005-0000-0000-0000A1320000}"/>
    <cellStyle name="SAPBEXfilterDrill 6 2 5" xfId="13217" xr:uid="{00000000-0005-0000-0000-0000A2320000}"/>
    <cellStyle name="SAPBEXfilterDrill 6 2 6" xfId="15404" xr:uid="{00000000-0005-0000-0000-0000A3320000}"/>
    <cellStyle name="SAPBEXfilterDrill 6 2 7" xfId="18267" xr:uid="{00000000-0005-0000-0000-0000A4320000}"/>
    <cellStyle name="SAPBEXfilterDrill 6 2 8" xfId="22411" xr:uid="{00000000-0005-0000-0000-0000A5320000}"/>
    <cellStyle name="SAPBEXfilterDrill 6 2 9" xfId="37988" xr:uid="{00000000-0005-0000-0000-0000A6320000}"/>
    <cellStyle name="SAPBEXfilterDrill 6 3" xfId="5511" xr:uid="{00000000-0005-0000-0000-0000A7320000}"/>
    <cellStyle name="SAPBEXfilterDrill 6 3 2" xfId="37648" xr:uid="{00000000-0005-0000-0000-0000A8320000}"/>
    <cellStyle name="SAPBEXfilterDrill 6 4" xfId="6031" xr:uid="{00000000-0005-0000-0000-0000A9320000}"/>
    <cellStyle name="SAPBEXfilterDrill 6 5" xfId="7192" xr:uid="{00000000-0005-0000-0000-0000AA320000}"/>
    <cellStyle name="SAPBEXfilterDrill 6 6" xfId="14200" xr:uid="{00000000-0005-0000-0000-0000AB320000}"/>
    <cellStyle name="SAPBEXfilterDrill 6 7" xfId="13479" xr:uid="{00000000-0005-0000-0000-0000AC320000}"/>
    <cellStyle name="SAPBEXfilterDrill 6 8" xfId="18296" xr:uid="{00000000-0005-0000-0000-0000AD320000}"/>
    <cellStyle name="SAPBEXfilterDrill 6 9" xfId="22410" xr:uid="{00000000-0005-0000-0000-0000AE320000}"/>
    <cellStyle name="SAPBEXfilterDrill 7" xfId="750" xr:uid="{00000000-0005-0000-0000-0000AF320000}"/>
    <cellStyle name="SAPBEXfilterDrill 7 10" xfId="37989" xr:uid="{00000000-0005-0000-0000-0000B0320000}"/>
    <cellStyle name="SAPBEXfilterDrill 7 11" xfId="42303" xr:uid="{CAB53281-F7B2-4C0D-9DDA-979A4E375D93}"/>
    <cellStyle name="SAPBEXfilterDrill 7 12" xfId="44779" xr:uid="{2CC02CA5-7B7B-4908-9C69-D381F252C14C}"/>
    <cellStyle name="SAPBEXfilterDrill 7 13" xfId="46841" xr:uid="{93992606-BD3D-4D50-96C5-0A6DA97050D0}"/>
    <cellStyle name="SAPBEXfilterDrill 7 14" xfId="49145" xr:uid="{4424C120-C4D9-451A-967B-A5FE08926E9F}"/>
    <cellStyle name="SAPBEXfilterDrill 7 2" xfId="751" xr:uid="{00000000-0005-0000-0000-0000B1320000}"/>
    <cellStyle name="SAPBEXfilterDrill 7 2 2" xfId="5508" xr:uid="{00000000-0005-0000-0000-0000B2320000}"/>
    <cellStyle name="SAPBEXfilterDrill 7 2 2 2" xfId="37645" xr:uid="{00000000-0005-0000-0000-0000B3320000}"/>
    <cellStyle name="SAPBEXfilterDrill 7 2 3" xfId="7285" xr:uid="{00000000-0005-0000-0000-0000B4320000}"/>
    <cellStyle name="SAPBEXfilterDrill 7 2 4" xfId="13073" xr:uid="{00000000-0005-0000-0000-0000B5320000}"/>
    <cellStyle name="SAPBEXfilterDrill 7 2 5" xfId="6021" xr:uid="{00000000-0005-0000-0000-0000B6320000}"/>
    <cellStyle name="SAPBEXfilterDrill 7 2 6" xfId="13621" xr:uid="{00000000-0005-0000-0000-0000B7320000}"/>
    <cellStyle name="SAPBEXfilterDrill 7 2 7" xfId="18280" xr:uid="{00000000-0005-0000-0000-0000B8320000}"/>
    <cellStyle name="SAPBEXfilterDrill 7 2 8" xfId="22413" xr:uid="{00000000-0005-0000-0000-0000B9320000}"/>
    <cellStyle name="SAPBEXfilterDrill 7 2 9" xfId="37990" xr:uid="{00000000-0005-0000-0000-0000BA320000}"/>
    <cellStyle name="SAPBEXfilterDrill 7 3" xfId="5509" xr:uid="{00000000-0005-0000-0000-0000BB320000}"/>
    <cellStyle name="SAPBEXfilterDrill 7 3 2" xfId="37646" xr:uid="{00000000-0005-0000-0000-0000BC320000}"/>
    <cellStyle name="SAPBEXfilterDrill 7 4" xfId="6054" xr:uid="{00000000-0005-0000-0000-0000BD320000}"/>
    <cellStyle name="SAPBEXfilterDrill 7 5" xfId="6724" xr:uid="{00000000-0005-0000-0000-0000BE320000}"/>
    <cellStyle name="SAPBEXfilterDrill 7 6" xfId="13465" xr:uid="{00000000-0005-0000-0000-0000BF320000}"/>
    <cellStyle name="SAPBEXfilterDrill 7 7" xfId="6960" xr:uid="{00000000-0005-0000-0000-0000C0320000}"/>
    <cellStyle name="SAPBEXfilterDrill 7 8" xfId="18278" xr:uid="{00000000-0005-0000-0000-0000C1320000}"/>
    <cellStyle name="SAPBEXfilterDrill 7 9" xfId="22412" xr:uid="{00000000-0005-0000-0000-0000C2320000}"/>
    <cellStyle name="SAPBEXfilterDrill 8" xfId="752" xr:uid="{00000000-0005-0000-0000-0000C3320000}"/>
    <cellStyle name="SAPBEXfilterDrill 8 10" xfId="45482" xr:uid="{CB09767F-BA46-4A45-8A33-3205812A3E73}"/>
    <cellStyle name="SAPBEXfilterDrill 8 11" xfId="47804" xr:uid="{208A4F44-964A-49A6-9C2B-85E48E031AF6}"/>
    <cellStyle name="SAPBEXfilterDrill 8 2" xfId="10128" xr:uid="{00000000-0005-0000-0000-0000C4320000}"/>
    <cellStyle name="SAPBEXfilterDrill 8 3" xfId="14691" xr:uid="{00000000-0005-0000-0000-0000C5320000}"/>
    <cellStyle name="SAPBEXfilterDrill 8 4" xfId="6491" xr:uid="{00000000-0005-0000-0000-0000C6320000}"/>
    <cellStyle name="SAPBEXfilterDrill 8 5" xfId="15610" xr:uid="{00000000-0005-0000-0000-0000C7320000}"/>
    <cellStyle name="SAPBEXfilterDrill 8 6" xfId="5024" xr:uid="{00000000-0005-0000-0000-0000C8320000}"/>
    <cellStyle name="SAPBEXfilterDrill 8 7" xfId="37991" xr:uid="{00000000-0005-0000-0000-0000C9320000}"/>
    <cellStyle name="SAPBEXfilterDrill 8 8" xfId="40324" xr:uid="{CA696D6C-A8E9-430E-AF3C-55B5EF337D54}"/>
    <cellStyle name="SAPBEXfilterDrill 8 9" xfId="39293" xr:uid="{F25A2855-36FF-466F-B86E-9C791B527E36}"/>
    <cellStyle name="SAPBEXfilterDrill 9" xfId="753" xr:uid="{00000000-0005-0000-0000-0000CA320000}"/>
    <cellStyle name="SAPBEXfilterDrill 9 2" xfId="5506" xr:uid="{00000000-0005-0000-0000-0000CB320000}"/>
    <cellStyle name="SAPBEXfilterDrill 9 2 2" xfId="37635" xr:uid="{00000000-0005-0000-0000-0000CC320000}"/>
    <cellStyle name="SAPBEXfilterDrill 9 3" xfId="7300" xr:uid="{00000000-0005-0000-0000-0000CD320000}"/>
    <cellStyle name="SAPBEXfilterDrill 9 4" xfId="13336" xr:uid="{00000000-0005-0000-0000-0000CE320000}"/>
    <cellStyle name="SAPBEXfilterDrill 9 5" xfId="12968" xr:uid="{00000000-0005-0000-0000-0000CF320000}"/>
    <cellStyle name="SAPBEXfilterDrill 9 6" xfId="15566" xr:uid="{00000000-0005-0000-0000-0000D0320000}"/>
    <cellStyle name="SAPBEXfilterDrill 9 7" xfId="18273" xr:uid="{00000000-0005-0000-0000-0000D1320000}"/>
    <cellStyle name="SAPBEXfilterDrill 9 8" xfId="22414" xr:uid="{00000000-0005-0000-0000-0000D2320000}"/>
    <cellStyle name="SAPBEXfilterDrill 9 9" xfId="37992" xr:uid="{00000000-0005-0000-0000-0000D3320000}"/>
    <cellStyle name="SAPBEXfilterDrill_2009 Fleet segmentation" xfId="754" xr:uid="{00000000-0005-0000-0000-0000D4320000}"/>
    <cellStyle name="SAPBEXfilterItem" xfId="85" xr:uid="{00000000-0005-0000-0000-0000D5320000}"/>
    <cellStyle name="SAPBEXfilterItem 2" xfId="755" xr:uid="{00000000-0005-0000-0000-0000D6320000}"/>
    <cellStyle name="SAPBEXfilterItem 2 10" xfId="37905" xr:uid="{00000000-0005-0000-0000-0000D7320000}"/>
    <cellStyle name="SAPBEXfilterItem 2 11" xfId="37993" xr:uid="{00000000-0005-0000-0000-0000D8320000}"/>
    <cellStyle name="SAPBEXfilterItem 2 12" xfId="38106" xr:uid="{FE8006D7-591A-41E2-A921-F2EB7EFDFC6D}"/>
    <cellStyle name="SAPBEXfilterItem 2 13" xfId="38238" xr:uid="{203DDEED-8902-4CC6-BD0A-5141C8F9B948}"/>
    <cellStyle name="SAPBEXfilterItem 2 14" xfId="42047" xr:uid="{1D78532A-3FBE-45E6-BDC7-F5957C0E37E2}"/>
    <cellStyle name="SAPBEXfilterItem 2 15" xfId="41795" xr:uid="{788262F9-FCE0-47E7-AD60-E98E85729DC0}"/>
    <cellStyle name="SAPBEXfilterItem 2 16" xfId="41146" xr:uid="{3F537F8E-3450-4107-A6C0-B6F65E2D4A3A}"/>
    <cellStyle name="SAPBEXfilterItem 2 17" xfId="39040" xr:uid="{14DCA3DD-E5EF-42FD-BD8A-EB0863591720}"/>
    <cellStyle name="SAPBEXfilterItem 2 2" xfId="756" xr:uid="{00000000-0005-0000-0000-0000D9320000}"/>
    <cellStyle name="SAPBEXfilterItem 2 2 10" xfId="42304" xr:uid="{27C83556-F2EB-4644-A6E2-78D574458221}"/>
    <cellStyle name="SAPBEXfilterItem 2 2 11" xfId="46842" xr:uid="{E184FE39-866B-4C40-85FB-92E623FB6FFD}"/>
    <cellStyle name="SAPBEXfilterItem 2 2 12" xfId="49146" xr:uid="{A7C00A1B-0FBB-4194-BB58-026EF503185F}"/>
    <cellStyle name="SAPBEXfilterItem 2 2 2" xfId="5503" xr:uid="{00000000-0005-0000-0000-0000DA320000}"/>
    <cellStyle name="SAPBEXfilterItem 2 2 2 2" xfId="22708" xr:uid="{00000000-0005-0000-0000-0000DB320000}"/>
    <cellStyle name="SAPBEXfilterItem 2 2 3" xfId="7276" xr:uid="{00000000-0005-0000-0000-0000DC320000}"/>
    <cellStyle name="SAPBEXfilterItem 2 2 3 2" xfId="23518" xr:uid="{00000000-0005-0000-0000-0000DD320000}"/>
    <cellStyle name="SAPBEXfilterItem 2 2 4" xfId="5904" xr:uid="{00000000-0005-0000-0000-0000DE320000}"/>
    <cellStyle name="SAPBEXfilterItem 2 2 4 2" xfId="22890" xr:uid="{00000000-0005-0000-0000-0000DF320000}"/>
    <cellStyle name="SAPBEXfilterItem 2 2 5" xfId="5501" xr:uid="{00000000-0005-0000-0000-0000E0320000}"/>
    <cellStyle name="SAPBEXfilterItem 2 2 5 2" xfId="22707" xr:uid="{00000000-0005-0000-0000-0000E1320000}"/>
    <cellStyle name="SAPBEXfilterItem 2 2 6" xfId="14078" xr:uid="{00000000-0005-0000-0000-0000E2320000}"/>
    <cellStyle name="SAPBEXfilterItem 2 2 6 2" xfId="29659" xr:uid="{00000000-0005-0000-0000-0000E3320000}"/>
    <cellStyle name="SAPBEXfilterItem 2 2 7" xfId="22416" xr:uid="{00000000-0005-0000-0000-0000E4320000}"/>
    <cellStyle name="SAPBEXfilterItem 2 2 8" xfId="37994" xr:uid="{00000000-0005-0000-0000-0000E5320000}"/>
    <cellStyle name="SAPBEXfilterItem 2 2 9" xfId="38107" xr:uid="{AD149227-4E9D-495C-BE62-FD753CF9711C}"/>
    <cellStyle name="SAPBEXfilterItem 2 3" xfId="5504" xr:uid="{00000000-0005-0000-0000-0000E6320000}"/>
    <cellStyle name="SAPBEXfilterItem 2 3 2" xfId="22709" xr:uid="{00000000-0005-0000-0000-0000E7320000}"/>
    <cellStyle name="SAPBEXfilterItem 2 3 3" xfId="41396" xr:uid="{D065E207-AFEC-4690-AD1A-3B7F59282E46}"/>
    <cellStyle name="SAPBEXfilterItem 2 3 4" xfId="39010" xr:uid="{55ED013F-1FE7-494A-BB00-2A908EEBB720}"/>
    <cellStyle name="SAPBEXfilterItem 2 3 5" xfId="46699" xr:uid="{569008A9-DEE7-4D20-B647-9FB8B827DF65}"/>
    <cellStyle name="SAPBEXfilterItem 2 3 6" xfId="49015" xr:uid="{37E4BD49-4718-42B0-B8EB-F8B17BC7A353}"/>
    <cellStyle name="SAPBEXfilterItem 2 4" xfId="7309" xr:uid="{00000000-0005-0000-0000-0000E8320000}"/>
    <cellStyle name="SAPBEXfilterItem 2 4 2" xfId="23526" xr:uid="{00000000-0005-0000-0000-0000E9320000}"/>
    <cellStyle name="SAPBEXfilterItem 2 4 3" xfId="40327" xr:uid="{E2D3AF34-193E-4791-A5E1-FC55F3EBB348}"/>
    <cellStyle name="SAPBEXfilterItem 2 4 4" xfId="39290" xr:uid="{428BF55B-0203-4C7D-A8A9-58128A0EACB7}"/>
    <cellStyle name="SAPBEXfilterItem 2 4 5" xfId="43301" xr:uid="{7F08B0D3-0F6A-4D11-98D3-FE8B5447522E}"/>
    <cellStyle name="SAPBEXfilterItem 2 4 6" xfId="45485" xr:uid="{8E3816E5-E383-46F6-9DA2-8862B085EF18}"/>
    <cellStyle name="SAPBEXfilterItem 2 4 7" xfId="47807" xr:uid="{A6DD46B8-4CFB-4CD3-BB69-F57CF60C5892}"/>
    <cellStyle name="SAPBEXfilterItem 2 5" xfId="13337" xr:uid="{00000000-0005-0000-0000-0000EA320000}"/>
    <cellStyle name="SAPBEXfilterItem 2 5 2" xfId="29044" xr:uid="{00000000-0005-0000-0000-0000EB320000}"/>
    <cellStyle name="SAPBEXfilterItem 2 6" xfId="7476" xr:uid="{00000000-0005-0000-0000-0000EC320000}"/>
    <cellStyle name="SAPBEXfilterItem 2 6 2" xfId="23656" xr:uid="{00000000-0005-0000-0000-0000ED320000}"/>
    <cellStyle name="SAPBEXfilterItem 2 7" xfId="14218" xr:uid="{00000000-0005-0000-0000-0000EE320000}"/>
    <cellStyle name="SAPBEXfilterItem 2 7 2" xfId="29759" xr:uid="{00000000-0005-0000-0000-0000EF320000}"/>
    <cellStyle name="SAPBEXfilterItem 2 8" xfId="22246" xr:uid="{00000000-0005-0000-0000-0000F0320000}"/>
    <cellStyle name="SAPBEXfilterItem 2 9" xfId="22415" xr:uid="{00000000-0005-0000-0000-0000F1320000}"/>
    <cellStyle name="SAPBEXfilterItem 3" xfId="757" xr:uid="{00000000-0005-0000-0000-0000F2320000}"/>
    <cellStyle name="SAPBEXfilterItem 3 10" xfId="41397" xr:uid="{19AD4566-B366-429B-BBB5-959795544EE9}"/>
    <cellStyle name="SAPBEXfilterItem 3 11" xfId="39009" xr:uid="{0EA0A437-0834-4461-928E-4529E6A8C974}"/>
    <cellStyle name="SAPBEXfilterItem 3 12" xfId="44512" xr:uid="{6CC82D77-DD0D-4B6A-8FA0-FFEE8DF8C34E}"/>
    <cellStyle name="SAPBEXfilterItem 3 13" xfId="46700" xr:uid="{5717A92E-2F62-4147-806F-542C2EC56AB8}"/>
    <cellStyle name="SAPBEXfilterItem 3 14" xfId="49016" xr:uid="{60BCD99F-E25A-40EE-AF0C-0144739E98FD}"/>
    <cellStyle name="SAPBEXfilterItem 3 2" xfId="758" xr:uid="{00000000-0005-0000-0000-0000F3320000}"/>
    <cellStyle name="SAPBEXfilterItem 3 3" xfId="5502" xr:uid="{00000000-0005-0000-0000-0000F4320000}"/>
    <cellStyle name="SAPBEXfilterItem 3 3 2" xfId="37239" xr:uid="{00000000-0005-0000-0000-0000F5320000}"/>
    <cellStyle name="SAPBEXfilterItem 3 4" xfId="7287" xr:uid="{00000000-0005-0000-0000-0000F6320000}"/>
    <cellStyle name="SAPBEXfilterItem 3 4 2" xfId="37141" xr:uid="{00000000-0005-0000-0000-0000F7320000}"/>
    <cellStyle name="SAPBEXfilterItem 3 5" xfId="13338" xr:uid="{00000000-0005-0000-0000-0000F8320000}"/>
    <cellStyle name="SAPBEXfilterItem 3 6" xfId="10568" xr:uid="{00000000-0005-0000-0000-0000F9320000}"/>
    <cellStyle name="SAPBEXfilterItem 3 7" xfId="6039" xr:uid="{00000000-0005-0000-0000-0000FA320000}"/>
    <cellStyle name="SAPBEXfilterItem 3 8" xfId="17130" xr:uid="{00000000-0005-0000-0000-0000FB320000}"/>
    <cellStyle name="SAPBEXfilterItem 3 9" xfId="22417" xr:uid="{00000000-0005-0000-0000-0000FC320000}"/>
    <cellStyle name="SAPBEXfilterItem 4" xfId="759" xr:uid="{00000000-0005-0000-0000-0000FD320000}"/>
    <cellStyle name="SAPBEXfilterItem 4 10" xfId="42306" xr:uid="{93ED8958-B194-4095-BE4D-F40A4C2BBF34}"/>
    <cellStyle name="SAPBEXfilterItem 4 11" xfId="46843" xr:uid="{D93C3A88-B10F-46D7-9D36-84B43FA88908}"/>
    <cellStyle name="SAPBEXfilterItem 4 12" xfId="49147" xr:uid="{3E414825-C5CF-4D67-B419-46959DDCCE01}"/>
    <cellStyle name="SAPBEXfilterItem 4 2" xfId="5500" xr:uid="{00000000-0005-0000-0000-0000FE320000}"/>
    <cellStyle name="SAPBEXfilterItem 4 2 2" xfId="22706" xr:uid="{00000000-0005-0000-0000-0000FF320000}"/>
    <cellStyle name="SAPBEXfilterItem 4 3" xfId="7318" xr:uid="{00000000-0005-0000-0000-000000330000}"/>
    <cellStyle name="SAPBEXfilterItem 4 3 2" xfId="23530" xr:uid="{00000000-0005-0000-0000-000001330000}"/>
    <cellStyle name="SAPBEXfilterItem 4 4" xfId="13339" xr:uid="{00000000-0005-0000-0000-000002330000}"/>
    <cellStyle name="SAPBEXfilterItem 4 4 2" xfId="29045" xr:uid="{00000000-0005-0000-0000-000003330000}"/>
    <cellStyle name="SAPBEXfilterItem 4 5" xfId="7165" xr:uid="{00000000-0005-0000-0000-000004330000}"/>
    <cellStyle name="SAPBEXfilterItem 4 5 2" xfId="23447" xr:uid="{00000000-0005-0000-0000-000005330000}"/>
    <cellStyle name="SAPBEXfilterItem 4 6" xfId="14695" xr:uid="{00000000-0005-0000-0000-000006330000}"/>
    <cellStyle name="SAPBEXfilterItem 4 6 2" xfId="30180" xr:uid="{00000000-0005-0000-0000-000007330000}"/>
    <cellStyle name="SAPBEXfilterItem 4 7" xfId="22418" xr:uid="{00000000-0005-0000-0000-000008330000}"/>
    <cellStyle name="SAPBEXfilterItem 4 8" xfId="37995" xr:uid="{00000000-0005-0000-0000-000009330000}"/>
    <cellStyle name="SAPBEXfilterItem 4 9" xfId="38108" xr:uid="{DC2E5DD2-E99E-44DA-AA1E-33795A61FC50}"/>
    <cellStyle name="SAPBEXfilterItem 5" xfId="760" xr:uid="{00000000-0005-0000-0000-00000A330000}"/>
    <cellStyle name="SAPBEXfilterItem 5 10" xfId="42307" xr:uid="{39941213-A011-4346-B080-45C248879340}"/>
    <cellStyle name="SAPBEXfilterItem 5 11" xfId="44783" xr:uid="{1F48EC0F-72AD-4390-AF29-3913AEA67072}"/>
    <cellStyle name="SAPBEXfilterItem 5 12" xfId="46844" xr:uid="{416273A3-E0A6-4D2D-8427-37494F44FBDD}"/>
    <cellStyle name="SAPBEXfilterItem 5 13" xfId="49148" xr:uid="{6CDF9B7C-C4B7-41FE-8088-FB58B7D5E498}"/>
    <cellStyle name="SAPBEXfilterItem 5 2" xfId="5499" xr:uid="{00000000-0005-0000-0000-00000B330000}"/>
    <cellStyle name="SAPBEXfilterItem 5 2 2" xfId="37140" xr:uid="{00000000-0005-0000-0000-00000C330000}"/>
    <cellStyle name="SAPBEXfilterItem 5 3" xfId="7282" xr:uid="{00000000-0005-0000-0000-00000D330000}"/>
    <cellStyle name="SAPBEXfilterItem 5 4" xfId="8985" xr:uid="{00000000-0005-0000-0000-00000E330000}"/>
    <cellStyle name="SAPBEXfilterItem 5 5" xfId="13460" xr:uid="{00000000-0005-0000-0000-00000F330000}"/>
    <cellStyle name="SAPBEXfilterItem 5 6" xfId="6989" xr:uid="{00000000-0005-0000-0000-000010330000}"/>
    <cellStyle name="SAPBEXfilterItem 5 7" xfId="15708" xr:uid="{00000000-0005-0000-0000-000011330000}"/>
    <cellStyle name="SAPBEXfilterItem 5 8" xfId="22419" xr:uid="{00000000-0005-0000-0000-000012330000}"/>
    <cellStyle name="SAPBEXfilterItem 5 9" xfId="37996" xr:uid="{00000000-0005-0000-0000-000013330000}"/>
    <cellStyle name="SAPBEXfilterItem 6" xfId="761" xr:uid="{00000000-0005-0000-0000-000014330000}"/>
    <cellStyle name="SAPBEXfilterItem 6 2" xfId="40326" xr:uid="{86D4178E-8BD8-4B2C-B039-5B705485BB72}"/>
    <cellStyle name="SAPBEXfilterItem 6 3" xfId="39291" xr:uid="{ACDD26BA-6604-498D-A2F7-6F08EFFB8142}"/>
    <cellStyle name="SAPBEXfilterItem 6 4" xfId="45484" xr:uid="{D0D06EB4-1297-4DA7-A4AB-21C2931A0923}"/>
    <cellStyle name="SAPBEXfilterItem 6 5" xfId="47806" xr:uid="{BC902149-B35A-4C27-B669-0B4D3AAB0164}"/>
    <cellStyle name="SAPBEXfilterItem 7" xfId="41340" xr:uid="{6220765F-DC36-4776-B59B-1CB3705F977C}"/>
    <cellStyle name="SAPBEXfilterItem 8" xfId="43353" xr:uid="{B3356E82-020E-4866-8CC6-EECC69854E15}"/>
    <cellStyle name="SAPBEXfilterItem 9" xfId="44703" xr:uid="{3C2F82D8-E646-4844-BAEA-54DBEC73F5A2}"/>
    <cellStyle name="SAPBEXfilterItem_2009 Fleet segmentation" xfId="762" xr:uid="{00000000-0005-0000-0000-000015330000}"/>
    <cellStyle name="SAPBEXfilterText" xfId="86" xr:uid="{00000000-0005-0000-0000-000016330000}"/>
    <cellStyle name="SAPBEXfilterText 10" xfId="1831" xr:uid="{00000000-0005-0000-0000-000017330000}"/>
    <cellStyle name="SAPBEXfilterText 2" xfId="763" xr:uid="{00000000-0005-0000-0000-000018330000}"/>
    <cellStyle name="SAPBEXfilterText 2 2" xfId="1832" xr:uid="{00000000-0005-0000-0000-000019330000}"/>
    <cellStyle name="SAPBEXfilterText 2 3" xfId="22156" xr:uid="{00000000-0005-0000-0000-00001A330000}"/>
    <cellStyle name="SAPBEXfilterText 2 3 2" xfId="40329" xr:uid="{AD30ECE0-EF27-4DF4-94DD-EB9DD744BC71}"/>
    <cellStyle name="SAPBEXfilterText 2 3 3" xfId="39288" xr:uid="{5140DED2-2C15-4323-A7A7-DACE9D51D11C}"/>
    <cellStyle name="SAPBEXfilterText 2 3 4" xfId="43303" xr:uid="{EA7FF68C-4913-4227-92CD-0628E502F357}"/>
    <cellStyle name="SAPBEXfilterText 2 3 5" xfId="45487" xr:uid="{4590A6D3-B4AA-450A-8268-1D6934866369}"/>
    <cellStyle name="SAPBEXfilterText 2 3 6" xfId="47809" xr:uid="{92C94142-C34F-42BB-8AB9-98FC487ACBA2}"/>
    <cellStyle name="SAPBEXfilterText 2 4" xfId="37906" xr:uid="{00000000-0005-0000-0000-00001B330000}"/>
    <cellStyle name="SAPBEXfilterText 2 5" xfId="38240" xr:uid="{74E02324-C1D3-423C-A908-B83AF8EFE78A}"/>
    <cellStyle name="SAPBEXfilterText 2 6" xfId="40204" xr:uid="{59987D09-AA0B-48C7-B477-94C18012642A}"/>
    <cellStyle name="SAPBEXfilterText 2 7" xfId="39820" xr:uid="{3D76B2CB-7E5E-42AA-92B2-E443C37FA07F}"/>
    <cellStyle name="SAPBEXfilterText 2 8" xfId="44551" xr:uid="{E4095D7A-E3B8-49BD-AD21-1774C3909202}"/>
    <cellStyle name="SAPBEXfilterText 2 9" xfId="43286" xr:uid="{B9CFD4F4-BD1C-47FA-9E99-AAB5B979F06E}"/>
    <cellStyle name="SAPBEXfilterText 3" xfId="764" xr:uid="{00000000-0005-0000-0000-00001C330000}"/>
    <cellStyle name="SAPBEXfilterText 3 10" xfId="41399" xr:uid="{6A47200D-AE5B-49F2-A163-3E0924737FB1}"/>
    <cellStyle name="SAPBEXfilterText 3 11" xfId="39007" xr:uid="{D118599D-8AB1-4E58-BA08-FEB6AF5D27C6}"/>
    <cellStyle name="SAPBEXfilterText 3 12" xfId="44514" xr:uid="{212BE511-302D-4EF7-9DCD-30F51D845900}"/>
    <cellStyle name="SAPBEXfilterText 3 13" xfId="46701" xr:uid="{20D9F5DD-6790-42DB-88CF-C92729491E4F}"/>
    <cellStyle name="SAPBEXfilterText 3 14" xfId="49017" xr:uid="{8603A2C2-6D68-41B4-9BE8-B79E7CDEE4C3}"/>
    <cellStyle name="SAPBEXfilterText 3 2" xfId="765" xr:uid="{00000000-0005-0000-0000-00001D330000}"/>
    <cellStyle name="SAPBEXfilterText 3 3" xfId="5496" xr:uid="{00000000-0005-0000-0000-00001E330000}"/>
    <cellStyle name="SAPBEXfilterText 3 3 2" xfId="37240" xr:uid="{00000000-0005-0000-0000-00001F330000}"/>
    <cellStyle name="SAPBEXfilterText 3 4" xfId="6032" xr:uid="{00000000-0005-0000-0000-000020330000}"/>
    <cellStyle name="SAPBEXfilterText 3 4 2" xfId="37612" xr:uid="{00000000-0005-0000-0000-000021330000}"/>
    <cellStyle name="SAPBEXfilterText 3 5" xfId="15104" xr:uid="{00000000-0005-0000-0000-000022330000}"/>
    <cellStyle name="SAPBEXfilterText 3 6" xfId="7006" xr:uid="{00000000-0005-0000-0000-000023330000}"/>
    <cellStyle name="SAPBEXfilterText 3 7" xfId="15886" xr:uid="{00000000-0005-0000-0000-000024330000}"/>
    <cellStyle name="SAPBEXfilterText 3 8" xfId="15691" xr:uid="{00000000-0005-0000-0000-000025330000}"/>
    <cellStyle name="SAPBEXfilterText 3 9" xfId="22420" xr:uid="{00000000-0005-0000-0000-000026330000}"/>
    <cellStyle name="SAPBEXfilterText 4" xfId="766" xr:uid="{00000000-0005-0000-0000-000027330000}"/>
    <cellStyle name="SAPBEXfilterText 4 10" xfId="42310" xr:uid="{88C81381-31B8-4E7B-9B6A-36CF24B6AB3F}"/>
    <cellStyle name="SAPBEXfilterText 4 11" xfId="44786" xr:uid="{F3BF2687-9FC9-408E-835B-522CD421F2B3}"/>
    <cellStyle name="SAPBEXfilterText 4 12" xfId="46845" xr:uid="{34D74F7E-DACE-4FF8-B1D4-5890296EDB99}"/>
    <cellStyle name="SAPBEXfilterText 4 13" xfId="49149" xr:uid="{81C97354-DC87-4251-B5D5-809168E1E981}"/>
    <cellStyle name="SAPBEXfilterText 4 2" xfId="5494" xr:uid="{00000000-0005-0000-0000-000028330000}"/>
    <cellStyle name="SAPBEXfilterText 4 2 2" xfId="37139" xr:uid="{00000000-0005-0000-0000-000029330000}"/>
    <cellStyle name="SAPBEXfilterText 4 3" xfId="7274" xr:uid="{00000000-0005-0000-0000-00002A330000}"/>
    <cellStyle name="SAPBEXfilterText 4 4" xfId="13341" xr:uid="{00000000-0005-0000-0000-00002B330000}"/>
    <cellStyle name="SAPBEXfilterText 4 5" xfId="10556" xr:uid="{00000000-0005-0000-0000-00002C330000}"/>
    <cellStyle name="SAPBEXfilterText 4 6" xfId="15884" xr:uid="{00000000-0005-0000-0000-00002D330000}"/>
    <cellStyle name="SAPBEXfilterText 4 7" xfId="15694" xr:uid="{00000000-0005-0000-0000-00002E330000}"/>
    <cellStyle name="SAPBEXfilterText 4 8" xfId="22421" xr:uid="{00000000-0005-0000-0000-00002F330000}"/>
    <cellStyle name="SAPBEXfilterText 4 9" xfId="37997" xr:uid="{00000000-0005-0000-0000-000030330000}"/>
    <cellStyle name="SAPBEXfilterText 5" xfId="1833" xr:uid="{00000000-0005-0000-0000-000031330000}"/>
    <cellStyle name="SAPBEXfilterText 6" xfId="1834" xr:uid="{00000000-0005-0000-0000-000032330000}"/>
    <cellStyle name="SAPBEXfilterText 7" xfId="1835" xr:uid="{00000000-0005-0000-0000-000033330000}"/>
    <cellStyle name="SAPBEXfilterText 8" xfId="1836" xr:uid="{00000000-0005-0000-0000-000034330000}"/>
    <cellStyle name="SAPBEXfilterText 9" xfId="1837" xr:uid="{00000000-0005-0000-0000-000035330000}"/>
    <cellStyle name="SAPBEXfilterText_CC - Div XRef" xfId="1838" xr:uid="{00000000-0005-0000-0000-000036330000}"/>
    <cellStyle name="SAPBEXformats" xfId="87" xr:uid="{00000000-0005-0000-0000-000037330000}"/>
    <cellStyle name="SAPBEXformats 10" xfId="767" xr:uid="{00000000-0005-0000-0000-000038330000}"/>
    <cellStyle name="SAPBEXformats 10 10" xfId="22422" xr:uid="{00000000-0005-0000-0000-000039330000}"/>
    <cellStyle name="SAPBEXformats 10 11" xfId="39673" xr:uid="{090A844C-674D-447C-ACE3-294D06540432}"/>
    <cellStyle name="SAPBEXformats 10 12" xfId="41110" xr:uid="{1D20ABAC-F076-4225-8318-939142A85C08}"/>
    <cellStyle name="SAPBEXformats 10 13" xfId="38276" xr:uid="{74599BAA-D050-4081-8FE0-3B138C5268A2}"/>
    <cellStyle name="SAPBEXformats 10 14" xfId="38206" xr:uid="{70A3486A-9E7D-4B00-92AD-CCBDC2FB82AB}"/>
    <cellStyle name="SAPBEXformats 10 2" xfId="2923" xr:uid="{00000000-0005-0000-0000-00003A330000}"/>
    <cellStyle name="SAPBEXformats 10 2 10" xfId="43676" xr:uid="{6193F4BE-F741-4F35-A1EB-01CB5C7C50D7}"/>
    <cellStyle name="SAPBEXformats 10 2 11" xfId="45866" xr:uid="{758FA998-5CF6-4333-8897-DEBC2C545781}"/>
    <cellStyle name="SAPBEXformats 10 2 12" xfId="48184" xr:uid="{24D21813-9677-4D3E-BF12-929129AD4279}"/>
    <cellStyle name="SAPBEXformats 10 2 2" xfId="8095" xr:uid="{00000000-0005-0000-0000-00003B330000}"/>
    <cellStyle name="SAPBEXformats 10 2 2 2" xfId="24124" xr:uid="{00000000-0005-0000-0000-00003C330000}"/>
    <cellStyle name="SAPBEXformats 10 2 3" xfId="10922" xr:uid="{00000000-0005-0000-0000-00003D330000}"/>
    <cellStyle name="SAPBEXformats 10 2 3 2" xfId="26789" xr:uid="{00000000-0005-0000-0000-00003E330000}"/>
    <cellStyle name="SAPBEXformats 10 2 4" xfId="13129" xr:uid="{00000000-0005-0000-0000-00003F330000}"/>
    <cellStyle name="SAPBEXformats 10 2 4 2" xfId="28909" xr:uid="{00000000-0005-0000-0000-000040330000}"/>
    <cellStyle name="SAPBEXformats 10 2 5" xfId="16274" xr:uid="{00000000-0005-0000-0000-000041330000}"/>
    <cellStyle name="SAPBEXformats 10 2 5 2" xfId="31412" xr:uid="{00000000-0005-0000-0000-000042330000}"/>
    <cellStyle name="SAPBEXformats 10 2 6" xfId="18885" xr:uid="{00000000-0005-0000-0000-000043330000}"/>
    <cellStyle name="SAPBEXformats 10 2 6 2" xfId="33833" xr:uid="{00000000-0005-0000-0000-000044330000}"/>
    <cellStyle name="SAPBEXformats 10 2 7" xfId="21133" xr:uid="{00000000-0005-0000-0000-000045330000}"/>
    <cellStyle name="SAPBEXformats 10 2 7 2" xfId="36059" xr:uid="{00000000-0005-0000-0000-000046330000}"/>
    <cellStyle name="SAPBEXformats 10 2 8" xfId="6289" xr:uid="{00000000-0005-0000-0000-000047330000}"/>
    <cellStyle name="SAPBEXformats 10 2 9" xfId="39146" xr:uid="{23F6C69A-654D-45E2-B17C-5CF89FBF5475}"/>
    <cellStyle name="SAPBEXformats 10 3" xfId="4581" xr:uid="{00000000-0005-0000-0000-000048330000}"/>
    <cellStyle name="SAPBEXformats 10 3 2" xfId="9736" xr:uid="{00000000-0005-0000-0000-000049330000}"/>
    <cellStyle name="SAPBEXformats 10 3 2 2" xfId="25727" xr:uid="{00000000-0005-0000-0000-00004A330000}"/>
    <cellStyle name="SAPBEXformats 10 3 3" xfId="12554" xr:uid="{00000000-0005-0000-0000-00004B330000}"/>
    <cellStyle name="SAPBEXformats 10 3 3 2" xfId="28398" xr:uid="{00000000-0005-0000-0000-00004C330000}"/>
    <cellStyle name="SAPBEXformats 10 3 4" xfId="7422" xr:uid="{00000000-0005-0000-0000-00004D330000}"/>
    <cellStyle name="SAPBEXformats 10 3 4 2" xfId="23615" xr:uid="{00000000-0005-0000-0000-00004E330000}"/>
    <cellStyle name="SAPBEXformats 10 3 5" xfId="17877" xr:uid="{00000000-0005-0000-0000-00004F330000}"/>
    <cellStyle name="SAPBEXformats 10 3 5 2" xfId="32993" xr:uid="{00000000-0005-0000-0000-000050330000}"/>
    <cellStyle name="SAPBEXformats 10 3 6" xfId="20485" xr:uid="{00000000-0005-0000-0000-000051330000}"/>
    <cellStyle name="SAPBEXformats 10 3 6 2" xfId="35422" xr:uid="{00000000-0005-0000-0000-000052330000}"/>
    <cellStyle name="SAPBEXformats 10 3 7" xfId="21890" xr:uid="{00000000-0005-0000-0000-000053330000}"/>
    <cellStyle name="SAPBEXformats 10 3 7 2" xfId="36809" xr:uid="{00000000-0005-0000-0000-000054330000}"/>
    <cellStyle name="SAPBEXformats 10 4" xfId="5493" xr:uid="{00000000-0005-0000-0000-000055330000}"/>
    <cellStyle name="SAPBEXformats 10 4 2" xfId="37138" xr:uid="{00000000-0005-0000-0000-000056330000}"/>
    <cellStyle name="SAPBEXformats 10 5" xfId="7210" xr:uid="{00000000-0005-0000-0000-000057330000}"/>
    <cellStyle name="SAPBEXformats 10 6" xfId="13762" xr:uid="{00000000-0005-0000-0000-000058330000}"/>
    <cellStyle name="SAPBEXformats 10 7" xfId="5928" xr:uid="{00000000-0005-0000-0000-000059330000}"/>
    <cellStyle name="SAPBEXformats 10 8" xfId="15883" xr:uid="{00000000-0005-0000-0000-00005A330000}"/>
    <cellStyle name="SAPBEXformats 10 9" xfId="15704" xr:uid="{00000000-0005-0000-0000-00005B330000}"/>
    <cellStyle name="SAPBEXformats 11" xfId="1839" xr:uid="{00000000-0005-0000-0000-00005C330000}"/>
    <cellStyle name="SAPBEXformats 11 10" xfId="23043" xr:uid="{00000000-0005-0000-0000-00005D330000}"/>
    <cellStyle name="SAPBEXformats 11 11" xfId="39672" xr:uid="{FC153162-526B-4DB1-B18C-01BA18E1492E}"/>
    <cellStyle name="SAPBEXformats 11 12" xfId="39975" xr:uid="{28240E07-5091-4638-9EBD-91F77AEB9529}"/>
    <cellStyle name="SAPBEXformats 11 13" xfId="41186" xr:uid="{C2AB0354-3EBA-4749-A0DB-0C456B9BCD90}"/>
    <cellStyle name="SAPBEXformats 11 14" xfId="42308" xr:uid="{6654DCDE-72AF-49FC-8558-578E4FFFF022}"/>
    <cellStyle name="SAPBEXformats 11 2" xfId="2924" xr:uid="{00000000-0005-0000-0000-00005E330000}"/>
    <cellStyle name="SAPBEXformats 11 2 10" xfId="43677" xr:uid="{D7039C48-DBAD-44B5-82DC-0CD602F086C4}"/>
    <cellStyle name="SAPBEXformats 11 2 11" xfId="45867" xr:uid="{419B6932-E86B-401B-BB89-F2F08FAB5145}"/>
    <cellStyle name="SAPBEXformats 11 2 12" xfId="48185" xr:uid="{8D8FC0A3-7594-4E41-AC74-38DD3FE5ACB6}"/>
    <cellStyle name="SAPBEXformats 11 2 2" xfId="8096" xr:uid="{00000000-0005-0000-0000-00005F330000}"/>
    <cellStyle name="SAPBEXformats 11 2 2 2" xfId="24125" xr:uid="{00000000-0005-0000-0000-000060330000}"/>
    <cellStyle name="SAPBEXformats 11 2 3" xfId="10923" xr:uid="{00000000-0005-0000-0000-000061330000}"/>
    <cellStyle name="SAPBEXformats 11 2 3 2" xfId="26790" xr:uid="{00000000-0005-0000-0000-000062330000}"/>
    <cellStyle name="SAPBEXformats 11 2 4" xfId="15337" xr:uid="{00000000-0005-0000-0000-000063330000}"/>
    <cellStyle name="SAPBEXformats 11 2 4 2" xfId="30746" xr:uid="{00000000-0005-0000-0000-000064330000}"/>
    <cellStyle name="SAPBEXformats 11 2 5" xfId="16275" xr:uid="{00000000-0005-0000-0000-000065330000}"/>
    <cellStyle name="SAPBEXformats 11 2 5 2" xfId="31413" xr:uid="{00000000-0005-0000-0000-000066330000}"/>
    <cellStyle name="SAPBEXformats 11 2 6" xfId="18886" xr:uid="{00000000-0005-0000-0000-000067330000}"/>
    <cellStyle name="SAPBEXformats 11 2 6 2" xfId="33834" xr:uid="{00000000-0005-0000-0000-000068330000}"/>
    <cellStyle name="SAPBEXformats 11 2 7" xfId="21134" xr:uid="{00000000-0005-0000-0000-000069330000}"/>
    <cellStyle name="SAPBEXformats 11 2 7 2" xfId="36060" xr:uid="{00000000-0005-0000-0000-00006A330000}"/>
    <cellStyle name="SAPBEXformats 11 2 8" xfId="6290" xr:uid="{00000000-0005-0000-0000-00006B330000}"/>
    <cellStyle name="SAPBEXformats 11 2 9" xfId="39145" xr:uid="{262285EA-0CD7-43C2-B2D3-793E341ED880}"/>
    <cellStyle name="SAPBEXformats 11 3" xfId="4580" xr:uid="{00000000-0005-0000-0000-00006C330000}"/>
    <cellStyle name="SAPBEXformats 11 3 2" xfId="9735" xr:uid="{00000000-0005-0000-0000-00006D330000}"/>
    <cellStyle name="SAPBEXformats 11 3 2 2" xfId="25726" xr:uid="{00000000-0005-0000-0000-00006E330000}"/>
    <cellStyle name="SAPBEXformats 11 3 3" xfId="12553" xr:uid="{00000000-0005-0000-0000-00006F330000}"/>
    <cellStyle name="SAPBEXformats 11 3 3 2" xfId="28397" xr:uid="{00000000-0005-0000-0000-000070330000}"/>
    <cellStyle name="SAPBEXformats 11 3 4" xfId="15499" xr:uid="{00000000-0005-0000-0000-000071330000}"/>
    <cellStyle name="SAPBEXformats 11 3 4 2" xfId="30860" xr:uid="{00000000-0005-0000-0000-000072330000}"/>
    <cellStyle name="SAPBEXformats 11 3 5" xfId="17876" xr:uid="{00000000-0005-0000-0000-000073330000}"/>
    <cellStyle name="SAPBEXformats 11 3 5 2" xfId="32992" xr:uid="{00000000-0005-0000-0000-000074330000}"/>
    <cellStyle name="SAPBEXformats 11 3 6" xfId="20484" xr:uid="{00000000-0005-0000-0000-000075330000}"/>
    <cellStyle name="SAPBEXformats 11 3 6 2" xfId="35421" xr:uid="{00000000-0005-0000-0000-000076330000}"/>
    <cellStyle name="SAPBEXformats 11 3 7" xfId="20922" xr:uid="{00000000-0005-0000-0000-000077330000}"/>
    <cellStyle name="SAPBEXformats 11 3 7 2" xfId="35848" xr:uid="{00000000-0005-0000-0000-000078330000}"/>
    <cellStyle name="SAPBEXformats 11 4" xfId="7108" xr:uid="{00000000-0005-0000-0000-000079330000}"/>
    <cellStyle name="SAPBEXformats 11 4 2" xfId="37862" xr:uid="{00000000-0005-0000-0000-00007A330000}"/>
    <cellStyle name="SAPBEXformats 11 5" xfId="6501" xr:uid="{00000000-0005-0000-0000-00007B330000}"/>
    <cellStyle name="SAPBEXformats 11 6" xfId="14858" xr:uid="{00000000-0005-0000-0000-00007C330000}"/>
    <cellStyle name="SAPBEXformats 11 7" xfId="10563" xr:uid="{00000000-0005-0000-0000-00007D330000}"/>
    <cellStyle name="SAPBEXformats 11 8" xfId="15787" xr:uid="{00000000-0005-0000-0000-00007E330000}"/>
    <cellStyle name="SAPBEXformats 11 9" xfId="18446" xr:uid="{00000000-0005-0000-0000-00007F330000}"/>
    <cellStyle name="SAPBEXformats 12" xfId="2925" xr:uid="{00000000-0005-0000-0000-000080330000}"/>
    <cellStyle name="SAPBEXformats 12 10" xfId="40050" xr:uid="{4DBAE7F0-201B-4A3F-B0F0-1161CE830D68}"/>
    <cellStyle name="SAPBEXformats 12 11" xfId="42038" xr:uid="{6A2F81C5-ABDD-452F-999E-2C15DF1D8D9A}"/>
    <cellStyle name="SAPBEXformats 12 2" xfId="4579" xr:uid="{00000000-0005-0000-0000-000081330000}"/>
    <cellStyle name="SAPBEXformats 12 2 10" xfId="45868" xr:uid="{1A95C672-30D9-4699-8C7C-75079ADC9973}"/>
    <cellStyle name="SAPBEXformats 12 2 11" xfId="48186" xr:uid="{9B638DE5-7627-440A-98B6-6FBD72AE95D5}"/>
    <cellStyle name="SAPBEXformats 12 2 2" xfId="9734" xr:uid="{00000000-0005-0000-0000-000082330000}"/>
    <cellStyle name="SAPBEXformats 12 2 2 2" xfId="25725" xr:uid="{00000000-0005-0000-0000-000083330000}"/>
    <cellStyle name="SAPBEXformats 12 2 3" xfId="12552" xr:uid="{00000000-0005-0000-0000-000084330000}"/>
    <cellStyle name="SAPBEXformats 12 2 3 2" xfId="28396" xr:uid="{00000000-0005-0000-0000-000085330000}"/>
    <cellStyle name="SAPBEXformats 12 2 4" xfId="12932" xr:uid="{00000000-0005-0000-0000-000086330000}"/>
    <cellStyle name="SAPBEXformats 12 2 4 2" xfId="28771" xr:uid="{00000000-0005-0000-0000-000087330000}"/>
    <cellStyle name="SAPBEXformats 12 2 5" xfId="17875" xr:uid="{00000000-0005-0000-0000-000088330000}"/>
    <cellStyle name="SAPBEXformats 12 2 5 2" xfId="32991" xr:uid="{00000000-0005-0000-0000-000089330000}"/>
    <cellStyle name="SAPBEXformats 12 2 6" xfId="20483" xr:uid="{00000000-0005-0000-0000-00008A330000}"/>
    <cellStyle name="SAPBEXformats 12 2 6 2" xfId="35420" xr:uid="{00000000-0005-0000-0000-00008B330000}"/>
    <cellStyle name="SAPBEXformats 12 2 7" xfId="21298" xr:uid="{00000000-0005-0000-0000-00008C330000}"/>
    <cellStyle name="SAPBEXformats 12 2 7 2" xfId="36224" xr:uid="{00000000-0005-0000-0000-00008D330000}"/>
    <cellStyle name="SAPBEXformats 12 2 8" xfId="39144" xr:uid="{D821C187-4B81-4B94-B386-54B775C0E9D6}"/>
    <cellStyle name="SAPBEXformats 12 2 9" xfId="43678" xr:uid="{01DD9708-6EF2-4FA5-81AC-A5DADACE1B90}"/>
    <cellStyle name="SAPBEXformats 12 3" xfId="8097" xr:uid="{00000000-0005-0000-0000-00008E330000}"/>
    <cellStyle name="SAPBEXformats 12 3 2" xfId="24126" xr:uid="{00000000-0005-0000-0000-00008F330000}"/>
    <cellStyle name="SAPBEXformats 12 4" xfId="10924" xr:uid="{00000000-0005-0000-0000-000090330000}"/>
    <cellStyle name="SAPBEXformats 12 4 2" xfId="26791" xr:uid="{00000000-0005-0000-0000-000091330000}"/>
    <cellStyle name="SAPBEXformats 12 5" xfId="13128" xr:uid="{00000000-0005-0000-0000-000092330000}"/>
    <cellStyle name="SAPBEXformats 12 5 2" xfId="28908" xr:uid="{00000000-0005-0000-0000-000093330000}"/>
    <cellStyle name="SAPBEXformats 12 6" xfId="16276" xr:uid="{00000000-0005-0000-0000-000094330000}"/>
    <cellStyle name="SAPBEXformats 12 6 2" xfId="31414" xr:uid="{00000000-0005-0000-0000-000095330000}"/>
    <cellStyle name="SAPBEXformats 12 7" xfId="18887" xr:uid="{00000000-0005-0000-0000-000096330000}"/>
    <cellStyle name="SAPBEXformats 12 7 2" xfId="33835" xr:uid="{00000000-0005-0000-0000-000097330000}"/>
    <cellStyle name="SAPBEXformats 12 8" xfId="40810" xr:uid="{A3468883-BECB-48BB-9208-03A3A744727E}"/>
    <cellStyle name="SAPBEXformats 12 9" xfId="41111" xr:uid="{F3F53BA3-BD7E-4473-AC7C-0E8E26AC0F09}"/>
    <cellStyle name="SAPBEXformats 13" xfId="2926" xr:uid="{00000000-0005-0000-0000-000098330000}"/>
    <cellStyle name="SAPBEXformats 13 10" xfId="41185" xr:uid="{15BF7D4C-E9E9-4B9F-9A33-76BC66981463}"/>
    <cellStyle name="SAPBEXformats 13 11" xfId="41037" xr:uid="{BCCA78D0-3006-4ABC-97FF-94E832393AC7}"/>
    <cellStyle name="SAPBEXformats 13 2" xfId="4578" xr:uid="{00000000-0005-0000-0000-000099330000}"/>
    <cellStyle name="SAPBEXformats 13 2 10" xfId="45869" xr:uid="{9E7DD4BB-677A-42EB-808B-314C5F7EE787}"/>
    <cellStyle name="SAPBEXformats 13 2 11" xfId="48187" xr:uid="{70D6D488-7848-444F-B627-DCFD329EA384}"/>
    <cellStyle name="SAPBEXformats 13 2 2" xfId="9733" xr:uid="{00000000-0005-0000-0000-00009A330000}"/>
    <cellStyle name="SAPBEXformats 13 2 2 2" xfId="25724" xr:uid="{00000000-0005-0000-0000-00009B330000}"/>
    <cellStyle name="SAPBEXformats 13 2 3" xfId="12551" xr:uid="{00000000-0005-0000-0000-00009C330000}"/>
    <cellStyle name="SAPBEXformats 13 2 3 2" xfId="28395" xr:uid="{00000000-0005-0000-0000-00009D330000}"/>
    <cellStyle name="SAPBEXformats 13 2 4" xfId="14053" xr:uid="{00000000-0005-0000-0000-00009E330000}"/>
    <cellStyle name="SAPBEXformats 13 2 4 2" xfId="29634" xr:uid="{00000000-0005-0000-0000-00009F330000}"/>
    <cellStyle name="SAPBEXformats 13 2 5" xfId="17874" xr:uid="{00000000-0005-0000-0000-0000A0330000}"/>
    <cellStyle name="SAPBEXformats 13 2 5 2" xfId="32990" xr:uid="{00000000-0005-0000-0000-0000A1330000}"/>
    <cellStyle name="SAPBEXformats 13 2 6" xfId="20482" xr:uid="{00000000-0005-0000-0000-0000A2330000}"/>
    <cellStyle name="SAPBEXformats 13 2 6 2" xfId="35419" xr:uid="{00000000-0005-0000-0000-0000A3330000}"/>
    <cellStyle name="SAPBEXformats 13 2 7" xfId="21424" xr:uid="{00000000-0005-0000-0000-0000A4330000}"/>
    <cellStyle name="SAPBEXformats 13 2 7 2" xfId="36350" xr:uid="{00000000-0005-0000-0000-0000A5330000}"/>
    <cellStyle name="SAPBEXformats 13 2 8" xfId="39143" xr:uid="{1B882025-3770-41AA-B294-81E0C15D35B1}"/>
    <cellStyle name="SAPBEXformats 13 2 9" xfId="43679" xr:uid="{397254FA-E3BC-4848-BC57-57C82E486819}"/>
    <cellStyle name="SAPBEXformats 13 3" xfId="8098" xr:uid="{00000000-0005-0000-0000-0000A6330000}"/>
    <cellStyle name="SAPBEXformats 13 3 2" xfId="24127" xr:uid="{00000000-0005-0000-0000-0000A7330000}"/>
    <cellStyle name="SAPBEXformats 13 4" xfId="10925" xr:uid="{00000000-0005-0000-0000-0000A8330000}"/>
    <cellStyle name="SAPBEXformats 13 4 2" xfId="26792" xr:uid="{00000000-0005-0000-0000-0000A9330000}"/>
    <cellStyle name="SAPBEXformats 13 5" xfId="13543" xr:uid="{00000000-0005-0000-0000-0000AA330000}"/>
    <cellStyle name="SAPBEXformats 13 5 2" xfId="29168" xr:uid="{00000000-0005-0000-0000-0000AB330000}"/>
    <cellStyle name="SAPBEXformats 13 6" xfId="16277" xr:uid="{00000000-0005-0000-0000-0000AC330000}"/>
    <cellStyle name="SAPBEXformats 13 6 2" xfId="31415" xr:uid="{00000000-0005-0000-0000-0000AD330000}"/>
    <cellStyle name="SAPBEXformats 13 7" xfId="18888" xr:uid="{00000000-0005-0000-0000-0000AE330000}"/>
    <cellStyle name="SAPBEXformats 13 7 2" xfId="33836" xr:uid="{00000000-0005-0000-0000-0000AF330000}"/>
    <cellStyle name="SAPBEXformats 13 8" xfId="40811" xr:uid="{2A646363-A875-4E76-BA5C-6A1F5CDF7790}"/>
    <cellStyle name="SAPBEXformats 13 9" xfId="39976" xr:uid="{361D16D1-7845-4F16-9E8B-E200FBEFB053}"/>
    <cellStyle name="SAPBEXformats 14" xfId="2927" xr:uid="{00000000-0005-0000-0000-0000B0330000}"/>
    <cellStyle name="SAPBEXformats 14 10" xfId="40049" xr:uid="{72B3B1DA-B96E-487D-8A9A-E501E6D5B6D8}"/>
    <cellStyle name="SAPBEXformats 14 11" xfId="43270" xr:uid="{9DF6AF95-7BA9-4CA8-BCFC-5426FE4D1B50}"/>
    <cellStyle name="SAPBEXformats 14 2" xfId="4577" xr:uid="{00000000-0005-0000-0000-0000B1330000}"/>
    <cellStyle name="SAPBEXformats 14 2 10" xfId="45870" xr:uid="{25246009-F70F-4F4A-8EBA-E072BA6EBE95}"/>
    <cellStyle name="SAPBEXformats 14 2 11" xfId="48188" xr:uid="{DA4E1511-9A03-4549-A51D-F485659FDC4A}"/>
    <cellStyle name="SAPBEXformats 14 2 2" xfId="9732" xr:uid="{00000000-0005-0000-0000-0000B2330000}"/>
    <cellStyle name="SAPBEXformats 14 2 2 2" xfId="25723" xr:uid="{00000000-0005-0000-0000-0000B3330000}"/>
    <cellStyle name="SAPBEXformats 14 2 3" xfId="12550" xr:uid="{00000000-0005-0000-0000-0000B4330000}"/>
    <cellStyle name="SAPBEXformats 14 2 3 2" xfId="28394" xr:uid="{00000000-0005-0000-0000-0000B5330000}"/>
    <cellStyle name="SAPBEXformats 14 2 4" xfId="7410" xr:uid="{00000000-0005-0000-0000-0000B6330000}"/>
    <cellStyle name="SAPBEXformats 14 2 4 2" xfId="23606" xr:uid="{00000000-0005-0000-0000-0000B7330000}"/>
    <cellStyle name="SAPBEXformats 14 2 5" xfId="17873" xr:uid="{00000000-0005-0000-0000-0000B8330000}"/>
    <cellStyle name="SAPBEXformats 14 2 5 2" xfId="32989" xr:uid="{00000000-0005-0000-0000-0000B9330000}"/>
    <cellStyle name="SAPBEXformats 14 2 6" xfId="20481" xr:uid="{00000000-0005-0000-0000-0000BA330000}"/>
    <cellStyle name="SAPBEXformats 14 2 6 2" xfId="35418" xr:uid="{00000000-0005-0000-0000-0000BB330000}"/>
    <cellStyle name="SAPBEXformats 14 2 7" xfId="21297" xr:uid="{00000000-0005-0000-0000-0000BC330000}"/>
    <cellStyle name="SAPBEXformats 14 2 7 2" xfId="36223" xr:uid="{00000000-0005-0000-0000-0000BD330000}"/>
    <cellStyle name="SAPBEXformats 14 2 8" xfId="39142" xr:uid="{A41769C6-4A75-4671-8207-577C3D5C7E69}"/>
    <cellStyle name="SAPBEXformats 14 2 9" xfId="43680" xr:uid="{0075414A-081A-4F11-9E80-F7829E3173CA}"/>
    <cellStyle name="SAPBEXformats 14 3" xfId="8099" xr:uid="{00000000-0005-0000-0000-0000BE330000}"/>
    <cellStyle name="SAPBEXformats 14 3 2" xfId="24128" xr:uid="{00000000-0005-0000-0000-0000BF330000}"/>
    <cellStyle name="SAPBEXformats 14 4" xfId="10926" xr:uid="{00000000-0005-0000-0000-0000C0330000}"/>
    <cellStyle name="SAPBEXformats 14 4 2" xfId="26793" xr:uid="{00000000-0005-0000-0000-0000C1330000}"/>
    <cellStyle name="SAPBEXformats 14 5" xfId="13127" xr:uid="{00000000-0005-0000-0000-0000C2330000}"/>
    <cellStyle name="SAPBEXformats 14 5 2" xfId="28907" xr:uid="{00000000-0005-0000-0000-0000C3330000}"/>
    <cellStyle name="SAPBEXformats 14 6" xfId="16278" xr:uid="{00000000-0005-0000-0000-0000C4330000}"/>
    <cellStyle name="SAPBEXformats 14 6 2" xfId="31416" xr:uid="{00000000-0005-0000-0000-0000C5330000}"/>
    <cellStyle name="SAPBEXformats 14 7" xfId="18889" xr:uid="{00000000-0005-0000-0000-0000C6330000}"/>
    <cellStyle name="SAPBEXformats 14 7 2" xfId="33837" xr:uid="{00000000-0005-0000-0000-0000C7330000}"/>
    <cellStyle name="SAPBEXformats 14 8" xfId="39671" xr:uid="{2C5C14EA-C02E-4A8F-8832-BDE088672FBE}"/>
    <cellStyle name="SAPBEXformats 14 9" xfId="41112" xr:uid="{B58879AE-358B-4B9F-8740-B8BB37B64DB5}"/>
    <cellStyle name="SAPBEXformats 15" xfId="2928" xr:uid="{00000000-0005-0000-0000-0000C8330000}"/>
    <cellStyle name="SAPBEXformats 15 10" xfId="41184" xr:uid="{5F402079-F5FC-419C-B014-852CA4EF9E2D}"/>
    <cellStyle name="SAPBEXformats 15 11" xfId="38938" xr:uid="{E8F7DF27-76B7-4090-9A55-9B5850BC0472}"/>
    <cellStyle name="SAPBEXformats 15 2" xfId="4576" xr:uid="{00000000-0005-0000-0000-0000C9330000}"/>
    <cellStyle name="SAPBEXformats 15 2 10" xfId="45871" xr:uid="{AE0E3376-2E5E-40F6-A42B-196D6EC97C85}"/>
    <cellStyle name="SAPBEXformats 15 2 11" xfId="48189" xr:uid="{DE891CB8-8845-481D-8DA6-0491A2675CEB}"/>
    <cellStyle name="SAPBEXformats 15 2 2" xfId="9731" xr:uid="{00000000-0005-0000-0000-0000CA330000}"/>
    <cellStyle name="SAPBEXformats 15 2 2 2" xfId="25722" xr:uid="{00000000-0005-0000-0000-0000CB330000}"/>
    <cellStyle name="SAPBEXformats 15 2 3" xfId="12549" xr:uid="{00000000-0005-0000-0000-0000CC330000}"/>
    <cellStyle name="SAPBEXformats 15 2 3 2" xfId="28393" xr:uid="{00000000-0005-0000-0000-0000CD330000}"/>
    <cellStyle name="SAPBEXformats 15 2 4" xfId="14835" xr:uid="{00000000-0005-0000-0000-0000CE330000}"/>
    <cellStyle name="SAPBEXformats 15 2 4 2" xfId="30287" xr:uid="{00000000-0005-0000-0000-0000CF330000}"/>
    <cellStyle name="SAPBEXformats 15 2 5" xfId="17872" xr:uid="{00000000-0005-0000-0000-0000D0330000}"/>
    <cellStyle name="SAPBEXformats 15 2 5 2" xfId="32988" xr:uid="{00000000-0005-0000-0000-0000D1330000}"/>
    <cellStyle name="SAPBEXformats 15 2 6" xfId="20480" xr:uid="{00000000-0005-0000-0000-0000D2330000}"/>
    <cellStyle name="SAPBEXformats 15 2 6 2" xfId="35417" xr:uid="{00000000-0005-0000-0000-0000D3330000}"/>
    <cellStyle name="SAPBEXformats 15 2 7" xfId="21423" xr:uid="{00000000-0005-0000-0000-0000D4330000}"/>
    <cellStyle name="SAPBEXformats 15 2 7 2" xfId="36349" xr:uid="{00000000-0005-0000-0000-0000D5330000}"/>
    <cellStyle name="SAPBEXformats 15 2 8" xfId="39141" xr:uid="{17374C8E-C012-439F-B642-1BEEC52A1F4C}"/>
    <cellStyle name="SAPBEXformats 15 2 9" xfId="43681" xr:uid="{90F8E018-1239-4021-8586-BEA00DDE07F3}"/>
    <cellStyle name="SAPBEXformats 15 3" xfId="8100" xr:uid="{00000000-0005-0000-0000-0000D6330000}"/>
    <cellStyle name="SAPBEXformats 15 3 2" xfId="24129" xr:uid="{00000000-0005-0000-0000-0000D7330000}"/>
    <cellStyle name="SAPBEXformats 15 4" xfId="10927" xr:uid="{00000000-0005-0000-0000-0000D8330000}"/>
    <cellStyle name="SAPBEXformats 15 4 2" xfId="26794" xr:uid="{00000000-0005-0000-0000-0000D9330000}"/>
    <cellStyle name="SAPBEXformats 15 5" xfId="15336" xr:uid="{00000000-0005-0000-0000-0000DA330000}"/>
    <cellStyle name="SAPBEXformats 15 5 2" xfId="30745" xr:uid="{00000000-0005-0000-0000-0000DB330000}"/>
    <cellStyle name="SAPBEXformats 15 6" xfId="16279" xr:uid="{00000000-0005-0000-0000-0000DC330000}"/>
    <cellStyle name="SAPBEXformats 15 6 2" xfId="31417" xr:uid="{00000000-0005-0000-0000-0000DD330000}"/>
    <cellStyle name="SAPBEXformats 15 7" xfId="18890" xr:uid="{00000000-0005-0000-0000-0000DE330000}"/>
    <cellStyle name="SAPBEXformats 15 7 2" xfId="33838" xr:uid="{00000000-0005-0000-0000-0000DF330000}"/>
    <cellStyle name="SAPBEXformats 15 8" xfId="39670" xr:uid="{EBE0FD73-022C-4047-91ED-E129EB9F336D}"/>
    <cellStyle name="SAPBEXformats 15 9" xfId="39977" xr:uid="{069A4C36-D3C5-4CED-92F1-CA35D5408334}"/>
    <cellStyle name="SAPBEXformats 16" xfId="2929" xr:uid="{00000000-0005-0000-0000-0000E0330000}"/>
    <cellStyle name="SAPBEXformats 16 10" xfId="40048" xr:uid="{E1E1E24B-92E8-465E-B0C8-24B0B919F7B2}"/>
    <cellStyle name="SAPBEXformats 16 11" xfId="39900" xr:uid="{E366F6B8-DDC7-4A32-93EB-87CBA6E1E2DC}"/>
    <cellStyle name="SAPBEXformats 16 2" xfId="4575" xr:uid="{00000000-0005-0000-0000-0000E1330000}"/>
    <cellStyle name="SAPBEXformats 16 2 10" xfId="45872" xr:uid="{97180C0E-85FA-4E7E-8B1C-9CEA21D4FBC6}"/>
    <cellStyle name="SAPBEXformats 16 2 11" xfId="48190" xr:uid="{3497859B-4568-4B97-B0F3-296021AFE907}"/>
    <cellStyle name="SAPBEXformats 16 2 2" xfId="9730" xr:uid="{00000000-0005-0000-0000-0000E2330000}"/>
    <cellStyle name="SAPBEXformats 16 2 2 2" xfId="25721" xr:uid="{00000000-0005-0000-0000-0000E3330000}"/>
    <cellStyle name="SAPBEXformats 16 2 3" xfId="12548" xr:uid="{00000000-0005-0000-0000-0000E4330000}"/>
    <cellStyle name="SAPBEXformats 16 2 3 2" xfId="28392" xr:uid="{00000000-0005-0000-0000-0000E5330000}"/>
    <cellStyle name="SAPBEXformats 16 2 4" xfId="14046" xr:uid="{00000000-0005-0000-0000-0000E6330000}"/>
    <cellStyle name="SAPBEXformats 16 2 4 2" xfId="29627" xr:uid="{00000000-0005-0000-0000-0000E7330000}"/>
    <cellStyle name="SAPBEXformats 16 2 5" xfId="17871" xr:uid="{00000000-0005-0000-0000-0000E8330000}"/>
    <cellStyle name="SAPBEXformats 16 2 5 2" xfId="32987" xr:uid="{00000000-0005-0000-0000-0000E9330000}"/>
    <cellStyle name="SAPBEXformats 16 2 6" xfId="20479" xr:uid="{00000000-0005-0000-0000-0000EA330000}"/>
    <cellStyle name="SAPBEXformats 16 2 6 2" xfId="35416" xr:uid="{00000000-0005-0000-0000-0000EB330000}"/>
    <cellStyle name="SAPBEXformats 16 2 7" xfId="14760" xr:uid="{00000000-0005-0000-0000-0000EC330000}"/>
    <cellStyle name="SAPBEXformats 16 2 7 2" xfId="30216" xr:uid="{00000000-0005-0000-0000-0000ED330000}"/>
    <cellStyle name="SAPBEXformats 16 2 8" xfId="39140" xr:uid="{22D8A57B-CB33-4172-860B-4D5784168CBD}"/>
    <cellStyle name="SAPBEXformats 16 2 9" xfId="43682" xr:uid="{D4756351-7EFD-4490-82E3-0F4F75CDCEF6}"/>
    <cellStyle name="SAPBEXformats 16 3" xfId="8101" xr:uid="{00000000-0005-0000-0000-0000EE330000}"/>
    <cellStyle name="SAPBEXformats 16 3 2" xfId="24130" xr:uid="{00000000-0005-0000-0000-0000EF330000}"/>
    <cellStyle name="SAPBEXformats 16 4" xfId="10928" xr:uid="{00000000-0005-0000-0000-0000F0330000}"/>
    <cellStyle name="SAPBEXformats 16 4 2" xfId="26795" xr:uid="{00000000-0005-0000-0000-0000F1330000}"/>
    <cellStyle name="SAPBEXformats 16 5" xfId="13126" xr:uid="{00000000-0005-0000-0000-0000F2330000}"/>
    <cellStyle name="SAPBEXformats 16 5 2" xfId="28906" xr:uid="{00000000-0005-0000-0000-0000F3330000}"/>
    <cellStyle name="SAPBEXformats 16 6" xfId="16280" xr:uid="{00000000-0005-0000-0000-0000F4330000}"/>
    <cellStyle name="SAPBEXformats 16 6 2" xfId="31418" xr:uid="{00000000-0005-0000-0000-0000F5330000}"/>
    <cellStyle name="SAPBEXformats 16 7" xfId="18891" xr:uid="{00000000-0005-0000-0000-0000F6330000}"/>
    <cellStyle name="SAPBEXformats 16 7 2" xfId="33839" xr:uid="{00000000-0005-0000-0000-0000F7330000}"/>
    <cellStyle name="SAPBEXformats 16 8" xfId="40808" xr:uid="{ACB7F037-BAA0-493B-9341-BF2EB03FE5F8}"/>
    <cellStyle name="SAPBEXformats 16 9" xfId="41113" xr:uid="{17E68AF9-2B12-4C5D-94FC-C92024E1918D}"/>
    <cellStyle name="SAPBEXformats 17" xfId="2930" xr:uid="{00000000-0005-0000-0000-0000F8330000}"/>
    <cellStyle name="SAPBEXformats 17 10" xfId="40047" xr:uid="{21EBD6B0-1539-46D8-815B-172CB2A2E0AE}"/>
    <cellStyle name="SAPBEXformats 17 11" xfId="38939" xr:uid="{83F7C4D7-9BEB-4F41-BAE4-711220997054}"/>
    <cellStyle name="SAPBEXformats 17 2" xfId="4574" xr:uid="{00000000-0005-0000-0000-0000F9330000}"/>
    <cellStyle name="SAPBEXformats 17 2 10" xfId="45873" xr:uid="{44285E9A-3A27-4767-8D3E-840E658292E1}"/>
    <cellStyle name="SAPBEXformats 17 2 11" xfId="48191" xr:uid="{28EB8938-F3FF-4F02-B889-EDC5D687BF6C}"/>
    <cellStyle name="SAPBEXformats 17 2 2" xfId="9729" xr:uid="{00000000-0005-0000-0000-0000FA330000}"/>
    <cellStyle name="SAPBEXformats 17 2 2 2" xfId="25720" xr:uid="{00000000-0005-0000-0000-0000FB330000}"/>
    <cellStyle name="SAPBEXformats 17 2 3" xfId="12547" xr:uid="{00000000-0005-0000-0000-0000FC330000}"/>
    <cellStyle name="SAPBEXformats 17 2 3 2" xfId="28391" xr:uid="{00000000-0005-0000-0000-0000FD330000}"/>
    <cellStyle name="SAPBEXformats 17 2 4" xfId="14834" xr:uid="{00000000-0005-0000-0000-0000FE330000}"/>
    <cellStyle name="SAPBEXformats 17 2 4 2" xfId="30286" xr:uid="{00000000-0005-0000-0000-0000FF330000}"/>
    <cellStyle name="SAPBEXformats 17 2 5" xfId="17870" xr:uid="{00000000-0005-0000-0000-000000340000}"/>
    <cellStyle name="SAPBEXformats 17 2 5 2" xfId="32986" xr:uid="{00000000-0005-0000-0000-000001340000}"/>
    <cellStyle name="SAPBEXformats 17 2 6" xfId="20478" xr:uid="{00000000-0005-0000-0000-000002340000}"/>
    <cellStyle name="SAPBEXformats 17 2 6 2" xfId="35415" xr:uid="{00000000-0005-0000-0000-000003340000}"/>
    <cellStyle name="SAPBEXformats 17 2 7" xfId="21296" xr:uid="{00000000-0005-0000-0000-000004340000}"/>
    <cellStyle name="SAPBEXformats 17 2 7 2" xfId="36222" xr:uid="{00000000-0005-0000-0000-000005340000}"/>
    <cellStyle name="SAPBEXformats 17 2 8" xfId="39139" xr:uid="{81313CEA-6C64-46AD-8C79-8C4F35422B08}"/>
    <cellStyle name="SAPBEXformats 17 2 9" xfId="43683" xr:uid="{E5D1E0E5-4F8F-4173-BE45-5320A3EFED73}"/>
    <cellStyle name="SAPBEXformats 17 3" xfId="8102" xr:uid="{00000000-0005-0000-0000-000006340000}"/>
    <cellStyle name="SAPBEXformats 17 3 2" xfId="24131" xr:uid="{00000000-0005-0000-0000-000007340000}"/>
    <cellStyle name="SAPBEXformats 17 4" xfId="10929" xr:uid="{00000000-0005-0000-0000-000008340000}"/>
    <cellStyle name="SAPBEXformats 17 4 2" xfId="26796" xr:uid="{00000000-0005-0000-0000-000009340000}"/>
    <cellStyle name="SAPBEXformats 17 5" xfId="13544" xr:uid="{00000000-0005-0000-0000-00000A340000}"/>
    <cellStyle name="SAPBEXformats 17 5 2" xfId="29169" xr:uid="{00000000-0005-0000-0000-00000B340000}"/>
    <cellStyle name="SAPBEXformats 17 6" xfId="16281" xr:uid="{00000000-0005-0000-0000-00000C340000}"/>
    <cellStyle name="SAPBEXformats 17 6 2" xfId="31419" xr:uid="{00000000-0005-0000-0000-00000D340000}"/>
    <cellStyle name="SAPBEXformats 17 7" xfId="18892" xr:uid="{00000000-0005-0000-0000-00000E340000}"/>
    <cellStyle name="SAPBEXformats 17 7 2" xfId="33840" xr:uid="{00000000-0005-0000-0000-00000F340000}"/>
    <cellStyle name="SAPBEXformats 17 8" xfId="40809" xr:uid="{0B1BAC16-4414-4FE1-8E8F-3BFEA8AE258F}"/>
    <cellStyle name="SAPBEXformats 17 9" xfId="39978" xr:uid="{F0C26C5C-20B5-41BB-917B-F47AB842C262}"/>
    <cellStyle name="SAPBEXformats 18" xfId="2912" xr:uid="{00000000-0005-0000-0000-000010340000}"/>
    <cellStyle name="SAPBEXformats 18 10" xfId="45488" xr:uid="{DB59BC2D-B0AA-4069-9E1C-DE325DBC5209}"/>
    <cellStyle name="SAPBEXformats 18 11" xfId="47810" xr:uid="{C435D475-A59F-498C-AEF4-32BF44D97225}"/>
    <cellStyle name="SAPBEXformats 18 2" xfId="8084" xr:uid="{00000000-0005-0000-0000-000011340000}"/>
    <cellStyle name="SAPBEXformats 18 2 2" xfId="24113" xr:uid="{00000000-0005-0000-0000-000012340000}"/>
    <cellStyle name="SAPBEXformats 18 3" xfId="10911" xr:uid="{00000000-0005-0000-0000-000013340000}"/>
    <cellStyle name="SAPBEXformats 18 3 2" xfId="26778" xr:uid="{00000000-0005-0000-0000-000014340000}"/>
    <cellStyle name="SAPBEXformats 18 4" xfId="14286" xr:uid="{00000000-0005-0000-0000-000015340000}"/>
    <cellStyle name="SAPBEXformats 18 4 2" xfId="29809" xr:uid="{00000000-0005-0000-0000-000016340000}"/>
    <cellStyle name="SAPBEXformats 18 5" xfId="16263" xr:uid="{00000000-0005-0000-0000-000017340000}"/>
    <cellStyle name="SAPBEXformats 18 5 2" xfId="31401" xr:uid="{00000000-0005-0000-0000-000018340000}"/>
    <cellStyle name="SAPBEXformats 18 6" xfId="18874" xr:uid="{00000000-0005-0000-0000-000019340000}"/>
    <cellStyle name="SAPBEXformats 18 6 2" xfId="33822" xr:uid="{00000000-0005-0000-0000-00001A340000}"/>
    <cellStyle name="SAPBEXformats 18 7" xfId="22114" xr:uid="{00000000-0005-0000-0000-00001B340000}"/>
    <cellStyle name="SAPBEXformats 18 7 2" xfId="37025" xr:uid="{00000000-0005-0000-0000-00001C340000}"/>
    <cellStyle name="SAPBEXformats 18 8" xfId="40330" xr:uid="{9E3B89F6-884B-4DB4-9DB7-884952C6C9C1}"/>
    <cellStyle name="SAPBEXformats 18 9" xfId="39287" xr:uid="{B9469F45-F0F8-4360-B92A-1EC66C8A1F42}"/>
    <cellStyle name="SAPBEXformats 19" xfId="6000" xr:uid="{00000000-0005-0000-0000-00001D340000}"/>
    <cellStyle name="SAPBEXformats 19 2" xfId="22968" xr:uid="{00000000-0005-0000-0000-00001E340000}"/>
    <cellStyle name="SAPBEXformats 2" xfId="768" xr:uid="{00000000-0005-0000-0000-00001F340000}"/>
    <cellStyle name="SAPBEXformats 2 10" xfId="14668" xr:uid="{00000000-0005-0000-0000-000020340000}"/>
    <cellStyle name="SAPBEXformats 2 11" xfId="15882" xr:uid="{00000000-0005-0000-0000-000021340000}"/>
    <cellStyle name="SAPBEXformats 2 12" xfId="18515" xr:uid="{00000000-0005-0000-0000-000022340000}"/>
    <cellStyle name="SAPBEXformats 2 13" xfId="22423" xr:uid="{00000000-0005-0000-0000-000023340000}"/>
    <cellStyle name="SAPBEXformats 2 14" xfId="37998" xr:uid="{00000000-0005-0000-0000-000024340000}"/>
    <cellStyle name="SAPBEXformats 2 15" xfId="42046" xr:uid="{97052757-F0E3-42E7-94CA-F77CEDCE9B8E}"/>
    <cellStyle name="SAPBEXformats 2 16" xfId="41130" xr:uid="{57E6B0F4-9308-4D17-8F59-DA38FC660E39}"/>
    <cellStyle name="SAPBEXformats 2 17" xfId="43351" xr:uid="{A92430B4-8EC5-4858-BFE3-D5D808D38A78}"/>
    <cellStyle name="SAPBEXformats 2 18" xfId="44705" xr:uid="{8A521341-2467-4A51-95DD-1A28906B90D7}"/>
    <cellStyle name="SAPBEXformats 2 2" xfId="769" xr:uid="{00000000-0005-0000-0000-000025340000}"/>
    <cellStyle name="SAPBEXformats 2 2 10" xfId="18514" xr:uid="{00000000-0005-0000-0000-000026340000}"/>
    <cellStyle name="SAPBEXformats 2 2 10 2" xfId="33526" xr:uid="{00000000-0005-0000-0000-000027340000}"/>
    <cellStyle name="SAPBEXformats 2 2 11" xfId="5025" xr:uid="{00000000-0005-0000-0000-000028340000}"/>
    <cellStyle name="SAPBEXformats 2 2 12" xfId="39669" xr:uid="{D6C71202-6A8E-4FD8-85F8-4A839A1EF15C}"/>
    <cellStyle name="SAPBEXformats 2 2 13" xfId="41114" xr:uid="{CA3C6DA3-C50E-4BA8-85E5-FB8753778CEF}"/>
    <cellStyle name="SAPBEXformats 2 2 14" xfId="41182" xr:uid="{669BDD06-B371-4ED6-A774-EF203C51C296}"/>
    <cellStyle name="SAPBEXformats 2 2 15" xfId="40084" xr:uid="{EC7599B2-C255-4DDC-9743-534F501C01A9}"/>
    <cellStyle name="SAPBEXformats 2 2 2" xfId="770" xr:uid="{00000000-0005-0000-0000-000029340000}"/>
    <cellStyle name="SAPBEXformats 2 2 2 10" xfId="39005" xr:uid="{CDD2E581-CC1C-493A-8968-FB142C773A2F}"/>
    <cellStyle name="SAPBEXformats 2 2 2 11" xfId="46703" xr:uid="{55915447-2490-47E0-B21E-BB02C6AF43F0}"/>
    <cellStyle name="SAPBEXformats 2 2 2 12" xfId="49019" xr:uid="{9F48E4E3-0F42-49A9-A991-0B5166F1E345}"/>
    <cellStyle name="SAPBEXformats 2 2 2 2" xfId="5206" xr:uid="{00000000-0005-0000-0000-00002A340000}"/>
    <cellStyle name="SAPBEXformats 2 2 2 2 2" xfId="22539" xr:uid="{00000000-0005-0000-0000-00002B340000}"/>
    <cellStyle name="SAPBEXformats 2 2 2 3" xfId="7230" xr:uid="{00000000-0005-0000-0000-00002C340000}"/>
    <cellStyle name="SAPBEXformats 2 2 2 3 2" xfId="23491" xr:uid="{00000000-0005-0000-0000-00002D340000}"/>
    <cellStyle name="SAPBEXformats 2 2 2 4" xfId="14165" xr:uid="{00000000-0005-0000-0000-00002E340000}"/>
    <cellStyle name="SAPBEXformats 2 2 2 4 2" xfId="29728" xr:uid="{00000000-0005-0000-0000-00002F340000}"/>
    <cellStyle name="SAPBEXformats 2 2 2 5" xfId="13498" xr:uid="{00000000-0005-0000-0000-000030340000}"/>
    <cellStyle name="SAPBEXformats 2 2 2 5 2" xfId="29132" xr:uid="{00000000-0005-0000-0000-000031340000}"/>
    <cellStyle name="SAPBEXformats 2 2 2 6" xfId="15880" xr:uid="{00000000-0005-0000-0000-000032340000}"/>
    <cellStyle name="SAPBEXformats 2 2 2 6 2" xfId="31095" xr:uid="{00000000-0005-0000-0000-000033340000}"/>
    <cellStyle name="SAPBEXformats 2 2 2 7" xfId="18513" xr:uid="{00000000-0005-0000-0000-000034340000}"/>
    <cellStyle name="SAPBEXformats 2 2 2 7 2" xfId="33525" xr:uid="{00000000-0005-0000-0000-000035340000}"/>
    <cellStyle name="SAPBEXformats 2 2 2 8" xfId="5026" xr:uid="{00000000-0005-0000-0000-000036340000}"/>
    <cellStyle name="SAPBEXformats 2 2 2 9" xfId="41401" xr:uid="{41B9C3F1-8C96-460B-AC9A-F23F77E2E3BF}"/>
    <cellStyle name="SAPBEXformats 2 2 3" xfId="2932" xr:uid="{00000000-0005-0000-0000-000037340000}"/>
    <cellStyle name="SAPBEXformats 2 2 3 10" xfId="39006" xr:uid="{25D07721-37CB-4369-A7BA-725FF4A893B7}"/>
    <cellStyle name="SAPBEXformats 2 2 3 11" xfId="46702" xr:uid="{987EFBE9-A28E-484B-8B97-A7DBF37E8B35}"/>
    <cellStyle name="SAPBEXformats 2 2 3 12" xfId="49018" xr:uid="{A0219C5E-62F9-4546-B34B-A65D084E9969}"/>
    <cellStyle name="SAPBEXformats 2 2 3 2" xfId="8104" xr:uid="{00000000-0005-0000-0000-000038340000}"/>
    <cellStyle name="SAPBEXformats 2 2 3 2 2" xfId="24133" xr:uid="{00000000-0005-0000-0000-000039340000}"/>
    <cellStyle name="SAPBEXformats 2 2 3 3" xfId="10931" xr:uid="{00000000-0005-0000-0000-00003A340000}"/>
    <cellStyle name="SAPBEXformats 2 2 3 3 2" xfId="26798" xr:uid="{00000000-0005-0000-0000-00003B340000}"/>
    <cellStyle name="SAPBEXformats 2 2 3 4" xfId="15335" xr:uid="{00000000-0005-0000-0000-00003C340000}"/>
    <cellStyle name="SAPBEXformats 2 2 3 4 2" xfId="30744" xr:uid="{00000000-0005-0000-0000-00003D340000}"/>
    <cellStyle name="SAPBEXformats 2 2 3 5" xfId="16283" xr:uid="{00000000-0005-0000-0000-00003E340000}"/>
    <cellStyle name="SAPBEXformats 2 2 3 5 2" xfId="31421" xr:uid="{00000000-0005-0000-0000-00003F340000}"/>
    <cellStyle name="SAPBEXformats 2 2 3 6" xfId="18894" xr:uid="{00000000-0005-0000-0000-000040340000}"/>
    <cellStyle name="SAPBEXformats 2 2 3 6 2" xfId="33842" xr:uid="{00000000-0005-0000-0000-000041340000}"/>
    <cellStyle name="SAPBEXformats 2 2 3 7" xfId="21136" xr:uid="{00000000-0005-0000-0000-000042340000}"/>
    <cellStyle name="SAPBEXformats 2 2 3 7 2" xfId="36062" xr:uid="{00000000-0005-0000-0000-000043340000}"/>
    <cellStyle name="SAPBEXformats 2 2 3 8" xfId="6292" xr:uid="{00000000-0005-0000-0000-000044340000}"/>
    <cellStyle name="SAPBEXformats 2 2 3 9" xfId="41400" xr:uid="{A4501577-E3C7-4213-83C2-97E5A439E2EF}"/>
    <cellStyle name="SAPBEXformats 2 2 4" xfId="4572" xr:uid="{00000000-0005-0000-0000-000045340000}"/>
    <cellStyle name="SAPBEXformats 2 2 4 10" xfId="45874" xr:uid="{201B9AB2-463B-4366-9845-CD37A7187B1A}"/>
    <cellStyle name="SAPBEXformats 2 2 4 11" xfId="48192" xr:uid="{4CEF46DE-A9C8-491A-98E0-AE2E4B82E232}"/>
    <cellStyle name="SAPBEXformats 2 2 4 2" xfId="9727" xr:uid="{00000000-0005-0000-0000-000046340000}"/>
    <cellStyle name="SAPBEXformats 2 2 4 2 2" xfId="25718" xr:uid="{00000000-0005-0000-0000-000047340000}"/>
    <cellStyle name="SAPBEXformats 2 2 4 3" xfId="12545" xr:uid="{00000000-0005-0000-0000-000048340000}"/>
    <cellStyle name="SAPBEXformats 2 2 4 3 2" xfId="28389" xr:uid="{00000000-0005-0000-0000-000049340000}"/>
    <cellStyle name="SAPBEXformats 2 2 4 4" xfId="14254" xr:uid="{00000000-0005-0000-0000-00004A340000}"/>
    <cellStyle name="SAPBEXformats 2 2 4 4 2" xfId="29778" xr:uid="{00000000-0005-0000-0000-00004B340000}"/>
    <cellStyle name="SAPBEXformats 2 2 4 5" xfId="17868" xr:uid="{00000000-0005-0000-0000-00004C340000}"/>
    <cellStyle name="SAPBEXformats 2 2 4 5 2" xfId="32984" xr:uid="{00000000-0005-0000-0000-00004D340000}"/>
    <cellStyle name="SAPBEXformats 2 2 4 6" xfId="20476" xr:uid="{00000000-0005-0000-0000-00004E340000}"/>
    <cellStyle name="SAPBEXformats 2 2 4 6 2" xfId="35413" xr:uid="{00000000-0005-0000-0000-00004F340000}"/>
    <cellStyle name="SAPBEXformats 2 2 4 7" xfId="21295" xr:uid="{00000000-0005-0000-0000-000050340000}"/>
    <cellStyle name="SAPBEXformats 2 2 4 7 2" xfId="36221" xr:uid="{00000000-0005-0000-0000-000051340000}"/>
    <cellStyle name="SAPBEXformats 2 2 4 8" xfId="38188" xr:uid="{727886EB-5143-44E9-8055-F93859CAA128}"/>
    <cellStyle name="SAPBEXformats 2 2 4 9" xfId="43684" xr:uid="{083025CC-922C-4B6A-ACE2-5620B89A1EA8}"/>
    <cellStyle name="SAPBEXformats 2 2 5" xfId="5207" xr:uid="{00000000-0005-0000-0000-000052340000}"/>
    <cellStyle name="SAPBEXformats 2 2 5 2" xfId="22540" xr:uid="{00000000-0005-0000-0000-000053340000}"/>
    <cellStyle name="SAPBEXformats 2 2 6" xfId="7247" xr:uid="{00000000-0005-0000-0000-000054340000}"/>
    <cellStyle name="SAPBEXformats 2 2 6 2" xfId="23503" xr:uid="{00000000-0005-0000-0000-000055340000}"/>
    <cellStyle name="SAPBEXformats 2 2 7" xfId="13342" xr:uid="{00000000-0005-0000-0000-000056340000}"/>
    <cellStyle name="SAPBEXformats 2 2 7 2" xfId="29047" xr:uid="{00000000-0005-0000-0000-000057340000}"/>
    <cellStyle name="SAPBEXformats 2 2 8" xfId="14242" xr:uid="{00000000-0005-0000-0000-000058340000}"/>
    <cellStyle name="SAPBEXformats 2 2 8 2" xfId="29774" xr:uid="{00000000-0005-0000-0000-000059340000}"/>
    <cellStyle name="SAPBEXformats 2 2 9" xfId="15881" xr:uid="{00000000-0005-0000-0000-00005A340000}"/>
    <cellStyle name="SAPBEXformats 2 2 9 2" xfId="31096" xr:uid="{00000000-0005-0000-0000-00005B340000}"/>
    <cellStyle name="SAPBEXformats 2 3" xfId="1840" xr:uid="{00000000-0005-0000-0000-00005C340000}"/>
    <cellStyle name="SAPBEXformats 2 3 10" xfId="43381" xr:uid="{DD5EBC09-AF6E-4F12-9FB4-822EC0AAC94A}"/>
    <cellStyle name="SAPBEXformats 2 3 11" xfId="45574" xr:uid="{9D1D08E2-F932-4B2C-ADAF-DCABAF2B2031}"/>
    <cellStyle name="SAPBEXformats 2 3 12" xfId="47894" xr:uid="{34F3898F-4B99-415D-BC80-387E3F428E7E}"/>
    <cellStyle name="SAPBEXformats 2 3 2" xfId="7109" xr:uid="{00000000-0005-0000-0000-00005D340000}"/>
    <cellStyle name="SAPBEXformats 2 3 2 2" xfId="37863" xr:uid="{00000000-0005-0000-0000-00005E340000}"/>
    <cellStyle name="SAPBEXformats 2 3 3" xfId="6500" xr:uid="{00000000-0005-0000-0000-00005F340000}"/>
    <cellStyle name="SAPBEXformats 2 3 4" xfId="7017" xr:uid="{00000000-0005-0000-0000-000060340000}"/>
    <cellStyle name="SAPBEXformats 2 3 5" xfId="7788" xr:uid="{00000000-0005-0000-0000-000061340000}"/>
    <cellStyle name="SAPBEXformats 2 3 6" xfId="15786" xr:uid="{00000000-0005-0000-0000-000062340000}"/>
    <cellStyle name="SAPBEXformats 2 3 7" xfId="18445" xr:uid="{00000000-0005-0000-0000-000063340000}"/>
    <cellStyle name="SAPBEXformats 2 3 8" xfId="23044" xr:uid="{00000000-0005-0000-0000-000064340000}"/>
    <cellStyle name="SAPBEXformats 2 3 9" xfId="38836" xr:uid="{3414A9E1-8B42-474D-95B1-DBF8B3F7B6AA}"/>
    <cellStyle name="SAPBEXformats 2 4" xfId="1841" xr:uid="{00000000-0005-0000-0000-000065340000}"/>
    <cellStyle name="SAPBEXformats 2 4 2" xfId="7110" xr:uid="{00000000-0005-0000-0000-000066340000}"/>
    <cellStyle name="SAPBEXformats 2 4 2 2" xfId="37864" xr:uid="{00000000-0005-0000-0000-000067340000}"/>
    <cellStyle name="SAPBEXformats 2 4 3" xfId="6499" xr:uid="{00000000-0005-0000-0000-000068340000}"/>
    <cellStyle name="SAPBEXformats 2 4 4" xfId="10578" xr:uid="{00000000-0005-0000-0000-000069340000}"/>
    <cellStyle name="SAPBEXformats 2 4 5" xfId="14676" xr:uid="{00000000-0005-0000-0000-00006A340000}"/>
    <cellStyle name="SAPBEXformats 2 4 6" xfId="15785" xr:uid="{00000000-0005-0000-0000-00006B340000}"/>
    <cellStyle name="SAPBEXformats 2 4 7" xfId="18444" xr:uid="{00000000-0005-0000-0000-00006C340000}"/>
    <cellStyle name="SAPBEXformats 2 4 8" xfId="23045" xr:uid="{00000000-0005-0000-0000-00006D340000}"/>
    <cellStyle name="SAPBEXformats 2 5" xfId="2931" xr:uid="{00000000-0005-0000-0000-00006E340000}"/>
    <cellStyle name="SAPBEXformats 2 5 2" xfId="8103" xr:uid="{00000000-0005-0000-0000-00006F340000}"/>
    <cellStyle name="SAPBEXformats 2 5 2 2" xfId="24132" xr:uid="{00000000-0005-0000-0000-000070340000}"/>
    <cellStyle name="SAPBEXformats 2 5 3" xfId="10930" xr:uid="{00000000-0005-0000-0000-000071340000}"/>
    <cellStyle name="SAPBEXformats 2 5 3 2" xfId="26797" xr:uid="{00000000-0005-0000-0000-000072340000}"/>
    <cellStyle name="SAPBEXformats 2 5 4" xfId="13125" xr:uid="{00000000-0005-0000-0000-000073340000}"/>
    <cellStyle name="SAPBEXformats 2 5 4 2" xfId="28905" xr:uid="{00000000-0005-0000-0000-000074340000}"/>
    <cellStyle name="SAPBEXformats 2 5 5" xfId="16282" xr:uid="{00000000-0005-0000-0000-000075340000}"/>
    <cellStyle name="SAPBEXformats 2 5 5 2" xfId="31420" xr:uid="{00000000-0005-0000-0000-000076340000}"/>
    <cellStyle name="SAPBEXformats 2 5 6" xfId="18893" xr:uid="{00000000-0005-0000-0000-000077340000}"/>
    <cellStyle name="SAPBEXformats 2 5 6 2" xfId="33841" xr:uid="{00000000-0005-0000-0000-000078340000}"/>
    <cellStyle name="SAPBEXformats 2 5 7" xfId="21135" xr:uid="{00000000-0005-0000-0000-000079340000}"/>
    <cellStyle name="SAPBEXformats 2 5 7 2" xfId="36061" xr:uid="{00000000-0005-0000-0000-00007A340000}"/>
    <cellStyle name="SAPBEXformats 2 5 8" xfId="6291" xr:uid="{00000000-0005-0000-0000-00007B340000}"/>
    <cellStyle name="SAPBEXformats 2 6" xfId="4573" xr:uid="{00000000-0005-0000-0000-00007C340000}"/>
    <cellStyle name="SAPBEXformats 2 6 2" xfId="9728" xr:uid="{00000000-0005-0000-0000-00007D340000}"/>
    <cellStyle name="SAPBEXformats 2 6 2 2" xfId="25719" xr:uid="{00000000-0005-0000-0000-00007E340000}"/>
    <cellStyle name="SAPBEXformats 2 6 3" xfId="12546" xr:uid="{00000000-0005-0000-0000-00007F340000}"/>
    <cellStyle name="SAPBEXformats 2 6 3 2" xfId="28390" xr:uid="{00000000-0005-0000-0000-000080340000}"/>
    <cellStyle name="SAPBEXformats 2 6 4" xfId="14052" xr:uid="{00000000-0005-0000-0000-000081340000}"/>
    <cellStyle name="SAPBEXformats 2 6 4 2" xfId="29633" xr:uid="{00000000-0005-0000-0000-000082340000}"/>
    <cellStyle name="SAPBEXformats 2 6 5" xfId="17869" xr:uid="{00000000-0005-0000-0000-000083340000}"/>
    <cellStyle name="SAPBEXformats 2 6 5 2" xfId="32985" xr:uid="{00000000-0005-0000-0000-000084340000}"/>
    <cellStyle name="SAPBEXformats 2 6 6" xfId="20477" xr:uid="{00000000-0005-0000-0000-000085340000}"/>
    <cellStyle name="SAPBEXformats 2 6 6 2" xfId="35414" xr:uid="{00000000-0005-0000-0000-000086340000}"/>
    <cellStyle name="SAPBEXformats 2 6 7" xfId="21891" xr:uid="{00000000-0005-0000-0000-000087340000}"/>
    <cellStyle name="SAPBEXformats 2 6 7 2" xfId="36810" xr:uid="{00000000-0005-0000-0000-000088340000}"/>
    <cellStyle name="SAPBEXformats 2 7" xfId="5492" xr:uid="{00000000-0005-0000-0000-000089340000}"/>
    <cellStyle name="SAPBEXformats 2 7 2" xfId="37137" xr:uid="{00000000-0005-0000-0000-00008A340000}"/>
    <cellStyle name="SAPBEXformats 2 8" xfId="7256" xr:uid="{00000000-0005-0000-0000-00008B340000}"/>
    <cellStyle name="SAPBEXformats 2 9" xfId="15168" xr:uid="{00000000-0005-0000-0000-00008C340000}"/>
    <cellStyle name="SAPBEXformats 2_CC - Div XRef" xfId="1842" xr:uid="{00000000-0005-0000-0000-00008D340000}"/>
    <cellStyle name="SAPBEXformats 20" xfId="7235" xr:uid="{00000000-0005-0000-0000-00008E340000}"/>
    <cellStyle name="SAPBEXformats 20 2" xfId="23496" xr:uid="{00000000-0005-0000-0000-00008F340000}"/>
    <cellStyle name="SAPBEXformats 21" xfId="13080" xr:uid="{00000000-0005-0000-0000-000090340000}"/>
    <cellStyle name="SAPBEXformats 21 2" xfId="28860" xr:uid="{00000000-0005-0000-0000-000091340000}"/>
    <cellStyle name="SAPBEXformats 22" xfId="6752" xr:uid="{00000000-0005-0000-0000-000092340000}"/>
    <cellStyle name="SAPBEXformats 22 2" xfId="23230" xr:uid="{00000000-0005-0000-0000-000093340000}"/>
    <cellStyle name="SAPBEXformats 23" xfId="7791" xr:uid="{00000000-0005-0000-0000-000094340000}"/>
    <cellStyle name="SAPBEXformats 23 2" xfId="23832" xr:uid="{00000000-0005-0000-0000-000095340000}"/>
    <cellStyle name="SAPBEXformats 24" xfId="41339" xr:uid="{06D8AC59-0964-435A-8DBE-BD3E095FBD8E}"/>
    <cellStyle name="SAPBEXformats 25" xfId="44838" xr:uid="{71D54F0D-CA8A-46C5-B173-C9EABCF9DF28}"/>
    <cellStyle name="SAPBEXformats 26" xfId="45458" xr:uid="{54AB9D05-990F-43E8-8C40-171766DC7E00}"/>
    <cellStyle name="SAPBEXformats 3" xfId="771" xr:uid="{00000000-0005-0000-0000-000096340000}"/>
    <cellStyle name="SAPBEXformats 3 10" xfId="38243" xr:uid="{AD401A67-88DC-409A-8707-F523028D67FE}"/>
    <cellStyle name="SAPBEXformats 3 11" xfId="41946" xr:uid="{878C5090-AF59-404D-AD59-D2941EC83D86}"/>
    <cellStyle name="SAPBEXformats 3 12" xfId="41145" xr:uid="{7BE1F78F-F2DD-4BCE-8DBD-813E4009B69F}"/>
    <cellStyle name="SAPBEXformats 3 13" xfId="39329" xr:uid="{D4908D4E-242F-4C80-9E75-CD4F6284CF17}"/>
    <cellStyle name="SAPBEXformats 3 2" xfId="772" xr:uid="{00000000-0005-0000-0000-000097340000}"/>
    <cellStyle name="SAPBEXformats 3 2 10" xfId="40046" xr:uid="{6D730A67-560F-4FCB-BD22-45DF208210AC}"/>
    <cellStyle name="SAPBEXformats 3 2 11" xfId="41038" xr:uid="{A1A825A2-5AD6-4584-9854-371FB5656227}"/>
    <cellStyle name="SAPBEXformats 3 2 2" xfId="4570" xr:uid="{00000000-0005-0000-0000-000098340000}"/>
    <cellStyle name="SAPBEXformats 3 2 2 10" xfId="45875" xr:uid="{A7D65FA9-1F3F-477B-AEBA-C636B747CF12}"/>
    <cellStyle name="SAPBEXformats 3 2 2 11" xfId="48193" xr:uid="{F0D55BEA-43DC-4278-A015-A7CFF524947B}"/>
    <cellStyle name="SAPBEXformats 3 2 2 2" xfId="9725" xr:uid="{00000000-0005-0000-0000-000099340000}"/>
    <cellStyle name="SAPBEXformats 3 2 2 2 2" xfId="25716" xr:uid="{00000000-0005-0000-0000-00009A340000}"/>
    <cellStyle name="SAPBEXformats 3 2 2 3" xfId="12543" xr:uid="{00000000-0005-0000-0000-00009B340000}"/>
    <cellStyle name="SAPBEXformats 3 2 2 3 2" xfId="28387" xr:uid="{00000000-0005-0000-0000-00009C340000}"/>
    <cellStyle name="SAPBEXformats 3 2 2 4" xfId="14253" xr:uid="{00000000-0005-0000-0000-00009D340000}"/>
    <cellStyle name="SAPBEXformats 3 2 2 4 2" xfId="29777" xr:uid="{00000000-0005-0000-0000-00009E340000}"/>
    <cellStyle name="SAPBEXformats 3 2 2 5" xfId="17866" xr:uid="{00000000-0005-0000-0000-00009F340000}"/>
    <cellStyle name="SAPBEXformats 3 2 2 5 2" xfId="32982" xr:uid="{00000000-0005-0000-0000-0000A0340000}"/>
    <cellStyle name="SAPBEXformats 3 2 2 6" xfId="20474" xr:uid="{00000000-0005-0000-0000-0000A1340000}"/>
    <cellStyle name="SAPBEXformats 3 2 2 6 2" xfId="35411" xr:uid="{00000000-0005-0000-0000-0000A2340000}"/>
    <cellStyle name="SAPBEXformats 3 2 2 7" xfId="21294" xr:uid="{00000000-0005-0000-0000-0000A3340000}"/>
    <cellStyle name="SAPBEXformats 3 2 2 7 2" xfId="36220" xr:uid="{00000000-0005-0000-0000-0000A4340000}"/>
    <cellStyle name="SAPBEXformats 3 2 2 8" xfId="38187" xr:uid="{996B457D-FE49-4E0D-9952-57606D6C2B8A}"/>
    <cellStyle name="SAPBEXformats 3 2 2 9" xfId="43685" xr:uid="{37CBD038-6322-45CE-9F01-2F920E4DBF51}"/>
    <cellStyle name="SAPBEXformats 3 2 3" xfId="5491" xr:uid="{00000000-0005-0000-0000-0000A5340000}"/>
    <cellStyle name="SAPBEXformats 3 2 3 2" xfId="22703" xr:uid="{00000000-0005-0000-0000-0000A6340000}"/>
    <cellStyle name="SAPBEXformats 3 2 4" xfId="7261" xr:uid="{00000000-0005-0000-0000-0000A7340000}"/>
    <cellStyle name="SAPBEXformats 3 2 4 2" xfId="23510" xr:uid="{00000000-0005-0000-0000-0000A8340000}"/>
    <cellStyle name="SAPBEXformats 3 2 5" xfId="12889" xr:uid="{00000000-0005-0000-0000-0000A9340000}"/>
    <cellStyle name="SAPBEXformats 3 2 5 2" xfId="28730" xr:uid="{00000000-0005-0000-0000-0000AA340000}"/>
    <cellStyle name="SAPBEXformats 3 2 6" xfId="15379" xr:uid="{00000000-0005-0000-0000-0000AB340000}"/>
    <cellStyle name="SAPBEXformats 3 2 6 2" xfId="30778" xr:uid="{00000000-0005-0000-0000-0000AC340000}"/>
    <cellStyle name="SAPBEXformats 3 2 7" xfId="15879" xr:uid="{00000000-0005-0000-0000-0000AD340000}"/>
    <cellStyle name="SAPBEXformats 3 2 7 2" xfId="31094" xr:uid="{00000000-0005-0000-0000-0000AE340000}"/>
    <cellStyle name="SAPBEXformats 3 2 8" xfId="39668" xr:uid="{82979F86-03E6-4B16-8017-DA81B66F60DE}"/>
    <cellStyle name="SAPBEXformats 3 2 9" xfId="39979" xr:uid="{E8FCF80A-F8E1-4C3D-9E8C-480CBDB6D957}"/>
    <cellStyle name="SAPBEXformats 3 3" xfId="4571" xr:uid="{00000000-0005-0000-0000-0000AF340000}"/>
    <cellStyle name="SAPBEXformats 3 3 10" xfId="45489" xr:uid="{F45E8430-06A5-4419-BD22-CC0F6984B2B3}"/>
    <cellStyle name="SAPBEXformats 3 3 11" xfId="47811" xr:uid="{228DF5CE-D2B5-4182-A7F8-531118456B84}"/>
    <cellStyle name="SAPBEXformats 3 3 2" xfId="9726" xr:uid="{00000000-0005-0000-0000-0000B0340000}"/>
    <cellStyle name="SAPBEXformats 3 3 2 2" xfId="25717" xr:uid="{00000000-0005-0000-0000-0000B1340000}"/>
    <cellStyle name="SAPBEXformats 3 3 3" xfId="12544" xr:uid="{00000000-0005-0000-0000-0000B2340000}"/>
    <cellStyle name="SAPBEXformats 3 3 3 2" xfId="28388" xr:uid="{00000000-0005-0000-0000-0000B3340000}"/>
    <cellStyle name="SAPBEXformats 3 3 4" xfId="14051" xr:uid="{00000000-0005-0000-0000-0000B4340000}"/>
    <cellStyle name="SAPBEXformats 3 3 4 2" xfId="29632" xr:uid="{00000000-0005-0000-0000-0000B5340000}"/>
    <cellStyle name="SAPBEXformats 3 3 5" xfId="17867" xr:uid="{00000000-0005-0000-0000-0000B6340000}"/>
    <cellStyle name="SAPBEXformats 3 3 5 2" xfId="32983" xr:uid="{00000000-0005-0000-0000-0000B7340000}"/>
    <cellStyle name="SAPBEXformats 3 3 6" xfId="20475" xr:uid="{00000000-0005-0000-0000-0000B8340000}"/>
    <cellStyle name="SAPBEXformats 3 3 6 2" xfId="35412" xr:uid="{00000000-0005-0000-0000-0000B9340000}"/>
    <cellStyle name="SAPBEXformats 3 3 7" xfId="21892" xr:uid="{00000000-0005-0000-0000-0000BA340000}"/>
    <cellStyle name="SAPBEXformats 3 3 7 2" xfId="36811" xr:uid="{00000000-0005-0000-0000-0000BB340000}"/>
    <cellStyle name="SAPBEXformats 3 3 8" xfId="40331" xr:uid="{F81A5BB1-6A42-4429-9A38-6FC4D3532B98}"/>
    <cellStyle name="SAPBEXformats 3 3 9" xfId="39286" xr:uid="{B6DEDC66-C1CD-4FF5-9E34-4332DB8A6AAF}"/>
    <cellStyle name="SAPBEXformats 3 4" xfId="5205" xr:uid="{00000000-0005-0000-0000-0000BC340000}"/>
    <cellStyle name="SAPBEXformats 3 4 2" xfId="22538" xr:uid="{00000000-0005-0000-0000-0000BD340000}"/>
    <cellStyle name="SAPBEXformats 3 5" xfId="7241" xr:uid="{00000000-0005-0000-0000-0000BE340000}"/>
    <cellStyle name="SAPBEXformats 3 5 2" xfId="23498" xr:uid="{00000000-0005-0000-0000-0000BF340000}"/>
    <cellStyle name="SAPBEXformats 3 6" xfId="14742" xr:uid="{00000000-0005-0000-0000-0000C0340000}"/>
    <cellStyle name="SAPBEXformats 3 6 2" xfId="30210" xr:uid="{00000000-0005-0000-0000-0000C1340000}"/>
    <cellStyle name="SAPBEXformats 3 7" xfId="6981" xr:uid="{00000000-0005-0000-0000-0000C2340000}"/>
    <cellStyle name="SAPBEXformats 3 7 2" xfId="23368" xr:uid="{00000000-0005-0000-0000-0000C3340000}"/>
    <cellStyle name="SAPBEXformats 3 8" xfId="14949" xr:uid="{00000000-0005-0000-0000-0000C4340000}"/>
    <cellStyle name="SAPBEXformats 3 8 2" xfId="30399" xr:uid="{00000000-0005-0000-0000-0000C5340000}"/>
    <cellStyle name="SAPBEXformats 3 9" xfId="22242" xr:uid="{00000000-0005-0000-0000-0000C6340000}"/>
    <cellStyle name="SAPBEXformats 4" xfId="773" xr:uid="{00000000-0005-0000-0000-0000C7340000}"/>
    <cellStyle name="SAPBEXformats 4 10" xfId="15878" xr:uid="{00000000-0005-0000-0000-0000C8340000}"/>
    <cellStyle name="SAPBEXformats 4 10 2" xfId="31093" xr:uid="{00000000-0005-0000-0000-0000C9340000}"/>
    <cellStyle name="SAPBEXformats 4 11" xfId="18512" xr:uid="{00000000-0005-0000-0000-0000CA340000}"/>
    <cellStyle name="SAPBEXformats 4 11 2" xfId="33524" xr:uid="{00000000-0005-0000-0000-0000CB340000}"/>
    <cellStyle name="SAPBEXformats 4 12" xfId="5027" xr:uid="{00000000-0005-0000-0000-0000CC340000}"/>
    <cellStyle name="SAPBEXformats 4 13" xfId="37999" xr:uid="{00000000-0005-0000-0000-0000CD340000}"/>
    <cellStyle name="SAPBEXformats 4 14" xfId="40203" xr:uid="{00B2731E-F10C-4339-AEA6-774131FC4D08}"/>
    <cellStyle name="SAPBEXformats 4 15" xfId="43348" xr:uid="{7EFEB1B2-EB25-4340-96D5-FFB52B88B77F}"/>
    <cellStyle name="SAPBEXformats 4 16" xfId="40096" xr:uid="{8CD1B2C6-8DA3-4AEA-BE7C-61461FE7C39A}"/>
    <cellStyle name="SAPBEXformats 4 2" xfId="774" xr:uid="{00000000-0005-0000-0000-0000CE340000}"/>
    <cellStyle name="SAPBEXformats 4 2 10" xfId="5028" xr:uid="{00000000-0005-0000-0000-0000CF340000}"/>
    <cellStyle name="SAPBEXformats 4 2 11" xfId="38000" xr:uid="{00000000-0005-0000-0000-0000D0340000}"/>
    <cellStyle name="SAPBEXformats 4 2 12" xfId="40806" xr:uid="{F9831889-9C5C-4D96-B4F7-2482DEEEBB70}"/>
    <cellStyle name="SAPBEXformats 4 2 13" xfId="41115" xr:uid="{EC0A9CE1-FA31-45EA-A72A-D88F98C93C68}"/>
    <cellStyle name="SAPBEXformats 4 2 14" xfId="39033" xr:uid="{DD960D10-7433-4766-B744-C015E2A8E536}"/>
    <cellStyle name="SAPBEXformats 4 2 15" xfId="38940" xr:uid="{BC663D47-8FB0-424B-AAA7-FD9F2160FCF4}"/>
    <cellStyle name="SAPBEXformats 4 2 2" xfId="2934" xr:uid="{00000000-0005-0000-0000-0000D1340000}"/>
    <cellStyle name="SAPBEXformats 4 2 2 10" xfId="42311" xr:uid="{F1EAD6BD-CE44-49EE-88DF-CE837436D528}"/>
    <cellStyle name="SAPBEXformats 4 2 2 11" xfId="46846" xr:uid="{36D429B0-C7D1-4085-892D-F1AB1CECFA18}"/>
    <cellStyle name="SAPBEXformats 4 2 2 12" xfId="49150" xr:uid="{ED143620-17AA-4DE7-B98D-7FC96E111965}"/>
    <cellStyle name="SAPBEXformats 4 2 2 2" xfId="8106" xr:uid="{00000000-0005-0000-0000-0000D2340000}"/>
    <cellStyle name="SAPBEXformats 4 2 2 2 2" xfId="24135" xr:uid="{00000000-0005-0000-0000-0000D3340000}"/>
    <cellStyle name="SAPBEXformats 4 2 2 3" xfId="10933" xr:uid="{00000000-0005-0000-0000-0000D4340000}"/>
    <cellStyle name="SAPBEXformats 4 2 2 3 2" xfId="26800" xr:uid="{00000000-0005-0000-0000-0000D5340000}"/>
    <cellStyle name="SAPBEXformats 4 2 2 4" xfId="13545" xr:uid="{00000000-0005-0000-0000-0000D6340000}"/>
    <cellStyle name="SAPBEXformats 4 2 2 4 2" xfId="29170" xr:uid="{00000000-0005-0000-0000-0000D7340000}"/>
    <cellStyle name="SAPBEXformats 4 2 2 5" xfId="16285" xr:uid="{00000000-0005-0000-0000-0000D8340000}"/>
    <cellStyle name="SAPBEXformats 4 2 2 5 2" xfId="31423" xr:uid="{00000000-0005-0000-0000-0000D9340000}"/>
    <cellStyle name="SAPBEXformats 4 2 2 6" xfId="18896" xr:uid="{00000000-0005-0000-0000-0000DA340000}"/>
    <cellStyle name="SAPBEXformats 4 2 2 6 2" xfId="33844" xr:uid="{00000000-0005-0000-0000-0000DB340000}"/>
    <cellStyle name="SAPBEXformats 4 2 2 7" xfId="21138" xr:uid="{00000000-0005-0000-0000-0000DC340000}"/>
    <cellStyle name="SAPBEXformats 4 2 2 7 2" xfId="36064" xr:uid="{00000000-0005-0000-0000-0000DD340000}"/>
    <cellStyle name="SAPBEXformats 4 2 2 8" xfId="6294" xr:uid="{00000000-0005-0000-0000-0000DE340000}"/>
    <cellStyle name="SAPBEXformats 4 2 2 9" xfId="41872" xr:uid="{BCB17D6F-5450-4E61-8EDA-59775B9EF43C}"/>
    <cellStyle name="SAPBEXformats 4 2 3" xfId="3156" xr:uid="{00000000-0005-0000-0000-0000DF340000}"/>
    <cellStyle name="SAPBEXformats 4 2 3 10" xfId="45876" xr:uid="{C3D114AF-6F22-4DD4-9FDA-B8C02EC67C63}"/>
    <cellStyle name="SAPBEXformats 4 2 3 11" xfId="48194" xr:uid="{629F8CA8-DA22-4039-B4E8-DB7373454691}"/>
    <cellStyle name="SAPBEXformats 4 2 3 2" xfId="8326" xr:uid="{00000000-0005-0000-0000-0000E0340000}"/>
    <cellStyle name="SAPBEXformats 4 2 3 2 2" xfId="24355" xr:uid="{00000000-0005-0000-0000-0000E1340000}"/>
    <cellStyle name="SAPBEXformats 4 2 3 3" xfId="11153" xr:uid="{00000000-0005-0000-0000-0000E2340000}"/>
    <cellStyle name="SAPBEXformats 4 2 3 3 2" xfId="27020" xr:uid="{00000000-0005-0000-0000-0000E3340000}"/>
    <cellStyle name="SAPBEXformats 4 2 3 4" xfId="10130" xr:uid="{00000000-0005-0000-0000-0000E4340000}"/>
    <cellStyle name="SAPBEXformats 4 2 3 4 2" xfId="26101" xr:uid="{00000000-0005-0000-0000-0000E5340000}"/>
    <cellStyle name="SAPBEXformats 4 2 3 5" xfId="16505" xr:uid="{00000000-0005-0000-0000-0000E6340000}"/>
    <cellStyle name="SAPBEXformats 4 2 3 5 2" xfId="31643" xr:uid="{00000000-0005-0000-0000-0000E7340000}"/>
    <cellStyle name="SAPBEXformats 4 2 3 6" xfId="19115" xr:uid="{00000000-0005-0000-0000-0000E8340000}"/>
    <cellStyle name="SAPBEXformats 4 2 3 6 2" xfId="34062" xr:uid="{00000000-0005-0000-0000-0000E9340000}"/>
    <cellStyle name="SAPBEXformats 4 2 3 7" xfId="22117" xr:uid="{00000000-0005-0000-0000-0000EA340000}"/>
    <cellStyle name="SAPBEXformats 4 2 3 7 2" xfId="37028" xr:uid="{00000000-0005-0000-0000-0000EB340000}"/>
    <cellStyle name="SAPBEXformats 4 2 3 8" xfId="38186" xr:uid="{66A3A463-0191-41DB-AE85-B9E7C7B587FA}"/>
    <cellStyle name="SAPBEXformats 4 2 3 9" xfId="43686" xr:uid="{D4A3CAC2-A696-41A0-95D1-1A0E3F492BD2}"/>
    <cellStyle name="SAPBEXformats 4 2 4" xfId="5489" xr:uid="{00000000-0005-0000-0000-0000EC340000}"/>
    <cellStyle name="SAPBEXformats 4 2 4 2" xfId="22701" xr:uid="{00000000-0005-0000-0000-0000ED340000}"/>
    <cellStyle name="SAPBEXformats 4 2 5" xfId="7218" xr:uid="{00000000-0005-0000-0000-0000EE340000}"/>
    <cellStyle name="SAPBEXformats 4 2 5 2" xfId="23487" xr:uid="{00000000-0005-0000-0000-0000EF340000}"/>
    <cellStyle name="SAPBEXformats 4 2 6" xfId="13289" xr:uid="{00000000-0005-0000-0000-0000F0340000}"/>
    <cellStyle name="SAPBEXformats 4 2 6 2" xfId="29030" xr:uid="{00000000-0005-0000-0000-0000F1340000}"/>
    <cellStyle name="SAPBEXformats 4 2 7" xfId="13274" xr:uid="{00000000-0005-0000-0000-0000F2340000}"/>
    <cellStyle name="SAPBEXformats 4 2 7 2" xfId="29019" xr:uid="{00000000-0005-0000-0000-0000F3340000}"/>
    <cellStyle name="SAPBEXformats 4 2 8" xfId="15877" xr:uid="{00000000-0005-0000-0000-0000F4340000}"/>
    <cellStyle name="SAPBEXformats 4 2 8 2" xfId="31092" xr:uid="{00000000-0005-0000-0000-0000F5340000}"/>
    <cellStyle name="SAPBEXformats 4 2 9" xfId="18511" xr:uid="{00000000-0005-0000-0000-0000F6340000}"/>
    <cellStyle name="SAPBEXformats 4 2 9 2" xfId="33523" xr:uid="{00000000-0005-0000-0000-0000F7340000}"/>
    <cellStyle name="SAPBEXformats 4 3" xfId="775" xr:uid="{00000000-0005-0000-0000-0000F8340000}"/>
    <cellStyle name="SAPBEXformats 4 3 10" xfId="39285" xr:uid="{505A2E93-1225-4478-9327-25180E8B5066}"/>
    <cellStyle name="SAPBEXformats 4 3 11" xfId="45490" xr:uid="{2E56F90F-04A5-4134-985F-48D44B0EB0D3}"/>
    <cellStyle name="SAPBEXformats 4 3 12" xfId="47812" xr:uid="{3C81A43B-C128-4F1E-94D2-8358A4A75BDD}"/>
    <cellStyle name="SAPBEXformats 4 3 2" xfId="5488" xr:uid="{00000000-0005-0000-0000-0000F9340000}"/>
    <cellStyle name="SAPBEXformats 4 3 2 2" xfId="22700" xr:uid="{00000000-0005-0000-0000-0000FA340000}"/>
    <cellStyle name="SAPBEXformats 4 3 3" xfId="7660" xr:uid="{00000000-0005-0000-0000-0000FB340000}"/>
    <cellStyle name="SAPBEXformats 4 3 3 2" xfId="23782" xr:uid="{00000000-0005-0000-0000-0000FC340000}"/>
    <cellStyle name="SAPBEXformats 4 3 4" xfId="13343" xr:uid="{00000000-0005-0000-0000-0000FD340000}"/>
    <cellStyle name="SAPBEXformats 4 3 4 2" xfId="29048" xr:uid="{00000000-0005-0000-0000-0000FE340000}"/>
    <cellStyle name="SAPBEXformats 4 3 5" xfId="6732" xr:uid="{00000000-0005-0000-0000-0000FF340000}"/>
    <cellStyle name="SAPBEXformats 4 3 5 2" xfId="23214" xr:uid="{00000000-0005-0000-0000-000000350000}"/>
    <cellStyle name="SAPBEXformats 4 3 6" xfId="15876" xr:uid="{00000000-0005-0000-0000-000001350000}"/>
    <cellStyle name="SAPBEXformats 4 3 6 2" xfId="31091" xr:uid="{00000000-0005-0000-0000-000002350000}"/>
    <cellStyle name="SAPBEXformats 4 3 7" xfId="18510" xr:uid="{00000000-0005-0000-0000-000003350000}"/>
    <cellStyle name="SAPBEXformats 4 3 7 2" xfId="33522" xr:uid="{00000000-0005-0000-0000-000004350000}"/>
    <cellStyle name="SAPBEXformats 4 3 8" xfId="5029" xr:uid="{00000000-0005-0000-0000-000005350000}"/>
    <cellStyle name="SAPBEXformats 4 3 9" xfId="38001" xr:uid="{00000000-0005-0000-0000-000006350000}"/>
    <cellStyle name="SAPBEXformats 4 4" xfId="2933" xr:uid="{00000000-0005-0000-0000-000007350000}"/>
    <cellStyle name="SAPBEXformats 4 4 2" xfId="8105" xr:uid="{00000000-0005-0000-0000-000008350000}"/>
    <cellStyle name="SAPBEXformats 4 4 2 2" xfId="24134" xr:uid="{00000000-0005-0000-0000-000009350000}"/>
    <cellStyle name="SAPBEXformats 4 4 3" xfId="10932" xr:uid="{00000000-0005-0000-0000-00000A350000}"/>
    <cellStyle name="SAPBEXformats 4 4 3 2" xfId="26799" xr:uid="{00000000-0005-0000-0000-00000B350000}"/>
    <cellStyle name="SAPBEXformats 4 4 4" xfId="13124" xr:uid="{00000000-0005-0000-0000-00000C350000}"/>
    <cellStyle name="SAPBEXformats 4 4 4 2" xfId="28904" xr:uid="{00000000-0005-0000-0000-00000D350000}"/>
    <cellStyle name="SAPBEXformats 4 4 5" xfId="16284" xr:uid="{00000000-0005-0000-0000-00000E350000}"/>
    <cellStyle name="SAPBEXformats 4 4 5 2" xfId="31422" xr:uid="{00000000-0005-0000-0000-00000F350000}"/>
    <cellStyle name="SAPBEXformats 4 4 6" xfId="18895" xr:uid="{00000000-0005-0000-0000-000010350000}"/>
    <cellStyle name="SAPBEXformats 4 4 6 2" xfId="33843" xr:uid="{00000000-0005-0000-0000-000011350000}"/>
    <cellStyle name="SAPBEXformats 4 4 7" xfId="21137" xr:uid="{00000000-0005-0000-0000-000012350000}"/>
    <cellStyle name="SAPBEXformats 4 4 7 2" xfId="36063" xr:uid="{00000000-0005-0000-0000-000013350000}"/>
    <cellStyle name="SAPBEXformats 4 4 8" xfId="6293" xr:uid="{00000000-0005-0000-0000-000014350000}"/>
    <cellStyle name="SAPBEXformats 4 5" xfId="4569" xr:uid="{00000000-0005-0000-0000-000015350000}"/>
    <cellStyle name="SAPBEXformats 4 5 2" xfId="9724" xr:uid="{00000000-0005-0000-0000-000016350000}"/>
    <cellStyle name="SAPBEXformats 4 5 2 2" xfId="25715" xr:uid="{00000000-0005-0000-0000-000017350000}"/>
    <cellStyle name="SAPBEXformats 4 5 3" xfId="12542" xr:uid="{00000000-0005-0000-0000-000018350000}"/>
    <cellStyle name="SAPBEXformats 4 5 3 2" xfId="28386" xr:uid="{00000000-0005-0000-0000-000019350000}"/>
    <cellStyle name="SAPBEXformats 4 5 4" xfId="14050" xr:uid="{00000000-0005-0000-0000-00001A350000}"/>
    <cellStyle name="SAPBEXformats 4 5 4 2" xfId="29631" xr:uid="{00000000-0005-0000-0000-00001B350000}"/>
    <cellStyle name="SAPBEXformats 4 5 5" xfId="17865" xr:uid="{00000000-0005-0000-0000-00001C350000}"/>
    <cellStyle name="SAPBEXformats 4 5 5 2" xfId="32981" xr:uid="{00000000-0005-0000-0000-00001D350000}"/>
    <cellStyle name="SAPBEXformats 4 5 6" xfId="20473" xr:uid="{00000000-0005-0000-0000-00001E350000}"/>
    <cellStyle name="SAPBEXformats 4 5 6 2" xfId="35410" xr:uid="{00000000-0005-0000-0000-00001F350000}"/>
    <cellStyle name="SAPBEXformats 4 5 7" xfId="21893" xr:uid="{00000000-0005-0000-0000-000020350000}"/>
    <cellStyle name="SAPBEXformats 4 5 7 2" xfId="36812" xr:uid="{00000000-0005-0000-0000-000021350000}"/>
    <cellStyle name="SAPBEXformats 4 6" xfId="5490" xr:uid="{00000000-0005-0000-0000-000022350000}"/>
    <cellStyle name="SAPBEXformats 4 6 2" xfId="22702" xr:uid="{00000000-0005-0000-0000-000023350000}"/>
    <cellStyle name="SAPBEXformats 4 7" xfId="7232" xr:uid="{00000000-0005-0000-0000-000024350000}"/>
    <cellStyle name="SAPBEXformats 4 7 2" xfId="23493" xr:uid="{00000000-0005-0000-0000-000025350000}"/>
    <cellStyle name="SAPBEXformats 4 8" xfId="13349" xr:uid="{00000000-0005-0000-0000-000026350000}"/>
    <cellStyle name="SAPBEXformats 4 8 2" xfId="29050" xr:uid="{00000000-0005-0000-0000-000027350000}"/>
    <cellStyle name="SAPBEXformats 4 9" xfId="5815" xr:uid="{00000000-0005-0000-0000-000028350000}"/>
    <cellStyle name="SAPBEXformats 4 9 2" xfId="22840" xr:uid="{00000000-0005-0000-0000-000029350000}"/>
    <cellStyle name="SAPBEXformats 5" xfId="776" xr:uid="{00000000-0005-0000-0000-00002A350000}"/>
    <cellStyle name="SAPBEXformats 5 10" xfId="18509" xr:uid="{00000000-0005-0000-0000-00002B350000}"/>
    <cellStyle name="SAPBEXformats 5 11" xfId="22243" xr:uid="{00000000-0005-0000-0000-00002C350000}"/>
    <cellStyle name="SAPBEXformats 5 12" xfId="22424" xr:uid="{00000000-0005-0000-0000-00002D350000}"/>
    <cellStyle name="SAPBEXformats 5 13" xfId="38245" xr:uid="{55D26380-39BC-437A-98D3-EB66DFFE92DA}"/>
    <cellStyle name="SAPBEXformats 5 14" xfId="41338" xr:uid="{89903FCE-F2F2-4EEB-B42C-D04AF2A6BB39}"/>
    <cellStyle name="SAPBEXformats 5 15" xfId="40268" xr:uid="{67DE08CE-558B-47A6-9E7F-42BF00CBB275}"/>
    <cellStyle name="SAPBEXformats 5 16" xfId="44704" xr:uid="{9AA377B1-8BF6-4F2C-94E5-2E74FE503167}"/>
    <cellStyle name="SAPBEXformats 5 2" xfId="777" xr:uid="{00000000-0005-0000-0000-00002E350000}"/>
    <cellStyle name="SAPBEXformats 5 2 10" xfId="22425" xr:uid="{00000000-0005-0000-0000-00002F350000}"/>
    <cellStyle name="SAPBEXformats 5 2 11" xfId="40807" xr:uid="{91A6CCCB-B829-48B3-BC60-0300E072138F}"/>
    <cellStyle name="SAPBEXformats 5 2 12" xfId="39980" xr:uid="{C0AECB7E-5DD0-4A5C-ADA2-66E4F7BC3B36}"/>
    <cellStyle name="SAPBEXformats 5 2 13" xfId="41181" xr:uid="{872D0642-0534-4573-A3DB-7CAAF52E1EC2}"/>
    <cellStyle name="SAPBEXformats 5 2 14" xfId="41918" xr:uid="{4FBFD309-353A-48FF-AC5B-0B9614B21C48}"/>
    <cellStyle name="SAPBEXformats 5 2 2" xfId="2936" xr:uid="{00000000-0005-0000-0000-000030350000}"/>
    <cellStyle name="SAPBEXformats 5 2 2 10" xfId="43687" xr:uid="{D69FA4AD-B5E2-40DB-8817-F4F713BF1DA7}"/>
    <cellStyle name="SAPBEXformats 5 2 2 11" xfId="45877" xr:uid="{1B2590CE-18ED-45E9-B47F-EA84985D94DF}"/>
    <cellStyle name="SAPBEXformats 5 2 2 12" xfId="48195" xr:uid="{28269C56-7B11-4F9D-B0DB-EBEF7E13B48B}"/>
    <cellStyle name="SAPBEXformats 5 2 2 2" xfId="8108" xr:uid="{00000000-0005-0000-0000-000031350000}"/>
    <cellStyle name="SAPBEXformats 5 2 2 2 2" xfId="24137" xr:uid="{00000000-0005-0000-0000-000032350000}"/>
    <cellStyle name="SAPBEXformats 5 2 2 3" xfId="10935" xr:uid="{00000000-0005-0000-0000-000033350000}"/>
    <cellStyle name="SAPBEXformats 5 2 2 3 2" xfId="26802" xr:uid="{00000000-0005-0000-0000-000034350000}"/>
    <cellStyle name="SAPBEXformats 5 2 2 4" xfId="15334" xr:uid="{00000000-0005-0000-0000-000035350000}"/>
    <cellStyle name="SAPBEXformats 5 2 2 4 2" xfId="30743" xr:uid="{00000000-0005-0000-0000-000036350000}"/>
    <cellStyle name="SAPBEXformats 5 2 2 5" xfId="16287" xr:uid="{00000000-0005-0000-0000-000037350000}"/>
    <cellStyle name="SAPBEXformats 5 2 2 5 2" xfId="31425" xr:uid="{00000000-0005-0000-0000-000038350000}"/>
    <cellStyle name="SAPBEXformats 5 2 2 6" xfId="18898" xr:uid="{00000000-0005-0000-0000-000039350000}"/>
    <cellStyle name="SAPBEXformats 5 2 2 6 2" xfId="33846" xr:uid="{00000000-0005-0000-0000-00003A350000}"/>
    <cellStyle name="SAPBEXformats 5 2 2 7" xfId="21140" xr:uid="{00000000-0005-0000-0000-00003B350000}"/>
    <cellStyle name="SAPBEXformats 5 2 2 7 2" xfId="36066" xr:uid="{00000000-0005-0000-0000-00003C350000}"/>
    <cellStyle name="SAPBEXformats 5 2 2 8" xfId="6296" xr:uid="{00000000-0005-0000-0000-00003D350000}"/>
    <cellStyle name="SAPBEXformats 5 2 2 9" xfId="39138" xr:uid="{8E34DD90-32C5-4524-A31D-82A44B3364A6}"/>
    <cellStyle name="SAPBEXformats 5 2 3" xfId="2129" xr:uid="{00000000-0005-0000-0000-00003E350000}"/>
    <cellStyle name="SAPBEXformats 5 2 3 2" xfId="7369" xr:uid="{00000000-0005-0000-0000-00003F350000}"/>
    <cellStyle name="SAPBEXformats 5 2 3 2 2" xfId="23571" xr:uid="{00000000-0005-0000-0000-000040350000}"/>
    <cellStyle name="SAPBEXformats 5 2 3 3" xfId="10210" xr:uid="{00000000-0005-0000-0000-000041350000}"/>
    <cellStyle name="SAPBEXformats 5 2 3 3 2" xfId="26174" xr:uid="{00000000-0005-0000-0000-000042350000}"/>
    <cellStyle name="SAPBEXformats 5 2 3 4" xfId="13474" xr:uid="{00000000-0005-0000-0000-000043350000}"/>
    <cellStyle name="SAPBEXformats 5 2 3 4 2" xfId="29117" xr:uid="{00000000-0005-0000-0000-000044350000}"/>
    <cellStyle name="SAPBEXformats 5 2 3 5" xfId="15658" xr:uid="{00000000-0005-0000-0000-000045350000}"/>
    <cellStyle name="SAPBEXformats 5 2 3 5 2" xfId="30956" xr:uid="{00000000-0005-0000-0000-000046350000}"/>
    <cellStyle name="SAPBEXformats 5 2 3 6" xfId="18344" xr:uid="{00000000-0005-0000-0000-000047350000}"/>
    <cellStyle name="SAPBEXformats 5 2 3 6 2" xfId="33408" xr:uid="{00000000-0005-0000-0000-000048350000}"/>
    <cellStyle name="SAPBEXformats 5 2 3 7" xfId="21790" xr:uid="{00000000-0005-0000-0000-000049350000}"/>
    <cellStyle name="SAPBEXformats 5 2 3 7 2" xfId="36710" xr:uid="{00000000-0005-0000-0000-00004A350000}"/>
    <cellStyle name="SAPBEXformats 5 2 4" xfId="5486" xr:uid="{00000000-0005-0000-0000-00004B350000}"/>
    <cellStyle name="SAPBEXformats 5 2 4 2" xfId="37135" xr:uid="{00000000-0005-0000-0000-00004C350000}"/>
    <cellStyle name="SAPBEXformats 5 2 5" xfId="7658" xr:uid="{00000000-0005-0000-0000-00004D350000}"/>
    <cellStyle name="SAPBEXformats 5 2 6" xfId="13344" xr:uid="{00000000-0005-0000-0000-00004E350000}"/>
    <cellStyle name="SAPBEXformats 5 2 7" xfId="10559" xr:uid="{00000000-0005-0000-0000-00004F350000}"/>
    <cellStyle name="SAPBEXformats 5 2 8" xfId="15874" xr:uid="{00000000-0005-0000-0000-000050350000}"/>
    <cellStyle name="SAPBEXformats 5 2 9" xfId="15399" xr:uid="{00000000-0005-0000-0000-000051350000}"/>
    <cellStyle name="SAPBEXformats 5 3" xfId="2935" xr:uid="{00000000-0005-0000-0000-000052350000}"/>
    <cellStyle name="SAPBEXformats 5 3 10" xfId="37913" xr:uid="{00000000-0005-0000-0000-000053350000}"/>
    <cellStyle name="SAPBEXformats 5 3 11" xfId="42312" xr:uid="{8240C0AB-9BBA-43A6-A9C7-DB9B95A7CAC8}"/>
    <cellStyle name="SAPBEXformats 5 3 12" xfId="44788" xr:uid="{85BC7FFD-0B82-4D5B-BEEA-D7F4FAB33118}"/>
    <cellStyle name="SAPBEXformats 5 3 13" xfId="46847" xr:uid="{C8C53D86-0514-4ADF-862A-21654C689ED3}"/>
    <cellStyle name="SAPBEXformats 5 3 14" xfId="49151" xr:uid="{3755D983-C07F-4A5A-A553-1DBA07464176}"/>
    <cellStyle name="SAPBEXformats 5 3 2" xfId="8107" xr:uid="{00000000-0005-0000-0000-000054350000}"/>
    <cellStyle name="SAPBEXformats 5 3 2 2" xfId="24136" xr:uid="{00000000-0005-0000-0000-000055350000}"/>
    <cellStyle name="SAPBEXformats 5 3 2 3" xfId="42021" xr:uid="{A9646777-9E1A-4A27-930A-51035BB32F25}"/>
    <cellStyle name="SAPBEXformats 5 3 2 4" xfId="42459" xr:uid="{003BA6CE-5B29-4303-88E6-51BBC6C5A760}"/>
    <cellStyle name="SAPBEXformats 5 3 2 5" xfId="44927" xr:uid="{26EF5576-3623-4215-97F8-9813EDD7C800}"/>
    <cellStyle name="SAPBEXformats 5 3 2 6" xfId="46990" xr:uid="{0895EA8D-2013-4C91-B712-3906262B7D1C}"/>
    <cellStyle name="SAPBEXformats 5 3 2 7" xfId="49287" xr:uid="{4EFEDCC8-3A81-475A-A6A2-7082FF6CEB48}"/>
    <cellStyle name="SAPBEXformats 5 3 3" xfId="10934" xr:uid="{00000000-0005-0000-0000-000056350000}"/>
    <cellStyle name="SAPBEXformats 5 3 3 2" xfId="26801" xr:uid="{00000000-0005-0000-0000-000057350000}"/>
    <cellStyle name="SAPBEXformats 5 3 4" xfId="13123" xr:uid="{00000000-0005-0000-0000-000058350000}"/>
    <cellStyle name="SAPBEXformats 5 3 4 2" xfId="28903" xr:uid="{00000000-0005-0000-0000-000059350000}"/>
    <cellStyle name="SAPBEXformats 5 3 5" xfId="16286" xr:uid="{00000000-0005-0000-0000-00005A350000}"/>
    <cellStyle name="SAPBEXformats 5 3 5 2" xfId="31424" xr:uid="{00000000-0005-0000-0000-00005B350000}"/>
    <cellStyle name="SAPBEXformats 5 3 6" xfId="18897" xr:uid="{00000000-0005-0000-0000-00005C350000}"/>
    <cellStyle name="SAPBEXformats 5 3 6 2" xfId="33845" xr:uid="{00000000-0005-0000-0000-00005D350000}"/>
    <cellStyle name="SAPBEXformats 5 3 7" xfId="21139" xr:uid="{00000000-0005-0000-0000-00005E350000}"/>
    <cellStyle name="SAPBEXformats 5 3 7 2" xfId="36065" xr:uid="{00000000-0005-0000-0000-00005F350000}"/>
    <cellStyle name="SAPBEXformats 5 3 8" xfId="6295" xr:uid="{00000000-0005-0000-0000-000060350000}"/>
    <cellStyle name="SAPBEXformats 5 3 9" xfId="22259" xr:uid="{00000000-0005-0000-0000-000061350000}"/>
    <cellStyle name="SAPBEXformats 5 4" xfId="4568" xr:uid="{00000000-0005-0000-0000-000062350000}"/>
    <cellStyle name="SAPBEXformats 5 4 10" xfId="45491" xr:uid="{B846FA5B-21E4-4E3B-898F-214B71C86132}"/>
    <cellStyle name="SAPBEXformats 5 4 11" xfId="47813" xr:uid="{59939406-E4F7-4A12-8D24-C09628BEA0D4}"/>
    <cellStyle name="SAPBEXformats 5 4 2" xfId="9723" xr:uid="{00000000-0005-0000-0000-000063350000}"/>
    <cellStyle name="SAPBEXformats 5 4 2 2" xfId="25714" xr:uid="{00000000-0005-0000-0000-000064350000}"/>
    <cellStyle name="SAPBEXformats 5 4 3" xfId="12541" xr:uid="{00000000-0005-0000-0000-000065350000}"/>
    <cellStyle name="SAPBEXformats 5 4 3 2" xfId="28385" xr:uid="{00000000-0005-0000-0000-000066350000}"/>
    <cellStyle name="SAPBEXformats 5 4 4" xfId="15500" xr:uid="{00000000-0005-0000-0000-000067350000}"/>
    <cellStyle name="SAPBEXformats 5 4 4 2" xfId="30861" xr:uid="{00000000-0005-0000-0000-000068350000}"/>
    <cellStyle name="SAPBEXformats 5 4 5" xfId="17864" xr:uid="{00000000-0005-0000-0000-000069350000}"/>
    <cellStyle name="SAPBEXformats 5 4 5 2" xfId="32980" xr:uid="{00000000-0005-0000-0000-00006A350000}"/>
    <cellStyle name="SAPBEXformats 5 4 6" xfId="20472" xr:uid="{00000000-0005-0000-0000-00006B350000}"/>
    <cellStyle name="SAPBEXformats 5 4 6 2" xfId="35409" xr:uid="{00000000-0005-0000-0000-00006C350000}"/>
    <cellStyle name="SAPBEXformats 5 4 7" xfId="21293" xr:uid="{00000000-0005-0000-0000-00006D350000}"/>
    <cellStyle name="SAPBEXformats 5 4 7 2" xfId="36219" xr:uid="{00000000-0005-0000-0000-00006E350000}"/>
    <cellStyle name="SAPBEXformats 5 4 8" xfId="40333" xr:uid="{D75300A7-1FAB-472C-A3D9-A1E88DC39B1D}"/>
    <cellStyle name="SAPBEXformats 5 4 9" xfId="39284" xr:uid="{6BB995DF-98A9-4688-91F8-CB18ED0F99EA}"/>
    <cellStyle name="SAPBEXformats 5 5" xfId="5487" xr:uid="{00000000-0005-0000-0000-00006F350000}"/>
    <cellStyle name="SAPBEXformats 5 5 2" xfId="37136" xr:uid="{00000000-0005-0000-0000-000070350000}"/>
    <cellStyle name="SAPBEXformats 5 6" xfId="7659" xr:uid="{00000000-0005-0000-0000-000071350000}"/>
    <cellStyle name="SAPBEXformats 5 7" xfId="5905" xr:uid="{00000000-0005-0000-0000-000072350000}"/>
    <cellStyle name="SAPBEXformats 5 8" xfId="14673" xr:uid="{00000000-0005-0000-0000-000073350000}"/>
    <cellStyle name="SAPBEXformats 5 9" xfId="15875" xr:uid="{00000000-0005-0000-0000-000074350000}"/>
    <cellStyle name="SAPBEXformats 6" xfId="778" xr:uid="{00000000-0005-0000-0000-000075350000}"/>
    <cellStyle name="SAPBEXformats 6 10" xfId="18508" xr:uid="{00000000-0005-0000-0000-000076350000}"/>
    <cellStyle name="SAPBEXformats 6 11" xfId="22426" xr:uid="{00000000-0005-0000-0000-000077350000}"/>
    <cellStyle name="SAPBEXformats 6 12" xfId="39667" xr:uid="{92427914-2444-4EB1-912E-A343BE6A2DF9}"/>
    <cellStyle name="SAPBEXformats 6 13" xfId="41116" xr:uid="{C963199B-ACAF-4885-8425-9D512A9FD9BD}"/>
    <cellStyle name="SAPBEXformats 6 14" xfId="44570" xr:uid="{7F6F258F-C908-4267-B4F2-E8161A0F96DC}"/>
    <cellStyle name="SAPBEXformats 6 15" xfId="39901" xr:uid="{D93A0D71-C387-4B30-A7BC-272E50BCFDA2}"/>
    <cellStyle name="SAPBEXformats 6 2" xfId="779" xr:uid="{00000000-0005-0000-0000-000078350000}"/>
    <cellStyle name="SAPBEXformats 6 2 10" xfId="22427" xr:uid="{00000000-0005-0000-0000-000079350000}"/>
    <cellStyle name="SAPBEXformats 6 2 11" xfId="39666" xr:uid="{1366F77B-1F02-4986-B796-363C9F24A62C}"/>
    <cellStyle name="SAPBEXformats 6 2 12" xfId="39981" xr:uid="{E8FB715F-0BB4-40B3-BAFD-2DD14BB899AF}"/>
    <cellStyle name="SAPBEXformats 6 2 13" xfId="40045" xr:uid="{E8579855-DB12-4823-833E-995AC4A56AAB}"/>
    <cellStyle name="SAPBEXformats 6 2 14" xfId="38941" xr:uid="{9B606BC7-F4FF-4259-A0B7-C9641DBFFEE2}"/>
    <cellStyle name="SAPBEXformats 6 2 2" xfId="2938" xr:uid="{00000000-0005-0000-0000-00007A350000}"/>
    <cellStyle name="SAPBEXformats 6 2 2 10" xfId="43689" xr:uid="{E4AD7048-AB99-48C0-A75A-D7CFA17966C0}"/>
    <cellStyle name="SAPBEXformats 6 2 2 11" xfId="45879" xr:uid="{8D8C13BA-E149-41B8-A74C-F870F1051ED4}"/>
    <cellStyle name="SAPBEXformats 6 2 2 12" xfId="48197" xr:uid="{3A1B6257-69B8-4ACC-B9EE-26A2AC2EE2E1}"/>
    <cellStyle name="SAPBEXformats 6 2 2 2" xfId="8110" xr:uid="{00000000-0005-0000-0000-00007B350000}"/>
    <cellStyle name="SAPBEXformats 6 2 2 2 2" xfId="24139" xr:uid="{00000000-0005-0000-0000-00007C350000}"/>
    <cellStyle name="SAPBEXformats 6 2 2 3" xfId="10937" xr:uid="{00000000-0005-0000-0000-00007D350000}"/>
    <cellStyle name="SAPBEXformats 6 2 2 3 2" xfId="26804" xr:uid="{00000000-0005-0000-0000-00007E350000}"/>
    <cellStyle name="SAPBEXformats 6 2 2 4" xfId="13546" xr:uid="{00000000-0005-0000-0000-00007F350000}"/>
    <cellStyle name="SAPBEXformats 6 2 2 4 2" xfId="29171" xr:uid="{00000000-0005-0000-0000-000080350000}"/>
    <cellStyle name="SAPBEXformats 6 2 2 5" xfId="16289" xr:uid="{00000000-0005-0000-0000-000081350000}"/>
    <cellStyle name="SAPBEXformats 6 2 2 5 2" xfId="31427" xr:uid="{00000000-0005-0000-0000-000082350000}"/>
    <cellStyle name="SAPBEXformats 6 2 2 6" xfId="18900" xr:uid="{00000000-0005-0000-0000-000083350000}"/>
    <cellStyle name="SAPBEXformats 6 2 2 6 2" xfId="33848" xr:uid="{00000000-0005-0000-0000-000084350000}"/>
    <cellStyle name="SAPBEXformats 6 2 2 7" xfId="21142" xr:uid="{00000000-0005-0000-0000-000085350000}"/>
    <cellStyle name="SAPBEXformats 6 2 2 7 2" xfId="36068" xr:uid="{00000000-0005-0000-0000-000086350000}"/>
    <cellStyle name="SAPBEXformats 6 2 2 8" xfId="6298" xr:uid="{00000000-0005-0000-0000-000087350000}"/>
    <cellStyle name="SAPBEXformats 6 2 2 9" xfId="39136" xr:uid="{23509DAD-1FC2-4784-BABF-C62122D5F040}"/>
    <cellStyle name="SAPBEXformats 6 2 3" xfId="3160" xr:uid="{00000000-0005-0000-0000-000088350000}"/>
    <cellStyle name="SAPBEXformats 6 2 3 2" xfId="8330" xr:uid="{00000000-0005-0000-0000-000089350000}"/>
    <cellStyle name="SAPBEXformats 6 2 3 2 2" xfId="24359" xr:uid="{00000000-0005-0000-0000-00008A350000}"/>
    <cellStyle name="SAPBEXformats 6 2 3 3" xfId="11157" xr:uid="{00000000-0005-0000-0000-00008B350000}"/>
    <cellStyle name="SAPBEXformats 6 2 3 3 2" xfId="27024" xr:uid="{00000000-0005-0000-0000-00008C350000}"/>
    <cellStyle name="SAPBEXformats 6 2 3 4" xfId="15034" xr:uid="{00000000-0005-0000-0000-00008D350000}"/>
    <cellStyle name="SAPBEXformats 6 2 3 4 2" xfId="30481" xr:uid="{00000000-0005-0000-0000-00008E350000}"/>
    <cellStyle name="SAPBEXformats 6 2 3 5" xfId="16509" xr:uid="{00000000-0005-0000-0000-00008F350000}"/>
    <cellStyle name="SAPBEXformats 6 2 3 5 2" xfId="31647" xr:uid="{00000000-0005-0000-0000-000090350000}"/>
    <cellStyle name="SAPBEXformats 6 2 3 6" xfId="19119" xr:uid="{00000000-0005-0000-0000-000091350000}"/>
    <cellStyle name="SAPBEXformats 6 2 3 6 2" xfId="34066" xr:uid="{00000000-0005-0000-0000-000092350000}"/>
    <cellStyle name="SAPBEXformats 6 2 3 7" xfId="20883" xr:uid="{00000000-0005-0000-0000-000093350000}"/>
    <cellStyle name="SAPBEXformats 6 2 3 7 2" xfId="35810" xr:uid="{00000000-0005-0000-0000-000094350000}"/>
    <cellStyle name="SAPBEXformats 6 2 4" xfId="5484" xr:uid="{00000000-0005-0000-0000-000095350000}"/>
    <cellStyle name="SAPBEXformats 6 2 4 2" xfId="37610" xr:uid="{00000000-0005-0000-0000-000096350000}"/>
    <cellStyle name="SAPBEXformats 6 2 5" xfId="7656" xr:uid="{00000000-0005-0000-0000-000097350000}"/>
    <cellStyle name="SAPBEXformats 6 2 6" xfId="13345" xr:uid="{00000000-0005-0000-0000-000098350000}"/>
    <cellStyle name="SAPBEXformats 6 2 7" xfId="10558" xr:uid="{00000000-0005-0000-0000-000099350000}"/>
    <cellStyle name="SAPBEXformats 6 2 8" xfId="15872" xr:uid="{00000000-0005-0000-0000-00009A350000}"/>
    <cellStyle name="SAPBEXformats 6 2 9" xfId="18507" xr:uid="{00000000-0005-0000-0000-00009B350000}"/>
    <cellStyle name="SAPBEXformats 6 3" xfId="2937" xr:uid="{00000000-0005-0000-0000-00009C350000}"/>
    <cellStyle name="SAPBEXformats 6 3 10" xfId="42313" xr:uid="{0376942A-DE63-43FD-857F-F2CC2DBBEAF3}"/>
    <cellStyle name="SAPBEXformats 6 3 11" xfId="44789" xr:uid="{134C57B4-8414-423D-B827-6DDB76183D23}"/>
    <cellStyle name="SAPBEXformats 6 3 12" xfId="46848" xr:uid="{A5AF9C06-E439-46DE-9666-6A944D548C52}"/>
    <cellStyle name="SAPBEXformats 6 3 13" xfId="49152" xr:uid="{31F9FC9B-235B-4B8A-9309-762A64BCC83C}"/>
    <cellStyle name="SAPBEXformats 6 3 2" xfId="8109" xr:uid="{00000000-0005-0000-0000-00009D350000}"/>
    <cellStyle name="SAPBEXformats 6 3 2 2" xfId="24138" xr:uid="{00000000-0005-0000-0000-00009E350000}"/>
    <cellStyle name="SAPBEXformats 6 3 2 3" xfId="42022" xr:uid="{529F14D2-F721-4CE4-81C7-38271D9F1397}"/>
    <cellStyle name="SAPBEXformats 6 3 2 4" xfId="42460" xr:uid="{DB15D81B-E7F8-411C-B7E8-C523FEB3C48F}"/>
    <cellStyle name="SAPBEXformats 6 3 2 5" xfId="44928" xr:uid="{DB231A1E-9A7D-4F81-99ED-F5A0CCEC6C04}"/>
    <cellStyle name="SAPBEXformats 6 3 2 6" xfId="46991" xr:uid="{A8DD62A2-8F18-482A-8AD6-FFFDBB6B79B5}"/>
    <cellStyle name="SAPBEXformats 6 3 2 7" xfId="49288" xr:uid="{EBD98917-A54C-4D76-98A6-BFC2E072D199}"/>
    <cellStyle name="SAPBEXformats 6 3 3" xfId="10936" xr:uid="{00000000-0005-0000-0000-00009F350000}"/>
    <cellStyle name="SAPBEXformats 6 3 3 2" xfId="26803" xr:uid="{00000000-0005-0000-0000-0000A0350000}"/>
    <cellStyle name="SAPBEXformats 6 3 4" xfId="13122" xr:uid="{00000000-0005-0000-0000-0000A1350000}"/>
    <cellStyle name="SAPBEXformats 6 3 4 2" xfId="28902" xr:uid="{00000000-0005-0000-0000-0000A2350000}"/>
    <cellStyle name="SAPBEXformats 6 3 5" xfId="16288" xr:uid="{00000000-0005-0000-0000-0000A3350000}"/>
    <cellStyle name="SAPBEXformats 6 3 5 2" xfId="31426" xr:uid="{00000000-0005-0000-0000-0000A4350000}"/>
    <cellStyle name="SAPBEXformats 6 3 6" xfId="18899" xr:uid="{00000000-0005-0000-0000-0000A5350000}"/>
    <cellStyle name="SAPBEXformats 6 3 6 2" xfId="33847" xr:uid="{00000000-0005-0000-0000-0000A6350000}"/>
    <cellStyle name="SAPBEXformats 6 3 7" xfId="21141" xr:uid="{00000000-0005-0000-0000-0000A7350000}"/>
    <cellStyle name="SAPBEXformats 6 3 7 2" xfId="36067" xr:uid="{00000000-0005-0000-0000-0000A8350000}"/>
    <cellStyle name="SAPBEXformats 6 3 8" xfId="6297" xr:uid="{00000000-0005-0000-0000-0000A9350000}"/>
    <cellStyle name="SAPBEXformats 6 3 9" xfId="41874" xr:uid="{38686D8C-8D80-4E83-9A3F-351A81F992B5}"/>
    <cellStyle name="SAPBEXformats 6 4" xfId="4567" xr:uid="{00000000-0005-0000-0000-0000AA350000}"/>
    <cellStyle name="SAPBEXformats 6 4 10" xfId="45878" xr:uid="{7E631523-8920-4588-9681-48C44251E55F}"/>
    <cellStyle name="SAPBEXformats 6 4 11" xfId="48196" xr:uid="{14B61686-3083-42C9-B6FB-8933484DCFA8}"/>
    <cellStyle name="SAPBEXformats 6 4 2" xfId="9722" xr:uid="{00000000-0005-0000-0000-0000AB350000}"/>
    <cellStyle name="SAPBEXformats 6 4 2 2" xfId="25713" xr:uid="{00000000-0005-0000-0000-0000AC350000}"/>
    <cellStyle name="SAPBEXformats 6 4 3" xfId="12540" xr:uid="{00000000-0005-0000-0000-0000AD350000}"/>
    <cellStyle name="SAPBEXformats 6 4 3 2" xfId="28384" xr:uid="{00000000-0005-0000-0000-0000AE350000}"/>
    <cellStyle name="SAPBEXformats 6 4 4" xfId="14049" xr:uid="{00000000-0005-0000-0000-0000AF350000}"/>
    <cellStyle name="SAPBEXformats 6 4 4 2" xfId="29630" xr:uid="{00000000-0005-0000-0000-0000B0350000}"/>
    <cellStyle name="SAPBEXformats 6 4 5" xfId="17863" xr:uid="{00000000-0005-0000-0000-0000B1350000}"/>
    <cellStyle name="SAPBEXformats 6 4 5 2" xfId="32979" xr:uid="{00000000-0005-0000-0000-0000B2350000}"/>
    <cellStyle name="SAPBEXformats 6 4 6" xfId="20471" xr:uid="{00000000-0005-0000-0000-0000B3350000}"/>
    <cellStyle name="SAPBEXformats 6 4 6 2" xfId="35408" xr:uid="{00000000-0005-0000-0000-0000B4350000}"/>
    <cellStyle name="SAPBEXformats 6 4 7" xfId="21895" xr:uid="{00000000-0005-0000-0000-0000B5350000}"/>
    <cellStyle name="SAPBEXformats 6 4 7 2" xfId="36814" xr:uid="{00000000-0005-0000-0000-0000B6350000}"/>
    <cellStyle name="SAPBEXformats 6 4 8" xfId="39137" xr:uid="{6CD2D2A0-AB0E-467A-9650-C1F0DDC09F66}"/>
    <cellStyle name="SAPBEXformats 6 4 9" xfId="43688" xr:uid="{905D45CC-B4D8-448F-B4F2-F509B7E9B906}"/>
    <cellStyle name="SAPBEXformats 6 5" xfId="5485" xr:uid="{00000000-0005-0000-0000-0000B7350000}"/>
    <cellStyle name="SAPBEXformats 6 5 2" xfId="37611" xr:uid="{00000000-0005-0000-0000-0000B8350000}"/>
    <cellStyle name="SAPBEXformats 6 6" xfId="7657" xr:uid="{00000000-0005-0000-0000-0000B9350000}"/>
    <cellStyle name="SAPBEXformats 6 7" xfId="13050" xr:uid="{00000000-0005-0000-0000-0000BA350000}"/>
    <cellStyle name="SAPBEXformats 6 8" xfId="6982" xr:uid="{00000000-0005-0000-0000-0000BB350000}"/>
    <cellStyle name="SAPBEXformats 6 9" xfId="15873" xr:uid="{00000000-0005-0000-0000-0000BC350000}"/>
    <cellStyle name="SAPBEXformats 7" xfId="780" xr:uid="{00000000-0005-0000-0000-0000BD350000}"/>
    <cellStyle name="SAPBEXformats 7 10" xfId="18506" xr:uid="{00000000-0005-0000-0000-0000BE350000}"/>
    <cellStyle name="SAPBEXformats 7 11" xfId="22428" xr:uid="{00000000-0005-0000-0000-0000BF350000}"/>
    <cellStyle name="SAPBEXformats 7 12" xfId="40804" xr:uid="{24E587AB-DB37-4B2F-B00F-6BE2E65B2B31}"/>
    <cellStyle name="SAPBEXformats 7 13" xfId="41117" xr:uid="{FE3F7AF9-68A9-4EEE-A83D-B380DF44138E}"/>
    <cellStyle name="SAPBEXformats 7 14" xfId="41180" xr:uid="{A5505315-CF35-40F1-A53B-2AA54A97CF19}"/>
    <cellStyle name="SAPBEXformats 7 15" xfId="44697" xr:uid="{A4BE1DED-BCCE-4E7F-A641-71820731A7C5}"/>
    <cellStyle name="SAPBEXformats 7 2" xfId="781" xr:uid="{00000000-0005-0000-0000-0000C0350000}"/>
    <cellStyle name="SAPBEXformats 7 2 10" xfId="22429" xr:uid="{00000000-0005-0000-0000-0000C1350000}"/>
    <cellStyle name="SAPBEXformats 7 2 11" xfId="40805" xr:uid="{03AA716C-A23F-4C1C-901F-03F9DE69FF97}"/>
    <cellStyle name="SAPBEXformats 7 2 12" xfId="39982" xr:uid="{A03C228D-DB67-4229-9403-67D65224BCFF}"/>
    <cellStyle name="SAPBEXformats 7 2 13" xfId="40044" xr:uid="{E99F2025-815C-4864-B126-7508B22A523B}"/>
    <cellStyle name="SAPBEXformats 7 2 14" xfId="42039" xr:uid="{55E74ACE-C4F5-466A-B2E0-A73187007799}"/>
    <cellStyle name="SAPBEXformats 7 2 2" xfId="2940" xr:uid="{00000000-0005-0000-0000-0000C2350000}"/>
    <cellStyle name="SAPBEXformats 7 2 2 10" xfId="43691" xr:uid="{3F758484-41EB-40BB-85A1-C007E900D490}"/>
    <cellStyle name="SAPBEXformats 7 2 2 11" xfId="45881" xr:uid="{BF5F06ED-A3F1-4319-9B66-2A6EAA0C250C}"/>
    <cellStyle name="SAPBEXformats 7 2 2 12" xfId="48199" xr:uid="{062ABB82-3383-44DD-92C4-71F3BA6677CA}"/>
    <cellStyle name="SAPBEXformats 7 2 2 2" xfId="8112" xr:uid="{00000000-0005-0000-0000-0000C3350000}"/>
    <cellStyle name="SAPBEXformats 7 2 2 2 2" xfId="24141" xr:uid="{00000000-0005-0000-0000-0000C4350000}"/>
    <cellStyle name="SAPBEXformats 7 2 2 3" xfId="10939" xr:uid="{00000000-0005-0000-0000-0000C5350000}"/>
    <cellStyle name="SAPBEXformats 7 2 2 3 2" xfId="26806" xr:uid="{00000000-0005-0000-0000-0000C6350000}"/>
    <cellStyle name="SAPBEXformats 7 2 2 4" xfId="15333" xr:uid="{00000000-0005-0000-0000-0000C7350000}"/>
    <cellStyle name="SAPBEXformats 7 2 2 4 2" xfId="30742" xr:uid="{00000000-0005-0000-0000-0000C8350000}"/>
    <cellStyle name="SAPBEXformats 7 2 2 5" xfId="16291" xr:uid="{00000000-0005-0000-0000-0000C9350000}"/>
    <cellStyle name="SAPBEXformats 7 2 2 5 2" xfId="31429" xr:uid="{00000000-0005-0000-0000-0000CA350000}"/>
    <cellStyle name="SAPBEXformats 7 2 2 6" xfId="18902" xr:uid="{00000000-0005-0000-0000-0000CB350000}"/>
    <cellStyle name="SAPBEXformats 7 2 2 6 2" xfId="33850" xr:uid="{00000000-0005-0000-0000-0000CC350000}"/>
    <cellStyle name="SAPBEXformats 7 2 2 7" xfId="21144" xr:uid="{00000000-0005-0000-0000-0000CD350000}"/>
    <cellStyle name="SAPBEXformats 7 2 2 7 2" xfId="36070" xr:uid="{00000000-0005-0000-0000-0000CE350000}"/>
    <cellStyle name="SAPBEXformats 7 2 2 8" xfId="6300" xr:uid="{00000000-0005-0000-0000-0000CF350000}"/>
    <cellStyle name="SAPBEXformats 7 2 2 9" xfId="39134" xr:uid="{90E1AA9B-E84D-4E13-8368-49F263802619}"/>
    <cellStyle name="SAPBEXformats 7 2 3" xfId="4566" xr:uid="{00000000-0005-0000-0000-0000D0350000}"/>
    <cellStyle name="SAPBEXformats 7 2 3 2" xfId="9721" xr:uid="{00000000-0005-0000-0000-0000D1350000}"/>
    <cellStyle name="SAPBEXformats 7 2 3 2 2" xfId="25712" xr:uid="{00000000-0005-0000-0000-0000D2350000}"/>
    <cellStyle name="SAPBEXformats 7 2 3 3" xfId="12539" xr:uid="{00000000-0005-0000-0000-0000D3350000}"/>
    <cellStyle name="SAPBEXformats 7 2 3 3 2" xfId="28383" xr:uid="{00000000-0005-0000-0000-0000D4350000}"/>
    <cellStyle name="SAPBEXformats 7 2 3 4" xfId="15224" xr:uid="{00000000-0005-0000-0000-0000D5350000}"/>
    <cellStyle name="SAPBEXformats 7 2 3 4 2" xfId="30637" xr:uid="{00000000-0005-0000-0000-0000D6350000}"/>
    <cellStyle name="SAPBEXformats 7 2 3 5" xfId="17862" xr:uid="{00000000-0005-0000-0000-0000D7350000}"/>
    <cellStyle name="SAPBEXformats 7 2 3 5 2" xfId="32978" xr:uid="{00000000-0005-0000-0000-0000D8350000}"/>
    <cellStyle name="SAPBEXformats 7 2 3 6" xfId="20470" xr:uid="{00000000-0005-0000-0000-0000D9350000}"/>
    <cellStyle name="SAPBEXformats 7 2 3 6 2" xfId="35407" xr:uid="{00000000-0005-0000-0000-0000DA350000}"/>
    <cellStyle name="SAPBEXformats 7 2 3 7" xfId="21291" xr:uid="{00000000-0005-0000-0000-0000DB350000}"/>
    <cellStyle name="SAPBEXformats 7 2 3 7 2" xfId="36217" xr:uid="{00000000-0005-0000-0000-0000DC350000}"/>
    <cellStyle name="SAPBEXformats 7 2 4" xfId="5482" xr:uid="{00000000-0005-0000-0000-0000DD350000}"/>
    <cellStyle name="SAPBEXformats 7 2 4 2" xfId="37132" xr:uid="{00000000-0005-0000-0000-0000DE350000}"/>
    <cellStyle name="SAPBEXformats 7 2 5" xfId="7654" xr:uid="{00000000-0005-0000-0000-0000DF350000}"/>
    <cellStyle name="SAPBEXformats 7 2 6" xfId="13346" xr:uid="{00000000-0005-0000-0000-0000E0350000}"/>
    <cellStyle name="SAPBEXformats 7 2 7" xfId="14237" xr:uid="{00000000-0005-0000-0000-0000E1350000}"/>
    <cellStyle name="SAPBEXformats 7 2 8" xfId="15557" xr:uid="{00000000-0005-0000-0000-0000E2350000}"/>
    <cellStyle name="SAPBEXformats 7 2 9" xfId="18505" xr:uid="{00000000-0005-0000-0000-0000E3350000}"/>
    <cellStyle name="SAPBEXformats 7 3" xfId="2939" xr:uid="{00000000-0005-0000-0000-0000E4350000}"/>
    <cellStyle name="SAPBEXformats 7 3 10" xfId="42314" xr:uid="{7F2F6E28-BA3A-4690-A491-34109897978F}"/>
    <cellStyle name="SAPBEXformats 7 3 11" xfId="44790" xr:uid="{E99A7D29-7BC4-4BB6-BCAC-525DD02D9C32}"/>
    <cellStyle name="SAPBEXformats 7 3 12" xfId="46849" xr:uid="{AE32E7F5-BDD5-49DA-B99B-BC6B7BA3AC03}"/>
    <cellStyle name="SAPBEXformats 7 3 13" xfId="49153" xr:uid="{B994E82F-323E-4818-AF6C-E5CD2FA65C1A}"/>
    <cellStyle name="SAPBEXformats 7 3 2" xfId="8111" xr:uid="{00000000-0005-0000-0000-0000E5350000}"/>
    <cellStyle name="SAPBEXformats 7 3 2 2" xfId="24140" xr:uid="{00000000-0005-0000-0000-0000E6350000}"/>
    <cellStyle name="SAPBEXformats 7 3 2 3" xfId="42023" xr:uid="{972FFC0C-A3E2-47D6-815F-80E43A14DE56}"/>
    <cellStyle name="SAPBEXformats 7 3 2 4" xfId="42461" xr:uid="{D99D832E-5132-4DAD-91FC-6A3E01B33692}"/>
    <cellStyle name="SAPBEXformats 7 3 2 5" xfId="44929" xr:uid="{4E3429EE-F25B-4F9D-BD7B-69BD2EAE1F10}"/>
    <cellStyle name="SAPBEXformats 7 3 2 6" xfId="46992" xr:uid="{1D0AF035-5F05-4141-89FF-E98C5BD459CA}"/>
    <cellStyle name="SAPBEXformats 7 3 2 7" xfId="49289" xr:uid="{16EAAC70-9862-4824-880D-7DAEA04F8B1D}"/>
    <cellStyle name="SAPBEXformats 7 3 3" xfId="10938" xr:uid="{00000000-0005-0000-0000-0000E7350000}"/>
    <cellStyle name="SAPBEXformats 7 3 3 2" xfId="26805" xr:uid="{00000000-0005-0000-0000-0000E8350000}"/>
    <cellStyle name="SAPBEXformats 7 3 4" xfId="10154" xr:uid="{00000000-0005-0000-0000-0000E9350000}"/>
    <cellStyle name="SAPBEXformats 7 3 4 2" xfId="26122" xr:uid="{00000000-0005-0000-0000-0000EA350000}"/>
    <cellStyle name="SAPBEXformats 7 3 5" xfId="16290" xr:uid="{00000000-0005-0000-0000-0000EB350000}"/>
    <cellStyle name="SAPBEXformats 7 3 5 2" xfId="31428" xr:uid="{00000000-0005-0000-0000-0000EC350000}"/>
    <cellStyle name="SAPBEXformats 7 3 6" xfId="18901" xr:uid="{00000000-0005-0000-0000-0000ED350000}"/>
    <cellStyle name="SAPBEXformats 7 3 6 2" xfId="33849" xr:uid="{00000000-0005-0000-0000-0000EE350000}"/>
    <cellStyle name="SAPBEXformats 7 3 7" xfId="21143" xr:uid="{00000000-0005-0000-0000-0000EF350000}"/>
    <cellStyle name="SAPBEXformats 7 3 7 2" xfId="36069" xr:uid="{00000000-0005-0000-0000-0000F0350000}"/>
    <cellStyle name="SAPBEXformats 7 3 8" xfId="6299" xr:uid="{00000000-0005-0000-0000-0000F1350000}"/>
    <cellStyle name="SAPBEXformats 7 3 9" xfId="41875" xr:uid="{EB2471E6-2900-42EE-BEEA-D9CF28EEF514}"/>
    <cellStyle name="SAPBEXformats 7 4" xfId="3163" xr:uid="{00000000-0005-0000-0000-0000F2350000}"/>
    <cellStyle name="SAPBEXformats 7 4 10" xfId="45880" xr:uid="{4D4A29EA-BA3A-42A7-864A-9694A30BDD40}"/>
    <cellStyle name="SAPBEXformats 7 4 11" xfId="48198" xr:uid="{8A95014E-6D9D-43F8-B4B2-D76832AFB022}"/>
    <cellStyle name="SAPBEXformats 7 4 2" xfId="8332" xr:uid="{00000000-0005-0000-0000-0000F3350000}"/>
    <cellStyle name="SAPBEXformats 7 4 2 2" xfId="24361" xr:uid="{00000000-0005-0000-0000-0000F4350000}"/>
    <cellStyle name="SAPBEXformats 7 4 3" xfId="11159" xr:uid="{00000000-0005-0000-0000-0000F5350000}"/>
    <cellStyle name="SAPBEXformats 7 4 3 2" xfId="27026" xr:uid="{00000000-0005-0000-0000-0000F6350000}"/>
    <cellStyle name="SAPBEXformats 7 4 4" xfId="13830" xr:uid="{00000000-0005-0000-0000-0000F7350000}"/>
    <cellStyle name="SAPBEXformats 7 4 4 2" xfId="29418" xr:uid="{00000000-0005-0000-0000-0000F8350000}"/>
    <cellStyle name="SAPBEXformats 7 4 5" xfId="16511" xr:uid="{00000000-0005-0000-0000-0000F9350000}"/>
    <cellStyle name="SAPBEXformats 7 4 5 2" xfId="31649" xr:uid="{00000000-0005-0000-0000-0000FA350000}"/>
    <cellStyle name="SAPBEXformats 7 4 6" xfId="19121" xr:uid="{00000000-0005-0000-0000-0000FB350000}"/>
    <cellStyle name="SAPBEXformats 7 4 6 2" xfId="34068" xr:uid="{00000000-0005-0000-0000-0000FC350000}"/>
    <cellStyle name="SAPBEXformats 7 4 7" xfId="15706" xr:uid="{00000000-0005-0000-0000-0000FD350000}"/>
    <cellStyle name="SAPBEXformats 7 4 7 2" xfId="30993" xr:uid="{00000000-0005-0000-0000-0000FE350000}"/>
    <cellStyle name="SAPBEXformats 7 4 8" xfId="39135" xr:uid="{9F9B0703-634A-4E0F-8E10-4BBAB7F27AD4}"/>
    <cellStyle name="SAPBEXformats 7 4 9" xfId="43690" xr:uid="{A389CE0E-5169-48E2-AE68-06FA5A5016D7}"/>
    <cellStyle name="SAPBEXformats 7 5" xfId="5483" xr:uid="{00000000-0005-0000-0000-0000FF350000}"/>
    <cellStyle name="SAPBEXformats 7 5 2" xfId="37133" xr:uid="{00000000-0005-0000-0000-000000360000}"/>
    <cellStyle name="SAPBEXformats 7 6" xfId="7655" xr:uid="{00000000-0005-0000-0000-000001360000}"/>
    <cellStyle name="SAPBEXformats 7 7" xfId="6482" xr:uid="{00000000-0005-0000-0000-000002360000}"/>
    <cellStyle name="SAPBEXformats 7 8" xfId="9004" xr:uid="{00000000-0005-0000-0000-000003360000}"/>
    <cellStyle name="SAPBEXformats 7 9" xfId="14177" xr:uid="{00000000-0005-0000-0000-000004360000}"/>
    <cellStyle name="SAPBEXformats 8" xfId="782" xr:uid="{00000000-0005-0000-0000-000005360000}"/>
    <cellStyle name="SAPBEXformats 8 10" xfId="18504" xr:uid="{00000000-0005-0000-0000-000006360000}"/>
    <cellStyle name="SAPBEXformats 8 11" xfId="22430" xr:uid="{00000000-0005-0000-0000-000007360000}"/>
    <cellStyle name="SAPBEXformats 8 12" xfId="39665" xr:uid="{65010DEF-4A20-4DB8-B193-5EC380037BF8}"/>
    <cellStyle name="SAPBEXformats 8 13" xfId="41118" xr:uid="{B386CB89-4502-44E2-97AE-4E532DA1B4E3}"/>
    <cellStyle name="SAPBEXformats 8 14" xfId="41179" xr:uid="{D6AAFEFB-5AEF-4F4E-A3E5-EE38AFA02753}"/>
    <cellStyle name="SAPBEXformats 8 15" xfId="41219" xr:uid="{3E9DE7A3-72D4-4581-83ED-DE2535E5612F}"/>
    <cellStyle name="SAPBEXformats 8 2" xfId="783" xr:uid="{00000000-0005-0000-0000-000008360000}"/>
    <cellStyle name="SAPBEXformats 8 2 10" xfId="44791" xr:uid="{DC36784A-214F-48B2-84BF-48860FDDF8CA}"/>
    <cellStyle name="SAPBEXformats 8 2 11" xfId="46850" xr:uid="{A255EC52-24F2-435C-AB93-D16C9FDC973C}"/>
    <cellStyle name="SAPBEXformats 8 2 12" xfId="49154" xr:uid="{93FF1B83-C81F-4869-92DF-E2406670A31C}"/>
    <cellStyle name="SAPBEXformats 8 2 2" xfId="5480" xr:uid="{00000000-0005-0000-0000-000009360000}"/>
    <cellStyle name="SAPBEXformats 8 2 2 2" xfId="37608" xr:uid="{00000000-0005-0000-0000-00000A360000}"/>
    <cellStyle name="SAPBEXformats 8 2 2 3" xfId="42462" xr:uid="{882664F5-C311-48CA-9ADF-5558E48E786C}"/>
    <cellStyle name="SAPBEXformats 8 2 2 4" xfId="44930" xr:uid="{4AF6ECF7-1E0F-4AFA-9262-F7C0C3D5C820}"/>
    <cellStyle name="SAPBEXformats 8 2 2 5" xfId="46993" xr:uid="{B9BD87DE-76E8-4301-A516-468F9412ACD6}"/>
    <cellStyle name="SAPBEXformats 8 2 2 6" xfId="49290" xr:uid="{9F5891B2-B532-4273-99D4-D3405F25B5C9}"/>
    <cellStyle name="SAPBEXformats 8 2 3" xfId="7652" xr:uid="{00000000-0005-0000-0000-00000B360000}"/>
    <cellStyle name="SAPBEXformats 8 2 4" xfId="13347" xr:uid="{00000000-0005-0000-0000-00000C360000}"/>
    <cellStyle name="SAPBEXformats 8 2 5" xfId="14128" xr:uid="{00000000-0005-0000-0000-00000D360000}"/>
    <cellStyle name="SAPBEXformats 8 2 6" xfId="6685" xr:uid="{00000000-0005-0000-0000-00000E360000}"/>
    <cellStyle name="SAPBEXformats 8 2 7" xfId="18503" xr:uid="{00000000-0005-0000-0000-00000F360000}"/>
    <cellStyle name="SAPBEXformats 8 2 8" xfId="22431" xr:uid="{00000000-0005-0000-0000-000010360000}"/>
    <cellStyle name="SAPBEXformats 8 2 9" xfId="42315" xr:uid="{F93FED3D-78D2-4D39-AFEC-302A21F4C910}"/>
    <cellStyle name="SAPBEXformats 8 3" xfId="2941" xr:uid="{00000000-0005-0000-0000-000011360000}"/>
    <cellStyle name="SAPBEXformats 8 3 10" xfId="43692" xr:uid="{637ED0A2-BA7D-4E69-8A8E-64A1A4F401E5}"/>
    <cellStyle name="SAPBEXformats 8 3 11" xfId="45882" xr:uid="{A250C021-ACE0-46EE-AC35-34AFA4CC269C}"/>
    <cellStyle name="SAPBEXformats 8 3 12" xfId="48200" xr:uid="{AAC1F8C4-D4C6-46D7-8900-036C9676382B}"/>
    <cellStyle name="SAPBEXformats 8 3 2" xfId="8113" xr:uid="{00000000-0005-0000-0000-000012360000}"/>
    <cellStyle name="SAPBEXformats 8 3 2 2" xfId="24142" xr:uid="{00000000-0005-0000-0000-000013360000}"/>
    <cellStyle name="SAPBEXformats 8 3 3" xfId="10940" xr:uid="{00000000-0005-0000-0000-000014360000}"/>
    <cellStyle name="SAPBEXformats 8 3 3 2" xfId="26807" xr:uid="{00000000-0005-0000-0000-000015360000}"/>
    <cellStyle name="SAPBEXformats 8 3 4" xfId="13121" xr:uid="{00000000-0005-0000-0000-000016360000}"/>
    <cellStyle name="SAPBEXformats 8 3 4 2" xfId="28901" xr:uid="{00000000-0005-0000-0000-000017360000}"/>
    <cellStyle name="SAPBEXformats 8 3 5" xfId="16292" xr:uid="{00000000-0005-0000-0000-000018360000}"/>
    <cellStyle name="SAPBEXformats 8 3 5 2" xfId="31430" xr:uid="{00000000-0005-0000-0000-000019360000}"/>
    <cellStyle name="SAPBEXformats 8 3 6" xfId="18903" xr:uid="{00000000-0005-0000-0000-00001A360000}"/>
    <cellStyle name="SAPBEXformats 8 3 6 2" xfId="33851" xr:uid="{00000000-0005-0000-0000-00001B360000}"/>
    <cellStyle name="SAPBEXformats 8 3 7" xfId="21145" xr:uid="{00000000-0005-0000-0000-00001C360000}"/>
    <cellStyle name="SAPBEXformats 8 3 7 2" xfId="36071" xr:uid="{00000000-0005-0000-0000-00001D360000}"/>
    <cellStyle name="SAPBEXformats 8 3 8" xfId="6301" xr:uid="{00000000-0005-0000-0000-00001E360000}"/>
    <cellStyle name="SAPBEXformats 8 3 9" xfId="39133" xr:uid="{862D4ED9-98C4-4ACA-A2CE-F88C16A1A917}"/>
    <cellStyle name="SAPBEXformats 8 4" xfId="4565" xr:uid="{00000000-0005-0000-0000-00001F360000}"/>
    <cellStyle name="SAPBEXformats 8 4 2" xfId="9720" xr:uid="{00000000-0005-0000-0000-000020360000}"/>
    <cellStyle name="SAPBEXformats 8 4 2 2" xfId="25711" xr:uid="{00000000-0005-0000-0000-000021360000}"/>
    <cellStyle name="SAPBEXformats 8 4 3" xfId="12538" xr:uid="{00000000-0005-0000-0000-000022360000}"/>
    <cellStyle name="SAPBEXformats 8 4 3 2" xfId="28382" xr:uid="{00000000-0005-0000-0000-000023360000}"/>
    <cellStyle name="SAPBEXformats 8 4 4" xfId="15501" xr:uid="{00000000-0005-0000-0000-000024360000}"/>
    <cellStyle name="SAPBEXformats 8 4 4 2" xfId="30862" xr:uid="{00000000-0005-0000-0000-000025360000}"/>
    <cellStyle name="SAPBEXformats 8 4 5" xfId="17861" xr:uid="{00000000-0005-0000-0000-000026360000}"/>
    <cellStyle name="SAPBEXformats 8 4 5 2" xfId="32977" xr:uid="{00000000-0005-0000-0000-000027360000}"/>
    <cellStyle name="SAPBEXformats 8 4 6" xfId="20469" xr:uid="{00000000-0005-0000-0000-000028360000}"/>
    <cellStyle name="SAPBEXformats 8 4 6 2" xfId="35406" xr:uid="{00000000-0005-0000-0000-000029360000}"/>
    <cellStyle name="SAPBEXformats 8 4 7" xfId="21896" xr:uid="{00000000-0005-0000-0000-00002A360000}"/>
    <cellStyle name="SAPBEXformats 8 4 7 2" xfId="36815" xr:uid="{00000000-0005-0000-0000-00002B360000}"/>
    <cellStyle name="SAPBEXformats 8 5" xfId="5481" xr:uid="{00000000-0005-0000-0000-00002C360000}"/>
    <cellStyle name="SAPBEXformats 8 5 2" xfId="37609" xr:uid="{00000000-0005-0000-0000-00002D360000}"/>
    <cellStyle name="SAPBEXformats 8 6" xfId="7653" xr:uid="{00000000-0005-0000-0000-00002E360000}"/>
    <cellStyle name="SAPBEXformats 8 7" xfId="11784" xr:uid="{00000000-0005-0000-0000-00002F360000}"/>
    <cellStyle name="SAPBEXformats 8 8" xfId="14669" xr:uid="{00000000-0005-0000-0000-000030360000}"/>
    <cellStyle name="SAPBEXformats 8 9" xfId="14224" xr:uid="{00000000-0005-0000-0000-000031360000}"/>
    <cellStyle name="SAPBEXformats 9" xfId="784" xr:uid="{00000000-0005-0000-0000-000032360000}"/>
    <cellStyle name="SAPBEXformats 9 10" xfId="5030" xr:uid="{00000000-0005-0000-0000-000033360000}"/>
    <cellStyle name="SAPBEXformats 9 11" xfId="39664" xr:uid="{6A7E3272-3135-42DB-A188-D1177D18A026}"/>
    <cellStyle name="SAPBEXformats 9 12" xfId="39983" xr:uid="{18309EC1-C1AF-4D0D-9254-5F1151EAFB35}"/>
    <cellStyle name="SAPBEXformats 9 13" xfId="40043" xr:uid="{728A159D-51F6-4B7C-957B-AB5803F2A168}"/>
    <cellStyle name="SAPBEXformats 9 14" xfId="40085" xr:uid="{74FE45F7-00F1-417F-91EA-E61EBF8FC6A0}"/>
    <cellStyle name="SAPBEXformats 9 2" xfId="2942" xr:uid="{00000000-0005-0000-0000-000034360000}"/>
    <cellStyle name="SAPBEXformats 9 2 10" xfId="43693" xr:uid="{4E5B4225-ABE9-4315-9A20-F3A1E3D19425}"/>
    <cellStyle name="SAPBEXformats 9 2 11" xfId="45883" xr:uid="{B191BD33-6895-45B5-91AD-6F614FB3BFEB}"/>
    <cellStyle name="SAPBEXformats 9 2 12" xfId="48201" xr:uid="{E4248992-AC38-45EF-9659-704C1A24C02E}"/>
    <cellStyle name="SAPBEXformats 9 2 2" xfId="8114" xr:uid="{00000000-0005-0000-0000-000035360000}"/>
    <cellStyle name="SAPBEXformats 9 2 2 2" xfId="24143" xr:uid="{00000000-0005-0000-0000-000036360000}"/>
    <cellStyle name="SAPBEXformats 9 2 3" xfId="10941" xr:uid="{00000000-0005-0000-0000-000037360000}"/>
    <cellStyle name="SAPBEXformats 9 2 3 2" xfId="26808" xr:uid="{00000000-0005-0000-0000-000038360000}"/>
    <cellStyle name="SAPBEXformats 9 2 4" xfId="15467" xr:uid="{00000000-0005-0000-0000-000039360000}"/>
    <cellStyle name="SAPBEXformats 9 2 4 2" xfId="30835" xr:uid="{00000000-0005-0000-0000-00003A360000}"/>
    <cellStyle name="SAPBEXformats 9 2 5" xfId="16293" xr:uid="{00000000-0005-0000-0000-00003B360000}"/>
    <cellStyle name="SAPBEXformats 9 2 5 2" xfId="31431" xr:uid="{00000000-0005-0000-0000-00003C360000}"/>
    <cellStyle name="SAPBEXformats 9 2 6" xfId="18904" xr:uid="{00000000-0005-0000-0000-00003D360000}"/>
    <cellStyle name="SAPBEXformats 9 2 6 2" xfId="33852" xr:uid="{00000000-0005-0000-0000-00003E360000}"/>
    <cellStyle name="SAPBEXformats 9 2 7" xfId="21146" xr:uid="{00000000-0005-0000-0000-00003F360000}"/>
    <cellStyle name="SAPBEXformats 9 2 7 2" xfId="36072" xr:uid="{00000000-0005-0000-0000-000040360000}"/>
    <cellStyle name="SAPBEXformats 9 2 8" xfId="6302" xr:uid="{00000000-0005-0000-0000-000041360000}"/>
    <cellStyle name="SAPBEXformats 9 2 9" xfId="39132" xr:uid="{3F87F323-030D-4AE6-89EE-B7D444502C5A}"/>
    <cellStyle name="SAPBEXformats 9 3" xfId="4564" xr:uid="{00000000-0005-0000-0000-000042360000}"/>
    <cellStyle name="SAPBEXformats 9 3 2" xfId="9719" xr:uid="{00000000-0005-0000-0000-000043360000}"/>
    <cellStyle name="SAPBEXformats 9 3 2 2" xfId="25710" xr:uid="{00000000-0005-0000-0000-000044360000}"/>
    <cellStyle name="SAPBEXformats 9 3 3" xfId="12537" xr:uid="{00000000-0005-0000-0000-000045360000}"/>
    <cellStyle name="SAPBEXformats 9 3 3 2" xfId="28381" xr:uid="{00000000-0005-0000-0000-000046360000}"/>
    <cellStyle name="SAPBEXformats 9 3 4" xfId="14048" xr:uid="{00000000-0005-0000-0000-000047360000}"/>
    <cellStyle name="SAPBEXformats 9 3 4 2" xfId="29629" xr:uid="{00000000-0005-0000-0000-000048360000}"/>
    <cellStyle name="SAPBEXformats 9 3 5" xfId="17860" xr:uid="{00000000-0005-0000-0000-000049360000}"/>
    <cellStyle name="SAPBEXformats 9 3 5 2" xfId="32976" xr:uid="{00000000-0005-0000-0000-00004A360000}"/>
    <cellStyle name="SAPBEXformats 9 3 6" xfId="20468" xr:uid="{00000000-0005-0000-0000-00004B360000}"/>
    <cellStyle name="SAPBEXformats 9 3 6 2" xfId="35405" xr:uid="{00000000-0005-0000-0000-00004C360000}"/>
    <cellStyle name="SAPBEXformats 9 3 7" xfId="21613" xr:uid="{00000000-0005-0000-0000-00004D360000}"/>
    <cellStyle name="SAPBEXformats 9 3 7 2" xfId="36539" xr:uid="{00000000-0005-0000-0000-00004E360000}"/>
    <cellStyle name="SAPBEXformats 9 4" xfId="5479" xr:uid="{00000000-0005-0000-0000-00004F360000}"/>
    <cellStyle name="SAPBEXformats 9 4 2" xfId="22699" xr:uid="{00000000-0005-0000-0000-000050360000}"/>
    <cellStyle name="SAPBEXformats 9 5" xfId="6044" xr:uid="{00000000-0005-0000-0000-000051360000}"/>
    <cellStyle name="SAPBEXformats 9 5 2" xfId="22998" xr:uid="{00000000-0005-0000-0000-000052360000}"/>
    <cellStyle name="SAPBEXformats 9 6" xfId="11785" xr:uid="{00000000-0005-0000-0000-000053360000}"/>
    <cellStyle name="SAPBEXformats 9 6 2" xfId="27647" xr:uid="{00000000-0005-0000-0000-000054360000}"/>
    <cellStyle name="SAPBEXformats 9 7" xfId="7793" xr:uid="{00000000-0005-0000-0000-000055360000}"/>
    <cellStyle name="SAPBEXformats 9 7 2" xfId="23834" xr:uid="{00000000-0005-0000-0000-000056360000}"/>
    <cellStyle name="SAPBEXformats 9 8" xfId="14686" xr:uid="{00000000-0005-0000-0000-000057360000}"/>
    <cellStyle name="SAPBEXformats 9 8 2" xfId="30176" xr:uid="{00000000-0005-0000-0000-000058360000}"/>
    <cellStyle name="SAPBEXformats 9 9" xfId="18502" xr:uid="{00000000-0005-0000-0000-000059360000}"/>
    <cellStyle name="SAPBEXformats 9 9 2" xfId="33521" xr:uid="{00000000-0005-0000-0000-00005A360000}"/>
    <cellStyle name="SAPBEXformats_CC - Div XRef" xfId="1843" xr:uid="{00000000-0005-0000-0000-00005B360000}"/>
    <cellStyle name="SAPBEXheaderData" xfId="88" xr:uid="{00000000-0005-0000-0000-00005C360000}"/>
    <cellStyle name="SAPBEXheaderItem" xfId="89" xr:uid="{00000000-0005-0000-0000-00005D360000}"/>
    <cellStyle name="SAPBEXheaderItem 10" xfId="785" xr:uid="{00000000-0005-0000-0000-00005E360000}"/>
    <cellStyle name="SAPBEXheaderItem 10 2" xfId="40334" xr:uid="{BC2CEBE7-05BC-495E-9E58-2A2D127484AC}"/>
    <cellStyle name="SAPBEXheaderItem 10 3" xfId="39283" xr:uid="{4183A3DC-44F3-4B67-82AC-6D0006E1BDA7}"/>
    <cellStyle name="SAPBEXheaderItem 10 4" xfId="45492" xr:uid="{F8480767-A001-403A-9A45-508905DB4301}"/>
    <cellStyle name="SAPBEXheaderItem 10 5" xfId="47814" xr:uid="{6F3F921F-EA87-4E27-94BD-B56754910B69}"/>
    <cellStyle name="SAPBEXheaderItem 11" xfId="786" xr:uid="{00000000-0005-0000-0000-00005F360000}"/>
    <cellStyle name="SAPBEXheaderItem 11 2" xfId="5477" xr:uid="{00000000-0005-0000-0000-000060360000}"/>
    <cellStyle name="SAPBEXheaderItem 11 2 2" xfId="37607" xr:uid="{00000000-0005-0000-0000-000061360000}"/>
    <cellStyle name="SAPBEXheaderItem 11 3" xfId="7650" xr:uid="{00000000-0005-0000-0000-000062360000}"/>
    <cellStyle name="SAPBEXheaderItem 11 4" xfId="10254" xr:uid="{00000000-0005-0000-0000-000063360000}"/>
    <cellStyle name="SAPBEXheaderItem 11 5" xfId="5709" xr:uid="{00000000-0005-0000-0000-000064360000}"/>
    <cellStyle name="SAPBEXheaderItem 11 6" xfId="13702" xr:uid="{00000000-0005-0000-0000-000065360000}"/>
    <cellStyle name="SAPBEXheaderItem 11 7" xfId="15398" xr:uid="{00000000-0005-0000-0000-000066360000}"/>
    <cellStyle name="SAPBEXheaderItem 11 8" xfId="22432" xr:uid="{00000000-0005-0000-0000-000067360000}"/>
    <cellStyle name="SAPBEXheaderItem 11 9" xfId="38002" xr:uid="{00000000-0005-0000-0000-000068360000}"/>
    <cellStyle name="SAPBEXheaderItem 12" xfId="1844" xr:uid="{00000000-0005-0000-0000-000069360000}"/>
    <cellStyle name="SAPBEXheaderItem 12 2" xfId="7111" xr:uid="{00000000-0005-0000-0000-00006A360000}"/>
    <cellStyle name="SAPBEXheaderItem 12 2 2" xfId="37865" xr:uid="{00000000-0005-0000-0000-00006B360000}"/>
    <cellStyle name="SAPBEXheaderItem 12 3" xfId="5974" xr:uid="{00000000-0005-0000-0000-00006C360000}"/>
    <cellStyle name="SAPBEXheaderItem 12 4" xfId="7016" xr:uid="{00000000-0005-0000-0000-00006D360000}"/>
    <cellStyle name="SAPBEXheaderItem 12 5" xfId="9007" xr:uid="{00000000-0005-0000-0000-00006E360000}"/>
    <cellStyle name="SAPBEXheaderItem 12 6" xfId="15784" xr:uid="{00000000-0005-0000-0000-00006F360000}"/>
    <cellStyle name="SAPBEXheaderItem 12 7" xfId="18443" xr:uid="{00000000-0005-0000-0000-000070360000}"/>
    <cellStyle name="SAPBEXheaderItem 12 8" xfId="23046" xr:uid="{00000000-0005-0000-0000-000071360000}"/>
    <cellStyle name="SAPBEXheaderItem 13" xfId="42045" xr:uid="{51992D6D-0932-4EA3-A411-15DB8FBDAD67}"/>
    <cellStyle name="SAPBEXheaderItem 14" xfId="44836" xr:uid="{51F5F265-EBE9-4124-A0EF-942A0EA779C5}"/>
    <cellStyle name="SAPBEXheaderItem 15" xfId="44878" xr:uid="{2283C15C-2A77-44BD-AC5C-66C865791948}"/>
    <cellStyle name="SAPBEXheaderItem 2" xfId="787" xr:uid="{00000000-0005-0000-0000-000072360000}"/>
    <cellStyle name="SAPBEXheaderItem 2 10" xfId="15559" xr:uid="{00000000-0005-0000-0000-000073360000}"/>
    <cellStyle name="SAPBEXheaderItem 2 11" xfId="18258" xr:uid="{00000000-0005-0000-0000-000074360000}"/>
    <cellStyle name="SAPBEXheaderItem 2 12" xfId="22433" xr:uid="{00000000-0005-0000-0000-000075360000}"/>
    <cellStyle name="SAPBEXheaderItem 2 13" xfId="38003" xr:uid="{00000000-0005-0000-0000-000076360000}"/>
    <cellStyle name="SAPBEXheaderItem 2 14" xfId="41945" xr:uid="{690DDAD4-A9CA-48BA-BC06-5D02CAF9D650}"/>
    <cellStyle name="SAPBEXheaderItem 2 15" xfId="43347" xr:uid="{1E947988-6DE4-46BA-9501-80077268E0D3}"/>
    <cellStyle name="SAPBEXheaderItem 2 16" xfId="43387" xr:uid="{BB74A6CE-2A30-409C-AA2A-ACA0F3182963}"/>
    <cellStyle name="SAPBEXheaderItem 2 2" xfId="788" xr:uid="{00000000-0005-0000-0000-000077360000}"/>
    <cellStyle name="SAPBEXheaderItem 2 2 10" xfId="39003" xr:uid="{8C9A3B54-A6AE-423B-906A-35F4D85F6025}"/>
    <cellStyle name="SAPBEXheaderItem 2 2 11" xfId="46705" xr:uid="{D6033907-1209-4E30-8C61-7EAF8CC660C5}"/>
    <cellStyle name="SAPBEXheaderItem 2 2 12" xfId="49021" xr:uid="{3C7B7359-55DB-43A8-BB82-C61B786BAE4C}"/>
    <cellStyle name="SAPBEXheaderItem 2 2 2" xfId="5475" xr:uid="{00000000-0005-0000-0000-000078360000}"/>
    <cellStyle name="SAPBEXheaderItem 2 2 2 2" xfId="22697" xr:uid="{00000000-0005-0000-0000-000079360000}"/>
    <cellStyle name="SAPBEXheaderItem 2 2 3" xfId="7648" xr:uid="{00000000-0005-0000-0000-00007A360000}"/>
    <cellStyle name="SAPBEXheaderItem 2 2 3 2" xfId="23780" xr:uid="{00000000-0005-0000-0000-00007B360000}"/>
    <cellStyle name="SAPBEXheaderItem 2 2 4" xfId="13350" xr:uid="{00000000-0005-0000-0000-00007C360000}"/>
    <cellStyle name="SAPBEXheaderItem 2 2 4 2" xfId="29051" xr:uid="{00000000-0005-0000-0000-00007D360000}"/>
    <cellStyle name="SAPBEXheaderItem 2 2 5" xfId="13461" xr:uid="{00000000-0005-0000-0000-00007E360000}"/>
    <cellStyle name="SAPBEXheaderItem 2 2 5 2" xfId="29110" xr:uid="{00000000-0005-0000-0000-00007F360000}"/>
    <cellStyle name="SAPBEXheaderItem 2 2 6" xfId="13622" xr:uid="{00000000-0005-0000-0000-000080360000}"/>
    <cellStyle name="SAPBEXheaderItem 2 2 6 2" xfId="29245" xr:uid="{00000000-0005-0000-0000-000081360000}"/>
    <cellStyle name="SAPBEXheaderItem 2 2 7" xfId="15693" xr:uid="{00000000-0005-0000-0000-000082360000}"/>
    <cellStyle name="SAPBEXheaderItem 2 2 7 2" xfId="30984" xr:uid="{00000000-0005-0000-0000-000083360000}"/>
    <cellStyle name="SAPBEXheaderItem 2 2 8" xfId="5031" xr:uid="{00000000-0005-0000-0000-000084360000}"/>
    <cellStyle name="SAPBEXheaderItem 2 2 9" xfId="38004" xr:uid="{00000000-0005-0000-0000-000085360000}"/>
    <cellStyle name="SAPBEXheaderItem 2 3" xfId="1845" xr:uid="{00000000-0005-0000-0000-000086360000}"/>
    <cellStyle name="SAPBEXheaderItem 2 3 10" xfId="39004" xr:uid="{DB291803-3E98-45FF-A88D-4ECD79EDB00B}"/>
    <cellStyle name="SAPBEXheaderItem 2 3 11" xfId="44517" xr:uid="{104A90DA-3A83-495B-9648-08298EB2AB4C}"/>
    <cellStyle name="SAPBEXheaderItem 2 3 12" xfId="46704" xr:uid="{BE0FCB36-C285-41F5-B186-A21F759CA5B8}"/>
    <cellStyle name="SAPBEXheaderItem 2 3 13" xfId="49020" xr:uid="{11E79D9E-FE51-4FBC-8732-067C6581B19E}"/>
    <cellStyle name="SAPBEXheaderItem 2 3 2" xfId="7112" xr:uid="{00000000-0005-0000-0000-000087360000}"/>
    <cellStyle name="SAPBEXheaderItem 2 3 2 2" xfId="37866" xr:uid="{00000000-0005-0000-0000-000088360000}"/>
    <cellStyle name="SAPBEXheaderItem 2 3 3" xfId="6498" xr:uid="{00000000-0005-0000-0000-000089360000}"/>
    <cellStyle name="SAPBEXheaderItem 2 3 4" xfId="13443" xr:uid="{00000000-0005-0000-0000-00008A360000}"/>
    <cellStyle name="SAPBEXheaderItem 2 3 5" xfId="6930" xr:uid="{00000000-0005-0000-0000-00008B360000}"/>
    <cellStyle name="SAPBEXheaderItem 2 3 6" xfId="15783" xr:uid="{00000000-0005-0000-0000-00008C360000}"/>
    <cellStyle name="SAPBEXheaderItem 2 3 7" xfId="18442" xr:uid="{00000000-0005-0000-0000-00008D360000}"/>
    <cellStyle name="SAPBEXheaderItem 2 3 8" xfId="23047" xr:uid="{00000000-0005-0000-0000-00008E360000}"/>
    <cellStyle name="SAPBEXheaderItem 2 3 9" xfId="41402" xr:uid="{49306B9E-5D4D-4009-A65D-FFECFFD1C8FF}"/>
    <cellStyle name="SAPBEXheaderItem 2 4" xfId="1846" xr:uid="{00000000-0005-0000-0000-00008F360000}"/>
    <cellStyle name="SAPBEXheaderItem 2 4 10" xfId="39282" xr:uid="{CE1ECAA0-2210-4B9C-A876-37BA060045A0}"/>
    <cellStyle name="SAPBEXheaderItem 2 4 11" xfId="45493" xr:uid="{2B726F2F-26C9-4E70-BB6C-23BE63EB565D}"/>
    <cellStyle name="SAPBEXheaderItem 2 4 12" xfId="47815" xr:uid="{BCABD046-9BBF-4637-BD7A-EF92C9FC72EC}"/>
    <cellStyle name="SAPBEXheaderItem 2 4 2" xfId="7113" xr:uid="{00000000-0005-0000-0000-000090360000}"/>
    <cellStyle name="SAPBEXheaderItem 2 4 2 2" xfId="37867" xr:uid="{00000000-0005-0000-0000-000091360000}"/>
    <cellStyle name="SAPBEXheaderItem 2 4 3" xfId="5975" xr:uid="{00000000-0005-0000-0000-000092360000}"/>
    <cellStyle name="SAPBEXheaderItem 2 4 4" xfId="7802" xr:uid="{00000000-0005-0000-0000-000093360000}"/>
    <cellStyle name="SAPBEXheaderItem 2 4 5" xfId="7790" xr:uid="{00000000-0005-0000-0000-000094360000}"/>
    <cellStyle name="SAPBEXheaderItem 2 4 6" xfId="15782" xr:uid="{00000000-0005-0000-0000-000095360000}"/>
    <cellStyle name="SAPBEXheaderItem 2 4 7" xfId="18441" xr:uid="{00000000-0005-0000-0000-000096360000}"/>
    <cellStyle name="SAPBEXheaderItem 2 4 8" xfId="23048" xr:uid="{00000000-0005-0000-0000-000097360000}"/>
    <cellStyle name="SAPBEXheaderItem 2 4 9" xfId="40335" xr:uid="{9148555B-D603-4613-8680-0F5CCCEBBA3F}"/>
    <cellStyle name="SAPBEXheaderItem 2 5" xfId="2943" xr:uid="{00000000-0005-0000-0000-000098360000}"/>
    <cellStyle name="SAPBEXheaderItem 2 6" xfId="5476" xr:uid="{00000000-0005-0000-0000-000099360000}"/>
    <cellStyle name="SAPBEXheaderItem 2 6 2" xfId="37606" xr:uid="{00000000-0005-0000-0000-00009A360000}"/>
    <cellStyle name="SAPBEXheaderItem 2 7" xfId="7649" xr:uid="{00000000-0005-0000-0000-00009B360000}"/>
    <cellStyle name="SAPBEXheaderItem 2 8" xfId="6613" xr:uid="{00000000-0005-0000-0000-00009C360000}"/>
    <cellStyle name="SAPBEXheaderItem 2 9" xfId="10565" xr:uid="{00000000-0005-0000-0000-00009D360000}"/>
    <cellStyle name="SAPBEXheaderItem 3" xfId="789" xr:uid="{00000000-0005-0000-0000-00009E360000}"/>
    <cellStyle name="SAPBEXheaderItem 3 10" xfId="42248" xr:uid="{7CFEE3C7-FAED-4B6F-ADA5-0E7F1043C0FD}"/>
    <cellStyle name="SAPBEXheaderItem 3 2" xfId="790" xr:uid="{00000000-0005-0000-0000-00009F360000}"/>
    <cellStyle name="SAPBEXheaderItem 3 3" xfId="22262" xr:uid="{00000000-0005-0000-0000-0000A0360000}"/>
    <cellStyle name="SAPBEXheaderItem 3 4" xfId="22166" xr:uid="{00000000-0005-0000-0000-0000A1360000}"/>
    <cellStyle name="SAPBEXheaderItem 3 4 2" xfId="40336" xr:uid="{2190FD14-3ABF-48C4-9E2F-0661A5CEB8D7}"/>
    <cellStyle name="SAPBEXheaderItem 3 4 3" xfId="39281" xr:uid="{D59810CB-7FDA-4005-B706-58569D8C5721}"/>
    <cellStyle name="SAPBEXheaderItem 3 4 4" xfId="43310" xr:uid="{0F402C62-A3AC-4601-983D-EF65B0F78334}"/>
    <cellStyle name="SAPBEXheaderItem 3 4 5" xfId="45494" xr:uid="{036B60A7-76CB-4B70-9758-8531B0BEDDC7}"/>
    <cellStyle name="SAPBEXheaderItem 3 4 6" xfId="47816" xr:uid="{7134E722-79A8-4F12-BB5D-4E381C2D1697}"/>
    <cellStyle name="SAPBEXheaderItem 3 5" xfId="37907" xr:uid="{00000000-0005-0000-0000-0000A2360000}"/>
    <cellStyle name="SAPBEXheaderItem 3 6" xfId="38247" xr:uid="{E9B242EA-2049-43E7-8EA9-2DBF4ACC9C14}"/>
    <cellStyle name="SAPBEXheaderItem 3 7" xfId="40202" xr:uid="{EC8DC17B-9278-44DF-B2A5-31B4B061AE20}"/>
    <cellStyle name="SAPBEXheaderItem 3 8" xfId="39029" xr:uid="{D3D66D71-1FEE-469B-9D40-9AC62C4BEA1D}"/>
    <cellStyle name="SAPBEXheaderItem 3 9" xfId="40961" xr:uid="{63B91685-2D87-4061-ACB4-115F2B34B804}"/>
    <cellStyle name="SAPBEXheaderItem 4" xfId="791" xr:uid="{00000000-0005-0000-0000-0000A3360000}"/>
    <cellStyle name="SAPBEXheaderItem 4 10" xfId="38005" xr:uid="{00000000-0005-0000-0000-0000A4360000}"/>
    <cellStyle name="SAPBEXheaderItem 4 11" xfId="42318" xr:uid="{ED021F4D-E7CC-43F9-8F40-A572ED11AB11}"/>
    <cellStyle name="SAPBEXheaderItem 4 12" xfId="46852" xr:uid="{4325358C-25CB-4E2D-8896-135A5F988266}"/>
    <cellStyle name="SAPBEXheaderItem 4 13" xfId="49155" xr:uid="{DD74B094-D039-4890-B0EC-4A8B71734FB6}"/>
    <cellStyle name="SAPBEXheaderItem 4 2" xfId="792" xr:uid="{00000000-0005-0000-0000-0000A5360000}"/>
    <cellStyle name="SAPBEXheaderItem 4 2 10" xfId="42319" xr:uid="{6689E4AF-B614-4AD3-9C53-8B0E4CD20BF5}"/>
    <cellStyle name="SAPBEXheaderItem 4 2 11" xfId="46853" xr:uid="{84EFC401-620B-4299-A9A7-F9C038D0E31F}"/>
    <cellStyle name="SAPBEXheaderItem 4 2 12" xfId="49156" xr:uid="{AE8C9A94-05D7-48DB-A727-B2C9F061F07C}"/>
    <cellStyle name="SAPBEXheaderItem 4 2 2" xfId="5471" xr:uid="{00000000-0005-0000-0000-0000A6360000}"/>
    <cellStyle name="SAPBEXheaderItem 4 2 2 2" xfId="22693" xr:uid="{00000000-0005-0000-0000-0000A7360000}"/>
    <cellStyle name="SAPBEXheaderItem 4 2 3" xfId="7644" xr:uid="{00000000-0005-0000-0000-0000A8360000}"/>
    <cellStyle name="SAPBEXheaderItem 4 2 3 2" xfId="23776" xr:uid="{00000000-0005-0000-0000-0000A9360000}"/>
    <cellStyle name="SAPBEXheaderItem 4 2 4" xfId="13352" xr:uid="{00000000-0005-0000-0000-0000AA360000}"/>
    <cellStyle name="SAPBEXheaderItem 4 2 4 2" xfId="29053" xr:uid="{00000000-0005-0000-0000-0000AB360000}"/>
    <cellStyle name="SAPBEXheaderItem 4 2 5" xfId="13457" xr:uid="{00000000-0005-0000-0000-0000AC360000}"/>
    <cellStyle name="SAPBEXheaderItem 4 2 5 2" xfId="29107" xr:uid="{00000000-0005-0000-0000-0000AD360000}"/>
    <cellStyle name="SAPBEXheaderItem 4 2 6" xfId="6688" xr:uid="{00000000-0005-0000-0000-0000AE360000}"/>
    <cellStyle name="SAPBEXheaderItem 4 2 6 2" xfId="23181" xr:uid="{00000000-0005-0000-0000-0000AF360000}"/>
    <cellStyle name="SAPBEXheaderItem 4 2 7" xfId="15689" xr:uid="{00000000-0005-0000-0000-0000B0360000}"/>
    <cellStyle name="SAPBEXheaderItem 4 2 7 2" xfId="30982" xr:uid="{00000000-0005-0000-0000-0000B1360000}"/>
    <cellStyle name="SAPBEXheaderItem 4 2 8" xfId="5033" xr:uid="{00000000-0005-0000-0000-0000B2360000}"/>
    <cellStyle name="SAPBEXheaderItem 4 2 9" xfId="38006" xr:uid="{00000000-0005-0000-0000-0000B3360000}"/>
    <cellStyle name="SAPBEXheaderItem 4 3" xfId="5472" xr:uid="{00000000-0005-0000-0000-0000B4360000}"/>
    <cellStyle name="SAPBEXheaderItem 4 3 2" xfId="22694" xr:uid="{00000000-0005-0000-0000-0000B5360000}"/>
    <cellStyle name="SAPBEXheaderItem 4 4" xfId="7645" xr:uid="{00000000-0005-0000-0000-0000B6360000}"/>
    <cellStyle name="SAPBEXheaderItem 4 4 2" xfId="23777" xr:uid="{00000000-0005-0000-0000-0000B7360000}"/>
    <cellStyle name="SAPBEXheaderItem 4 5" xfId="10601" xr:uid="{00000000-0005-0000-0000-0000B8360000}"/>
    <cellStyle name="SAPBEXheaderItem 4 5 2" xfId="26499" xr:uid="{00000000-0005-0000-0000-0000B9360000}"/>
    <cellStyle name="SAPBEXheaderItem 4 6" xfId="10395" xr:uid="{00000000-0005-0000-0000-0000BA360000}"/>
    <cellStyle name="SAPBEXheaderItem 4 6 2" xfId="26322" xr:uid="{00000000-0005-0000-0000-0000BB360000}"/>
    <cellStyle name="SAPBEXheaderItem 4 7" xfId="15871" xr:uid="{00000000-0005-0000-0000-0000BC360000}"/>
    <cellStyle name="SAPBEXheaderItem 4 7 2" xfId="31090" xr:uid="{00000000-0005-0000-0000-0000BD360000}"/>
    <cellStyle name="SAPBEXheaderItem 4 8" xfId="15699" xr:uid="{00000000-0005-0000-0000-0000BE360000}"/>
    <cellStyle name="SAPBEXheaderItem 4 8 2" xfId="30989" xr:uid="{00000000-0005-0000-0000-0000BF360000}"/>
    <cellStyle name="SAPBEXheaderItem 4 9" xfId="5032" xr:uid="{00000000-0005-0000-0000-0000C0360000}"/>
    <cellStyle name="SAPBEXheaderItem 5" xfId="793" xr:uid="{00000000-0005-0000-0000-0000C1360000}"/>
    <cellStyle name="SAPBEXheaderItem 5 10" xfId="42320" xr:uid="{C142D136-ECD0-4607-8E9C-512F5BAC75D4}"/>
    <cellStyle name="SAPBEXheaderItem 5 11" xfId="46854" xr:uid="{E23CC40F-55C5-48D2-AA18-FCBB265D4562}"/>
    <cellStyle name="SAPBEXheaderItem 5 12" xfId="49157" xr:uid="{00EE8ABA-95DE-49D8-8A90-0E0F29955241}"/>
    <cellStyle name="SAPBEXheaderItem 5 2" xfId="5470" xr:uid="{00000000-0005-0000-0000-0000C2360000}"/>
    <cellStyle name="SAPBEXheaderItem 5 2 2" xfId="22692" xr:uid="{00000000-0005-0000-0000-0000C3360000}"/>
    <cellStyle name="SAPBEXheaderItem 5 3" xfId="6056" xr:uid="{00000000-0005-0000-0000-0000C4360000}"/>
    <cellStyle name="SAPBEXheaderItem 5 3 2" xfId="23004" xr:uid="{00000000-0005-0000-0000-0000C5360000}"/>
    <cellStyle name="SAPBEXheaderItem 5 4" xfId="6612" xr:uid="{00000000-0005-0000-0000-0000C6360000}"/>
    <cellStyle name="SAPBEXheaderItem 5 4 2" xfId="23148" xr:uid="{00000000-0005-0000-0000-0000C7360000}"/>
    <cellStyle name="SAPBEXheaderItem 5 5" xfId="7796" xr:uid="{00000000-0005-0000-0000-0000C8360000}"/>
    <cellStyle name="SAPBEXheaderItem 5 5 2" xfId="23837" xr:uid="{00000000-0005-0000-0000-0000C9360000}"/>
    <cellStyle name="SAPBEXheaderItem 5 6" xfId="15870" xr:uid="{00000000-0005-0000-0000-0000CA360000}"/>
    <cellStyle name="SAPBEXheaderItem 5 6 2" xfId="31089" xr:uid="{00000000-0005-0000-0000-0000CB360000}"/>
    <cellStyle name="SAPBEXheaderItem 5 7" xfId="18260" xr:uid="{00000000-0005-0000-0000-0000CC360000}"/>
    <cellStyle name="SAPBEXheaderItem 5 7 2" xfId="33357" xr:uid="{00000000-0005-0000-0000-0000CD360000}"/>
    <cellStyle name="SAPBEXheaderItem 5 8" xfId="5034" xr:uid="{00000000-0005-0000-0000-0000CE360000}"/>
    <cellStyle name="SAPBEXheaderItem 5 9" xfId="38007" xr:uid="{00000000-0005-0000-0000-0000CF360000}"/>
    <cellStyle name="SAPBEXheaderItem 6" xfId="794" xr:uid="{00000000-0005-0000-0000-0000D0360000}"/>
    <cellStyle name="SAPBEXheaderItem 6 10" xfId="38008" xr:uid="{00000000-0005-0000-0000-0000D1360000}"/>
    <cellStyle name="SAPBEXheaderItem 6 11" xfId="42321" xr:uid="{171E64C3-8654-4C2F-8829-6B8912C964AC}"/>
    <cellStyle name="SAPBEXheaderItem 6 12" xfId="44797" xr:uid="{86E7413C-C429-45B0-9A52-41C8B95EE46E}"/>
    <cellStyle name="SAPBEXheaderItem 6 13" xfId="46855" xr:uid="{81657DE9-C9D1-493F-893E-60ED997356B3}"/>
    <cellStyle name="SAPBEXheaderItem 6 14" xfId="49158" xr:uid="{9C33CB32-9776-452B-A09A-AB5A4065CD07}"/>
    <cellStyle name="SAPBEXheaderItem 6 2" xfId="795" xr:uid="{00000000-0005-0000-0000-0000D2360000}"/>
    <cellStyle name="SAPBEXheaderItem 6 2 2" xfId="5468" xr:uid="{00000000-0005-0000-0000-0000D3360000}"/>
    <cellStyle name="SAPBEXheaderItem 6 2 2 2" xfId="37604" xr:uid="{00000000-0005-0000-0000-0000D4360000}"/>
    <cellStyle name="SAPBEXheaderItem 6 2 3" xfId="7236" xr:uid="{00000000-0005-0000-0000-0000D5360000}"/>
    <cellStyle name="SAPBEXheaderItem 6 2 4" xfId="5906" xr:uid="{00000000-0005-0000-0000-0000D6360000}"/>
    <cellStyle name="SAPBEXheaderItem 6 2 5" xfId="5639" xr:uid="{00000000-0005-0000-0000-0000D7360000}"/>
    <cellStyle name="SAPBEXheaderItem 6 2 6" xfId="15605" xr:uid="{00000000-0005-0000-0000-0000D8360000}"/>
    <cellStyle name="SAPBEXheaderItem 6 2 7" xfId="15711" xr:uid="{00000000-0005-0000-0000-0000D9360000}"/>
    <cellStyle name="SAPBEXheaderItem 6 2 8" xfId="22435" xr:uid="{00000000-0005-0000-0000-0000DA360000}"/>
    <cellStyle name="SAPBEXheaderItem 6 2 9" xfId="38009" xr:uid="{00000000-0005-0000-0000-0000DB360000}"/>
    <cellStyle name="SAPBEXheaderItem 6 3" xfId="5469" xr:uid="{00000000-0005-0000-0000-0000DC360000}"/>
    <cellStyle name="SAPBEXheaderItem 6 3 2" xfId="37605" xr:uid="{00000000-0005-0000-0000-0000DD360000}"/>
    <cellStyle name="SAPBEXheaderItem 6 4" xfId="7264" xr:uid="{00000000-0005-0000-0000-0000DE360000}"/>
    <cellStyle name="SAPBEXheaderItem 6 5" xfId="13353" xr:uid="{00000000-0005-0000-0000-0000DF360000}"/>
    <cellStyle name="SAPBEXheaderItem 6 6" xfId="15381" xr:uid="{00000000-0005-0000-0000-0000E0360000}"/>
    <cellStyle name="SAPBEXheaderItem 6 7" xfId="15869" xr:uid="{00000000-0005-0000-0000-0000E1360000}"/>
    <cellStyle name="SAPBEXheaderItem 6 8" xfId="5920" xr:uid="{00000000-0005-0000-0000-0000E2360000}"/>
    <cellStyle name="SAPBEXheaderItem 6 9" xfId="22434" xr:uid="{00000000-0005-0000-0000-0000E3360000}"/>
    <cellStyle name="SAPBEXheaderItem 7" xfId="796" xr:uid="{00000000-0005-0000-0000-0000E4360000}"/>
    <cellStyle name="SAPBEXheaderItem 7 10" xfId="38010" xr:uid="{00000000-0005-0000-0000-0000E5360000}"/>
    <cellStyle name="SAPBEXheaderItem 7 11" xfId="42322" xr:uid="{609EC2B3-0EE7-48BA-9855-6E9410FC550C}"/>
    <cellStyle name="SAPBEXheaderItem 7 12" xfId="44798" xr:uid="{32886710-5BDE-44E8-B3C9-7FB3115FDAC4}"/>
    <cellStyle name="SAPBEXheaderItem 7 13" xfId="46856" xr:uid="{C6680444-1AD5-4A1E-88C1-012806D3C99F}"/>
    <cellStyle name="SAPBEXheaderItem 7 14" xfId="49159" xr:uid="{0D802025-79E5-44BB-82D3-AF84AEB5BCC7}"/>
    <cellStyle name="SAPBEXheaderItem 7 2" xfId="797" xr:uid="{00000000-0005-0000-0000-0000E6360000}"/>
    <cellStyle name="SAPBEXheaderItem 7 2 2" xfId="5466" xr:uid="{00000000-0005-0000-0000-0000E7360000}"/>
    <cellStyle name="SAPBEXheaderItem 7 2 2 2" xfId="37127" xr:uid="{00000000-0005-0000-0000-0000E8360000}"/>
    <cellStyle name="SAPBEXheaderItem 7 2 3" xfId="7228" xr:uid="{00000000-0005-0000-0000-0000E9360000}"/>
    <cellStyle name="SAPBEXheaderItem 7 2 4" xfId="9012" xr:uid="{00000000-0005-0000-0000-0000EA360000}"/>
    <cellStyle name="SAPBEXheaderItem 7 2 5" xfId="14241" xr:uid="{00000000-0005-0000-0000-0000EB360000}"/>
    <cellStyle name="SAPBEXheaderItem 7 2 6" xfId="15583" xr:uid="{00000000-0005-0000-0000-0000EC360000}"/>
    <cellStyle name="SAPBEXheaderItem 7 2 7" xfId="18501" xr:uid="{00000000-0005-0000-0000-0000ED360000}"/>
    <cellStyle name="SAPBEXheaderItem 7 2 8" xfId="22437" xr:uid="{00000000-0005-0000-0000-0000EE360000}"/>
    <cellStyle name="SAPBEXheaderItem 7 2 9" xfId="38011" xr:uid="{00000000-0005-0000-0000-0000EF360000}"/>
    <cellStyle name="SAPBEXheaderItem 7 3" xfId="5467" xr:uid="{00000000-0005-0000-0000-0000F0360000}"/>
    <cellStyle name="SAPBEXheaderItem 7 3 2" xfId="37128" xr:uid="{00000000-0005-0000-0000-0000F1360000}"/>
    <cellStyle name="SAPBEXheaderItem 7 4" xfId="7223" xr:uid="{00000000-0005-0000-0000-0000F2360000}"/>
    <cellStyle name="SAPBEXheaderItem 7 5" xfId="13354" xr:uid="{00000000-0005-0000-0000-0000F3360000}"/>
    <cellStyle name="SAPBEXheaderItem 7 6" xfId="7193" xr:uid="{00000000-0005-0000-0000-0000F4360000}"/>
    <cellStyle name="SAPBEXheaderItem 7 7" xfId="15584" xr:uid="{00000000-0005-0000-0000-0000F5360000}"/>
    <cellStyle name="SAPBEXheaderItem 7 8" xfId="15712" xr:uid="{00000000-0005-0000-0000-0000F6360000}"/>
    <cellStyle name="SAPBEXheaderItem 7 9" xfId="22436" xr:uid="{00000000-0005-0000-0000-0000F7360000}"/>
    <cellStyle name="SAPBEXheaderItem 8" xfId="798" xr:uid="{00000000-0005-0000-0000-0000F8360000}"/>
    <cellStyle name="SAPBEXheaderItem 8 10" xfId="38012" xr:uid="{00000000-0005-0000-0000-0000F9360000}"/>
    <cellStyle name="SAPBEXheaderItem 8 11" xfId="42323" xr:uid="{0E0A3B4E-B70A-45EF-825B-D29D931330EC}"/>
    <cellStyle name="SAPBEXheaderItem 8 12" xfId="44799" xr:uid="{1E352342-37CD-49F7-A60B-3377B73B3837}"/>
    <cellStyle name="SAPBEXheaderItem 8 13" xfId="46857" xr:uid="{434FAC12-E8BE-416D-A7CB-05AAA33E5D23}"/>
    <cellStyle name="SAPBEXheaderItem 8 14" xfId="49160" xr:uid="{63E49529-871D-46CF-BC1F-1348F3A2A21E}"/>
    <cellStyle name="SAPBEXheaderItem 8 2" xfId="799" xr:uid="{00000000-0005-0000-0000-0000FA360000}"/>
    <cellStyle name="SAPBEXheaderItem 8 2 2" xfId="5464" xr:uid="{00000000-0005-0000-0000-0000FB360000}"/>
    <cellStyle name="SAPBEXheaderItem 8 2 2 2" xfId="37602" xr:uid="{00000000-0005-0000-0000-0000FC360000}"/>
    <cellStyle name="SAPBEXheaderItem 8 2 3" xfId="7243" xr:uid="{00000000-0005-0000-0000-0000FD360000}"/>
    <cellStyle name="SAPBEXheaderItem 8 2 4" xfId="7057" xr:uid="{00000000-0005-0000-0000-0000FE360000}"/>
    <cellStyle name="SAPBEXheaderItem 8 2 5" xfId="14708" xr:uid="{00000000-0005-0000-0000-0000FF360000}"/>
    <cellStyle name="SAPBEXheaderItem 8 2 6" xfId="15595" xr:uid="{00000000-0005-0000-0000-000000370000}"/>
    <cellStyle name="SAPBEXheaderItem 8 2 7" xfId="18500" xr:uid="{00000000-0005-0000-0000-000001370000}"/>
    <cellStyle name="SAPBEXheaderItem 8 2 8" xfId="22439" xr:uid="{00000000-0005-0000-0000-000002370000}"/>
    <cellStyle name="SAPBEXheaderItem 8 2 9" xfId="38013" xr:uid="{00000000-0005-0000-0000-000003370000}"/>
    <cellStyle name="SAPBEXheaderItem 8 3" xfId="5465" xr:uid="{00000000-0005-0000-0000-000004370000}"/>
    <cellStyle name="SAPBEXheaderItem 8 3 2" xfId="37603" xr:uid="{00000000-0005-0000-0000-000005370000}"/>
    <cellStyle name="SAPBEXheaderItem 8 4" xfId="7224" xr:uid="{00000000-0005-0000-0000-000006370000}"/>
    <cellStyle name="SAPBEXheaderItem 8 5" xfId="13355" xr:uid="{00000000-0005-0000-0000-000007370000}"/>
    <cellStyle name="SAPBEXheaderItem 8 6" xfId="13773" xr:uid="{00000000-0005-0000-0000-000008370000}"/>
    <cellStyle name="SAPBEXheaderItem 8 7" xfId="15599" xr:uid="{00000000-0005-0000-0000-000009370000}"/>
    <cellStyle name="SAPBEXheaderItem 8 8" xfId="15825" xr:uid="{00000000-0005-0000-0000-00000A370000}"/>
    <cellStyle name="SAPBEXheaderItem 8 9" xfId="22438" xr:uid="{00000000-0005-0000-0000-00000B370000}"/>
    <cellStyle name="SAPBEXheaderItem 9" xfId="800" xr:uid="{00000000-0005-0000-0000-00000C370000}"/>
    <cellStyle name="SAPBEXheaderItem 9 10" xfId="38014" xr:uid="{00000000-0005-0000-0000-00000D370000}"/>
    <cellStyle name="SAPBEXheaderItem 9 11" xfId="42324" xr:uid="{7B88D8F3-13C7-4051-B978-D409E6569142}"/>
    <cellStyle name="SAPBEXheaderItem 9 12" xfId="44800" xr:uid="{DDAC838B-4A11-4944-AD64-BC6B13FE52C9}"/>
    <cellStyle name="SAPBEXheaderItem 9 13" xfId="46858" xr:uid="{B15B86CC-E856-4390-9525-B9ACC8E43EFF}"/>
    <cellStyle name="SAPBEXheaderItem 9 14" xfId="49161" xr:uid="{B59BD42D-0ED7-40EC-A23F-1CD839396277}"/>
    <cellStyle name="SAPBEXheaderItem 9 2" xfId="801" xr:uid="{00000000-0005-0000-0000-00000E370000}"/>
    <cellStyle name="SAPBEXheaderItem 9 2 2" xfId="5462" xr:uid="{00000000-0005-0000-0000-00000F370000}"/>
    <cellStyle name="SAPBEXheaderItem 9 2 2 2" xfId="37125" xr:uid="{00000000-0005-0000-0000-000010370000}"/>
    <cellStyle name="SAPBEXheaderItem 9 2 3" xfId="6042" xr:uid="{00000000-0005-0000-0000-000011370000}"/>
    <cellStyle name="SAPBEXheaderItem 9 2 4" xfId="7430" xr:uid="{00000000-0005-0000-0000-000012370000}"/>
    <cellStyle name="SAPBEXheaderItem 9 2 5" xfId="14207" xr:uid="{00000000-0005-0000-0000-000013370000}"/>
    <cellStyle name="SAPBEXheaderItem 9 2 6" xfId="15597" xr:uid="{00000000-0005-0000-0000-000014370000}"/>
    <cellStyle name="SAPBEXheaderItem 9 2 7" xfId="18300" xr:uid="{00000000-0005-0000-0000-000015370000}"/>
    <cellStyle name="SAPBEXheaderItem 9 2 8" xfId="22441" xr:uid="{00000000-0005-0000-0000-000016370000}"/>
    <cellStyle name="SAPBEXheaderItem 9 2 9" xfId="38015" xr:uid="{00000000-0005-0000-0000-000017370000}"/>
    <cellStyle name="SAPBEXheaderItem 9 3" xfId="5463" xr:uid="{00000000-0005-0000-0000-000018370000}"/>
    <cellStyle name="SAPBEXheaderItem 9 3 2" xfId="37601" xr:uid="{00000000-0005-0000-0000-000019370000}"/>
    <cellStyle name="SAPBEXheaderItem 9 4" xfId="7266" xr:uid="{00000000-0005-0000-0000-00001A370000}"/>
    <cellStyle name="SAPBEXheaderItem 9 5" xfId="13356" xr:uid="{00000000-0005-0000-0000-00001B370000}"/>
    <cellStyle name="SAPBEXheaderItem 9 6" xfId="13778" xr:uid="{00000000-0005-0000-0000-00001C370000}"/>
    <cellStyle name="SAPBEXheaderItem 9 7" xfId="15585" xr:uid="{00000000-0005-0000-0000-00001D370000}"/>
    <cellStyle name="SAPBEXheaderItem 9 8" xfId="18499" xr:uid="{00000000-0005-0000-0000-00001E370000}"/>
    <cellStyle name="SAPBEXheaderItem 9 9" xfId="22440" xr:uid="{00000000-0005-0000-0000-00001F370000}"/>
    <cellStyle name="SAPBEXheaderItem_CC - Div XRef" xfId="1847" xr:uid="{00000000-0005-0000-0000-000020370000}"/>
    <cellStyle name="SAPBEXheaderText" xfId="90" xr:uid="{00000000-0005-0000-0000-000021370000}"/>
    <cellStyle name="SAPBEXheaderText 10" xfId="802" xr:uid="{00000000-0005-0000-0000-000022370000}"/>
    <cellStyle name="SAPBEXheaderText 10 2" xfId="40337" xr:uid="{DBE03144-635E-48DB-AE39-E1EF628ECA46}"/>
    <cellStyle name="SAPBEXheaderText 10 3" xfId="39280" xr:uid="{7043FCB1-48FF-4B96-8175-D7BEE47D3269}"/>
    <cellStyle name="SAPBEXheaderText 10 4" xfId="45495" xr:uid="{E490B988-8A9C-41B5-AFCD-10B90509EBE7}"/>
    <cellStyle name="SAPBEXheaderText 10 5" xfId="47817" xr:uid="{1237A33A-5313-4905-8D4C-2A8938AD651B}"/>
    <cellStyle name="SAPBEXheaderText 11" xfId="803" xr:uid="{00000000-0005-0000-0000-000023370000}"/>
    <cellStyle name="SAPBEXheaderText 11 2" xfId="5460" xr:uid="{00000000-0005-0000-0000-000024370000}"/>
    <cellStyle name="SAPBEXheaderText 11 2 2" xfId="37124" xr:uid="{00000000-0005-0000-0000-000025370000}"/>
    <cellStyle name="SAPBEXheaderText 11 3" xfId="7204" xr:uid="{00000000-0005-0000-0000-000026370000}"/>
    <cellStyle name="SAPBEXheaderText 11 4" xfId="7056" xr:uid="{00000000-0005-0000-0000-000027370000}"/>
    <cellStyle name="SAPBEXheaderText 11 5" xfId="14201" xr:uid="{00000000-0005-0000-0000-000028370000}"/>
    <cellStyle name="SAPBEXheaderText 11 6" xfId="15593" xr:uid="{00000000-0005-0000-0000-000029370000}"/>
    <cellStyle name="SAPBEXheaderText 11 7" xfId="18282" xr:uid="{00000000-0005-0000-0000-00002A370000}"/>
    <cellStyle name="SAPBEXheaderText 11 8" xfId="22442" xr:uid="{00000000-0005-0000-0000-00002B370000}"/>
    <cellStyle name="SAPBEXheaderText 11 9" xfId="38016" xr:uid="{00000000-0005-0000-0000-00002C370000}"/>
    <cellStyle name="SAPBEXheaderText 12" xfId="1848" xr:uid="{00000000-0005-0000-0000-00002D370000}"/>
    <cellStyle name="SAPBEXheaderText 12 2" xfId="7114" xr:uid="{00000000-0005-0000-0000-00002E370000}"/>
    <cellStyle name="SAPBEXheaderText 12 2 2" xfId="37868" xr:uid="{00000000-0005-0000-0000-00002F370000}"/>
    <cellStyle name="SAPBEXheaderText 12 3" xfId="7547" xr:uid="{00000000-0005-0000-0000-000030370000}"/>
    <cellStyle name="SAPBEXheaderText 12 4" xfId="7240" xr:uid="{00000000-0005-0000-0000-000031370000}"/>
    <cellStyle name="SAPBEXheaderText 12 5" xfId="14236" xr:uid="{00000000-0005-0000-0000-000032370000}"/>
    <cellStyle name="SAPBEXheaderText 12 6" xfId="15781" xr:uid="{00000000-0005-0000-0000-000033370000}"/>
    <cellStyle name="SAPBEXheaderText 12 7" xfId="18440" xr:uid="{00000000-0005-0000-0000-000034370000}"/>
    <cellStyle name="SAPBEXheaderText 12 8" xfId="23049" xr:uid="{00000000-0005-0000-0000-000035370000}"/>
    <cellStyle name="SAPBEXheaderText 13" xfId="41337" xr:uid="{34BF811D-8344-4158-95C5-9614E8BD7AB6}"/>
    <cellStyle name="SAPBEXheaderText 14" xfId="43346" xr:uid="{C971693F-9D4C-438E-8535-8320EF357761}"/>
    <cellStyle name="SAPBEXheaderText 15" xfId="41230" xr:uid="{40358C9F-85B2-4A4B-A7F6-28D0D6C45760}"/>
    <cellStyle name="SAPBEXheaderText 2" xfId="804" xr:uid="{00000000-0005-0000-0000-000036370000}"/>
    <cellStyle name="SAPBEXheaderText 2 10" xfId="15586" xr:uid="{00000000-0005-0000-0000-000037370000}"/>
    <cellStyle name="SAPBEXheaderText 2 11" xfId="18295" xr:uid="{00000000-0005-0000-0000-000038370000}"/>
    <cellStyle name="SAPBEXheaderText 2 12" xfId="22443" xr:uid="{00000000-0005-0000-0000-000039370000}"/>
    <cellStyle name="SAPBEXheaderText 2 13" xfId="38017" xr:uid="{00000000-0005-0000-0000-00003A370000}"/>
    <cellStyle name="SAPBEXheaderText 2 14" xfId="41943" xr:uid="{858EBA96-919D-4781-8140-590AD06CF763}"/>
    <cellStyle name="SAPBEXheaderText 2 15" xfId="39824" xr:uid="{E4E0E178-C254-4186-9698-7000631E9793}"/>
    <cellStyle name="SAPBEXheaderText 2 16" xfId="43262" xr:uid="{02196D77-5DEC-42E0-946F-019616475426}"/>
    <cellStyle name="SAPBEXheaderText 2 2" xfId="805" xr:uid="{00000000-0005-0000-0000-00003B370000}"/>
    <cellStyle name="SAPBEXheaderText 2 2 10" xfId="39001" xr:uid="{F97619A2-E97D-475E-807C-803667A389E1}"/>
    <cellStyle name="SAPBEXheaderText 2 2 11" xfId="46707" xr:uid="{3DE5860F-2544-4B05-B25A-F1A8A5F62964}"/>
    <cellStyle name="SAPBEXheaderText 2 2 12" xfId="49023" xr:uid="{A01E028E-833E-44AA-B53D-63F7C887E78C}"/>
    <cellStyle name="SAPBEXheaderText 2 2 2" xfId="5458" xr:uid="{00000000-0005-0000-0000-00003C370000}"/>
    <cellStyle name="SAPBEXheaderText 2 2 2 2" xfId="22690" xr:uid="{00000000-0005-0000-0000-00003D370000}"/>
    <cellStyle name="SAPBEXheaderText 2 2 3" xfId="6495" xr:uid="{00000000-0005-0000-0000-00003E370000}"/>
    <cellStyle name="SAPBEXheaderText 2 2 3 2" xfId="23101" xr:uid="{00000000-0005-0000-0000-00003F370000}"/>
    <cellStyle name="SAPBEXheaderText 2 2 4" xfId="10602" xr:uid="{00000000-0005-0000-0000-000040370000}"/>
    <cellStyle name="SAPBEXheaderText 2 2 4 2" xfId="26500" xr:uid="{00000000-0005-0000-0000-000041370000}"/>
    <cellStyle name="SAPBEXheaderText 2 2 5" xfId="14203" xr:uid="{00000000-0005-0000-0000-000042370000}"/>
    <cellStyle name="SAPBEXheaderText 2 2 5 2" xfId="29748" xr:uid="{00000000-0005-0000-0000-000043370000}"/>
    <cellStyle name="SAPBEXheaderText 2 2 6" xfId="13768" xr:uid="{00000000-0005-0000-0000-000044370000}"/>
    <cellStyle name="SAPBEXheaderText 2 2 6 2" xfId="29367" xr:uid="{00000000-0005-0000-0000-000045370000}"/>
    <cellStyle name="SAPBEXheaderText 2 2 7" xfId="18292" xr:uid="{00000000-0005-0000-0000-000046370000}"/>
    <cellStyle name="SAPBEXheaderText 2 2 7 2" xfId="33371" xr:uid="{00000000-0005-0000-0000-000047370000}"/>
    <cellStyle name="SAPBEXheaderText 2 2 8" xfId="5035" xr:uid="{00000000-0005-0000-0000-000048370000}"/>
    <cellStyle name="SAPBEXheaderText 2 2 9" xfId="38018" xr:uid="{00000000-0005-0000-0000-000049370000}"/>
    <cellStyle name="SAPBEXheaderText 2 3" xfId="1849" xr:uid="{00000000-0005-0000-0000-00004A370000}"/>
    <cellStyle name="SAPBEXheaderText 2 3 10" xfId="39002" xr:uid="{43099203-6B8E-4765-9624-C64F27C05D3F}"/>
    <cellStyle name="SAPBEXheaderText 2 3 11" xfId="44519" xr:uid="{861D8487-0A2B-4E94-BD98-A4D8EA11D4AE}"/>
    <cellStyle name="SAPBEXheaderText 2 3 12" xfId="46706" xr:uid="{CF686F51-FB80-450F-A100-F2AC9AFE6097}"/>
    <cellStyle name="SAPBEXheaderText 2 3 13" xfId="49022" xr:uid="{5C145FFF-C1F8-459F-A202-1A6E0A200C3E}"/>
    <cellStyle name="SAPBEXheaderText 2 3 2" xfId="7115" xr:uid="{00000000-0005-0000-0000-00004B370000}"/>
    <cellStyle name="SAPBEXheaderText 2 3 2 2" xfId="37869" xr:uid="{00000000-0005-0000-0000-00004C370000}"/>
    <cellStyle name="SAPBEXheaderText 2 3 3" xfId="7546" xr:uid="{00000000-0005-0000-0000-00004D370000}"/>
    <cellStyle name="SAPBEXheaderText 2 3 4" xfId="10267" xr:uid="{00000000-0005-0000-0000-00004E370000}"/>
    <cellStyle name="SAPBEXheaderText 2 3 5" xfId="13488" xr:uid="{00000000-0005-0000-0000-00004F370000}"/>
    <cellStyle name="SAPBEXheaderText 2 3 6" xfId="15780" xr:uid="{00000000-0005-0000-0000-000050370000}"/>
    <cellStyle name="SAPBEXheaderText 2 3 7" xfId="18439" xr:uid="{00000000-0005-0000-0000-000051370000}"/>
    <cellStyle name="SAPBEXheaderText 2 3 8" xfId="23050" xr:uid="{00000000-0005-0000-0000-000052370000}"/>
    <cellStyle name="SAPBEXheaderText 2 3 9" xfId="41404" xr:uid="{087A37D1-8A3C-494D-ABCF-432F45D17D7B}"/>
    <cellStyle name="SAPBEXheaderText 2 4" xfId="1850" xr:uid="{00000000-0005-0000-0000-000053370000}"/>
    <cellStyle name="SAPBEXheaderText 2 4 10" xfId="39279" xr:uid="{D3CFF40D-1DAD-4300-94D2-B59571020E09}"/>
    <cellStyle name="SAPBEXheaderText 2 4 11" xfId="45496" xr:uid="{E170B3C5-7417-470C-9DDE-95DC917281E8}"/>
    <cellStyle name="SAPBEXheaderText 2 4 12" xfId="47818" xr:uid="{C1902239-99AA-49B6-8924-4F8BADD4FEB2}"/>
    <cellStyle name="SAPBEXheaderText 2 4 2" xfId="7116" xr:uid="{00000000-0005-0000-0000-000054370000}"/>
    <cellStyle name="SAPBEXheaderText 2 4 2 2" xfId="37870" xr:uid="{00000000-0005-0000-0000-000055370000}"/>
    <cellStyle name="SAPBEXheaderText 2 4 3" xfId="7545" xr:uid="{00000000-0005-0000-0000-000056370000}"/>
    <cellStyle name="SAPBEXheaderText 2 4 4" xfId="7257" xr:uid="{00000000-0005-0000-0000-000057370000}"/>
    <cellStyle name="SAPBEXheaderText 2 4 5" xfId="10077" xr:uid="{00000000-0005-0000-0000-000058370000}"/>
    <cellStyle name="SAPBEXheaderText 2 4 6" xfId="15779" xr:uid="{00000000-0005-0000-0000-000059370000}"/>
    <cellStyle name="SAPBEXheaderText 2 4 7" xfId="18438" xr:uid="{00000000-0005-0000-0000-00005A370000}"/>
    <cellStyle name="SAPBEXheaderText 2 4 8" xfId="23051" xr:uid="{00000000-0005-0000-0000-00005B370000}"/>
    <cellStyle name="SAPBEXheaderText 2 4 9" xfId="40338" xr:uid="{011C8BD2-9749-416A-851A-A039336FA996}"/>
    <cellStyle name="SAPBEXheaderText 2 5" xfId="2944" xr:uid="{00000000-0005-0000-0000-00005C370000}"/>
    <cellStyle name="SAPBEXheaderText 2 6" xfId="5459" xr:uid="{00000000-0005-0000-0000-00005D370000}"/>
    <cellStyle name="SAPBEXheaderText 2 6 2" xfId="37123" xr:uid="{00000000-0005-0000-0000-00005E370000}"/>
    <cellStyle name="SAPBEXheaderText 2 7" xfId="7643" xr:uid="{00000000-0005-0000-0000-00005F370000}"/>
    <cellStyle name="SAPBEXheaderText 2 8" xfId="13763" xr:uid="{00000000-0005-0000-0000-000060370000}"/>
    <cellStyle name="SAPBEXheaderText 2 9" xfId="13779" xr:uid="{00000000-0005-0000-0000-000061370000}"/>
    <cellStyle name="SAPBEXheaderText 3" xfId="806" xr:uid="{00000000-0005-0000-0000-000062370000}"/>
    <cellStyle name="SAPBEXheaderText 3 10" xfId="46680" xr:uid="{09A92E54-19EF-4062-8007-46B91CD9EE9E}"/>
    <cellStyle name="SAPBEXheaderText 3 2" xfId="807" xr:uid="{00000000-0005-0000-0000-000063370000}"/>
    <cellStyle name="SAPBEXheaderText 3 3" xfId="22226" xr:uid="{00000000-0005-0000-0000-000064370000}"/>
    <cellStyle name="SAPBEXheaderText 3 4" xfId="22140" xr:uid="{00000000-0005-0000-0000-000065370000}"/>
    <cellStyle name="SAPBEXheaderText 3 4 2" xfId="40339" xr:uid="{D9E8D556-73F7-40B8-948A-0858AD7030A0}"/>
    <cellStyle name="SAPBEXheaderText 3 4 3" xfId="39278" xr:uid="{2DA1786C-7650-4D54-BCC3-7CB689244531}"/>
    <cellStyle name="SAPBEXheaderText 3 4 4" xfId="43313" xr:uid="{697B69DB-41CA-4153-B275-C9AAB8F62E94}"/>
    <cellStyle name="SAPBEXheaderText 3 4 5" xfId="45497" xr:uid="{4E334E27-5A47-42D4-8C74-3EB4FB7EAEB9}"/>
    <cellStyle name="SAPBEXheaderText 3 4 6" xfId="47819" xr:uid="{7EFF25EE-2ED9-4A76-9C11-476755B11D2B}"/>
    <cellStyle name="SAPBEXheaderText 3 5" xfId="37908" xr:uid="{00000000-0005-0000-0000-000066370000}"/>
    <cellStyle name="SAPBEXheaderText 3 6" xfId="38250" xr:uid="{5E53B9EF-60A9-4805-910A-846F53D4A6A2}"/>
    <cellStyle name="SAPBEXheaderText 3 7" xfId="41944" xr:uid="{8A8B27A8-53AF-41D3-BA65-EA8E0637A5D9}"/>
    <cellStyle name="SAPBEXheaderText 3 8" xfId="39821" xr:uid="{619BC226-88D0-48B9-BD70-8C6B55197F94}"/>
    <cellStyle name="SAPBEXheaderText 3 9" xfId="43344" xr:uid="{2A811B3E-7E5E-4E23-A32C-CB1E3C26FFB4}"/>
    <cellStyle name="SAPBEXheaderText 4" xfId="808" xr:uid="{00000000-0005-0000-0000-000067370000}"/>
    <cellStyle name="SAPBEXheaderText 4 10" xfId="38019" xr:uid="{00000000-0005-0000-0000-000068370000}"/>
    <cellStyle name="SAPBEXheaderText 4 11" xfId="42326" xr:uid="{EA1F5C46-64DA-4673-BD43-6DA3952E36C7}"/>
    <cellStyle name="SAPBEXheaderText 4 12" xfId="46859" xr:uid="{9A6994F1-FADB-4124-B245-2B3614A2EC3E}"/>
    <cellStyle name="SAPBEXheaderText 4 13" xfId="49162" xr:uid="{68B43DD6-CE16-47C1-949F-98483320FAF9}"/>
    <cellStyle name="SAPBEXheaderText 4 2" xfId="809" xr:uid="{00000000-0005-0000-0000-000069370000}"/>
    <cellStyle name="SAPBEXheaderText 4 2 10" xfId="42327" xr:uid="{18C9558E-B56B-4838-BA30-BA5B121821B0}"/>
    <cellStyle name="SAPBEXheaderText 4 2 11" xfId="46860" xr:uid="{E066F434-2B64-4B82-852A-16F3EFB249D2}"/>
    <cellStyle name="SAPBEXheaderText 4 2 12" xfId="49163" xr:uid="{6D0C59B5-50C4-470B-9660-A2BA6A017EFD}"/>
    <cellStyle name="SAPBEXheaderText 4 2 2" xfId="5454" xr:uid="{00000000-0005-0000-0000-00006A370000}"/>
    <cellStyle name="SAPBEXheaderText 4 2 2 2" xfId="22686" xr:uid="{00000000-0005-0000-0000-00006B370000}"/>
    <cellStyle name="SAPBEXheaderText 4 2 3" xfId="7292" xr:uid="{00000000-0005-0000-0000-00006C370000}"/>
    <cellStyle name="SAPBEXheaderText 4 2 3 2" xfId="23522" xr:uid="{00000000-0005-0000-0000-00006D370000}"/>
    <cellStyle name="SAPBEXheaderText 4 2 4" xfId="13756" xr:uid="{00000000-0005-0000-0000-00006E370000}"/>
    <cellStyle name="SAPBEXheaderText 4 2 4 2" xfId="29363" xr:uid="{00000000-0005-0000-0000-00006F370000}"/>
    <cellStyle name="SAPBEXheaderText 4 2 5" xfId="13234" xr:uid="{00000000-0005-0000-0000-000070370000}"/>
    <cellStyle name="SAPBEXheaderText 4 2 5 2" xfId="28996" xr:uid="{00000000-0005-0000-0000-000071370000}"/>
    <cellStyle name="SAPBEXheaderText 4 2 6" xfId="15512" xr:uid="{00000000-0005-0000-0000-000072370000}"/>
    <cellStyle name="SAPBEXheaderText 4 2 6 2" xfId="30869" xr:uid="{00000000-0005-0000-0000-000073370000}"/>
    <cellStyle name="SAPBEXheaderText 4 2 7" xfId="18290" xr:uid="{00000000-0005-0000-0000-000074370000}"/>
    <cellStyle name="SAPBEXheaderText 4 2 7 2" xfId="33369" xr:uid="{00000000-0005-0000-0000-000075370000}"/>
    <cellStyle name="SAPBEXheaderText 4 2 8" xfId="5037" xr:uid="{00000000-0005-0000-0000-000076370000}"/>
    <cellStyle name="SAPBEXheaderText 4 2 9" xfId="38020" xr:uid="{00000000-0005-0000-0000-000077370000}"/>
    <cellStyle name="SAPBEXheaderText 4 3" xfId="5455" xr:uid="{00000000-0005-0000-0000-000078370000}"/>
    <cellStyle name="SAPBEXheaderText 4 3 2" xfId="22687" xr:uid="{00000000-0005-0000-0000-000079370000}"/>
    <cellStyle name="SAPBEXheaderText 4 4" xfId="7314" xr:uid="{00000000-0005-0000-0000-00007A370000}"/>
    <cellStyle name="SAPBEXheaderText 4 4 2" xfId="23528" xr:uid="{00000000-0005-0000-0000-00007B370000}"/>
    <cellStyle name="SAPBEXheaderText 4 5" xfId="14444" xr:uid="{00000000-0005-0000-0000-00007C370000}"/>
    <cellStyle name="SAPBEXheaderText 4 5 2" xfId="29963" xr:uid="{00000000-0005-0000-0000-00007D370000}"/>
    <cellStyle name="SAPBEXheaderText 4 6" xfId="7763" xr:uid="{00000000-0005-0000-0000-00007E370000}"/>
    <cellStyle name="SAPBEXheaderText 4 6 2" xfId="23816" xr:uid="{00000000-0005-0000-0000-00007F370000}"/>
    <cellStyle name="SAPBEXheaderText 4 7" xfId="10628" xr:uid="{00000000-0005-0000-0000-000080370000}"/>
    <cellStyle name="SAPBEXheaderText 4 7 2" xfId="26513" xr:uid="{00000000-0005-0000-0000-000081370000}"/>
    <cellStyle name="SAPBEXheaderText 4 8" xfId="18286" xr:uid="{00000000-0005-0000-0000-000082370000}"/>
    <cellStyle name="SAPBEXheaderText 4 8 2" xfId="33368" xr:uid="{00000000-0005-0000-0000-000083370000}"/>
    <cellStyle name="SAPBEXheaderText 4 9" xfId="5036" xr:uid="{00000000-0005-0000-0000-000084370000}"/>
    <cellStyle name="SAPBEXheaderText 5" xfId="810" xr:uid="{00000000-0005-0000-0000-000085370000}"/>
    <cellStyle name="SAPBEXheaderText 5 10" xfId="42328" xr:uid="{692BBDD8-3209-4AFE-BEEF-BCA9C4E3CB43}"/>
    <cellStyle name="SAPBEXheaderText 5 11" xfId="46861" xr:uid="{C6EAC9BD-0715-431B-9FDE-888F30CBA8D0}"/>
    <cellStyle name="SAPBEXheaderText 5 12" xfId="49164" xr:uid="{C7110D60-A645-4A54-A11E-D2AE0CF3DE99}"/>
    <cellStyle name="SAPBEXheaderText 5 2" xfId="5453" xr:uid="{00000000-0005-0000-0000-000086370000}"/>
    <cellStyle name="SAPBEXheaderText 5 2 2" xfId="22685" xr:uid="{00000000-0005-0000-0000-000087370000}"/>
    <cellStyle name="SAPBEXheaderText 5 3" xfId="7291" xr:uid="{00000000-0005-0000-0000-000088370000}"/>
    <cellStyle name="SAPBEXheaderText 5 3 2" xfId="23521" xr:uid="{00000000-0005-0000-0000-000089370000}"/>
    <cellStyle name="SAPBEXheaderText 5 4" xfId="10272" xr:uid="{00000000-0005-0000-0000-00008A370000}"/>
    <cellStyle name="SAPBEXheaderText 5 4 2" xfId="26222" xr:uid="{00000000-0005-0000-0000-00008B370000}"/>
    <cellStyle name="SAPBEXheaderText 5 5" xfId="7587" xr:uid="{00000000-0005-0000-0000-00008C370000}"/>
    <cellStyle name="SAPBEXheaderText 5 5 2" xfId="23733" xr:uid="{00000000-0005-0000-0000-00008D370000}"/>
    <cellStyle name="SAPBEXheaderText 5 6" xfId="14181" xr:uid="{00000000-0005-0000-0000-00008E370000}"/>
    <cellStyle name="SAPBEXheaderText 5 6 2" xfId="29737" xr:uid="{00000000-0005-0000-0000-00008F370000}"/>
    <cellStyle name="SAPBEXheaderText 5 7" xfId="18283" xr:uid="{00000000-0005-0000-0000-000090370000}"/>
    <cellStyle name="SAPBEXheaderText 5 7 2" xfId="33367" xr:uid="{00000000-0005-0000-0000-000091370000}"/>
    <cellStyle name="SAPBEXheaderText 5 8" xfId="5038" xr:uid="{00000000-0005-0000-0000-000092370000}"/>
    <cellStyle name="SAPBEXheaderText 5 9" xfId="38021" xr:uid="{00000000-0005-0000-0000-000093370000}"/>
    <cellStyle name="SAPBEXheaderText 6" xfId="811" xr:uid="{00000000-0005-0000-0000-000094370000}"/>
    <cellStyle name="SAPBEXheaderText 6 10" xfId="38022" xr:uid="{00000000-0005-0000-0000-000095370000}"/>
    <cellStyle name="SAPBEXheaderText 6 11" xfId="42329" xr:uid="{7A700FAF-EA54-43A1-B49F-6E3EB4DFFCBD}"/>
    <cellStyle name="SAPBEXheaderText 6 12" xfId="44806" xr:uid="{85A798A4-3684-4391-AD29-F50DC6C69EB7}"/>
    <cellStyle name="SAPBEXheaderText 6 13" xfId="46862" xr:uid="{0C6FCF0A-609C-4CB5-AFD5-E5A9C9599543}"/>
    <cellStyle name="SAPBEXheaderText 6 14" xfId="49165" xr:uid="{106667E5-2B86-4960-A419-563CCEF208B2}"/>
    <cellStyle name="SAPBEXheaderText 6 2" xfId="812" xr:uid="{00000000-0005-0000-0000-000096370000}"/>
    <cellStyle name="SAPBEXheaderText 6 2 2" xfId="5451" xr:uid="{00000000-0005-0000-0000-000097370000}"/>
    <cellStyle name="SAPBEXheaderText 6 2 2 2" xfId="37121" xr:uid="{00000000-0005-0000-0000-000098370000}"/>
    <cellStyle name="SAPBEXheaderText 6 2 3" xfId="7305" xr:uid="{00000000-0005-0000-0000-000099370000}"/>
    <cellStyle name="SAPBEXheaderText 6 2 4" xfId="7598" xr:uid="{00000000-0005-0000-0000-00009A370000}"/>
    <cellStyle name="SAPBEXheaderText 6 2 5" xfId="10641" xr:uid="{00000000-0005-0000-0000-00009B370000}"/>
    <cellStyle name="SAPBEXheaderText 6 2 6" xfId="15587" xr:uid="{00000000-0005-0000-0000-00009C370000}"/>
    <cellStyle name="SAPBEXheaderText 6 2 7" xfId="12962" xr:uid="{00000000-0005-0000-0000-00009D370000}"/>
    <cellStyle name="SAPBEXheaderText 6 2 8" xfId="22445" xr:uid="{00000000-0005-0000-0000-00009E370000}"/>
    <cellStyle name="SAPBEXheaderText 6 2 9" xfId="38023" xr:uid="{00000000-0005-0000-0000-00009F370000}"/>
    <cellStyle name="SAPBEXheaderText 6 3" xfId="5452" xr:uid="{00000000-0005-0000-0000-0000A0370000}"/>
    <cellStyle name="SAPBEXheaderText 6 3 2" xfId="37122" xr:uid="{00000000-0005-0000-0000-0000A1370000}"/>
    <cellStyle name="SAPBEXheaderText 6 4" xfId="7308" xr:uid="{00000000-0005-0000-0000-0000A2370000}"/>
    <cellStyle name="SAPBEXheaderText 6 5" xfId="15109" xr:uid="{00000000-0005-0000-0000-0000A3370000}"/>
    <cellStyle name="SAPBEXheaderText 6 6" xfId="15097" xr:uid="{00000000-0005-0000-0000-0000A4370000}"/>
    <cellStyle name="SAPBEXheaderText 6 7" xfId="15367" xr:uid="{00000000-0005-0000-0000-0000A5370000}"/>
    <cellStyle name="SAPBEXheaderText 6 8" xfId="7817" xr:uid="{00000000-0005-0000-0000-0000A6370000}"/>
    <cellStyle name="SAPBEXheaderText 6 9" xfId="22444" xr:uid="{00000000-0005-0000-0000-0000A7370000}"/>
    <cellStyle name="SAPBEXheaderText 7" xfId="813" xr:uid="{00000000-0005-0000-0000-0000A8370000}"/>
    <cellStyle name="SAPBEXheaderText 7 10" xfId="38024" xr:uid="{00000000-0005-0000-0000-0000A9370000}"/>
    <cellStyle name="SAPBEXheaderText 7 11" xfId="42330" xr:uid="{DE5E11E4-AC8A-4026-B2D5-70FBB644665C}"/>
    <cellStyle name="SAPBEXheaderText 7 12" xfId="44807" xr:uid="{DCC3DD9C-F66A-4D03-9B3F-B3243B9A1C74}"/>
    <cellStyle name="SAPBEXheaderText 7 13" xfId="46863" xr:uid="{D0741955-751D-4C92-ADA8-A31B3299B4C4}"/>
    <cellStyle name="SAPBEXheaderText 7 14" xfId="49166" xr:uid="{A7C535A8-A702-465A-87D3-14B61EBF8D0D}"/>
    <cellStyle name="SAPBEXheaderText 7 2" xfId="814" xr:uid="{00000000-0005-0000-0000-0000AA370000}"/>
    <cellStyle name="SAPBEXheaderText 7 2 2" xfId="5449" xr:uid="{00000000-0005-0000-0000-0000AB370000}"/>
    <cellStyle name="SAPBEXheaderText 7 2 2 2" xfId="37059" xr:uid="{00000000-0005-0000-0000-0000AC370000}"/>
    <cellStyle name="SAPBEXheaderText 7 2 3" xfId="7306" xr:uid="{00000000-0005-0000-0000-0000AD370000}"/>
    <cellStyle name="SAPBEXheaderText 7 2 4" xfId="10603" xr:uid="{00000000-0005-0000-0000-0000AE370000}"/>
    <cellStyle name="SAPBEXheaderText 7 2 5" xfId="13258" xr:uid="{00000000-0005-0000-0000-0000AF370000}"/>
    <cellStyle name="SAPBEXheaderText 7 2 6" xfId="15606" xr:uid="{00000000-0005-0000-0000-0000B0370000}"/>
    <cellStyle name="SAPBEXheaderText 7 2 7" xfId="12955" xr:uid="{00000000-0005-0000-0000-0000B1370000}"/>
    <cellStyle name="SAPBEXheaderText 7 2 8" xfId="22447" xr:uid="{00000000-0005-0000-0000-0000B2370000}"/>
    <cellStyle name="SAPBEXheaderText 7 2 9" xfId="38025" xr:uid="{00000000-0005-0000-0000-0000B3370000}"/>
    <cellStyle name="SAPBEXheaderText 7 3" xfId="5450" xr:uid="{00000000-0005-0000-0000-0000B4370000}"/>
    <cellStyle name="SAPBEXheaderText 7 3 2" xfId="37120" xr:uid="{00000000-0005-0000-0000-0000B5370000}"/>
    <cellStyle name="SAPBEXheaderText 7 4" xfId="7293" xr:uid="{00000000-0005-0000-0000-0000B6370000}"/>
    <cellStyle name="SAPBEXheaderText 7 5" xfId="10137" xr:uid="{00000000-0005-0000-0000-0000B7370000}"/>
    <cellStyle name="SAPBEXheaderText 7 6" xfId="13423" xr:uid="{00000000-0005-0000-0000-0000B8370000}"/>
    <cellStyle name="SAPBEXheaderText 7 7" xfId="15591" xr:uid="{00000000-0005-0000-0000-0000B9370000}"/>
    <cellStyle name="SAPBEXheaderText 7 8" xfId="14508" xr:uid="{00000000-0005-0000-0000-0000BA370000}"/>
    <cellStyle name="SAPBEXheaderText 7 9" xfId="22446" xr:uid="{00000000-0005-0000-0000-0000BB370000}"/>
    <cellStyle name="SAPBEXheaderText 8" xfId="815" xr:uid="{00000000-0005-0000-0000-0000BC370000}"/>
    <cellStyle name="SAPBEXheaderText 8 10" xfId="38026" xr:uid="{00000000-0005-0000-0000-0000BD370000}"/>
    <cellStyle name="SAPBEXheaderText 8 11" xfId="42331" xr:uid="{C894D7B9-057B-40AC-B5BA-68F2118E20A1}"/>
    <cellStyle name="SAPBEXheaderText 8 12" xfId="44808" xr:uid="{5E1A0610-6E97-47D0-8F92-81037ACCAD2B}"/>
    <cellStyle name="SAPBEXheaderText 8 13" xfId="46864" xr:uid="{233F1403-3662-4ED8-B30A-DA841656F3AA}"/>
    <cellStyle name="SAPBEXheaderText 8 14" xfId="49167" xr:uid="{F054BBE7-B420-4C23-97BC-1EAE2ECDD777}"/>
    <cellStyle name="SAPBEXheaderText 8 2" xfId="816" xr:uid="{00000000-0005-0000-0000-0000BE370000}"/>
    <cellStyle name="SAPBEXheaderText 8 2 2" xfId="5447" xr:uid="{00000000-0005-0000-0000-0000BF370000}"/>
    <cellStyle name="SAPBEXheaderText 8 2 2 2" xfId="37057" xr:uid="{00000000-0005-0000-0000-0000C0370000}"/>
    <cellStyle name="SAPBEXheaderText 8 2 3" xfId="7303" xr:uid="{00000000-0005-0000-0000-0000C1370000}"/>
    <cellStyle name="SAPBEXheaderText 8 2 4" xfId="14741" xr:uid="{00000000-0005-0000-0000-0000C2370000}"/>
    <cellStyle name="SAPBEXheaderText 8 2 5" xfId="14204" xr:uid="{00000000-0005-0000-0000-0000C3370000}"/>
    <cellStyle name="SAPBEXheaderText 8 2 6" xfId="15567" xr:uid="{00000000-0005-0000-0000-0000C4370000}"/>
    <cellStyle name="SAPBEXheaderText 8 2 7" xfId="12959" xr:uid="{00000000-0005-0000-0000-0000C5370000}"/>
    <cellStyle name="SAPBEXheaderText 8 2 8" xfId="22449" xr:uid="{00000000-0005-0000-0000-0000C6370000}"/>
    <cellStyle name="SAPBEXheaderText 8 2 9" xfId="38027" xr:uid="{00000000-0005-0000-0000-0000C7370000}"/>
    <cellStyle name="SAPBEXheaderText 8 3" xfId="5448" xr:uid="{00000000-0005-0000-0000-0000C8370000}"/>
    <cellStyle name="SAPBEXheaderText 8 3 2" xfId="37058" xr:uid="{00000000-0005-0000-0000-0000C9370000}"/>
    <cellStyle name="SAPBEXheaderText 8 4" xfId="7299" xr:uid="{00000000-0005-0000-0000-0000CA370000}"/>
    <cellStyle name="SAPBEXheaderText 8 5" xfId="15436" xr:uid="{00000000-0005-0000-0000-0000CB370000}"/>
    <cellStyle name="SAPBEXheaderText 8 6" xfId="14706" xr:uid="{00000000-0005-0000-0000-0000CC370000}"/>
    <cellStyle name="SAPBEXheaderText 8 7" xfId="15594" xr:uid="{00000000-0005-0000-0000-0000CD370000}"/>
    <cellStyle name="SAPBEXheaderText 8 8" xfId="5690" xr:uid="{00000000-0005-0000-0000-0000CE370000}"/>
    <cellStyle name="SAPBEXheaderText 8 9" xfId="22448" xr:uid="{00000000-0005-0000-0000-0000CF370000}"/>
    <cellStyle name="SAPBEXheaderText 9" xfId="817" xr:uid="{00000000-0005-0000-0000-0000D0370000}"/>
    <cellStyle name="SAPBEXheaderText 9 10" xfId="38028" xr:uid="{00000000-0005-0000-0000-0000D1370000}"/>
    <cellStyle name="SAPBEXheaderText 9 11" xfId="42332" xr:uid="{2D73BC2B-A53F-44B1-9961-9FB045B92A56}"/>
    <cellStyle name="SAPBEXheaderText 9 12" xfId="44809" xr:uid="{BE73CDA3-22F2-4158-9EA8-11F734BB9762}"/>
    <cellStyle name="SAPBEXheaderText 9 13" xfId="46865" xr:uid="{709BB9BC-1127-46D0-848B-F60C2365B63B}"/>
    <cellStyle name="SAPBEXheaderText 9 14" xfId="49168" xr:uid="{1C60CE8A-0009-4174-9455-21DA4CB253B1}"/>
    <cellStyle name="SAPBEXheaderText 9 2" xfId="818" xr:uid="{00000000-0005-0000-0000-0000D2370000}"/>
    <cellStyle name="SAPBEXheaderText 9 2 2" xfId="5445" xr:uid="{00000000-0005-0000-0000-0000D3370000}"/>
    <cellStyle name="SAPBEXheaderText 9 2 2 2" xfId="37599" xr:uid="{00000000-0005-0000-0000-0000D4370000}"/>
    <cellStyle name="SAPBEXheaderText 9 2 3" xfId="6887" xr:uid="{00000000-0005-0000-0000-0000D5370000}"/>
    <cellStyle name="SAPBEXheaderText 9 2 4" xfId="6488" xr:uid="{00000000-0005-0000-0000-0000D6370000}"/>
    <cellStyle name="SAPBEXheaderText 9 2 5" xfId="14206" xr:uid="{00000000-0005-0000-0000-0000D7370000}"/>
    <cellStyle name="SAPBEXheaderText 9 2 6" xfId="15580" xr:uid="{00000000-0005-0000-0000-0000D8370000}"/>
    <cellStyle name="SAPBEXheaderText 9 2 7" xfId="18284" xr:uid="{00000000-0005-0000-0000-0000D9370000}"/>
    <cellStyle name="SAPBEXheaderText 9 2 8" xfId="22451" xr:uid="{00000000-0005-0000-0000-0000DA370000}"/>
    <cellStyle name="SAPBEXheaderText 9 2 9" xfId="38029" xr:uid="{00000000-0005-0000-0000-0000DB370000}"/>
    <cellStyle name="SAPBEXheaderText 9 3" xfId="5446" xr:uid="{00000000-0005-0000-0000-0000DC370000}"/>
    <cellStyle name="SAPBEXheaderText 9 3 2" xfId="37119" xr:uid="{00000000-0005-0000-0000-0000DD370000}"/>
    <cellStyle name="SAPBEXheaderText 9 4" xfId="7295" xr:uid="{00000000-0005-0000-0000-0000DE370000}"/>
    <cellStyle name="SAPBEXheaderText 9 5" xfId="10604" xr:uid="{00000000-0005-0000-0000-0000DF370000}"/>
    <cellStyle name="SAPBEXheaderText 9 6" xfId="6996" xr:uid="{00000000-0005-0000-0000-0000E0370000}"/>
    <cellStyle name="SAPBEXheaderText 9 7" xfId="15601" xr:uid="{00000000-0005-0000-0000-0000E1370000}"/>
    <cellStyle name="SAPBEXheaderText 9 8" xfId="15994" xr:uid="{00000000-0005-0000-0000-0000E2370000}"/>
    <cellStyle name="SAPBEXheaderText 9 9" xfId="22450" xr:uid="{00000000-0005-0000-0000-0000E3370000}"/>
    <cellStyle name="SAPBEXheaderText_CC - Div XRef" xfId="1851" xr:uid="{00000000-0005-0000-0000-0000E4370000}"/>
    <cellStyle name="SAPBEXHLevel0" xfId="91" xr:uid="{00000000-0005-0000-0000-0000E5370000}"/>
    <cellStyle name="SAPBEXHLevel0 10" xfId="1852" xr:uid="{00000000-0005-0000-0000-0000E6370000}"/>
    <cellStyle name="SAPBEXHLevel0 10 10" xfId="18437" xr:uid="{00000000-0005-0000-0000-0000E7370000}"/>
    <cellStyle name="SAPBEXHLevel0 10 11" xfId="23052" xr:uid="{00000000-0005-0000-0000-0000E8370000}"/>
    <cellStyle name="SAPBEXHLevel0 10 12" xfId="39663" xr:uid="{C1C2EC8F-480E-4225-BDF8-6D0592E26AFB}"/>
    <cellStyle name="SAPBEXHLevel0 10 13" xfId="39984" xr:uid="{1DD8AD41-9CEA-4D52-864E-2EEE5AD2E5B4}"/>
    <cellStyle name="SAPBEXHLevel0 10 14" xfId="40042" xr:uid="{15BE9BA7-5B23-411E-9B23-86B8DB8EE36B}"/>
    <cellStyle name="SAPBEXHLevel0 10 15" xfId="42040" xr:uid="{305B747D-6DC6-4975-92B6-56FF9DC470F8}"/>
    <cellStyle name="SAPBEXHLevel0 10 2" xfId="2946" xr:uid="{00000000-0005-0000-0000-0000E9370000}"/>
    <cellStyle name="SAPBEXHLevel0 10 2 10" xfId="40972" xr:uid="{C87F0F6E-BEE8-41EB-B621-016FB812DA60}"/>
    <cellStyle name="SAPBEXHLevel0 10 2 11" xfId="42305" xr:uid="{CD5DE9B9-89DC-4303-9DDB-20925ED28BE7}"/>
    <cellStyle name="SAPBEXHLevel0 10 2 2" xfId="4562" xr:uid="{00000000-0005-0000-0000-0000EA370000}"/>
    <cellStyle name="SAPBEXHLevel0 10 2 2 10" xfId="45885" xr:uid="{3D51C1C7-EFC3-40A9-B738-8C9E7D7982A4}"/>
    <cellStyle name="SAPBEXHLevel0 10 2 2 11" xfId="48203" xr:uid="{0F733A72-2E93-4FBF-A012-0AC4E640C42E}"/>
    <cellStyle name="SAPBEXHLevel0 10 2 2 2" xfId="9717" xr:uid="{00000000-0005-0000-0000-0000EB370000}"/>
    <cellStyle name="SAPBEXHLevel0 10 2 2 2 2" xfId="25708" xr:uid="{00000000-0005-0000-0000-0000EC370000}"/>
    <cellStyle name="SAPBEXHLevel0 10 2 2 3" xfId="12535" xr:uid="{00000000-0005-0000-0000-0000ED370000}"/>
    <cellStyle name="SAPBEXHLevel0 10 2 2 3 2" xfId="28379" xr:uid="{00000000-0005-0000-0000-0000EE370000}"/>
    <cellStyle name="SAPBEXHLevel0 10 2 2 4" xfId="14047" xr:uid="{00000000-0005-0000-0000-0000EF370000}"/>
    <cellStyle name="SAPBEXHLevel0 10 2 2 4 2" xfId="29628" xr:uid="{00000000-0005-0000-0000-0000F0370000}"/>
    <cellStyle name="SAPBEXHLevel0 10 2 2 5" xfId="17858" xr:uid="{00000000-0005-0000-0000-0000F1370000}"/>
    <cellStyle name="SAPBEXHLevel0 10 2 2 5 2" xfId="32974" xr:uid="{00000000-0005-0000-0000-0000F2370000}"/>
    <cellStyle name="SAPBEXHLevel0 10 2 2 6" xfId="20466" xr:uid="{00000000-0005-0000-0000-0000F3370000}"/>
    <cellStyle name="SAPBEXHLevel0 10 2 2 6 2" xfId="35403" xr:uid="{00000000-0005-0000-0000-0000F4370000}"/>
    <cellStyle name="SAPBEXHLevel0 10 2 2 7" xfId="21897" xr:uid="{00000000-0005-0000-0000-0000F5370000}"/>
    <cellStyle name="SAPBEXHLevel0 10 2 2 7 2" xfId="36816" xr:uid="{00000000-0005-0000-0000-0000F6370000}"/>
    <cellStyle name="SAPBEXHLevel0 10 2 2 8" xfId="39130" xr:uid="{EAF9F5EE-885D-4120-AD5F-B7985EC270BA}"/>
    <cellStyle name="SAPBEXHLevel0 10 2 2 9" xfId="43695" xr:uid="{662A9249-51DA-4E6E-B0B0-CBBAA1A9B0CC}"/>
    <cellStyle name="SAPBEXHLevel0 10 2 3" xfId="8118" xr:uid="{00000000-0005-0000-0000-0000F7370000}"/>
    <cellStyle name="SAPBEXHLevel0 10 2 3 2" xfId="24147" xr:uid="{00000000-0005-0000-0000-0000F8370000}"/>
    <cellStyle name="SAPBEXHLevel0 10 2 4" xfId="10945" xr:uid="{00000000-0005-0000-0000-0000F9370000}"/>
    <cellStyle name="SAPBEXHLevel0 10 2 4 2" xfId="26812" xr:uid="{00000000-0005-0000-0000-0000FA370000}"/>
    <cellStyle name="SAPBEXHLevel0 10 2 5" xfId="10525" xr:uid="{00000000-0005-0000-0000-0000FB370000}"/>
    <cellStyle name="SAPBEXHLevel0 10 2 5 2" xfId="26447" xr:uid="{00000000-0005-0000-0000-0000FC370000}"/>
    <cellStyle name="SAPBEXHLevel0 10 2 6" xfId="16297" xr:uid="{00000000-0005-0000-0000-0000FD370000}"/>
    <cellStyle name="SAPBEXHLevel0 10 2 6 2" xfId="31435" xr:uid="{00000000-0005-0000-0000-0000FE370000}"/>
    <cellStyle name="SAPBEXHLevel0 10 2 7" xfId="18907" xr:uid="{00000000-0005-0000-0000-0000FF370000}"/>
    <cellStyle name="SAPBEXHLevel0 10 2 7 2" xfId="33855" xr:uid="{00000000-0005-0000-0000-000000380000}"/>
    <cellStyle name="SAPBEXHLevel0 10 2 8" xfId="40803" xr:uid="{7BC31BF8-FB7E-46A9-974F-2F832FA7A136}"/>
    <cellStyle name="SAPBEXHLevel0 10 2 9" xfId="41119" xr:uid="{CFF5D167-E8D2-4A20-A7DA-87074D506DE7}"/>
    <cellStyle name="SAPBEXHLevel0 10 3" xfId="2945" xr:uid="{00000000-0005-0000-0000-000001380000}"/>
    <cellStyle name="SAPBEXHLevel0 10 3 10" xfId="43694" xr:uid="{31F2DC11-2291-448B-B8C2-3B3458B9019F}"/>
    <cellStyle name="SAPBEXHLevel0 10 3 11" xfId="45884" xr:uid="{1CC1F370-878D-477F-9A42-E13CAF8EE2B8}"/>
    <cellStyle name="SAPBEXHLevel0 10 3 12" xfId="48202" xr:uid="{ADDEDC2A-58FC-42CD-9FEB-6B5E117611F2}"/>
    <cellStyle name="SAPBEXHLevel0 10 3 2" xfId="8117" xr:uid="{00000000-0005-0000-0000-000002380000}"/>
    <cellStyle name="SAPBEXHLevel0 10 3 2 2" xfId="24146" xr:uid="{00000000-0005-0000-0000-000003380000}"/>
    <cellStyle name="SAPBEXHLevel0 10 3 3" xfId="10944" xr:uid="{00000000-0005-0000-0000-000004380000}"/>
    <cellStyle name="SAPBEXHLevel0 10 3 3 2" xfId="26811" xr:uid="{00000000-0005-0000-0000-000005380000}"/>
    <cellStyle name="SAPBEXHLevel0 10 3 4" xfId="13120" xr:uid="{00000000-0005-0000-0000-000006380000}"/>
    <cellStyle name="SAPBEXHLevel0 10 3 4 2" xfId="28900" xr:uid="{00000000-0005-0000-0000-000007380000}"/>
    <cellStyle name="SAPBEXHLevel0 10 3 5" xfId="16296" xr:uid="{00000000-0005-0000-0000-000008380000}"/>
    <cellStyle name="SAPBEXHLevel0 10 3 5 2" xfId="31434" xr:uid="{00000000-0005-0000-0000-000009380000}"/>
    <cellStyle name="SAPBEXHLevel0 10 3 6" xfId="18906" xr:uid="{00000000-0005-0000-0000-00000A380000}"/>
    <cellStyle name="SAPBEXHLevel0 10 3 6 2" xfId="33854" xr:uid="{00000000-0005-0000-0000-00000B380000}"/>
    <cellStyle name="SAPBEXHLevel0 10 3 7" xfId="21147" xr:uid="{00000000-0005-0000-0000-00000C380000}"/>
    <cellStyle name="SAPBEXHLevel0 10 3 7 2" xfId="36073" xr:uid="{00000000-0005-0000-0000-00000D380000}"/>
    <cellStyle name="SAPBEXHLevel0 10 3 8" xfId="6303" xr:uid="{00000000-0005-0000-0000-00000E380000}"/>
    <cellStyle name="SAPBEXHLevel0 10 3 9" xfId="39131" xr:uid="{2FCB6EC7-6A5F-487A-B9C8-F43AAD0B5F5B}"/>
    <cellStyle name="SAPBEXHLevel0 10 4" xfId="4563" xr:uid="{00000000-0005-0000-0000-00000F380000}"/>
    <cellStyle name="SAPBEXHLevel0 10 4 2" xfId="9718" xr:uid="{00000000-0005-0000-0000-000010380000}"/>
    <cellStyle name="SAPBEXHLevel0 10 4 2 2" xfId="25709" xr:uid="{00000000-0005-0000-0000-000011380000}"/>
    <cellStyle name="SAPBEXHLevel0 10 4 3" xfId="12536" xr:uid="{00000000-0005-0000-0000-000012380000}"/>
    <cellStyle name="SAPBEXHLevel0 10 4 3 2" xfId="28380" xr:uid="{00000000-0005-0000-0000-000013380000}"/>
    <cellStyle name="SAPBEXHLevel0 10 4 4" xfId="15502" xr:uid="{00000000-0005-0000-0000-000014380000}"/>
    <cellStyle name="SAPBEXHLevel0 10 4 4 2" xfId="30863" xr:uid="{00000000-0005-0000-0000-000015380000}"/>
    <cellStyle name="SAPBEXHLevel0 10 4 5" xfId="17859" xr:uid="{00000000-0005-0000-0000-000016380000}"/>
    <cellStyle name="SAPBEXHLevel0 10 4 5 2" xfId="32975" xr:uid="{00000000-0005-0000-0000-000017380000}"/>
    <cellStyle name="SAPBEXHLevel0 10 4 6" xfId="20467" xr:uid="{00000000-0005-0000-0000-000018380000}"/>
    <cellStyle name="SAPBEXHLevel0 10 4 6 2" xfId="35404" xr:uid="{00000000-0005-0000-0000-000019380000}"/>
    <cellStyle name="SAPBEXHLevel0 10 4 7" xfId="21290" xr:uid="{00000000-0005-0000-0000-00001A380000}"/>
    <cellStyle name="SAPBEXHLevel0 10 4 7 2" xfId="36216" xr:uid="{00000000-0005-0000-0000-00001B380000}"/>
    <cellStyle name="SAPBEXHLevel0 10 5" xfId="7117" xr:uid="{00000000-0005-0000-0000-00001C380000}"/>
    <cellStyle name="SAPBEXHLevel0 10 5 2" xfId="37871" xr:uid="{00000000-0005-0000-0000-00001D380000}"/>
    <cellStyle name="SAPBEXHLevel0 10 6" xfId="7544" xr:uid="{00000000-0005-0000-0000-00001E380000}"/>
    <cellStyle name="SAPBEXHLevel0 10 7" xfId="6047" xr:uid="{00000000-0005-0000-0000-00001F380000}"/>
    <cellStyle name="SAPBEXHLevel0 10 8" xfId="7390" xr:uid="{00000000-0005-0000-0000-000020380000}"/>
    <cellStyle name="SAPBEXHLevel0 10 9" xfId="15778" xr:uid="{00000000-0005-0000-0000-000021380000}"/>
    <cellStyle name="SAPBEXHLevel0 11" xfId="1853" xr:uid="{00000000-0005-0000-0000-000022380000}"/>
    <cellStyle name="SAPBEXHLevel0 11 10" xfId="39985" xr:uid="{8270FF2B-5912-4845-8626-FB0E7DCE2E3A}"/>
    <cellStyle name="SAPBEXHLevel0 11 11" xfId="40973" xr:uid="{05F567F9-7841-4670-B778-41F025566972}"/>
    <cellStyle name="SAPBEXHLevel0 11 12" xfId="39309" xr:uid="{4E77901A-7B05-4344-AAE8-C49F7B675749}"/>
    <cellStyle name="SAPBEXHLevel0 11 2" xfId="2947" xr:uid="{00000000-0005-0000-0000-000023380000}"/>
    <cellStyle name="SAPBEXHLevel0 11 2 10" xfId="41178" xr:uid="{7E746714-06E7-4FA8-925C-CC2724FD2729}"/>
    <cellStyle name="SAPBEXHLevel0 11 2 11" xfId="39310" xr:uid="{58466065-5BF8-4859-9685-68400406F14B}"/>
    <cellStyle name="SAPBEXHLevel0 11 2 2" xfId="4560" xr:uid="{00000000-0005-0000-0000-000024380000}"/>
    <cellStyle name="SAPBEXHLevel0 11 2 2 10" xfId="45887" xr:uid="{BC118B24-1DEE-47FA-AB27-C5B0EF54CB53}"/>
    <cellStyle name="SAPBEXHLevel0 11 2 2 11" xfId="48205" xr:uid="{38CEEA21-41AB-4DC5-AA16-90615429AF3E}"/>
    <cellStyle name="SAPBEXHLevel0 11 2 2 2" xfId="9715" xr:uid="{00000000-0005-0000-0000-000025380000}"/>
    <cellStyle name="SAPBEXHLevel0 11 2 2 2 2" xfId="25706" xr:uid="{00000000-0005-0000-0000-000026380000}"/>
    <cellStyle name="SAPBEXHLevel0 11 2 2 3" xfId="12533" xr:uid="{00000000-0005-0000-0000-000027380000}"/>
    <cellStyle name="SAPBEXHLevel0 11 2 2 3 2" xfId="28377" xr:uid="{00000000-0005-0000-0000-000028380000}"/>
    <cellStyle name="SAPBEXHLevel0 11 2 2 4" xfId="7453" xr:uid="{00000000-0005-0000-0000-000029380000}"/>
    <cellStyle name="SAPBEXHLevel0 11 2 2 4 2" xfId="23639" xr:uid="{00000000-0005-0000-0000-00002A380000}"/>
    <cellStyle name="SAPBEXHLevel0 11 2 2 5" xfId="17856" xr:uid="{00000000-0005-0000-0000-00002B380000}"/>
    <cellStyle name="SAPBEXHLevel0 11 2 2 5 2" xfId="32972" xr:uid="{00000000-0005-0000-0000-00002C380000}"/>
    <cellStyle name="SAPBEXHLevel0 11 2 2 6" xfId="20464" xr:uid="{00000000-0005-0000-0000-00002D380000}"/>
    <cellStyle name="SAPBEXHLevel0 11 2 2 6 2" xfId="35401" xr:uid="{00000000-0005-0000-0000-00002E380000}"/>
    <cellStyle name="SAPBEXHLevel0 11 2 2 7" xfId="21898" xr:uid="{00000000-0005-0000-0000-00002F380000}"/>
    <cellStyle name="SAPBEXHLevel0 11 2 2 7 2" xfId="36817" xr:uid="{00000000-0005-0000-0000-000030380000}"/>
    <cellStyle name="SAPBEXHLevel0 11 2 2 8" xfId="39128" xr:uid="{A3D0108D-C84C-4829-B01D-94A8EEB681E1}"/>
    <cellStyle name="SAPBEXHLevel0 11 2 2 9" xfId="43697" xr:uid="{EBFADF76-6AE6-4785-92F8-DCBA4D9CF867}"/>
    <cellStyle name="SAPBEXHLevel0 11 2 3" xfId="8119" xr:uid="{00000000-0005-0000-0000-000031380000}"/>
    <cellStyle name="SAPBEXHLevel0 11 2 3 2" xfId="24148" xr:uid="{00000000-0005-0000-0000-000032380000}"/>
    <cellStyle name="SAPBEXHLevel0 11 2 4" xfId="10946" xr:uid="{00000000-0005-0000-0000-000033380000}"/>
    <cellStyle name="SAPBEXHLevel0 11 2 4 2" xfId="26813" xr:uid="{00000000-0005-0000-0000-000034380000}"/>
    <cellStyle name="SAPBEXHLevel0 11 2 5" xfId="14412" xr:uid="{00000000-0005-0000-0000-000035380000}"/>
    <cellStyle name="SAPBEXHLevel0 11 2 5 2" xfId="29931" xr:uid="{00000000-0005-0000-0000-000036380000}"/>
    <cellStyle name="SAPBEXHLevel0 11 2 6" xfId="16298" xr:uid="{00000000-0005-0000-0000-000037380000}"/>
    <cellStyle name="SAPBEXHLevel0 11 2 6 2" xfId="31436" xr:uid="{00000000-0005-0000-0000-000038380000}"/>
    <cellStyle name="SAPBEXHLevel0 11 2 7" xfId="18908" xr:uid="{00000000-0005-0000-0000-000039380000}"/>
    <cellStyle name="SAPBEXHLevel0 11 2 7 2" xfId="33856" xr:uid="{00000000-0005-0000-0000-00003A380000}"/>
    <cellStyle name="SAPBEXHLevel0 11 2 8" xfId="40802" xr:uid="{5A5ABA03-C1C6-47D0-892E-CA97DCBA5F88}"/>
    <cellStyle name="SAPBEXHLevel0 11 2 9" xfId="41120" xr:uid="{E08AD181-796B-4E80-8099-405E44376733}"/>
    <cellStyle name="SAPBEXHLevel0 11 3" xfId="4561" xr:uid="{00000000-0005-0000-0000-00003B380000}"/>
    <cellStyle name="SAPBEXHLevel0 11 3 10" xfId="45886" xr:uid="{BAD7CADD-FAD2-4797-92D2-F75472EC45F9}"/>
    <cellStyle name="SAPBEXHLevel0 11 3 11" xfId="48204" xr:uid="{A233DC37-6933-46D7-BE1D-51B714F89D7F}"/>
    <cellStyle name="SAPBEXHLevel0 11 3 2" xfId="9716" xr:uid="{00000000-0005-0000-0000-00003C380000}"/>
    <cellStyle name="SAPBEXHLevel0 11 3 2 2" xfId="25707" xr:uid="{00000000-0005-0000-0000-00003D380000}"/>
    <cellStyle name="SAPBEXHLevel0 11 3 3" xfId="12534" xr:uid="{00000000-0005-0000-0000-00003E380000}"/>
    <cellStyle name="SAPBEXHLevel0 11 3 3 2" xfId="28378" xr:uid="{00000000-0005-0000-0000-00003F380000}"/>
    <cellStyle name="SAPBEXHLevel0 11 3 4" xfId="13647" xr:uid="{00000000-0005-0000-0000-000040380000}"/>
    <cellStyle name="SAPBEXHLevel0 11 3 4 2" xfId="29268" xr:uid="{00000000-0005-0000-0000-000041380000}"/>
    <cellStyle name="SAPBEXHLevel0 11 3 5" xfId="17857" xr:uid="{00000000-0005-0000-0000-000042380000}"/>
    <cellStyle name="SAPBEXHLevel0 11 3 5 2" xfId="32973" xr:uid="{00000000-0005-0000-0000-000043380000}"/>
    <cellStyle name="SAPBEXHLevel0 11 3 6" xfId="20465" xr:uid="{00000000-0005-0000-0000-000044380000}"/>
    <cellStyle name="SAPBEXHLevel0 11 3 6 2" xfId="35402" xr:uid="{00000000-0005-0000-0000-000045380000}"/>
    <cellStyle name="SAPBEXHLevel0 11 3 7" xfId="21289" xr:uid="{00000000-0005-0000-0000-000046380000}"/>
    <cellStyle name="SAPBEXHLevel0 11 3 7 2" xfId="36215" xr:uid="{00000000-0005-0000-0000-000047380000}"/>
    <cellStyle name="SAPBEXHLevel0 11 3 8" xfId="39129" xr:uid="{4D58786B-7620-40BC-9032-5E046980D831}"/>
    <cellStyle name="SAPBEXHLevel0 11 3 9" xfId="43696" xr:uid="{E0487D11-B179-466D-A4CD-34740E613407}"/>
    <cellStyle name="SAPBEXHLevel0 11 4" xfId="7118" xr:uid="{00000000-0005-0000-0000-000048380000}"/>
    <cellStyle name="SAPBEXHLevel0 11 4 2" xfId="23411" xr:uid="{00000000-0005-0000-0000-000049380000}"/>
    <cellStyle name="SAPBEXHLevel0 11 5" xfId="7543" xr:uid="{00000000-0005-0000-0000-00004A380000}"/>
    <cellStyle name="SAPBEXHLevel0 11 5 2" xfId="23708" xr:uid="{00000000-0005-0000-0000-00004B380000}"/>
    <cellStyle name="SAPBEXHLevel0 11 6" xfId="13445" xr:uid="{00000000-0005-0000-0000-00004C380000}"/>
    <cellStyle name="SAPBEXHLevel0 11 6 2" xfId="29099" xr:uid="{00000000-0005-0000-0000-00004D380000}"/>
    <cellStyle name="SAPBEXHLevel0 11 7" xfId="6730" xr:uid="{00000000-0005-0000-0000-00004E380000}"/>
    <cellStyle name="SAPBEXHLevel0 11 7 2" xfId="23213" xr:uid="{00000000-0005-0000-0000-00004F380000}"/>
    <cellStyle name="SAPBEXHLevel0 11 8" xfId="15777" xr:uid="{00000000-0005-0000-0000-000050380000}"/>
    <cellStyle name="SAPBEXHLevel0 11 8 2" xfId="31039" xr:uid="{00000000-0005-0000-0000-000051380000}"/>
    <cellStyle name="SAPBEXHLevel0 11 9" xfId="39662" xr:uid="{1DCFE415-7BF0-4CFD-A066-EF2052503FE5}"/>
    <cellStyle name="SAPBEXHLevel0 11_48MW CMSI CAPEX Budget rev 11Jun10-rev16b (Updated Forecast cash flow)" xfId="2948" xr:uid="{00000000-0005-0000-0000-000052380000}"/>
    <cellStyle name="SAPBEXHLevel0 12" xfId="1854" xr:uid="{00000000-0005-0000-0000-000053380000}"/>
    <cellStyle name="SAPBEXHLevel0 12 10" xfId="41912" xr:uid="{92915B26-F2C6-41E9-9185-DD9EBACD9223}"/>
    <cellStyle name="SAPBEXHLevel0 12 11" xfId="41034" xr:uid="{39802DAC-7110-4CA5-85E0-E8E345A08B18}"/>
    <cellStyle name="SAPBEXHLevel0 12 2" xfId="4559" xr:uid="{00000000-0005-0000-0000-000054380000}"/>
    <cellStyle name="SAPBEXHLevel0 12 2 10" xfId="45888" xr:uid="{0D491EA7-C67D-4E15-A131-843470CFB3E7}"/>
    <cellStyle name="SAPBEXHLevel0 12 2 11" xfId="48206" xr:uid="{3E94CED9-68EE-46D3-A0DE-F664029738FA}"/>
    <cellStyle name="SAPBEXHLevel0 12 2 2" xfId="9714" xr:uid="{00000000-0005-0000-0000-000055380000}"/>
    <cellStyle name="SAPBEXHLevel0 12 2 2 2" xfId="25705" xr:uid="{00000000-0005-0000-0000-000056380000}"/>
    <cellStyle name="SAPBEXHLevel0 12 2 3" xfId="12532" xr:uid="{00000000-0005-0000-0000-000057380000}"/>
    <cellStyle name="SAPBEXHLevel0 12 2 3 2" xfId="28376" xr:uid="{00000000-0005-0000-0000-000058380000}"/>
    <cellStyle name="SAPBEXHLevel0 12 2 4" xfId="13018" xr:uid="{00000000-0005-0000-0000-000059380000}"/>
    <cellStyle name="SAPBEXHLevel0 12 2 4 2" xfId="28818" xr:uid="{00000000-0005-0000-0000-00005A380000}"/>
    <cellStyle name="SAPBEXHLevel0 12 2 5" xfId="17855" xr:uid="{00000000-0005-0000-0000-00005B380000}"/>
    <cellStyle name="SAPBEXHLevel0 12 2 5 2" xfId="32971" xr:uid="{00000000-0005-0000-0000-00005C380000}"/>
    <cellStyle name="SAPBEXHLevel0 12 2 6" xfId="20463" xr:uid="{00000000-0005-0000-0000-00005D380000}"/>
    <cellStyle name="SAPBEXHLevel0 12 2 6 2" xfId="35400" xr:uid="{00000000-0005-0000-0000-00005E380000}"/>
    <cellStyle name="SAPBEXHLevel0 12 2 7" xfId="21288" xr:uid="{00000000-0005-0000-0000-00005F380000}"/>
    <cellStyle name="SAPBEXHLevel0 12 2 7 2" xfId="36214" xr:uid="{00000000-0005-0000-0000-000060380000}"/>
    <cellStyle name="SAPBEXHLevel0 12 2 8" xfId="39127" xr:uid="{A2417BEC-D293-443C-8F1B-C54791E4A488}"/>
    <cellStyle name="SAPBEXHLevel0 12 2 9" xfId="43698" xr:uid="{25FAEA11-4F18-435D-811D-9BD50C49C9CF}"/>
    <cellStyle name="SAPBEXHLevel0 12 3" xfId="7119" xr:uid="{00000000-0005-0000-0000-000061380000}"/>
    <cellStyle name="SAPBEXHLevel0 12 3 2" xfId="23412" xr:uid="{00000000-0005-0000-0000-000062380000}"/>
    <cellStyle name="SAPBEXHLevel0 12 4" xfId="7542" xr:uid="{00000000-0005-0000-0000-000063380000}"/>
    <cellStyle name="SAPBEXHLevel0 12 4 2" xfId="23707" xr:uid="{00000000-0005-0000-0000-000064380000}"/>
    <cellStyle name="SAPBEXHLevel0 12 5" xfId="14191" xr:uid="{00000000-0005-0000-0000-000065380000}"/>
    <cellStyle name="SAPBEXHLevel0 12 5 2" xfId="29742" xr:uid="{00000000-0005-0000-0000-000066380000}"/>
    <cellStyle name="SAPBEXHLevel0 12 6" xfId="14677" xr:uid="{00000000-0005-0000-0000-000067380000}"/>
    <cellStyle name="SAPBEXHLevel0 12 6 2" xfId="30168" xr:uid="{00000000-0005-0000-0000-000068380000}"/>
    <cellStyle name="SAPBEXHLevel0 12 7" xfId="15776" xr:uid="{00000000-0005-0000-0000-000069380000}"/>
    <cellStyle name="SAPBEXHLevel0 12 7 2" xfId="31038" xr:uid="{00000000-0005-0000-0000-00006A380000}"/>
    <cellStyle name="SAPBEXHLevel0 12 8" xfId="39661" xr:uid="{3E66DAF0-D6FA-4502-9FB6-F971DDBD3B4C}"/>
    <cellStyle name="SAPBEXHLevel0 12 9" xfId="41910" xr:uid="{9D2932CD-ABEF-450F-B505-2069A962F3D9}"/>
    <cellStyle name="SAPBEXHLevel0 13" xfId="2949" xr:uid="{00000000-0005-0000-0000-00006B380000}"/>
    <cellStyle name="SAPBEXHLevel0 13 10" xfId="39318" xr:uid="{0445FB2E-F379-4117-89C2-C7A39FC54BDA}"/>
    <cellStyle name="SAPBEXHLevel0 13 11" xfId="44698" xr:uid="{62614CA3-6BD8-4F6C-93DF-F654D0FCB6C3}"/>
    <cellStyle name="SAPBEXHLevel0 13 2" xfId="4558" xr:uid="{00000000-0005-0000-0000-00006C380000}"/>
    <cellStyle name="SAPBEXHLevel0 13 2 10" xfId="45889" xr:uid="{D27D940B-6DEC-4278-80BF-73230C97671A}"/>
    <cellStyle name="SAPBEXHLevel0 13 2 11" xfId="48207" xr:uid="{0D70CDA1-E23C-4B34-8357-8F22377895E4}"/>
    <cellStyle name="SAPBEXHLevel0 13 2 2" xfId="9713" xr:uid="{00000000-0005-0000-0000-00006D380000}"/>
    <cellStyle name="SAPBEXHLevel0 13 2 2 2" xfId="25704" xr:uid="{00000000-0005-0000-0000-00006E380000}"/>
    <cellStyle name="SAPBEXHLevel0 13 2 3" xfId="12531" xr:uid="{00000000-0005-0000-0000-00006F380000}"/>
    <cellStyle name="SAPBEXHLevel0 13 2 3 2" xfId="28375" xr:uid="{00000000-0005-0000-0000-000070380000}"/>
    <cellStyle name="SAPBEXHLevel0 13 2 4" xfId="14045" xr:uid="{00000000-0005-0000-0000-000071380000}"/>
    <cellStyle name="SAPBEXHLevel0 13 2 4 2" xfId="29626" xr:uid="{00000000-0005-0000-0000-000072380000}"/>
    <cellStyle name="SAPBEXHLevel0 13 2 5" xfId="17854" xr:uid="{00000000-0005-0000-0000-000073380000}"/>
    <cellStyle name="SAPBEXHLevel0 13 2 5 2" xfId="32970" xr:uid="{00000000-0005-0000-0000-000074380000}"/>
    <cellStyle name="SAPBEXHLevel0 13 2 6" xfId="20462" xr:uid="{00000000-0005-0000-0000-000075380000}"/>
    <cellStyle name="SAPBEXHLevel0 13 2 6 2" xfId="35399" xr:uid="{00000000-0005-0000-0000-000076380000}"/>
    <cellStyle name="SAPBEXHLevel0 13 2 7" xfId="21899" xr:uid="{00000000-0005-0000-0000-000077380000}"/>
    <cellStyle name="SAPBEXHLevel0 13 2 7 2" xfId="36818" xr:uid="{00000000-0005-0000-0000-000078380000}"/>
    <cellStyle name="SAPBEXHLevel0 13 2 8" xfId="39126" xr:uid="{BA46DCD6-A374-4F18-ADC4-0184861707A9}"/>
    <cellStyle name="SAPBEXHLevel0 13 2 9" xfId="43699" xr:uid="{EF51BBE5-3A3E-4C5C-8E11-5B23F266DC73}"/>
    <cellStyle name="SAPBEXHLevel0 13 3" xfId="8120" xr:uid="{00000000-0005-0000-0000-000079380000}"/>
    <cellStyle name="SAPBEXHLevel0 13 3 2" xfId="24149" xr:uid="{00000000-0005-0000-0000-00007A380000}"/>
    <cellStyle name="SAPBEXHLevel0 13 4" xfId="10947" xr:uid="{00000000-0005-0000-0000-00007B380000}"/>
    <cellStyle name="SAPBEXHLevel0 13 4 2" xfId="26814" xr:uid="{00000000-0005-0000-0000-00007C380000}"/>
    <cellStyle name="SAPBEXHLevel0 13 5" xfId="13118" xr:uid="{00000000-0005-0000-0000-00007D380000}"/>
    <cellStyle name="SAPBEXHLevel0 13 5 2" xfId="28898" xr:uid="{00000000-0005-0000-0000-00007E380000}"/>
    <cellStyle name="SAPBEXHLevel0 13 6" xfId="16299" xr:uid="{00000000-0005-0000-0000-00007F380000}"/>
    <cellStyle name="SAPBEXHLevel0 13 6 2" xfId="31437" xr:uid="{00000000-0005-0000-0000-000080380000}"/>
    <cellStyle name="SAPBEXHLevel0 13 7" xfId="18909" xr:uid="{00000000-0005-0000-0000-000081380000}"/>
    <cellStyle name="SAPBEXHLevel0 13 7 2" xfId="33857" xr:uid="{00000000-0005-0000-0000-000082380000}"/>
    <cellStyle name="SAPBEXHLevel0 13 8" xfId="39660" xr:uid="{973228B5-1F06-4564-9BD0-C58CC5B2DA67}"/>
    <cellStyle name="SAPBEXHLevel0 13 9" xfId="42034" xr:uid="{5EEB25D2-1C71-4B1F-ABFF-87D074FD6865}"/>
    <cellStyle name="SAPBEXHLevel0 14" xfId="2950" xr:uid="{00000000-0005-0000-0000-000083380000}"/>
    <cellStyle name="SAPBEXHLevel0 14 10" xfId="40455" xr:uid="{9126DAB3-5BA2-4C54-8607-1FA5DF634859}"/>
    <cellStyle name="SAPBEXHLevel0 14 11" xfId="40086" xr:uid="{3873F316-D569-4BF7-84B7-4148326F0CC7}"/>
    <cellStyle name="SAPBEXHLevel0 14 2" xfId="4557" xr:uid="{00000000-0005-0000-0000-000084380000}"/>
    <cellStyle name="SAPBEXHLevel0 14 2 10" xfId="45890" xr:uid="{40DFC618-EE2E-4BA6-8D65-9141C8EDE0C7}"/>
    <cellStyle name="SAPBEXHLevel0 14 2 11" xfId="48208" xr:uid="{B5C786B4-AEE7-40AD-9C30-3D4688FB323A}"/>
    <cellStyle name="SAPBEXHLevel0 14 2 2" xfId="9712" xr:uid="{00000000-0005-0000-0000-000085380000}"/>
    <cellStyle name="SAPBEXHLevel0 14 2 2 2" xfId="25703" xr:uid="{00000000-0005-0000-0000-000086380000}"/>
    <cellStyle name="SAPBEXHLevel0 14 2 3" xfId="12530" xr:uid="{00000000-0005-0000-0000-000087380000}"/>
    <cellStyle name="SAPBEXHLevel0 14 2 3 2" xfId="28374" xr:uid="{00000000-0005-0000-0000-000088380000}"/>
    <cellStyle name="SAPBEXHLevel0 14 2 4" xfId="14836" xr:uid="{00000000-0005-0000-0000-000089380000}"/>
    <cellStyle name="SAPBEXHLevel0 14 2 4 2" xfId="30288" xr:uid="{00000000-0005-0000-0000-00008A380000}"/>
    <cellStyle name="SAPBEXHLevel0 14 2 5" xfId="17853" xr:uid="{00000000-0005-0000-0000-00008B380000}"/>
    <cellStyle name="SAPBEXHLevel0 14 2 5 2" xfId="32969" xr:uid="{00000000-0005-0000-0000-00008C380000}"/>
    <cellStyle name="SAPBEXHLevel0 14 2 6" xfId="20461" xr:uid="{00000000-0005-0000-0000-00008D380000}"/>
    <cellStyle name="SAPBEXHLevel0 14 2 6 2" xfId="35398" xr:uid="{00000000-0005-0000-0000-00008E380000}"/>
    <cellStyle name="SAPBEXHLevel0 14 2 7" xfId="21287" xr:uid="{00000000-0005-0000-0000-00008F380000}"/>
    <cellStyle name="SAPBEXHLevel0 14 2 7 2" xfId="36213" xr:uid="{00000000-0005-0000-0000-000090380000}"/>
    <cellStyle name="SAPBEXHLevel0 14 2 8" xfId="39124" xr:uid="{52BEB88B-C391-4B63-8EEF-50EB3859F602}"/>
    <cellStyle name="SAPBEXHLevel0 14 2 9" xfId="43700" xr:uid="{73123F20-4A95-428E-95F6-5FDE51BA4E7E}"/>
    <cellStyle name="SAPBEXHLevel0 14 3" xfId="8121" xr:uid="{00000000-0005-0000-0000-000091380000}"/>
    <cellStyle name="SAPBEXHLevel0 14 3 2" xfId="24150" xr:uid="{00000000-0005-0000-0000-000092380000}"/>
    <cellStyle name="SAPBEXHLevel0 14 4" xfId="10948" xr:uid="{00000000-0005-0000-0000-000093380000}"/>
    <cellStyle name="SAPBEXHLevel0 14 4 2" xfId="26815" xr:uid="{00000000-0005-0000-0000-000094380000}"/>
    <cellStyle name="SAPBEXHLevel0 14 5" xfId="13548" xr:uid="{00000000-0005-0000-0000-000095380000}"/>
    <cellStyle name="SAPBEXHLevel0 14 5 2" xfId="29173" xr:uid="{00000000-0005-0000-0000-000096380000}"/>
    <cellStyle name="SAPBEXHLevel0 14 6" xfId="16300" xr:uid="{00000000-0005-0000-0000-000097380000}"/>
    <cellStyle name="SAPBEXHLevel0 14 6 2" xfId="31438" xr:uid="{00000000-0005-0000-0000-000098380000}"/>
    <cellStyle name="SAPBEXHLevel0 14 7" xfId="18910" xr:uid="{00000000-0005-0000-0000-000099380000}"/>
    <cellStyle name="SAPBEXHLevel0 14 7 2" xfId="33858" xr:uid="{00000000-0005-0000-0000-00009A380000}"/>
    <cellStyle name="SAPBEXHLevel0 14 8" xfId="40800" xr:uid="{191B6BEA-2C3B-4CCB-9E7F-D50AB60EA8E4}"/>
    <cellStyle name="SAPBEXHLevel0 14 9" xfId="41121" xr:uid="{287B9FA6-34A4-428F-8AA1-F12F82DE9093}"/>
    <cellStyle name="SAPBEXHLevel0 15" xfId="2951" xr:uid="{00000000-0005-0000-0000-00009B380000}"/>
    <cellStyle name="SAPBEXHLevel0 15 10" xfId="40454" xr:uid="{E8758BA5-48A7-4B37-8D6E-BB93091A0281}"/>
    <cellStyle name="SAPBEXHLevel0 15 11" xfId="41220" xr:uid="{47F92CFF-CA85-4E73-BC87-0595BF57D296}"/>
    <cellStyle name="SAPBEXHLevel0 15 2" xfId="4556" xr:uid="{00000000-0005-0000-0000-00009C380000}"/>
    <cellStyle name="SAPBEXHLevel0 15 2 10" xfId="45891" xr:uid="{6C0D26A7-E78B-44EB-B22F-3A33C1E1C034}"/>
    <cellStyle name="SAPBEXHLevel0 15 2 11" xfId="48209" xr:uid="{721EA1DA-A7D7-4889-848F-65B004126DBD}"/>
    <cellStyle name="SAPBEXHLevel0 15 2 2" xfId="9711" xr:uid="{00000000-0005-0000-0000-00009D380000}"/>
    <cellStyle name="SAPBEXHLevel0 15 2 2 2" xfId="25702" xr:uid="{00000000-0005-0000-0000-00009E380000}"/>
    <cellStyle name="SAPBEXHLevel0 15 2 3" xfId="12529" xr:uid="{00000000-0005-0000-0000-00009F380000}"/>
    <cellStyle name="SAPBEXHLevel0 15 2 3 2" xfId="28373" xr:uid="{00000000-0005-0000-0000-0000A0380000}"/>
    <cellStyle name="SAPBEXHLevel0 15 2 4" xfId="14044" xr:uid="{00000000-0005-0000-0000-0000A1380000}"/>
    <cellStyle name="SAPBEXHLevel0 15 2 4 2" xfId="29625" xr:uid="{00000000-0005-0000-0000-0000A2380000}"/>
    <cellStyle name="SAPBEXHLevel0 15 2 5" xfId="17852" xr:uid="{00000000-0005-0000-0000-0000A3380000}"/>
    <cellStyle name="SAPBEXHLevel0 15 2 5 2" xfId="32968" xr:uid="{00000000-0005-0000-0000-0000A4380000}"/>
    <cellStyle name="SAPBEXHLevel0 15 2 6" xfId="20460" xr:uid="{00000000-0005-0000-0000-0000A5380000}"/>
    <cellStyle name="SAPBEXHLevel0 15 2 6 2" xfId="35397" xr:uid="{00000000-0005-0000-0000-0000A6380000}"/>
    <cellStyle name="SAPBEXHLevel0 15 2 7" xfId="21900" xr:uid="{00000000-0005-0000-0000-0000A7380000}"/>
    <cellStyle name="SAPBEXHLevel0 15 2 7 2" xfId="36819" xr:uid="{00000000-0005-0000-0000-0000A8380000}"/>
    <cellStyle name="SAPBEXHLevel0 15 2 8" xfId="39123" xr:uid="{DC06F10C-CB07-4F77-9372-09A478A0A4AA}"/>
    <cellStyle name="SAPBEXHLevel0 15 2 9" xfId="43701" xr:uid="{B7355C39-BCF1-4F62-8FF5-B9D5416E7E89}"/>
    <cellStyle name="SAPBEXHLevel0 15 3" xfId="8122" xr:uid="{00000000-0005-0000-0000-0000A9380000}"/>
    <cellStyle name="SAPBEXHLevel0 15 3 2" xfId="24151" xr:uid="{00000000-0005-0000-0000-0000AA380000}"/>
    <cellStyle name="SAPBEXHLevel0 15 4" xfId="10949" xr:uid="{00000000-0005-0000-0000-0000AB380000}"/>
    <cellStyle name="SAPBEXHLevel0 15 4 2" xfId="26816" xr:uid="{00000000-0005-0000-0000-0000AC380000}"/>
    <cellStyle name="SAPBEXHLevel0 15 5" xfId="13119" xr:uid="{00000000-0005-0000-0000-0000AD380000}"/>
    <cellStyle name="SAPBEXHLevel0 15 5 2" xfId="28899" xr:uid="{00000000-0005-0000-0000-0000AE380000}"/>
    <cellStyle name="SAPBEXHLevel0 15 6" xfId="16301" xr:uid="{00000000-0005-0000-0000-0000AF380000}"/>
    <cellStyle name="SAPBEXHLevel0 15 6 2" xfId="31439" xr:uid="{00000000-0005-0000-0000-0000B0380000}"/>
    <cellStyle name="SAPBEXHLevel0 15 7" xfId="18911" xr:uid="{00000000-0005-0000-0000-0000B1380000}"/>
    <cellStyle name="SAPBEXHLevel0 15 7 2" xfId="33859" xr:uid="{00000000-0005-0000-0000-0000B2380000}"/>
    <cellStyle name="SAPBEXHLevel0 15 8" xfId="40801" xr:uid="{9ADB805A-C6B4-4DF7-9722-0C85655B1203}"/>
    <cellStyle name="SAPBEXHLevel0 15 9" xfId="39986" xr:uid="{9822DC67-776D-436E-9AF0-E2CB7A1EA4A5}"/>
    <cellStyle name="SAPBEXHLevel0 16" xfId="2952" xr:uid="{00000000-0005-0000-0000-0000B3380000}"/>
    <cellStyle name="SAPBEXHLevel0 16 10" xfId="39835" xr:uid="{C91011B1-411D-47F3-BE41-712E84454E4A}"/>
    <cellStyle name="SAPBEXHLevel0 16 11" xfId="38279" xr:uid="{8EA56CAF-8A7E-45B3-B2BF-4C4BA0DE9D89}"/>
    <cellStyle name="SAPBEXHLevel0 16 2" xfId="4555" xr:uid="{00000000-0005-0000-0000-0000B4380000}"/>
    <cellStyle name="SAPBEXHLevel0 16 2 10" xfId="45892" xr:uid="{F336CE5B-EF6F-464C-B608-9D7CF4BD807C}"/>
    <cellStyle name="SAPBEXHLevel0 16 2 11" xfId="48210" xr:uid="{D6534CBE-8095-426A-9DBB-8AE0F44F47DD}"/>
    <cellStyle name="SAPBEXHLevel0 16 2 2" xfId="9710" xr:uid="{00000000-0005-0000-0000-0000B5380000}"/>
    <cellStyle name="SAPBEXHLevel0 16 2 2 2" xfId="25701" xr:uid="{00000000-0005-0000-0000-0000B6380000}"/>
    <cellStyle name="SAPBEXHLevel0 16 2 3" xfId="12528" xr:uid="{00000000-0005-0000-0000-0000B7380000}"/>
    <cellStyle name="SAPBEXHLevel0 16 2 3 2" xfId="28372" xr:uid="{00000000-0005-0000-0000-0000B8380000}"/>
    <cellStyle name="SAPBEXHLevel0 16 2 4" xfId="14217" xr:uid="{00000000-0005-0000-0000-0000B9380000}"/>
    <cellStyle name="SAPBEXHLevel0 16 2 4 2" xfId="29758" xr:uid="{00000000-0005-0000-0000-0000BA380000}"/>
    <cellStyle name="SAPBEXHLevel0 16 2 5" xfId="17851" xr:uid="{00000000-0005-0000-0000-0000BB380000}"/>
    <cellStyle name="SAPBEXHLevel0 16 2 5 2" xfId="32967" xr:uid="{00000000-0005-0000-0000-0000BC380000}"/>
    <cellStyle name="SAPBEXHLevel0 16 2 6" xfId="20459" xr:uid="{00000000-0005-0000-0000-0000BD380000}"/>
    <cellStyle name="SAPBEXHLevel0 16 2 6 2" xfId="35396" xr:uid="{00000000-0005-0000-0000-0000BE380000}"/>
    <cellStyle name="SAPBEXHLevel0 16 2 7" xfId="21286" xr:uid="{00000000-0005-0000-0000-0000BF380000}"/>
    <cellStyle name="SAPBEXHLevel0 16 2 7 2" xfId="36212" xr:uid="{00000000-0005-0000-0000-0000C0380000}"/>
    <cellStyle name="SAPBEXHLevel0 16 2 8" xfId="39122" xr:uid="{D56C5B1A-457A-401C-98A2-79E255B4F376}"/>
    <cellStyle name="SAPBEXHLevel0 16 2 9" xfId="43702" xr:uid="{47456EDA-4011-402F-A3AF-B42D10BC5C96}"/>
    <cellStyle name="SAPBEXHLevel0 16 3" xfId="8123" xr:uid="{00000000-0005-0000-0000-0000C1380000}"/>
    <cellStyle name="SAPBEXHLevel0 16 3 2" xfId="24152" xr:uid="{00000000-0005-0000-0000-0000C2380000}"/>
    <cellStyle name="SAPBEXHLevel0 16 4" xfId="10950" xr:uid="{00000000-0005-0000-0000-0000C3380000}"/>
    <cellStyle name="SAPBEXHLevel0 16 4 2" xfId="26817" xr:uid="{00000000-0005-0000-0000-0000C4380000}"/>
    <cellStyle name="SAPBEXHLevel0 16 5" xfId="10524" xr:uid="{00000000-0005-0000-0000-0000C5380000}"/>
    <cellStyle name="SAPBEXHLevel0 16 5 2" xfId="26446" xr:uid="{00000000-0005-0000-0000-0000C6380000}"/>
    <cellStyle name="SAPBEXHLevel0 16 6" xfId="16302" xr:uid="{00000000-0005-0000-0000-0000C7380000}"/>
    <cellStyle name="SAPBEXHLevel0 16 6 2" xfId="31440" xr:uid="{00000000-0005-0000-0000-0000C8380000}"/>
    <cellStyle name="SAPBEXHLevel0 16 7" xfId="18912" xr:uid="{00000000-0005-0000-0000-0000C9380000}"/>
    <cellStyle name="SAPBEXHLevel0 16 7 2" xfId="33860" xr:uid="{00000000-0005-0000-0000-0000CA380000}"/>
    <cellStyle name="SAPBEXHLevel0 16 8" xfId="39659" xr:uid="{EC0F6B5F-F3D1-44CE-BC6E-EA2285708C1D}"/>
    <cellStyle name="SAPBEXHLevel0 16 9" xfId="41911" xr:uid="{4B017354-67FA-433E-93AA-A7EEC8FC05E9}"/>
    <cellStyle name="SAPBEXHLevel0 17" xfId="2953" xr:uid="{00000000-0005-0000-0000-0000CB380000}"/>
    <cellStyle name="SAPBEXHLevel0 17 10" xfId="39313" xr:uid="{A55F196E-FF37-44B3-AF18-579B7CD9FFDA}"/>
    <cellStyle name="SAPBEXHLevel0 17 11" xfId="40087" xr:uid="{D5CCA657-189B-4B20-A3F5-0DE92D53FF85}"/>
    <cellStyle name="SAPBEXHLevel0 17 2" xfId="4554" xr:uid="{00000000-0005-0000-0000-0000CC380000}"/>
    <cellStyle name="SAPBEXHLevel0 17 2 10" xfId="45893" xr:uid="{A15D4688-9B7B-4BF8-B84F-F451ADC7F60C}"/>
    <cellStyle name="SAPBEXHLevel0 17 2 11" xfId="48211" xr:uid="{A25D95CF-6055-41D5-8A66-81F67BB28357}"/>
    <cellStyle name="SAPBEXHLevel0 17 2 2" xfId="9709" xr:uid="{00000000-0005-0000-0000-0000CD380000}"/>
    <cellStyle name="SAPBEXHLevel0 17 2 2 2" xfId="25700" xr:uid="{00000000-0005-0000-0000-0000CE380000}"/>
    <cellStyle name="SAPBEXHLevel0 17 2 3" xfId="12527" xr:uid="{00000000-0005-0000-0000-0000CF380000}"/>
    <cellStyle name="SAPBEXHLevel0 17 2 3 2" xfId="28371" xr:uid="{00000000-0005-0000-0000-0000D0380000}"/>
    <cellStyle name="SAPBEXHLevel0 17 2 4" xfId="14043" xr:uid="{00000000-0005-0000-0000-0000D1380000}"/>
    <cellStyle name="SAPBEXHLevel0 17 2 4 2" xfId="29624" xr:uid="{00000000-0005-0000-0000-0000D2380000}"/>
    <cellStyle name="SAPBEXHLevel0 17 2 5" xfId="17850" xr:uid="{00000000-0005-0000-0000-0000D3380000}"/>
    <cellStyle name="SAPBEXHLevel0 17 2 5 2" xfId="32966" xr:uid="{00000000-0005-0000-0000-0000D4380000}"/>
    <cellStyle name="SAPBEXHLevel0 17 2 6" xfId="20458" xr:uid="{00000000-0005-0000-0000-0000D5380000}"/>
    <cellStyle name="SAPBEXHLevel0 17 2 6 2" xfId="35395" xr:uid="{00000000-0005-0000-0000-0000D6380000}"/>
    <cellStyle name="SAPBEXHLevel0 17 2 7" xfId="21901" xr:uid="{00000000-0005-0000-0000-0000D7380000}"/>
    <cellStyle name="SAPBEXHLevel0 17 2 7 2" xfId="36820" xr:uid="{00000000-0005-0000-0000-0000D8380000}"/>
    <cellStyle name="SAPBEXHLevel0 17 2 8" xfId="38185" xr:uid="{17107E95-5E61-430A-99C1-1C236A0CC9D8}"/>
    <cellStyle name="SAPBEXHLevel0 17 2 9" xfId="43703" xr:uid="{16C7A03D-FFFA-425A-A6BF-DFC655FA96E7}"/>
    <cellStyle name="SAPBEXHLevel0 17 3" xfId="8124" xr:uid="{00000000-0005-0000-0000-0000D9380000}"/>
    <cellStyle name="SAPBEXHLevel0 17 3 2" xfId="24153" xr:uid="{00000000-0005-0000-0000-0000DA380000}"/>
    <cellStyle name="SAPBEXHLevel0 17 4" xfId="10951" xr:uid="{00000000-0005-0000-0000-0000DB380000}"/>
    <cellStyle name="SAPBEXHLevel0 17 4 2" xfId="26818" xr:uid="{00000000-0005-0000-0000-0000DC380000}"/>
    <cellStyle name="SAPBEXHLevel0 17 5" xfId="14418" xr:uid="{00000000-0005-0000-0000-0000DD380000}"/>
    <cellStyle name="SAPBEXHLevel0 17 5 2" xfId="29937" xr:uid="{00000000-0005-0000-0000-0000DE380000}"/>
    <cellStyle name="SAPBEXHLevel0 17 6" xfId="16303" xr:uid="{00000000-0005-0000-0000-0000DF380000}"/>
    <cellStyle name="SAPBEXHLevel0 17 6 2" xfId="31441" xr:uid="{00000000-0005-0000-0000-0000E0380000}"/>
    <cellStyle name="SAPBEXHLevel0 17 7" xfId="18913" xr:uid="{00000000-0005-0000-0000-0000E1380000}"/>
    <cellStyle name="SAPBEXHLevel0 17 7 2" xfId="33861" xr:uid="{00000000-0005-0000-0000-0000E2380000}"/>
    <cellStyle name="SAPBEXHLevel0 17 8" xfId="39658" xr:uid="{C3591748-AD15-45F2-9836-C6B1C395635B}"/>
    <cellStyle name="SAPBEXHLevel0 17 9" xfId="42035" xr:uid="{B400FDE1-89F2-4A87-8A48-34C15E73ABBB}"/>
    <cellStyle name="SAPBEXHLevel0 18" xfId="2954" xr:uid="{00000000-0005-0000-0000-0000E3380000}"/>
    <cellStyle name="SAPBEXHLevel0 18 10" xfId="39314" xr:uid="{60C5F5B4-7E72-4B2E-85AC-CEC8DE16D8CD}"/>
    <cellStyle name="SAPBEXHLevel0 18 11" xfId="41221" xr:uid="{95295665-6543-4ACA-B0EA-E6994AC92DF9}"/>
    <cellStyle name="SAPBEXHLevel0 18 2" xfId="4553" xr:uid="{00000000-0005-0000-0000-0000E4380000}"/>
    <cellStyle name="SAPBEXHLevel0 18 2 10" xfId="45894" xr:uid="{53D6DFD7-564C-4C19-B247-9107493B30DB}"/>
    <cellStyle name="SAPBEXHLevel0 18 2 11" xfId="48212" xr:uid="{EC91D9BC-9B92-477E-BFAE-6B8924910715}"/>
    <cellStyle name="SAPBEXHLevel0 18 2 2" xfId="9708" xr:uid="{00000000-0005-0000-0000-0000E5380000}"/>
    <cellStyle name="SAPBEXHLevel0 18 2 2 2" xfId="25699" xr:uid="{00000000-0005-0000-0000-0000E6380000}"/>
    <cellStyle name="SAPBEXHLevel0 18 2 3" xfId="12526" xr:uid="{00000000-0005-0000-0000-0000E7380000}"/>
    <cellStyle name="SAPBEXHLevel0 18 2 3 2" xfId="28370" xr:uid="{00000000-0005-0000-0000-0000E8380000}"/>
    <cellStyle name="SAPBEXHLevel0 18 2 4" xfId="14837" xr:uid="{00000000-0005-0000-0000-0000E9380000}"/>
    <cellStyle name="SAPBEXHLevel0 18 2 4 2" xfId="30289" xr:uid="{00000000-0005-0000-0000-0000EA380000}"/>
    <cellStyle name="SAPBEXHLevel0 18 2 5" xfId="17849" xr:uid="{00000000-0005-0000-0000-0000EB380000}"/>
    <cellStyle name="SAPBEXHLevel0 18 2 5 2" xfId="32965" xr:uid="{00000000-0005-0000-0000-0000EC380000}"/>
    <cellStyle name="SAPBEXHLevel0 18 2 6" xfId="20457" xr:uid="{00000000-0005-0000-0000-0000ED380000}"/>
    <cellStyle name="SAPBEXHLevel0 18 2 6 2" xfId="35394" xr:uid="{00000000-0005-0000-0000-0000EE380000}"/>
    <cellStyle name="SAPBEXHLevel0 18 2 7" xfId="21285" xr:uid="{00000000-0005-0000-0000-0000EF380000}"/>
    <cellStyle name="SAPBEXHLevel0 18 2 7 2" xfId="36211" xr:uid="{00000000-0005-0000-0000-0000F0380000}"/>
    <cellStyle name="SAPBEXHLevel0 18 2 8" xfId="38118" xr:uid="{FB97EFA2-8D69-4516-8D2D-2FCD97F24976}"/>
    <cellStyle name="SAPBEXHLevel0 18 2 9" xfId="43704" xr:uid="{D982F882-9541-4B95-ACC5-097CF5540F8F}"/>
    <cellStyle name="SAPBEXHLevel0 18 3" xfId="8125" xr:uid="{00000000-0005-0000-0000-0000F1380000}"/>
    <cellStyle name="SAPBEXHLevel0 18 3 2" xfId="24154" xr:uid="{00000000-0005-0000-0000-0000F2380000}"/>
    <cellStyle name="SAPBEXHLevel0 18 4" xfId="10952" xr:uid="{00000000-0005-0000-0000-0000F3380000}"/>
    <cellStyle name="SAPBEXHLevel0 18 4 2" xfId="26819" xr:uid="{00000000-0005-0000-0000-0000F4380000}"/>
    <cellStyle name="SAPBEXHLevel0 18 5" xfId="7568" xr:uid="{00000000-0005-0000-0000-0000F5380000}"/>
    <cellStyle name="SAPBEXHLevel0 18 5 2" xfId="23720" xr:uid="{00000000-0005-0000-0000-0000F6380000}"/>
    <cellStyle name="SAPBEXHLevel0 18 6" xfId="16304" xr:uid="{00000000-0005-0000-0000-0000F7380000}"/>
    <cellStyle name="SAPBEXHLevel0 18 6 2" xfId="31442" xr:uid="{00000000-0005-0000-0000-0000F8380000}"/>
    <cellStyle name="SAPBEXHLevel0 18 7" xfId="18914" xr:uid="{00000000-0005-0000-0000-0000F9380000}"/>
    <cellStyle name="SAPBEXHLevel0 18 7 2" xfId="33862" xr:uid="{00000000-0005-0000-0000-0000FA380000}"/>
    <cellStyle name="SAPBEXHLevel0 18 8" xfId="40798" xr:uid="{94BA12E0-1C64-4B48-AF5F-AC7A54B6FAF0}"/>
    <cellStyle name="SAPBEXHLevel0 18 9" xfId="41122" xr:uid="{33C5AF2D-E63D-41D3-B7E2-A633DC3D2B95}"/>
    <cellStyle name="SAPBEXHLevel0 19" xfId="2955" xr:uid="{00000000-0005-0000-0000-0000FB380000}"/>
    <cellStyle name="SAPBEXHLevel0 19 10" xfId="39834" xr:uid="{B9177F59-6AE8-4BFB-8E67-80A9CE7F5FB4}"/>
    <cellStyle name="SAPBEXHLevel0 19 11" xfId="40088" xr:uid="{B1810BC0-FF56-4B01-83C8-9A11830D8AF5}"/>
    <cellStyle name="SAPBEXHLevel0 19 2" xfId="4552" xr:uid="{00000000-0005-0000-0000-0000FC380000}"/>
    <cellStyle name="SAPBEXHLevel0 19 2 10" xfId="45895" xr:uid="{5C79C40B-2AE9-4A1A-A749-00F0D82148A9}"/>
    <cellStyle name="SAPBEXHLevel0 19 2 11" xfId="48213" xr:uid="{BAAD1120-F5C8-4DF2-8CE5-B3F93725AE11}"/>
    <cellStyle name="SAPBEXHLevel0 19 2 2" xfId="9707" xr:uid="{00000000-0005-0000-0000-0000FD380000}"/>
    <cellStyle name="SAPBEXHLevel0 19 2 2 2" xfId="25698" xr:uid="{00000000-0005-0000-0000-0000FE380000}"/>
    <cellStyle name="SAPBEXHLevel0 19 2 3" xfId="12525" xr:uid="{00000000-0005-0000-0000-0000FF380000}"/>
    <cellStyle name="SAPBEXHLevel0 19 2 3 2" xfId="28369" xr:uid="{00000000-0005-0000-0000-000000390000}"/>
    <cellStyle name="SAPBEXHLevel0 19 2 4" xfId="14042" xr:uid="{00000000-0005-0000-0000-000001390000}"/>
    <cellStyle name="SAPBEXHLevel0 19 2 4 2" xfId="29623" xr:uid="{00000000-0005-0000-0000-000002390000}"/>
    <cellStyle name="SAPBEXHLevel0 19 2 5" xfId="17848" xr:uid="{00000000-0005-0000-0000-000003390000}"/>
    <cellStyle name="SAPBEXHLevel0 19 2 5 2" xfId="32964" xr:uid="{00000000-0005-0000-0000-000004390000}"/>
    <cellStyle name="SAPBEXHLevel0 19 2 6" xfId="20456" xr:uid="{00000000-0005-0000-0000-000005390000}"/>
    <cellStyle name="SAPBEXHLevel0 19 2 6 2" xfId="35393" xr:uid="{00000000-0005-0000-0000-000006390000}"/>
    <cellStyle name="SAPBEXHLevel0 19 2 7" xfId="21902" xr:uid="{00000000-0005-0000-0000-000007390000}"/>
    <cellStyle name="SAPBEXHLevel0 19 2 7 2" xfId="36821" xr:uid="{00000000-0005-0000-0000-000008390000}"/>
    <cellStyle name="SAPBEXHLevel0 19 2 8" xfId="38184" xr:uid="{2A11237B-1EEE-426B-B93F-5B8DCC2C4E9D}"/>
    <cellStyle name="SAPBEXHLevel0 19 2 9" xfId="43705" xr:uid="{513BC3EB-A356-48BE-A5D3-0054978FEF10}"/>
    <cellStyle name="SAPBEXHLevel0 19 3" xfId="8126" xr:uid="{00000000-0005-0000-0000-000009390000}"/>
    <cellStyle name="SAPBEXHLevel0 19 3 2" xfId="24155" xr:uid="{00000000-0005-0000-0000-00000A390000}"/>
    <cellStyle name="SAPBEXHLevel0 19 4" xfId="10953" xr:uid="{00000000-0005-0000-0000-00000B390000}"/>
    <cellStyle name="SAPBEXHLevel0 19 4 2" xfId="26820" xr:uid="{00000000-0005-0000-0000-00000C390000}"/>
    <cellStyle name="SAPBEXHLevel0 19 5" xfId="13116" xr:uid="{00000000-0005-0000-0000-00000D390000}"/>
    <cellStyle name="SAPBEXHLevel0 19 5 2" xfId="28896" xr:uid="{00000000-0005-0000-0000-00000E390000}"/>
    <cellStyle name="SAPBEXHLevel0 19 6" xfId="16305" xr:uid="{00000000-0005-0000-0000-00000F390000}"/>
    <cellStyle name="SAPBEXHLevel0 19 6 2" xfId="31443" xr:uid="{00000000-0005-0000-0000-000010390000}"/>
    <cellStyle name="SAPBEXHLevel0 19 7" xfId="18915" xr:uid="{00000000-0005-0000-0000-000011390000}"/>
    <cellStyle name="SAPBEXHLevel0 19 7 2" xfId="33863" xr:uid="{00000000-0005-0000-0000-000012390000}"/>
    <cellStyle name="SAPBEXHLevel0 19 8" xfId="40799" xr:uid="{C29AD2C5-9ACC-491B-BCD5-4F838D8A992C}"/>
    <cellStyle name="SAPBEXHLevel0 19 9" xfId="39987" xr:uid="{83880BC6-5821-44D3-A121-19A83F43F2B5}"/>
    <cellStyle name="SAPBEXHLevel0 2" xfId="819" xr:uid="{00000000-0005-0000-0000-000013390000}"/>
    <cellStyle name="SAPBEXHLevel0 2 10" xfId="2957" xr:uid="{00000000-0005-0000-0000-000014390000}"/>
    <cellStyle name="SAPBEXHLevel0 2 10 10" xfId="40265" xr:uid="{EAB910BA-94EE-4DC4-955B-5B3B2AA06C94}"/>
    <cellStyle name="SAPBEXHLevel0 2 10 11" xfId="38942" xr:uid="{5D2051F5-3B9C-4EE5-9D99-F6C5D92331F1}"/>
    <cellStyle name="SAPBEXHLevel0 2 10 2" xfId="4550" xr:uid="{00000000-0005-0000-0000-000015390000}"/>
    <cellStyle name="SAPBEXHLevel0 2 10 2 10" xfId="45896" xr:uid="{D731E7CD-2E0B-4A5D-8294-F3A6AB90BF31}"/>
    <cellStyle name="SAPBEXHLevel0 2 10 2 11" xfId="48214" xr:uid="{BF9FF418-018D-4248-8044-2124CAC14D50}"/>
    <cellStyle name="SAPBEXHLevel0 2 10 2 2" xfId="9705" xr:uid="{00000000-0005-0000-0000-000016390000}"/>
    <cellStyle name="SAPBEXHLevel0 2 10 2 2 2" xfId="25696" xr:uid="{00000000-0005-0000-0000-000017390000}"/>
    <cellStyle name="SAPBEXHLevel0 2 10 2 3" xfId="12523" xr:uid="{00000000-0005-0000-0000-000018390000}"/>
    <cellStyle name="SAPBEXHLevel0 2 10 2 3 2" xfId="28367" xr:uid="{00000000-0005-0000-0000-000019390000}"/>
    <cellStyle name="SAPBEXHLevel0 2 10 2 4" xfId="5940" xr:uid="{00000000-0005-0000-0000-00001A390000}"/>
    <cellStyle name="SAPBEXHLevel0 2 10 2 4 2" xfId="22914" xr:uid="{00000000-0005-0000-0000-00001B390000}"/>
    <cellStyle name="SAPBEXHLevel0 2 10 2 5" xfId="17846" xr:uid="{00000000-0005-0000-0000-00001C390000}"/>
    <cellStyle name="SAPBEXHLevel0 2 10 2 5 2" xfId="32962" xr:uid="{00000000-0005-0000-0000-00001D390000}"/>
    <cellStyle name="SAPBEXHLevel0 2 10 2 6" xfId="20454" xr:uid="{00000000-0005-0000-0000-00001E390000}"/>
    <cellStyle name="SAPBEXHLevel0 2 10 2 6 2" xfId="35391" xr:uid="{00000000-0005-0000-0000-00001F390000}"/>
    <cellStyle name="SAPBEXHLevel0 2 10 2 7" xfId="18426" xr:uid="{00000000-0005-0000-0000-000020390000}"/>
    <cellStyle name="SAPBEXHLevel0 2 10 2 7 2" xfId="33478" xr:uid="{00000000-0005-0000-0000-000021390000}"/>
    <cellStyle name="SAPBEXHLevel0 2 10 2 8" xfId="38134" xr:uid="{A1C579C8-A664-4F62-8D34-F8E6C15C0A82}"/>
    <cellStyle name="SAPBEXHLevel0 2 10 2 9" xfId="43706" xr:uid="{886BF6B5-36FD-4814-8734-A9939BE3D684}"/>
    <cellStyle name="SAPBEXHLevel0 2 10 3" xfId="8128" xr:uid="{00000000-0005-0000-0000-000022390000}"/>
    <cellStyle name="SAPBEXHLevel0 2 10 3 2" xfId="24157" xr:uid="{00000000-0005-0000-0000-000023390000}"/>
    <cellStyle name="SAPBEXHLevel0 2 10 4" xfId="10955" xr:uid="{00000000-0005-0000-0000-000024390000}"/>
    <cellStyle name="SAPBEXHLevel0 2 10 4 2" xfId="26822" xr:uid="{00000000-0005-0000-0000-000025390000}"/>
    <cellStyle name="SAPBEXHLevel0 2 10 5" xfId="13117" xr:uid="{00000000-0005-0000-0000-000026390000}"/>
    <cellStyle name="SAPBEXHLevel0 2 10 5 2" xfId="28897" xr:uid="{00000000-0005-0000-0000-000027390000}"/>
    <cellStyle name="SAPBEXHLevel0 2 10 6" xfId="16307" xr:uid="{00000000-0005-0000-0000-000028390000}"/>
    <cellStyle name="SAPBEXHLevel0 2 10 6 2" xfId="31445" xr:uid="{00000000-0005-0000-0000-000029390000}"/>
    <cellStyle name="SAPBEXHLevel0 2 10 7" xfId="18917" xr:uid="{00000000-0005-0000-0000-00002A390000}"/>
    <cellStyle name="SAPBEXHLevel0 2 10 7 2" xfId="33865" xr:uid="{00000000-0005-0000-0000-00002B390000}"/>
    <cellStyle name="SAPBEXHLevel0 2 10 8" xfId="39657" xr:uid="{08D4141C-6E8F-443D-85AB-1EAFD40FEC5F}"/>
    <cellStyle name="SAPBEXHLevel0 2 10 9" xfId="42487" xr:uid="{92E16D8A-09D7-4C2F-8489-69C717B8647D}"/>
    <cellStyle name="SAPBEXHLevel0 2 11" xfId="2958" xr:uid="{00000000-0005-0000-0000-00002C390000}"/>
    <cellStyle name="SAPBEXHLevel0 2 11 10" xfId="40970" xr:uid="{0DA31D1C-37F8-40FF-B600-2C24FBF6EC5B}"/>
    <cellStyle name="SAPBEXHLevel0 2 11 11" xfId="41222" xr:uid="{4D49123C-F20E-466D-B10A-280D8D680A57}"/>
    <cellStyle name="SAPBEXHLevel0 2 11 2" xfId="4549" xr:uid="{00000000-0005-0000-0000-00002D390000}"/>
    <cellStyle name="SAPBEXHLevel0 2 11 2 10" xfId="45897" xr:uid="{71EBA109-D5EB-433E-A675-A96C91143E25}"/>
    <cellStyle name="SAPBEXHLevel0 2 11 2 11" xfId="48215" xr:uid="{F49F093F-A4C7-44E0-BBF0-144E82C89CCD}"/>
    <cellStyle name="SAPBEXHLevel0 2 11 2 2" xfId="9704" xr:uid="{00000000-0005-0000-0000-00002E390000}"/>
    <cellStyle name="SAPBEXHLevel0 2 11 2 2 2" xfId="25695" xr:uid="{00000000-0005-0000-0000-00002F390000}"/>
    <cellStyle name="SAPBEXHLevel0 2 11 2 3" xfId="12522" xr:uid="{00000000-0005-0000-0000-000030390000}"/>
    <cellStyle name="SAPBEXHLevel0 2 11 2 3 2" xfId="28366" xr:uid="{00000000-0005-0000-0000-000031390000}"/>
    <cellStyle name="SAPBEXHLevel0 2 11 2 4" xfId="14041" xr:uid="{00000000-0005-0000-0000-000032390000}"/>
    <cellStyle name="SAPBEXHLevel0 2 11 2 4 2" xfId="29622" xr:uid="{00000000-0005-0000-0000-000033390000}"/>
    <cellStyle name="SAPBEXHLevel0 2 11 2 5" xfId="17845" xr:uid="{00000000-0005-0000-0000-000034390000}"/>
    <cellStyle name="SAPBEXHLevel0 2 11 2 5 2" xfId="32961" xr:uid="{00000000-0005-0000-0000-000035390000}"/>
    <cellStyle name="SAPBEXHLevel0 2 11 2 6" xfId="20453" xr:uid="{00000000-0005-0000-0000-000036390000}"/>
    <cellStyle name="SAPBEXHLevel0 2 11 2 6 2" xfId="35390" xr:uid="{00000000-0005-0000-0000-000037390000}"/>
    <cellStyle name="SAPBEXHLevel0 2 11 2 7" xfId="21904" xr:uid="{00000000-0005-0000-0000-000038390000}"/>
    <cellStyle name="SAPBEXHLevel0 2 11 2 7 2" xfId="36823" xr:uid="{00000000-0005-0000-0000-000039390000}"/>
    <cellStyle name="SAPBEXHLevel0 2 11 2 8" xfId="39121" xr:uid="{2E34EA5F-CCCD-44BC-8515-E0DB46E95D67}"/>
    <cellStyle name="SAPBEXHLevel0 2 11 2 9" xfId="43707" xr:uid="{5FB5A186-9681-4CA4-8FC4-ADFBA37D2830}"/>
    <cellStyle name="SAPBEXHLevel0 2 11 3" xfId="8129" xr:uid="{00000000-0005-0000-0000-00003A390000}"/>
    <cellStyle name="SAPBEXHLevel0 2 11 3 2" xfId="24158" xr:uid="{00000000-0005-0000-0000-00003B390000}"/>
    <cellStyle name="SAPBEXHLevel0 2 11 4" xfId="10956" xr:uid="{00000000-0005-0000-0000-00003C390000}"/>
    <cellStyle name="SAPBEXHLevel0 2 11 4 2" xfId="26823" xr:uid="{00000000-0005-0000-0000-00003D390000}"/>
    <cellStyle name="SAPBEXHLevel0 2 11 5" xfId="15331" xr:uid="{00000000-0005-0000-0000-00003E390000}"/>
    <cellStyle name="SAPBEXHLevel0 2 11 5 2" xfId="30740" xr:uid="{00000000-0005-0000-0000-00003F390000}"/>
    <cellStyle name="SAPBEXHLevel0 2 11 6" xfId="16308" xr:uid="{00000000-0005-0000-0000-000040390000}"/>
    <cellStyle name="SAPBEXHLevel0 2 11 6 2" xfId="31446" xr:uid="{00000000-0005-0000-0000-000041390000}"/>
    <cellStyle name="SAPBEXHLevel0 2 11 7" xfId="18918" xr:uid="{00000000-0005-0000-0000-000042390000}"/>
    <cellStyle name="SAPBEXHLevel0 2 11 7 2" xfId="33866" xr:uid="{00000000-0005-0000-0000-000043390000}"/>
    <cellStyle name="SAPBEXHLevel0 2 11 8" xfId="39656" xr:uid="{98BEB731-7255-42D1-B603-A83BE8274AB9}"/>
    <cellStyle name="SAPBEXHLevel0 2 11 9" xfId="42488" xr:uid="{9EF83ACC-C0CE-4C35-BAA8-D77CED40A953}"/>
    <cellStyle name="SAPBEXHLevel0 2 12" xfId="2959" xr:uid="{00000000-0005-0000-0000-000044390000}"/>
    <cellStyle name="SAPBEXHLevel0 2 12 10" xfId="40261" xr:uid="{66DBC416-C440-448A-859A-2D6AEF292EC9}"/>
    <cellStyle name="SAPBEXHLevel0 2 12 11" xfId="40089" xr:uid="{A50B0341-AE2A-4A45-8DC6-FBF4328CFBC2}"/>
    <cellStyle name="SAPBEXHLevel0 2 12 2" xfId="4548" xr:uid="{00000000-0005-0000-0000-000045390000}"/>
    <cellStyle name="SAPBEXHLevel0 2 12 2 10" xfId="45898" xr:uid="{FA491F41-BD7D-4D4C-80AF-5A5B8CCE2BC4}"/>
    <cellStyle name="SAPBEXHLevel0 2 12 2 11" xfId="48216" xr:uid="{99F3C21C-0F49-4562-A573-FE6128EF3F85}"/>
    <cellStyle name="SAPBEXHLevel0 2 12 2 2" xfId="9703" xr:uid="{00000000-0005-0000-0000-000046390000}"/>
    <cellStyle name="SAPBEXHLevel0 2 12 2 2 2" xfId="25694" xr:uid="{00000000-0005-0000-0000-000047390000}"/>
    <cellStyle name="SAPBEXHLevel0 2 12 2 3" xfId="12521" xr:uid="{00000000-0005-0000-0000-000048390000}"/>
    <cellStyle name="SAPBEXHLevel0 2 12 2 3 2" xfId="28365" xr:uid="{00000000-0005-0000-0000-000049390000}"/>
    <cellStyle name="SAPBEXHLevel0 2 12 2 4" xfId="15503" xr:uid="{00000000-0005-0000-0000-00004A390000}"/>
    <cellStyle name="SAPBEXHLevel0 2 12 2 4 2" xfId="30864" xr:uid="{00000000-0005-0000-0000-00004B390000}"/>
    <cellStyle name="SAPBEXHLevel0 2 12 2 5" xfId="17844" xr:uid="{00000000-0005-0000-0000-00004C390000}"/>
    <cellStyle name="SAPBEXHLevel0 2 12 2 5 2" xfId="32960" xr:uid="{00000000-0005-0000-0000-00004D390000}"/>
    <cellStyle name="SAPBEXHLevel0 2 12 2 6" xfId="20452" xr:uid="{00000000-0005-0000-0000-00004E390000}"/>
    <cellStyle name="SAPBEXHLevel0 2 12 2 6 2" xfId="35389" xr:uid="{00000000-0005-0000-0000-00004F390000}"/>
    <cellStyle name="SAPBEXHLevel0 2 12 2 7" xfId="21903" xr:uid="{00000000-0005-0000-0000-000050390000}"/>
    <cellStyle name="SAPBEXHLevel0 2 12 2 7 2" xfId="36822" xr:uid="{00000000-0005-0000-0000-000051390000}"/>
    <cellStyle name="SAPBEXHLevel0 2 12 2 8" xfId="39120" xr:uid="{F565CCE1-3292-430E-82A0-B333DFB3F505}"/>
    <cellStyle name="SAPBEXHLevel0 2 12 2 9" xfId="43708" xr:uid="{3BF24BCC-6806-4CAB-AB37-203CA00B96AE}"/>
    <cellStyle name="SAPBEXHLevel0 2 12 3" xfId="8130" xr:uid="{00000000-0005-0000-0000-000052390000}"/>
    <cellStyle name="SAPBEXHLevel0 2 12 3 2" xfId="24159" xr:uid="{00000000-0005-0000-0000-000053390000}"/>
    <cellStyle name="SAPBEXHLevel0 2 12 4" xfId="10957" xr:uid="{00000000-0005-0000-0000-000054390000}"/>
    <cellStyle name="SAPBEXHLevel0 2 12 4 2" xfId="26824" xr:uid="{00000000-0005-0000-0000-000055390000}"/>
    <cellStyle name="SAPBEXHLevel0 2 12 5" xfId="14290" xr:uid="{00000000-0005-0000-0000-000056390000}"/>
    <cellStyle name="SAPBEXHLevel0 2 12 5 2" xfId="29813" xr:uid="{00000000-0005-0000-0000-000057390000}"/>
    <cellStyle name="SAPBEXHLevel0 2 12 6" xfId="16309" xr:uid="{00000000-0005-0000-0000-000058390000}"/>
    <cellStyle name="SAPBEXHLevel0 2 12 6 2" xfId="31447" xr:uid="{00000000-0005-0000-0000-000059390000}"/>
    <cellStyle name="SAPBEXHLevel0 2 12 7" xfId="18919" xr:uid="{00000000-0005-0000-0000-00005A390000}"/>
    <cellStyle name="SAPBEXHLevel0 2 12 7 2" xfId="33867" xr:uid="{00000000-0005-0000-0000-00005B390000}"/>
    <cellStyle name="SAPBEXHLevel0 2 12 8" xfId="40796" xr:uid="{0A9E5E70-CB2C-4AA5-8D02-2B7636E3DB65}"/>
    <cellStyle name="SAPBEXHLevel0 2 12 9" xfId="42489" xr:uid="{6422C34C-07DC-4154-8247-42E8DEB361AE}"/>
    <cellStyle name="SAPBEXHLevel0 2 13" xfId="2960" xr:uid="{00000000-0005-0000-0000-00005C390000}"/>
    <cellStyle name="SAPBEXHLevel0 2 13 10" xfId="40971" xr:uid="{C6D6566A-3829-4DC3-8C97-318377FD2086}"/>
    <cellStyle name="SAPBEXHLevel0 2 13 11" xfId="41223" xr:uid="{FBA77879-8EDD-46BF-89BC-426A4DA02868}"/>
    <cellStyle name="SAPBEXHLevel0 2 13 2" xfId="3194" xr:uid="{00000000-0005-0000-0000-00005D390000}"/>
    <cellStyle name="SAPBEXHLevel0 2 13 2 10" xfId="45899" xr:uid="{2E720634-AC66-4D84-85AF-5C3F06ED8AA2}"/>
    <cellStyle name="SAPBEXHLevel0 2 13 2 11" xfId="48217" xr:uid="{4C2B4FEE-A671-4911-9062-6CD17F27B62A}"/>
    <cellStyle name="SAPBEXHLevel0 2 13 2 2" xfId="8363" xr:uid="{00000000-0005-0000-0000-00005E390000}"/>
    <cellStyle name="SAPBEXHLevel0 2 13 2 2 2" xfId="24392" xr:uid="{00000000-0005-0000-0000-00005F390000}"/>
    <cellStyle name="SAPBEXHLevel0 2 13 2 3" xfId="11190" xr:uid="{00000000-0005-0000-0000-000060390000}"/>
    <cellStyle name="SAPBEXHLevel0 2 13 2 3 2" xfId="27057" xr:uid="{00000000-0005-0000-0000-000061390000}"/>
    <cellStyle name="SAPBEXHLevel0 2 13 2 4" xfId="14625" xr:uid="{00000000-0005-0000-0000-000062390000}"/>
    <cellStyle name="SAPBEXHLevel0 2 13 2 4 2" xfId="30126" xr:uid="{00000000-0005-0000-0000-000063390000}"/>
    <cellStyle name="SAPBEXHLevel0 2 13 2 5" xfId="16542" xr:uid="{00000000-0005-0000-0000-000064390000}"/>
    <cellStyle name="SAPBEXHLevel0 2 13 2 5 2" xfId="31680" xr:uid="{00000000-0005-0000-0000-000065390000}"/>
    <cellStyle name="SAPBEXHLevel0 2 13 2 6" xfId="19152" xr:uid="{00000000-0005-0000-0000-000066390000}"/>
    <cellStyle name="SAPBEXHLevel0 2 13 2 6 2" xfId="34099" xr:uid="{00000000-0005-0000-0000-000067390000}"/>
    <cellStyle name="SAPBEXHLevel0 2 13 2 7" xfId="21640" xr:uid="{00000000-0005-0000-0000-000068390000}"/>
    <cellStyle name="SAPBEXHLevel0 2 13 2 7 2" xfId="36566" xr:uid="{00000000-0005-0000-0000-000069390000}"/>
    <cellStyle name="SAPBEXHLevel0 2 13 2 8" xfId="39119" xr:uid="{55752074-5921-41C3-92C6-6F2845593237}"/>
    <cellStyle name="SAPBEXHLevel0 2 13 2 9" xfId="43709" xr:uid="{B5B9253A-C1B1-4072-BC5F-BAD39F10DA1A}"/>
    <cellStyle name="SAPBEXHLevel0 2 13 3" xfId="8131" xr:uid="{00000000-0005-0000-0000-00006A390000}"/>
    <cellStyle name="SAPBEXHLevel0 2 13 3 2" xfId="24160" xr:uid="{00000000-0005-0000-0000-00006B390000}"/>
    <cellStyle name="SAPBEXHLevel0 2 13 4" xfId="10958" xr:uid="{00000000-0005-0000-0000-00006C390000}"/>
    <cellStyle name="SAPBEXHLevel0 2 13 4 2" xfId="26825" xr:uid="{00000000-0005-0000-0000-00006D390000}"/>
    <cellStyle name="SAPBEXHLevel0 2 13 5" xfId="13114" xr:uid="{00000000-0005-0000-0000-00006E390000}"/>
    <cellStyle name="SAPBEXHLevel0 2 13 5 2" xfId="28894" xr:uid="{00000000-0005-0000-0000-00006F390000}"/>
    <cellStyle name="SAPBEXHLevel0 2 13 6" xfId="16310" xr:uid="{00000000-0005-0000-0000-000070390000}"/>
    <cellStyle name="SAPBEXHLevel0 2 13 6 2" xfId="31448" xr:uid="{00000000-0005-0000-0000-000071390000}"/>
    <cellStyle name="SAPBEXHLevel0 2 13 7" xfId="18920" xr:uid="{00000000-0005-0000-0000-000072390000}"/>
    <cellStyle name="SAPBEXHLevel0 2 13 7 2" xfId="33868" xr:uid="{00000000-0005-0000-0000-000073390000}"/>
    <cellStyle name="SAPBEXHLevel0 2 13 8" xfId="40797" xr:uid="{43DE4DD3-FA47-4E32-986C-36E16A7A1B8C}"/>
    <cellStyle name="SAPBEXHLevel0 2 13 9" xfId="42490" xr:uid="{E9737A1D-64B9-4FE9-96A5-E3D910F875EB}"/>
    <cellStyle name="SAPBEXHLevel0 2 14" xfId="2961" xr:uid="{00000000-0005-0000-0000-000074390000}"/>
    <cellStyle name="SAPBEXHLevel0 2 14 10" xfId="39833" xr:uid="{61D339E1-449E-4740-8F47-0783B3B1F855}"/>
    <cellStyle name="SAPBEXHLevel0 2 14 11" xfId="44699" xr:uid="{3A6909E0-A628-44F7-9C43-EFD98CD6496D}"/>
    <cellStyle name="SAPBEXHLevel0 2 14 2" xfId="2130" xr:uid="{00000000-0005-0000-0000-000075390000}"/>
    <cellStyle name="SAPBEXHLevel0 2 14 2 10" xfId="45900" xr:uid="{52B323CC-6535-4B29-8890-684CF2A022EB}"/>
    <cellStyle name="SAPBEXHLevel0 2 14 2 11" xfId="48218" xr:uid="{3838E211-E9B2-4E4C-B34F-C35CAE26ADC4}"/>
    <cellStyle name="SAPBEXHLevel0 2 14 2 2" xfId="7370" xr:uid="{00000000-0005-0000-0000-000076390000}"/>
    <cellStyle name="SAPBEXHLevel0 2 14 2 2 2" xfId="23572" xr:uid="{00000000-0005-0000-0000-000077390000}"/>
    <cellStyle name="SAPBEXHLevel0 2 14 2 3" xfId="10211" xr:uid="{00000000-0005-0000-0000-000078390000}"/>
    <cellStyle name="SAPBEXHLevel0 2 14 2 3 2" xfId="26175" xr:uid="{00000000-0005-0000-0000-000079390000}"/>
    <cellStyle name="SAPBEXHLevel0 2 14 2 4" xfId="8965" xr:uid="{00000000-0005-0000-0000-00007A390000}"/>
    <cellStyle name="SAPBEXHLevel0 2 14 2 4 2" xfId="24985" xr:uid="{00000000-0005-0000-0000-00007B390000}"/>
    <cellStyle name="SAPBEXHLevel0 2 14 2 5" xfId="15659" xr:uid="{00000000-0005-0000-0000-00007C390000}"/>
    <cellStyle name="SAPBEXHLevel0 2 14 2 5 2" xfId="30957" xr:uid="{00000000-0005-0000-0000-00007D390000}"/>
    <cellStyle name="SAPBEXHLevel0 2 14 2 6" xfId="18345" xr:uid="{00000000-0005-0000-0000-00007E390000}"/>
    <cellStyle name="SAPBEXHLevel0 2 14 2 6 2" xfId="33409" xr:uid="{00000000-0005-0000-0000-00007F390000}"/>
    <cellStyle name="SAPBEXHLevel0 2 14 2 7" xfId="21789" xr:uid="{00000000-0005-0000-0000-000080390000}"/>
    <cellStyle name="SAPBEXHLevel0 2 14 2 7 2" xfId="36709" xr:uid="{00000000-0005-0000-0000-000081390000}"/>
    <cellStyle name="SAPBEXHLevel0 2 14 2 8" xfId="39118" xr:uid="{078F382F-B190-4738-91C2-A3FED2DA59DC}"/>
    <cellStyle name="SAPBEXHLevel0 2 14 2 9" xfId="43710" xr:uid="{8472CD74-7BEA-4967-A803-5FF4ADB4D170}"/>
    <cellStyle name="SAPBEXHLevel0 2 14 3" xfId="8132" xr:uid="{00000000-0005-0000-0000-000082390000}"/>
    <cellStyle name="SAPBEXHLevel0 2 14 3 2" xfId="24161" xr:uid="{00000000-0005-0000-0000-000083390000}"/>
    <cellStyle name="SAPBEXHLevel0 2 14 4" xfId="10959" xr:uid="{00000000-0005-0000-0000-000084390000}"/>
    <cellStyle name="SAPBEXHLevel0 2 14 4 2" xfId="26826" xr:uid="{00000000-0005-0000-0000-000085390000}"/>
    <cellStyle name="SAPBEXHLevel0 2 14 5" xfId="13547" xr:uid="{00000000-0005-0000-0000-000086390000}"/>
    <cellStyle name="SAPBEXHLevel0 2 14 5 2" xfId="29172" xr:uid="{00000000-0005-0000-0000-000087390000}"/>
    <cellStyle name="SAPBEXHLevel0 2 14 6" xfId="16311" xr:uid="{00000000-0005-0000-0000-000088390000}"/>
    <cellStyle name="SAPBEXHLevel0 2 14 6 2" xfId="31449" xr:uid="{00000000-0005-0000-0000-000089390000}"/>
    <cellStyle name="SAPBEXHLevel0 2 14 7" xfId="18921" xr:uid="{00000000-0005-0000-0000-00008A390000}"/>
    <cellStyle name="SAPBEXHLevel0 2 14 7 2" xfId="33869" xr:uid="{00000000-0005-0000-0000-00008B390000}"/>
    <cellStyle name="SAPBEXHLevel0 2 14 8" xfId="39655" xr:uid="{03C783FE-1D77-4C85-BB1F-788EE494B7B4}"/>
    <cellStyle name="SAPBEXHLevel0 2 14 9" xfId="42491" xr:uid="{C37E6D6D-8D59-4462-80BB-A7F410079EC0}"/>
    <cellStyle name="SAPBEXHLevel0 2 15" xfId="2962" xr:uid="{00000000-0005-0000-0000-00008C390000}"/>
    <cellStyle name="SAPBEXHLevel0 2 15 10" xfId="44569" xr:uid="{A3B20ADA-4D50-4D93-8519-836B96021889}"/>
    <cellStyle name="SAPBEXHLevel0 2 15 11" xfId="40090" xr:uid="{FE505195-A645-43C7-8D62-F76BBD6A561C}"/>
    <cellStyle name="SAPBEXHLevel0 2 15 2" xfId="3268" xr:uid="{00000000-0005-0000-0000-00008D390000}"/>
    <cellStyle name="SAPBEXHLevel0 2 15 2 10" xfId="45901" xr:uid="{A49DA954-8B8C-4BA5-BCF3-811ED8F86EDE}"/>
    <cellStyle name="SAPBEXHLevel0 2 15 2 11" xfId="48219" xr:uid="{C1D835EB-5F46-4A1C-8D7A-2DBE77AAA103}"/>
    <cellStyle name="SAPBEXHLevel0 2 15 2 2" xfId="8437" xr:uid="{00000000-0005-0000-0000-00008E390000}"/>
    <cellStyle name="SAPBEXHLevel0 2 15 2 2 2" xfId="24466" xr:uid="{00000000-0005-0000-0000-00008F390000}"/>
    <cellStyle name="SAPBEXHLevel0 2 15 2 3" xfId="11264" xr:uid="{00000000-0005-0000-0000-000090390000}"/>
    <cellStyle name="SAPBEXHLevel0 2 15 2 3 2" xfId="27131" xr:uid="{00000000-0005-0000-0000-000091390000}"/>
    <cellStyle name="SAPBEXHLevel0 2 15 2 4" xfId="15163" xr:uid="{00000000-0005-0000-0000-000092390000}"/>
    <cellStyle name="SAPBEXHLevel0 2 15 2 4 2" xfId="30581" xr:uid="{00000000-0005-0000-0000-000093390000}"/>
    <cellStyle name="SAPBEXHLevel0 2 15 2 5" xfId="16616" xr:uid="{00000000-0005-0000-0000-000094390000}"/>
    <cellStyle name="SAPBEXHLevel0 2 15 2 5 2" xfId="31754" xr:uid="{00000000-0005-0000-0000-000095390000}"/>
    <cellStyle name="SAPBEXHLevel0 2 15 2 6" xfId="19226" xr:uid="{00000000-0005-0000-0000-000096390000}"/>
    <cellStyle name="SAPBEXHLevel0 2 15 2 6 2" xfId="34173" xr:uid="{00000000-0005-0000-0000-000097390000}"/>
    <cellStyle name="SAPBEXHLevel0 2 15 2 7" xfId="21622" xr:uid="{00000000-0005-0000-0000-000098390000}"/>
    <cellStyle name="SAPBEXHLevel0 2 15 2 7 2" xfId="36548" xr:uid="{00000000-0005-0000-0000-000099390000}"/>
    <cellStyle name="SAPBEXHLevel0 2 15 2 8" xfId="39117" xr:uid="{6F60DB0D-7D2F-4B50-B86F-61421A3F1F32}"/>
    <cellStyle name="SAPBEXHLevel0 2 15 2 9" xfId="43711" xr:uid="{C2962DD4-C9FA-4C9B-A8DD-C53192501204}"/>
    <cellStyle name="SAPBEXHLevel0 2 15 3" xfId="8133" xr:uid="{00000000-0005-0000-0000-00009A390000}"/>
    <cellStyle name="SAPBEXHLevel0 2 15 3 2" xfId="24162" xr:uid="{00000000-0005-0000-0000-00009B390000}"/>
    <cellStyle name="SAPBEXHLevel0 2 15 4" xfId="10960" xr:uid="{00000000-0005-0000-0000-00009C390000}"/>
    <cellStyle name="SAPBEXHLevel0 2 15 4 2" xfId="26827" xr:uid="{00000000-0005-0000-0000-00009D390000}"/>
    <cellStyle name="SAPBEXHLevel0 2 15 5" xfId="13115" xr:uid="{00000000-0005-0000-0000-00009E390000}"/>
    <cellStyle name="SAPBEXHLevel0 2 15 5 2" xfId="28895" xr:uid="{00000000-0005-0000-0000-00009F390000}"/>
    <cellStyle name="SAPBEXHLevel0 2 15 6" xfId="16312" xr:uid="{00000000-0005-0000-0000-0000A0390000}"/>
    <cellStyle name="SAPBEXHLevel0 2 15 6 2" xfId="31450" xr:uid="{00000000-0005-0000-0000-0000A1390000}"/>
    <cellStyle name="SAPBEXHLevel0 2 15 7" xfId="18922" xr:uid="{00000000-0005-0000-0000-0000A2390000}"/>
    <cellStyle name="SAPBEXHLevel0 2 15 7 2" xfId="33870" xr:uid="{00000000-0005-0000-0000-0000A3390000}"/>
    <cellStyle name="SAPBEXHLevel0 2 15 8" xfId="39654" xr:uid="{1A2C07B3-A537-4DCB-BBFF-0366A3342AB7}"/>
    <cellStyle name="SAPBEXHLevel0 2 15 9" xfId="42492" xr:uid="{9C4DF230-7CB1-4315-B0F7-41226CCC5092}"/>
    <cellStyle name="SAPBEXHLevel0 2 16" xfId="2963" xr:uid="{00000000-0005-0000-0000-0000A4390000}"/>
    <cellStyle name="SAPBEXHLevel0 2 16 10" xfId="41953" xr:uid="{25E94CF2-A29E-4E1E-912F-E5DAC510F8D0}"/>
    <cellStyle name="SAPBEXHLevel0 2 16 11" xfId="41224" xr:uid="{9F245E51-8A5A-44F4-992F-F37B8FAAF991}"/>
    <cellStyle name="SAPBEXHLevel0 2 16 2" xfId="3270" xr:uid="{00000000-0005-0000-0000-0000A5390000}"/>
    <cellStyle name="SAPBEXHLevel0 2 16 2 10" xfId="45902" xr:uid="{8CFF2D79-4442-450A-B531-9C0BDD283342}"/>
    <cellStyle name="SAPBEXHLevel0 2 16 2 11" xfId="48220" xr:uid="{141FCF5E-C283-4414-B0C5-E61597AA0689}"/>
    <cellStyle name="SAPBEXHLevel0 2 16 2 2" xfId="8439" xr:uid="{00000000-0005-0000-0000-0000A6390000}"/>
    <cellStyle name="SAPBEXHLevel0 2 16 2 2 2" xfId="24468" xr:uid="{00000000-0005-0000-0000-0000A7390000}"/>
    <cellStyle name="SAPBEXHLevel0 2 16 2 3" xfId="11266" xr:uid="{00000000-0005-0000-0000-0000A8390000}"/>
    <cellStyle name="SAPBEXHLevel0 2 16 2 3 2" xfId="27133" xr:uid="{00000000-0005-0000-0000-0000A9390000}"/>
    <cellStyle name="SAPBEXHLevel0 2 16 2 4" xfId="10131" xr:uid="{00000000-0005-0000-0000-0000AA390000}"/>
    <cellStyle name="SAPBEXHLevel0 2 16 2 4 2" xfId="26102" xr:uid="{00000000-0005-0000-0000-0000AB390000}"/>
    <cellStyle name="SAPBEXHLevel0 2 16 2 5" xfId="16618" xr:uid="{00000000-0005-0000-0000-0000AC390000}"/>
    <cellStyle name="SAPBEXHLevel0 2 16 2 5 2" xfId="31756" xr:uid="{00000000-0005-0000-0000-0000AD390000}"/>
    <cellStyle name="SAPBEXHLevel0 2 16 2 6" xfId="19228" xr:uid="{00000000-0005-0000-0000-0000AE390000}"/>
    <cellStyle name="SAPBEXHLevel0 2 16 2 6 2" xfId="34175" xr:uid="{00000000-0005-0000-0000-0000AF390000}"/>
    <cellStyle name="SAPBEXHLevel0 2 16 2 7" xfId="21784" xr:uid="{00000000-0005-0000-0000-0000B0390000}"/>
    <cellStyle name="SAPBEXHLevel0 2 16 2 7 2" xfId="36706" xr:uid="{00000000-0005-0000-0000-0000B1390000}"/>
    <cellStyle name="SAPBEXHLevel0 2 16 2 8" xfId="39116" xr:uid="{E3DF8E5B-7BF7-4AF7-96C7-5960B5873EA1}"/>
    <cellStyle name="SAPBEXHLevel0 2 16 2 9" xfId="43712" xr:uid="{68924A3A-34E4-425C-BAA7-326DAAE45967}"/>
    <cellStyle name="SAPBEXHLevel0 2 16 3" xfId="8134" xr:uid="{00000000-0005-0000-0000-0000B2390000}"/>
    <cellStyle name="SAPBEXHLevel0 2 16 3 2" xfId="24163" xr:uid="{00000000-0005-0000-0000-0000B3390000}"/>
    <cellStyle name="SAPBEXHLevel0 2 16 4" xfId="10961" xr:uid="{00000000-0005-0000-0000-0000B4390000}"/>
    <cellStyle name="SAPBEXHLevel0 2 16 4 2" xfId="26828" xr:uid="{00000000-0005-0000-0000-0000B5390000}"/>
    <cellStyle name="SAPBEXHLevel0 2 16 5" xfId="5789" xr:uid="{00000000-0005-0000-0000-0000B6390000}"/>
    <cellStyle name="SAPBEXHLevel0 2 16 5 2" xfId="22824" xr:uid="{00000000-0005-0000-0000-0000B7390000}"/>
    <cellStyle name="SAPBEXHLevel0 2 16 6" xfId="16313" xr:uid="{00000000-0005-0000-0000-0000B8390000}"/>
    <cellStyle name="SAPBEXHLevel0 2 16 6 2" xfId="31451" xr:uid="{00000000-0005-0000-0000-0000B9390000}"/>
    <cellStyle name="SAPBEXHLevel0 2 16 7" xfId="18923" xr:uid="{00000000-0005-0000-0000-0000BA390000}"/>
    <cellStyle name="SAPBEXHLevel0 2 16 7 2" xfId="33871" xr:uid="{00000000-0005-0000-0000-0000BB390000}"/>
    <cellStyle name="SAPBEXHLevel0 2 16 8" xfId="40794" xr:uid="{032A1B6C-5B44-4BBA-B776-FD7526775AD6}"/>
    <cellStyle name="SAPBEXHLevel0 2 16 9" xfId="42493" xr:uid="{A27E7177-A2CF-41EB-9506-2E52C155D959}"/>
    <cellStyle name="SAPBEXHLevel0 2 17" xfId="2956" xr:uid="{00000000-0005-0000-0000-0000BC390000}"/>
    <cellStyle name="SAPBEXHLevel0 2 17 10" xfId="38838" xr:uid="{1FF20D2D-71CD-4416-AC96-6A4D179C7A67}"/>
    <cellStyle name="SAPBEXHLevel0 2 17 11" xfId="43380" xr:uid="{4892EBA6-32B6-4174-9ECB-BF886F34ED66}"/>
    <cellStyle name="SAPBEXHLevel0 2 17 12" xfId="45572" xr:uid="{D1F01AE8-8355-4CEF-A731-FAFE3EEBA9D0}"/>
    <cellStyle name="SAPBEXHLevel0 2 17 13" xfId="47892" xr:uid="{6316EA68-37DE-4752-9345-E5DDCA461B17}"/>
    <cellStyle name="SAPBEXHLevel0 2 17 2" xfId="8127" xr:uid="{00000000-0005-0000-0000-0000BD390000}"/>
    <cellStyle name="SAPBEXHLevel0 2 17 2 2" xfId="24156" xr:uid="{00000000-0005-0000-0000-0000BE390000}"/>
    <cellStyle name="SAPBEXHLevel0 2 17 3" xfId="10954" xr:uid="{00000000-0005-0000-0000-0000BF390000}"/>
    <cellStyle name="SAPBEXHLevel0 2 17 3 2" xfId="26821" xr:uid="{00000000-0005-0000-0000-0000C0390000}"/>
    <cellStyle name="SAPBEXHLevel0 2 17 4" xfId="7365" xr:uid="{00000000-0005-0000-0000-0000C1390000}"/>
    <cellStyle name="SAPBEXHLevel0 2 17 4 2" xfId="23568" xr:uid="{00000000-0005-0000-0000-0000C2390000}"/>
    <cellStyle name="SAPBEXHLevel0 2 17 5" xfId="16306" xr:uid="{00000000-0005-0000-0000-0000C3390000}"/>
    <cellStyle name="SAPBEXHLevel0 2 17 5 2" xfId="31444" xr:uid="{00000000-0005-0000-0000-0000C4390000}"/>
    <cellStyle name="SAPBEXHLevel0 2 17 6" xfId="18916" xr:uid="{00000000-0005-0000-0000-0000C5390000}"/>
    <cellStyle name="SAPBEXHLevel0 2 17 6 2" xfId="33864" xr:uid="{00000000-0005-0000-0000-0000C6390000}"/>
    <cellStyle name="SAPBEXHLevel0 2 17 7" xfId="21148" xr:uid="{00000000-0005-0000-0000-0000C7390000}"/>
    <cellStyle name="SAPBEXHLevel0 2 17 7 2" xfId="36074" xr:uid="{00000000-0005-0000-0000-0000C8390000}"/>
    <cellStyle name="SAPBEXHLevel0 2 17 8" xfId="6304" xr:uid="{00000000-0005-0000-0000-0000C9390000}"/>
    <cellStyle name="SAPBEXHLevel0 2 17 9" xfId="40414" xr:uid="{1DE83DEB-36B6-46E0-85B2-7F4AB06032B1}"/>
    <cellStyle name="SAPBEXHLevel0 2 18" xfId="4551" xr:uid="{00000000-0005-0000-0000-0000CA390000}"/>
    <cellStyle name="SAPBEXHLevel0 2 18 2" xfId="9706" xr:uid="{00000000-0005-0000-0000-0000CB390000}"/>
    <cellStyle name="SAPBEXHLevel0 2 18 2 2" xfId="25697" xr:uid="{00000000-0005-0000-0000-0000CC390000}"/>
    <cellStyle name="SAPBEXHLevel0 2 18 3" xfId="12524" xr:uid="{00000000-0005-0000-0000-0000CD390000}"/>
    <cellStyle name="SAPBEXHLevel0 2 18 3 2" xfId="28368" xr:uid="{00000000-0005-0000-0000-0000CE390000}"/>
    <cellStyle name="SAPBEXHLevel0 2 18 4" xfId="14838" xr:uid="{00000000-0005-0000-0000-0000CF390000}"/>
    <cellStyle name="SAPBEXHLevel0 2 18 4 2" xfId="30290" xr:uid="{00000000-0005-0000-0000-0000D0390000}"/>
    <cellStyle name="SAPBEXHLevel0 2 18 5" xfId="17847" xr:uid="{00000000-0005-0000-0000-0000D1390000}"/>
    <cellStyle name="SAPBEXHLevel0 2 18 5 2" xfId="32963" xr:uid="{00000000-0005-0000-0000-0000D2390000}"/>
    <cellStyle name="SAPBEXHLevel0 2 18 6" xfId="20455" xr:uid="{00000000-0005-0000-0000-0000D3390000}"/>
    <cellStyle name="SAPBEXHLevel0 2 18 6 2" xfId="35392" xr:uid="{00000000-0005-0000-0000-0000D4390000}"/>
    <cellStyle name="SAPBEXHLevel0 2 18 7" xfId="20921" xr:uid="{00000000-0005-0000-0000-0000D5390000}"/>
    <cellStyle name="SAPBEXHLevel0 2 18 7 2" xfId="35847" xr:uid="{00000000-0005-0000-0000-0000D6390000}"/>
    <cellStyle name="SAPBEXHLevel0 2 19" xfId="5444" xr:uid="{00000000-0005-0000-0000-0000D7390000}"/>
    <cellStyle name="SAPBEXHLevel0 2 19 2" xfId="37118" xr:uid="{00000000-0005-0000-0000-0000D8390000}"/>
    <cellStyle name="SAPBEXHLevel0 2 2" xfId="820" xr:uid="{00000000-0005-0000-0000-0000D9390000}"/>
    <cellStyle name="SAPBEXHLevel0 2 2 10" xfId="18301" xr:uid="{00000000-0005-0000-0000-0000DA390000}"/>
    <cellStyle name="SAPBEXHLevel0 2 2 10 2" xfId="33373" xr:uid="{00000000-0005-0000-0000-0000DB390000}"/>
    <cellStyle name="SAPBEXHLevel0 2 2 11" xfId="5039" xr:uid="{00000000-0005-0000-0000-0000DC390000}"/>
    <cellStyle name="SAPBEXHLevel0 2 2 12" xfId="40795" xr:uid="{DE59DA54-D77A-4A0E-9490-0ECE9FE2ACF6}"/>
    <cellStyle name="SAPBEXHLevel0 2 2 13" xfId="42494" xr:uid="{B3A4C879-0AA7-4E6F-9CF5-9B58DBAA0865}"/>
    <cellStyle name="SAPBEXHLevel0 2 2 14" xfId="39832" xr:uid="{12CFDE69-BFD4-4639-95A9-B20BBE8495F9}"/>
    <cellStyle name="SAPBEXHLevel0 2 2 15" xfId="40091" xr:uid="{5C1411DD-0A05-4D7F-BAD4-37863C3BD738}"/>
    <cellStyle name="SAPBEXHLevel0 2 2 2" xfId="821" xr:uid="{00000000-0005-0000-0000-0000DD390000}"/>
    <cellStyle name="SAPBEXHLevel0 2 2 2 10" xfId="5040" xr:uid="{00000000-0005-0000-0000-0000DE390000}"/>
    <cellStyle name="SAPBEXHLevel0 2 2 2 11" xfId="39653" xr:uid="{33D45D0C-C27C-4AC8-BB42-056895AC12A8}"/>
    <cellStyle name="SAPBEXHLevel0 2 2 2 12" xfId="42495" xr:uid="{51B47B15-CCF8-4817-8D3A-E0CABFBDE760}"/>
    <cellStyle name="SAPBEXHLevel0 2 2 2 13" xfId="40968" xr:uid="{7F35D900-6C39-4177-8131-EF57093F3EAC}"/>
    <cellStyle name="SAPBEXHLevel0 2 2 2 14" xfId="41225" xr:uid="{49EFA1D3-E71F-4133-A22C-FC3FD4BEDE54}"/>
    <cellStyle name="SAPBEXHLevel0 2 2 2 2" xfId="2965" xr:uid="{00000000-0005-0000-0000-0000DF390000}"/>
    <cellStyle name="SAPBEXHLevel0 2 2 2 2 10" xfId="38999" xr:uid="{AC06C531-BA15-4CBF-AF95-7031C99DC83E}"/>
    <cellStyle name="SAPBEXHLevel0 2 2 2 2 11" xfId="46709" xr:uid="{7BAB23DE-F8AB-4AA3-B7AB-EB5F5E2FBB46}"/>
    <cellStyle name="SAPBEXHLevel0 2 2 2 2 12" xfId="49025" xr:uid="{490923B5-3230-4613-8027-E168535D063E}"/>
    <cellStyle name="SAPBEXHLevel0 2 2 2 2 2" xfId="8136" xr:uid="{00000000-0005-0000-0000-0000E0390000}"/>
    <cellStyle name="SAPBEXHLevel0 2 2 2 2 2 2" xfId="24165" xr:uid="{00000000-0005-0000-0000-0000E1390000}"/>
    <cellStyle name="SAPBEXHLevel0 2 2 2 2 3" xfId="10963" xr:uid="{00000000-0005-0000-0000-0000E2390000}"/>
    <cellStyle name="SAPBEXHLevel0 2 2 2 2 3 2" xfId="26830" xr:uid="{00000000-0005-0000-0000-0000E3390000}"/>
    <cellStyle name="SAPBEXHLevel0 2 2 2 2 4" xfId="14291" xr:uid="{00000000-0005-0000-0000-0000E4390000}"/>
    <cellStyle name="SAPBEXHLevel0 2 2 2 2 4 2" xfId="29814" xr:uid="{00000000-0005-0000-0000-0000E5390000}"/>
    <cellStyle name="SAPBEXHLevel0 2 2 2 2 5" xfId="16315" xr:uid="{00000000-0005-0000-0000-0000E6390000}"/>
    <cellStyle name="SAPBEXHLevel0 2 2 2 2 5 2" xfId="31453" xr:uid="{00000000-0005-0000-0000-0000E7390000}"/>
    <cellStyle name="SAPBEXHLevel0 2 2 2 2 6" xfId="18925" xr:uid="{00000000-0005-0000-0000-0000E8390000}"/>
    <cellStyle name="SAPBEXHLevel0 2 2 2 2 6 2" xfId="33873" xr:uid="{00000000-0005-0000-0000-0000E9390000}"/>
    <cellStyle name="SAPBEXHLevel0 2 2 2 2 7" xfId="21152" xr:uid="{00000000-0005-0000-0000-0000EA390000}"/>
    <cellStyle name="SAPBEXHLevel0 2 2 2 2 7 2" xfId="36078" xr:uid="{00000000-0005-0000-0000-0000EB390000}"/>
    <cellStyle name="SAPBEXHLevel0 2 2 2 2 8" xfId="6306" xr:uid="{00000000-0005-0000-0000-0000EC390000}"/>
    <cellStyle name="SAPBEXHLevel0 2 2 2 2 9" xfId="41407" xr:uid="{AE246A60-E0E7-4B61-8556-FD8F0DC26C37}"/>
    <cellStyle name="SAPBEXHLevel0 2 2 2 3" xfId="4547" xr:uid="{00000000-0005-0000-0000-0000ED390000}"/>
    <cellStyle name="SAPBEXHLevel0 2 2 2 3 10" xfId="45904" xr:uid="{082A3032-6E22-47BF-9D04-E8672A80AA2B}"/>
    <cellStyle name="SAPBEXHLevel0 2 2 2 3 11" xfId="48222" xr:uid="{6CD0B6E5-C685-4948-8508-1EFA91F8CB2C}"/>
    <cellStyle name="SAPBEXHLevel0 2 2 2 3 2" xfId="9702" xr:uid="{00000000-0005-0000-0000-0000EE390000}"/>
    <cellStyle name="SAPBEXHLevel0 2 2 2 3 2 2" xfId="25693" xr:uid="{00000000-0005-0000-0000-0000EF390000}"/>
    <cellStyle name="SAPBEXHLevel0 2 2 2 3 3" xfId="12520" xr:uid="{00000000-0005-0000-0000-0000F0390000}"/>
    <cellStyle name="SAPBEXHLevel0 2 2 2 3 3 2" xfId="28364" xr:uid="{00000000-0005-0000-0000-0000F1390000}"/>
    <cellStyle name="SAPBEXHLevel0 2 2 2 3 4" xfId="14040" xr:uid="{00000000-0005-0000-0000-0000F2390000}"/>
    <cellStyle name="SAPBEXHLevel0 2 2 2 3 4 2" xfId="29621" xr:uid="{00000000-0005-0000-0000-0000F3390000}"/>
    <cellStyle name="SAPBEXHLevel0 2 2 2 3 5" xfId="17843" xr:uid="{00000000-0005-0000-0000-0000F4390000}"/>
    <cellStyle name="SAPBEXHLevel0 2 2 2 3 5 2" xfId="32959" xr:uid="{00000000-0005-0000-0000-0000F5390000}"/>
    <cellStyle name="SAPBEXHLevel0 2 2 2 3 6" xfId="20451" xr:uid="{00000000-0005-0000-0000-0000F6390000}"/>
    <cellStyle name="SAPBEXHLevel0 2 2 2 3 6 2" xfId="35388" xr:uid="{00000000-0005-0000-0000-0000F7390000}"/>
    <cellStyle name="SAPBEXHLevel0 2 2 2 3 7" xfId="21284" xr:uid="{00000000-0005-0000-0000-0000F8390000}"/>
    <cellStyle name="SAPBEXHLevel0 2 2 2 3 7 2" xfId="36210" xr:uid="{00000000-0005-0000-0000-0000F9390000}"/>
    <cellStyle name="SAPBEXHLevel0 2 2 2 3 8" xfId="38183" xr:uid="{79CDA7B8-85B8-4AC2-B9F5-FF77B1248044}"/>
    <cellStyle name="SAPBEXHLevel0 2 2 2 3 9" xfId="43714" xr:uid="{1102FF4A-3AAA-44AC-924D-92CAFB85914E}"/>
    <cellStyle name="SAPBEXHLevel0 2 2 2 4" xfId="5442" xr:uid="{00000000-0005-0000-0000-0000FA390000}"/>
    <cellStyle name="SAPBEXHLevel0 2 2 2 4 2" xfId="22683" xr:uid="{00000000-0005-0000-0000-0000FB390000}"/>
    <cellStyle name="SAPBEXHLevel0 2 2 2 5" xfId="6884" xr:uid="{00000000-0005-0000-0000-0000FC390000}"/>
    <cellStyle name="SAPBEXHLevel0 2 2 2 5 2" xfId="23320" xr:uid="{00000000-0005-0000-0000-0000FD390000}"/>
    <cellStyle name="SAPBEXHLevel0 2 2 2 6" xfId="10605" xr:uid="{00000000-0005-0000-0000-0000FE390000}"/>
    <cellStyle name="SAPBEXHLevel0 2 2 2 6 2" xfId="26501" xr:uid="{00000000-0005-0000-0000-0000FF390000}"/>
    <cellStyle name="SAPBEXHLevel0 2 2 2 7" xfId="14709" xr:uid="{00000000-0005-0000-0000-0000003A0000}"/>
    <cellStyle name="SAPBEXHLevel0 2 2 2 7 2" xfId="30188" xr:uid="{00000000-0005-0000-0000-0000013A0000}"/>
    <cellStyle name="SAPBEXHLevel0 2 2 2 8" xfId="15611" xr:uid="{00000000-0005-0000-0000-0000023A0000}"/>
    <cellStyle name="SAPBEXHLevel0 2 2 2 8 2" xfId="30918" xr:uid="{00000000-0005-0000-0000-0000033A0000}"/>
    <cellStyle name="SAPBEXHLevel0 2 2 2 9" xfId="18291" xr:uid="{00000000-0005-0000-0000-0000043A0000}"/>
    <cellStyle name="SAPBEXHLevel0 2 2 2 9 2" xfId="33370" xr:uid="{00000000-0005-0000-0000-0000053A0000}"/>
    <cellStyle name="SAPBEXHLevel0 2 2 3" xfId="2964" xr:uid="{00000000-0005-0000-0000-0000063A0000}"/>
    <cellStyle name="SAPBEXHLevel0 2 2 3 10" xfId="39000" xr:uid="{087453ED-CFB5-48C2-9901-5771E8C5B66D}"/>
    <cellStyle name="SAPBEXHLevel0 2 2 3 11" xfId="46708" xr:uid="{D69086D1-5DD7-408D-84C4-A369D0A3A6F8}"/>
    <cellStyle name="SAPBEXHLevel0 2 2 3 12" xfId="49024" xr:uid="{CC384227-817A-4485-81CC-FB11F0A1C97B}"/>
    <cellStyle name="SAPBEXHLevel0 2 2 3 2" xfId="8135" xr:uid="{00000000-0005-0000-0000-0000073A0000}"/>
    <cellStyle name="SAPBEXHLevel0 2 2 3 2 2" xfId="24164" xr:uid="{00000000-0005-0000-0000-0000083A0000}"/>
    <cellStyle name="SAPBEXHLevel0 2 2 3 3" xfId="10962" xr:uid="{00000000-0005-0000-0000-0000093A0000}"/>
    <cellStyle name="SAPBEXHLevel0 2 2 3 3 2" xfId="26829" xr:uid="{00000000-0005-0000-0000-00000A3A0000}"/>
    <cellStyle name="SAPBEXHLevel0 2 2 3 4" xfId="14632" xr:uid="{00000000-0005-0000-0000-00000B3A0000}"/>
    <cellStyle name="SAPBEXHLevel0 2 2 3 4 2" xfId="30133" xr:uid="{00000000-0005-0000-0000-00000C3A0000}"/>
    <cellStyle name="SAPBEXHLevel0 2 2 3 5" xfId="16314" xr:uid="{00000000-0005-0000-0000-00000D3A0000}"/>
    <cellStyle name="SAPBEXHLevel0 2 2 3 5 2" xfId="31452" xr:uid="{00000000-0005-0000-0000-00000E3A0000}"/>
    <cellStyle name="SAPBEXHLevel0 2 2 3 6" xfId="18924" xr:uid="{00000000-0005-0000-0000-00000F3A0000}"/>
    <cellStyle name="SAPBEXHLevel0 2 2 3 6 2" xfId="33872" xr:uid="{00000000-0005-0000-0000-0000103A0000}"/>
    <cellStyle name="SAPBEXHLevel0 2 2 3 7" xfId="21151" xr:uid="{00000000-0005-0000-0000-0000113A0000}"/>
    <cellStyle name="SAPBEXHLevel0 2 2 3 7 2" xfId="36077" xr:uid="{00000000-0005-0000-0000-0000123A0000}"/>
    <cellStyle name="SAPBEXHLevel0 2 2 3 8" xfId="6305" xr:uid="{00000000-0005-0000-0000-0000133A0000}"/>
    <cellStyle name="SAPBEXHLevel0 2 2 3 9" xfId="41406" xr:uid="{9D1B6B0C-9D10-4C1B-B5AC-F6377ABDAAA8}"/>
    <cellStyle name="SAPBEXHLevel0 2 2 4" xfId="3273" xr:uid="{00000000-0005-0000-0000-0000143A0000}"/>
    <cellStyle name="SAPBEXHLevel0 2 2 4 10" xfId="45903" xr:uid="{3354AFE3-B689-462F-9AE2-85489F015224}"/>
    <cellStyle name="SAPBEXHLevel0 2 2 4 11" xfId="48221" xr:uid="{C55F0B67-EE01-4968-B010-29756EF1758A}"/>
    <cellStyle name="SAPBEXHLevel0 2 2 4 2" xfId="8441" xr:uid="{00000000-0005-0000-0000-0000153A0000}"/>
    <cellStyle name="SAPBEXHLevel0 2 2 4 2 2" xfId="24470" xr:uid="{00000000-0005-0000-0000-0000163A0000}"/>
    <cellStyle name="SAPBEXHLevel0 2 2 4 3" xfId="11268" xr:uid="{00000000-0005-0000-0000-0000173A0000}"/>
    <cellStyle name="SAPBEXHLevel0 2 2 4 3 2" xfId="27135" xr:uid="{00000000-0005-0000-0000-0000183A0000}"/>
    <cellStyle name="SAPBEXHLevel0 2 2 4 4" xfId="13569" xr:uid="{00000000-0005-0000-0000-0000193A0000}"/>
    <cellStyle name="SAPBEXHLevel0 2 2 4 4 2" xfId="29193" xr:uid="{00000000-0005-0000-0000-00001A3A0000}"/>
    <cellStyle name="SAPBEXHLevel0 2 2 4 5" xfId="16620" xr:uid="{00000000-0005-0000-0000-00001B3A0000}"/>
    <cellStyle name="SAPBEXHLevel0 2 2 4 5 2" xfId="31758" xr:uid="{00000000-0005-0000-0000-00001C3A0000}"/>
    <cellStyle name="SAPBEXHLevel0 2 2 4 6" xfId="19230" xr:uid="{00000000-0005-0000-0000-00001D3A0000}"/>
    <cellStyle name="SAPBEXHLevel0 2 2 4 6 2" xfId="34177" xr:uid="{00000000-0005-0000-0000-00001E3A0000}"/>
    <cellStyle name="SAPBEXHLevel0 2 2 4 7" xfId="13404" xr:uid="{00000000-0005-0000-0000-00001F3A0000}"/>
    <cellStyle name="SAPBEXHLevel0 2 2 4 7 2" xfId="29080" xr:uid="{00000000-0005-0000-0000-0000203A0000}"/>
    <cellStyle name="SAPBEXHLevel0 2 2 4 8" xfId="39115" xr:uid="{D7080518-0D20-4778-B267-D8ED40FC688A}"/>
    <cellStyle name="SAPBEXHLevel0 2 2 4 9" xfId="43713" xr:uid="{F6AD4C43-7040-4558-AC6F-047AE296BA02}"/>
    <cellStyle name="SAPBEXHLevel0 2 2 5" xfId="5443" xr:uid="{00000000-0005-0000-0000-0000213A0000}"/>
    <cellStyle name="SAPBEXHLevel0 2 2 5 2" xfId="22684" xr:uid="{00000000-0005-0000-0000-0000223A0000}"/>
    <cellStyle name="SAPBEXHLevel0 2 2 6" xfId="6885" xr:uid="{00000000-0005-0000-0000-0000233A0000}"/>
    <cellStyle name="SAPBEXHLevel0 2 2 6 2" xfId="23321" xr:uid="{00000000-0005-0000-0000-0000243A0000}"/>
    <cellStyle name="SAPBEXHLevel0 2 2 7" xfId="14167" xr:uid="{00000000-0005-0000-0000-0000253A0000}"/>
    <cellStyle name="SAPBEXHLevel0 2 2 7 2" xfId="29730" xr:uid="{00000000-0005-0000-0000-0000263A0000}"/>
    <cellStyle name="SAPBEXHLevel0 2 2 8" xfId="14702" xr:uid="{00000000-0005-0000-0000-0000273A0000}"/>
    <cellStyle name="SAPBEXHLevel0 2 2 8 2" xfId="30185" xr:uid="{00000000-0005-0000-0000-0000283A0000}"/>
    <cellStyle name="SAPBEXHLevel0 2 2 9" xfId="15573" xr:uid="{00000000-0005-0000-0000-0000293A0000}"/>
    <cellStyle name="SAPBEXHLevel0 2 2 9 2" xfId="30909" xr:uid="{00000000-0005-0000-0000-00002A3A0000}"/>
    <cellStyle name="SAPBEXHLevel0 2 20" xfId="6886" xr:uid="{00000000-0005-0000-0000-00002B3A0000}"/>
    <cellStyle name="SAPBEXHLevel0 2 21" xfId="13765" xr:uid="{00000000-0005-0000-0000-00002C3A0000}"/>
    <cellStyle name="SAPBEXHLevel0 2 22" xfId="5997" xr:uid="{00000000-0005-0000-0000-00002D3A0000}"/>
    <cellStyle name="SAPBEXHLevel0 2 23" xfId="15570" xr:uid="{00000000-0005-0000-0000-00002E3A0000}"/>
    <cellStyle name="SAPBEXHLevel0 2 24" xfId="18288" xr:uid="{00000000-0005-0000-0000-00002F3A0000}"/>
    <cellStyle name="SAPBEXHLevel0 2 25" xfId="22452" xr:uid="{00000000-0005-0000-0000-0000303A0000}"/>
    <cellStyle name="SAPBEXHLevel0 2 26" xfId="38030" xr:uid="{00000000-0005-0000-0000-0000313A0000}"/>
    <cellStyle name="SAPBEXHLevel0 2 27" xfId="42044" xr:uid="{0893D7DF-A0E1-4F1E-8ADC-A0FBE1667ECF}"/>
    <cellStyle name="SAPBEXHLevel0 2 28" xfId="41134" xr:uid="{DE99F08C-EF1D-48FE-8E04-37624B6FBAA8}"/>
    <cellStyle name="SAPBEXHLevel0 2 29" xfId="44543" xr:uid="{F609D6DE-EC70-4663-9C07-CABFD87C74FC}"/>
    <cellStyle name="SAPBEXHLevel0 2 3" xfId="1855" xr:uid="{00000000-0005-0000-0000-0000323A0000}"/>
    <cellStyle name="SAPBEXHLevel0 2 3 10" xfId="18436" xr:uid="{00000000-0005-0000-0000-0000333A0000}"/>
    <cellStyle name="SAPBEXHLevel0 2 3 11" xfId="23053" xr:uid="{00000000-0005-0000-0000-0000343A0000}"/>
    <cellStyle name="SAPBEXHLevel0 2 3 12" xfId="39652" xr:uid="{0D01965F-44B6-4AA0-8AAE-7069229897FF}"/>
    <cellStyle name="SAPBEXHLevel0 2 3 13" xfId="42496" xr:uid="{2443BFE9-BED0-4A42-A4D3-8F00A39427AE}"/>
    <cellStyle name="SAPBEXHLevel0 2 3 14" xfId="40969" xr:uid="{6606EE1C-5BAB-4210-9A86-0AF19CB3AF07}"/>
    <cellStyle name="SAPBEXHLevel0 2 3 15" xfId="40092" xr:uid="{B49B542A-BE47-46B6-9712-5BD756B01925}"/>
    <cellStyle name="SAPBEXHLevel0 2 3 2" xfId="2967" xr:uid="{00000000-0005-0000-0000-0000353A0000}"/>
    <cellStyle name="SAPBEXHLevel0 2 3 2 10" xfId="39831" xr:uid="{11C83F34-95AC-419C-BC3E-777F85D724D4}"/>
    <cellStyle name="SAPBEXHLevel0 2 3 2 11" xfId="41796" xr:uid="{2BC32271-CE93-4455-8102-0352C0E17FB9}"/>
    <cellStyle name="SAPBEXHLevel0 2 3 2 2" xfId="4545" xr:uid="{00000000-0005-0000-0000-0000363A0000}"/>
    <cellStyle name="SAPBEXHLevel0 2 3 2 2 10" xfId="45906" xr:uid="{7D6B496C-A385-4EE0-8B6C-A188E4061CAC}"/>
    <cellStyle name="SAPBEXHLevel0 2 3 2 2 11" xfId="48224" xr:uid="{AFC78ED4-9D60-4E75-A441-9CDEFB54BB1F}"/>
    <cellStyle name="SAPBEXHLevel0 2 3 2 2 2" xfId="9700" xr:uid="{00000000-0005-0000-0000-0000373A0000}"/>
    <cellStyle name="SAPBEXHLevel0 2 3 2 2 2 2" xfId="25691" xr:uid="{00000000-0005-0000-0000-0000383A0000}"/>
    <cellStyle name="SAPBEXHLevel0 2 3 2 2 3" xfId="12518" xr:uid="{00000000-0005-0000-0000-0000393A0000}"/>
    <cellStyle name="SAPBEXHLevel0 2 3 2 2 3 2" xfId="28362" xr:uid="{00000000-0005-0000-0000-00003A3A0000}"/>
    <cellStyle name="SAPBEXHLevel0 2 3 2 2 4" xfId="10257" xr:uid="{00000000-0005-0000-0000-00003B3A0000}"/>
    <cellStyle name="SAPBEXHLevel0 2 3 2 2 4 2" xfId="26213" xr:uid="{00000000-0005-0000-0000-00003C3A0000}"/>
    <cellStyle name="SAPBEXHLevel0 2 3 2 2 5" xfId="17841" xr:uid="{00000000-0005-0000-0000-00003D3A0000}"/>
    <cellStyle name="SAPBEXHLevel0 2 3 2 2 5 2" xfId="32957" xr:uid="{00000000-0005-0000-0000-00003E3A0000}"/>
    <cellStyle name="SAPBEXHLevel0 2 3 2 2 6" xfId="20449" xr:uid="{00000000-0005-0000-0000-00003F3A0000}"/>
    <cellStyle name="SAPBEXHLevel0 2 3 2 2 6 2" xfId="35386" xr:uid="{00000000-0005-0000-0000-0000403A0000}"/>
    <cellStyle name="SAPBEXHLevel0 2 3 2 2 7" xfId="18427" xr:uid="{00000000-0005-0000-0000-0000413A0000}"/>
    <cellStyle name="SAPBEXHLevel0 2 3 2 2 7 2" xfId="33479" xr:uid="{00000000-0005-0000-0000-0000423A0000}"/>
    <cellStyle name="SAPBEXHLevel0 2 3 2 2 8" xfId="39114" xr:uid="{F8FFF91B-31D9-4538-A76D-DE227604E5F4}"/>
    <cellStyle name="SAPBEXHLevel0 2 3 2 2 9" xfId="43716" xr:uid="{BDE2241F-9A12-4DBB-B032-C0695159DF26}"/>
    <cellStyle name="SAPBEXHLevel0 2 3 2 3" xfId="8138" xr:uid="{00000000-0005-0000-0000-0000433A0000}"/>
    <cellStyle name="SAPBEXHLevel0 2 3 2 3 2" xfId="24167" xr:uid="{00000000-0005-0000-0000-0000443A0000}"/>
    <cellStyle name="SAPBEXHLevel0 2 3 2 4" xfId="10965" xr:uid="{00000000-0005-0000-0000-0000453A0000}"/>
    <cellStyle name="SAPBEXHLevel0 2 3 2 4 2" xfId="26832" xr:uid="{00000000-0005-0000-0000-0000463A0000}"/>
    <cellStyle name="SAPBEXHLevel0 2 3 2 5" xfId="13113" xr:uid="{00000000-0005-0000-0000-0000473A0000}"/>
    <cellStyle name="SAPBEXHLevel0 2 3 2 5 2" xfId="28893" xr:uid="{00000000-0005-0000-0000-0000483A0000}"/>
    <cellStyle name="SAPBEXHLevel0 2 3 2 6" xfId="16317" xr:uid="{00000000-0005-0000-0000-0000493A0000}"/>
    <cellStyle name="SAPBEXHLevel0 2 3 2 6 2" xfId="31455" xr:uid="{00000000-0005-0000-0000-00004A3A0000}"/>
    <cellStyle name="SAPBEXHLevel0 2 3 2 7" xfId="18927" xr:uid="{00000000-0005-0000-0000-00004B3A0000}"/>
    <cellStyle name="SAPBEXHLevel0 2 3 2 7 2" xfId="33875" xr:uid="{00000000-0005-0000-0000-00004C3A0000}"/>
    <cellStyle name="SAPBEXHLevel0 2 3 2 8" xfId="40792" xr:uid="{F335E6D3-CEFD-490B-ABE3-AF8C76F4F1E4}"/>
    <cellStyle name="SAPBEXHLevel0 2 3 2 9" xfId="42497" xr:uid="{798542C3-8834-4516-BFFE-2E0F190E9FFB}"/>
    <cellStyle name="SAPBEXHLevel0 2 3 3" xfId="2966" xr:uid="{00000000-0005-0000-0000-00004D3A0000}"/>
    <cellStyle name="SAPBEXHLevel0 2 3 3 10" xfId="43715" xr:uid="{6D35A746-7B5D-46E7-95F5-1C048D816408}"/>
    <cellStyle name="SAPBEXHLevel0 2 3 3 11" xfId="45905" xr:uid="{90846B69-A682-40D2-8119-CACCC8623060}"/>
    <cellStyle name="SAPBEXHLevel0 2 3 3 12" xfId="48223" xr:uid="{7F502576-A852-4F6C-A7DB-22EECCC7FC55}"/>
    <cellStyle name="SAPBEXHLevel0 2 3 3 2" xfId="8137" xr:uid="{00000000-0005-0000-0000-00004E3A0000}"/>
    <cellStyle name="SAPBEXHLevel0 2 3 3 2 2" xfId="24166" xr:uid="{00000000-0005-0000-0000-00004F3A0000}"/>
    <cellStyle name="SAPBEXHLevel0 2 3 3 3" xfId="10964" xr:uid="{00000000-0005-0000-0000-0000503A0000}"/>
    <cellStyle name="SAPBEXHLevel0 2 3 3 3 2" xfId="26831" xr:uid="{00000000-0005-0000-0000-0000513A0000}"/>
    <cellStyle name="SAPBEXHLevel0 2 3 3 4" xfId="13112" xr:uid="{00000000-0005-0000-0000-0000523A0000}"/>
    <cellStyle name="SAPBEXHLevel0 2 3 3 4 2" xfId="28892" xr:uid="{00000000-0005-0000-0000-0000533A0000}"/>
    <cellStyle name="SAPBEXHLevel0 2 3 3 5" xfId="16316" xr:uid="{00000000-0005-0000-0000-0000543A0000}"/>
    <cellStyle name="SAPBEXHLevel0 2 3 3 5 2" xfId="31454" xr:uid="{00000000-0005-0000-0000-0000553A0000}"/>
    <cellStyle name="SAPBEXHLevel0 2 3 3 6" xfId="18926" xr:uid="{00000000-0005-0000-0000-0000563A0000}"/>
    <cellStyle name="SAPBEXHLevel0 2 3 3 6 2" xfId="33874" xr:uid="{00000000-0005-0000-0000-0000573A0000}"/>
    <cellStyle name="SAPBEXHLevel0 2 3 3 7" xfId="21153" xr:uid="{00000000-0005-0000-0000-0000583A0000}"/>
    <cellStyle name="SAPBEXHLevel0 2 3 3 7 2" xfId="36079" xr:uid="{00000000-0005-0000-0000-0000593A0000}"/>
    <cellStyle name="SAPBEXHLevel0 2 3 3 8" xfId="6307" xr:uid="{00000000-0005-0000-0000-00005A3A0000}"/>
    <cellStyle name="SAPBEXHLevel0 2 3 3 9" xfId="38129" xr:uid="{5C100B79-879A-4257-B462-AAA816A792A4}"/>
    <cellStyle name="SAPBEXHLevel0 2 3 4" xfId="4546" xr:uid="{00000000-0005-0000-0000-00005B3A0000}"/>
    <cellStyle name="SAPBEXHLevel0 2 3 4 2" xfId="9701" xr:uid="{00000000-0005-0000-0000-00005C3A0000}"/>
    <cellStyle name="SAPBEXHLevel0 2 3 4 2 2" xfId="25692" xr:uid="{00000000-0005-0000-0000-00005D3A0000}"/>
    <cellStyle name="SAPBEXHLevel0 2 3 4 3" xfId="12519" xr:uid="{00000000-0005-0000-0000-00005E3A0000}"/>
    <cellStyle name="SAPBEXHLevel0 2 3 4 3 2" xfId="28363" xr:uid="{00000000-0005-0000-0000-00005F3A0000}"/>
    <cellStyle name="SAPBEXHLevel0 2 3 4 4" xfId="14198" xr:uid="{00000000-0005-0000-0000-0000603A0000}"/>
    <cellStyle name="SAPBEXHLevel0 2 3 4 4 2" xfId="29746" xr:uid="{00000000-0005-0000-0000-0000613A0000}"/>
    <cellStyle name="SAPBEXHLevel0 2 3 4 5" xfId="17842" xr:uid="{00000000-0005-0000-0000-0000623A0000}"/>
    <cellStyle name="SAPBEXHLevel0 2 3 4 5 2" xfId="32958" xr:uid="{00000000-0005-0000-0000-0000633A0000}"/>
    <cellStyle name="SAPBEXHLevel0 2 3 4 6" xfId="20450" xr:uid="{00000000-0005-0000-0000-0000643A0000}"/>
    <cellStyle name="SAPBEXHLevel0 2 3 4 6 2" xfId="35387" xr:uid="{00000000-0005-0000-0000-0000653A0000}"/>
    <cellStyle name="SAPBEXHLevel0 2 3 4 7" xfId="18616" xr:uid="{00000000-0005-0000-0000-0000663A0000}"/>
    <cellStyle name="SAPBEXHLevel0 2 3 4 7 2" xfId="33564" xr:uid="{00000000-0005-0000-0000-0000673A0000}"/>
    <cellStyle name="SAPBEXHLevel0 2 3 5" xfId="7120" xr:uid="{00000000-0005-0000-0000-0000683A0000}"/>
    <cellStyle name="SAPBEXHLevel0 2 3 5 2" xfId="37872" xr:uid="{00000000-0005-0000-0000-0000693A0000}"/>
    <cellStyle name="SAPBEXHLevel0 2 3 6" xfId="7541" xr:uid="{00000000-0005-0000-0000-00006A3A0000}"/>
    <cellStyle name="SAPBEXHLevel0 2 3 7" xfId="6051" xr:uid="{00000000-0005-0000-0000-00006B3A0000}"/>
    <cellStyle name="SAPBEXHLevel0 2 3 8" xfId="13487" xr:uid="{00000000-0005-0000-0000-00006C3A0000}"/>
    <cellStyle name="SAPBEXHLevel0 2 3 9" xfId="15775" xr:uid="{00000000-0005-0000-0000-00006D3A0000}"/>
    <cellStyle name="SAPBEXHLevel0 2 30" xfId="43263" xr:uid="{303D3E81-9BFE-462E-A2B7-BE040C3EA42A}"/>
    <cellStyle name="SAPBEXHLevel0 2 4" xfId="1856" xr:uid="{00000000-0005-0000-0000-00006E3A0000}"/>
    <cellStyle name="SAPBEXHLevel0 2 4 10" xfId="18435" xr:uid="{00000000-0005-0000-0000-00006F3A0000}"/>
    <cellStyle name="SAPBEXHLevel0 2 4 11" xfId="23054" xr:uid="{00000000-0005-0000-0000-0000703A0000}"/>
    <cellStyle name="SAPBEXHLevel0 2 4 12" xfId="40793" xr:uid="{8C1F3CD8-A4F7-41F0-A2ED-44EEBBFD1E71}"/>
    <cellStyle name="SAPBEXHLevel0 2 4 13" xfId="42498" xr:uid="{F0DDA4FF-4B4B-4C0E-ACAA-121DBE0FCFC4}"/>
    <cellStyle name="SAPBEXHLevel0 2 4 14" xfId="39830" xr:uid="{0409C41C-DD9C-4884-AB22-C3DA0EC94C9B}"/>
    <cellStyle name="SAPBEXHLevel0 2 4 15" xfId="41226" xr:uid="{C15EF459-20DE-443B-9224-5BB4C23BA16F}"/>
    <cellStyle name="SAPBEXHLevel0 2 4 2" xfId="2969" xr:uid="{00000000-0005-0000-0000-0000713A0000}"/>
    <cellStyle name="SAPBEXHLevel0 2 4 2 10" xfId="41954" xr:uid="{6C7F5394-3D78-4087-98E7-09FB5F5A0743}"/>
    <cellStyle name="SAPBEXHLevel0 2 4 2 11" xfId="47018" xr:uid="{4E6F2A97-9DAD-4DFC-AFFC-33D97D505546}"/>
    <cellStyle name="SAPBEXHLevel0 2 4 2 2" xfId="4543" xr:uid="{00000000-0005-0000-0000-0000723A0000}"/>
    <cellStyle name="SAPBEXHLevel0 2 4 2 2 10" xfId="45908" xr:uid="{DB0E2741-CFFF-48FA-BF41-E4F92A9FE6D7}"/>
    <cellStyle name="SAPBEXHLevel0 2 4 2 2 11" xfId="48226" xr:uid="{A8CCE277-FDC6-43B5-AB25-E77A836FC4DB}"/>
    <cellStyle name="SAPBEXHLevel0 2 4 2 2 2" xfId="9698" xr:uid="{00000000-0005-0000-0000-0000733A0000}"/>
    <cellStyle name="SAPBEXHLevel0 2 4 2 2 2 2" xfId="25689" xr:uid="{00000000-0005-0000-0000-0000743A0000}"/>
    <cellStyle name="SAPBEXHLevel0 2 4 2 2 3" xfId="12516" xr:uid="{00000000-0005-0000-0000-0000753A0000}"/>
    <cellStyle name="SAPBEXHLevel0 2 4 2 2 3 2" xfId="28360" xr:uid="{00000000-0005-0000-0000-0000763A0000}"/>
    <cellStyle name="SAPBEXHLevel0 2 4 2 2 4" xfId="14038" xr:uid="{00000000-0005-0000-0000-0000773A0000}"/>
    <cellStyle name="SAPBEXHLevel0 2 4 2 2 4 2" xfId="29620" xr:uid="{00000000-0005-0000-0000-0000783A0000}"/>
    <cellStyle name="SAPBEXHLevel0 2 4 2 2 5" xfId="17839" xr:uid="{00000000-0005-0000-0000-0000793A0000}"/>
    <cellStyle name="SAPBEXHLevel0 2 4 2 2 5 2" xfId="32955" xr:uid="{00000000-0005-0000-0000-00007A3A0000}"/>
    <cellStyle name="SAPBEXHLevel0 2 4 2 2 6" xfId="20447" xr:uid="{00000000-0005-0000-0000-00007B3A0000}"/>
    <cellStyle name="SAPBEXHLevel0 2 4 2 2 6 2" xfId="35384" xr:uid="{00000000-0005-0000-0000-00007C3A0000}"/>
    <cellStyle name="SAPBEXHLevel0 2 4 2 2 7" xfId="21905" xr:uid="{00000000-0005-0000-0000-00007D3A0000}"/>
    <cellStyle name="SAPBEXHLevel0 2 4 2 2 7 2" xfId="36824" xr:uid="{00000000-0005-0000-0000-00007E3A0000}"/>
    <cellStyle name="SAPBEXHLevel0 2 4 2 2 8" xfId="39112" xr:uid="{76FB9684-E331-45A1-9E81-D55DF29B9A92}"/>
    <cellStyle name="SAPBEXHLevel0 2 4 2 2 9" xfId="43718" xr:uid="{64D15A1C-83B1-46A1-9919-EB572B336FDB}"/>
    <cellStyle name="SAPBEXHLevel0 2 4 2 3" xfId="8140" xr:uid="{00000000-0005-0000-0000-00007F3A0000}"/>
    <cellStyle name="SAPBEXHLevel0 2 4 2 3 2" xfId="24169" xr:uid="{00000000-0005-0000-0000-0000803A0000}"/>
    <cellStyle name="SAPBEXHLevel0 2 4 2 4" xfId="10967" xr:uid="{00000000-0005-0000-0000-0000813A0000}"/>
    <cellStyle name="SAPBEXHLevel0 2 4 2 4 2" xfId="26834" xr:uid="{00000000-0005-0000-0000-0000823A0000}"/>
    <cellStyle name="SAPBEXHLevel0 2 4 2 5" xfId="14631" xr:uid="{00000000-0005-0000-0000-0000833A0000}"/>
    <cellStyle name="SAPBEXHLevel0 2 4 2 5 2" xfId="30132" xr:uid="{00000000-0005-0000-0000-0000843A0000}"/>
    <cellStyle name="SAPBEXHLevel0 2 4 2 6" xfId="16319" xr:uid="{00000000-0005-0000-0000-0000853A0000}"/>
    <cellStyle name="SAPBEXHLevel0 2 4 2 6 2" xfId="31457" xr:uid="{00000000-0005-0000-0000-0000863A0000}"/>
    <cellStyle name="SAPBEXHLevel0 2 4 2 7" xfId="18929" xr:uid="{00000000-0005-0000-0000-0000873A0000}"/>
    <cellStyle name="SAPBEXHLevel0 2 4 2 7 2" xfId="33877" xr:uid="{00000000-0005-0000-0000-0000883A0000}"/>
    <cellStyle name="SAPBEXHLevel0 2 4 2 8" xfId="39651" xr:uid="{6FD29785-E3A3-451F-BF7C-601DBBE2E0EC}"/>
    <cellStyle name="SAPBEXHLevel0 2 4 2 9" xfId="42499" xr:uid="{EEB85725-D0D3-4395-988F-FD3B766AAC5B}"/>
    <cellStyle name="SAPBEXHLevel0 2 4 3" xfId="2968" xr:uid="{00000000-0005-0000-0000-0000893A0000}"/>
    <cellStyle name="SAPBEXHLevel0 2 4 3 10" xfId="43717" xr:uid="{FF4AF105-D182-4FD6-9387-B1B2E3B6438E}"/>
    <cellStyle name="SAPBEXHLevel0 2 4 3 11" xfId="45907" xr:uid="{2EE4FC29-10B6-46A7-9B28-496C05007DA5}"/>
    <cellStyle name="SAPBEXHLevel0 2 4 3 12" xfId="48225" xr:uid="{3C695345-4417-440B-B576-9AC02AECECCF}"/>
    <cellStyle name="SAPBEXHLevel0 2 4 3 2" xfId="8139" xr:uid="{00000000-0005-0000-0000-00008A3A0000}"/>
    <cellStyle name="SAPBEXHLevel0 2 4 3 2 2" xfId="24168" xr:uid="{00000000-0005-0000-0000-00008B3A0000}"/>
    <cellStyle name="SAPBEXHLevel0 2 4 3 3" xfId="10966" xr:uid="{00000000-0005-0000-0000-00008C3A0000}"/>
    <cellStyle name="SAPBEXHLevel0 2 4 3 3 2" xfId="26833" xr:uid="{00000000-0005-0000-0000-00008D3A0000}"/>
    <cellStyle name="SAPBEXHLevel0 2 4 3 4" xfId="15332" xr:uid="{00000000-0005-0000-0000-00008E3A0000}"/>
    <cellStyle name="SAPBEXHLevel0 2 4 3 4 2" xfId="30741" xr:uid="{00000000-0005-0000-0000-00008F3A0000}"/>
    <cellStyle name="SAPBEXHLevel0 2 4 3 5" xfId="16318" xr:uid="{00000000-0005-0000-0000-0000903A0000}"/>
    <cellStyle name="SAPBEXHLevel0 2 4 3 5 2" xfId="31456" xr:uid="{00000000-0005-0000-0000-0000913A0000}"/>
    <cellStyle name="SAPBEXHLevel0 2 4 3 6" xfId="18928" xr:uid="{00000000-0005-0000-0000-0000923A0000}"/>
    <cellStyle name="SAPBEXHLevel0 2 4 3 6 2" xfId="33876" xr:uid="{00000000-0005-0000-0000-0000933A0000}"/>
    <cellStyle name="SAPBEXHLevel0 2 4 3 7" xfId="21154" xr:uid="{00000000-0005-0000-0000-0000943A0000}"/>
    <cellStyle name="SAPBEXHLevel0 2 4 3 7 2" xfId="36080" xr:uid="{00000000-0005-0000-0000-0000953A0000}"/>
    <cellStyle name="SAPBEXHLevel0 2 4 3 8" xfId="6308" xr:uid="{00000000-0005-0000-0000-0000963A0000}"/>
    <cellStyle name="SAPBEXHLevel0 2 4 3 9" xfId="39113" xr:uid="{2703F2E3-2FAA-4296-94A1-FB5CE36B0D35}"/>
    <cellStyle name="SAPBEXHLevel0 2 4 4" xfId="4544" xr:uid="{00000000-0005-0000-0000-0000973A0000}"/>
    <cellStyle name="SAPBEXHLevel0 2 4 4 2" xfId="9699" xr:uid="{00000000-0005-0000-0000-0000983A0000}"/>
    <cellStyle name="SAPBEXHLevel0 2 4 4 2 2" xfId="25690" xr:uid="{00000000-0005-0000-0000-0000993A0000}"/>
    <cellStyle name="SAPBEXHLevel0 2 4 4 3" xfId="12517" xr:uid="{00000000-0005-0000-0000-00009A3A0000}"/>
    <cellStyle name="SAPBEXHLevel0 2 4 4 3 2" xfId="28361" xr:uid="{00000000-0005-0000-0000-00009B3A0000}"/>
    <cellStyle name="SAPBEXHLevel0 2 4 4 4" xfId="14197" xr:uid="{00000000-0005-0000-0000-00009C3A0000}"/>
    <cellStyle name="SAPBEXHLevel0 2 4 4 4 2" xfId="29745" xr:uid="{00000000-0005-0000-0000-00009D3A0000}"/>
    <cellStyle name="SAPBEXHLevel0 2 4 4 5" xfId="17840" xr:uid="{00000000-0005-0000-0000-00009E3A0000}"/>
    <cellStyle name="SAPBEXHLevel0 2 4 4 5 2" xfId="32956" xr:uid="{00000000-0005-0000-0000-00009F3A0000}"/>
    <cellStyle name="SAPBEXHLevel0 2 4 4 6" xfId="20448" xr:uid="{00000000-0005-0000-0000-0000A03A0000}"/>
    <cellStyle name="SAPBEXHLevel0 2 4 4 6 2" xfId="35385" xr:uid="{00000000-0005-0000-0000-0000A13A0000}"/>
    <cellStyle name="SAPBEXHLevel0 2 4 4 7" xfId="21906" xr:uid="{00000000-0005-0000-0000-0000A23A0000}"/>
    <cellStyle name="SAPBEXHLevel0 2 4 4 7 2" xfId="36825" xr:uid="{00000000-0005-0000-0000-0000A33A0000}"/>
    <cellStyle name="SAPBEXHLevel0 2 4 5" xfId="7121" xr:uid="{00000000-0005-0000-0000-0000A43A0000}"/>
    <cellStyle name="SAPBEXHLevel0 2 4 5 2" xfId="37873" xr:uid="{00000000-0005-0000-0000-0000A53A0000}"/>
    <cellStyle name="SAPBEXHLevel0 2 4 6" xfId="7540" xr:uid="{00000000-0005-0000-0000-0000A63A0000}"/>
    <cellStyle name="SAPBEXHLevel0 2 4 7" xfId="13444" xr:uid="{00000000-0005-0000-0000-0000A73A0000}"/>
    <cellStyle name="SAPBEXHLevel0 2 4 8" xfId="13212" xr:uid="{00000000-0005-0000-0000-0000A83A0000}"/>
    <cellStyle name="SAPBEXHLevel0 2 4 9" xfId="15774" xr:uid="{00000000-0005-0000-0000-0000A93A0000}"/>
    <cellStyle name="SAPBEXHLevel0 2 5" xfId="2970" xr:uid="{00000000-0005-0000-0000-0000AA3A0000}"/>
    <cellStyle name="SAPBEXHLevel0 2 5 10" xfId="42500" xr:uid="{E7668D2E-3E60-4339-9E1E-3829297AE976}"/>
    <cellStyle name="SAPBEXHLevel0 2 5 11" xfId="40967" xr:uid="{7884AC2E-9FEC-4E3A-802E-8851A2482BF1}"/>
    <cellStyle name="SAPBEXHLevel0 2 5 12" xfId="47019" xr:uid="{0A9A5DB2-4F10-4303-8456-2FB26E9BDF85}"/>
    <cellStyle name="SAPBEXHLevel0 2 5 2" xfId="2971" xr:uid="{00000000-0005-0000-0000-0000AB3A0000}"/>
    <cellStyle name="SAPBEXHLevel0 2 5 2 10" xfId="39829" xr:uid="{57D18177-3654-4FB7-8756-8DE935192BC1}"/>
    <cellStyle name="SAPBEXHLevel0 2 5 2 11" xfId="47020" xr:uid="{8DC6848E-F7C4-4E9F-BE24-BBA7CF0E68A7}"/>
    <cellStyle name="SAPBEXHLevel0 2 5 2 2" xfId="4541" xr:uid="{00000000-0005-0000-0000-0000AC3A0000}"/>
    <cellStyle name="SAPBEXHLevel0 2 5 2 2 10" xfId="45910" xr:uid="{5E08A4D1-E48B-4D60-81E4-9A3227DBD2B8}"/>
    <cellStyle name="SAPBEXHLevel0 2 5 2 2 11" xfId="48228" xr:uid="{E2F4A44E-B693-4102-887A-3FB259619EDB}"/>
    <cellStyle name="SAPBEXHLevel0 2 5 2 2 2" xfId="9696" xr:uid="{00000000-0005-0000-0000-0000AD3A0000}"/>
    <cellStyle name="SAPBEXHLevel0 2 5 2 2 2 2" xfId="25687" xr:uid="{00000000-0005-0000-0000-0000AE3A0000}"/>
    <cellStyle name="SAPBEXHLevel0 2 5 2 2 3" xfId="12514" xr:uid="{00000000-0005-0000-0000-0000AF3A0000}"/>
    <cellStyle name="SAPBEXHLevel0 2 5 2 2 3 2" xfId="28358" xr:uid="{00000000-0005-0000-0000-0000B03A0000}"/>
    <cellStyle name="SAPBEXHLevel0 2 5 2 2 4" xfId="14845" xr:uid="{00000000-0005-0000-0000-0000B13A0000}"/>
    <cellStyle name="SAPBEXHLevel0 2 5 2 2 4 2" xfId="30297" xr:uid="{00000000-0005-0000-0000-0000B23A0000}"/>
    <cellStyle name="SAPBEXHLevel0 2 5 2 2 5" xfId="17837" xr:uid="{00000000-0005-0000-0000-0000B33A0000}"/>
    <cellStyle name="SAPBEXHLevel0 2 5 2 2 5 2" xfId="32953" xr:uid="{00000000-0005-0000-0000-0000B43A0000}"/>
    <cellStyle name="SAPBEXHLevel0 2 5 2 2 6" xfId="20445" xr:uid="{00000000-0005-0000-0000-0000B53A0000}"/>
    <cellStyle name="SAPBEXHLevel0 2 5 2 2 6 2" xfId="35382" xr:uid="{00000000-0005-0000-0000-0000B63A0000}"/>
    <cellStyle name="SAPBEXHLevel0 2 5 2 2 7" xfId="6726" xr:uid="{00000000-0005-0000-0000-0000B73A0000}"/>
    <cellStyle name="SAPBEXHLevel0 2 5 2 2 7 2" xfId="23210" xr:uid="{00000000-0005-0000-0000-0000B83A0000}"/>
    <cellStyle name="SAPBEXHLevel0 2 5 2 2 8" xfId="39110" xr:uid="{D6B34188-13C7-4152-886F-58DD54B93F7D}"/>
    <cellStyle name="SAPBEXHLevel0 2 5 2 2 9" xfId="43720" xr:uid="{2B818B7A-4B02-4ABB-BC90-49AB540A9C47}"/>
    <cellStyle name="SAPBEXHLevel0 2 5 2 3" xfId="8142" xr:uid="{00000000-0005-0000-0000-0000B93A0000}"/>
    <cellStyle name="SAPBEXHLevel0 2 5 2 3 2" xfId="24171" xr:uid="{00000000-0005-0000-0000-0000BA3A0000}"/>
    <cellStyle name="SAPBEXHLevel0 2 5 2 4" xfId="10969" xr:uid="{00000000-0005-0000-0000-0000BB3A0000}"/>
    <cellStyle name="SAPBEXHLevel0 2 5 2 4 2" xfId="26836" xr:uid="{00000000-0005-0000-0000-0000BC3A0000}"/>
    <cellStyle name="SAPBEXHLevel0 2 5 2 5" xfId="10523" xr:uid="{00000000-0005-0000-0000-0000BD3A0000}"/>
    <cellStyle name="SAPBEXHLevel0 2 5 2 5 2" xfId="26445" xr:uid="{00000000-0005-0000-0000-0000BE3A0000}"/>
    <cellStyle name="SAPBEXHLevel0 2 5 2 6" xfId="16321" xr:uid="{00000000-0005-0000-0000-0000BF3A0000}"/>
    <cellStyle name="SAPBEXHLevel0 2 5 2 6 2" xfId="31459" xr:uid="{00000000-0005-0000-0000-0000C03A0000}"/>
    <cellStyle name="SAPBEXHLevel0 2 5 2 7" xfId="18931" xr:uid="{00000000-0005-0000-0000-0000C13A0000}"/>
    <cellStyle name="SAPBEXHLevel0 2 5 2 7 2" xfId="33879" xr:uid="{00000000-0005-0000-0000-0000C23A0000}"/>
    <cellStyle name="SAPBEXHLevel0 2 5 2 8" xfId="40791" xr:uid="{EF8BCFB3-89CD-48DC-AC45-F9D9E4E5AFF1}"/>
    <cellStyle name="SAPBEXHLevel0 2 5 2 9" xfId="42501" xr:uid="{E3A28A3C-1D93-44FA-AAFB-E28525E4BFFF}"/>
    <cellStyle name="SAPBEXHLevel0 2 5 3" xfId="4542" xr:uid="{00000000-0005-0000-0000-0000C33A0000}"/>
    <cellStyle name="SAPBEXHLevel0 2 5 3 10" xfId="45909" xr:uid="{37B37AD1-ACFA-4872-AD56-193368EA6660}"/>
    <cellStyle name="SAPBEXHLevel0 2 5 3 11" xfId="48227" xr:uid="{E0E3DAA6-1052-448E-B619-82D67914330B}"/>
    <cellStyle name="SAPBEXHLevel0 2 5 3 2" xfId="9697" xr:uid="{00000000-0005-0000-0000-0000C43A0000}"/>
    <cellStyle name="SAPBEXHLevel0 2 5 3 2 2" xfId="25688" xr:uid="{00000000-0005-0000-0000-0000C53A0000}"/>
    <cellStyle name="SAPBEXHLevel0 2 5 3 3" xfId="12515" xr:uid="{00000000-0005-0000-0000-0000C63A0000}"/>
    <cellStyle name="SAPBEXHLevel0 2 5 3 3 2" xfId="28359" xr:uid="{00000000-0005-0000-0000-0000C73A0000}"/>
    <cellStyle name="SAPBEXHLevel0 2 5 3 4" xfId="7436" xr:uid="{00000000-0005-0000-0000-0000C83A0000}"/>
    <cellStyle name="SAPBEXHLevel0 2 5 3 4 2" xfId="23628" xr:uid="{00000000-0005-0000-0000-0000C93A0000}"/>
    <cellStyle name="SAPBEXHLevel0 2 5 3 5" xfId="17838" xr:uid="{00000000-0005-0000-0000-0000CA3A0000}"/>
    <cellStyle name="SAPBEXHLevel0 2 5 3 5 2" xfId="32954" xr:uid="{00000000-0005-0000-0000-0000CB3A0000}"/>
    <cellStyle name="SAPBEXHLevel0 2 5 3 6" xfId="20446" xr:uid="{00000000-0005-0000-0000-0000CC3A0000}"/>
    <cellStyle name="SAPBEXHLevel0 2 5 3 6 2" xfId="35383" xr:uid="{00000000-0005-0000-0000-0000CD3A0000}"/>
    <cellStyle name="SAPBEXHLevel0 2 5 3 7" xfId="21283" xr:uid="{00000000-0005-0000-0000-0000CE3A0000}"/>
    <cellStyle name="SAPBEXHLevel0 2 5 3 7 2" xfId="36209" xr:uid="{00000000-0005-0000-0000-0000CF3A0000}"/>
    <cellStyle name="SAPBEXHLevel0 2 5 3 8" xfId="39111" xr:uid="{3F0EAC9A-1D82-4268-9B24-4F545340CC88}"/>
    <cellStyle name="SAPBEXHLevel0 2 5 3 9" xfId="43719" xr:uid="{9E45797B-E32D-4CC6-96F9-C78A8B855885}"/>
    <cellStyle name="SAPBEXHLevel0 2 5 4" xfId="8141" xr:uid="{00000000-0005-0000-0000-0000D03A0000}"/>
    <cellStyle name="SAPBEXHLevel0 2 5 4 2" xfId="24170" xr:uid="{00000000-0005-0000-0000-0000D13A0000}"/>
    <cellStyle name="SAPBEXHLevel0 2 5 5" xfId="10968" xr:uid="{00000000-0005-0000-0000-0000D23A0000}"/>
    <cellStyle name="SAPBEXHLevel0 2 5 5 2" xfId="26835" xr:uid="{00000000-0005-0000-0000-0000D33A0000}"/>
    <cellStyle name="SAPBEXHLevel0 2 5 6" xfId="13110" xr:uid="{00000000-0005-0000-0000-0000D43A0000}"/>
    <cellStyle name="SAPBEXHLevel0 2 5 6 2" xfId="28890" xr:uid="{00000000-0005-0000-0000-0000D53A0000}"/>
    <cellStyle name="SAPBEXHLevel0 2 5 7" xfId="16320" xr:uid="{00000000-0005-0000-0000-0000D63A0000}"/>
    <cellStyle name="SAPBEXHLevel0 2 5 7 2" xfId="31458" xr:uid="{00000000-0005-0000-0000-0000D73A0000}"/>
    <cellStyle name="SAPBEXHLevel0 2 5 8" xfId="18930" xr:uid="{00000000-0005-0000-0000-0000D83A0000}"/>
    <cellStyle name="SAPBEXHLevel0 2 5 8 2" xfId="33878" xr:uid="{00000000-0005-0000-0000-0000D93A0000}"/>
    <cellStyle name="SAPBEXHLevel0 2 5 9" xfId="39650" xr:uid="{D9D4537E-AEA3-4DBF-81B5-2FB4EEBDFCD8}"/>
    <cellStyle name="SAPBEXHLevel0 2 6" xfId="2972" xr:uid="{00000000-0005-0000-0000-0000DA3A0000}"/>
    <cellStyle name="SAPBEXHLevel0 2 6 10" xfId="42502" xr:uid="{077F4609-43AD-4176-A705-E92E81EB296D}"/>
    <cellStyle name="SAPBEXHLevel0 2 6 11" xfId="40260" xr:uid="{F207D32A-D05D-4803-B003-D7539D70E352}"/>
    <cellStyle name="SAPBEXHLevel0 2 6 12" xfId="47021" xr:uid="{645B53E5-80BC-4050-A6DD-9ABA871E3AD0}"/>
    <cellStyle name="SAPBEXHLevel0 2 6 2" xfId="2973" xr:uid="{00000000-0005-0000-0000-0000DB3A0000}"/>
    <cellStyle name="SAPBEXHLevel0 2 6 2 10" xfId="41452" xr:uid="{C74CA7C5-2896-4493-94BF-F3CCEB7929EE}"/>
    <cellStyle name="SAPBEXHLevel0 2 6 2 11" xfId="47022" xr:uid="{FA7883BC-3DDD-49FC-9552-82AEABD5C9F9}"/>
    <cellStyle name="SAPBEXHLevel0 2 6 2 2" xfId="4539" xr:uid="{00000000-0005-0000-0000-0000DC3A0000}"/>
    <cellStyle name="SAPBEXHLevel0 2 6 2 2 10" xfId="45912" xr:uid="{4E85D161-F570-463B-8C43-21360E95F1AF}"/>
    <cellStyle name="SAPBEXHLevel0 2 6 2 2 11" xfId="48230" xr:uid="{20E72138-3078-49BE-8DD7-F621E1D248F8}"/>
    <cellStyle name="SAPBEXHLevel0 2 6 2 2 2" xfId="9694" xr:uid="{00000000-0005-0000-0000-0000DD3A0000}"/>
    <cellStyle name="SAPBEXHLevel0 2 6 2 2 2 2" xfId="25685" xr:uid="{00000000-0005-0000-0000-0000DE3A0000}"/>
    <cellStyle name="SAPBEXHLevel0 2 6 2 2 3" xfId="12512" xr:uid="{00000000-0005-0000-0000-0000DF3A0000}"/>
    <cellStyle name="SAPBEXHLevel0 2 6 2 2 3 2" xfId="28356" xr:uid="{00000000-0005-0000-0000-0000E03A0000}"/>
    <cellStyle name="SAPBEXHLevel0 2 6 2 2 4" xfId="14037" xr:uid="{00000000-0005-0000-0000-0000E13A0000}"/>
    <cellStyle name="SAPBEXHLevel0 2 6 2 2 4 2" xfId="29619" xr:uid="{00000000-0005-0000-0000-0000E23A0000}"/>
    <cellStyle name="SAPBEXHLevel0 2 6 2 2 5" xfId="17835" xr:uid="{00000000-0005-0000-0000-0000E33A0000}"/>
    <cellStyle name="SAPBEXHLevel0 2 6 2 2 5 2" xfId="32951" xr:uid="{00000000-0005-0000-0000-0000E43A0000}"/>
    <cellStyle name="SAPBEXHLevel0 2 6 2 2 6" xfId="20443" xr:uid="{00000000-0005-0000-0000-0000E53A0000}"/>
    <cellStyle name="SAPBEXHLevel0 2 6 2 2 6 2" xfId="35380" xr:uid="{00000000-0005-0000-0000-0000E63A0000}"/>
    <cellStyle name="SAPBEXHLevel0 2 6 2 2 7" xfId="21907" xr:uid="{00000000-0005-0000-0000-0000E73A0000}"/>
    <cellStyle name="SAPBEXHLevel0 2 6 2 2 7 2" xfId="36826" xr:uid="{00000000-0005-0000-0000-0000E83A0000}"/>
    <cellStyle name="SAPBEXHLevel0 2 6 2 2 8" xfId="39108" xr:uid="{4A347869-8006-4C5E-9969-14A263A32816}"/>
    <cellStyle name="SAPBEXHLevel0 2 6 2 2 9" xfId="43722" xr:uid="{4BCF2544-B3AC-41B6-85F7-65C0DD82EA06}"/>
    <cellStyle name="SAPBEXHLevel0 2 6 2 3" xfId="8144" xr:uid="{00000000-0005-0000-0000-0000E93A0000}"/>
    <cellStyle name="SAPBEXHLevel0 2 6 2 3 2" xfId="24173" xr:uid="{00000000-0005-0000-0000-0000EA3A0000}"/>
    <cellStyle name="SAPBEXHLevel0 2 6 2 4" xfId="10971" xr:uid="{00000000-0005-0000-0000-0000EB3A0000}"/>
    <cellStyle name="SAPBEXHLevel0 2 6 2 4 2" xfId="26838" xr:uid="{00000000-0005-0000-0000-0000EC3A0000}"/>
    <cellStyle name="SAPBEXHLevel0 2 6 2 5" xfId="13111" xr:uid="{00000000-0005-0000-0000-0000ED3A0000}"/>
    <cellStyle name="SAPBEXHLevel0 2 6 2 5 2" xfId="28891" xr:uid="{00000000-0005-0000-0000-0000EE3A0000}"/>
    <cellStyle name="SAPBEXHLevel0 2 6 2 6" xfId="16323" xr:uid="{00000000-0005-0000-0000-0000EF3A0000}"/>
    <cellStyle name="SAPBEXHLevel0 2 6 2 6 2" xfId="31461" xr:uid="{00000000-0005-0000-0000-0000F03A0000}"/>
    <cellStyle name="SAPBEXHLevel0 2 6 2 7" xfId="18933" xr:uid="{00000000-0005-0000-0000-0000F13A0000}"/>
    <cellStyle name="SAPBEXHLevel0 2 6 2 7 2" xfId="33881" xr:uid="{00000000-0005-0000-0000-0000F23A0000}"/>
    <cellStyle name="SAPBEXHLevel0 2 6 2 8" xfId="40790" xr:uid="{BD410312-963E-4FB6-93F8-A4603115D350}"/>
    <cellStyle name="SAPBEXHLevel0 2 6 2 9" xfId="42503" xr:uid="{BB365CE4-3BD2-403E-AD08-885E5AB2E324}"/>
    <cellStyle name="SAPBEXHLevel0 2 6 3" xfId="4540" xr:uid="{00000000-0005-0000-0000-0000F33A0000}"/>
    <cellStyle name="SAPBEXHLevel0 2 6 3 10" xfId="45911" xr:uid="{C1AE12B6-4181-4DC4-A53D-49447477CB7C}"/>
    <cellStyle name="SAPBEXHLevel0 2 6 3 11" xfId="48229" xr:uid="{F307745D-EF10-4E57-9502-67EC5B3EC258}"/>
    <cellStyle name="SAPBEXHLevel0 2 6 3 2" xfId="9695" xr:uid="{00000000-0005-0000-0000-0000F43A0000}"/>
    <cellStyle name="SAPBEXHLevel0 2 6 3 2 2" xfId="25686" xr:uid="{00000000-0005-0000-0000-0000F53A0000}"/>
    <cellStyle name="SAPBEXHLevel0 2 6 3 3" xfId="12513" xr:uid="{00000000-0005-0000-0000-0000F63A0000}"/>
    <cellStyle name="SAPBEXHLevel0 2 6 3 3 2" xfId="28357" xr:uid="{00000000-0005-0000-0000-0000F73A0000}"/>
    <cellStyle name="SAPBEXHLevel0 2 6 3 4" xfId="14839" xr:uid="{00000000-0005-0000-0000-0000F83A0000}"/>
    <cellStyle name="SAPBEXHLevel0 2 6 3 4 2" xfId="30291" xr:uid="{00000000-0005-0000-0000-0000F93A0000}"/>
    <cellStyle name="SAPBEXHLevel0 2 6 3 5" xfId="17836" xr:uid="{00000000-0005-0000-0000-0000FA3A0000}"/>
    <cellStyle name="SAPBEXHLevel0 2 6 3 5 2" xfId="32952" xr:uid="{00000000-0005-0000-0000-0000FB3A0000}"/>
    <cellStyle name="SAPBEXHLevel0 2 6 3 6" xfId="20444" xr:uid="{00000000-0005-0000-0000-0000FC3A0000}"/>
    <cellStyle name="SAPBEXHLevel0 2 6 3 6 2" xfId="35381" xr:uid="{00000000-0005-0000-0000-0000FD3A0000}"/>
    <cellStyle name="SAPBEXHLevel0 2 6 3 7" xfId="21908" xr:uid="{00000000-0005-0000-0000-0000FE3A0000}"/>
    <cellStyle name="SAPBEXHLevel0 2 6 3 7 2" xfId="36827" xr:uid="{00000000-0005-0000-0000-0000FF3A0000}"/>
    <cellStyle name="SAPBEXHLevel0 2 6 3 8" xfId="39109" xr:uid="{6E371FA9-A164-4473-92E0-710CB29DBAC3}"/>
    <cellStyle name="SAPBEXHLevel0 2 6 3 9" xfId="43721" xr:uid="{84534F75-52F9-45DF-A49C-AE1E2AD0D478}"/>
    <cellStyle name="SAPBEXHLevel0 2 6 4" xfId="8143" xr:uid="{00000000-0005-0000-0000-0000003B0000}"/>
    <cellStyle name="SAPBEXHLevel0 2 6 4 2" xfId="24172" xr:uid="{00000000-0005-0000-0000-0000013B0000}"/>
    <cellStyle name="SAPBEXHLevel0 2 6 5" xfId="10970" xr:uid="{00000000-0005-0000-0000-0000023B0000}"/>
    <cellStyle name="SAPBEXHLevel0 2 6 5 2" xfId="26837" xr:uid="{00000000-0005-0000-0000-0000033B0000}"/>
    <cellStyle name="SAPBEXHLevel0 2 6 6" xfId="14292" xr:uid="{00000000-0005-0000-0000-0000043B0000}"/>
    <cellStyle name="SAPBEXHLevel0 2 6 6 2" xfId="29815" xr:uid="{00000000-0005-0000-0000-0000053B0000}"/>
    <cellStyle name="SAPBEXHLevel0 2 6 7" xfId="16322" xr:uid="{00000000-0005-0000-0000-0000063B0000}"/>
    <cellStyle name="SAPBEXHLevel0 2 6 7 2" xfId="31460" xr:uid="{00000000-0005-0000-0000-0000073B0000}"/>
    <cellStyle name="SAPBEXHLevel0 2 6 8" xfId="18932" xr:uid="{00000000-0005-0000-0000-0000083B0000}"/>
    <cellStyle name="SAPBEXHLevel0 2 6 8 2" xfId="33880" xr:uid="{00000000-0005-0000-0000-0000093B0000}"/>
    <cellStyle name="SAPBEXHLevel0 2 6 9" xfId="39649" xr:uid="{960968A1-5D70-4D9C-AFB4-0ABD729ACDBA}"/>
    <cellStyle name="SAPBEXHLevel0 2 7" xfId="2974" xr:uid="{00000000-0005-0000-0000-00000A3B0000}"/>
    <cellStyle name="SAPBEXHLevel0 2 7 10" xfId="42504" xr:uid="{7C0FC952-321E-484B-B950-7CFFCB9F443F}"/>
    <cellStyle name="SAPBEXHLevel0 2 7 11" xfId="41177" xr:uid="{2D394E30-C0A4-4813-9D41-D1F927C094E3}"/>
    <cellStyle name="SAPBEXHLevel0 2 7 12" xfId="47023" xr:uid="{7A8DA1EB-0326-4E42-98CE-E3E114FF7744}"/>
    <cellStyle name="SAPBEXHLevel0 2 7 2" xfId="2975" xr:uid="{00000000-0005-0000-0000-00000B3B0000}"/>
    <cellStyle name="SAPBEXHLevel0 2 7 2 10" xfId="40041" xr:uid="{FA20F396-548B-4B62-822F-B126E0F35D9F}"/>
    <cellStyle name="SAPBEXHLevel0 2 7 2 11" xfId="47024" xr:uid="{28CF13B2-2DA8-432F-B51B-BA185CF128FD}"/>
    <cellStyle name="SAPBEXHLevel0 2 7 2 2" xfId="4537" xr:uid="{00000000-0005-0000-0000-00000C3B0000}"/>
    <cellStyle name="SAPBEXHLevel0 2 7 2 2 10" xfId="45914" xr:uid="{CB5C52B0-90A3-49BA-841F-330DA4D70CA4}"/>
    <cellStyle name="SAPBEXHLevel0 2 7 2 2 11" xfId="48232" xr:uid="{07F072DA-8136-4901-952B-1EC3DE983EBE}"/>
    <cellStyle name="SAPBEXHLevel0 2 7 2 2 2" xfId="9692" xr:uid="{00000000-0005-0000-0000-00000D3B0000}"/>
    <cellStyle name="SAPBEXHLevel0 2 7 2 2 2 2" xfId="25683" xr:uid="{00000000-0005-0000-0000-00000E3B0000}"/>
    <cellStyle name="SAPBEXHLevel0 2 7 2 2 3" xfId="12510" xr:uid="{00000000-0005-0000-0000-00000F3B0000}"/>
    <cellStyle name="SAPBEXHLevel0 2 7 2 2 3 2" xfId="28354" xr:uid="{00000000-0005-0000-0000-0000103B0000}"/>
    <cellStyle name="SAPBEXHLevel0 2 7 2 2 4" xfId="10488" xr:uid="{00000000-0005-0000-0000-0000113B0000}"/>
    <cellStyle name="SAPBEXHLevel0 2 7 2 2 4 2" xfId="26410" xr:uid="{00000000-0005-0000-0000-0000123B0000}"/>
    <cellStyle name="SAPBEXHLevel0 2 7 2 2 5" xfId="17833" xr:uid="{00000000-0005-0000-0000-0000133B0000}"/>
    <cellStyle name="SAPBEXHLevel0 2 7 2 2 5 2" xfId="32949" xr:uid="{00000000-0005-0000-0000-0000143B0000}"/>
    <cellStyle name="SAPBEXHLevel0 2 7 2 2 6" xfId="20441" xr:uid="{00000000-0005-0000-0000-0000153B0000}"/>
    <cellStyle name="SAPBEXHLevel0 2 7 2 2 6 2" xfId="35378" xr:uid="{00000000-0005-0000-0000-0000163B0000}"/>
    <cellStyle name="SAPBEXHLevel0 2 7 2 2 7" xfId="18429" xr:uid="{00000000-0005-0000-0000-0000173B0000}"/>
    <cellStyle name="SAPBEXHLevel0 2 7 2 2 7 2" xfId="33480" xr:uid="{00000000-0005-0000-0000-0000183B0000}"/>
    <cellStyle name="SAPBEXHLevel0 2 7 2 2 8" xfId="38114" xr:uid="{71E0A365-4038-47EB-81A9-B5A8913F0172}"/>
    <cellStyle name="SAPBEXHLevel0 2 7 2 2 9" xfId="43724" xr:uid="{55C7782A-3E51-471C-BAEF-D38498466214}"/>
    <cellStyle name="SAPBEXHLevel0 2 7 2 3" xfId="8146" xr:uid="{00000000-0005-0000-0000-0000193B0000}"/>
    <cellStyle name="SAPBEXHLevel0 2 7 2 3 2" xfId="24175" xr:uid="{00000000-0005-0000-0000-00001A3B0000}"/>
    <cellStyle name="SAPBEXHLevel0 2 7 2 4" xfId="10973" xr:uid="{00000000-0005-0000-0000-00001B3B0000}"/>
    <cellStyle name="SAPBEXHLevel0 2 7 2 4 2" xfId="26840" xr:uid="{00000000-0005-0000-0000-00001C3B0000}"/>
    <cellStyle name="SAPBEXHLevel0 2 7 2 5" xfId="14424" xr:uid="{00000000-0005-0000-0000-00001D3B0000}"/>
    <cellStyle name="SAPBEXHLevel0 2 7 2 5 2" xfId="29943" xr:uid="{00000000-0005-0000-0000-00001E3B0000}"/>
    <cellStyle name="SAPBEXHLevel0 2 7 2 6" xfId="16325" xr:uid="{00000000-0005-0000-0000-00001F3B0000}"/>
    <cellStyle name="SAPBEXHLevel0 2 7 2 6 2" xfId="31463" xr:uid="{00000000-0005-0000-0000-0000203B0000}"/>
    <cellStyle name="SAPBEXHLevel0 2 7 2 7" xfId="18935" xr:uid="{00000000-0005-0000-0000-0000213B0000}"/>
    <cellStyle name="SAPBEXHLevel0 2 7 2 7 2" xfId="33883" xr:uid="{00000000-0005-0000-0000-0000223B0000}"/>
    <cellStyle name="SAPBEXHLevel0 2 7 2 8" xfId="40789" xr:uid="{52D39D1C-7A48-4D47-AA02-BD25AE11478E}"/>
    <cellStyle name="SAPBEXHLevel0 2 7 2 9" xfId="42505" xr:uid="{BB1922E5-4646-4979-8B82-033B11670BD3}"/>
    <cellStyle name="SAPBEXHLevel0 2 7 3" xfId="4538" xr:uid="{00000000-0005-0000-0000-0000233B0000}"/>
    <cellStyle name="SAPBEXHLevel0 2 7 3 10" xfId="45913" xr:uid="{C5E65C70-5278-45D2-BA17-C323F3485562}"/>
    <cellStyle name="SAPBEXHLevel0 2 7 3 11" xfId="48231" xr:uid="{B73E3D40-FF79-47B7-81C4-EA497B2D9AB2}"/>
    <cellStyle name="SAPBEXHLevel0 2 7 3 2" xfId="9693" xr:uid="{00000000-0005-0000-0000-0000243B0000}"/>
    <cellStyle name="SAPBEXHLevel0 2 7 3 2 2" xfId="25684" xr:uid="{00000000-0005-0000-0000-0000253B0000}"/>
    <cellStyle name="SAPBEXHLevel0 2 7 3 3" xfId="12511" xr:uid="{00000000-0005-0000-0000-0000263B0000}"/>
    <cellStyle name="SAPBEXHLevel0 2 7 3 3 2" xfId="28355" xr:uid="{00000000-0005-0000-0000-0000273B0000}"/>
    <cellStyle name="SAPBEXHLevel0 2 7 3 4" xfId="14840" xr:uid="{00000000-0005-0000-0000-0000283B0000}"/>
    <cellStyle name="SAPBEXHLevel0 2 7 3 4 2" xfId="30292" xr:uid="{00000000-0005-0000-0000-0000293B0000}"/>
    <cellStyle name="SAPBEXHLevel0 2 7 3 5" xfId="17834" xr:uid="{00000000-0005-0000-0000-00002A3B0000}"/>
    <cellStyle name="SAPBEXHLevel0 2 7 3 5 2" xfId="32950" xr:uid="{00000000-0005-0000-0000-00002B3B0000}"/>
    <cellStyle name="SAPBEXHLevel0 2 7 3 6" xfId="20442" xr:uid="{00000000-0005-0000-0000-00002C3B0000}"/>
    <cellStyle name="SAPBEXHLevel0 2 7 3 6 2" xfId="35379" xr:uid="{00000000-0005-0000-0000-00002D3B0000}"/>
    <cellStyle name="SAPBEXHLevel0 2 7 3 7" xfId="21281" xr:uid="{00000000-0005-0000-0000-00002E3B0000}"/>
    <cellStyle name="SAPBEXHLevel0 2 7 3 7 2" xfId="36207" xr:uid="{00000000-0005-0000-0000-00002F3B0000}"/>
    <cellStyle name="SAPBEXHLevel0 2 7 3 8" xfId="39107" xr:uid="{3D679832-F23E-489E-A388-A5FBB52CCCF6}"/>
    <cellStyle name="SAPBEXHLevel0 2 7 3 9" xfId="43723" xr:uid="{CA111E1F-48B9-4775-9B36-424075B0FE42}"/>
    <cellStyle name="SAPBEXHLevel0 2 7 4" xfId="8145" xr:uid="{00000000-0005-0000-0000-0000303B0000}"/>
    <cellStyle name="SAPBEXHLevel0 2 7 4 2" xfId="24174" xr:uid="{00000000-0005-0000-0000-0000313B0000}"/>
    <cellStyle name="SAPBEXHLevel0 2 7 5" xfId="10972" xr:uid="{00000000-0005-0000-0000-0000323B0000}"/>
    <cellStyle name="SAPBEXHLevel0 2 7 5 2" xfId="26839" xr:uid="{00000000-0005-0000-0000-0000333B0000}"/>
    <cellStyle name="SAPBEXHLevel0 2 7 6" xfId="5788" xr:uid="{00000000-0005-0000-0000-0000343B0000}"/>
    <cellStyle name="SAPBEXHLevel0 2 7 6 2" xfId="22823" xr:uid="{00000000-0005-0000-0000-0000353B0000}"/>
    <cellStyle name="SAPBEXHLevel0 2 7 7" xfId="16324" xr:uid="{00000000-0005-0000-0000-0000363B0000}"/>
    <cellStyle name="SAPBEXHLevel0 2 7 7 2" xfId="31462" xr:uid="{00000000-0005-0000-0000-0000373B0000}"/>
    <cellStyle name="SAPBEXHLevel0 2 7 8" xfId="18934" xr:uid="{00000000-0005-0000-0000-0000383B0000}"/>
    <cellStyle name="SAPBEXHLevel0 2 7 8 2" xfId="33882" xr:uid="{00000000-0005-0000-0000-0000393B0000}"/>
    <cellStyle name="SAPBEXHLevel0 2 7 9" xfId="39648" xr:uid="{2F0AAF60-85BB-43FE-BD74-742091FD1DEF}"/>
    <cellStyle name="SAPBEXHLevel0 2 8" xfId="2976" xr:uid="{00000000-0005-0000-0000-00003A3B0000}"/>
    <cellStyle name="SAPBEXHLevel0 2 8 10" xfId="41176" xr:uid="{6AAEBA09-0B74-4D85-B3BE-3D80093A9A5D}"/>
    <cellStyle name="SAPBEXHLevel0 2 8 11" xfId="47025" xr:uid="{0E95C4DB-977F-4ED9-B664-BEB30FBE940C}"/>
    <cellStyle name="SAPBEXHLevel0 2 8 2" xfId="4536" xr:uid="{00000000-0005-0000-0000-00003B3B0000}"/>
    <cellStyle name="SAPBEXHLevel0 2 8 2 10" xfId="45915" xr:uid="{808ACFE1-DC2E-46F4-93DC-F75A49D89A18}"/>
    <cellStyle name="SAPBEXHLevel0 2 8 2 11" xfId="48233" xr:uid="{5DAE15D0-7782-49E1-8D24-87C90E22BCD5}"/>
    <cellStyle name="SAPBEXHLevel0 2 8 2 2" xfId="9691" xr:uid="{00000000-0005-0000-0000-00003C3B0000}"/>
    <cellStyle name="SAPBEXHLevel0 2 8 2 2 2" xfId="25682" xr:uid="{00000000-0005-0000-0000-00003D3B0000}"/>
    <cellStyle name="SAPBEXHLevel0 2 8 2 3" xfId="12509" xr:uid="{00000000-0005-0000-0000-00003E3B0000}"/>
    <cellStyle name="SAPBEXHLevel0 2 8 2 3 2" xfId="28353" xr:uid="{00000000-0005-0000-0000-00003F3B0000}"/>
    <cellStyle name="SAPBEXHLevel0 2 8 2 4" xfId="14036" xr:uid="{00000000-0005-0000-0000-0000403B0000}"/>
    <cellStyle name="SAPBEXHLevel0 2 8 2 4 2" xfId="29618" xr:uid="{00000000-0005-0000-0000-0000413B0000}"/>
    <cellStyle name="SAPBEXHLevel0 2 8 2 5" xfId="17832" xr:uid="{00000000-0005-0000-0000-0000423B0000}"/>
    <cellStyle name="SAPBEXHLevel0 2 8 2 5 2" xfId="32948" xr:uid="{00000000-0005-0000-0000-0000433B0000}"/>
    <cellStyle name="SAPBEXHLevel0 2 8 2 6" xfId="20440" xr:uid="{00000000-0005-0000-0000-0000443B0000}"/>
    <cellStyle name="SAPBEXHLevel0 2 8 2 6 2" xfId="35377" xr:uid="{00000000-0005-0000-0000-0000453B0000}"/>
    <cellStyle name="SAPBEXHLevel0 2 8 2 7" xfId="21910" xr:uid="{00000000-0005-0000-0000-0000463B0000}"/>
    <cellStyle name="SAPBEXHLevel0 2 8 2 7 2" xfId="36829" xr:uid="{00000000-0005-0000-0000-0000473B0000}"/>
    <cellStyle name="SAPBEXHLevel0 2 8 2 8" xfId="39106" xr:uid="{B32586E9-095C-4866-8545-5621C132FFE1}"/>
    <cellStyle name="SAPBEXHLevel0 2 8 2 9" xfId="43725" xr:uid="{94482D7D-EF79-4F6E-9524-14F44B10A0FD}"/>
    <cellStyle name="SAPBEXHLevel0 2 8 3" xfId="8147" xr:uid="{00000000-0005-0000-0000-0000483B0000}"/>
    <cellStyle name="SAPBEXHLevel0 2 8 3 2" xfId="24176" xr:uid="{00000000-0005-0000-0000-0000493B0000}"/>
    <cellStyle name="SAPBEXHLevel0 2 8 4" xfId="10974" xr:uid="{00000000-0005-0000-0000-00004A3B0000}"/>
    <cellStyle name="SAPBEXHLevel0 2 8 4 2" xfId="26841" xr:uid="{00000000-0005-0000-0000-00004B3B0000}"/>
    <cellStyle name="SAPBEXHLevel0 2 8 5" xfId="14293" xr:uid="{00000000-0005-0000-0000-00004C3B0000}"/>
    <cellStyle name="SAPBEXHLevel0 2 8 5 2" xfId="29816" xr:uid="{00000000-0005-0000-0000-00004D3B0000}"/>
    <cellStyle name="SAPBEXHLevel0 2 8 6" xfId="16326" xr:uid="{00000000-0005-0000-0000-00004E3B0000}"/>
    <cellStyle name="SAPBEXHLevel0 2 8 6 2" xfId="31464" xr:uid="{00000000-0005-0000-0000-00004F3B0000}"/>
    <cellStyle name="SAPBEXHLevel0 2 8 7" xfId="18936" xr:uid="{00000000-0005-0000-0000-0000503B0000}"/>
    <cellStyle name="SAPBEXHLevel0 2 8 7 2" xfId="33884" xr:uid="{00000000-0005-0000-0000-0000513B0000}"/>
    <cellStyle name="SAPBEXHLevel0 2 8 8" xfId="39647" xr:uid="{C4EC1CD4-11A1-4D07-98C0-F86A018FC865}"/>
    <cellStyle name="SAPBEXHLevel0 2 8 9" xfId="42506" xr:uid="{39B0F832-3DA0-48F6-9B69-EF4EEA9676ED}"/>
    <cellStyle name="SAPBEXHLevel0 2 9" xfId="2977" xr:uid="{00000000-0005-0000-0000-0000523B0000}"/>
    <cellStyle name="SAPBEXHLevel0 2 9 10" xfId="39311" xr:uid="{8E470CB6-E117-4A8D-AC4E-C57F2393BC19}"/>
    <cellStyle name="SAPBEXHLevel0 2 9 11" xfId="47026" xr:uid="{1A729826-7566-4781-A63D-8AF607B2D47B}"/>
    <cellStyle name="SAPBEXHLevel0 2 9 2" xfId="4535" xr:uid="{00000000-0005-0000-0000-0000533B0000}"/>
    <cellStyle name="SAPBEXHLevel0 2 9 2 10" xfId="45916" xr:uid="{7E246C29-B5B6-4BF4-B9F3-2AF42CB989B3}"/>
    <cellStyle name="SAPBEXHLevel0 2 9 2 11" xfId="48234" xr:uid="{2541227B-47E1-409A-922C-97B0D2602C83}"/>
    <cellStyle name="SAPBEXHLevel0 2 9 2 2" xfId="9690" xr:uid="{00000000-0005-0000-0000-0000543B0000}"/>
    <cellStyle name="SAPBEXHLevel0 2 9 2 2 2" xfId="25681" xr:uid="{00000000-0005-0000-0000-0000553B0000}"/>
    <cellStyle name="SAPBEXHLevel0 2 9 2 3" xfId="12508" xr:uid="{00000000-0005-0000-0000-0000563B0000}"/>
    <cellStyle name="SAPBEXHLevel0 2 9 2 3 2" xfId="28352" xr:uid="{00000000-0005-0000-0000-0000573B0000}"/>
    <cellStyle name="SAPBEXHLevel0 2 9 2 4" xfId="14841" xr:uid="{00000000-0005-0000-0000-0000583B0000}"/>
    <cellStyle name="SAPBEXHLevel0 2 9 2 4 2" xfId="30293" xr:uid="{00000000-0005-0000-0000-0000593B0000}"/>
    <cellStyle name="SAPBEXHLevel0 2 9 2 5" xfId="17831" xr:uid="{00000000-0005-0000-0000-00005A3B0000}"/>
    <cellStyle name="SAPBEXHLevel0 2 9 2 5 2" xfId="32947" xr:uid="{00000000-0005-0000-0000-00005B3B0000}"/>
    <cellStyle name="SAPBEXHLevel0 2 9 2 6" xfId="20439" xr:uid="{00000000-0005-0000-0000-00005C3B0000}"/>
    <cellStyle name="SAPBEXHLevel0 2 9 2 6 2" xfId="35376" xr:uid="{00000000-0005-0000-0000-00005D3B0000}"/>
    <cellStyle name="SAPBEXHLevel0 2 9 2 7" xfId="20870" xr:uid="{00000000-0005-0000-0000-00005E3B0000}"/>
    <cellStyle name="SAPBEXHLevel0 2 9 2 7 2" xfId="35797" xr:uid="{00000000-0005-0000-0000-00005F3B0000}"/>
    <cellStyle name="SAPBEXHLevel0 2 9 2 8" xfId="38111" xr:uid="{7F819E6B-2E4B-4EB1-A3E1-23BD19325506}"/>
    <cellStyle name="SAPBEXHLevel0 2 9 2 9" xfId="43726" xr:uid="{D1D897CE-2CF4-473F-A4B1-801DFFD1A02C}"/>
    <cellStyle name="SAPBEXHLevel0 2 9 3" xfId="8148" xr:uid="{00000000-0005-0000-0000-0000603B0000}"/>
    <cellStyle name="SAPBEXHLevel0 2 9 3 2" xfId="24177" xr:uid="{00000000-0005-0000-0000-0000613B0000}"/>
    <cellStyle name="SAPBEXHLevel0 2 9 4" xfId="10975" xr:uid="{00000000-0005-0000-0000-0000623B0000}"/>
    <cellStyle name="SAPBEXHLevel0 2 9 4 2" xfId="26842" xr:uid="{00000000-0005-0000-0000-0000633B0000}"/>
    <cellStyle name="SAPBEXHLevel0 2 9 5" xfId="14425" xr:uid="{00000000-0005-0000-0000-0000643B0000}"/>
    <cellStyle name="SAPBEXHLevel0 2 9 5 2" xfId="29944" xr:uid="{00000000-0005-0000-0000-0000653B0000}"/>
    <cellStyle name="SAPBEXHLevel0 2 9 6" xfId="16327" xr:uid="{00000000-0005-0000-0000-0000663B0000}"/>
    <cellStyle name="SAPBEXHLevel0 2 9 6 2" xfId="31465" xr:uid="{00000000-0005-0000-0000-0000673B0000}"/>
    <cellStyle name="SAPBEXHLevel0 2 9 7" xfId="18937" xr:uid="{00000000-0005-0000-0000-0000683B0000}"/>
    <cellStyle name="SAPBEXHLevel0 2 9 7 2" xfId="33885" xr:uid="{00000000-0005-0000-0000-0000693B0000}"/>
    <cellStyle name="SAPBEXHLevel0 2 9 8" xfId="40788" xr:uid="{DBC11810-E65F-4110-A3FF-FE7FC7AA04AB}"/>
    <cellStyle name="SAPBEXHLevel0 2 9 9" xfId="42507" xr:uid="{7737622A-4E85-4D75-B41B-44510491944E}"/>
    <cellStyle name="SAPBEXHLevel0 20" xfId="2978" xr:uid="{00000000-0005-0000-0000-00006A3B0000}"/>
    <cellStyle name="SAPBEXHLevel0 20 10" xfId="40966" xr:uid="{5F5F9618-5CC8-4945-8A15-0831A3EF0330}"/>
    <cellStyle name="SAPBEXHLevel0 20 11" xfId="47027" xr:uid="{0EA2AE67-2A5F-4242-83B9-FDA109EE5B60}"/>
    <cellStyle name="SAPBEXHLevel0 20 2" xfId="4534" xr:uid="{00000000-0005-0000-0000-00006B3B0000}"/>
    <cellStyle name="SAPBEXHLevel0 20 2 10" xfId="45917" xr:uid="{121165FF-B6AA-4B90-8E92-C105C7AC20B3}"/>
    <cellStyle name="SAPBEXHLevel0 20 2 11" xfId="48235" xr:uid="{9C8786DC-BEFA-4E35-BFB9-A8563825B32A}"/>
    <cellStyle name="SAPBEXHLevel0 20 2 2" xfId="9689" xr:uid="{00000000-0005-0000-0000-00006C3B0000}"/>
    <cellStyle name="SAPBEXHLevel0 20 2 2 2" xfId="25680" xr:uid="{00000000-0005-0000-0000-00006D3B0000}"/>
    <cellStyle name="SAPBEXHLevel0 20 2 3" xfId="12507" xr:uid="{00000000-0005-0000-0000-00006E3B0000}"/>
    <cellStyle name="SAPBEXHLevel0 20 2 3 2" xfId="28351" xr:uid="{00000000-0005-0000-0000-00006F3B0000}"/>
    <cellStyle name="SAPBEXHLevel0 20 2 4" xfId="14035" xr:uid="{00000000-0005-0000-0000-0000703B0000}"/>
    <cellStyle name="SAPBEXHLevel0 20 2 4 2" xfId="29617" xr:uid="{00000000-0005-0000-0000-0000713B0000}"/>
    <cellStyle name="SAPBEXHLevel0 20 2 5" xfId="17830" xr:uid="{00000000-0005-0000-0000-0000723B0000}"/>
    <cellStyle name="SAPBEXHLevel0 20 2 5 2" xfId="32946" xr:uid="{00000000-0005-0000-0000-0000733B0000}"/>
    <cellStyle name="SAPBEXHLevel0 20 2 6" xfId="20438" xr:uid="{00000000-0005-0000-0000-0000743B0000}"/>
    <cellStyle name="SAPBEXHLevel0 20 2 6 2" xfId="35375" xr:uid="{00000000-0005-0000-0000-0000753B0000}"/>
    <cellStyle name="SAPBEXHLevel0 20 2 7" xfId="21909" xr:uid="{00000000-0005-0000-0000-0000763B0000}"/>
    <cellStyle name="SAPBEXHLevel0 20 2 7 2" xfId="36828" xr:uid="{00000000-0005-0000-0000-0000773B0000}"/>
    <cellStyle name="SAPBEXHLevel0 20 2 8" xfId="39105" xr:uid="{A29837BC-C825-4994-AC3E-FD86BFEA748C}"/>
    <cellStyle name="SAPBEXHLevel0 20 2 9" xfId="43727" xr:uid="{E7718FE9-4D78-4187-8828-9C1D469B1834}"/>
    <cellStyle name="SAPBEXHLevel0 20 3" xfId="8149" xr:uid="{00000000-0005-0000-0000-0000783B0000}"/>
    <cellStyle name="SAPBEXHLevel0 20 3 2" xfId="24178" xr:uid="{00000000-0005-0000-0000-0000793B0000}"/>
    <cellStyle name="SAPBEXHLevel0 20 4" xfId="10976" xr:uid="{00000000-0005-0000-0000-00007A3B0000}"/>
    <cellStyle name="SAPBEXHLevel0 20 4 2" xfId="26843" xr:uid="{00000000-0005-0000-0000-00007B3B0000}"/>
    <cellStyle name="SAPBEXHLevel0 20 5" xfId="13108" xr:uid="{00000000-0005-0000-0000-00007C3B0000}"/>
    <cellStyle name="SAPBEXHLevel0 20 5 2" xfId="28888" xr:uid="{00000000-0005-0000-0000-00007D3B0000}"/>
    <cellStyle name="SAPBEXHLevel0 20 6" xfId="16328" xr:uid="{00000000-0005-0000-0000-00007E3B0000}"/>
    <cellStyle name="SAPBEXHLevel0 20 6 2" xfId="31466" xr:uid="{00000000-0005-0000-0000-00007F3B0000}"/>
    <cellStyle name="SAPBEXHLevel0 20 7" xfId="18938" xr:uid="{00000000-0005-0000-0000-0000803B0000}"/>
    <cellStyle name="SAPBEXHLevel0 20 7 2" xfId="33886" xr:uid="{00000000-0005-0000-0000-0000813B0000}"/>
    <cellStyle name="SAPBEXHLevel0 20 8" xfId="39646" xr:uid="{F97F14AE-F722-42A5-9802-C9722C31A8CD}"/>
    <cellStyle name="SAPBEXHLevel0 20 9" xfId="42508" xr:uid="{D5F7D25E-CA77-4F3E-A258-9B5C75039868}"/>
    <cellStyle name="SAPBEXHLevel0 21" xfId="2126" xr:uid="{00000000-0005-0000-0000-0000823B0000}"/>
    <cellStyle name="SAPBEXHLevel0 21 10" xfId="45498" xr:uid="{6136BBF1-9C0D-4732-84FD-0B086C3A981E}"/>
    <cellStyle name="SAPBEXHLevel0 21 11" xfId="47820" xr:uid="{D265636F-3557-42CD-8DC9-0D937C34A8F4}"/>
    <cellStyle name="SAPBEXHLevel0 21 2" xfId="7366" xr:uid="{00000000-0005-0000-0000-0000833B0000}"/>
    <cellStyle name="SAPBEXHLevel0 21 2 2" xfId="23569" xr:uid="{00000000-0005-0000-0000-0000843B0000}"/>
    <cellStyle name="SAPBEXHLevel0 21 3" xfId="10207" xr:uid="{00000000-0005-0000-0000-0000853B0000}"/>
    <cellStyle name="SAPBEXHLevel0 21 3 2" xfId="26171" xr:uid="{00000000-0005-0000-0000-0000863B0000}"/>
    <cellStyle name="SAPBEXHLevel0 21 4" xfId="7811" xr:uid="{00000000-0005-0000-0000-0000873B0000}"/>
    <cellStyle name="SAPBEXHLevel0 21 4 2" xfId="23848" xr:uid="{00000000-0005-0000-0000-0000883B0000}"/>
    <cellStyle name="SAPBEXHLevel0 21 5" xfId="15655" xr:uid="{00000000-0005-0000-0000-0000893B0000}"/>
    <cellStyle name="SAPBEXHLevel0 21 5 2" xfId="30954" xr:uid="{00000000-0005-0000-0000-00008A3B0000}"/>
    <cellStyle name="SAPBEXHLevel0 21 6" xfId="18342" xr:uid="{00000000-0005-0000-0000-00008B3B0000}"/>
    <cellStyle name="SAPBEXHLevel0 21 6 2" xfId="33406" xr:uid="{00000000-0005-0000-0000-00008C3B0000}"/>
    <cellStyle name="SAPBEXHLevel0 21 7" xfId="18527" xr:uid="{00000000-0005-0000-0000-00008D3B0000}"/>
    <cellStyle name="SAPBEXHLevel0 21 7 2" xfId="33529" xr:uid="{00000000-0005-0000-0000-00008E3B0000}"/>
    <cellStyle name="SAPBEXHLevel0 21 8" xfId="40340" xr:uid="{B36B51C9-AA2D-4878-919F-AE4EC8691BAC}"/>
    <cellStyle name="SAPBEXHLevel0 21 9" xfId="38889" xr:uid="{8ABF3039-1BF8-4CF0-84D5-ADDDF99D80A6}"/>
    <cellStyle name="SAPBEXHLevel0 22" xfId="5257" xr:uid="{00000000-0005-0000-0000-00008F3B0000}"/>
    <cellStyle name="SAPBEXHLevel0 22 2" xfId="22568" xr:uid="{00000000-0005-0000-0000-0000903B0000}"/>
    <cellStyle name="SAPBEXHLevel0 22 3" xfId="40415" xr:uid="{F5C93788-1D22-4593-A7EB-214B5F2EA8E8}"/>
    <cellStyle name="SAPBEXHLevel0 22 4" xfId="38837" xr:uid="{B319D37C-E6E8-4A23-8A24-891522ECFF5C}"/>
    <cellStyle name="SAPBEXHLevel0 22 5" xfId="45573" xr:uid="{7086DACB-A4FE-44D4-9EC8-741ECE8CBD1E}"/>
    <cellStyle name="SAPBEXHLevel0 22 6" xfId="47893" xr:uid="{8A20B934-8848-413D-A8AF-270C25DF916F}"/>
    <cellStyle name="SAPBEXHLevel0 23" xfId="7163" xr:uid="{00000000-0005-0000-0000-0000913B0000}"/>
    <cellStyle name="SAPBEXHLevel0 23 2" xfId="23445" xr:uid="{00000000-0005-0000-0000-0000923B0000}"/>
    <cellStyle name="SAPBEXHLevel0 24" xfId="10246" xr:uid="{00000000-0005-0000-0000-0000933B0000}"/>
    <cellStyle name="SAPBEXHLevel0 24 2" xfId="26205" xr:uid="{00000000-0005-0000-0000-0000943B0000}"/>
    <cellStyle name="SAPBEXHLevel0 25" xfId="15103" xr:uid="{00000000-0005-0000-0000-0000953B0000}"/>
    <cellStyle name="SAPBEXHLevel0 25 2" xfId="30535" xr:uid="{00000000-0005-0000-0000-0000963B0000}"/>
    <cellStyle name="SAPBEXHLevel0 26" xfId="16295" xr:uid="{00000000-0005-0000-0000-0000973B0000}"/>
    <cellStyle name="SAPBEXHLevel0 26 2" xfId="31433" xr:uid="{00000000-0005-0000-0000-0000983B0000}"/>
    <cellStyle name="SAPBEXHLevel0 27" xfId="38251" xr:uid="{5063AEDA-84CF-41C2-BFFD-670BEB873B83}"/>
    <cellStyle name="SAPBEXHLevel0 28" xfId="40201" xr:uid="{BF5A42D4-CB8C-46BE-83CA-9F5255ADB09A}"/>
    <cellStyle name="SAPBEXHLevel0 29" xfId="39997" xr:uid="{A59DF04C-35EC-49D6-9B86-F82AE88E965C}"/>
    <cellStyle name="SAPBEXHLevel0 3" xfId="822" xr:uid="{00000000-0005-0000-0000-0000993B0000}"/>
    <cellStyle name="SAPBEXHLevel0 3 10" xfId="2979" xr:uid="{00000000-0005-0000-0000-00009A3B0000}"/>
    <cellStyle name="SAPBEXHLevel0 3 10 10" xfId="39828" xr:uid="{3D09D6DB-C01A-4368-86AD-A375EDE31DBD}"/>
    <cellStyle name="SAPBEXHLevel0 3 10 11" xfId="47028" xr:uid="{FEFD761B-6D12-42E1-9BA4-55BEE29C89BA}"/>
    <cellStyle name="SAPBEXHLevel0 3 10 2" xfId="4532" xr:uid="{00000000-0005-0000-0000-00009B3B0000}"/>
    <cellStyle name="SAPBEXHLevel0 3 10 2 10" xfId="45918" xr:uid="{628594F9-973E-4D3D-AE9D-A5BF5FA76FD7}"/>
    <cellStyle name="SAPBEXHLevel0 3 10 2 11" xfId="48236" xr:uid="{03653DC7-8FE4-4BDB-B2D8-164A7170E60F}"/>
    <cellStyle name="SAPBEXHLevel0 3 10 2 2" xfId="9687" xr:uid="{00000000-0005-0000-0000-00009C3B0000}"/>
    <cellStyle name="SAPBEXHLevel0 3 10 2 2 2" xfId="25678" xr:uid="{00000000-0005-0000-0000-00009D3B0000}"/>
    <cellStyle name="SAPBEXHLevel0 3 10 2 3" xfId="12505" xr:uid="{00000000-0005-0000-0000-00009E3B0000}"/>
    <cellStyle name="SAPBEXHLevel0 3 10 2 3 2" xfId="28349" xr:uid="{00000000-0005-0000-0000-00009F3B0000}"/>
    <cellStyle name="SAPBEXHLevel0 3 10 2 4" xfId="10489" xr:uid="{00000000-0005-0000-0000-0000A03B0000}"/>
    <cellStyle name="SAPBEXHLevel0 3 10 2 4 2" xfId="26411" xr:uid="{00000000-0005-0000-0000-0000A13B0000}"/>
    <cellStyle name="SAPBEXHLevel0 3 10 2 5" xfId="17828" xr:uid="{00000000-0005-0000-0000-0000A23B0000}"/>
    <cellStyle name="SAPBEXHLevel0 3 10 2 5 2" xfId="32944" xr:uid="{00000000-0005-0000-0000-0000A33B0000}"/>
    <cellStyle name="SAPBEXHLevel0 3 10 2 6" xfId="20436" xr:uid="{00000000-0005-0000-0000-0000A43B0000}"/>
    <cellStyle name="SAPBEXHLevel0 3 10 2 6 2" xfId="35373" xr:uid="{00000000-0005-0000-0000-0000A53B0000}"/>
    <cellStyle name="SAPBEXHLevel0 3 10 2 7" xfId="18430" xr:uid="{00000000-0005-0000-0000-0000A63B0000}"/>
    <cellStyle name="SAPBEXHLevel0 3 10 2 7 2" xfId="33481" xr:uid="{00000000-0005-0000-0000-0000A73B0000}"/>
    <cellStyle name="SAPBEXHLevel0 3 10 2 8" xfId="39104" xr:uid="{D1EA1155-128A-4B00-94AD-47AB2C65EAB7}"/>
    <cellStyle name="SAPBEXHLevel0 3 10 2 9" xfId="43728" xr:uid="{73E2236D-2CA7-4D93-9ED8-70475DF40AE5}"/>
    <cellStyle name="SAPBEXHLevel0 3 10 3" xfId="8150" xr:uid="{00000000-0005-0000-0000-0000A83B0000}"/>
    <cellStyle name="SAPBEXHLevel0 3 10 3 2" xfId="24179" xr:uid="{00000000-0005-0000-0000-0000A93B0000}"/>
    <cellStyle name="SAPBEXHLevel0 3 10 4" xfId="10977" xr:uid="{00000000-0005-0000-0000-0000AA3B0000}"/>
    <cellStyle name="SAPBEXHLevel0 3 10 4 2" xfId="26844" xr:uid="{00000000-0005-0000-0000-0000AB3B0000}"/>
    <cellStyle name="SAPBEXHLevel0 3 10 5" xfId="15329" xr:uid="{00000000-0005-0000-0000-0000AC3B0000}"/>
    <cellStyle name="SAPBEXHLevel0 3 10 5 2" xfId="30738" xr:uid="{00000000-0005-0000-0000-0000AD3B0000}"/>
    <cellStyle name="SAPBEXHLevel0 3 10 6" xfId="16329" xr:uid="{00000000-0005-0000-0000-0000AE3B0000}"/>
    <cellStyle name="SAPBEXHLevel0 3 10 6 2" xfId="31467" xr:uid="{00000000-0005-0000-0000-0000AF3B0000}"/>
    <cellStyle name="SAPBEXHLevel0 3 10 7" xfId="18939" xr:uid="{00000000-0005-0000-0000-0000B03B0000}"/>
    <cellStyle name="SAPBEXHLevel0 3 10 7 2" xfId="33887" xr:uid="{00000000-0005-0000-0000-0000B13B0000}"/>
    <cellStyle name="SAPBEXHLevel0 3 10 8" xfId="40787" xr:uid="{7B0AFCC5-4AA2-4F7F-BFB5-F2BFF9D0AF7A}"/>
    <cellStyle name="SAPBEXHLevel0 3 10 9" xfId="42509" xr:uid="{EC36504A-447D-4360-BD01-6A0788641E67}"/>
    <cellStyle name="SAPBEXHLevel0 3 11" xfId="2980" xr:uid="{00000000-0005-0000-0000-0000B23B0000}"/>
    <cellStyle name="SAPBEXHLevel0 3 11 10" xfId="41952" xr:uid="{0597B721-E80C-400F-A384-039DC7DA03E5}"/>
    <cellStyle name="SAPBEXHLevel0 3 11 11" xfId="47029" xr:uid="{9DA84BF0-8285-45B8-8078-0288A457CC4D}"/>
    <cellStyle name="SAPBEXHLevel0 3 11 2" xfId="4531" xr:uid="{00000000-0005-0000-0000-0000B33B0000}"/>
    <cellStyle name="SAPBEXHLevel0 3 11 2 10" xfId="45919" xr:uid="{4D3601DB-F981-4F26-82EE-74EA69EE236B}"/>
    <cellStyle name="SAPBEXHLevel0 3 11 2 11" xfId="48237" xr:uid="{AB50E1F2-EFE1-4A8C-A1BA-11F4B5804D46}"/>
    <cellStyle name="SAPBEXHLevel0 3 11 2 2" xfId="9686" xr:uid="{00000000-0005-0000-0000-0000B43B0000}"/>
    <cellStyle name="SAPBEXHLevel0 3 11 2 2 2" xfId="25677" xr:uid="{00000000-0005-0000-0000-0000B53B0000}"/>
    <cellStyle name="SAPBEXHLevel0 3 11 2 3" xfId="12504" xr:uid="{00000000-0005-0000-0000-0000B63B0000}"/>
    <cellStyle name="SAPBEXHLevel0 3 11 2 3 2" xfId="28348" xr:uid="{00000000-0005-0000-0000-0000B73B0000}"/>
    <cellStyle name="SAPBEXHLevel0 3 11 2 4" xfId="14034" xr:uid="{00000000-0005-0000-0000-0000B83B0000}"/>
    <cellStyle name="SAPBEXHLevel0 3 11 2 4 2" xfId="29616" xr:uid="{00000000-0005-0000-0000-0000B93B0000}"/>
    <cellStyle name="SAPBEXHLevel0 3 11 2 5" xfId="17827" xr:uid="{00000000-0005-0000-0000-0000BA3B0000}"/>
    <cellStyle name="SAPBEXHLevel0 3 11 2 5 2" xfId="32943" xr:uid="{00000000-0005-0000-0000-0000BB3B0000}"/>
    <cellStyle name="SAPBEXHLevel0 3 11 2 6" xfId="20435" xr:uid="{00000000-0005-0000-0000-0000BC3B0000}"/>
    <cellStyle name="SAPBEXHLevel0 3 11 2 6 2" xfId="35372" xr:uid="{00000000-0005-0000-0000-0000BD3B0000}"/>
    <cellStyle name="SAPBEXHLevel0 3 11 2 7" xfId="21422" xr:uid="{00000000-0005-0000-0000-0000BE3B0000}"/>
    <cellStyle name="SAPBEXHLevel0 3 11 2 7 2" xfId="36348" xr:uid="{00000000-0005-0000-0000-0000BF3B0000}"/>
    <cellStyle name="SAPBEXHLevel0 3 11 2 8" xfId="38676" xr:uid="{C71C6C77-180A-4ADA-B75F-0272149ABD43}"/>
    <cellStyle name="SAPBEXHLevel0 3 11 2 9" xfId="43729" xr:uid="{F7D1389B-AD34-4D64-9841-DF97B55231EC}"/>
    <cellStyle name="SAPBEXHLevel0 3 11 3" xfId="8151" xr:uid="{00000000-0005-0000-0000-0000C03B0000}"/>
    <cellStyle name="SAPBEXHLevel0 3 11 3 2" xfId="24180" xr:uid="{00000000-0005-0000-0000-0000C13B0000}"/>
    <cellStyle name="SAPBEXHLevel0 3 11 4" xfId="10978" xr:uid="{00000000-0005-0000-0000-0000C23B0000}"/>
    <cellStyle name="SAPBEXHLevel0 3 11 4 2" xfId="26845" xr:uid="{00000000-0005-0000-0000-0000C33B0000}"/>
    <cellStyle name="SAPBEXHLevel0 3 11 5" xfId="13798" xr:uid="{00000000-0005-0000-0000-0000C43B0000}"/>
    <cellStyle name="SAPBEXHLevel0 3 11 5 2" xfId="29386" xr:uid="{00000000-0005-0000-0000-0000C53B0000}"/>
    <cellStyle name="SAPBEXHLevel0 3 11 6" xfId="16330" xr:uid="{00000000-0005-0000-0000-0000C63B0000}"/>
    <cellStyle name="SAPBEXHLevel0 3 11 6 2" xfId="31468" xr:uid="{00000000-0005-0000-0000-0000C73B0000}"/>
    <cellStyle name="SAPBEXHLevel0 3 11 7" xfId="18940" xr:uid="{00000000-0005-0000-0000-0000C83B0000}"/>
    <cellStyle name="SAPBEXHLevel0 3 11 7 2" xfId="33888" xr:uid="{00000000-0005-0000-0000-0000C93B0000}"/>
    <cellStyle name="SAPBEXHLevel0 3 11 8" xfId="39645" xr:uid="{A8E4BDEF-C811-4A91-9A52-55569527B95D}"/>
    <cellStyle name="SAPBEXHLevel0 3 11 9" xfId="42510" xr:uid="{D1C0C09A-A138-4F2A-8DBF-215607DACDAC}"/>
    <cellStyle name="SAPBEXHLevel0 3 12" xfId="2981" xr:uid="{00000000-0005-0000-0000-0000CA3B0000}"/>
    <cellStyle name="SAPBEXHLevel0 3 12 10" xfId="40259" xr:uid="{0D7AB9CD-407E-47C7-8C0E-65D898037E79}"/>
    <cellStyle name="SAPBEXHLevel0 3 12 11" xfId="47030" xr:uid="{D7ED7920-6302-4377-A3B4-807ABB0D39BD}"/>
    <cellStyle name="SAPBEXHLevel0 3 12 2" xfId="4530" xr:uid="{00000000-0005-0000-0000-0000CB3B0000}"/>
    <cellStyle name="SAPBEXHLevel0 3 12 2 10" xfId="45920" xr:uid="{FABAC5F7-7561-42B6-8005-98F71E68B241}"/>
    <cellStyle name="SAPBEXHLevel0 3 12 2 11" xfId="48238" xr:uid="{0941DC36-F5D7-4D9D-8737-10F4F14993D0}"/>
    <cellStyle name="SAPBEXHLevel0 3 12 2 2" xfId="9685" xr:uid="{00000000-0005-0000-0000-0000CC3B0000}"/>
    <cellStyle name="SAPBEXHLevel0 3 12 2 2 2" xfId="25676" xr:uid="{00000000-0005-0000-0000-0000CD3B0000}"/>
    <cellStyle name="SAPBEXHLevel0 3 12 2 3" xfId="12503" xr:uid="{00000000-0005-0000-0000-0000CE3B0000}"/>
    <cellStyle name="SAPBEXHLevel0 3 12 2 3 2" xfId="28347" xr:uid="{00000000-0005-0000-0000-0000CF3B0000}"/>
    <cellStyle name="SAPBEXHLevel0 3 12 2 4" xfId="14843" xr:uid="{00000000-0005-0000-0000-0000D03B0000}"/>
    <cellStyle name="SAPBEXHLevel0 3 12 2 4 2" xfId="30295" xr:uid="{00000000-0005-0000-0000-0000D13B0000}"/>
    <cellStyle name="SAPBEXHLevel0 3 12 2 5" xfId="17826" xr:uid="{00000000-0005-0000-0000-0000D23B0000}"/>
    <cellStyle name="SAPBEXHLevel0 3 12 2 5 2" xfId="32942" xr:uid="{00000000-0005-0000-0000-0000D33B0000}"/>
    <cellStyle name="SAPBEXHLevel0 3 12 2 6" xfId="20434" xr:uid="{00000000-0005-0000-0000-0000D43B0000}"/>
    <cellStyle name="SAPBEXHLevel0 3 12 2 6 2" xfId="35371" xr:uid="{00000000-0005-0000-0000-0000D53B0000}"/>
    <cellStyle name="SAPBEXHLevel0 3 12 2 7" xfId="21911" xr:uid="{00000000-0005-0000-0000-0000D63B0000}"/>
    <cellStyle name="SAPBEXHLevel0 3 12 2 7 2" xfId="36830" xr:uid="{00000000-0005-0000-0000-0000D73B0000}"/>
    <cellStyle name="SAPBEXHLevel0 3 12 2 8" xfId="38675" xr:uid="{8BA68A6F-C83B-48E4-A00B-0883827708B8}"/>
    <cellStyle name="SAPBEXHLevel0 3 12 2 9" xfId="43730" xr:uid="{F06A4487-7030-4AAB-8389-0AE7A1948AF4}"/>
    <cellStyle name="SAPBEXHLevel0 3 12 3" xfId="8152" xr:uid="{00000000-0005-0000-0000-0000D83B0000}"/>
    <cellStyle name="SAPBEXHLevel0 3 12 3 2" xfId="24181" xr:uid="{00000000-0005-0000-0000-0000D93B0000}"/>
    <cellStyle name="SAPBEXHLevel0 3 12 4" xfId="10979" xr:uid="{00000000-0005-0000-0000-0000DA3B0000}"/>
    <cellStyle name="SAPBEXHLevel0 3 12 4 2" xfId="26846" xr:uid="{00000000-0005-0000-0000-0000DB3B0000}"/>
    <cellStyle name="SAPBEXHLevel0 3 12 5" xfId="10367" xr:uid="{00000000-0005-0000-0000-0000DC3B0000}"/>
    <cellStyle name="SAPBEXHLevel0 3 12 5 2" xfId="26305" xr:uid="{00000000-0005-0000-0000-0000DD3B0000}"/>
    <cellStyle name="SAPBEXHLevel0 3 12 6" xfId="16331" xr:uid="{00000000-0005-0000-0000-0000DE3B0000}"/>
    <cellStyle name="SAPBEXHLevel0 3 12 6 2" xfId="31469" xr:uid="{00000000-0005-0000-0000-0000DF3B0000}"/>
    <cellStyle name="SAPBEXHLevel0 3 12 7" xfId="18941" xr:uid="{00000000-0005-0000-0000-0000E03B0000}"/>
    <cellStyle name="SAPBEXHLevel0 3 12 7 2" xfId="33889" xr:uid="{00000000-0005-0000-0000-0000E13B0000}"/>
    <cellStyle name="SAPBEXHLevel0 3 12 8" xfId="40786" xr:uid="{F1F1A03C-164D-438B-B281-74A5A8BE64F7}"/>
    <cellStyle name="SAPBEXHLevel0 3 12 9" xfId="42511" xr:uid="{A06A1A41-1342-40A6-9DA8-70BDF0157715}"/>
    <cellStyle name="SAPBEXHLevel0 3 13" xfId="2982" xr:uid="{00000000-0005-0000-0000-0000E23B0000}"/>
    <cellStyle name="SAPBEXHLevel0 3 13 10" xfId="38312" xr:uid="{67B839D7-D141-4D8F-9D51-870F97D6351A}"/>
    <cellStyle name="SAPBEXHLevel0 3 13 11" xfId="47031" xr:uid="{8AD6AF2D-0D69-4FBE-BB38-F9658C24246A}"/>
    <cellStyle name="SAPBEXHLevel0 3 13 2" xfId="4529" xr:uid="{00000000-0005-0000-0000-0000E33B0000}"/>
    <cellStyle name="SAPBEXHLevel0 3 13 2 10" xfId="45921" xr:uid="{4302025D-006B-4366-AC7F-5BB5B3B90D25}"/>
    <cellStyle name="SAPBEXHLevel0 3 13 2 11" xfId="48239" xr:uid="{B8C627A3-93DE-4BE9-BAC3-0735416FF457}"/>
    <cellStyle name="SAPBEXHLevel0 3 13 2 2" xfId="9684" xr:uid="{00000000-0005-0000-0000-0000E43B0000}"/>
    <cellStyle name="SAPBEXHLevel0 3 13 2 2 2" xfId="25675" xr:uid="{00000000-0005-0000-0000-0000E53B0000}"/>
    <cellStyle name="SAPBEXHLevel0 3 13 2 3" xfId="12502" xr:uid="{00000000-0005-0000-0000-0000E63B0000}"/>
    <cellStyle name="SAPBEXHLevel0 3 13 2 3 2" xfId="28346" xr:uid="{00000000-0005-0000-0000-0000E73B0000}"/>
    <cellStyle name="SAPBEXHLevel0 3 13 2 4" xfId="14033" xr:uid="{00000000-0005-0000-0000-0000E83B0000}"/>
    <cellStyle name="SAPBEXHLevel0 3 13 2 4 2" xfId="29615" xr:uid="{00000000-0005-0000-0000-0000E93B0000}"/>
    <cellStyle name="SAPBEXHLevel0 3 13 2 5" xfId="17825" xr:uid="{00000000-0005-0000-0000-0000EA3B0000}"/>
    <cellStyle name="SAPBEXHLevel0 3 13 2 5 2" xfId="32941" xr:uid="{00000000-0005-0000-0000-0000EB3B0000}"/>
    <cellStyle name="SAPBEXHLevel0 3 13 2 6" xfId="20433" xr:uid="{00000000-0005-0000-0000-0000EC3B0000}"/>
    <cellStyle name="SAPBEXHLevel0 3 13 2 6 2" xfId="35370" xr:uid="{00000000-0005-0000-0000-0000ED3B0000}"/>
    <cellStyle name="SAPBEXHLevel0 3 13 2 7" xfId="21279" xr:uid="{00000000-0005-0000-0000-0000EE3B0000}"/>
    <cellStyle name="SAPBEXHLevel0 3 13 2 7 2" xfId="36205" xr:uid="{00000000-0005-0000-0000-0000EF3B0000}"/>
    <cellStyle name="SAPBEXHLevel0 3 13 2 8" xfId="38674" xr:uid="{E85B4D31-F5E3-45E3-9729-6059418B6060}"/>
    <cellStyle name="SAPBEXHLevel0 3 13 2 9" xfId="43731" xr:uid="{46ACD421-98EB-479C-AB39-02B7BCE1905C}"/>
    <cellStyle name="SAPBEXHLevel0 3 13 3" xfId="8153" xr:uid="{00000000-0005-0000-0000-0000F03B0000}"/>
    <cellStyle name="SAPBEXHLevel0 3 13 3 2" xfId="24182" xr:uid="{00000000-0005-0000-0000-0000F13B0000}"/>
    <cellStyle name="SAPBEXHLevel0 3 13 4" xfId="10980" xr:uid="{00000000-0005-0000-0000-0000F23B0000}"/>
    <cellStyle name="SAPBEXHLevel0 3 13 4 2" xfId="26847" xr:uid="{00000000-0005-0000-0000-0000F33B0000}"/>
    <cellStyle name="SAPBEXHLevel0 3 13 5" xfId="13109" xr:uid="{00000000-0005-0000-0000-0000F43B0000}"/>
    <cellStyle name="SAPBEXHLevel0 3 13 5 2" xfId="28889" xr:uid="{00000000-0005-0000-0000-0000F53B0000}"/>
    <cellStyle name="SAPBEXHLevel0 3 13 6" xfId="16332" xr:uid="{00000000-0005-0000-0000-0000F63B0000}"/>
    <cellStyle name="SAPBEXHLevel0 3 13 6 2" xfId="31470" xr:uid="{00000000-0005-0000-0000-0000F73B0000}"/>
    <cellStyle name="SAPBEXHLevel0 3 13 7" xfId="18942" xr:uid="{00000000-0005-0000-0000-0000F83B0000}"/>
    <cellStyle name="SAPBEXHLevel0 3 13 7 2" xfId="33890" xr:uid="{00000000-0005-0000-0000-0000F93B0000}"/>
    <cellStyle name="SAPBEXHLevel0 3 13 8" xfId="39644" xr:uid="{3226739A-FEAD-477E-B172-1F47DD055E60}"/>
    <cellStyle name="SAPBEXHLevel0 3 13 9" xfId="42512" xr:uid="{6742818D-930F-40B2-8EBF-BDAF5D42EBC4}"/>
    <cellStyle name="SAPBEXHLevel0 3 14" xfId="2983" xr:uid="{00000000-0005-0000-0000-0000FA3B0000}"/>
    <cellStyle name="SAPBEXHLevel0 3 14 10" xfId="38951" xr:uid="{3170E3FE-4327-40D2-AEFC-A440FD07D3CA}"/>
    <cellStyle name="SAPBEXHLevel0 3 14 11" xfId="47032" xr:uid="{4F88BDEB-8989-43FD-91D3-049519C03091}"/>
    <cellStyle name="SAPBEXHLevel0 3 14 2" xfId="4528" xr:uid="{00000000-0005-0000-0000-0000FB3B0000}"/>
    <cellStyle name="SAPBEXHLevel0 3 14 2 10" xfId="45922" xr:uid="{DF666900-3743-4F2C-8D2C-B152893CF05A}"/>
    <cellStyle name="SAPBEXHLevel0 3 14 2 11" xfId="48240" xr:uid="{30BAA707-5790-4B0C-8E39-B9D9215CAB5C}"/>
    <cellStyle name="SAPBEXHLevel0 3 14 2 2" xfId="9683" xr:uid="{00000000-0005-0000-0000-0000FC3B0000}"/>
    <cellStyle name="SAPBEXHLevel0 3 14 2 2 2" xfId="25674" xr:uid="{00000000-0005-0000-0000-0000FD3B0000}"/>
    <cellStyle name="SAPBEXHLevel0 3 14 2 3" xfId="12501" xr:uid="{00000000-0005-0000-0000-0000FE3B0000}"/>
    <cellStyle name="SAPBEXHLevel0 3 14 2 3 2" xfId="28345" xr:uid="{00000000-0005-0000-0000-0000FF3B0000}"/>
    <cellStyle name="SAPBEXHLevel0 3 14 2 4" xfId="14844" xr:uid="{00000000-0005-0000-0000-0000003C0000}"/>
    <cellStyle name="SAPBEXHLevel0 3 14 2 4 2" xfId="30296" xr:uid="{00000000-0005-0000-0000-0000013C0000}"/>
    <cellStyle name="SAPBEXHLevel0 3 14 2 5" xfId="17824" xr:uid="{00000000-0005-0000-0000-0000023C0000}"/>
    <cellStyle name="SAPBEXHLevel0 3 14 2 5 2" xfId="32940" xr:uid="{00000000-0005-0000-0000-0000033C0000}"/>
    <cellStyle name="SAPBEXHLevel0 3 14 2 6" xfId="20432" xr:uid="{00000000-0005-0000-0000-0000043C0000}"/>
    <cellStyle name="SAPBEXHLevel0 3 14 2 6 2" xfId="35369" xr:uid="{00000000-0005-0000-0000-0000053C0000}"/>
    <cellStyle name="SAPBEXHLevel0 3 14 2 7" xfId="21913" xr:uid="{00000000-0005-0000-0000-0000063C0000}"/>
    <cellStyle name="SAPBEXHLevel0 3 14 2 7 2" xfId="36832" xr:uid="{00000000-0005-0000-0000-0000073C0000}"/>
    <cellStyle name="SAPBEXHLevel0 3 14 2 8" xfId="38673" xr:uid="{AC156A99-B9B4-413F-BC20-F97630037CD8}"/>
    <cellStyle name="SAPBEXHLevel0 3 14 2 9" xfId="43732" xr:uid="{70743699-A0CB-45C7-80CF-957468D7BD88}"/>
    <cellStyle name="SAPBEXHLevel0 3 14 3" xfId="8154" xr:uid="{00000000-0005-0000-0000-0000083C0000}"/>
    <cellStyle name="SAPBEXHLevel0 3 14 3 2" xfId="24183" xr:uid="{00000000-0005-0000-0000-0000093C0000}"/>
    <cellStyle name="SAPBEXHLevel0 3 14 4" xfId="10981" xr:uid="{00000000-0005-0000-0000-00000A3C0000}"/>
    <cellStyle name="SAPBEXHLevel0 3 14 4 2" xfId="26848" xr:uid="{00000000-0005-0000-0000-00000B3C0000}"/>
    <cellStyle name="SAPBEXHLevel0 3 14 5" xfId="6937" xr:uid="{00000000-0005-0000-0000-00000C3C0000}"/>
    <cellStyle name="SAPBEXHLevel0 3 14 5 2" xfId="23341" xr:uid="{00000000-0005-0000-0000-00000D3C0000}"/>
    <cellStyle name="SAPBEXHLevel0 3 14 6" xfId="16333" xr:uid="{00000000-0005-0000-0000-00000E3C0000}"/>
    <cellStyle name="SAPBEXHLevel0 3 14 6 2" xfId="31471" xr:uid="{00000000-0005-0000-0000-00000F3C0000}"/>
    <cellStyle name="SAPBEXHLevel0 3 14 7" xfId="18943" xr:uid="{00000000-0005-0000-0000-0000103C0000}"/>
    <cellStyle name="SAPBEXHLevel0 3 14 7 2" xfId="33891" xr:uid="{00000000-0005-0000-0000-0000113C0000}"/>
    <cellStyle name="SAPBEXHLevel0 3 14 8" xfId="40785" xr:uid="{28F5BAD5-594F-4E2F-9222-FA988DED9BD3}"/>
    <cellStyle name="SAPBEXHLevel0 3 14 9" xfId="42513" xr:uid="{F711C89A-5539-49E4-9C36-0AFD6E149271}"/>
    <cellStyle name="SAPBEXHLevel0 3 15" xfId="2984" xr:uid="{00000000-0005-0000-0000-0000123C0000}"/>
    <cellStyle name="SAPBEXHLevel0 3 15 10" xfId="40040" xr:uid="{B7363920-EBDE-4622-80D0-2323151CF6DE}"/>
    <cellStyle name="SAPBEXHLevel0 3 15 11" xfId="47033" xr:uid="{5AC052CE-E878-4483-9B7E-0B98B9C09DED}"/>
    <cellStyle name="SAPBEXHLevel0 3 15 2" xfId="4527" xr:uid="{00000000-0005-0000-0000-0000133C0000}"/>
    <cellStyle name="SAPBEXHLevel0 3 15 2 10" xfId="45923" xr:uid="{7A41535C-B088-4135-B024-D7EF84EF7BC1}"/>
    <cellStyle name="SAPBEXHLevel0 3 15 2 11" xfId="48241" xr:uid="{3A64A661-B4ED-4156-A7E3-F4A30AED4608}"/>
    <cellStyle name="SAPBEXHLevel0 3 15 2 2" xfId="9682" xr:uid="{00000000-0005-0000-0000-0000143C0000}"/>
    <cellStyle name="SAPBEXHLevel0 3 15 2 2 2" xfId="25673" xr:uid="{00000000-0005-0000-0000-0000153C0000}"/>
    <cellStyle name="SAPBEXHLevel0 3 15 2 3" xfId="12500" xr:uid="{00000000-0005-0000-0000-0000163C0000}"/>
    <cellStyle name="SAPBEXHLevel0 3 15 2 3 2" xfId="28344" xr:uid="{00000000-0005-0000-0000-0000173C0000}"/>
    <cellStyle name="SAPBEXHLevel0 3 15 2 4" xfId="14032" xr:uid="{00000000-0005-0000-0000-0000183C0000}"/>
    <cellStyle name="SAPBEXHLevel0 3 15 2 4 2" xfId="29614" xr:uid="{00000000-0005-0000-0000-0000193C0000}"/>
    <cellStyle name="SAPBEXHLevel0 3 15 2 5" xfId="17823" xr:uid="{00000000-0005-0000-0000-00001A3C0000}"/>
    <cellStyle name="SAPBEXHLevel0 3 15 2 5 2" xfId="32939" xr:uid="{00000000-0005-0000-0000-00001B3C0000}"/>
    <cellStyle name="SAPBEXHLevel0 3 15 2 6" xfId="20431" xr:uid="{00000000-0005-0000-0000-00001C3C0000}"/>
    <cellStyle name="SAPBEXHLevel0 3 15 2 6 2" xfId="35368" xr:uid="{00000000-0005-0000-0000-00001D3C0000}"/>
    <cellStyle name="SAPBEXHLevel0 3 15 2 7" xfId="21912" xr:uid="{00000000-0005-0000-0000-00001E3C0000}"/>
    <cellStyle name="SAPBEXHLevel0 3 15 2 7 2" xfId="36831" xr:uid="{00000000-0005-0000-0000-00001F3C0000}"/>
    <cellStyle name="SAPBEXHLevel0 3 15 2 8" xfId="38672" xr:uid="{40119EE1-C744-436F-AA1F-AE94A87CAC25}"/>
    <cellStyle name="SAPBEXHLevel0 3 15 2 9" xfId="43733" xr:uid="{419B441F-A160-430D-9D5A-A6E2A760C18F}"/>
    <cellStyle name="SAPBEXHLevel0 3 15 3" xfId="8155" xr:uid="{00000000-0005-0000-0000-0000203C0000}"/>
    <cellStyle name="SAPBEXHLevel0 3 15 3 2" xfId="24184" xr:uid="{00000000-0005-0000-0000-0000213C0000}"/>
    <cellStyle name="SAPBEXHLevel0 3 15 4" xfId="10982" xr:uid="{00000000-0005-0000-0000-0000223C0000}"/>
    <cellStyle name="SAPBEXHLevel0 3 15 4 2" xfId="26849" xr:uid="{00000000-0005-0000-0000-0000233C0000}"/>
    <cellStyle name="SAPBEXHLevel0 3 15 5" xfId="14294" xr:uid="{00000000-0005-0000-0000-0000243C0000}"/>
    <cellStyle name="SAPBEXHLevel0 3 15 5 2" xfId="29817" xr:uid="{00000000-0005-0000-0000-0000253C0000}"/>
    <cellStyle name="SAPBEXHLevel0 3 15 6" xfId="16334" xr:uid="{00000000-0005-0000-0000-0000263C0000}"/>
    <cellStyle name="SAPBEXHLevel0 3 15 6 2" xfId="31472" xr:uid="{00000000-0005-0000-0000-0000273C0000}"/>
    <cellStyle name="SAPBEXHLevel0 3 15 7" xfId="18944" xr:uid="{00000000-0005-0000-0000-0000283C0000}"/>
    <cellStyle name="SAPBEXHLevel0 3 15 7 2" xfId="33892" xr:uid="{00000000-0005-0000-0000-0000293C0000}"/>
    <cellStyle name="SAPBEXHLevel0 3 15 8" xfId="39643" xr:uid="{15842322-7471-4B8A-A189-98DC479B6833}"/>
    <cellStyle name="SAPBEXHLevel0 3 15 9" xfId="42514" xr:uid="{1E1C7DFB-86DA-4770-BEEE-3DA462D69E92}"/>
    <cellStyle name="SAPBEXHLevel0 3 16" xfId="2985" xr:uid="{00000000-0005-0000-0000-00002A3C0000}"/>
    <cellStyle name="SAPBEXHLevel0 3 16 10" xfId="41175" xr:uid="{08C252EE-BEF2-4723-BED9-EFCF9CD83266}"/>
    <cellStyle name="SAPBEXHLevel0 3 16 11" xfId="47034" xr:uid="{56198C9D-FC2B-4349-80E5-DD9EBF2E731D}"/>
    <cellStyle name="SAPBEXHLevel0 3 16 2" xfId="4526" xr:uid="{00000000-0005-0000-0000-00002B3C0000}"/>
    <cellStyle name="SAPBEXHLevel0 3 16 2 10" xfId="45924" xr:uid="{1C378EB7-EAF2-4FBF-8B0F-D89D69E10EFE}"/>
    <cellStyle name="SAPBEXHLevel0 3 16 2 11" xfId="48242" xr:uid="{AEEA9A62-F6A3-4730-9AD7-9D16F4DA9720}"/>
    <cellStyle name="SAPBEXHLevel0 3 16 2 2" xfId="9681" xr:uid="{00000000-0005-0000-0000-00002C3C0000}"/>
    <cellStyle name="SAPBEXHLevel0 3 16 2 2 2" xfId="25672" xr:uid="{00000000-0005-0000-0000-00002D3C0000}"/>
    <cellStyle name="SAPBEXHLevel0 3 16 2 3" xfId="12499" xr:uid="{00000000-0005-0000-0000-00002E3C0000}"/>
    <cellStyle name="SAPBEXHLevel0 3 16 2 3 2" xfId="28343" xr:uid="{00000000-0005-0000-0000-00002F3C0000}"/>
    <cellStyle name="SAPBEXHLevel0 3 16 2 4" xfId="7400" xr:uid="{00000000-0005-0000-0000-0000303C0000}"/>
    <cellStyle name="SAPBEXHLevel0 3 16 2 4 2" xfId="23598" xr:uid="{00000000-0005-0000-0000-0000313C0000}"/>
    <cellStyle name="SAPBEXHLevel0 3 16 2 5" xfId="17822" xr:uid="{00000000-0005-0000-0000-0000323C0000}"/>
    <cellStyle name="SAPBEXHLevel0 3 16 2 5 2" xfId="32938" xr:uid="{00000000-0005-0000-0000-0000333C0000}"/>
    <cellStyle name="SAPBEXHLevel0 3 16 2 6" xfId="20430" xr:uid="{00000000-0005-0000-0000-0000343C0000}"/>
    <cellStyle name="SAPBEXHLevel0 3 16 2 6 2" xfId="35367" xr:uid="{00000000-0005-0000-0000-0000353C0000}"/>
    <cellStyle name="SAPBEXHLevel0 3 16 2 7" xfId="21914" xr:uid="{00000000-0005-0000-0000-0000363C0000}"/>
    <cellStyle name="SAPBEXHLevel0 3 16 2 7 2" xfId="36833" xr:uid="{00000000-0005-0000-0000-0000373C0000}"/>
    <cellStyle name="SAPBEXHLevel0 3 16 2 8" xfId="38671" xr:uid="{433CA579-71D1-46A9-9068-A30F0B1CE34B}"/>
    <cellStyle name="SAPBEXHLevel0 3 16 2 9" xfId="43734" xr:uid="{4BF9DE2F-54B6-4F7F-8346-4E60A91181B2}"/>
    <cellStyle name="SAPBEXHLevel0 3 16 3" xfId="8156" xr:uid="{00000000-0005-0000-0000-0000383C0000}"/>
    <cellStyle name="SAPBEXHLevel0 3 16 3 2" xfId="24185" xr:uid="{00000000-0005-0000-0000-0000393C0000}"/>
    <cellStyle name="SAPBEXHLevel0 3 16 4" xfId="10983" xr:uid="{00000000-0005-0000-0000-00003A3C0000}"/>
    <cellStyle name="SAPBEXHLevel0 3 16 4 2" xfId="26850" xr:uid="{00000000-0005-0000-0000-00003B3C0000}"/>
    <cellStyle name="SAPBEXHLevel0 3 16 5" xfId="13027" xr:uid="{00000000-0005-0000-0000-00003C3C0000}"/>
    <cellStyle name="SAPBEXHLevel0 3 16 5 2" xfId="28826" xr:uid="{00000000-0005-0000-0000-00003D3C0000}"/>
    <cellStyle name="SAPBEXHLevel0 3 16 6" xfId="16335" xr:uid="{00000000-0005-0000-0000-00003E3C0000}"/>
    <cellStyle name="SAPBEXHLevel0 3 16 6 2" xfId="31473" xr:uid="{00000000-0005-0000-0000-00003F3C0000}"/>
    <cellStyle name="SAPBEXHLevel0 3 16 7" xfId="18945" xr:uid="{00000000-0005-0000-0000-0000403C0000}"/>
    <cellStyle name="SAPBEXHLevel0 3 16 7 2" xfId="33893" xr:uid="{00000000-0005-0000-0000-0000413C0000}"/>
    <cellStyle name="SAPBEXHLevel0 3 16 8" xfId="40784" xr:uid="{C266E57F-66F1-4F8E-972D-0A6653E775CD}"/>
    <cellStyle name="SAPBEXHLevel0 3 16 9" xfId="42515" xr:uid="{5E52FCE3-D9AF-4778-8A2F-319A774500C7}"/>
    <cellStyle name="SAPBEXHLevel0 3 17" xfId="4533" xr:uid="{00000000-0005-0000-0000-0000423C0000}"/>
    <cellStyle name="SAPBEXHLevel0 3 17 10" xfId="45499" xr:uid="{07ABA7C6-DB0F-476B-94B7-B4A51B39D0E0}"/>
    <cellStyle name="SAPBEXHLevel0 3 17 11" xfId="47821" xr:uid="{B07FD63D-E4AC-49FE-B696-D05BFE0395AD}"/>
    <cellStyle name="SAPBEXHLevel0 3 17 2" xfId="9688" xr:uid="{00000000-0005-0000-0000-0000433C0000}"/>
    <cellStyle name="SAPBEXHLevel0 3 17 2 2" xfId="25679" xr:uid="{00000000-0005-0000-0000-0000443C0000}"/>
    <cellStyle name="SAPBEXHLevel0 3 17 3" xfId="12506" xr:uid="{00000000-0005-0000-0000-0000453C0000}"/>
    <cellStyle name="SAPBEXHLevel0 3 17 3 2" xfId="28350" xr:uid="{00000000-0005-0000-0000-0000463C0000}"/>
    <cellStyle name="SAPBEXHLevel0 3 17 4" xfId="14842" xr:uid="{00000000-0005-0000-0000-0000473C0000}"/>
    <cellStyle name="SAPBEXHLevel0 3 17 4 2" xfId="30294" xr:uid="{00000000-0005-0000-0000-0000483C0000}"/>
    <cellStyle name="SAPBEXHLevel0 3 17 5" xfId="17829" xr:uid="{00000000-0005-0000-0000-0000493C0000}"/>
    <cellStyle name="SAPBEXHLevel0 3 17 5 2" xfId="32945" xr:uid="{00000000-0005-0000-0000-00004A3C0000}"/>
    <cellStyle name="SAPBEXHLevel0 3 17 6" xfId="20437" xr:uid="{00000000-0005-0000-0000-00004B3C0000}"/>
    <cellStyle name="SAPBEXHLevel0 3 17 6 2" xfId="35374" xr:uid="{00000000-0005-0000-0000-00004C3C0000}"/>
    <cellStyle name="SAPBEXHLevel0 3 17 7" xfId="21280" xr:uid="{00000000-0005-0000-0000-00004D3C0000}"/>
    <cellStyle name="SAPBEXHLevel0 3 17 7 2" xfId="36206" xr:uid="{00000000-0005-0000-0000-00004E3C0000}"/>
    <cellStyle name="SAPBEXHLevel0 3 17 8" xfId="40341" xr:uid="{FF564EE6-E794-4462-875D-5ACEF2FE33BA}"/>
    <cellStyle name="SAPBEXHLevel0 3 17 9" xfId="38888" xr:uid="{270260BA-6FE9-4CAE-AEF9-0FEBCCAD2CD3}"/>
    <cellStyle name="SAPBEXHLevel0 3 18" xfId="5441" xr:uid="{00000000-0005-0000-0000-00004F3C0000}"/>
    <cellStyle name="SAPBEXHLevel0 3 18 2" xfId="22682" xr:uid="{00000000-0005-0000-0000-0000503C0000}"/>
    <cellStyle name="SAPBEXHLevel0 3 19" xfId="6883" xr:uid="{00000000-0005-0000-0000-0000513C0000}"/>
    <cellStyle name="SAPBEXHLevel0 3 19 2" xfId="23319" xr:uid="{00000000-0005-0000-0000-0000523C0000}"/>
    <cellStyle name="SAPBEXHLevel0 3 2" xfId="2986" xr:uid="{00000000-0005-0000-0000-0000533C0000}"/>
    <cellStyle name="SAPBEXHLevel0 3 2 10" xfId="42516" xr:uid="{47A596C4-F2C0-45B6-9C1F-2B9238632E55}"/>
    <cellStyle name="SAPBEXHLevel0 3 2 11" xfId="40039" xr:uid="{80F59415-C8D7-4077-A604-DD22EF7DC127}"/>
    <cellStyle name="SAPBEXHLevel0 3 2 12" xfId="47035" xr:uid="{B07B8BAE-77CC-4317-B9BC-FA7A7936CF39}"/>
    <cellStyle name="SAPBEXHLevel0 3 2 2" xfId="2987" xr:uid="{00000000-0005-0000-0000-0000543C0000}"/>
    <cellStyle name="SAPBEXHLevel0 3 2 2 10" xfId="44568" xr:uid="{F75EDF38-C1F3-4531-94C1-CD7A145C65A6}"/>
    <cellStyle name="SAPBEXHLevel0 3 2 2 11" xfId="47036" xr:uid="{2E63BDBC-4417-41BE-8A29-23DF7746BADB}"/>
    <cellStyle name="SAPBEXHLevel0 3 2 2 2" xfId="3297" xr:uid="{00000000-0005-0000-0000-0000553C0000}"/>
    <cellStyle name="SAPBEXHLevel0 3 2 2 2 10" xfId="45926" xr:uid="{7B6B63D6-4A0E-4295-B17D-042E7E2CF156}"/>
    <cellStyle name="SAPBEXHLevel0 3 2 2 2 11" xfId="48244" xr:uid="{8513AAE7-E6A0-49FC-8465-7A7A6ECDE4DF}"/>
    <cellStyle name="SAPBEXHLevel0 3 2 2 2 2" xfId="8465" xr:uid="{00000000-0005-0000-0000-0000563C0000}"/>
    <cellStyle name="SAPBEXHLevel0 3 2 2 2 2 2" xfId="24494" xr:uid="{00000000-0005-0000-0000-0000573C0000}"/>
    <cellStyle name="SAPBEXHLevel0 3 2 2 2 3" xfId="11292" xr:uid="{00000000-0005-0000-0000-0000583C0000}"/>
    <cellStyle name="SAPBEXHLevel0 3 2 2 2 3 2" xfId="27159" xr:uid="{00000000-0005-0000-0000-0000593C0000}"/>
    <cellStyle name="SAPBEXHLevel0 3 2 2 2 4" xfId="15016" xr:uid="{00000000-0005-0000-0000-00005A3C0000}"/>
    <cellStyle name="SAPBEXHLevel0 3 2 2 2 4 2" xfId="30463" xr:uid="{00000000-0005-0000-0000-00005B3C0000}"/>
    <cellStyle name="SAPBEXHLevel0 3 2 2 2 5" xfId="16644" xr:uid="{00000000-0005-0000-0000-00005C3C0000}"/>
    <cellStyle name="SAPBEXHLevel0 3 2 2 2 5 2" xfId="31782" xr:uid="{00000000-0005-0000-0000-00005D3C0000}"/>
    <cellStyle name="SAPBEXHLevel0 3 2 2 2 6" xfId="19254" xr:uid="{00000000-0005-0000-0000-00005E3C0000}"/>
    <cellStyle name="SAPBEXHLevel0 3 2 2 2 6 2" xfId="34201" xr:uid="{00000000-0005-0000-0000-00005F3C0000}"/>
    <cellStyle name="SAPBEXHLevel0 3 2 2 2 7" xfId="15997" xr:uid="{00000000-0005-0000-0000-0000603C0000}"/>
    <cellStyle name="SAPBEXHLevel0 3 2 2 2 7 2" xfId="31141" xr:uid="{00000000-0005-0000-0000-0000613C0000}"/>
    <cellStyle name="SAPBEXHLevel0 3 2 2 2 8" xfId="38669" xr:uid="{35F89CF3-F289-4BF4-A5D8-13E93C6BF083}"/>
    <cellStyle name="SAPBEXHLevel0 3 2 2 2 9" xfId="43736" xr:uid="{892480CE-E25D-424D-A0A0-2471F53F9F90}"/>
    <cellStyle name="SAPBEXHLevel0 3 2 2 3" xfId="8158" xr:uid="{00000000-0005-0000-0000-0000623C0000}"/>
    <cellStyle name="SAPBEXHLevel0 3 2 2 3 2" xfId="24187" xr:uid="{00000000-0005-0000-0000-0000633C0000}"/>
    <cellStyle name="SAPBEXHLevel0 3 2 2 4" xfId="10985" xr:uid="{00000000-0005-0000-0000-0000643C0000}"/>
    <cellStyle name="SAPBEXHLevel0 3 2 2 4 2" xfId="26852" xr:uid="{00000000-0005-0000-0000-0000653C0000}"/>
    <cellStyle name="SAPBEXHLevel0 3 2 2 5" xfId="13107" xr:uid="{00000000-0005-0000-0000-0000663C0000}"/>
    <cellStyle name="SAPBEXHLevel0 3 2 2 5 2" xfId="28887" xr:uid="{00000000-0005-0000-0000-0000673C0000}"/>
    <cellStyle name="SAPBEXHLevel0 3 2 2 6" xfId="16337" xr:uid="{00000000-0005-0000-0000-0000683C0000}"/>
    <cellStyle name="SAPBEXHLevel0 3 2 2 6 2" xfId="31475" xr:uid="{00000000-0005-0000-0000-0000693C0000}"/>
    <cellStyle name="SAPBEXHLevel0 3 2 2 7" xfId="18947" xr:uid="{00000000-0005-0000-0000-00006A3C0000}"/>
    <cellStyle name="SAPBEXHLevel0 3 2 2 7 2" xfId="33895" xr:uid="{00000000-0005-0000-0000-00006B3C0000}"/>
    <cellStyle name="SAPBEXHLevel0 3 2 2 8" xfId="40783" xr:uid="{C59325BE-0728-49DF-9AEF-BFBF3953B149}"/>
    <cellStyle name="SAPBEXHLevel0 3 2 2 9" xfId="42517" xr:uid="{8E4BFD90-A702-4009-90D4-C69C6B030756}"/>
    <cellStyle name="SAPBEXHLevel0 3 2 3" xfId="4525" xr:uid="{00000000-0005-0000-0000-00006C3C0000}"/>
    <cellStyle name="SAPBEXHLevel0 3 2 3 10" xfId="45925" xr:uid="{D222B9EB-646B-4163-8AB3-5D07FD3E9221}"/>
    <cellStyle name="SAPBEXHLevel0 3 2 3 11" xfId="48243" xr:uid="{489DC261-30FB-47BF-83D5-865F4E79F762}"/>
    <cellStyle name="SAPBEXHLevel0 3 2 3 2" xfId="9680" xr:uid="{00000000-0005-0000-0000-00006D3C0000}"/>
    <cellStyle name="SAPBEXHLevel0 3 2 3 2 2" xfId="25671" xr:uid="{00000000-0005-0000-0000-00006E3C0000}"/>
    <cellStyle name="SAPBEXHLevel0 3 2 3 3" xfId="12498" xr:uid="{00000000-0005-0000-0000-00006F3C0000}"/>
    <cellStyle name="SAPBEXHLevel0 3 2 3 3 2" xfId="28342" xr:uid="{00000000-0005-0000-0000-0000703C0000}"/>
    <cellStyle name="SAPBEXHLevel0 3 2 3 4" xfId="15459" xr:uid="{00000000-0005-0000-0000-0000713C0000}"/>
    <cellStyle name="SAPBEXHLevel0 3 2 3 4 2" xfId="30827" xr:uid="{00000000-0005-0000-0000-0000723C0000}"/>
    <cellStyle name="SAPBEXHLevel0 3 2 3 5" xfId="17821" xr:uid="{00000000-0005-0000-0000-0000733C0000}"/>
    <cellStyle name="SAPBEXHLevel0 3 2 3 5 2" xfId="32937" xr:uid="{00000000-0005-0000-0000-0000743C0000}"/>
    <cellStyle name="SAPBEXHLevel0 3 2 3 6" xfId="20429" xr:uid="{00000000-0005-0000-0000-0000753C0000}"/>
    <cellStyle name="SAPBEXHLevel0 3 2 3 6 2" xfId="35366" xr:uid="{00000000-0005-0000-0000-0000763C0000}"/>
    <cellStyle name="SAPBEXHLevel0 3 2 3 7" xfId="21275" xr:uid="{00000000-0005-0000-0000-0000773C0000}"/>
    <cellStyle name="SAPBEXHLevel0 3 2 3 7 2" xfId="36201" xr:uid="{00000000-0005-0000-0000-0000783C0000}"/>
    <cellStyle name="SAPBEXHLevel0 3 2 3 8" xfId="38670" xr:uid="{6C327252-E410-4B76-B94C-95B22813F666}"/>
    <cellStyle name="SAPBEXHLevel0 3 2 3 9" xfId="43735" xr:uid="{841EF243-81F5-4A8D-B87A-7FCB4171D526}"/>
    <cellStyle name="SAPBEXHLevel0 3 2 4" xfId="8157" xr:uid="{00000000-0005-0000-0000-0000793C0000}"/>
    <cellStyle name="SAPBEXHLevel0 3 2 4 2" xfId="24186" xr:uid="{00000000-0005-0000-0000-00007A3C0000}"/>
    <cellStyle name="SAPBEXHLevel0 3 2 5" xfId="10984" xr:uid="{00000000-0005-0000-0000-00007B3C0000}"/>
    <cellStyle name="SAPBEXHLevel0 3 2 5 2" xfId="26851" xr:uid="{00000000-0005-0000-0000-00007C3C0000}"/>
    <cellStyle name="SAPBEXHLevel0 3 2 6" xfId="13060" xr:uid="{00000000-0005-0000-0000-00007D3C0000}"/>
    <cellStyle name="SAPBEXHLevel0 3 2 6 2" xfId="28844" xr:uid="{00000000-0005-0000-0000-00007E3C0000}"/>
    <cellStyle name="SAPBEXHLevel0 3 2 7" xfId="16336" xr:uid="{00000000-0005-0000-0000-00007F3C0000}"/>
    <cellStyle name="SAPBEXHLevel0 3 2 7 2" xfId="31474" xr:uid="{00000000-0005-0000-0000-0000803C0000}"/>
    <cellStyle name="SAPBEXHLevel0 3 2 8" xfId="18946" xr:uid="{00000000-0005-0000-0000-0000813C0000}"/>
    <cellStyle name="SAPBEXHLevel0 3 2 8 2" xfId="33894" xr:uid="{00000000-0005-0000-0000-0000823C0000}"/>
    <cellStyle name="SAPBEXHLevel0 3 2 9" xfId="39642" xr:uid="{F0477E1F-BD01-4549-B190-90A7756EB846}"/>
    <cellStyle name="SAPBEXHLevel0 3 20" xfId="13357" xr:uid="{00000000-0005-0000-0000-0000833C0000}"/>
    <cellStyle name="SAPBEXHLevel0 3 20 2" xfId="29054" xr:uid="{00000000-0005-0000-0000-0000843C0000}"/>
    <cellStyle name="SAPBEXHLevel0 3 21" xfId="14712" xr:uid="{00000000-0005-0000-0000-0000853C0000}"/>
    <cellStyle name="SAPBEXHLevel0 3 21 2" xfId="30189" xr:uid="{00000000-0005-0000-0000-0000863C0000}"/>
    <cellStyle name="SAPBEXHLevel0 3 22" xfId="15866" xr:uid="{00000000-0005-0000-0000-0000873C0000}"/>
    <cellStyle name="SAPBEXHLevel0 3 22 2" xfId="31087" xr:uid="{00000000-0005-0000-0000-0000883C0000}"/>
    <cellStyle name="SAPBEXHLevel0 3 23" xfId="6315" xr:uid="{00000000-0005-0000-0000-0000893C0000}"/>
    <cellStyle name="SAPBEXHLevel0 3 24" xfId="38253" xr:uid="{A5A48E9D-64B4-4EF0-A938-9757A4C54A66}"/>
    <cellStyle name="SAPBEXHLevel0 3 25" xfId="41942" xr:uid="{C78612C1-A57B-48FA-8637-E755BAAF2EF9}"/>
    <cellStyle name="SAPBEXHLevel0 3 26" xfId="40960" xr:uid="{EA529589-B769-427F-8F2F-BAEAD93D0885}"/>
    <cellStyle name="SAPBEXHLevel0 3 27" xfId="44677" xr:uid="{FA37852A-0EC2-44C9-9963-68F3903C2B23}"/>
    <cellStyle name="SAPBEXHLevel0 3 3" xfId="2988" xr:uid="{00000000-0005-0000-0000-00008A3C0000}"/>
    <cellStyle name="SAPBEXHLevel0 3 3 10" xfId="42518" xr:uid="{FA5CFE6B-5FE5-4460-8BCB-0FFBDE62DFFA}"/>
    <cellStyle name="SAPBEXHLevel0 3 3 11" xfId="41174" xr:uid="{C31A2207-69A4-41CC-A57C-68D7A90950A7}"/>
    <cellStyle name="SAPBEXHLevel0 3 3 12" xfId="47037" xr:uid="{699DDBB0-4CB9-40E1-8EE3-58E2DB7718E8}"/>
    <cellStyle name="SAPBEXHLevel0 3 3 2" xfId="2989" xr:uid="{00000000-0005-0000-0000-00008B3C0000}"/>
    <cellStyle name="SAPBEXHLevel0 3 3 2 10" xfId="40038" xr:uid="{6FFA4DF0-6637-47B1-B878-DFF8BEA6B5D6}"/>
    <cellStyle name="SAPBEXHLevel0 3 3 2 11" xfId="47038" xr:uid="{26E5E9C5-9373-4189-BC94-04182858EA20}"/>
    <cellStyle name="SAPBEXHLevel0 3 3 2 2" xfId="4523" xr:uid="{00000000-0005-0000-0000-00008C3C0000}"/>
    <cellStyle name="SAPBEXHLevel0 3 3 2 2 10" xfId="45928" xr:uid="{FF3F56BA-0EC6-4236-82D1-52EEA88BD6A6}"/>
    <cellStyle name="SAPBEXHLevel0 3 3 2 2 11" xfId="48246" xr:uid="{C1794C5C-449B-490D-895B-405FB565FC53}"/>
    <cellStyle name="SAPBEXHLevel0 3 3 2 2 2" xfId="9678" xr:uid="{00000000-0005-0000-0000-00008D3C0000}"/>
    <cellStyle name="SAPBEXHLevel0 3 3 2 2 2 2" xfId="25669" xr:uid="{00000000-0005-0000-0000-00008E3C0000}"/>
    <cellStyle name="SAPBEXHLevel0 3 3 2 2 3" xfId="12496" xr:uid="{00000000-0005-0000-0000-00008F3C0000}"/>
    <cellStyle name="SAPBEXHLevel0 3 3 2 2 3 2" xfId="28340" xr:uid="{00000000-0005-0000-0000-0000903C0000}"/>
    <cellStyle name="SAPBEXHLevel0 3 3 2 2 4" xfId="14031" xr:uid="{00000000-0005-0000-0000-0000913C0000}"/>
    <cellStyle name="SAPBEXHLevel0 3 3 2 2 4 2" xfId="29613" xr:uid="{00000000-0005-0000-0000-0000923C0000}"/>
    <cellStyle name="SAPBEXHLevel0 3 3 2 2 5" xfId="17819" xr:uid="{00000000-0005-0000-0000-0000933C0000}"/>
    <cellStyle name="SAPBEXHLevel0 3 3 2 2 5 2" xfId="32935" xr:uid="{00000000-0005-0000-0000-0000943C0000}"/>
    <cellStyle name="SAPBEXHLevel0 3 3 2 2 6" xfId="20427" xr:uid="{00000000-0005-0000-0000-0000953C0000}"/>
    <cellStyle name="SAPBEXHLevel0 3 3 2 2 6 2" xfId="35364" xr:uid="{00000000-0005-0000-0000-0000963C0000}"/>
    <cellStyle name="SAPBEXHLevel0 3 3 2 2 7" xfId="21274" xr:uid="{00000000-0005-0000-0000-0000973C0000}"/>
    <cellStyle name="SAPBEXHLevel0 3 3 2 2 7 2" xfId="36200" xr:uid="{00000000-0005-0000-0000-0000983C0000}"/>
    <cellStyle name="SAPBEXHLevel0 3 3 2 2 8" xfId="38667" xr:uid="{05BD788D-1AD7-460B-912A-A98E6C9FFB14}"/>
    <cellStyle name="SAPBEXHLevel0 3 3 2 2 9" xfId="43738" xr:uid="{522708B6-0679-478C-9CE9-74751FB1325B}"/>
    <cellStyle name="SAPBEXHLevel0 3 3 2 3" xfId="8160" xr:uid="{00000000-0005-0000-0000-0000993C0000}"/>
    <cellStyle name="SAPBEXHLevel0 3 3 2 3 2" xfId="24189" xr:uid="{00000000-0005-0000-0000-00009A3C0000}"/>
    <cellStyle name="SAPBEXHLevel0 3 3 2 4" xfId="10987" xr:uid="{00000000-0005-0000-0000-00009B3C0000}"/>
    <cellStyle name="SAPBEXHLevel0 3 3 2 4 2" xfId="26854" xr:uid="{00000000-0005-0000-0000-00009C3C0000}"/>
    <cellStyle name="SAPBEXHLevel0 3 3 2 5" xfId="13106" xr:uid="{00000000-0005-0000-0000-00009D3C0000}"/>
    <cellStyle name="SAPBEXHLevel0 3 3 2 5 2" xfId="28886" xr:uid="{00000000-0005-0000-0000-00009E3C0000}"/>
    <cellStyle name="SAPBEXHLevel0 3 3 2 6" xfId="16339" xr:uid="{00000000-0005-0000-0000-00009F3C0000}"/>
    <cellStyle name="SAPBEXHLevel0 3 3 2 6 2" xfId="31477" xr:uid="{00000000-0005-0000-0000-0000A03C0000}"/>
    <cellStyle name="SAPBEXHLevel0 3 3 2 7" xfId="18949" xr:uid="{00000000-0005-0000-0000-0000A13C0000}"/>
    <cellStyle name="SAPBEXHLevel0 3 3 2 7 2" xfId="33897" xr:uid="{00000000-0005-0000-0000-0000A23C0000}"/>
    <cellStyle name="SAPBEXHLevel0 3 3 2 8" xfId="40781" xr:uid="{5DB74166-1476-4046-8798-2FC60C19175D}"/>
    <cellStyle name="SAPBEXHLevel0 3 3 2 9" xfId="42519" xr:uid="{EE93963B-0C0E-4805-ABBA-8D7E99D63343}"/>
    <cellStyle name="SAPBEXHLevel0 3 3 3" xfId="4524" xr:uid="{00000000-0005-0000-0000-0000A33C0000}"/>
    <cellStyle name="SAPBEXHLevel0 3 3 3 10" xfId="45927" xr:uid="{D9EF5A42-1106-49B8-87AB-D3C4012CFA9E}"/>
    <cellStyle name="SAPBEXHLevel0 3 3 3 11" xfId="48245" xr:uid="{9E831D3A-D024-490B-B27A-8A7A4E5A6738}"/>
    <cellStyle name="SAPBEXHLevel0 3 3 3 2" xfId="9679" xr:uid="{00000000-0005-0000-0000-0000A43C0000}"/>
    <cellStyle name="SAPBEXHLevel0 3 3 3 2 2" xfId="25670" xr:uid="{00000000-0005-0000-0000-0000A53C0000}"/>
    <cellStyle name="SAPBEXHLevel0 3 3 3 3" xfId="12497" xr:uid="{00000000-0005-0000-0000-0000A63C0000}"/>
    <cellStyle name="SAPBEXHLevel0 3 3 3 3 2" xfId="28341" xr:uid="{00000000-0005-0000-0000-0000A73C0000}"/>
    <cellStyle name="SAPBEXHLevel0 3 3 3 4" xfId="14846" xr:uid="{00000000-0005-0000-0000-0000A83C0000}"/>
    <cellStyle name="SAPBEXHLevel0 3 3 3 4 2" xfId="30298" xr:uid="{00000000-0005-0000-0000-0000A93C0000}"/>
    <cellStyle name="SAPBEXHLevel0 3 3 3 5" xfId="17820" xr:uid="{00000000-0005-0000-0000-0000AA3C0000}"/>
    <cellStyle name="SAPBEXHLevel0 3 3 3 5 2" xfId="32936" xr:uid="{00000000-0005-0000-0000-0000AB3C0000}"/>
    <cellStyle name="SAPBEXHLevel0 3 3 3 6" xfId="20428" xr:uid="{00000000-0005-0000-0000-0000AC3C0000}"/>
    <cellStyle name="SAPBEXHLevel0 3 3 3 6 2" xfId="35365" xr:uid="{00000000-0005-0000-0000-0000AD3C0000}"/>
    <cellStyle name="SAPBEXHLevel0 3 3 3 7" xfId="21915" xr:uid="{00000000-0005-0000-0000-0000AE3C0000}"/>
    <cellStyle name="SAPBEXHLevel0 3 3 3 7 2" xfId="36834" xr:uid="{00000000-0005-0000-0000-0000AF3C0000}"/>
    <cellStyle name="SAPBEXHLevel0 3 3 3 8" xfId="38668" xr:uid="{D7136C90-C6ED-4B2B-825C-F7F3387753C9}"/>
    <cellStyle name="SAPBEXHLevel0 3 3 3 9" xfId="43737" xr:uid="{9E33B761-87A7-46F7-A3E8-BB19CA86B4F6}"/>
    <cellStyle name="SAPBEXHLevel0 3 3 4" xfId="8159" xr:uid="{00000000-0005-0000-0000-0000B03C0000}"/>
    <cellStyle name="SAPBEXHLevel0 3 3 4 2" xfId="24188" xr:uid="{00000000-0005-0000-0000-0000B13C0000}"/>
    <cellStyle name="SAPBEXHLevel0 3 3 5" xfId="10986" xr:uid="{00000000-0005-0000-0000-0000B23C0000}"/>
    <cellStyle name="SAPBEXHLevel0 3 3 5 2" xfId="26853" xr:uid="{00000000-0005-0000-0000-0000B33C0000}"/>
    <cellStyle name="SAPBEXHLevel0 3 3 6" xfId="15330" xr:uid="{00000000-0005-0000-0000-0000B43C0000}"/>
    <cellStyle name="SAPBEXHLevel0 3 3 6 2" xfId="30739" xr:uid="{00000000-0005-0000-0000-0000B53C0000}"/>
    <cellStyle name="SAPBEXHLevel0 3 3 7" xfId="16338" xr:uid="{00000000-0005-0000-0000-0000B63C0000}"/>
    <cellStyle name="SAPBEXHLevel0 3 3 7 2" xfId="31476" xr:uid="{00000000-0005-0000-0000-0000B73C0000}"/>
    <cellStyle name="SAPBEXHLevel0 3 3 8" xfId="18948" xr:uid="{00000000-0005-0000-0000-0000B83C0000}"/>
    <cellStyle name="SAPBEXHLevel0 3 3 8 2" xfId="33896" xr:uid="{00000000-0005-0000-0000-0000B93C0000}"/>
    <cellStyle name="SAPBEXHLevel0 3 3 9" xfId="39641" xr:uid="{F47B755D-A182-4D61-A7A6-406888676A54}"/>
    <cellStyle name="SAPBEXHLevel0 3 4" xfId="2990" xr:uid="{00000000-0005-0000-0000-0000BA3C0000}"/>
    <cellStyle name="SAPBEXHLevel0 3 4 10" xfId="42520" xr:uid="{CEB91AD9-D932-45F4-9B05-7C3BFF594B78}"/>
    <cellStyle name="SAPBEXHLevel0 3 4 11" xfId="41173" xr:uid="{92664A77-847D-4C72-ADB8-54D4C733A776}"/>
    <cellStyle name="SAPBEXHLevel0 3 4 12" xfId="47039" xr:uid="{FD0F84B1-067A-4895-B8E5-F77088B4C6A9}"/>
    <cellStyle name="SAPBEXHLevel0 3 4 2" xfId="2991" xr:uid="{00000000-0005-0000-0000-0000BB3C0000}"/>
    <cellStyle name="SAPBEXHLevel0 3 4 2 10" xfId="40037" xr:uid="{596DA3B7-A17C-4A81-BE83-3159AB043169}"/>
    <cellStyle name="SAPBEXHLevel0 3 4 2 11" xfId="47040" xr:uid="{749B8CC1-55B0-43E9-8712-E7784D165D4C}"/>
    <cellStyle name="SAPBEXHLevel0 3 4 2 2" xfId="4521" xr:uid="{00000000-0005-0000-0000-0000BC3C0000}"/>
    <cellStyle name="SAPBEXHLevel0 3 4 2 2 10" xfId="45930" xr:uid="{DB22D2F1-ADE6-4C60-B4EC-DA9F288EF7C9}"/>
    <cellStyle name="SAPBEXHLevel0 3 4 2 2 11" xfId="48248" xr:uid="{90892F5E-3FA9-47C6-B74C-90F449AAC0A0}"/>
    <cellStyle name="SAPBEXHLevel0 3 4 2 2 2" xfId="9676" xr:uid="{00000000-0005-0000-0000-0000BD3C0000}"/>
    <cellStyle name="SAPBEXHLevel0 3 4 2 2 2 2" xfId="25667" xr:uid="{00000000-0005-0000-0000-0000BE3C0000}"/>
    <cellStyle name="SAPBEXHLevel0 3 4 2 2 3" xfId="12494" xr:uid="{00000000-0005-0000-0000-0000BF3C0000}"/>
    <cellStyle name="SAPBEXHLevel0 3 4 2 2 3 2" xfId="28338" xr:uid="{00000000-0005-0000-0000-0000C03C0000}"/>
    <cellStyle name="SAPBEXHLevel0 3 4 2 2 4" xfId="5941" xr:uid="{00000000-0005-0000-0000-0000C13C0000}"/>
    <cellStyle name="SAPBEXHLevel0 3 4 2 2 4 2" xfId="22915" xr:uid="{00000000-0005-0000-0000-0000C23C0000}"/>
    <cellStyle name="SAPBEXHLevel0 3 4 2 2 5" xfId="17817" xr:uid="{00000000-0005-0000-0000-0000C33C0000}"/>
    <cellStyle name="SAPBEXHLevel0 3 4 2 2 5 2" xfId="32933" xr:uid="{00000000-0005-0000-0000-0000C43C0000}"/>
    <cellStyle name="SAPBEXHLevel0 3 4 2 2 6" xfId="20425" xr:uid="{00000000-0005-0000-0000-0000C53C0000}"/>
    <cellStyle name="SAPBEXHLevel0 3 4 2 2 6 2" xfId="35362" xr:uid="{00000000-0005-0000-0000-0000C63C0000}"/>
    <cellStyle name="SAPBEXHLevel0 3 4 2 2 7" xfId="21917" xr:uid="{00000000-0005-0000-0000-0000C73C0000}"/>
    <cellStyle name="SAPBEXHLevel0 3 4 2 2 7 2" xfId="36836" xr:uid="{00000000-0005-0000-0000-0000C83C0000}"/>
    <cellStyle name="SAPBEXHLevel0 3 4 2 2 8" xfId="38665" xr:uid="{00425B19-520C-4BF8-BE0A-78D3DDE3314B}"/>
    <cellStyle name="SAPBEXHLevel0 3 4 2 2 9" xfId="43740" xr:uid="{1B13AC29-B300-4AB6-9021-82B74754F263}"/>
    <cellStyle name="SAPBEXHLevel0 3 4 2 3" xfId="8162" xr:uid="{00000000-0005-0000-0000-0000C93C0000}"/>
    <cellStyle name="SAPBEXHLevel0 3 4 2 3 2" xfId="24191" xr:uid="{00000000-0005-0000-0000-0000CA3C0000}"/>
    <cellStyle name="SAPBEXHLevel0 3 4 2 4" xfId="10989" xr:uid="{00000000-0005-0000-0000-0000CB3C0000}"/>
    <cellStyle name="SAPBEXHLevel0 3 4 2 4 2" xfId="26856" xr:uid="{00000000-0005-0000-0000-0000CC3C0000}"/>
    <cellStyle name="SAPBEXHLevel0 3 4 2 5" xfId="13105" xr:uid="{00000000-0005-0000-0000-0000CD3C0000}"/>
    <cellStyle name="SAPBEXHLevel0 3 4 2 5 2" xfId="28885" xr:uid="{00000000-0005-0000-0000-0000CE3C0000}"/>
    <cellStyle name="SAPBEXHLevel0 3 4 2 6" xfId="16341" xr:uid="{00000000-0005-0000-0000-0000CF3C0000}"/>
    <cellStyle name="SAPBEXHLevel0 3 4 2 6 2" xfId="31479" xr:uid="{00000000-0005-0000-0000-0000D03C0000}"/>
    <cellStyle name="SAPBEXHLevel0 3 4 2 7" xfId="18951" xr:uid="{00000000-0005-0000-0000-0000D13C0000}"/>
    <cellStyle name="SAPBEXHLevel0 3 4 2 7 2" xfId="33899" xr:uid="{00000000-0005-0000-0000-0000D23C0000}"/>
    <cellStyle name="SAPBEXHLevel0 3 4 2 8" xfId="39640" xr:uid="{E258F32F-2D79-4874-9D9F-A11723E66216}"/>
    <cellStyle name="SAPBEXHLevel0 3 4 2 9" xfId="42521" xr:uid="{5A8167AF-5F24-45BB-8D06-E4D35A470CA8}"/>
    <cellStyle name="SAPBEXHLevel0 3 4 3" xfId="4522" xr:uid="{00000000-0005-0000-0000-0000D33C0000}"/>
    <cellStyle name="SAPBEXHLevel0 3 4 3 10" xfId="45929" xr:uid="{D9719EE7-8C44-42EF-826A-961B9EA348B0}"/>
    <cellStyle name="SAPBEXHLevel0 3 4 3 11" xfId="48247" xr:uid="{21EDF3D3-EAE3-4145-98C0-857D832EC006}"/>
    <cellStyle name="SAPBEXHLevel0 3 4 3 2" xfId="9677" xr:uid="{00000000-0005-0000-0000-0000D43C0000}"/>
    <cellStyle name="SAPBEXHLevel0 3 4 3 2 2" xfId="25668" xr:uid="{00000000-0005-0000-0000-0000D53C0000}"/>
    <cellStyle name="SAPBEXHLevel0 3 4 3 3" xfId="12495" xr:uid="{00000000-0005-0000-0000-0000D63C0000}"/>
    <cellStyle name="SAPBEXHLevel0 3 4 3 3 2" xfId="28339" xr:uid="{00000000-0005-0000-0000-0000D73C0000}"/>
    <cellStyle name="SAPBEXHLevel0 3 4 3 4" xfId="14847" xr:uid="{00000000-0005-0000-0000-0000D83C0000}"/>
    <cellStyle name="SAPBEXHLevel0 3 4 3 4 2" xfId="30299" xr:uid="{00000000-0005-0000-0000-0000D93C0000}"/>
    <cellStyle name="SAPBEXHLevel0 3 4 3 5" xfId="17818" xr:uid="{00000000-0005-0000-0000-0000DA3C0000}"/>
    <cellStyle name="SAPBEXHLevel0 3 4 3 5 2" xfId="32934" xr:uid="{00000000-0005-0000-0000-0000DB3C0000}"/>
    <cellStyle name="SAPBEXHLevel0 3 4 3 6" xfId="20426" xr:uid="{00000000-0005-0000-0000-0000DC3C0000}"/>
    <cellStyle name="SAPBEXHLevel0 3 4 3 6 2" xfId="35363" xr:uid="{00000000-0005-0000-0000-0000DD3C0000}"/>
    <cellStyle name="SAPBEXHLevel0 3 4 3 7" xfId="14476" xr:uid="{00000000-0005-0000-0000-0000DE3C0000}"/>
    <cellStyle name="SAPBEXHLevel0 3 4 3 7 2" xfId="29992" xr:uid="{00000000-0005-0000-0000-0000DF3C0000}"/>
    <cellStyle name="SAPBEXHLevel0 3 4 3 8" xfId="38666" xr:uid="{49BEA354-6AD7-491C-BCB3-2FE068769D09}"/>
    <cellStyle name="SAPBEXHLevel0 3 4 3 9" xfId="43739" xr:uid="{8475B5ED-D467-46BB-A96B-92CD694E87B1}"/>
    <cellStyle name="SAPBEXHLevel0 3 4 4" xfId="8161" xr:uid="{00000000-0005-0000-0000-0000E03C0000}"/>
    <cellStyle name="SAPBEXHLevel0 3 4 4 2" xfId="24190" xr:uid="{00000000-0005-0000-0000-0000E13C0000}"/>
    <cellStyle name="SAPBEXHLevel0 3 4 5" xfId="10988" xr:uid="{00000000-0005-0000-0000-0000E23C0000}"/>
    <cellStyle name="SAPBEXHLevel0 3 4 5 2" xfId="26855" xr:uid="{00000000-0005-0000-0000-0000E33C0000}"/>
    <cellStyle name="SAPBEXHLevel0 3 4 6" xfId="10522" xr:uid="{00000000-0005-0000-0000-0000E43C0000}"/>
    <cellStyle name="SAPBEXHLevel0 3 4 6 2" xfId="26444" xr:uid="{00000000-0005-0000-0000-0000E53C0000}"/>
    <cellStyle name="SAPBEXHLevel0 3 4 7" xfId="16340" xr:uid="{00000000-0005-0000-0000-0000E63C0000}"/>
    <cellStyle name="SAPBEXHLevel0 3 4 7 2" xfId="31478" xr:uid="{00000000-0005-0000-0000-0000E73C0000}"/>
    <cellStyle name="SAPBEXHLevel0 3 4 8" xfId="18950" xr:uid="{00000000-0005-0000-0000-0000E83C0000}"/>
    <cellStyle name="SAPBEXHLevel0 3 4 8 2" xfId="33898" xr:uid="{00000000-0005-0000-0000-0000E93C0000}"/>
    <cellStyle name="SAPBEXHLevel0 3 4 9" xfId="40782" xr:uid="{74276546-2B0B-4065-AB39-835D3FB2CD8F}"/>
    <cellStyle name="SAPBEXHLevel0 3 5" xfId="2992" xr:uid="{00000000-0005-0000-0000-0000EA3C0000}"/>
    <cellStyle name="SAPBEXHLevel0 3 5 10" xfId="42522" xr:uid="{1FC453C0-AE30-4267-8267-513816AA9FC9}"/>
    <cellStyle name="SAPBEXHLevel0 3 5 11" xfId="41172" xr:uid="{ABBFF08F-4439-4E46-842A-92028D71E50A}"/>
    <cellStyle name="SAPBEXHLevel0 3 5 12" xfId="47041" xr:uid="{648AA0C3-F5DF-4C47-A947-97C8A9D3A38B}"/>
    <cellStyle name="SAPBEXHLevel0 3 5 2" xfId="2993" xr:uid="{00000000-0005-0000-0000-0000EB3C0000}"/>
    <cellStyle name="SAPBEXHLevel0 3 5 2 10" xfId="40036" xr:uid="{B8625886-0981-4CC8-83B1-C2B963A4A84A}"/>
    <cellStyle name="SAPBEXHLevel0 3 5 2 11" xfId="47042" xr:uid="{AF810A14-B988-458C-AC28-0DC8C6791FF9}"/>
    <cellStyle name="SAPBEXHLevel0 3 5 2 2" xfId="4519" xr:uid="{00000000-0005-0000-0000-0000EC3C0000}"/>
    <cellStyle name="SAPBEXHLevel0 3 5 2 2 10" xfId="45932" xr:uid="{9B6FAC9F-DF32-460C-889D-D3D6C943A6FF}"/>
    <cellStyle name="SAPBEXHLevel0 3 5 2 2 11" xfId="48250" xr:uid="{71834E33-9C76-400F-80C4-0E5CB956B93D}"/>
    <cellStyle name="SAPBEXHLevel0 3 5 2 2 2" xfId="9674" xr:uid="{00000000-0005-0000-0000-0000ED3C0000}"/>
    <cellStyle name="SAPBEXHLevel0 3 5 2 2 2 2" xfId="25665" xr:uid="{00000000-0005-0000-0000-0000EE3C0000}"/>
    <cellStyle name="SAPBEXHLevel0 3 5 2 2 3" xfId="12492" xr:uid="{00000000-0005-0000-0000-0000EF3C0000}"/>
    <cellStyle name="SAPBEXHLevel0 3 5 2 2 3 2" xfId="28336" xr:uid="{00000000-0005-0000-0000-0000F03C0000}"/>
    <cellStyle name="SAPBEXHLevel0 3 5 2 2 4" xfId="14848" xr:uid="{00000000-0005-0000-0000-0000F13C0000}"/>
    <cellStyle name="SAPBEXHLevel0 3 5 2 2 4 2" xfId="30300" xr:uid="{00000000-0005-0000-0000-0000F23C0000}"/>
    <cellStyle name="SAPBEXHLevel0 3 5 2 2 5" xfId="17815" xr:uid="{00000000-0005-0000-0000-0000F33C0000}"/>
    <cellStyle name="SAPBEXHLevel0 3 5 2 2 5 2" xfId="32931" xr:uid="{00000000-0005-0000-0000-0000F43C0000}"/>
    <cellStyle name="SAPBEXHLevel0 3 5 2 2 6" xfId="20423" xr:uid="{00000000-0005-0000-0000-0000F53C0000}"/>
    <cellStyle name="SAPBEXHLevel0 3 5 2 2 6 2" xfId="35360" xr:uid="{00000000-0005-0000-0000-0000F63C0000}"/>
    <cellStyle name="SAPBEXHLevel0 3 5 2 2 7" xfId="21273" xr:uid="{00000000-0005-0000-0000-0000F73C0000}"/>
    <cellStyle name="SAPBEXHLevel0 3 5 2 2 7 2" xfId="36199" xr:uid="{00000000-0005-0000-0000-0000F83C0000}"/>
    <cellStyle name="SAPBEXHLevel0 3 5 2 2 8" xfId="38663" xr:uid="{3EF4B856-42C6-4C7F-8E1D-917882BCBDB6}"/>
    <cellStyle name="SAPBEXHLevel0 3 5 2 2 9" xfId="43742" xr:uid="{C04C7851-86E8-4200-9F16-8A56823ACB5A}"/>
    <cellStyle name="SAPBEXHLevel0 3 5 2 3" xfId="8164" xr:uid="{00000000-0005-0000-0000-0000F93C0000}"/>
    <cellStyle name="SAPBEXHLevel0 3 5 2 3 2" xfId="24193" xr:uid="{00000000-0005-0000-0000-0000FA3C0000}"/>
    <cellStyle name="SAPBEXHLevel0 3 5 2 4" xfId="10991" xr:uid="{00000000-0005-0000-0000-0000FB3C0000}"/>
    <cellStyle name="SAPBEXHLevel0 3 5 2 4 2" xfId="26858" xr:uid="{00000000-0005-0000-0000-0000FC3C0000}"/>
    <cellStyle name="SAPBEXHLevel0 3 5 2 5" xfId="13104" xr:uid="{00000000-0005-0000-0000-0000FD3C0000}"/>
    <cellStyle name="SAPBEXHLevel0 3 5 2 5 2" xfId="28884" xr:uid="{00000000-0005-0000-0000-0000FE3C0000}"/>
    <cellStyle name="SAPBEXHLevel0 3 5 2 6" xfId="16343" xr:uid="{00000000-0005-0000-0000-0000FF3C0000}"/>
    <cellStyle name="SAPBEXHLevel0 3 5 2 6 2" xfId="31481" xr:uid="{00000000-0005-0000-0000-0000003D0000}"/>
    <cellStyle name="SAPBEXHLevel0 3 5 2 7" xfId="18953" xr:uid="{00000000-0005-0000-0000-0000013D0000}"/>
    <cellStyle name="SAPBEXHLevel0 3 5 2 7 2" xfId="33901" xr:uid="{00000000-0005-0000-0000-0000023D0000}"/>
    <cellStyle name="SAPBEXHLevel0 3 5 2 8" xfId="40779" xr:uid="{DA0821A4-F1E4-44EC-BF49-91B2BAFFC16B}"/>
    <cellStyle name="SAPBEXHLevel0 3 5 2 9" xfId="42523" xr:uid="{B29D30FB-6E05-45F6-9BCC-C661C0A7759E}"/>
    <cellStyle name="SAPBEXHLevel0 3 5 3" xfId="4520" xr:uid="{00000000-0005-0000-0000-0000033D0000}"/>
    <cellStyle name="SAPBEXHLevel0 3 5 3 10" xfId="45931" xr:uid="{0526473F-ABF1-4821-B309-CABFA5E050BD}"/>
    <cellStyle name="SAPBEXHLevel0 3 5 3 11" xfId="48249" xr:uid="{48A76D92-ED69-4284-914E-5959D2A79A6B}"/>
    <cellStyle name="SAPBEXHLevel0 3 5 3 2" xfId="9675" xr:uid="{00000000-0005-0000-0000-0000043D0000}"/>
    <cellStyle name="SAPBEXHLevel0 3 5 3 2 2" xfId="25666" xr:uid="{00000000-0005-0000-0000-0000053D0000}"/>
    <cellStyle name="SAPBEXHLevel0 3 5 3 3" xfId="12493" xr:uid="{00000000-0005-0000-0000-0000063D0000}"/>
    <cellStyle name="SAPBEXHLevel0 3 5 3 3 2" xfId="28337" xr:uid="{00000000-0005-0000-0000-0000073D0000}"/>
    <cellStyle name="SAPBEXHLevel0 3 5 3 4" xfId="14030" xr:uid="{00000000-0005-0000-0000-0000083D0000}"/>
    <cellStyle name="SAPBEXHLevel0 3 5 3 4 2" xfId="29612" xr:uid="{00000000-0005-0000-0000-0000093D0000}"/>
    <cellStyle name="SAPBEXHLevel0 3 5 3 5" xfId="17816" xr:uid="{00000000-0005-0000-0000-00000A3D0000}"/>
    <cellStyle name="SAPBEXHLevel0 3 5 3 5 2" xfId="32932" xr:uid="{00000000-0005-0000-0000-00000B3D0000}"/>
    <cellStyle name="SAPBEXHLevel0 3 5 3 6" xfId="20424" xr:uid="{00000000-0005-0000-0000-00000C3D0000}"/>
    <cellStyle name="SAPBEXHLevel0 3 5 3 6 2" xfId="35361" xr:uid="{00000000-0005-0000-0000-00000D3D0000}"/>
    <cellStyle name="SAPBEXHLevel0 3 5 3 7" xfId="21916" xr:uid="{00000000-0005-0000-0000-00000E3D0000}"/>
    <cellStyle name="SAPBEXHLevel0 3 5 3 7 2" xfId="36835" xr:uid="{00000000-0005-0000-0000-00000F3D0000}"/>
    <cellStyle name="SAPBEXHLevel0 3 5 3 8" xfId="38664" xr:uid="{E98E78AB-C9DE-44DE-B178-28AD23AE66FE}"/>
    <cellStyle name="SAPBEXHLevel0 3 5 3 9" xfId="43741" xr:uid="{3DBF5DD4-76CD-456A-A7DE-F1B98F32F637}"/>
    <cellStyle name="SAPBEXHLevel0 3 5 4" xfId="8163" xr:uid="{00000000-0005-0000-0000-0000103D0000}"/>
    <cellStyle name="SAPBEXHLevel0 3 5 4 2" xfId="24192" xr:uid="{00000000-0005-0000-0000-0000113D0000}"/>
    <cellStyle name="SAPBEXHLevel0 3 5 5" xfId="10990" xr:uid="{00000000-0005-0000-0000-0000123D0000}"/>
    <cellStyle name="SAPBEXHLevel0 3 5 5 2" xfId="26857" xr:uid="{00000000-0005-0000-0000-0000133D0000}"/>
    <cellStyle name="SAPBEXHLevel0 3 5 6" xfId="13550" xr:uid="{00000000-0005-0000-0000-0000143D0000}"/>
    <cellStyle name="SAPBEXHLevel0 3 5 6 2" xfId="29175" xr:uid="{00000000-0005-0000-0000-0000153D0000}"/>
    <cellStyle name="SAPBEXHLevel0 3 5 7" xfId="16342" xr:uid="{00000000-0005-0000-0000-0000163D0000}"/>
    <cellStyle name="SAPBEXHLevel0 3 5 7 2" xfId="31480" xr:uid="{00000000-0005-0000-0000-0000173D0000}"/>
    <cellStyle name="SAPBEXHLevel0 3 5 8" xfId="18952" xr:uid="{00000000-0005-0000-0000-0000183D0000}"/>
    <cellStyle name="SAPBEXHLevel0 3 5 8 2" xfId="33900" xr:uid="{00000000-0005-0000-0000-0000193D0000}"/>
    <cellStyle name="SAPBEXHLevel0 3 5 9" xfId="39639" xr:uid="{4EC7C4F3-BA57-4236-A3B7-3E7E87005263}"/>
    <cellStyle name="SAPBEXHLevel0 3 6" xfId="2994" xr:uid="{00000000-0005-0000-0000-00001A3D0000}"/>
    <cellStyle name="SAPBEXHLevel0 3 6 10" xfId="42524" xr:uid="{B3996D34-422D-4433-8454-172B27BA8649}"/>
    <cellStyle name="SAPBEXHLevel0 3 6 11" xfId="41171" xr:uid="{E02DB675-044B-41EB-9F29-7A531E9FD21B}"/>
    <cellStyle name="SAPBEXHLevel0 3 6 12" xfId="47043" xr:uid="{69235385-AE5A-4786-B25F-AA06C38B7EE0}"/>
    <cellStyle name="SAPBEXHLevel0 3 6 2" xfId="2995" xr:uid="{00000000-0005-0000-0000-00001B3D0000}"/>
    <cellStyle name="SAPBEXHLevel0 3 6 2 10" xfId="40035" xr:uid="{63049677-A6DD-4A66-BCB2-3BA24B47A681}"/>
    <cellStyle name="SAPBEXHLevel0 3 6 2 11" xfId="47044" xr:uid="{32B95E3A-E661-4D8C-9FBA-8A8F218706D9}"/>
    <cellStyle name="SAPBEXHLevel0 3 6 2 2" xfId="4517" xr:uid="{00000000-0005-0000-0000-00001C3D0000}"/>
    <cellStyle name="SAPBEXHLevel0 3 6 2 2 10" xfId="45934" xr:uid="{892C2F5F-C583-45FE-B94A-C1E5EDC0BB39}"/>
    <cellStyle name="SAPBEXHLevel0 3 6 2 2 11" xfId="48252" xr:uid="{1F9653E7-1EE0-4B76-B396-633A0051CFF3}"/>
    <cellStyle name="SAPBEXHLevel0 3 6 2 2 2" xfId="9672" xr:uid="{00000000-0005-0000-0000-00001D3D0000}"/>
    <cellStyle name="SAPBEXHLevel0 3 6 2 2 2 2" xfId="25663" xr:uid="{00000000-0005-0000-0000-00001E3D0000}"/>
    <cellStyle name="SAPBEXHLevel0 3 6 2 2 3" xfId="12490" xr:uid="{00000000-0005-0000-0000-00001F3D0000}"/>
    <cellStyle name="SAPBEXHLevel0 3 6 2 2 3 2" xfId="28334" xr:uid="{00000000-0005-0000-0000-0000203D0000}"/>
    <cellStyle name="SAPBEXHLevel0 3 6 2 2 4" xfId="14849" xr:uid="{00000000-0005-0000-0000-0000213D0000}"/>
    <cellStyle name="SAPBEXHLevel0 3 6 2 2 4 2" xfId="30301" xr:uid="{00000000-0005-0000-0000-0000223D0000}"/>
    <cellStyle name="SAPBEXHLevel0 3 6 2 2 5" xfId="17813" xr:uid="{00000000-0005-0000-0000-0000233D0000}"/>
    <cellStyle name="SAPBEXHLevel0 3 6 2 2 5 2" xfId="32929" xr:uid="{00000000-0005-0000-0000-0000243D0000}"/>
    <cellStyle name="SAPBEXHLevel0 3 6 2 2 6" xfId="20421" xr:uid="{00000000-0005-0000-0000-0000253D0000}"/>
    <cellStyle name="SAPBEXHLevel0 3 6 2 2 6 2" xfId="35358" xr:uid="{00000000-0005-0000-0000-0000263D0000}"/>
    <cellStyle name="SAPBEXHLevel0 3 6 2 2 7" xfId="20919" xr:uid="{00000000-0005-0000-0000-0000273D0000}"/>
    <cellStyle name="SAPBEXHLevel0 3 6 2 2 7 2" xfId="35845" xr:uid="{00000000-0005-0000-0000-0000283D0000}"/>
    <cellStyle name="SAPBEXHLevel0 3 6 2 2 8" xfId="38662" xr:uid="{8CCB8F9B-AFF6-4DBB-BC5A-AC0D75EFE6E3}"/>
    <cellStyle name="SAPBEXHLevel0 3 6 2 2 9" xfId="43744" xr:uid="{491B7011-B769-4A92-A66E-10ADC1378D09}"/>
    <cellStyle name="SAPBEXHLevel0 3 6 2 3" xfId="8166" xr:uid="{00000000-0005-0000-0000-0000293D0000}"/>
    <cellStyle name="SAPBEXHLevel0 3 6 2 3 2" xfId="24195" xr:uid="{00000000-0005-0000-0000-00002A3D0000}"/>
    <cellStyle name="SAPBEXHLevel0 3 6 2 4" xfId="10993" xr:uid="{00000000-0005-0000-0000-00002B3D0000}"/>
    <cellStyle name="SAPBEXHLevel0 3 6 2 4 2" xfId="26860" xr:uid="{00000000-0005-0000-0000-00002C3D0000}"/>
    <cellStyle name="SAPBEXHLevel0 3 6 2 5" xfId="13103" xr:uid="{00000000-0005-0000-0000-00002D3D0000}"/>
    <cellStyle name="SAPBEXHLevel0 3 6 2 5 2" xfId="28883" xr:uid="{00000000-0005-0000-0000-00002E3D0000}"/>
    <cellStyle name="SAPBEXHLevel0 3 6 2 6" xfId="16345" xr:uid="{00000000-0005-0000-0000-00002F3D0000}"/>
    <cellStyle name="SAPBEXHLevel0 3 6 2 6 2" xfId="31483" xr:uid="{00000000-0005-0000-0000-0000303D0000}"/>
    <cellStyle name="SAPBEXHLevel0 3 6 2 7" xfId="18955" xr:uid="{00000000-0005-0000-0000-0000313D0000}"/>
    <cellStyle name="SAPBEXHLevel0 3 6 2 7 2" xfId="33903" xr:uid="{00000000-0005-0000-0000-0000323D0000}"/>
    <cellStyle name="SAPBEXHLevel0 3 6 2 8" xfId="39638" xr:uid="{7BC50A43-F43D-4835-AF7B-68A001FDB4C1}"/>
    <cellStyle name="SAPBEXHLevel0 3 6 2 9" xfId="42525" xr:uid="{4793E4C4-C692-4806-BC1F-B557DF4D8640}"/>
    <cellStyle name="SAPBEXHLevel0 3 6 3" xfId="4518" xr:uid="{00000000-0005-0000-0000-0000333D0000}"/>
    <cellStyle name="SAPBEXHLevel0 3 6 3 10" xfId="45933" xr:uid="{D986714C-1F6C-4E38-9500-99CF080261C9}"/>
    <cellStyle name="SAPBEXHLevel0 3 6 3 11" xfId="48251" xr:uid="{A370357C-3E0B-4559-876E-6A4CCE14BFB5}"/>
    <cellStyle name="SAPBEXHLevel0 3 6 3 2" xfId="9673" xr:uid="{00000000-0005-0000-0000-0000343D0000}"/>
    <cellStyle name="SAPBEXHLevel0 3 6 3 2 2" xfId="25664" xr:uid="{00000000-0005-0000-0000-0000353D0000}"/>
    <cellStyle name="SAPBEXHLevel0 3 6 3 3" xfId="12491" xr:uid="{00000000-0005-0000-0000-0000363D0000}"/>
    <cellStyle name="SAPBEXHLevel0 3 6 3 3 2" xfId="28335" xr:uid="{00000000-0005-0000-0000-0000373D0000}"/>
    <cellStyle name="SAPBEXHLevel0 3 6 3 4" xfId="14029" xr:uid="{00000000-0005-0000-0000-0000383D0000}"/>
    <cellStyle name="SAPBEXHLevel0 3 6 3 4 2" xfId="29611" xr:uid="{00000000-0005-0000-0000-0000393D0000}"/>
    <cellStyle name="SAPBEXHLevel0 3 6 3 5" xfId="17814" xr:uid="{00000000-0005-0000-0000-00003A3D0000}"/>
    <cellStyle name="SAPBEXHLevel0 3 6 3 5 2" xfId="32930" xr:uid="{00000000-0005-0000-0000-00003B3D0000}"/>
    <cellStyle name="SAPBEXHLevel0 3 6 3 6" xfId="20422" xr:uid="{00000000-0005-0000-0000-00003C3D0000}"/>
    <cellStyle name="SAPBEXHLevel0 3 6 3 6 2" xfId="35359" xr:uid="{00000000-0005-0000-0000-00003D3D0000}"/>
    <cellStyle name="SAPBEXHLevel0 3 6 3 7" xfId="21272" xr:uid="{00000000-0005-0000-0000-00003E3D0000}"/>
    <cellStyle name="SAPBEXHLevel0 3 6 3 7 2" xfId="36198" xr:uid="{00000000-0005-0000-0000-00003F3D0000}"/>
    <cellStyle name="SAPBEXHLevel0 3 6 3 8" xfId="39103" xr:uid="{626EF130-B5BA-428D-9C49-865A4F82257C}"/>
    <cellStyle name="SAPBEXHLevel0 3 6 3 9" xfId="43743" xr:uid="{33411849-02FD-40A3-98A0-658DC09B7585}"/>
    <cellStyle name="SAPBEXHLevel0 3 6 4" xfId="8165" xr:uid="{00000000-0005-0000-0000-0000403D0000}"/>
    <cellStyle name="SAPBEXHLevel0 3 6 4 2" xfId="24194" xr:uid="{00000000-0005-0000-0000-0000413D0000}"/>
    <cellStyle name="SAPBEXHLevel0 3 6 5" xfId="10992" xr:uid="{00000000-0005-0000-0000-0000423D0000}"/>
    <cellStyle name="SAPBEXHLevel0 3 6 5 2" xfId="26859" xr:uid="{00000000-0005-0000-0000-0000433D0000}"/>
    <cellStyle name="SAPBEXHLevel0 3 6 6" xfId="15327" xr:uid="{00000000-0005-0000-0000-0000443D0000}"/>
    <cellStyle name="SAPBEXHLevel0 3 6 6 2" xfId="30736" xr:uid="{00000000-0005-0000-0000-0000453D0000}"/>
    <cellStyle name="SAPBEXHLevel0 3 6 7" xfId="16344" xr:uid="{00000000-0005-0000-0000-0000463D0000}"/>
    <cellStyle name="SAPBEXHLevel0 3 6 7 2" xfId="31482" xr:uid="{00000000-0005-0000-0000-0000473D0000}"/>
    <cellStyle name="SAPBEXHLevel0 3 6 8" xfId="18954" xr:uid="{00000000-0005-0000-0000-0000483D0000}"/>
    <cellStyle name="SAPBEXHLevel0 3 6 8 2" xfId="33902" xr:uid="{00000000-0005-0000-0000-0000493D0000}"/>
    <cellStyle name="SAPBEXHLevel0 3 6 9" xfId="40780" xr:uid="{B577D10E-0E10-439E-A013-8A50D31CB8FC}"/>
    <cellStyle name="SAPBEXHLevel0 3 7" xfId="2996" xr:uid="{00000000-0005-0000-0000-00004A3D0000}"/>
    <cellStyle name="SAPBEXHLevel0 3 7 10" xfId="42526" xr:uid="{3245E80A-12B1-4F03-8752-47822558AFCD}"/>
    <cellStyle name="SAPBEXHLevel0 3 7 11" xfId="41170" xr:uid="{B98F914D-3EA5-45D3-9522-6CBC98DAE2E0}"/>
    <cellStyle name="SAPBEXHLevel0 3 7 12" xfId="47045" xr:uid="{5C6C8415-B9A1-4DFB-8C9D-CE6369CD813E}"/>
    <cellStyle name="SAPBEXHLevel0 3 7 2" xfId="2997" xr:uid="{00000000-0005-0000-0000-00004B3D0000}"/>
    <cellStyle name="SAPBEXHLevel0 3 7 2 10" xfId="40034" xr:uid="{AA273796-2192-4787-85D4-F39006425EAE}"/>
    <cellStyle name="SAPBEXHLevel0 3 7 2 11" xfId="47046" xr:uid="{81CD9936-3A12-4D39-AB67-119C7906E2D4}"/>
    <cellStyle name="SAPBEXHLevel0 3 7 2 2" xfId="4515" xr:uid="{00000000-0005-0000-0000-00004C3D0000}"/>
    <cellStyle name="SAPBEXHLevel0 3 7 2 2 10" xfId="45936" xr:uid="{EE2962F0-9B99-4D6C-A7FC-3AFCA52DE1CC}"/>
    <cellStyle name="SAPBEXHLevel0 3 7 2 2 11" xfId="48254" xr:uid="{B1E18CB2-E064-4231-B745-B261E033899D}"/>
    <cellStyle name="SAPBEXHLevel0 3 7 2 2 2" xfId="9670" xr:uid="{00000000-0005-0000-0000-00004D3D0000}"/>
    <cellStyle name="SAPBEXHLevel0 3 7 2 2 2 2" xfId="25661" xr:uid="{00000000-0005-0000-0000-00004E3D0000}"/>
    <cellStyle name="SAPBEXHLevel0 3 7 2 2 3" xfId="12488" xr:uid="{00000000-0005-0000-0000-00004F3D0000}"/>
    <cellStyle name="SAPBEXHLevel0 3 7 2 2 3 2" xfId="28332" xr:uid="{00000000-0005-0000-0000-0000503D0000}"/>
    <cellStyle name="SAPBEXHLevel0 3 7 2 2 4" xfId="14850" xr:uid="{00000000-0005-0000-0000-0000513D0000}"/>
    <cellStyle name="SAPBEXHLevel0 3 7 2 2 4 2" xfId="30302" xr:uid="{00000000-0005-0000-0000-0000523D0000}"/>
    <cellStyle name="SAPBEXHLevel0 3 7 2 2 5" xfId="17811" xr:uid="{00000000-0005-0000-0000-0000533D0000}"/>
    <cellStyle name="SAPBEXHLevel0 3 7 2 2 5 2" xfId="32927" xr:uid="{00000000-0005-0000-0000-0000543D0000}"/>
    <cellStyle name="SAPBEXHLevel0 3 7 2 2 6" xfId="20419" xr:uid="{00000000-0005-0000-0000-0000553D0000}"/>
    <cellStyle name="SAPBEXHLevel0 3 7 2 2 6 2" xfId="35356" xr:uid="{00000000-0005-0000-0000-0000563D0000}"/>
    <cellStyle name="SAPBEXHLevel0 3 7 2 2 7" xfId="21918" xr:uid="{00000000-0005-0000-0000-0000573D0000}"/>
    <cellStyle name="SAPBEXHLevel0 3 7 2 2 7 2" xfId="36837" xr:uid="{00000000-0005-0000-0000-0000583D0000}"/>
    <cellStyle name="SAPBEXHLevel0 3 7 2 2 8" xfId="38660" xr:uid="{36C96363-FE3D-4656-ADE1-7340F10AD32D}"/>
    <cellStyle name="SAPBEXHLevel0 3 7 2 2 9" xfId="43746" xr:uid="{8266520E-7931-4BC2-9AD0-BB1F4BE5D6F3}"/>
    <cellStyle name="SAPBEXHLevel0 3 7 2 3" xfId="8168" xr:uid="{00000000-0005-0000-0000-0000593D0000}"/>
    <cellStyle name="SAPBEXHLevel0 3 7 2 3 2" xfId="24197" xr:uid="{00000000-0005-0000-0000-00005A3D0000}"/>
    <cellStyle name="SAPBEXHLevel0 3 7 2 4" xfId="10995" xr:uid="{00000000-0005-0000-0000-00005B3D0000}"/>
    <cellStyle name="SAPBEXHLevel0 3 7 2 4 2" xfId="26862" xr:uid="{00000000-0005-0000-0000-00005C3D0000}"/>
    <cellStyle name="SAPBEXHLevel0 3 7 2 5" xfId="13102" xr:uid="{00000000-0005-0000-0000-00005D3D0000}"/>
    <cellStyle name="SAPBEXHLevel0 3 7 2 5 2" xfId="28882" xr:uid="{00000000-0005-0000-0000-00005E3D0000}"/>
    <cellStyle name="SAPBEXHLevel0 3 7 2 6" xfId="16347" xr:uid="{00000000-0005-0000-0000-00005F3D0000}"/>
    <cellStyle name="SAPBEXHLevel0 3 7 2 6 2" xfId="31485" xr:uid="{00000000-0005-0000-0000-0000603D0000}"/>
    <cellStyle name="SAPBEXHLevel0 3 7 2 7" xfId="18957" xr:uid="{00000000-0005-0000-0000-0000613D0000}"/>
    <cellStyle name="SAPBEXHLevel0 3 7 2 7 2" xfId="33905" xr:uid="{00000000-0005-0000-0000-0000623D0000}"/>
    <cellStyle name="SAPBEXHLevel0 3 7 2 8" xfId="40777" xr:uid="{8DEC859E-CA18-4A9D-8280-07DF1A4C4654}"/>
    <cellStyle name="SAPBEXHLevel0 3 7 2 9" xfId="42527" xr:uid="{E8B2F42D-9AF6-4EE5-BFAC-4FD9E9829844}"/>
    <cellStyle name="SAPBEXHLevel0 3 7 3" xfId="4516" xr:uid="{00000000-0005-0000-0000-0000633D0000}"/>
    <cellStyle name="SAPBEXHLevel0 3 7 3 10" xfId="45935" xr:uid="{D8684E97-97D1-434F-9E4C-C1F729D96047}"/>
    <cellStyle name="SAPBEXHLevel0 3 7 3 11" xfId="48253" xr:uid="{CF8C2BD9-4063-4666-8088-BF4F50D9CB82}"/>
    <cellStyle name="SAPBEXHLevel0 3 7 3 2" xfId="9671" xr:uid="{00000000-0005-0000-0000-0000643D0000}"/>
    <cellStyle name="SAPBEXHLevel0 3 7 3 2 2" xfId="25662" xr:uid="{00000000-0005-0000-0000-0000653D0000}"/>
    <cellStyle name="SAPBEXHLevel0 3 7 3 3" xfId="12489" xr:uid="{00000000-0005-0000-0000-0000663D0000}"/>
    <cellStyle name="SAPBEXHLevel0 3 7 3 3 2" xfId="28333" xr:uid="{00000000-0005-0000-0000-0000673D0000}"/>
    <cellStyle name="SAPBEXHLevel0 3 7 3 4" xfId="14028" xr:uid="{00000000-0005-0000-0000-0000683D0000}"/>
    <cellStyle name="SAPBEXHLevel0 3 7 3 4 2" xfId="29610" xr:uid="{00000000-0005-0000-0000-0000693D0000}"/>
    <cellStyle name="SAPBEXHLevel0 3 7 3 5" xfId="17812" xr:uid="{00000000-0005-0000-0000-00006A3D0000}"/>
    <cellStyle name="SAPBEXHLevel0 3 7 3 5 2" xfId="32928" xr:uid="{00000000-0005-0000-0000-00006B3D0000}"/>
    <cellStyle name="SAPBEXHLevel0 3 7 3 6" xfId="20420" xr:uid="{00000000-0005-0000-0000-00006C3D0000}"/>
    <cellStyle name="SAPBEXHLevel0 3 7 3 6 2" xfId="35357" xr:uid="{00000000-0005-0000-0000-00006D3D0000}"/>
    <cellStyle name="SAPBEXHLevel0 3 7 3 7" xfId="21919" xr:uid="{00000000-0005-0000-0000-00006E3D0000}"/>
    <cellStyle name="SAPBEXHLevel0 3 7 3 7 2" xfId="36838" xr:uid="{00000000-0005-0000-0000-00006F3D0000}"/>
    <cellStyle name="SAPBEXHLevel0 3 7 3 8" xfId="38661" xr:uid="{51F1CA5E-5EAD-4C02-9C89-651EADA3FDE0}"/>
    <cellStyle name="SAPBEXHLevel0 3 7 3 9" xfId="43745" xr:uid="{25E0C692-CE3E-4B53-A98B-F5D0F8192A19}"/>
    <cellStyle name="SAPBEXHLevel0 3 7 4" xfId="8167" xr:uid="{00000000-0005-0000-0000-0000703D0000}"/>
    <cellStyle name="SAPBEXHLevel0 3 7 4 2" xfId="24196" xr:uid="{00000000-0005-0000-0000-0000713D0000}"/>
    <cellStyle name="SAPBEXHLevel0 3 7 5" xfId="10994" xr:uid="{00000000-0005-0000-0000-0000723D0000}"/>
    <cellStyle name="SAPBEXHLevel0 3 7 5 2" xfId="26861" xr:uid="{00000000-0005-0000-0000-0000733D0000}"/>
    <cellStyle name="SAPBEXHLevel0 3 7 6" xfId="13549" xr:uid="{00000000-0005-0000-0000-0000743D0000}"/>
    <cellStyle name="SAPBEXHLevel0 3 7 6 2" xfId="29174" xr:uid="{00000000-0005-0000-0000-0000753D0000}"/>
    <cellStyle name="SAPBEXHLevel0 3 7 7" xfId="16346" xr:uid="{00000000-0005-0000-0000-0000763D0000}"/>
    <cellStyle name="SAPBEXHLevel0 3 7 7 2" xfId="31484" xr:uid="{00000000-0005-0000-0000-0000773D0000}"/>
    <cellStyle name="SAPBEXHLevel0 3 7 8" xfId="18956" xr:uid="{00000000-0005-0000-0000-0000783D0000}"/>
    <cellStyle name="SAPBEXHLevel0 3 7 8 2" xfId="33904" xr:uid="{00000000-0005-0000-0000-0000793D0000}"/>
    <cellStyle name="SAPBEXHLevel0 3 7 9" xfId="39637" xr:uid="{A54FA655-366B-4AC5-8217-1B5F46C1DD74}"/>
    <cellStyle name="SAPBEXHLevel0 3 8" xfId="2998" xr:uid="{00000000-0005-0000-0000-00007A3D0000}"/>
    <cellStyle name="SAPBEXHLevel0 3 8 10" xfId="42224" xr:uid="{0396912B-1B60-46B6-A9FA-3CA6E0662D75}"/>
    <cellStyle name="SAPBEXHLevel0 3 8 11" xfId="47047" xr:uid="{265E4AC6-243F-4A16-806B-9448FFDED403}"/>
    <cellStyle name="SAPBEXHLevel0 3 8 2" xfId="4514" xr:uid="{00000000-0005-0000-0000-00007B3D0000}"/>
    <cellStyle name="SAPBEXHLevel0 3 8 2 10" xfId="45937" xr:uid="{A998E95D-35D9-4FF9-8AF4-7548F1E523F6}"/>
    <cellStyle name="SAPBEXHLevel0 3 8 2 11" xfId="48255" xr:uid="{34A5E23A-009B-48B3-91FA-038321324E67}"/>
    <cellStyle name="SAPBEXHLevel0 3 8 2 2" xfId="9669" xr:uid="{00000000-0005-0000-0000-00007C3D0000}"/>
    <cellStyle name="SAPBEXHLevel0 3 8 2 2 2" xfId="25660" xr:uid="{00000000-0005-0000-0000-00007D3D0000}"/>
    <cellStyle name="SAPBEXHLevel0 3 8 2 3" xfId="12487" xr:uid="{00000000-0005-0000-0000-00007E3D0000}"/>
    <cellStyle name="SAPBEXHLevel0 3 8 2 3 2" xfId="28331" xr:uid="{00000000-0005-0000-0000-00007F3D0000}"/>
    <cellStyle name="SAPBEXHLevel0 3 8 2 4" xfId="14027" xr:uid="{00000000-0005-0000-0000-0000803D0000}"/>
    <cellStyle name="SAPBEXHLevel0 3 8 2 4 2" xfId="29609" xr:uid="{00000000-0005-0000-0000-0000813D0000}"/>
    <cellStyle name="SAPBEXHLevel0 3 8 2 5" xfId="17810" xr:uid="{00000000-0005-0000-0000-0000823D0000}"/>
    <cellStyle name="SAPBEXHLevel0 3 8 2 5 2" xfId="32926" xr:uid="{00000000-0005-0000-0000-0000833D0000}"/>
    <cellStyle name="SAPBEXHLevel0 3 8 2 6" xfId="20418" xr:uid="{00000000-0005-0000-0000-0000843D0000}"/>
    <cellStyle name="SAPBEXHLevel0 3 8 2 6 2" xfId="35355" xr:uid="{00000000-0005-0000-0000-0000853D0000}"/>
    <cellStyle name="SAPBEXHLevel0 3 8 2 7" xfId="21271" xr:uid="{00000000-0005-0000-0000-0000863D0000}"/>
    <cellStyle name="SAPBEXHLevel0 3 8 2 7 2" xfId="36197" xr:uid="{00000000-0005-0000-0000-0000873D0000}"/>
    <cellStyle name="SAPBEXHLevel0 3 8 2 8" xfId="38659" xr:uid="{7D4B8D1E-2136-4233-B63C-F6FF66DFC37A}"/>
    <cellStyle name="SAPBEXHLevel0 3 8 2 9" xfId="43747" xr:uid="{FC68D666-C967-40A7-AB85-FF3FEA60230C}"/>
    <cellStyle name="SAPBEXHLevel0 3 8 3" xfId="8169" xr:uid="{00000000-0005-0000-0000-0000883D0000}"/>
    <cellStyle name="SAPBEXHLevel0 3 8 3 2" xfId="24198" xr:uid="{00000000-0005-0000-0000-0000893D0000}"/>
    <cellStyle name="SAPBEXHLevel0 3 8 4" xfId="10996" xr:uid="{00000000-0005-0000-0000-00008A3D0000}"/>
    <cellStyle name="SAPBEXHLevel0 3 8 4 2" xfId="26863" xr:uid="{00000000-0005-0000-0000-00008B3D0000}"/>
    <cellStyle name="SAPBEXHLevel0 3 8 5" xfId="15328" xr:uid="{00000000-0005-0000-0000-00008C3D0000}"/>
    <cellStyle name="SAPBEXHLevel0 3 8 5 2" xfId="30737" xr:uid="{00000000-0005-0000-0000-00008D3D0000}"/>
    <cellStyle name="SAPBEXHLevel0 3 8 6" xfId="16348" xr:uid="{00000000-0005-0000-0000-00008E3D0000}"/>
    <cellStyle name="SAPBEXHLevel0 3 8 6 2" xfId="31486" xr:uid="{00000000-0005-0000-0000-00008F3D0000}"/>
    <cellStyle name="SAPBEXHLevel0 3 8 7" xfId="18958" xr:uid="{00000000-0005-0000-0000-0000903D0000}"/>
    <cellStyle name="SAPBEXHLevel0 3 8 7 2" xfId="33906" xr:uid="{00000000-0005-0000-0000-0000913D0000}"/>
    <cellStyle name="SAPBEXHLevel0 3 8 8" xfId="40778" xr:uid="{E13E0772-C8CF-44C3-8ABA-5F1704B01EE2}"/>
    <cellStyle name="SAPBEXHLevel0 3 8 9" xfId="42528" xr:uid="{6A622117-B3FD-4266-AFFC-D029F934F3FA}"/>
    <cellStyle name="SAPBEXHLevel0 3 9" xfId="2999" xr:uid="{00000000-0005-0000-0000-0000923D0000}"/>
    <cellStyle name="SAPBEXHLevel0 3 9 10" xfId="41169" xr:uid="{33FEFA26-4BA1-4499-BEB0-7C25B02BDFD6}"/>
    <cellStyle name="SAPBEXHLevel0 3 9 11" xfId="47048" xr:uid="{2BB2EE1C-A955-483B-BFC8-D7DFDC410E23}"/>
    <cellStyle name="SAPBEXHLevel0 3 9 2" xfId="4513" xr:uid="{00000000-0005-0000-0000-0000933D0000}"/>
    <cellStyle name="SAPBEXHLevel0 3 9 2 10" xfId="45938" xr:uid="{92EAC652-B545-41B5-92BB-AAD0438C4935}"/>
    <cellStyle name="SAPBEXHLevel0 3 9 2 11" xfId="48256" xr:uid="{BA266DF7-933D-49D0-B1B4-BB8B7232455E}"/>
    <cellStyle name="SAPBEXHLevel0 3 9 2 2" xfId="9668" xr:uid="{00000000-0005-0000-0000-0000943D0000}"/>
    <cellStyle name="SAPBEXHLevel0 3 9 2 2 2" xfId="25659" xr:uid="{00000000-0005-0000-0000-0000953D0000}"/>
    <cellStyle name="SAPBEXHLevel0 3 9 2 3" xfId="12486" xr:uid="{00000000-0005-0000-0000-0000963D0000}"/>
    <cellStyle name="SAPBEXHLevel0 3 9 2 3 2" xfId="28330" xr:uid="{00000000-0005-0000-0000-0000973D0000}"/>
    <cellStyle name="SAPBEXHLevel0 3 9 2 4" xfId="14851" xr:uid="{00000000-0005-0000-0000-0000983D0000}"/>
    <cellStyle name="SAPBEXHLevel0 3 9 2 4 2" xfId="30303" xr:uid="{00000000-0005-0000-0000-0000993D0000}"/>
    <cellStyle name="SAPBEXHLevel0 3 9 2 5" xfId="17809" xr:uid="{00000000-0005-0000-0000-00009A3D0000}"/>
    <cellStyle name="SAPBEXHLevel0 3 9 2 5 2" xfId="32925" xr:uid="{00000000-0005-0000-0000-00009B3D0000}"/>
    <cellStyle name="SAPBEXHLevel0 3 9 2 6" xfId="20417" xr:uid="{00000000-0005-0000-0000-00009C3D0000}"/>
    <cellStyle name="SAPBEXHLevel0 3 9 2 6 2" xfId="35354" xr:uid="{00000000-0005-0000-0000-00009D3D0000}"/>
    <cellStyle name="SAPBEXHLevel0 3 9 2 7" xfId="21270" xr:uid="{00000000-0005-0000-0000-00009E3D0000}"/>
    <cellStyle name="SAPBEXHLevel0 3 9 2 7 2" xfId="36196" xr:uid="{00000000-0005-0000-0000-00009F3D0000}"/>
    <cellStyle name="SAPBEXHLevel0 3 9 2 8" xfId="38658" xr:uid="{1D038204-702E-46FF-915E-31A5A29324A6}"/>
    <cellStyle name="SAPBEXHLevel0 3 9 2 9" xfId="43748" xr:uid="{0DDC904D-6359-4066-8C3B-5E76B55482F0}"/>
    <cellStyle name="SAPBEXHLevel0 3 9 3" xfId="8170" xr:uid="{00000000-0005-0000-0000-0000A03D0000}"/>
    <cellStyle name="SAPBEXHLevel0 3 9 3 2" xfId="24199" xr:uid="{00000000-0005-0000-0000-0000A13D0000}"/>
    <cellStyle name="SAPBEXHLevel0 3 9 4" xfId="10997" xr:uid="{00000000-0005-0000-0000-0000A23D0000}"/>
    <cellStyle name="SAPBEXHLevel0 3 9 4 2" xfId="26864" xr:uid="{00000000-0005-0000-0000-0000A33D0000}"/>
    <cellStyle name="SAPBEXHLevel0 3 9 5" xfId="15065" xr:uid="{00000000-0005-0000-0000-0000A43D0000}"/>
    <cellStyle name="SAPBEXHLevel0 3 9 5 2" xfId="30512" xr:uid="{00000000-0005-0000-0000-0000A53D0000}"/>
    <cellStyle name="SAPBEXHLevel0 3 9 6" xfId="16349" xr:uid="{00000000-0005-0000-0000-0000A63D0000}"/>
    <cellStyle name="SAPBEXHLevel0 3 9 6 2" xfId="31487" xr:uid="{00000000-0005-0000-0000-0000A73D0000}"/>
    <cellStyle name="SAPBEXHLevel0 3 9 7" xfId="18959" xr:uid="{00000000-0005-0000-0000-0000A83D0000}"/>
    <cellStyle name="SAPBEXHLevel0 3 9 7 2" xfId="33907" xr:uid="{00000000-0005-0000-0000-0000A93D0000}"/>
    <cellStyle name="SAPBEXHLevel0 3 9 8" xfId="39636" xr:uid="{3EE76F32-A50F-46B1-9F26-20A6393AD1AA}"/>
    <cellStyle name="SAPBEXHLevel0 3 9 9" xfId="42529" xr:uid="{CAD7B2A2-F56D-4CE9-B9D6-A4FCC68771F3}"/>
    <cellStyle name="SAPBEXHLevel0 30" xfId="44542" xr:uid="{9A2C8513-8617-4546-8632-71E9FB3D0A77}"/>
    <cellStyle name="SAPBEXHLevel0 31" xfId="38280" xr:uid="{521C049F-B5E0-446D-937B-88A6C3F2D7E3}"/>
    <cellStyle name="SAPBEXHLevel0 4" xfId="823" xr:uid="{00000000-0005-0000-0000-0000AA3D0000}"/>
    <cellStyle name="SAPBEXHLevel0 4 10" xfId="3001" xr:uid="{00000000-0005-0000-0000-0000AB3D0000}"/>
    <cellStyle name="SAPBEXHLevel0 4 10 10" xfId="40033" xr:uid="{65ED1AA9-B751-44AD-BC9E-AF3AF0CA18BA}"/>
    <cellStyle name="SAPBEXHLevel0 4 10 11" xfId="47049" xr:uid="{248D4750-E854-4557-9FBF-5CC3F02CA8CD}"/>
    <cellStyle name="SAPBEXHLevel0 4 10 2" xfId="4511" xr:uid="{00000000-0005-0000-0000-0000AC3D0000}"/>
    <cellStyle name="SAPBEXHLevel0 4 10 2 10" xfId="45939" xr:uid="{9A701AC2-C578-445E-987B-26F9B28F85CC}"/>
    <cellStyle name="SAPBEXHLevel0 4 10 2 11" xfId="48257" xr:uid="{77CFB7C1-151B-4CF8-9DFA-369AA0DDF501}"/>
    <cellStyle name="SAPBEXHLevel0 4 10 2 2" xfId="9666" xr:uid="{00000000-0005-0000-0000-0000AD3D0000}"/>
    <cellStyle name="SAPBEXHLevel0 4 10 2 2 2" xfId="25657" xr:uid="{00000000-0005-0000-0000-0000AE3D0000}"/>
    <cellStyle name="SAPBEXHLevel0 4 10 2 3" xfId="12484" xr:uid="{00000000-0005-0000-0000-0000AF3D0000}"/>
    <cellStyle name="SAPBEXHLevel0 4 10 2 3 2" xfId="28328" xr:uid="{00000000-0005-0000-0000-0000B03D0000}"/>
    <cellStyle name="SAPBEXHLevel0 4 10 2 4" xfId="14852" xr:uid="{00000000-0005-0000-0000-0000B13D0000}"/>
    <cellStyle name="SAPBEXHLevel0 4 10 2 4 2" xfId="30304" xr:uid="{00000000-0005-0000-0000-0000B23D0000}"/>
    <cellStyle name="SAPBEXHLevel0 4 10 2 5" xfId="17807" xr:uid="{00000000-0005-0000-0000-0000B33D0000}"/>
    <cellStyle name="SAPBEXHLevel0 4 10 2 5 2" xfId="32923" xr:uid="{00000000-0005-0000-0000-0000B43D0000}"/>
    <cellStyle name="SAPBEXHLevel0 4 10 2 6" xfId="20415" xr:uid="{00000000-0005-0000-0000-0000B53D0000}"/>
    <cellStyle name="SAPBEXHLevel0 4 10 2 6 2" xfId="35352" xr:uid="{00000000-0005-0000-0000-0000B63D0000}"/>
    <cellStyle name="SAPBEXHLevel0 4 10 2 7" xfId="21920" xr:uid="{00000000-0005-0000-0000-0000B73D0000}"/>
    <cellStyle name="SAPBEXHLevel0 4 10 2 7 2" xfId="36839" xr:uid="{00000000-0005-0000-0000-0000B83D0000}"/>
    <cellStyle name="SAPBEXHLevel0 4 10 2 8" xfId="38657" xr:uid="{05CA11DE-40B2-4FC3-9ADC-14894AA9C47E}"/>
    <cellStyle name="SAPBEXHLevel0 4 10 2 9" xfId="43749" xr:uid="{92DC6D03-978D-4FC7-8CF4-EB36848ADB63}"/>
    <cellStyle name="SAPBEXHLevel0 4 10 3" xfId="8172" xr:uid="{00000000-0005-0000-0000-0000B93D0000}"/>
    <cellStyle name="SAPBEXHLevel0 4 10 3 2" xfId="24201" xr:uid="{00000000-0005-0000-0000-0000BA3D0000}"/>
    <cellStyle name="SAPBEXHLevel0 4 10 4" xfId="10999" xr:uid="{00000000-0005-0000-0000-0000BB3D0000}"/>
    <cellStyle name="SAPBEXHLevel0 4 10 4 2" xfId="26866" xr:uid="{00000000-0005-0000-0000-0000BC3D0000}"/>
    <cellStyle name="SAPBEXHLevel0 4 10 5" xfId="6938" xr:uid="{00000000-0005-0000-0000-0000BD3D0000}"/>
    <cellStyle name="SAPBEXHLevel0 4 10 5 2" xfId="23342" xr:uid="{00000000-0005-0000-0000-0000BE3D0000}"/>
    <cellStyle name="SAPBEXHLevel0 4 10 6" xfId="16351" xr:uid="{00000000-0005-0000-0000-0000BF3D0000}"/>
    <cellStyle name="SAPBEXHLevel0 4 10 6 2" xfId="31489" xr:uid="{00000000-0005-0000-0000-0000C03D0000}"/>
    <cellStyle name="SAPBEXHLevel0 4 10 7" xfId="18961" xr:uid="{00000000-0005-0000-0000-0000C13D0000}"/>
    <cellStyle name="SAPBEXHLevel0 4 10 7 2" xfId="33909" xr:uid="{00000000-0005-0000-0000-0000C23D0000}"/>
    <cellStyle name="SAPBEXHLevel0 4 10 8" xfId="39635" xr:uid="{176FB5DD-3DA9-4040-8FB2-46A533365069}"/>
    <cellStyle name="SAPBEXHLevel0 4 10 9" xfId="42530" xr:uid="{C54D9112-8CC7-4FAF-A401-BA55D7503E06}"/>
    <cellStyle name="SAPBEXHLevel0 4 11" xfId="3002" xr:uid="{00000000-0005-0000-0000-0000C33D0000}"/>
    <cellStyle name="SAPBEXHLevel0 4 11 10" xfId="41168" xr:uid="{869D28B3-27F2-4C84-8A1E-1EBAE13A705F}"/>
    <cellStyle name="SAPBEXHLevel0 4 11 11" xfId="47050" xr:uid="{0190ABC7-4D48-4ED2-8CC2-DF6604AAFD9F}"/>
    <cellStyle name="SAPBEXHLevel0 4 11 2" xfId="4510" xr:uid="{00000000-0005-0000-0000-0000C43D0000}"/>
    <cellStyle name="SAPBEXHLevel0 4 11 2 10" xfId="45940" xr:uid="{76DBD920-CAB9-468E-AEC7-E452938DF31E}"/>
    <cellStyle name="SAPBEXHLevel0 4 11 2 11" xfId="48258" xr:uid="{6D2E5948-AA4A-4D1E-B25C-F9F1645CE7A7}"/>
    <cellStyle name="SAPBEXHLevel0 4 11 2 2" xfId="9665" xr:uid="{00000000-0005-0000-0000-0000C53D0000}"/>
    <cellStyle name="SAPBEXHLevel0 4 11 2 2 2" xfId="25656" xr:uid="{00000000-0005-0000-0000-0000C63D0000}"/>
    <cellStyle name="SAPBEXHLevel0 4 11 2 3" xfId="12483" xr:uid="{00000000-0005-0000-0000-0000C73D0000}"/>
    <cellStyle name="SAPBEXHLevel0 4 11 2 3 2" xfId="28327" xr:uid="{00000000-0005-0000-0000-0000C83D0000}"/>
    <cellStyle name="SAPBEXHLevel0 4 11 2 4" xfId="14025" xr:uid="{00000000-0005-0000-0000-0000C93D0000}"/>
    <cellStyle name="SAPBEXHLevel0 4 11 2 4 2" xfId="29607" xr:uid="{00000000-0005-0000-0000-0000CA3D0000}"/>
    <cellStyle name="SAPBEXHLevel0 4 11 2 5" xfId="17806" xr:uid="{00000000-0005-0000-0000-0000CB3D0000}"/>
    <cellStyle name="SAPBEXHLevel0 4 11 2 5 2" xfId="32922" xr:uid="{00000000-0005-0000-0000-0000CC3D0000}"/>
    <cellStyle name="SAPBEXHLevel0 4 11 2 6" xfId="20414" xr:uid="{00000000-0005-0000-0000-0000CD3D0000}"/>
    <cellStyle name="SAPBEXHLevel0 4 11 2 6 2" xfId="35351" xr:uid="{00000000-0005-0000-0000-0000CE3D0000}"/>
    <cellStyle name="SAPBEXHLevel0 4 11 2 7" xfId="21269" xr:uid="{00000000-0005-0000-0000-0000CF3D0000}"/>
    <cellStyle name="SAPBEXHLevel0 4 11 2 7 2" xfId="36195" xr:uid="{00000000-0005-0000-0000-0000D03D0000}"/>
    <cellStyle name="SAPBEXHLevel0 4 11 2 8" xfId="38656" xr:uid="{AA48C0BE-A8A1-4294-8774-DBA2CCD99F43}"/>
    <cellStyle name="SAPBEXHLevel0 4 11 2 9" xfId="43750" xr:uid="{01F315A1-BFC0-43EF-905C-7AD1A9A4CD85}"/>
    <cellStyle name="SAPBEXHLevel0 4 11 3" xfId="8173" xr:uid="{00000000-0005-0000-0000-0000D13D0000}"/>
    <cellStyle name="SAPBEXHLevel0 4 11 3 2" xfId="24202" xr:uid="{00000000-0005-0000-0000-0000D23D0000}"/>
    <cellStyle name="SAPBEXHLevel0 4 11 4" xfId="11000" xr:uid="{00000000-0005-0000-0000-0000D33D0000}"/>
    <cellStyle name="SAPBEXHLevel0 4 11 4 2" xfId="26867" xr:uid="{00000000-0005-0000-0000-0000D43D0000}"/>
    <cellStyle name="SAPBEXHLevel0 4 11 5" xfId="14295" xr:uid="{00000000-0005-0000-0000-0000D53D0000}"/>
    <cellStyle name="SAPBEXHLevel0 4 11 5 2" xfId="29818" xr:uid="{00000000-0005-0000-0000-0000D63D0000}"/>
    <cellStyle name="SAPBEXHLevel0 4 11 6" xfId="16352" xr:uid="{00000000-0005-0000-0000-0000D73D0000}"/>
    <cellStyle name="SAPBEXHLevel0 4 11 6 2" xfId="31490" xr:uid="{00000000-0005-0000-0000-0000D83D0000}"/>
    <cellStyle name="SAPBEXHLevel0 4 11 7" xfId="18962" xr:uid="{00000000-0005-0000-0000-0000D93D0000}"/>
    <cellStyle name="SAPBEXHLevel0 4 11 7 2" xfId="33910" xr:uid="{00000000-0005-0000-0000-0000DA3D0000}"/>
    <cellStyle name="SAPBEXHLevel0 4 11 8" xfId="40775" xr:uid="{03828C1E-C917-4F16-9143-ECD122ADDF2B}"/>
    <cellStyle name="SAPBEXHLevel0 4 11 9" xfId="42531" xr:uid="{ABFEE86E-4C9D-4738-9EF1-4E7D7B7B5166}"/>
    <cellStyle name="SAPBEXHLevel0 4 12" xfId="3003" xr:uid="{00000000-0005-0000-0000-0000DB3D0000}"/>
    <cellStyle name="SAPBEXHLevel0 4 12 10" xfId="40032" xr:uid="{C1393EF2-82D3-4009-A7B6-92BA0979FF5A}"/>
    <cellStyle name="SAPBEXHLevel0 4 12 11" xfId="47051" xr:uid="{7531D92E-F3D6-4322-968D-7AA6F0AAA7E8}"/>
    <cellStyle name="SAPBEXHLevel0 4 12 2" xfId="4509" xr:uid="{00000000-0005-0000-0000-0000DC3D0000}"/>
    <cellStyle name="SAPBEXHLevel0 4 12 2 10" xfId="45941" xr:uid="{7ECB5D9A-79FF-48BE-A38A-BF71D94F5211}"/>
    <cellStyle name="SAPBEXHLevel0 4 12 2 11" xfId="48259" xr:uid="{AC88AD8E-0EFF-41BA-8C14-2278FA2FC576}"/>
    <cellStyle name="SAPBEXHLevel0 4 12 2 2" xfId="9664" xr:uid="{00000000-0005-0000-0000-0000DD3D0000}"/>
    <cellStyle name="SAPBEXHLevel0 4 12 2 2 2" xfId="25655" xr:uid="{00000000-0005-0000-0000-0000DE3D0000}"/>
    <cellStyle name="SAPBEXHLevel0 4 12 2 3" xfId="12482" xr:uid="{00000000-0005-0000-0000-0000DF3D0000}"/>
    <cellStyle name="SAPBEXHLevel0 4 12 2 3 2" xfId="28326" xr:uid="{00000000-0005-0000-0000-0000E03D0000}"/>
    <cellStyle name="SAPBEXHLevel0 4 12 2 4" xfId="14853" xr:uid="{00000000-0005-0000-0000-0000E13D0000}"/>
    <cellStyle name="SAPBEXHLevel0 4 12 2 4 2" xfId="30305" xr:uid="{00000000-0005-0000-0000-0000E23D0000}"/>
    <cellStyle name="SAPBEXHLevel0 4 12 2 5" xfId="17805" xr:uid="{00000000-0005-0000-0000-0000E33D0000}"/>
    <cellStyle name="SAPBEXHLevel0 4 12 2 5 2" xfId="32921" xr:uid="{00000000-0005-0000-0000-0000E43D0000}"/>
    <cellStyle name="SAPBEXHLevel0 4 12 2 6" xfId="20413" xr:uid="{00000000-0005-0000-0000-0000E53D0000}"/>
    <cellStyle name="SAPBEXHLevel0 4 12 2 6 2" xfId="35350" xr:uid="{00000000-0005-0000-0000-0000E63D0000}"/>
    <cellStyle name="SAPBEXHLevel0 4 12 2 7" xfId="21268" xr:uid="{00000000-0005-0000-0000-0000E73D0000}"/>
    <cellStyle name="SAPBEXHLevel0 4 12 2 7 2" xfId="36194" xr:uid="{00000000-0005-0000-0000-0000E83D0000}"/>
    <cellStyle name="SAPBEXHLevel0 4 12 2 8" xfId="38655" xr:uid="{03B24758-B5F2-44C9-A4F7-DEC5E89583C9}"/>
    <cellStyle name="SAPBEXHLevel0 4 12 2 9" xfId="43751" xr:uid="{BDD24519-0A65-4294-8DAD-386371AEDD6C}"/>
    <cellStyle name="SAPBEXHLevel0 4 12 3" xfId="8174" xr:uid="{00000000-0005-0000-0000-0000E93D0000}"/>
    <cellStyle name="SAPBEXHLevel0 4 12 3 2" xfId="24203" xr:uid="{00000000-0005-0000-0000-0000EA3D0000}"/>
    <cellStyle name="SAPBEXHLevel0 4 12 4" xfId="11001" xr:uid="{00000000-0005-0000-0000-0000EB3D0000}"/>
    <cellStyle name="SAPBEXHLevel0 4 12 4 2" xfId="26868" xr:uid="{00000000-0005-0000-0000-0000EC3D0000}"/>
    <cellStyle name="SAPBEXHLevel0 4 12 5" xfId="13100" xr:uid="{00000000-0005-0000-0000-0000ED3D0000}"/>
    <cellStyle name="SAPBEXHLevel0 4 12 5 2" xfId="28880" xr:uid="{00000000-0005-0000-0000-0000EE3D0000}"/>
    <cellStyle name="SAPBEXHLevel0 4 12 6" xfId="16353" xr:uid="{00000000-0005-0000-0000-0000EF3D0000}"/>
    <cellStyle name="SAPBEXHLevel0 4 12 6 2" xfId="31491" xr:uid="{00000000-0005-0000-0000-0000F03D0000}"/>
    <cellStyle name="SAPBEXHLevel0 4 12 7" xfId="18963" xr:uid="{00000000-0005-0000-0000-0000F13D0000}"/>
    <cellStyle name="SAPBEXHLevel0 4 12 7 2" xfId="33911" xr:uid="{00000000-0005-0000-0000-0000F23D0000}"/>
    <cellStyle name="SAPBEXHLevel0 4 12 8" xfId="40776" xr:uid="{63D87F1B-005E-48B3-AC68-85B1EC5249B7}"/>
    <cellStyle name="SAPBEXHLevel0 4 12 9" xfId="42532" xr:uid="{DE8A1F04-7078-4C95-A48C-5ED9759E3027}"/>
    <cellStyle name="SAPBEXHLevel0 4 13" xfId="3004" xr:uid="{00000000-0005-0000-0000-0000F33D0000}"/>
    <cellStyle name="SAPBEXHLevel0 4 13 10" xfId="41167" xr:uid="{425003E6-4842-4C85-9980-EAE37C0242E9}"/>
    <cellStyle name="SAPBEXHLevel0 4 13 11" xfId="47052" xr:uid="{983EE547-E2DA-4A9E-8AC3-ED422BEBFAB4}"/>
    <cellStyle name="SAPBEXHLevel0 4 13 2" xfId="4508" xr:uid="{00000000-0005-0000-0000-0000F43D0000}"/>
    <cellStyle name="SAPBEXHLevel0 4 13 2 10" xfId="45942" xr:uid="{C1966022-B113-408A-8357-DD90C055BA5C}"/>
    <cellStyle name="SAPBEXHLevel0 4 13 2 11" xfId="48260" xr:uid="{960B5909-9107-488B-A880-099DD944B1F4}"/>
    <cellStyle name="SAPBEXHLevel0 4 13 2 2" xfId="9663" xr:uid="{00000000-0005-0000-0000-0000F53D0000}"/>
    <cellStyle name="SAPBEXHLevel0 4 13 2 2 2" xfId="25654" xr:uid="{00000000-0005-0000-0000-0000F63D0000}"/>
    <cellStyle name="SAPBEXHLevel0 4 13 2 3" xfId="12481" xr:uid="{00000000-0005-0000-0000-0000F73D0000}"/>
    <cellStyle name="SAPBEXHLevel0 4 13 2 3 2" xfId="28325" xr:uid="{00000000-0005-0000-0000-0000F83D0000}"/>
    <cellStyle name="SAPBEXHLevel0 4 13 2 4" xfId="15463" xr:uid="{00000000-0005-0000-0000-0000F93D0000}"/>
    <cellStyle name="SAPBEXHLevel0 4 13 2 4 2" xfId="30831" xr:uid="{00000000-0005-0000-0000-0000FA3D0000}"/>
    <cellStyle name="SAPBEXHLevel0 4 13 2 5" xfId="17804" xr:uid="{00000000-0005-0000-0000-0000FB3D0000}"/>
    <cellStyle name="SAPBEXHLevel0 4 13 2 5 2" xfId="32920" xr:uid="{00000000-0005-0000-0000-0000FC3D0000}"/>
    <cellStyle name="SAPBEXHLevel0 4 13 2 6" xfId="20412" xr:uid="{00000000-0005-0000-0000-0000FD3D0000}"/>
    <cellStyle name="SAPBEXHLevel0 4 13 2 6 2" xfId="35349" xr:uid="{00000000-0005-0000-0000-0000FE3D0000}"/>
    <cellStyle name="SAPBEXHLevel0 4 13 2 7" xfId="21923" xr:uid="{00000000-0005-0000-0000-0000FF3D0000}"/>
    <cellStyle name="SAPBEXHLevel0 4 13 2 7 2" xfId="36842" xr:uid="{00000000-0005-0000-0000-0000003E0000}"/>
    <cellStyle name="SAPBEXHLevel0 4 13 2 8" xfId="39102" xr:uid="{A6F97B0D-1A5B-4A81-9C85-E62B4959CAA2}"/>
    <cellStyle name="SAPBEXHLevel0 4 13 2 9" xfId="43752" xr:uid="{F6946AEA-3335-4EBB-90A0-DE90CA29212C}"/>
    <cellStyle name="SAPBEXHLevel0 4 13 3" xfId="8175" xr:uid="{00000000-0005-0000-0000-0000013E0000}"/>
    <cellStyle name="SAPBEXHLevel0 4 13 3 2" xfId="24204" xr:uid="{00000000-0005-0000-0000-0000023E0000}"/>
    <cellStyle name="SAPBEXHLevel0 4 13 4" xfId="11002" xr:uid="{00000000-0005-0000-0000-0000033E0000}"/>
    <cellStyle name="SAPBEXHLevel0 4 13 4 2" xfId="26869" xr:uid="{00000000-0005-0000-0000-0000043E0000}"/>
    <cellStyle name="SAPBEXHLevel0 4 13 5" xfId="10521" xr:uid="{00000000-0005-0000-0000-0000053E0000}"/>
    <cellStyle name="SAPBEXHLevel0 4 13 5 2" xfId="26443" xr:uid="{00000000-0005-0000-0000-0000063E0000}"/>
    <cellStyle name="SAPBEXHLevel0 4 13 6" xfId="16354" xr:uid="{00000000-0005-0000-0000-0000073E0000}"/>
    <cellStyle name="SAPBEXHLevel0 4 13 6 2" xfId="31492" xr:uid="{00000000-0005-0000-0000-0000083E0000}"/>
    <cellStyle name="SAPBEXHLevel0 4 13 7" xfId="18964" xr:uid="{00000000-0005-0000-0000-0000093E0000}"/>
    <cellStyle name="SAPBEXHLevel0 4 13 7 2" xfId="33912" xr:uid="{00000000-0005-0000-0000-00000A3E0000}"/>
    <cellStyle name="SAPBEXHLevel0 4 13 8" xfId="39634" xr:uid="{F10D4A25-0051-427C-887D-7D9AE0E26CAE}"/>
    <cellStyle name="SAPBEXHLevel0 4 13 9" xfId="42533" xr:uid="{AE78B477-AF4E-4350-A164-7C3437DB9C92}"/>
    <cellStyle name="SAPBEXHLevel0 4 14" xfId="3005" xr:uid="{00000000-0005-0000-0000-00000B3E0000}"/>
    <cellStyle name="SAPBEXHLevel0 4 14 10" xfId="40031" xr:uid="{B6000C5F-2AC8-4A2F-8471-E37B7097ED28}"/>
    <cellStyle name="SAPBEXHLevel0 4 14 11" xfId="47053" xr:uid="{EFB0D410-34B6-4DE9-BFC4-C1708BD3D79D}"/>
    <cellStyle name="SAPBEXHLevel0 4 14 2" xfId="4507" xr:uid="{00000000-0005-0000-0000-00000C3E0000}"/>
    <cellStyle name="SAPBEXHLevel0 4 14 2 10" xfId="45943" xr:uid="{E9F3E238-C396-45F9-BFBB-D08C844653E6}"/>
    <cellStyle name="SAPBEXHLevel0 4 14 2 11" xfId="48261" xr:uid="{AB58C955-A5AD-4B5D-9070-7C861F9DEDC3}"/>
    <cellStyle name="SAPBEXHLevel0 4 14 2 2" xfId="9662" xr:uid="{00000000-0005-0000-0000-00000D3E0000}"/>
    <cellStyle name="SAPBEXHLevel0 4 14 2 2 2" xfId="25653" xr:uid="{00000000-0005-0000-0000-00000E3E0000}"/>
    <cellStyle name="SAPBEXHLevel0 4 14 2 3" xfId="12480" xr:uid="{00000000-0005-0000-0000-00000F3E0000}"/>
    <cellStyle name="SAPBEXHLevel0 4 14 2 3 2" xfId="28324" xr:uid="{00000000-0005-0000-0000-0000103E0000}"/>
    <cellStyle name="SAPBEXHLevel0 4 14 2 4" xfId="14024" xr:uid="{00000000-0005-0000-0000-0000113E0000}"/>
    <cellStyle name="SAPBEXHLevel0 4 14 2 4 2" xfId="29606" xr:uid="{00000000-0005-0000-0000-0000123E0000}"/>
    <cellStyle name="SAPBEXHLevel0 4 14 2 5" xfId="17803" xr:uid="{00000000-0005-0000-0000-0000133E0000}"/>
    <cellStyle name="SAPBEXHLevel0 4 14 2 5 2" xfId="32919" xr:uid="{00000000-0005-0000-0000-0000143E0000}"/>
    <cellStyle name="SAPBEXHLevel0 4 14 2 6" xfId="20411" xr:uid="{00000000-0005-0000-0000-0000153E0000}"/>
    <cellStyle name="SAPBEXHLevel0 4 14 2 6 2" xfId="35348" xr:uid="{00000000-0005-0000-0000-0000163E0000}"/>
    <cellStyle name="SAPBEXHLevel0 4 14 2 7" xfId="21922" xr:uid="{00000000-0005-0000-0000-0000173E0000}"/>
    <cellStyle name="SAPBEXHLevel0 4 14 2 7 2" xfId="36841" xr:uid="{00000000-0005-0000-0000-0000183E0000}"/>
    <cellStyle name="SAPBEXHLevel0 4 14 2 8" xfId="38654" xr:uid="{0B686577-346D-407E-9248-CBC754618FEC}"/>
    <cellStyle name="SAPBEXHLevel0 4 14 2 9" xfId="43753" xr:uid="{7910D3DF-5FEE-4EA7-A25E-58B1A2D0D5D1}"/>
    <cellStyle name="SAPBEXHLevel0 4 14 3" xfId="8176" xr:uid="{00000000-0005-0000-0000-0000193E0000}"/>
    <cellStyle name="SAPBEXHLevel0 4 14 3 2" xfId="24205" xr:uid="{00000000-0005-0000-0000-00001A3E0000}"/>
    <cellStyle name="SAPBEXHLevel0 4 14 4" xfId="11003" xr:uid="{00000000-0005-0000-0000-00001B3E0000}"/>
    <cellStyle name="SAPBEXHLevel0 4 14 4 2" xfId="26870" xr:uid="{00000000-0005-0000-0000-00001C3E0000}"/>
    <cellStyle name="SAPBEXHLevel0 4 14 5" xfId="14630" xr:uid="{00000000-0005-0000-0000-00001D3E0000}"/>
    <cellStyle name="SAPBEXHLevel0 4 14 5 2" xfId="30131" xr:uid="{00000000-0005-0000-0000-00001E3E0000}"/>
    <cellStyle name="SAPBEXHLevel0 4 14 6" xfId="16355" xr:uid="{00000000-0005-0000-0000-00001F3E0000}"/>
    <cellStyle name="SAPBEXHLevel0 4 14 6 2" xfId="31493" xr:uid="{00000000-0005-0000-0000-0000203E0000}"/>
    <cellStyle name="SAPBEXHLevel0 4 14 7" xfId="18965" xr:uid="{00000000-0005-0000-0000-0000213E0000}"/>
    <cellStyle name="SAPBEXHLevel0 4 14 7 2" xfId="33913" xr:uid="{00000000-0005-0000-0000-0000223E0000}"/>
    <cellStyle name="SAPBEXHLevel0 4 14 8" xfId="39633" xr:uid="{0C2505E4-B864-4A01-B260-ECE9BB97D997}"/>
    <cellStyle name="SAPBEXHLevel0 4 14 9" xfId="42534" xr:uid="{F5E1722A-1919-43DD-9161-3AE53082D1E2}"/>
    <cellStyle name="SAPBEXHLevel0 4 15" xfId="3006" xr:uid="{00000000-0005-0000-0000-0000233E0000}"/>
    <cellStyle name="SAPBEXHLevel0 4 15 10" xfId="41166" xr:uid="{A5265085-A29A-47DF-AFA4-B3F706087385}"/>
    <cellStyle name="SAPBEXHLevel0 4 15 11" xfId="47054" xr:uid="{EE14A702-165E-433E-9E79-D089DF5FEC02}"/>
    <cellStyle name="SAPBEXHLevel0 4 15 2" xfId="4506" xr:uid="{00000000-0005-0000-0000-0000243E0000}"/>
    <cellStyle name="SAPBEXHLevel0 4 15 2 10" xfId="45944" xr:uid="{578FD72C-9BD7-4BA9-9AC4-4F91B3A91ACC}"/>
    <cellStyle name="SAPBEXHLevel0 4 15 2 11" xfId="48262" xr:uid="{9233F0AD-A2D0-4E3F-8B1B-EA3985AEE656}"/>
    <cellStyle name="SAPBEXHLevel0 4 15 2 2" xfId="9661" xr:uid="{00000000-0005-0000-0000-0000253E0000}"/>
    <cellStyle name="SAPBEXHLevel0 4 15 2 2 2" xfId="25652" xr:uid="{00000000-0005-0000-0000-0000263E0000}"/>
    <cellStyle name="SAPBEXHLevel0 4 15 2 3" xfId="12479" xr:uid="{00000000-0005-0000-0000-0000273E0000}"/>
    <cellStyle name="SAPBEXHLevel0 4 15 2 3 2" xfId="28323" xr:uid="{00000000-0005-0000-0000-0000283E0000}"/>
    <cellStyle name="SAPBEXHLevel0 4 15 2 4" xfId="7402" xr:uid="{00000000-0005-0000-0000-0000293E0000}"/>
    <cellStyle name="SAPBEXHLevel0 4 15 2 4 2" xfId="23600" xr:uid="{00000000-0005-0000-0000-00002A3E0000}"/>
    <cellStyle name="SAPBEXHLevel0 4 15 2 5" xfId="17802" xr:uid="{00000000-0005-0000-0000-00002B3E0000}"/>
    <cellStyle name="SAPBEXHLevel0 4 15 2 5 2" xfId="32918" xr:uid="{00000000-0005-0000-0000-00002C3E0000}"/>
    <cellStyle name="SAPBEXHLevel0 4 15 2 6" xfId="20410" xr:uid="{00000000-0005-0000-0000-00002D3E0000}"/>
    <cellStyle name="SAPBEXHLevel0 4 15 2 6 2" xfId="35347" xr:uid="{00000000-0005-0000-0000-00002E3E0000}"/>
    <cellStyle name="SAPBEXHLevel0 4 15 2 7" xfId="21612" xr:uid="{00000000-0005-0000-0000-00002F3E0000}"/>
    <cellStyle name="SAPBEXHLevel0 4 15 2 7 2" xfId="36538" xr:uid="{00000000-0005-0000-0000-0000303E0000}"/>
    <cellStyle name="SAPBEXHLevel0 4 15 2 8" xfId="38653" xr:uid="{606BFFF2-0562-4C32-8847-088974A87A9B}"/>
    <cellStyle name="SAPBEXHLevel0 4 15 2 9" xfId="43754" xr:uid="{9D6F1E95-5165-44DB-8DC9-E67AADE49A75}"/>
    <cellStyle name="SAPBEXHLevel0 4 15 3" xfId="8177" xr:uid="{00000000-0005-0000-0000-0000313E0000}"/>
    <cellStyle name="SAPBEXHLevel0 4 15 3 2" xfId="24206" xr:uid="{00000000-0005-0000-0000-0000323E0000}"/>
    <cellStyle name="SAPBEXHLevel0 4 15 4" xfId="11004" xr:uid="{00000000-0005-0000-0000-0000333E0000}"/>
    <cellStyle name="SAPBEXHLevel0 4 15 4 2" xfId="26871" xr:uid="{00000000-0005-0000-0000-0000343E0000}"/>
    <cellStyle name="SAPBEXHLevel0 4 15 5" xfId="14457" xr:uid="{00000000-0005-0000-0000-0000353E0000}"/>
    <cellStyle name="SAPBEXHLevel0 4 15 5 2" xfId="29974" xr:uid="{00000000-0005-0000-0000-0000363E0000}"/>
    <cellStyle name="SAPBEXHLevel0 4 15 6" xfId="16356" xr:uid="{00000000-0005-0000-0000-0000373E0000}"/>
    <cellStyle name="SAPBEXHLevel0 4 15 6 2" xfId="31494" xr:uid="{00000000-0005-0000-0000-0000383E0000}"/>
    <cellStyle name="SAPBEXHLevel0 4 15 7" xfId="18966" xr:uid="{00000000-0005-0000-0000-0000393E0000}"/>
    <cellStyle name="SAPBEXHLevel0 4 15 7 2" xfId="33914" xr:uid="{00000000-0005-0000-0000-00003A3E0000}"/>
    <cellStyle name="SAPBEXHLevel0 4 15 8" xfId="40773" xr:uid="{78FDC069-E9E5-4E0B-9753-EEE188F61580}"/>
    <cellStyle name="SAPBEXHLevel0 4 15 9" xfId="42535" xr:uid="{9CC239BE-A1B0-482E-A1E5-F50F46B8B118}"/>
    <cellStyle name="SAPBEXHLevel0 4 16" xfId="3007" xr:uid="{00000000-0005-0000-0000-00003B3E0000}"/>
    <cellStyle name="SAPBEXHLevel0 4 16 10" xfId="42225" xr:uid="{E43F840B-9145-4CBE-BCC0-5CE4239843C9}"/>
    <cellStyle name="SAPBEXHLevel0 4 16 11" xfId="47055" xr:uid="{9E392289-8DC6-4267-9821-693210055243}"/>
    <cellStyle name="SAPBEXHLevel0 4 16 2" xfId="4505" xr:uid="{00000000-0005-0000-0000-00003C3E0000}"/>
    <cellStyle name="SAPBEXHLevel0 4 16 2 10" xfId="45945" xr:uid="{826E620D-CCD2-4592-A61A-0B74C5422B52}"/>
    <cellStyle name="SAPBEXHLevel0 4 16 2 11" xfId="48263" xr:uid="{4FF24972-71B4-46B6-8569-791EBC2752C5}"/>
    <cellStyle name="SAPBEXHLevel0 4 16 2 2" xfId="9660" xr:uid="{00000000-0005-0000-0000-00003D3E0000}"/>
    <cellStyle name="SAPBEXHLevel0 4 16 2 2 2" xfId="25651" xr:uid="{00000000-0005-0000-0000-00003E3E0000}"/>
    <cellStyle name="SAPBEXHLevel0 4 16 2 3" xfId="12478" xr:uid="{00000000-0005-0000-0000-00003F3E0000}"/>
    <cellStyle name="SAPBEXHLevel0 4 16 2 3 2" xfId="28322" xr:uid="{00000000-0005-0000-0000-0000403E0000}"/>
    <cellStyle name="SAPBEXHLevel0 4 16 2 4" xfId="6949" xr:uid="{00000000-0005-0000-0000-0000413E0000}"/>
    <cellStyle name="SAPBEXHLevel0 4 16 2 4 2" xfId="23352" xr:uid="{00000000-0005-0000-0000-0000423E0000}"/>
    <cellStyle name="SAPBEXHLevel0 4 16 2 5" xfId="17801" xr:uid="{00000000-0005-0000-0000-0000433E0000}"/>
    <cellStyle name="SAPBEXHLevel0 4 16 2 5 2" xfId="32917" xr:uid="{00000000-0005-0000-0000-0000443E0000}"/>
    <cellStyle name="SAPBEXHLevel0 4 16 2 6" xfId="20409" xr:uid="{00000000-0005-0000-0000-0000453E0000}"/>
    <cellStyle name="SAPBEXHLevel0 4 16 2 6 2" xfId="35346" xr:uid="{00000000-0005-0000-0000-0000463E0000}"/>
    <cellStyle name="SAPBEXHLevel0 4 16 2 7" xfId="21267" xr:uid="{00000000-0005-0000-0000-0000473E0000}"/>
    <cellStyle name="SAPBEXHLevel0 4 16 2 7 2" xfId="36193" xr:uid="{00000000-0005-0000-0000-0000483E0000}"/>
    <cellStyle name="SAPBEXHLevel0 4 16 2 8" xfId="38652" xr:uid="{15ABE193-85C7-416A-859A-D3B8B50F27AE}"/>
    <cellStyle name="SAPBEXHLevel0 4 16 2 9" xfId="43755" xr:uid="{9F494478-506B-47A3-B117-42D1A83590E4}"/>
    <cellStyle name="SAPBEXHLevel0 4 16 3" xfId="8178" xr:uid="{00000000-0005-0000-0000-0000493E0000}"/>
    <cellStyle name="SAPBEXHLevel0 4 16 3 2" xfId="24207" xr:uid="{00000000-0005-0000-0000-00004A3E0000}"/>
    <cellStyle name="SAPBEXHLevel0 4 16 4" xfId="11005" xr:uid="{00000000-0005-0000-0000-00004B3E0000}"/>
    <cellStyle name="SAPBEXHLevel0 4 16 4 2" xfId="26872" xr:uid="{00000000-0005-0000-0000-00004C3E0000}"/>
    <cellStyle name="SAPBEXHLevel0 4 16 5" xfId="13552" xr:uid="{00000000-0005-0000-0000-00004D3E0000}"/>
    <cellStyle name="SAPBEXHLevel0 4 16 5 2" xfId="29177" xr:uid="{00000000-0005-0000-0000-00004E3E0000}"/>
    <cellStyle name="SAPBEXHLevel0 4 16 6" xfId="16357" xr:uid="{00000000-0005-0000-0000-00004F3E0000}"/>
    <cellStyle name="SAPBEXHLevel0 4 16 6 2" xfId="31495" xr:uid="{00000000-0005-0000-0000-0000503E0000}"/>
    <cellStyle name="SAPBEXHLevel0 4 16 7" xfId="18967" xr:uid="{00000000-0005-0000-0000-0000513E0000}"/>
    <cellStyle name="SAPBEXHLevel0 4 16 7 2" xfId="33915" xr:uid="{00000000-0005-0000-0000-0000523E0000}"/>
    <cellStyle name="SAPBEXHLevel0 4 16 8" xfId="40774" xr:uid="{6235C9F2-5FDD-4B7A-8021-522BDC8E3259}"/>
    <cellStyle name="SAPBEXHLevel0 4 16 9" xfId="42536" xr:uid="{D8AACB89-DACC-4BE9-91B7-E814E140EE32}"/>
    <cellStyle name="SAPBEXHLevel0 4 17" xfId="3000" xr:uid="{00000000-0005-0000-0000-0000533E0000}"/>
    <cellStyle name="SAPBEXHLevel0 4 17 10" xfId="38887" xr:uid="{E5A344A4-BB76-4906-B93B-1FF289EECF14}"/>
    <cellStyle name="SAPBEXHLevel0 4 17 11" xfId="45500" xr:uid="{64AB02A7-2AEA-4FFA-AEFB-CF6A421BBA9E}"/>
    <cellStyle name="SAPBEXHLevel0 4 17 12" xfId="47822" xr:uid="{86B51CFD-28B9-47B6-B0B1-5F0F98E9638F}"/>
    <cellStyle name="SAPBEXHLevel0 4 17 2" xfId="8171" xr:uid="{00000000-0005-0000-0000-0000543E0000}"/>
    <cellStyle name="SAPBEXHLevel0 4 17 2 2" xfId="24200" xr:uid="{00000000-0005-0000-0000-0000553E0000}"/>
    <cellStyle name="SAPBEXHLevel0 4 17 3" xfId="10998" xr:uid="{00000000-0005-0000-0000-0000563E0000}"/>
    <cellStyle name="SAPBEXHLevel0 4 17 3 2" xfId="26865" xr:uid="{00000000-0005-0000-0000-0000573E0000}"/>
    <cellStyle name="SAPBEXHLevel0 4 17 4" xfId="13101" xr:uid="{00000000-0005-0000-0000-0000583E0000}"/>
    <cellStyle name="SAPBEXHLevel0 4 17 4 2" xfId="28881" xr:uid="{00000000-0005-0000-0000-0000593E0000}"/>
    <cellStyle name="SAPBEXHLevel0 4 17 5" xfId="16350" xr:uid="{00000000-0005-0000-0000-00005A3E0000}"/>
    <cellStyle name="SAPBEXHLevel0 4 17 5 2" xfId="31488" xr:uid="{00000000-0005-0000-0000-00005B3E0000}"/>
    <cellStyle name="SAPBEXHLevel0 4 17 6" xfId="18960" xr:uid="{00000000-0005-0000-0000-00005C3E0000}"/>
    <cellStyle name="SAPBEXHLevel0 4 17 6 2" xfId="33908" xr:uid="{00000000-0005-0000-0000-00005D3E0000}"/>
    <cellStyle name="SAPBEXHLevel0 4 17 7" xfId="21157" xr:uid="{00000000-0005-0000-0000-00005E3E0000}"/>
    <cellStyle name="SAPBEXHLevel0 4 17 7 2" xfId="36083" xr:uid="{00000000-0005-0000-0000-00005F3E0000}"/>
    <cellStyle name="SAPBEXHLevel0 4 17 8" xfId="6309" xr:uid="{00000000-0005-0000-0000-0000603E0000}"/>
    <cellStyle name="SAPBEXHLevel0 4 17 9" xfId="40342" xr:uid="{7FD5FD89-EE5B-453E-AFB5-61879CEA96F4}"/>
    <cellStyle name="SAPBEXHLevel0 4 18" xfId="4512" xr:uid="{00000000-0005-0000-0000-0000613E0000}"/>
    <cellStyle name="SAPBEXHLevel0 4 18 2" xfId="9667" xr:uid="{00000000-0005-0000-0000-0000623E0000}"/>
    <cellStyle name="SAPBEXHLevel0 4 18 2 2" xfId="25658" xr:uid="{00000000-0005-0000-0000-0000633E0000}"/>
    <cellStyle name="SAPBEXHLevel0 4 18 3" xfId="12485" xr:uid="{00000000-0005-0000-0000-0000643E0000}"/>
    <cellStyle name="SAPBEXHLevel0 4 18 3 2" xfId="28329" xr:uid="{00000000-0005-0000-0000-0000653E0000}"/>
    <cellStyle name="SAPBEXHLevel0 4 18 4" xfId="14026" xr:uid="{00000000-0005-0000-0000-0000663E0000}"/>
    <cellStyle name="SAPBEXHLevel0 4 18 4 2" xfId="29608" xr:uid="{00000000-0005-0000-0000-0000673E0000}"/>
    <cellStyle name="SAPBEXHLevel0 4 18 5" xfId="17808" xr:uid="{00000000-0005-0000-0000-0000683E0000}"/>
    <cellStyle name="SAPBEXHLevel0 4 18 5 2" xfId="32924" xr:uid="{00000000-0005-0000-0000-0000693E0000}"/>
    <cellStyle name="SAPBEXHLevel0 4 18 6" xfId="20416" xr:uid="{00000000-0005-0000-0000-00006A3E0000}"/>
    <cellStyle name="SAPBEXHLevel0 4 18 6 2" xfId="35353" xr:uid="{00000000-0005-0000-0000-00006B3E0000}"/>
    <cellStyle name="SAPBEXHLevel0 4 18 7" xfId="21921" xr:uid="{00000000-0005-0000-0000-00006C3E0000}"/>
    <cellStyle name="SAPBEXHLevel0 4 18 7 2" xfId="36840" xr:uid="{00000000-0005-0000-0000-00006D3E0000}"/>
    <cellStyle name="SAPBEXHLevel0 4 19" xfId="5204" xr:uid="{00000000-0005-0000-0000-00006E3E0000}"/>
    <cellStyle name="SAPBEXHLevel0 4 19 2" xfId="22537" xr:uid="{00000000-0005-0000-0000-00006F3E0000}"/>
    <cellStyle name="SAPBEXHLevel0 4 2" xfId="824" xr:uid="{00000000-0005-0000-0000-0000703E0000}"/>
    <cellStyle name="SAPBEXHLevel0 4 2 10" xfId="18279" xr:uid="{00000000-0005-0000-0000-0000713E0000}"/>
    <cellStyle name="SAPBEXHLevel0 4 2 10 2" xfId="33366" xr:uid="{00000000-0005-0000-0000-0000723E0000}"/>
    <cellStyle name="SAPBEXHLevel0 4 2 11" xfId="5042" xr:uid="{00000000-0005-0000-0000-0000733E0000}"/>
    <cellStyle name="SAPBEXHLevel0 4 2 12" xfId="38032" xr:uid="{00000000-0005-0000-0000-0000743E0000}"/>
    <cellStyle name="SAPBEXHLevel0 4 2 13" xfId="39632" xr:uid="{370D47E3-A75D-4387-B31C-38637849D630}"/>
    <cellStyle name="SAPBEXHLevel0 4 2 14" xfId="42537" xr:uid="{3EC9AF35-8B6E-4949-A8AA-B4B52EB5A496}"/>
    <cellStyle name="SAPBEXHLevel0 4 2 15" xfId="40030" xr:uid="{CE52ED4F-12B4-49E5-AA2A-05E1F8F0EB5C}"/>
    <cellStyle name="SAPBEXHLevel0 4 2 16" xfId="47056" xr:uid="{40A4C087-6459-436E-808F-60F7D447A3C6}"/>
    <cellStyle name="SAPBEXHLevel0 4 2 2" xfId="3009" xr:uid="{00000000-0005-0000-0000-0000753E0000}"/>
    <cellStyle name="SAPBEXHLevel0 4 2 2 10" xfId="41165" xr:uid="{2DE1142D-AD1F-4A7A-A220-8F7EF88EE9F7}"/>
    <cellStyle name="SAPBEXHLevel0 4 2 2 11" xfId="47057" xr:uid="{7A1EF13D-0EBF-4778-8959-D5232FF4A0B5}"/>
    <cellStyle name="SAPBEXHLevel0 4 2 2 2" xfId="4503" xr:uid="{00000000-0005-0000-0000-0000763E0000}"/>
    <cellStyle name="SAPBEXHLevel0 4 2 2 2 10" xfId="45947" xr:uid="{03A955D4-B9F8-42D8-8599-70B6BCC9ADA9}"/>
    <cellStyle name="SAPBEXHLevel0 4 2 2 2 11" xfId="48265" xr:uid="{B5A86AD2-8A4E-4874-9579-D71FB116924B}"/>
    <cellStyle name="SAPBEXHLevel0 4 2 2 2 2" xfId="9658" xr:uid="{00000000-0005-0000-0000-0000773E0000}"/>
    <cellStyle name="SAPBEXHLevel0 4 2 2 2 2 2" xfId="25649" xr:uid="{00000000-0005-0000-0000-0000783E0000}"/>
    <cellStyle name="SAPBEXHLevel0 4 2 2 2 3" xfId="12476" xr:uid="{00000000-0005-0000-0000-0000793E0000}"/>
    <cellStyle name="SAPBEXHLevel0 4 2 2 2 3 2" xfId="28320" xr:uid="{00000000-0005-0000-0000-00007A3E0000}"/>
    <cellStyle name="SAPBEXHLevel0 4 2 2 2 4" xfId="15226" xr:uid="{00000000-0005-0000-0000-00007B3E0000}"/>
    <cellStyle name="SAPBEXHLevel0 4 2 2 2 4 2" xfId="30639" xr:uid="{00000000-0005-0000-0000-00007C3E0000}"/>
    <cellStyle name="SAPBEXHLevel0 4 2 2 2 5" xfId="17799" xr:uid="{00000000-0005-0000-0000-00007D3E0000}"/>
    <cellStyle name="SAPBEXHLevel0 4 2 2 2 5 2" xfId="32915" xr:uid="{00000000-0005-0000-0000-00007E3E0000}"/>
    <cellStyle name="SAPBEXHLevel0 4 2 2 2 6" xfId="20407" xr:uid="{00000000-0005-0000-0000-00007F3E0000}"/>
    <cellStyle name="SAPBEXHLevel0 4 2 2 2 6 2" xfId="35344" xr:uid="{00000000-0005-0000-0000-0000803E0000}"/>
    <cellStyle name="SAPBEXHLevel0 4 2 2 2 7" xfId="21925" xr:uid="{00000000-0005-0000-0000-0000813E0000}"/>
    <cellStyle name="SAPBEXHLevel0 4 2 2 2 7 2" xfId="36844" xr:uid="{00000000-0005-0000-0000-0000823E0000}"/>
    <cellStyle name="SAPBEXHLevel0 4 2 2 2 8" xfId="38650" xr:uid="{852BADF3-E5D2-4663-94CE-42B3B25787E3}"/>
    <cellStyle name="SAPBEXHLevel0 4 2 2 2 9" xfId="43757" xr:uid="{E8E7788E-EA46-41D2-AAE3-2AD48FF2A947}"/>
    <cellStyle name="SAPBEXHLevel0 4 2 2 3" xfId="8180" xr:uid="{00000000-0005-0000-0000-0000833E0000}"/>
    <cellStyle name="SAPBEXHLevel0 4 2 2 3 2" xfId="24209" xr:uid="{00000000-0005-0000-0000-0000843E0000}"/>
    <cellStyle name="SAPBEXHLevel0 4 2 2 4" xfId="11007" xr:uid="{00000000-0005-0000-0000-0000853E0000}"/>
    <cellStyle name="SAPBEXHLevel0 4 2 2 4 2" xfId="26874" xr:uid="{00000000-0005-0000-0000-0000863E0000}"/>
    <cellStyle name="SAPBEXHLevel0 4 2 2 5" xfId="13551" xr:uid="{00000000-0005-0000-0000-0000873E0000}"/>
    <cellStyle name="SAPBEXHLevel0 4 2 2 5 2" xfId="29176" xr:uid="{00000000-0005-0000-0000-0000883E0000}"/>
    <cellStyle name="SAPBEXHLevel0 4 2 2 6" xfId="16359" xr:uid="{00000000-0005-0000-0000-0000893E0000}"/>
    <cellStyle name="SAPBEXHLevel0 4 2 2 6 2" xfId="31497" xr:uid="{00000000-0005-0000-0000-00008A3E0000}"/>
    <cellStyle name="SAPBEXHLevel0 4 2 2 7" xfId="18969" xr:uid="{00000000-0005-0000-0000-00008B3E0000}"/>
    <cellStyle name="SAPBEXHLevel0 4 2 2 7 2" xfId="33917" xr:uid="{00000000-0005-0000-0000-00008C3E0000}"/>
    <cellStyle name="SAPBEXHLevel0 4 2 2 8" xfId="39631" xr:uid="{E7205E0D-7B83-481B-B234-C16E06D3FC37}"/>
    <cellStyle name="SAPBEXHLevel0 4 2 2 9" xfId="42538" xr:uid="{A79EDED4-36CB-4692-87B8-BF81C927CF8B}"/>
    <cellStyle name="SAPBEXHLevel0 4 2 3" xfId="3008" xr:uid="{00000000-0005-0000-0000-00008D3E0000}"/>
    <cellStyle name="SAPBEXHLevel0 4 2 3 10" xfId="42333" xr:uid="{F6EA6CCD-6CF6-43F1-8528-4CCC7A8D73BC}"/>
    <cellStyle name="SAPBEXHLevel0 4 2 3 11" xfId="46866" xr:uid="{72173B2C-64CC-4251-A411-DD2FEFF39214}"/>
    <cellStyle name="SAPBEXHLevel0 4 2 3 12" xfId="49169" xr:uid="{934B88F3-4EF9-4B63-88D5-D19979E43153}"/>
    <cellStyle name="SAPBEXHLevel0 4 2 3 2" xfId="8179" xr:uid="{00000000-0005-0000-0000-00008E3E0000}"/>
    <cellStyle name="SAPBEXHLevel0 4 2 3 2 2" xfId="24208" xr:uid="{00000000-0005-0000-0000-00008F3E0000}"/>
    <cellStyle name="SAPBEXHLevel0 4 2 3 3" xfId="11006" xr:uid="{00000000-0005-0000-0000-0000903E0000}"/>
    <cellStyle name="SAPBEXHLevel0 4 2 3 3 2" xfId="26873" xr:uid="{00000000-0005-0000-0000-0000913E0000}"/>
    <cellStyle name="SAPBEXHLevel0 4 2 3 4" xfId="15325" xr:uid="{00000000-0005-0000-0000-0000923E0000}"/>
    <cellStyle name="SAPBEXHLevel0 4 2 3 4 2" xfId="30734" xr:uid="{00000000-0005-0000-0000-0000933E0000}"/>
    <cellStyle name="SAPBEXHLevel0 4 2 3 5" xfId="16358" xr:uid="{00000000-0005-0000-0000-0000943E0000}"/>
    <cellStyle name="SAPBEXHLevel0 4 2 3 5 2" xfId="31496" xr:uid="{00000000-0005-0000-0000-0000953E0000}"/>
    <cellStyle name="SAPBEXHLevel0 4 2 3 6" xfId="18968" xr:uid="{00000000-0005-0000-0000-0000963E0000}"/>
    <cellStyle name="SAPBEXHLevel0 4 2 3 6 2" xfId="33916" xr:uid="{00000000-0005-0000-0000-0000973E0000}"/>
    <cellStyle name="SAPBEXHLevel0 4 2 3 7" xfId="21159" xr:uid="{00000000-0005-0000-0000-0000983E0000}"/>
    <cellStyle name="SAPBEXHLevel0 4 2 3 7 2" xfId="36085" xr:uid="{00000000-0005-0000-0000-0000993E0000}"/>
    <cellStyle name="SAPBEXHLevel0 4 2 3 8" xfId="6310" xr:uid="{00000000-0005-0000-0000-00009A3E0000}"/>
    <cellStyle name="SAPBEXHLevel0 4 2 3 9" xfId="41894" xr:uid="{175C818C-115E-471F-B43B-0F1A1B829085}"/>
    <cellStyle name="SAPBEXHLevel0 4 2 4" xfId="4504" xr:uid="{00000000-0005-0000-0000-00009B3E0000}"/>
    <cellStyle name="SAPBEXHLevel0 4 2 4 10" xfId="45946" xr:uid="{A3AF1D40-4BB1-4C23-88CA-B30A5375E65F}"/>
    <cellStyle name="SAPBEXHLevel0 4 2 4 11" xfId="48264" xr:uid="{C868EDFE-6EA2-490F-B935-DD0E9EF6FD2A}"/>
    <cellStyle name="SAPBEXHLevel0 4 2 4 2" xfId="9659" xr:uid="{00000000-0005-0000-0000-00009C3E0000}"/>
    <cellStyle name="SAPBEXHLevel0 4 2 4 2 2" xfId="25650" xr:uid="{00000000-0005-0000-0000-00009D3E0000}"/>
    <cellStyle name="SAPBEXHLevel0 4 2 4 3" xfId="12477" xr:uid="{00000000-0005-0000-0000-00009E3E0000}"/>
    <cellStyle name="SAPBEXHLevel0 4 2 4 3 2" xfId="28321" xr:uid="{00000000-0005-0000-0000-00009F3E0000}"/>
    <cellStyle name="SAPBEXHLevel0 4 2 4 4" xfId="14862" xr:uid="{00000000-0005-0000-0000-0000A03E0000}"/>
    <cellStyle name="SAPBEXHLevel0 4 2 4 4 2" xfId="30313" xr:uid="{00000000-0005-0000-0000-0000A13E0000}"/>
    <cellStyle name="SAPBEXHLevel0 4 2 4 5" xfId="17800" xr:uid="{00000000-0005-0000-0000-0000A23E0000}"/>
    <cellStyle name="SAPBEXHLevel0 4 2 4 5 2" xfId="32916" xr:uid="{00000000-0005-0000-0000-0000A33E0000}"/>
    <cellStyle name="SAPBEXHLevel0 4 2 4 6" xfId="20408" xr:uid="{00000000-0005-0000-0000-0000A43E0000}"/>
    <cellStyle name="SAPBEXHLevel0 4 2 4 6 2" xfId="35345" xr:uid="{00000000-0005-0000-0000-0000A53E0000}"/>
    <cellStyle name="SAPBEXHLevel0 4 2 4 7" xfId="21266" xr:uid="{00000000-0005-0000-0000-0000A63E0000}"/>
    <cellStyle name="SAPBEXHLevel0 4 2 4 7 2" xfId="36192" xr:uid="{00000000-0005-0000-0000-0000A73E0000}"/>
    <cellStyle name="SAPBEXHLevel0 4 2 4 8" xfId="38651" xr:uid="{C5237D21-49F1-49B5-BBE8-251F808D8CB5}"/>
    <cellStyle name="SAPBEXHLevel0 4 2 4 9" xfId="43756" xr:uid="{B89A69EC-A1C6-41C0-A176-1A4637FF135A}"/>
    <cellStyle name="SAPBEXHLevel0 4 2 5" xfId="5203" xr:uid="{00000000-0005-0000-0000-0000A83E0000}"/>
    <cellStyle name="SAPBEXHLevel0 4 2 5 2" xfId="22536" xr:uid="{00000000-0005-0000-0000-0000A93E0000}"/>
    <cellStyle name="SAPBEXHLevel0 4 2 6" xfId="5755" xr:uid="{00000000-0005-0000-0000-0000AA3E0000}"/>
    <cellStyle name="SAPBEXHLevel0 4 2 6 2" xfId="22796" xr:uid="{00000000-0005-0000-0000-0000AB3E0000}"/>
    <cellStyle name="SAPBEXHLevel0 4 2 7" xfId="15435" xr:uid="{00000000-0005-0000-0000-0000AC3E0000}"/>
    <cellStyle name="SAPBEXHLevel0 4 2 7 2" xfId="30813" xr:uid="{00000000-0005-0000-0000-0000AD3E0000}"/>
    <cellStyle name="SAPBEXHLevel0 4 2 8" xfId="14209" xr:uid="{00000000-0005-0000-0000-0000AE3E0000}"/>
    <cellStyle name="SAPBEXHLevel0 4 2 8 2" xfId="29750" xr:uid="{00000000-0005-0000-0000-0000AF3E0000}"/>
    <cellStyle name="SAPBEXHLevel0 4 2 9" xfId="15510" xr:uid="{00000000-0005-0000-0000-0000B03E0000}"/>
    <cellStyle name="SAPBEXHLevel0 4 2 9 2" xfId="30868" xr:uid="{00000000-0005-0000-0000-0000B13E0000}"/>
    <cellStyle name="SAPBEXHLevel0 4 20" xfId="6882" xr:uid="{00000000-0005-0000-0000-0000B23E0000}"/>
    <cellStyle name="SAPBEXHLevel0 4 20 2" xfId="23318" xr:uid="{00000000-0005-0000-0000-0000B33E0000}"/>
    <cellStyle name="SAPBEXHLevel0 4 21" xfId="11824" xr:uid="{00000000-0005-0000-0000-0000B43E0000}"/>
    <cellStyle name="SAPBEXHLevel0 4 21 2" xfId="27671" xr:uid="{00000000-0005-0000-0000-0000B53E0000}"/>
    <cellStyle name="SAPBEXHLevel0 4 22" xfId="10337" xr:uid="{00000000-0005-0000-0000-0000B63E0000}"/>
    <cellStyle name="SAPBEXHLevel0 4 22 2" xfId="26277" xr:uid="{00000000-0005-0000-0000-0000B73E0000}"/>
    <cellStyle name="SAPBEXHLevel0 4 23" xfId="9011" xr:uid="{00000000-0005-0000-0000-0000B83E0000}"/>
    <cellStyle name="SAPBEXHLevel0 4 23 2" xfId="25010" xr:uid="{00000000-0005-0000-0000-0000B93E0000}"/>
    <cellStyle name="SAPBEXHLevel0 4 24" xfId="18297" xr:uid="{00000000-0005-0000-0000-0000BA3E0000}"/>
    <cellStyle name="SAPBEXHLevel0 4 24 2" xfId="33372" xr:uid="{00000000-0005-0000-0000-0000BB3E0000}"/>
    <cellStyle name="SAPBEXHLevel0 4 25" xfId="5041" xr:uid="{00000000-0005-0000-0000-0000BC3E0000}"/>
    <cellStyle name="SAPBEXHLevel0 4 26" xfId="38031" xr:uid="{00000000-0005-0000-0000-0000BD3E0000}"/>
    <cellStyle name="SAPBEXHLevel0 4 27" xfId="41940" xr:uid="{78298049-5C84-4F9F-BE66-769025962F09}"/>
    <cellStyle name="SAPBEXHLevel0 4 28" xfId="43343" xr:uid="{18F1D724-9FEB-4684-ACC3-7B5C03C3C4F5}"/>
    <cellStyle name="SAPBEXHLevel0 4 29" xfId="40097" xr:uid="{903D1854-A9CC-4EEB-A90D-F8C53F5D12DB}"/>
    <cellStyle name="SAPBEXHLevel0 4 3" xfId="825" xr:uid="{00000000-0005-0000-0000-0000BE3E0000}"/>
    <cellStyle name="SAPBEXHLevel0 4 3 10" xfId="18269" xr:uid="{00000000-0005-0000-0000-0000BF3E0000}"/>
    <cellStyle name="SAPBEXHLevel0 4 3 10 2" xfId="33364" xr:uid="{00000000-0005-0000-0000-0000C03E0000}"/>
    <cellStyle name="SAPBEXHLevel0 4 3 11" xfId="5043" xr:uid="{00000000-0005-0000-0000-0000C13E0000}"/>
    <cellStyle name="SAPBEXHLevel0 4 3 12" xfId="38033" xr:uid="{00000000-0005-0000-0000-0000C23E0000}"/>
    <cellStyle name="SAPBEXHLevel0 4 3 13" xfId="40771" xr:uid="{6EFAFE65-8969-4A72-9280-F931BF677140}"/>
    <cellStyle name="SAPBEXHLevel0 4 3 14" xfId="42539" xr:uid="{D60E7FB3-2464-4C30-A755-3012E7C8A20C}"/>
    <cellStyle name="SAPBEXHLevel0 4 3 15" xfId="40029" xr:uid="{D73C0B1F-76F1-420C-AF57-4BCB7CBD0138}"/>
    <cellStyle name="SAPBEXHLevel0 4 3 16" xfId="47058" xr:uid="{02C60817-9E97-4285-A12D-73221C43BFE1}"/>
    <cellStyle name="SAPBEXHLevel0 4 3 2" xfId="3011" xr:uid="{00000000-0005-0000-0000-0000C33E0000}"/>
    <cellStyle name="SAPBEXHLevel0 4 3 2 10" xfId="41164" xr:uid="{E7E0D5EE-D374-4882-BCD1-716853396FCC}"/>
    <cellStyle name="SAPBEXHLevel0 4 3 2 11" xfId="47059" xr:uid="{A603F95C-A636-46AE-9040-E06B8FF35453}"/>
    <cellStyle name="SAPBEXHLevel0 4 3 2 2" xfId="3305" xr:uid="{00000000-0005-0000-0000-0000C43E0000}"/>
    <cellStyle name="SAPBEXHLevel0 4 3 2 2 10" xfId="45949" xr:uid="{D14CC945-F940-4028-A840-3C7FCDE03BC2}"/>
    <cellStyle name="SAPBEXHLevel0 4 3 2 2 11" xfId="48267" xr:uid="{298D5639-4708-4257-9AC6-03A6D7B93B79}"/>
    <cellStyle name="SAPBEXHLevel0 4 3 2 2 2" xfId="8473" xr:uid="{00000000-0005-0000-0000-0000C53E0000}"/>
    <cellStyle name="SAPBEXHLevel0 4 3 2 2 2 2" xfId="24502" xr:uid="{00000000-0005-0000-0000-0000C63E0000}"/>
    <cellStyle name="SAPBEXHLevel0 4 3 2 2 3" xfId="11300" xr:uid="{00000000-0005-0000-0000-0000C73E0000}"/>
    <cellStyle name="SAPBEXHLevel0 4 3 2 2 3 2" xfId="27167" xr:uid="{00000000-0005-0000-0000-0000C83E0000}"/>
    <cellStyle name="SAPBEXHLevel0 4 3 2 2 4" xfId="13856" xr:uid="{00000000-0005-0000-0000-0000C93E0000}"/>
    <cellStyle name="SAPBEXHLevel0 4 3 2 2 4 2" xfId="29444" xr:uid="{00000000-0005-0000-0000-0000CA3E0000}"/>
    <cellStyle name="SAPBEXHLevel0 4 3 2 2 5" xfId="16652" xr:uid="{00000000-0005-0000-0000-0000CB3E0000}"/>
    <cellStyle name="SAPBEXHLevel0 4 3 2 2 5 2" xfId="31790" xr:uid="{00000000-0005-0000-0000-0000CC3E0000}"/>
    <cellStyle name="SAPBEXHLevel0 4 3 2 2 6" xfId="19262" xr:uid="{00000000-0005-0000-0000-0000CD3E0000}"/>
    <cellStyle name="SAPBEXHLevel0 4 3 2 2 6 2" xfId="34209" xr:uid="{00000000-0005-0000-0000-0000CE3E0000}"/>
    <cellStyle name="SAPBEXHLevel0 4 3 2 2 7" xfId="22030" xr:uid="{00000000-0005-0000-0000-0000CF3E0000}"/>
    <cellStyle name="SAPBEXHLevel0 4 3 2 2 7 2" xfId="36949" xr:uid="{00000000-0005-0000-0000-0000D03E0000}"/>
    <cellStyle name="SAPBEXHLevel0 4 3 2 2 8" xfId="38648" xr:uid="{39A63448-4715-48F2-924D-2ED352949A09}"/>
    <cellStyle name="SAPBEXHLevel0 4 3 2 2 9" xfId="43759" xr:uid="{1DA2406E-5D84-4F26-AEE4-894978E2ABFF}"/>
    <cellStyle name="SAPBEXHLevel0 4 3 2 3" xfId="8182" xr:uid="{00000000-0005-0000-0000-0000D13E0000}"/>
    <cellStyle name="SAPBEXHLevel0 4 3 2 3 2" xfId="24211" xr:uid="{00000000-0005-0000-0000-0000D23E0000}"/>
    <cellStyle name="SAPBEXHLevel0 4 3 2 4" xfId="11009" xr:uid="{00000000-0005-0000-0000-0000D33E0000}"/>
    <cellStyle name="SAPBEXHLevel0 4 3 2 4 2" xfId="26876" xr:uid="{00000000-0005-0000-0000-0000D43E0000}"/>
    <cellStyle name="SAPBEXHLevel0 4 3 2 5" xfId="6692" xr:uid="{00000000-0005-0000-0000-0000D53E0000}"/>
    <cellStyle name="SAPBEXHLevel0 4 3 2 5 2" xfId="23184" xr:uid="{00000000-0005-0000-0000-0000D63E0000}"/>
    <cellStyle name="SAPBEXHLevel0 4 3 2 6" xfId="16361" xr:uid="{00000000-0005-0000-0000-0000D73E0000}"/>
    <cellStyle name="SAPBEXHLevel0 4 3 2 6 2" xfId="31499" xr:uid="{00000000-0005-0000-0000-0000D83E0000}"/>
    <cellStyle name="SAPBEXHLevel0 4 3 2 7" xfId="18971" xr:uid="{00000000-0005-0000-0000-0000D93E0000}"/>
    <cellStyle name="SAPBEXHLevel0 4 3 2 7 2" xfId="33919" xr:uid="{00000000-0005-0000-0000-0000DA3E0000}"/>
    <cellStyle name="SAPBEXHLevel0 4 3 2 8" xfId="40772" xr:uid="{553DC02B-5F7F-483E-BFD4-6E961AE2F15A}"/>
    <cellStyle name="SAPBEXHLevel0 4 3 2 9" xfId="42540" xr:uid="{3BE8D102-619A-406C-93D8-9A21A9D1A421}"/>
    <cellStyle name="SAPBEXHLevel0 4 3 3" xfId="3010" xr:uid="{00000000-0005-0000-0000-0000DB3E0000}"/>
    <cellStyle name="SAPBEXHLevel0 4 3 3 10" xfId="43758" xr:uid="{510FBE50-CF84-4B65-956F-83312957164D}"/>
    <cellStyle name="SAPBEXHLevel0 4 3 3 11" xfId="45948" xr:uid="{A57DD1BE-FDE9-4999-9809-EC98B1350B71}"/>
    <cellStyle name="SAPBEXHLevel0 4 3 3 12" xfId="48266" xr:uid="{C6DE349C-570A-43FA-AC45-B656EB7FF6D4}"/>
    <cellStyle name="SAPBEXHLevel0 4 3 3 2" xfId="8181" xr:uid="{00000000-0005-0000-0000-0000DC3E0000}"/>
    <cellStyle name="SAPBEXHLevel0 4 3 3 2 2" xfId="24210" xr:uid="{00000000-0005-0000-0000-0000DD3E0000}"/>
    <cellStyle name="SAPBEXHLevel0 4 3 3 3" xfId="11008" xr:uid="{00000000-0005-0000-0000-0000DE3E0000}"/>
    <cellStyle name="SAPBEXHLevel0 4 3 3 3 2" xfId="26875" xr:uid="{00000000-0005-0000-0000-0000DF3E0000}"/>
    <cellStyle name="SAPBEXHLevel0 4 3 3 4" xfId="15326" xr:uid="{00000000-0005-0000-0000-0000E03E0000}"/>
    <cellStyle name="SAPBEXHLevel0 4 3 3 4 2" xfId="30735" xr:uid="{00000000-0005-0000-0000-0000E13E0000}"/>
    <cellStyle name="SAPBEXHLevel0 4 3 3 5" xfId="16360" xr:uid="{00000000-0005-0000-0000-0000E23E0000}"/>
    <cellStyle name="SAPBEXHLevel0 4 3 3 5 2" xfId="31498" xr:uid="{00000000-0005-0000-0000-0000E33E0000}"/>
    <cellStyle name="SAPBEXHLevel0 4 3 3 6" xfId="18970" xr:uid="{00000000-0005-0000-0000-0000E43E0000}"/>
    <cellStyle name="SAPBEXHLevel0 4 3 3 6 2" xfId="33918" xr:uid="{00000000-0005-0000-0000-0000E53E0000}"/>
    <cellStyle name="SAPBEXHLevel0 4 3 3 7" xfId="21160" xr:uid="{00000000-0005-0000-0000-0000E63E0000}"/>
    <cellStyle name="SAPBEXHLevel0 4 3 3 7 2" xfId="36086" xr:uid="{00000000-0005-0000-0000-0000E73E0000}"/>
    <cellStyle name="SAPBEXHLevel0 4 3 3 8" xfId="6311" xr:uid="{00000000-0005-0000-0000-0000E83E0000}"/>
    <cellStyle name="SAPBEXHLevel0 4 3 3 9" xfId="38649" xr:uid="{A35EDF62-F517-4F06-9A90-C61219BD5DCE}"/>
    <cellStyle name="SAPBEXHLevel0 4 3 4" xfId="4502" xr:uid="{00000000-0005-0000-0000-0000E93E0000}"/>
    <cellStyle name="SAPBEXHLevel0 4 3 4 2" xfId="9657" xr:uid="{00000000-0005-0000-0000-0000EA3E0000}"/>
    <cellStyle name="SAPBEXHLevel0 4 3 4 2 2" xfId="25648" xr:uid="{00000000-0005-0000-0000-0000EB3E0000}"/>
    <cellStyle name="SAPBEXHLevel0 4 3 4 3" xfId="12475" xr:uid="{00000000-0005-0000-0000-0000EC3E0000}"/>
    <cellStyle name="SAPBEXHLevel0 4 3 4 3 2" xfId="28319" xr:uid="{00000000-0005-0000-0000-0000ED3E0000}"/>
    <cellStyle name="SAPBEXHLevel0 4 3 4 4" xfId="14016" xr:uid="{00000000-0005-0000-0000-0000EE3E0000}"/>
    <cellStyle name="SAPBEXHLevel0 4 3 4 4 2" xfId="29598" xr:uid="{00000000-0005-0000-0000-0000EF3E0000}"/>
    <cellStyle name="SAPBEXHLevel0 4 3 4 5" xfId="17798" xr:uid="{00000000-0005-0000-0000-0000F03E0000}"/>
    <cellStyle name="SAPBEXHLevel0 4 3 4 5 2" xfId="32914" xr:uid="{00000000-0005-0000-0000-0000F13E0000}"/>
    <cellStyle name="SAPBEXHLevel0 4 3 4 6" xfId="20406" xr:uid="{00000000-0005-0000-0000-0000F23E0000}"/>
    <cellStyle name="SAPBEXHLevel0 4 3 4 6 2" xfId="35343" xr:uid="{00000000-0005-0000-0000-0000F33E0000}"/>
    <cellStyle name="SAPBEXHLevel0 4 3 4 7" xfId="21924" xr:uid="{00000000-0005-0000-0000-0000F43E0000}"/>
    <cellStyle name="SAPBEXHLevel0 4 3 4 7 2" xfId="36843" xr:uid="{00000000-0005-0000-0000-0000F53E0000}"/>
    <cellStyle name="SAPBEXHLevel0 4 3 5" xfId="5202" xr:uid="{00000000-0005-0000-0000-0000F63E0000}"/>
    <cellStyle name="SAPBEXHLevel0 4 3 5 2" xfId="22535" xr:uid="{00000000-0005-0000-0000-0000F73E0000}"/>
    <cellStyle name="SAPBEXHLevel0 4 3 6" xfId="7296" xr:uid="{00000000-0005-0000-0000-0000F83E0000}"/>
    <cellStyle name="SAPBEXHLevel0 4 3 6 2" xfId="23523" xr:uid="{00000000-0005-0000-0000-0000F93E0000}"/>
    <cellStyle name="SAPBEXHLevel0 4 3 7" xfId="10231" xr:uid="{00000000-0005-0000-0000-0000FA3E0000}"/>
    <cellStyle name="SAPBEXHLevel0 4 3 7 2" xfId="26194" xr:uid="{00000000-0005-0000-0000-0000FB3E0000}"/>
    <cellStyle name="SAPBEXHLevel0 4 3 8" xfId="15075" xr:uid="{00000000-0005-0000-0000-0000FC3E0000}"/>
    <cellStyle name="SAPBEXHLevel0 4 3 8 2" xfId="30520" xr:uid="{00000000-0005-0000-0000-0000FD3E0000}"/>
    <cellStyle name="SAPBEXHLevel0 4 3 9" xfId="10629" xr:uid="{00000000-0005-0000-0000-0000FE3E0000}"/>
    <cellStyle name="SAPBEXHLevel0 4 3 9 2" xfId="26514" xr:uid="{00000000-0005-0000-0000-0000FF3E0000}"/>
    <cellStyle name="SAPBEXHLevel0 4 4" xfId="3012" xr:uid="{00000000-0005-0000-0000-0000003F0000}"/>
    <cellStyle name="SAPBEXHLevel0 4 4 10" xfId="42541" xr:uid="{9596C604-AF03-45BD-BAF7-D260F41CF922}"/>
    <cellStyle name="SAPBEXHLevel0 4 4 11" xfId="40028" xr:uid="{D4D8E1E0-5550-434A-B575-0EB3749522B3}"/>
    <cellStyle name="SAPBEXHLevel0 4 4 12" xfId="47060" xr:uid="{71B1BFB6-F3E8-44F3-BE0A-8B51DD13D535}"/>
    <cellStyle name="SAPBEXHLevel0 4 4 2" xfId="3013" xr:uid="{00000000-0005-0000-0000-0000013F0000}"/>
    <cellStyle name="SAPBEXHLevel0 4 4 2 10" xfId="44567" xr:uid="{1AC7932C-E70F-4CBF-AB15-7BE745C4DF0E}"/>
    <cellStyle name="SAPBEXHLevel0 4 4 2 11" xfId="47061" xr:uid="{F560F219-A8B5-4B03-AB87-CE495A58E3F6}"/>
    <cellStyle name="SAPBEXHLevel0 4 4 2 2" xfId="4500" xr:uid="{00000000-0005-0000-0000-0000023F0000}"/>
    <cellStyle name="SAPBEXHLevel0 4 4 2 2 10" xfId="45951" xr:uid="{C1E03DAA-0FE8-4CE4-9C3E-298F1024CBF7}"/>
    <cellStyle name="SAPBEXHLevel0 4 4 2 2 11" xfId="48269" xr:uid="{E895A519-BA49-4C46-8623-52102E32DD47}"/>
    <cellStyle name="SAPBEXHLevel0 4 4 2 2 2" xfId="9655" xr:uid="{00000000-0005-0000-0000-0000033F0000}"/>
    <cellStyle name="SAPBEXHLevel0 4 4 2 2 2 2" xfId="25646" xr:uid="{00000000-0005-0000-0000-0000043F0000}"/>
    <cellStyle name="SAPBEXHLevel0 4 4 2 2 3" xfId="12473" xr:uid="{00000000-0005-0000-0000-0000053F0000}"/>
    <cellStyle name="SAPBEXHLevel0 4 4 2 2 3 2" xfId="28317" xr:uid="{00000000-0005-0000-0000-0000063F0000}"/>
    <cellStyle name="SAPBEXHLevel0 4 4 2 2 4" xfId="14023" xr:uid="{00000000-0005-0000-0000-0000073F0000}"/>
    <cellStyle name="SAPBEXHLevel0 4 4 2 2 4 2" xfId="29605" xr:uid="{00000000-0005-0000-0000-0000083F0000}"/>
    <cellStyle name="SAPBEXHLevel0 4 4 2 2 5" xfId="17796" xr:uid="{00000000-0005-0000-0000-0000093F0000}"/>
    <cellStyle name="SAPBEXHLevel0 4 4 2 2 5 2" xfId="32912" xr:uid="{00000000-0005-0000-0000-00000A3F0000}"/>
    <cellStyle name="SAPBEXHLevel0 4 4 2 2 6" xfId="20404" xr:uid="{00000000-0005-0000-0000-00000B3F0000}"/>
    <cellStyle name="SAPBEXHLevel0 4 4 2 2 6 2" xfId="35341" xr:uid="{00000000-0005-0000-0000-00000C3F0000}"/>
    <cellStyle name="SAPBEXHLevel0 4 4 2 2 7" xfId="21264" xr:uid="{00000000-0005-0000-0000-00000D3F0000}"/>
    <cellStyle name="SAPBEXHLevel0 4 4 2 2 7 2" xfId="36190" xr:uid="{00000000-0005-0000-0000-00000E3F0000}"/>
    <cellStyle name="SAPBEXHLevel0 4 4 2 2 8" xfId="38646" xr:uid="{96501075-3FB3-4C76-95F1-C234522CE8FD}"/>
    <cellStyle name="SAPBEXHLevel0 4 4 2 2 9" xfId="43761" xr:uid="{2D9DA762-63E6-4044-A98A-CC2A5839FAE0}"/>
    <cellStyle name="SAPBEXHLevel0 4 4 2 3" xfId="8184" xr:uid="{00000000-0005-0000-0000-00000F3F0000}"/>
    <cellStyle name="SAPBEXHLevel0 4 4 2 3 2" xfId="24213" xr:uid="{00000000-0005-0000-0000-0000103F0000}"/>
    <cellStyle name="SAPBEXHLevel0 4 4 2 4" xfId="11011" xr:uid="{00000000-0005-0000-0000-0000113F0000}"/>
    <cellStyle name="SAPBEXHLevel0 4 4 2 4 2" xfId="26878" xr:uid="{00000000-0005-0000-0000-0000123F0000}"/>
    <cellStyle name="SAPBEXHLevel0 4 4 2 5" xfId="13554" xr:uid="{00000000-0005-0000-0000-0000133F0000}"/>
    <cellStyle name="SAPBEXHLevel0 4 4 2 5 2" xfId="29179" xr:uid="{00000000-0005-0000-0000-0000143F0000}"/>
    <cellStyle name="SAPBEXHLevel0 4 4 2 6" xfId="16363" xr:uid="{00000000-0005-0000-0000-0000153F0000}"/>
    <cellStyle name="SAPBEXHLevel0 4 4 2 6 2" xfId="31501" xr:uid="{00000000-0005-0000-0000-0000163F0000}"/>
    <cellStyle name="SAPBEXHLevel0 4 4 2 7" xfId="18973" xr:uid="{00000000-0005-0000-0000-0000173F0000}"/>
    <cellStyle name="SAPBEXHLevel0 4 4 2 7 2" xfId="33921" xr:uid="{00000000-0005-0000-0000-0000183F0000}"/>
    <cellStyle name="SAPBEXHLevel0 4 4 2 8" xfId="39629" xr:uid="{FA75D776-F455-4D15-AFEC-AE9DED660630}"/>
    <cellStyle name="SAPBEXHLevel0 4 4 2 9" xfId="42542" xr:uid="{859D2720-89B0-47CB-A308-7504FF92775F}"/>
    <cellStyle name="SAPBEXHLevel0 4 4 3" xfId="4501" xr:uid="{00000000-0005-0000-0000-0000193F0000}"/>
    <cellStyle name="SAPBEXHLevel0 4 4 3 10" xfId="45950" xr:uid="{874427D2-2972-46EC-BEDE-631194B9E7C6}"/>
    <cellStyle name="SAPBEXHLevel0 4 4 3 11" xfId="48268" xr:uid="{367C0821-A8BB-48A6-9245-9006421B433B}"/>
    <cellStyle name="SAPBEXHLevel0 4 4 3 2" xfId="9656" xr:uid="{00000000-0005-0000-0000-00001A3F0000}"/>
    <cellStyle name="SAPBEXHLevel0 4 4 3 2 2" xfId="25647" xr:uid="{00000000-0005-0000-0000-00001B3F0000}"/>
    <cellStyle name="SAPBEXHLevel0 4 4 3 3" xfId="12474" xr:uid="{00000000-0005-0000-0000-00001C3F0000}"/>
    <cellStyle name="SAPBEXHLevel0 4 4 3 3 2" xfId="28318" xr:uid="{00000000-0005-0000-0000-00001D3F0000}"/>
    <cellStyle name="SAPBEXHLevel0 4 4 3 4" xfId="14854" xr:uid="{00000000-0005-0000-0000-00001E3F0000}"/>
    <cellStyle name="SAPBEXHLevel0 4 4 3 4 2" xfId="30306" xr:uid="{00000000-0005-0000-0000-00001F3F0000}"/>
    <cellStyle name="SAPBEXHLevel0 4 4 3 5" xfId="17797" xr:uid="{00000000-0005-0000-0000-0000203F0000}"/>
    <cellStyle name="SAPBEXHLevel0 4 4 3 5 2" xfId="32913" xr:uid="{00000000-0005-0000-0000-0000213F0000}"/>
    <cellStyle name="SAPBEXHLevel0 4 4 3 6" xfId="20405" xr:uid="{00000000-0005-0000-0000-0000223F0000}"/>
    <cellStyle name="SAPBEXHLevel0 4 4 3 6 2" xfId="35342" xr:uid="{00000000-0005-0000-0000-0000233F0000}"/>
    <cellStyle name="SAPBEXHLevel0 4 4 3 7" xfId="21265" xr:uid="{00000000-0005-0000-0000-0000243F0000}"/>
    <cellStyle name="SAPBEXHLevel0 4 4 3 7 2" xfId="36191" xr:uid="{00000000-0005-0000-0000-0000253F0000}"/>
    <cellStyle name="SAPBEXHLevel0 4 4 3 8" xfId="38647" xr:uid="{CA18E238-3CEF-4E09-8045-99F4D89774D0}"/>
    <cellStyle name="SAPBEXHLevel0 4 4 3 9" xfId="43760" xr:uid="{AA3A7E49-2172-4CC5-821C-DAB80B9AAF07}"/>
    <cellStyle name="SAPBEXHLevel0 4 4 4" xfId="8183" xr:uid="{00000000-0005-0000-0000-0000263F0000}"/>
    <cellStyle name="SAPBEXHLevel0 4 4 4 2" xfId="24212" xr:uid="{00000000-0005-0000-0000-0000273F0000}"/>
    <cellStyle name="SAPBEXHLevel0 4 4 5" xfId="11010" xr:uid="{00000000-0005-0000-0000-0000283F0000}"/>
    <cellStyle name="SAPBEXHLevel0 4 4 5 2" xfId="26877" xr:uid="{00000000-0005-0000-0000-0000293F0000}"/>
    <cellStyle name="SAPBEXHLevel0 4 4 6" xfId="6693" xr:uid="{00000000-0005-0000-0000-00002A3F0000}"/>
    <cellStyle name="SAPBEXHLevel0 4 4 6 2" xfId="23185" xr:uid="{00000000-0005-0000-0000-00002B3F0000}"/>
    <cellStyle name="SAPBEXHLevel0 4 4 7" xfId="16362" xr:uid="{00000000-0005-0000-0000-00002C3F0000}"/>
    <cellStyle name="SAPBEXHLevel0 4 4 7 2" xfId="31500" xr:uid="{00000000-0005-0000-0000-00002D3F0000}"/>
    <cellStyle name="SAPBEXHLevel0 4 4 8" xfId="18972" xr:uid="{00000000-0005-0000-0000-00002E3F0000}"/>
    <cellStyle name="SAPBEXHLevel0 4 4 8 2" xfId="33920" xr:uid="{00000000-0005-0000-0000-00002F3F0000}"/>
    <cellStyle name="SAPBEXHLevel0 4 4 9" xfId="39630" xr:uid="{ACDF3BC1-21EC-41BE-84B5-FF0673E58A07}"/>
    <cellStyle name="SAPBEXHLevel0 4 5" xfId="3014" xr:uid="{00000000-0005-0000-0000-0000303F0000}"/>
    <cellStyle name="SAPBEXHLevel0 4 5 10" xfId="42543" xr:uid="{1B6E0BFE-51A0-48F4-939B-6B8C00523634}"/>
    <cellStyle name="SAPBEXHLevel0 4 5 11" xfId="41163" xr:uid="{24525668-A47A-4415-9248-E12A77D4DBA3}"/>
    <cellStyle name="SAPBEXHLevel0 4 5 12" xfId="47062" xr:uid="{C6C0C81D-1BA1-4A3D-BC81-E283932C68AC}"/>
    <cellStyle name="SAPBEXHLevel0 4 5 2" xfId="3015" xr:uid="{00000000-0005-0000-0000-0000313F0000}"/>
    <cellStyle name="SAPBEXHLevel0 4 5 2 10" xfId="40027" xr:uid="{0A422B6D-95E1-4D4F-B3D5-E2DAE975B9D0}"/>
    <cellStyle name="SAPBEXHLevel0 4 5 2 11" xfId="47063" xr:uid="{D7CF19C2-5D13-493A-8199-DD7516CDB79A}"/>
    <cellStyle name="SAPBEXHLevel0 4 5 2 2" xfId="4498" xr:uid="{00000000-0005-0000-0000-0000323F0000}"/>
    <cellStyle name="SAPBEXHLevel0 4 5 2 2 10" xfId="45953" xr:uid="{46515B79-8FF9-40BD-B081-6B6252EA6FE4}"/>
    <cellStyle name="SAPBEXHLevel0 4 5 2 2 11" xfId="48271" xr:uid="{E3A65FB1-2544-4D36-B1ED-82A42BB24CFC}"/>
    <cellStyle name="SAPBEXHLevel0 4 5 2 2 2" xfId="9653" xr:uid="{00000000-0005-0000-0000-0000333F0000}"/>
    <cellStyle name="SAPBEXHLevel0 4 5 2 2 2 2" xfId="25644" xr:uid="{00000000-0005-0000-0000-0000343F0000}"/>
    <cellStyle name="SAPBEXHLevel0 4 5 2 2 3" xfId="12471" xr:uid="{00000000-0005-0000-0000-0000353F0000}"/>
    <cellStyle name="SAPBEXHLevel0 4 5 2 2 3 2" xfId="28315" xr:uid="{00000000-0005-0000-0000-0000363F0000}"/>
    <cellStyle name="SAPBEXHLevel0 4 5 2 2 4" xfId="14022" xr:uid="{00000000-0005-0000-0000-0000373F0000}"/>
    <cellStyle name="SAPBEXHLevel0 4 5 2 2 4 2" xfId="29604" xr:uid="{00000000-0005-0000-0000-0000383F0000}"/>
    <cellStyle name="SAPBEXHLevel0 4 5 2 2 5" xfId="17794" xr:uid="{00000000-0005-0000-0000-0000393F0000}"/>
    <cellStyle name="SAPBEXHLevel0 4 5 2 2 5 2" xfId="32910" xr:uid="{00000000-0005-0000-0000-00003A3F0000}"/>
    <cellStyle name="SAPBEXHLevel0 4 5 2 2 6" xfId="20402" xr:uid="{00000000-0005-0000-0000-00003B3F0000}"/>
    <cellStyle name="SAPBEXHLevel0 4 5 2 2 6 2" xfId="35339" xr:uid="{00000000-0005-0000-0000-00003C3F0000}"/>
    <cellStyle name="SAPBEXHLevel0 4 5 2 2 7" xfId="21926" xr:uid="{00000000-0005-0000-0000-00003D3F0000}"/>
    <cellStyle name="SAPBEXHLevel0 4 5 2 2 7 2" xfId="36845" xr:uid="{00000000-0005-0000-0000-00003E3F0000}"/>
    <cellStyle name="SAPBEXHLevel0 4 5 2 2 8" xfId="38644" xr:uid="{F354EA20-FCFA-41B7-ACAC-22B6402470A1}"/>
    <cellStyle name="SAPBEXHLevel0 4 5 2 2 9" xfId="43763" xr:uid="{7641A1F2-6C27-45ED-8BEB-384975897F14}"/>
    <cellStyle name="SAPBEXHLevel0 4 5 2 3" xfId="8186" xr:uid="{00000000-0005-0000-0000-00003F3F0000}"/>
    <cellStyle name="SAPBEXHLevel0 4 5 2 3 2" xfId="24215" xr:uid="{00000000-0005-0000-0000-0000403F0000}"/>
    <cellStyle name="SAPBEXHLevel0 4 5 2 4" xfId="11013" xr:uid="{00000000-0005-0000-0000-0000413F0000}"/>
    <cellStyle name="SAPBEXHLevel0 4 5 2 4 2" xfId="26880" xr:uid="{00000000-0005-0000-0000-0000423F0000}"/>
    <cellStyle name="SAPBEXHLevel0 4 5 2 5" xfId="15323" xr:uid="{00000000-0005-0000-0000-0000433F0000}"/>
    <cellStyle name="SAPBEXHLevel0 4 5 2 5 2" xfId="30732" xr:uid="{00000000-0005-0000-0000-0000443F0000}"/>
    <cellStyle name="SAPBEXHLevel0 4 5 2 6" xfId="16365" xr:uid="{00000000-0005-0000-0000-0000453F0000}"/>
    <cellStyle name="SAPBEXHLevel0 4 5 2 6 2" xfId="31503" xr:uid="{00000000-0005-0000-0000-0000463F0000}"/>
    <cellStyle name="SAPBEXHLevel0 4 5 2 7" xfId="18975" xr:uid="{00000000-0005-0000-0000-0000473F0000}"/>
    <cellStyle name="SAPBEXHLevel0 4 5 2 7 2" xfId="33923" xr:uid="{00000000-0005-0000-0000-0000483F0000}"/>
    <cellStyle name="SAPBEXHLevel0 4 5 2 8" xfId="39628" xr:uid="{F9A9EF01-6EB4-4D36-BFF5-DEE2411B3225}"/>
    <cellStyle name="SAPBEXHLevel0 4 5 2 9" xfId="42544" xr:uid="{F18E90FB-0026-4EC9-B87E-855013E90235}"/>
    <cellStyle name="SAPBEXHLevel0 4 5 3" xfId="4499" xr:uid="{00000000-0005-0000-0000-0000493F0000}"/>
    <cellStyle name="SAPBEXHLevel0 4 5 3 10" xfId="45952" xr:uid="{9CB22E6D-E11F-4EBA-9218-46F1E265F887}"/>
    <cellStyle name="SAPBEXHLevel0 4 5 3 11" xfId="48270" xr:uid="{BB34BEB7-5ACB-40AF-AEA3-F83AA694FD8F}"/>
    <cellStyle name="SAPBEXHLevel0 4 5 3 2" xfId="9654" xr:uid="{00000000-0005-0000-0000-00004A3F0000}"/>
    <cellStyle name="SAPBEXHLevel0 4 5 3 2 2" xfId="25645" xr:uid="{00000000-0005-0000-0000-00004B3F0000}"/>
    <cellStyle name="SAPBEXHLevel0 4 5 3 3" xfId="12472" xr:uid="{00000000-0005-0000-0000-00004C3F0000}"/>
    <cellStyle name="SAPBEXHLevel0 4 5 3 3 2" xfId="28316" xr:uid="{00000000-0005-0000-0000-00004D3F0000}"/>
    <cellStyle name="SAPBEXHLevel0 4 5 3 4" xfId="14855" xr:uid="{00000000-0005-0000-0000-00004E3F0000}"/>
    <cellStyle name="SAPBEXHLevel0 4 5 3 4 2" xfId="30307" xr:uid="{00000000-0005-0000-0000-00004F3F0000}"/>
    <cellStyle name="SAPBEXHLevel0 4 5 3 5" xfId="17795" xr:uid="{00000000-0005-0000-0000-0000503F0000}"/>
    <cellStyle name="SAPBEXHLevel0 4 5 3 5 2" xfId="32911" xr:uid="{00000000-0005-0000-0000-0000513F0000}"/>
    <cellStyle name="SAPBEXHLevel0 4 5 3 6" xfId="20403" xr:uid="{00000000-0005-0000-0000-0000523F0000}"/>
    <cellStyle name="SAPBEXHLevel0 4 5 3 6 2" xfId="35340" xr:uid="{00000000-0005-0000-0000-0000533F0000}"/>
    <cellStyle name="SAPBEXHLevel0 4 5 3 7" xfId="21927" xr:uid="{00000000-0005-0000-0000-0000543F0000}"/>
    <cellStyle name="SAPBEXHLevel0 4 5 3 7 2" xfId="36846" xr:uid="{00000000-0005-0000-0000-0000553F0000}"/>
    <cellStyle name="SAPBEXHLevel0 4 5 3 8" xfId="38645" xr:uid="{4970D323-9DC3-495C-9E75-6A47D1E81EE8}"/>
    <cellStyle name="SAPBEXHLevel0 4 5 3 9" xfId="43762" xr:uid="{F9150000-1FC6-4FEF-BEC8-21E8471BD08D}"/>
    <cellStyle name="SAPBEXHLevel0 4 5 4" xfId="8185" xr:uid="{00000000-0005-0000-0000-0000563F0000}"/>
    <cellStyle name="SAPBEXHLevel0 4 5 4 2" xfId="24214" xr:uid="{00000000-0005-0000-0000-0000573F0000}"/>
    <cellStyle name="SAPBEXHLevel0 4 5 5" xfId="11012" xr:uid="{00000000-0005-0000-0000-0000583F0000}"/>
    <cellStyle name="SAPBEXHLevel0 4 5 5 2" xfId="26879" xr:uid="{00000000-0005-0000-0000-0000593F0000}"/>
    <cellStyle name="SAPBEXHLevel0 4 5 6" xfId="14289" xr:uid="{00000000-0005-0000-0000-00005A3F0000}"/>
    <cellStyle name="SAPBEXHLevel0 4 5 6 2" xfId="29812" xr:uid="{00000000-0005-0000-0000-00005B3F0000}"/>
    <cellStyle name="SAPBEXHLevel0 4 5 7" xfId="16364" xr:uid="{00000000-0005-0000-0000-00005C3F0000}"/>
    <cellStyle name="SAPBEXHLevel0 4 5 7 2" xfId="31502" xr:uid="{00000000-0005-0000-0000-00005D3F0000}"/>
    <cellStyle name="SAPBEXHLevel0 4 5 8" xfId="18974" xr:uid="{00000000-0005-0000-0000-00005E3F0000}"/>
    <cellStyle name="SAPBEXHLevel0 4 5 8 2" xfId="33922" xr:uid="{00000000-0005-0000-0000-00005F3F0000}"/>
    <cellStyle name="SAPBEXHLevel0 4 5 9" xfId="40770" xr:uid="{A82C9789-F042-46D6-BB01-053B6D86E547}"/>
    <cellStyle name="SAPBEXHLevel0 4 6" xfId="3016" xr:uid="{00000000-0005-0000-0000-0000603F0000}"/>
    <cellStyle name="SAPBEXHLevel0 4 6 10" xfId="42545" xr:uid="{FA8CD490-4D6A-4EE5-8B93-3B7A3DF59615}"/>
    <cellStyle name="SAPBEXHLevel0 4 6 11" xfId="41162" xr:uid="{6BA8CDDC-D672-4DC2-8D28-2FC56C46FB34}"/>
    <cellStyle name="SAPBEXHLevel0 4 6 12" xfId="47064" xr:uid="{B81D8F29-40C7-4424-9509-D46DB9B8CBED}"/>
    <cellStyle name="SAPBEXHLevel0 4 6 2" xfId="3017" xr:uid="{00000000-0005-0000-0000-0000613F0000}"/>
    <cellStyle name="SAPBEXHLevel0 4 6 2 10" xfId="40026" xr:uid="{EFAEE4EF-3E6A-4B70-A3FC-0440E6B9C3F8}"/>
    <cellStyle name="SAPBEXHLevel0 4 6 2 11" xfId="47065" xr:uid="{F6303737-BD48-4391-AD5A-11B06D76AB7C}"/>
    <cellStyle name="SAPBEXHLevel0 4 6 2 2" xfId="4496" xr:uid="{00000000-0005-0000-0000-0000623F0000}"/>
    <cellStyle name="SAPBEXHLevel0 4 6 2 2 10" xfId="45955" xr:uid="{FF303DAF-DB41-431E-A060-D0C1BF960335}"/>
    <cellStyle name="SAPBEXHLevel0 4 6 2 2 11" xfId="48273" xr:uid="{E1961932-8835-4F17-9581-E31A7E6F02F3}"/>
    <cellStyle name="SAPBEXHLevel0 4 6 2 2 2" xfId="9651" xr:uid="{00000000-0005-0000-0000-0000633F0000}"/>
    <cellStyle name="SAPBEXHLevel0 4 6 2 2 2 2" xfId="25642" xr:uid="{00000000-0005-0000-0000-0000643F0000}"/>
    <cellStyle name="SAPBEXHLevel0 4 6 2 2 3" xfId="12469" xr:uid="{00000000-0005-0000-0000-0000653F0000}"/>
    <cellStyle name="SAPBEXHLevel0 4 6 2 2 3 2" xfId="28313" xr:uid="{00000000-0005-0000-0000-0000663F0000}"/>
    <cellStyle name="SAPBEXHLevel0 4 6 2 2 4" xfId="14021" xr:uid="{00000000-0005-0000-0000-0000673F0000}"/>
    <cellStyle name="SAPBEXHLevel0 4 6 2 2 4 2" xfId="29603" xr:uid="{00000000-0005-0000-0000-0000683F0000}"/>
    <cellStyle name="SAPBEXHLevel0 4 6 2 2 5" xfId="17792" xr:uid="{00000000-0005-0000-0000-0000693F0000}"/>
    <cellStyle name="SAPBEXHLevel0 4 6 2 2 5 2" xfId="32908" xr:uid="{00000000-0005-0000-0000-00006A3F0000}"/>
    <cellStyle name="SAPBEXHLevel0 4 6 2 2 6" xfId="20400" xr:uid="{00000000-0005-0000-0000-00006B3F0000}"/>
    <cellStyle name="SAPBEXHLevel0 4 6 2 2 6 2" xfId="35337" xr:uid="{00000000-0005-0000-0000-00006C3F0000}"/>
    <cellStyle name="SAPBEXHLevel0 4 6 2 2 7" xfId="20886" xr:uid="{00000000-0005-0000-0000-00006D3F0000}"/>
    <cellStyle name="SAPBEXHLevel0 4 6 2 2 7 2" xfId="35813" xr:uid="{00000000-0005-0000-0000-00006E3F0000}"/>
    <cellStyle name="SAPBEXHLevel0 4 6 2 2 8" xfId="38642" xr:uid="{7883CB5A-A6B8-4CC3-85B6-F6100E2A08DE}"/>
    <cellStyle name="SAPBEXHLevel0 4 6 2 2 9" xfId="43765" xr:uid="{45A3D20E-1B3A-44F0-834B-DEE789F721ED}"/>
    <cellStyle name="SAPBEXHLevel0 4 6 2 3" xfId="8188" xr:uid="{00000000-0005-0000-0000-00006F3F0000}"/>
    <cellStyle name="SAPBEXHLevel0 4 6 2 3 2" xfId="24217" xr:uid="{00000000-0005-0000-0000-0000703F0000}"/>
    <cellStyle name="SAPBEXHLevel0 4 6 2 4" xfId="11015" xr:uid="{00000000-0005-0000-0000-0000713F0000}"/>
    <cellStyle name="SAPBEXHLevel0 4 6 2 4 2" xfId="26882" xr:uid="{00000000-0005-0000-0000-0000723F0000}"/>
    <cellStyle name="SAPBEXHLevel0 4 6 2 5" xfId="14421" xr:uid="{00000000-0005-0000-0000-0000733F0000}"/>
    <cellStyle name="SAPBEXHLevel0 4 6 2 5 2" xfId="29940" xr:uid="{00000000-0005-0000-0000-0000743F0000}"/>
    <cellStyle name="SAPBEXHLevel0 4 6 2 6" xfId="16367" xr:uid="{00000000-0005-0000-0000-0000753F0000}"/>
    <cellStyle name="SAPBEXHLevel0 4 6 2 6 2" xfId="31505" xr:uid="{00000000-0005-0000-0000-0000763F0000}"/>
    <cellStyle name="SAPBEXHLevel0 4 6 2 7" xfId="18977" xr:uid="{00000000-0005-0000-0000-0000773F0000}"/>
    <cellStyle name="SAPBEXHLevel0 4 6 2 7 2" xfId="33925" xr:uid="{00000000-0005-0000-0000-0000783F0000}"/>
    <cellStyle name="SAPBEXHLevel0 4 6 2 8" xfId="39627" xr:uid="{15BB0241-B329-4405-A3BB-66F245260961}"/>
    <cellStyle name="SAPBEXHLevel0 4 6 2 9" xfId="42546" xr:uid="{B62C7FB1-18FC-4D5C-8060-5EDD5C61F0AA}"/>
    <cellStyle name="SAPBEXHLevel0 4 6 3" xfId="4497" xr:uid="{00000000-0005-0000-0000-0000793F0000}"/>
    <cellStyle name="SAPBEXHLevel0 4 6 3 10" xfId="45954" xr:uid="{665BED05-20E2-4F2D-8F45-724A367F51C1}"/>
    <cellStyle name="SAPBEXHLevel0 4 6 3 11" xfId="48272" xr:uid="{00CF3A54-10A1-48C6-B271-492021622D99}"/>
    <cellStyle name="SAPBEXHLevel0 4 6 3 2" xfId="9652" xr:uid="{00000000-0005-0000-0000-00007A3F0000}"/>
    <cellStyle name="SAPBEXHLevel0 4 6 3 2 2" xfId="25643" xr:uid="{00000000-0005-0000-0000-00007B3F0000}"/>
    <cellStyle name="SAPBEXHLevel0 4 6 3 3" xfId="12470" xr:uid="{00000000-0005-0000-0000-00007C3F0000}"/>
    <cellStyle name="SAPBEXHLevel0 4 6 3 3 2" xfId="28314" xr:uid="{00000000-0005-0000-0000-00007D3F0000}"/>
    <cellStyle name="SAPBEXHLevel0 4 6 3 4" xfId="14856" xr:uid="{00000000-0005-0000-0000-00007E3F0000}"/>
    <cellStyle name="SAPBEXHLevel0 4 6 3 4 2" xfId="30308" xr:uid="{00000000-0005-0000-0000-00007F3F0000}"/>
    <cellStyle name="SAPBEXHLevel0 4 6 3 5" xfId="17793" xr:uid="{00000000-0005-0000-0000-0000803F0000}"/>
    <cellStyle name="SAPBEXHLevel0 4 6 3 5 2" xfId="32909" xr:uid="{00000000-0005-0000-0000-0000813F0000}"/>
    <cellStyle name="SAPBEXHLevel0 4 6 3 6" xfId="20401" xr:uid="{00000000-0005-0000-0000-0000823F0000}"/>
    <cellStyle name="SAPBEXHLevel0 4 6 3 6 2" xfId="35338" xr:uid="{00000000-0005-0000-0000-0000833F0000}"/>
    <cellStyle name="SAPBEXHLevel0 4 6 3 7" xfId="21263" xr:uid="{00000000-0005-0000-0000-0000843F0000}"/>
    <cellStyle name="SAPBEXHLevel0 4 6 3 7 2" xfId="36189" xr:uid="{00000000-0005-0000-0000-0000853F0000}"/>
    <cellStyle name="SAPBEXHLevel0 4 6 3 8" xfId="38643" xr:uid="{A44636CE-A7A2-4DDA-A5C0-B26560D42DE9}"/>
    <cellStyle name="SAPBEXHLevel0 4 6 3 9" xfId="43764" xr:uid="{0AA41CB3-F44D-4DF7-AB7B-4CC05A29BBEB}"/>
    <cellStyle name="SAPBEXHLevel0 4 6 4" xfId="8187" xr:uid="{00000000-0005-0000-0000-0000863F0000}"/>
    <cellStyle name="SAPBEXHLevel0 4 6 4 2" xfId="24216" xr:uid="{00000000-0005-0000-0000-0000873F0000}"/>
    <cellStyle name="SAPBEXHLevel0 4 6 5" xfId="11014" xr:uid="{00000000-0005-0000-0000-0000883F0000}"/>
    <cellStyle name="SAPBEXHLevel0 4 6 5 2" xfId="26881" xr:uid="{00000000-0005-0000-0000-0000893F0000}"/>
    <cellStyle name="SAPBEXHLevel0 4 6 6" xfId="13553" xr:uid="{00000000-0005-0000-0000-00008A3F0000}"/>
    <cellStyle name="SAPBEXHLevel0 4 6 6 2" xfId="29178" xr:uid="{00000000-0005-0000-0000-00008B3F0000}"/>
    <cellStyle name="SAPBEXHLevel0 4 6 7" xfId="16366" xr:uid="{00000000-0005-0000-0000-00008C3F0000}"/>
    <cellStyle name="SAPBEXHLevel0 4 6 7 2" xfId="31504" xr:uid="{00000000-0005-0000-0000-00008D3F0000}"/>
    <cellStyle name="SAPBEXHLevel0 4 6 8" xfId="18976" xr:uid="{00000000-0005-0000-0000-00008E3F0000}"/>
    <cellStyle name="SAPBEXHLevel0 4 6 8 2" xfId="33924" xr:uid="{00000000-0005-0000-0000-00008F3F0000}"/>
    <cellStyle name="SAPBEXHLevel0 4 6 9" xfId="40769" xr:uid="{5DA5E4DD-94F7-4A4D-8E4D-829BF8F97E99}"/>
    <cellStyle name="SAPBEXHLevel0 4 7" xfId="3018" xr:uid="{00000000-0005-0000-0000-0000903F0000}"/>
    <cellStyle name="SAPBEXHLevel0 4 7 10" xfId="42547" xr:uid="{C700C801-9BB4-47B4-AE86-14F66A7581AA}"/>
    <cellStyle name="SAPBEXHLevel0 4 7 11" xfId="41161" xr:uid="{6A7DB432-29DC-4443-A4B0-E83F09A7265C}"/>
    <cellStyle name="SAPBEXHLevel0 4 7 12" xfId="47066" xr:uid="{E2237CB6-D05F-4D8B-BC47-E7DF997728F6}"/>
    <cellStyle name="SAPBEXHLevel0 4 7 2" xfId="3019" xr:uid="{00000000-0005-0000-0000-0000913F0000}"/>
    <cellStyle name="SAPBEXHLevel0 4 7 2 10" xfId="40025" xr:uid="{ABFB688C-38F9-4CC1-BEE8-D8D0EE978352}"/>
    <cellStyle name="SAPBEXHLevel0 4 7 2 11" xfId="47067" xr:uid="{4CB7F853-B845-4ED4-8D64-6DC8F879AD34}"/>
    <cellStyle name="SAPBEXHLevel0 4 7 2 2" xfId="4494" xr:uid="{00000000-0005-0000-0000-0000923F0000}"/>
    <cellStyle name="SAPBEXHLevel0 4 7 2 2 10" xfId="45957" xr:uid="{E31E950F-940C-401A-926B-48A988FE3224}"/>
    <cellStyle name="SAPBEXHLevel0 4 7 2 2 11" xfId="48275" xr:uid="{31C425A5-F143-4798-AACB-595BB392BBD6}"/>
    <cellStyle name="SAPBEXHLevel0 4 7 2 2 2" xfId="9649" xr:uid="{00000000-0005-0000-0000-0000933F0000}"/>
    <cellStyle name="SAPBEXHLevel0 4 7 2 2 2 2" xfId="25640" xr:uid="{00000000-0005-0000-0000-0000943F0000}"/>
    <cellStyle name="SAPBEXHLevel0 4 7 2 2 3" xfId="12467" xr:uid="{00000000-0005-0000-0000-0000953F0000}"/>
    <cellStyle name="SAPBEXHLevel0 4 7 2 2 3 2" xfId="28311" xr:uid="{00000000-0005-0000-0000-0000963F0000}"/>
    <cellStyle name="SAPBEXHLevel0 4 7 2 2 4" xfId="14020" xr:uid="{00000000-0005-0000-0000-0000973F0000}"/>
    <cellStyle name="SAPBEXHLevel0 4 7 2 2 4 2" xfId="29602" xr:uid="{00000000-0005-0000-0000-0000983F0000}"/>
    <cellStyle name="SAPBEXHLevel0 4 7 2 2 5" xfId="17790" xr:uid="{00000000-0005-0000-0000-0000993F0000}"/>
    <cellStyle name="SAPBEXHLevel0 4 7 2 2 5 2" xfId="32906" xr:uid="{00000000-0005-0000-0000-00009A3F0000}"/>
    <cellStyle name="SAPBEXHLevel0 4 7 2 2 6" xfId="20398" xr:uid="{00000000-0005-0000-0000-00009B3F0000}"/>
    <cellStyle name="SAPBEXHLevel0 4 7 2 2 6 2" xfId="35335" xr:uid="{00000000-0005-0000-0000-00009C3F0000}"/>
    <cellStyle name="SAPBEXHLevel0 4 7 2 2 7" xfId="21261" xr:uid="{00000000-0005-0000-0000-00009D3F0000}"/>
    <cellStyle name="SAPBEXHLevel0 4 7 2 2 7 2" xfId="36187" xr:uid="{00000000-0005-0000-0000-00009E3F0000}"/>
    <cellStyle name="SAPBEXHLevel0 4 7 2 2 8" xfId="39101" xr:uid="{4B196520-1199-4557-93F9-C8BD0114C987}"/>
    <cellStyle name="SAPBEXHLevel0 4 7 2 2 9" xfId="43767" xr:uid="{E8EFC7B4-8A65-4B71-B71E-08656E22ABB9}"/>
    <cellStyle name="SAPBEXHLevel0 4 7 2 3" xfId="8190" xr:uid="{00000000-0005-0000-0000-00009F3F0000}"/>
    <cellStyle name="SAPBEXHLevel0 4 7 2 3 2" xfId="24219" xr:uid="{00000000-0005-0000-0000-0000A03F0000}"/>
    <cellStyle name="SAPBEXHLevel0 4 7 2 4" xfId="11017" xr:uid="{00000000-0005-0000-0000-0000A13F0000}"/>
    <cellStyle name="SAPBEXHLevel0 4 7 2 4 2" xfId="26884" xr:uid="{00000000-0005-0000-0000-0000A23F0000}"/>
    <cellStyle name="SAPBEXHLevel0 4 7 2 5" xfId="13556" xr:uid="{00000000-0005-0000-0000-0000A33F0000}"/>
    <cellStyle name="SAPBEXHLevel0 4 7 2 5 2" xfId="29181" xr:uid="{00000000-0005-0000-0000-0000A43F0000}"/>
    <cellStyle name="SAPBEXHLevel0 4 7 2 6" xfId="16369" xr:uid="{00000000-0005-0000-0000-0000A53F0000}"/>
    <cellStyle name="SAPBEXHLevel0 4 7 2 6 2" xfId="31507" xr:uid="{00000000-0005-0000-0000-0000A63F0000}"/>
    <cellStyle name="SAPBEXHLevel0 4 7 2 7" xfId="18979" xr:uid="{00000000-0005-0000-0000-0000A73F0000}"/>
    <cellStyle name="SAPBEXHLevel0 4 7 2 7 2" xfId="33927" xr:uid="{00000000-0005-0000-0000-0000A83F0000}"/>
    <cellStyle name="SAPBEXHLevel0 4 7 2 8" xfId="39626" xr:uid="{9EF2C0E7-107F-4928-A250-9D354F228BA3}"/>
    <cellStyle name="SAPBEXHLevel0 4 7 2 9" xfId="42548" xr:uid="{A6CF96FD-712C-4F40-B396-4E8C82D2CDFC}"/>
    <cellStyle name="SAPBEXHLevel0 4 7 3" xfId="4495" xr:uid="{00000000-0005-0000-0000-0000A93F0000}"/>
    <cellStyle name="SAPBEXHLevel0 4 7 3 10" xfId="45956" xr:uid="{559EEEB2-48D1-4CF0-AB0A-37BCF205C7E5}"/>
    <cellStyle name="SAPBEXHLevel0 4 7 3 11" xfId="48274" xr:uid="{E49FF8B6-738F-49C0-ADCF-DED7D1E8B3F4}"/>
    <cellStyle name="SAPBEXHLevel0 4 7 3 2" xfId="9650" xr:uid="{00000000-0005-0000-0000-0000AA3F0000}"/>
    <cellStyle name="SAPBEXHLevel0 4 7 3 2 2" xfId="25641" xr:uid="{00000000-0005-0000-0000-0000AB3F0000}"/>
    <cellStyle name="SAPBEXHLevel0 4 7 3 3" xfId="12468" xr:uid="{00000000-0005-0000-0000-0000AC3F0000}"/>
    <cellStyle name="SAPBEXHLevel0 4 7 3 3 2" xfId="28312" xr:uid="{00000000-0005-0000-0000-0000AD3F0000}"/>
    <cellStyle name="SAPBEXHLevel0 4 7 3 4" xfId="14857" xr:uid="{00000000-0005-0000-0000-0000AE3F0000}"/>
    <cellStyle name="SAPBEXHLevel0 4 7 3 4 2" xfId="30309" xr:uid="{00000000-0005-0000-0000-0000AF3F0000}"/>
    <cellStyle name="SAPBEXHLevel0 4 7 3 5" xfId="17791" xr:uid="{00000000-0005-0000-0000-0000B03F0000}"/>
    <cellStyle name="SAPBEXHLevel0 4 7 3 5 2" xfId="32907" xr:uid="{00000000-0005-0000-0000-0000B13F0000}"/>
    <cellStyle name="SAPBEXHLevel0 4 7 3 6" xfId="20399" xr:uid="{00000000-0005-0000-0000-0000B23F0000}"/>
    <cellStyle name="SAPBEXHLevel0 4 7 3 6 2" xfId="35336" xr:uid="{00000000-0005-0000-0000-0000B33F0000}"/>
    <cellStyle name="SAPBEXHLevel0 4 7 3 7" xfId="21928" xr:uid="{00000000-0005-0000-0000-0000B43F0000}"/>
    <cellStyle name="SAPBEXHLevel0 4 7 3 7 2" xfId="36847" xr:uid="{00000000-0005-0000-0000-0000B53F0000}"/>
    <cellStyle name="SAPBEXHLevel0 4 7 3 8" xfId="38133" xr:uid="{DCF9746C-E186-47B2-BDAB-B74C93F14D8F}"/>
    <cellStyle name="SAPBEXHLevel0 4 7 3 9" xfId="43766" xr:uid="{FC90E839-4E76-4DBD-940A-BF73C70DBBDC}"/>
    <cellStyle name="SAPBEXHLevel0 4 7 4" xfId="8189" xr:uid="{00000000-0005-0000-0000-0000B63F0000}"/>
    <cellStyle name="SAPBEXHLevel0 4 7 4 2" xfId="24218" xr:uid="{00000000-0005-0000-0000-0000B73F0000}"/>
    <cellStyle name="SAPBEXHLevel0 4 7 5" xfId="11016" xr:uid="{00000000-0005-0000-0000-0000B83F0000}"/>
    <cellStyle name="SAPBEXHLevel0 4 7 5 2" xfId="26883" xr:uid="{00000000-0005-0000-0000-0000B93F0000}"/>
    <cellStyle name="SAPBEXHLevel0 4 7 6" xfId="15324" xr:uid="{00000000-0005-0000-0000-0000BA3F0000}"/>
    <cellStyle name="SAPBEXHLevel0 4 7 6 2" xfId="30733" xr:uid="{00000000-0005-0000-0000-0000BB3F0000}"/>
    <cellStyle name="SAPBEXHLevel0 4 7 7" xfId="16368" xr:uid="{00000000-0005-0000-0000-0000BC3F0000}"/>
    <cellStyle name="SAPBEXHLevel0 4 7 7 2" xfId="31506" xr:uid="{00000000-0005-0000-0000-0000BD3F0000}"/>
    <cellStyle name="SAPBEXHLevel0 4 7 8" xfId="18978" xr:uid="{00000000-0005-0000-0000-0000BE3F0000}"/>
    <cellStyle name="SAPBEXHLevel0 4 7 8 2" xfId="33926" xr:uid="{00000000-0005-0000-0000-0000BF3F0000}"/>
    <cellStyle name="SAPBEXHLevel0 4 7 9" xfId="40768" xr:uid="{05994A7A-1AA3-4413-90EE-8F1E65FE001D}"/>
    <cellStyle name="SAPBEXHLevel0 4 8" xfId="3020" xr:uid="{00000000-0005-0000-0000-0000C03F0000}"/>
    <cellStyle name="SAPBEXHLevel0 4 8 10" xfId="41160" xr:uid="{23AD5B09-0F9A-4B82-9AA1-4FABCDB16CDF}"/>
    <cellStyle name="SAPBEXHLevel0 4 8 11" xfId="47068" xr:uid="{A2CFCB46-2F88-46E5-BB76-A9E7E6E498C4}"/>
    <cellStyle name="SAPBEXHLevel0 4 8 2" xfId="4493" xr:uid="{00000000-0005-0000-0000-0000C13F0000}"/>
    <cellStyle name="SAPBEXHLevel0 4 8 2 10" xfId="45958" xr:uid="{E4E4E03B-2D8E-48B2-8AAC-1E1C65C7006C}"/>
    <cellStyle name="SAPBEXHLevel0 4 8 2 11" xfId="48276" xr:uid="{5CB139AB-399F-44E0-98E1-1D5F1632185F}"/>
    <cellStyle name="SAPBEXHLevel0 4 8 2 2" xfId="9648" xr:uid="{00000000-0005-0000-0000-0000C23F0000}"/>
    <cellStyle name="SAPBEXHLevel0 4 8 2 2 2" xfId="25639" xr:uid="{00000000-0005-0000-0000-0000C33F0000}"/>
    <cellStyle name="SAPBEXHLevel0 4 8 2 3" xfId="12466" xr:uid="{00000000-0005-0000-0000-0000C43F0000}"/>
    <cellStyle name="SAPBEXHLevel0 4 8 2 3 2" xfId="28310" xr:uid="{00000000-0005-0000-0000-0000C53F0000}"/>
    <cellStyle name="SAPBEXHLevel0 4 8 2 4" xfId="14859" xr:uid="{00000000-0005-0000-0000-0000C63F0000}"/>
    <cellStyle name="SAPBEXHLevel0 4 8 2 4 2" xfId="30310" xr:uid="{00000000-0005-0000-0000-0000C73F0000}"/>
    <cellStyle name="SAPBEXHLevel0 4 8 2 5" xfId="17789" xr:uid="{00000000-0005-0000-0000-0000C83F0000}"/>
    <cellStyle name="SAPBEXHLevel0 4 8 2 5 2" xfId="32905" xr:uid="{00000000-0005-0000-0000-0000C93F0000}"/>
    <cellStyle name="SAPBEXHLevel0 4 8 2 6" xfId="20397" xr:uid="{00000000-0005-0000-0000-0000CA3F0000}"/>
    <cellStyle name="SAPBEXHLevel0 4 8 2 6 2" xfId="35334" xr:uid="{00000000-0005-0000-0000-0000CB3F0000}"/>
    <cellStyle name="SAPBEXHLevel0 4 8 2 7" xfId="5244" xr:uid="{00000000-0005-0000-0000-0000CC3F0000}"/>
    <cellStyle name="SAPBEXHLevel0 4 8 2 7 2" xfId="22557" xr:uid="{00000000-0005-0000-0000-0000CD3F0000}"/>
    <cellStyle name="SAPBEXHLevel0 4 8 2 8" xfId="39100" xr:uid="{4035B525-E318-47A7-BF3D-4837E0E1D8F1}"/>
    <cellStyle name="SAPBEXHLevel0 4 8 2 9" xfId="43768" xr:uid="{A650EB3F-8CCA-447B-B5FC-F755719D890D}"/>
    <cellStyle name="SAPBEXHLevel0 4 8 3" xfId="8191" xr:uid="{00000000-0005-0000-0000-0000CE3F0000}"/>
    <cellStyle name="SAPBEXHLevel0 4 8 3 2" xfId="24220" xr:uid="{00000000-0005-0000-0000-0000CF3F0000}"/>
    <cellStyle name="SAPBEXHLevel0 4 8 4" xfId="11018" xr:uid="{00000000-0005-0000-0000-0000D03F0000}"/>
    <cellStyle name="SAPBEXHLevel0 4 8 4 2" xfId="26885" xr:uid="{00000000-0005-0000-0000-0000D13F0000}"/>
    <cellStyle name="SAPBEXHLevel0 4 8 5" xfId="10622" xr:uid="{00000000-0005-0000-0000-0000D23F0000}"/>
    <cellStyle name="SAPBEXHLevel0 4 8 5 2" xfId="26509" xr:uid="{00000000-0005-0000-0000-0000D33F0000}"/>
    <cellStyle name="SAPBEXHLevel0 4 8 6" xfId="16370" xr:uid="{00000000-0005-0000-0000-0000D43F0000}"/>
    <cellStyle name="SAPBEXHLevel0 4 8 6 2" xfId="31508" xr:uid="{00000000-0005-0000-0000-0000D53F0000}"/>
    <cellStyle name="SAPBEXHLevel0 4 8 7" xfId="18980" xr:uid="{00000000-0005-0000-0000-0000D63F0000}"/>
    <cellStyle name="SAPBEXHLevel0 4 8 7 2" xfId="33928" xr:uid="{00000000-0005-0000-0000-0000D73F0000}"/>
    <cellStyle name="SAPBEXHLevel0 4 8 8" xfId="40767" xr:uid="{286C1749-2EC1-479D-9313-4609D6BB8179}"/>
    <cellStyle name="SAPBEXHLevel0 4 8 9" xfId="42549" xr:uid="{A9AF6EDF-3F2C-401A-95DC-5CFCB4748CF2}"/>
    <cellStyle name="SAPBEXHLevel0 4 9" xfId="3021" xr:uid="{00000000-0005-0000-0000-0000D83F0000}"/>
    <cellStyle name="SAPBEXHLevel0 4 9 10" xfId="40258" xr:uid="{5E202289-7243-4FEF-9498-8868B2101AFD}"/>
    <cellStyle name="SAPBEXHLevel0 4 9 11" xfId="47069" xr:uid="{C12C91A2-CA9D-4F77-BC41-D31BE26C316C}"/>
    <cellStyle name="SAPBEXHLevel0 4 9 2" xfId="4492" xr:uid="{00000000-0005-0000-0000-0000D93F0000}"/>
    <cellStyle name="SAPBEXHLevel0 4 9 2 10" xfId="45959" xr:uid="{683342C5-0B97-4466-8AC1-D1EE92810324}"/>
    <cellStyle name="SAPBEXHLevel0 4 9 2 11" xfId="48277" xr:uid="{96781931-D6B1-45FF-A1B1-020929193AE7}"/>
    <cellStyle name="SAPBEXHLevel0 4 9 2 2" xfId="9647" xr:uid="{00000000-0005-0000-0000-0000DA3F0000}"/>
    <cellStyle name="SAPBEXHLevel0 4 9 2 2 2" xfId="25638" xr:uid="{00000000-0005-0000-0000-0000DB3F0000}"/>
    <cellStyle name="SAPBEXHLevel0 4 9 2 3" xfId="12465" xr:uid="{00000000-0005-0000-0000-0000DC3F0000}"/>
    <cellStyle name="SAPBEXHLevel0 4 9 2 3 2" xfId="28309" xr:uid="{00000000-0005-0000-0000-0000DD3F0000}"/>
    <cellStyle name="SAPBEXHLevel0 4 9 2 4" xfId="10236" xr:uid="{00000000-0005-0000-0000-0000DE3F0000}"/>
    <cellStyle name="SAPBEXHLevel0 4 9 2 4 2" xfId="26198" xr:uid="{00000000-0005-0000-0000-0000DF3F0000}"/>
    <cellStyle name="SAPBEXHLevel0 4 9 2 5" xfId="17788" xr:uid="{00000000-0005-0000-0000-0000E03F0000}"/>
    <cellStyle name="SAPBEXHLevel0 4 9 2 5 2" xfId="32904" xr:uid="{00000000-0005-0000-0000-0000E13F0000}"/>
    <cellStyle name="SAPBEXHLevel0 4 9 2 6" xfId="20396" xr:uid="{00000000-0005-0000-0000-0000E23F0000}"/>
    <cellStyle name="SAPBEXHLevel0 4 9 2 6 2" xfId="35333" xr:uid="{00000000-0005-0000-0000-0000E33F0000}"/>
    <cellStyle name="SAPBEXHLevel0 4 9 2 7" xfId="21929" xr:uid="{00000000-0005-0000-0000-0000E43F0000}"/>
    <cellStyle name="SAPBEXHLevel0 4 9 2 7 2" xfId="36848" xr:uid="{00000000-0005-0000-0000-0000E53F0000}"/>
    <cellStyle name="SAPBEXHLevel0 4 9 2 8" xfId="38125" xr:uid="{053914A2-3CC2-4CDA-B8F6-B6CFD94193BD}"/>
    <cellStyle name="SAPBEXHLevel0 4 9 2 9" xfId="43769" xr:uid="{406C6EF9-9EC5-4F23-8C29-FCEDF8E3411D}"/>
    <cellStyle name="SAPBEXHLevel0 4 9 3" xfId="8192" xr:uid="{00000000-0005-0000-0000-0000E63F0000}"/>
    <cellStyle name="SAPBEXHLevel0 4 9 3 2" xfId="24221" xr:uid="{00000000-0005-0000-0000-0000E73F0000}"/>
    <cellStyle name="SAPBEXHLevel0 4 9 4" xfId="11019" xr:uid="{00000000-0005-0000-0000-0000E83F0000}"/>
    <cellStyle name="SAPBEXHLevel0 4 9 4 2" xfId="26886" xr:uid="{00000000-0005-0000-0000-0000E93F0000}"/>
    <cellStyle name="SAPBEXHLevel0 4 9 5" xfId="6939" xr:uid="{00000000-0005-0000-0000-0000EA3F0000}"/>
    <cellStyle name="SAPBEXHLevel0 4 9 5 2" xfId="23343" xr:uid="{00000000-0005-0000-0000-0000EB3F0000}"/>
    <cellStyle name="SAPBEXHLevel0 4 9 6" xfId="16371" xr:uid="{00000000-0005-0000-0000-0000EC3F0000}"/>
    <cellStyle name="SAPBEXHLevel0 4 9 6 2" xfId="31509" xr:uid="{00000000-0005-0000-0000-0000ED3F0000}"/>
    <cellStyle name="SAPBEXHLevel0 4 9 7" xfId="18981" xr:uid="{00000000-0005-0000-0000-0000EE3F0000}"/>
    <cellStyle name="SAPBEXHLevel0 4 9 7 2" xfId="33929" xr:uid="{00000000-0005-0000-0000-0000EF3F0000}"/>
    <cellStyle name="SAPBEXHLevel0 4 9 8" xfId="39625" xr:uid="{51DC9ED9-A333-466D-9971-91F81112273A}"/>
    <cellStyle name="SAPBEXHLevel0 4 9 9" xfId="42550" xr:uid="{600D9F0C-AFDE-4011-8C3B-82462A8B5022}"/>
    <cellStyle name="SAPBEXHLevel0 5" xfId="826" xr:uid="{00000000-0005-0000-0000-0000F03F0000}"/>
    <cellStyle name="SAPBEXHLevel0 5 10" xfId="3023" xr:uid="{00000000-0005-0000-0000-0000F13F0000}"/>
    <cellStyle name="SAPBEXHLevel0 5 10 10" xfId="40965" xr:uid="{9CC2C5D7-9BE0-4CC5-A22D-78799BE5493D}"/>
    <cellStyle name="SAPBEXHLevel0 5 10 11" xfId="47070" xr:uid="{EFC96F11-634E-436D-B94D-4FF07CFDA57C}"/>
    <cellStyle name="SAPBEXHLevel0 5 10 2" xfId="4490" xr:uid="{00000000-0005-0000-0000-0000F23F0000}"/>
    <cellStyle name="SAPBEXHLevel0 5 10 2 10" xfId="45960" xr:uid="{477C8DBF-EA47-4DEB-8636-436CDCB05C85}"/>
    <cellStyle name="SAPBEXHLevel0 5 10 2 11" xfId="48278" xr:uid="{3EB7295B-26A3-4CFC-8F32-B14ADB2B3233}"/>
    <cellStyle name="SAPBEXHLevel0 5 10 2 2" xfId="9645" xr:uid="{00000000-0005-0000-0000-0000F33F0000}"/>
    <cellStyle name="SAPBEXHLevel0 5 10 2 2 2" xfId="25636" xr:uid="{00000000-0005-0000-0000-0000F43F0000}"/>
    <cellStyle name="SAPBEXHLevel0 5 10 2 3" xfId="12463" xr:uid="{00000000-0005-0000-0000-0000F53F0000}"/>
    <cellStyle name="SAPBEXHLevel0 5 10 2 3 2" xfId="28307" xr:uid="{00000000-0005-0000-0000-0000F63F0000}"/>
    <cellStyle name="SAPBEXHLevel0 5 10 2 4" xfId="14860" xr:uid="{00000000-0005-0000-0000-0000F73F0000}"/>
    <cellStyle name="SAPBEXHLevel0 5 10 2 4 2" xfId="30311" xr:uid="{00000000-0005-0000-0000-0000F83F0000}"/>
    <cellStyle name="SAPBEXHLevel0 5 10 2 5" xfId="17786" xr:uid="{00000000-0005-0000-0000-0000F93F0000}"/>
    <cellStyle name="SAPBEXHLevel0 5 10 2 5 2" xfId="32902" xr:uid="{00000000-0005-0000-0000-0000FA3F0000}"/>
    <cellStyle name="SAPBEXHLevel0 5 10 2 6" xfId="20394" xr:uid="{00000000-0005-0000-0000-0000FB3F0000}"/>
    <cellStyle name="SAPBEXHLevel0 5 10 2 6 2" xfId="35331" xr:uid="{00000000-0005-0000-0000-0000FC3F0000}"/>
    <cellStyle name="SAPBEXHLevel0 5 10 2 7" xfId="21930" xr:uid="{00000000-0005-0000-0000-0000FD3F0000}"/>
    <cellStyle name="SAPBEXHLevel0 5 10 2 7 2" xfId="36849" xr:uid="{00000000-0005-0000-0000-0000FE3F0000}"/>
    <cellStyle name="SAPBEXHLevel0 5 10 2 8" xfId="38119" xr:uid="{1B5F472E-A411-4BD5-AAE9-19FA73CA08CD}"/>
    <cellStyle name="SAPBEXHLevel0 5 10 2 9" xfId="43770" xr:uid="{4F028D4A-BEDA-4E88-ADBC-7E3372496FED}"/>
    <cellStyle name="SAPBEXHLevel0 5 10 3" xfId="8194" xr:uid="{00000000-0005-0000-0000-0000FF3F0000}"/>
    <cellStyle name="SAPBEXHLevel0 5 10 3 2" xfId="24223" xr:uid="{00000000-0005-0000-0000-000000400000}"/>
    <cellStyle name="SAPBEXHLevel0 5 10 4" xfId="11021" xr:uid="{00000000-0005-0000-0000-000001400000}"/>
    <cellStyle name="SAPBEXHLevel0 5 10 4 2" xfId="26888" xr:uid="{00000000-0005-0000-0000-000002400000}"/>
    <cellStyle name="SAPBEXHLevel0 5 10 5" xfId="13730" xr:uid="{00000000-0005-0000-0000-000003400000}"/>
    <cellStyle name="SAPBEXHLevel0 5 10 5 2" xfId="29342" xr:uid="{00000000-0005-0000-0000-000004400000}"/>
    <cellStyle name="SAPBEXHLevel0 5 10 6" xfId="16373" xr:uid="{00000000-0005-0000-0000-000005400000}"/>
    <cellStyle name="SAPBEXHLevel0 5 10 6 2" xfId="31511" xr:uid="{00000000-0005-0000-0000-000006400000}"/>
    <cellStyle name="SAPBEXHLevel0 5 10 7" xfId="18983" xr:uid="{00000000-0005-0000-0000-000007400000}"/>
    <cellStyle name="SAPBEXHLevel0 5 10 7 2" xfId="33931" xr:uid="{00000000-0005-0000-0000-000008400000}"/>
    <cellStyle name="SAPBEXHLevel0 5 10 8" xfId="40766" xr:uid="{6233675F-4B36-4A41-A646-15E391395388}"/>
    <cellStyle name="SAPBEXHLevel0 5 10 9" xfId="42551" xr:uid="{0D9F2BD5-F585-4E65-98B2-7370B4CEADC9}"/>
    <cellStyle name="SAPBEXHLevel0 5 11" xfId="3024" xr:uid="{00000000-0005-0000-0000-000009400000}"/>
    <cellStyle name="SAPBEXHLevel0 5 11 10" xfId="39317" xr:uid="{D300BFA9-12DE-4E07-A721-158461FC02A3}"/>
    <cellStyle name="SAPBEXHLevel0 5 11 11" xfId="47071" xr:uid="{39C9897B-B6F9-4A7F-80DA-7C473FE8AB67}"/>
    <cellStyle name="SAPBEXHLevel0 5 11 2" xfId="4489" xr:uid="{00000000-0005-0000-0000-00000A400000}"/>
    <cellStyle name="SAPBEXHLevel0 5 11 2 10" xfId="45961" xr:uid="{0CCD4E22-3518-49CB-9D40-B46B68031645}"/>
    <cellStyle name="SAPBEXHLevel0 5 11 2 11" xfId="48279" xr:uid="{14770775-71F8-4DE0-9900-396BAB302571}"/>
    <cellStyle name="SAPBEXHLevel0 5 11 2 2" xfId="9644" xr:uid="{00000000-0005-0000-0000-00000B400000}"/>
    <cellStyle name="SAPBEXHLevel0 5 11 2 2 2" xfId="25635" xr:uid="{00000000-0005-0000-0000-00000C400000}"/>
    <cellStyle name="SAPBEXHLevel0 5 11 2 3" xfId="12462" xr:uid="{00000000-0005-0000-0000-00000D400000}"/>
    <cellStyle name="SAPBEXHLevel0 5 11 2 3 2" xfId="28306" xr:uid="{00000000-0005-0000-0000-00000E400000}"/>
    <cellStyle name="SAPBEXHLevel0 5 11 2 4" xfId="14018" xr:uid="{00000000-0005-0000-0000-00000F400000}"/>
    <cellStyle name="SAPBEXHLevel0 5 11 2 4 2" xfId="29600" xr:uid="{00000000-0005-0000-0000-000010400000}"/>
    <cellStyle name="SAPBEXHLevel0 5 11 2 5" xfId="17785" xr:uid="{00000000-0005-0000-0000-000011400000}"/>
    <cellStyle name="SAPBEXHLevel0 5 11 2 5 2" xfId="32901" xr:uid="{00000000-0005-0000-0000-000012400000}"/>
    <cellStyle name="SAPBEXHLevel0 5 11 2 6" xfId="20393" xr:uid="{00000000-0005-0000-0000-000013400000}"/>
    <cellStyle name="SAPBEXHLevel0 5 11 2 6 2" xfId="35330" xr:uid="{00000000-0005-0000-0000-000014400000}"/>
    <cellStyle name="SAPBEXHLevel0 5 11 2 7" xfId="21259" xr:uid="{00000000-0005-0000-0000-000015400000}"/>
    <cellStyle name="SAPBEXHLevel0 5 11 2 7 2" xfId="36185" xr:uid="{00000000-0005-0000-0000-000016400000}"/>
    <cellStyle name="SAPBEXHLevel0 5 11 2 8" xfId="39098" xr:uid="{45538133-7480-475F-88E6-FC63109B6477}"/>
    <cellStyle name="SAPBEXHLevel0 5 11 2 9" xfId="43771" xr:uid="{69749B41-E048-47B6-ACF5-F1EAB6690412}"/>
    <cellStyle name="SAPBEXHLevel0 5 11 3" xfId="8195" xr:uid="{00000000-0005-0000-0000-000017400000}"/>
    <cellStyle name="SAPBEXHLevel0 5 11 3 2" xfId="24224" xr:uid="{00000000-0005-0000-0000-000018400000}"/>
    <cellStyle name="SAPBEXHLevel0 5 11 4" xfId="11022" xr:uid="{00000000-0005-0000-0000-000019400000}"/>
    <cellStyle name="SAPBEXHLevel0 5 11 4 2" xfId="26889" xr:uid="{00000000-0005-0000-0000-00001A400000}"/>
    <cellStyle name="SAPBEXHLevel0 5 11 5" xfId="7569" xr:uid="{00000000-0005-0000-0000-00001B400000}"/>
    <cellStyle name="SAPBEXHLevel0 5 11 5 2" xfId="23721" xr:uid="{00000000-0005-0000-0000-00001C400000}"/>
    <cellStyle name="SAPBEXHLevel0 5 11 6" xfId="16374" xr:uid="{00000000-0005-0000-0000-00001D400000}"/>
    <cellStyle name="SAPBEXHLevel0 5 11 6 2" xfId="31512" xr:uid="{00000000-0005-0000-0000-00001E400000}"/>
    <cellStyle name="SAPBEXHLevel0 5 11 7" xfId="18984" xr:uid="{00000000-0005-0000-0000-00001F400000}"/>
    <cellStyle name="SAPBEXHLevel0 5 11 7 2" xfId="33932" xr:uid="{00000000-0005-0000-0000-000020400000}"/>
    <cellStyle name="SAPBEXHLevel0 5 11 8" xfId="39624" xr:uid="{E14B2DCE-05AB-48B8-A5AC-BB0E9974C787}"/>
    <cellStyle name="SAPBEXHLevel0 5 11 9" xfId="42552" xr:uid="{2CF0244B-64B3-4F64-A491-77A6A7C2B076}"/>
    <cellStyle name="SAPBEXHLevel0 5 12" xfId="3025" xr:uid="{00000000-0005-0000-0000-000021400000}"/>
    <cellStyle name="SAPBEXHLevel0 5 12 10" xfId="40407" xr:uid="{23F45578-6B90-42AF-A2E8-837352C5E80E}"/>
    <cellStyle name="SAPBEXHLevel0 5 12 11" xfId="47072" xr:uid="{5FFBCC05-1664-4CB7-9DDD-3354C9CBFFE3}"/>
    <cellStyle name="SAPBEXHLevel0 5 12 2" xfId="4488" xr:uid="{00000000-0005-0000-0000-000022400000}"/>
    <cellStyle name="SAPBEXHLevel0 5 12 2 10" xfId="45962" xr:uid="{8FA64798-28CA-42EC-81EB-D2E7534C985B}"/>
    <cellStyle name="SAPBEXHLevel0 5 12 2 11" xfId="48280" xr:uid="{97E679AE-97B8-407C-82F1-6A52138F42D1}"/>
    <cellStyle name="SAPBEXHLevel0 5 12 2 2" xfId="9643" xr:uid="{00000000-0005-0000-0000-000023400000}"/>
    <cellStyle name="SAPBEXHLevel0 5 12 2 2 2" xfId="25634" xr:uid="{00000000-0005-0000-0000-000024400000}"/>
    <cellStyle name="SAPBEXHLevel0 5 12 2 3" xfId="12461" xr:uid="{00000000-0005-0000-0000-000025400000}"/>
    <cellStyle name="SAPBEXHLevel0 5 12 2 3 2" xfId="28305" xr:uid="{00000000-0005-0000-0000-000026400000}"/>
    <cellStyle name="SAPBEXHLevel0 5 12 2 4" xfId="14861" xr:uid="{00000000-0005-0000-0000-000027400000}"/>
    <cellStyle name="SAPBEXHLevel0 5 12 2 4 2" xfId="30312" xr:uid="{00000000-0005-0000-0000-000028400000}"/>
    <cellStyle name="SAPBEXHLevel0 5 12 2 5" xfId="17784" xr:uid="{00000000-0005-0000-0000-000029400000}"/>
    <cellStyle name="SAPBEXHLevel0 5 12 2 5 2" xfId="32900" xr:uid="{00000000-0005-0000-0000-00002A400000}"/>
    <cellStyle name="SAPBEXHLevel0 5 12 2 6" xfId="20392" xr:uid="{00000000-0005-0000-0000-00002B400000}"/>
    <cellStyle name="SAPBEXHLevel0 5 12 2 6 2" xfId="35329" xr:uid="{00000000-0005-0000-0000-00002C400000}"/>
    <cellStyle name="SAPBEXHLevel0 5 12 2 7" xfId="14149" xr:uid="{00000000-0005-0000-0000-00002D400000}"/>
    <cellStyle name="SAPBEXHLevel0 5 12 2 7 2" xfId="29722" xr:uid="{00000000-0005-0000-0000-00002E400000}"/>
    <cellStyle name="SAPBEXHLevel0 5 12 2 8" xfId="39097" xr:uid="{565E8E9F-EA7F-492F-AE39-2867E190FA01}"/>
    <cellStyle name="SAPBEXHLevel0 5 12 2 9" xfId="43772" xr:uid="{F5688994-7E8A-4D61-BBC0-DB1624C163FA}"/>
    <cellStyle name="SAPBEXHLevel0 5 12 3" xfId="8196" xr:uid="{00000000-0005-0000-0000-00002F400000}"/>
    <cellStyle name="SAPBEXHLevel0 5 12 3 2" xfId="24225" xr:uid="{00000000-0005-0000-0000-000030400000}"/>
    <cellStyle name="SAPBEXHLevel0 5 12 4" xfId="11023" xr:uid="{00000000-0005-0000-0000-000031400000}"/>
    <cellStyle name="SAPBEXHLevel0 5 12 4 2" xfId="26890" xr:uid="{00000000-0005-0000-0000-000032400000}"/>
    <cellStyle name="SAPBEXHLevel0 5 12 5" xfId="15321" xr:uid="{00000000-0005-0000-0000-000033400000}"/>
    <cellStyle name="SAPBEXHLevel0 5 12 5 2" xfId="30730" xr:uid="{00000000-0005-0000-0000-000034400000}"/>
    <cellStyle name="SAPBEXHLevel0 5 12 6" xfId="16375" xr:uid="{00000000-0005-0000-0000-000035400000}"/>
    <cellStyle name="SAPBEXHLevel0 5 12 6 2" xfId="31513" xr:uid="{00000000-0005-0000-0000-000036400000}"/>
    <cellStyle name="SAPBEXHLevel0 5 12 7" xfId="18985" xr:uid="{00000000-0005-0000-0000-000037400000}"/>
    <cellStyle name="SAPBEXHLevel0 5 12 7 2" xfId="33933" xr:uid="{00000000-0005-0000-0000-000038400000}"/>
    <cellStyle name="SAPBEXHLevel0 5 12 8" xfId="40765" xr:uid="{6B5B7166-CE4D-4926-8037-DF93D71E1E6A}"/>
    <cellStyle name="SAPBEXHLevel0 5 12 9" xfId="42553" xr:uid="{A9DEA0CC-C9EA-43A0-BBA1-878C072548B3}"/>
    <cellStyle name="SAPBEXHLevel0 5 13" xfId="3026" xr:uid="{00000000-0005-0000-0000-000039400000}"/>
    <cellStyle name="SAPBEXHLevel0 5 13 10" xfId="40451" xr:uid="{8F0EE7F6-124B-48F7-B3F8-19E2F4A3A8E3}"/>
    <cellStyle name="SAPBEXHLevel0 5 13 11" xfId="47073" xr:uid="{935634A0-C897-43B2-B56E-56DE39B606EA}"/>
    <cellStyle name="SAPBEXHLevel0 5 13 2" xfId="4487" xr:uid="{00000000-0005-0000-0000-00003A400000}"/>
    <cellStyle name="SAPBEXHLevel0 5 13 2 10" xfId="45963" xr:uid="{42BD13CA-C3BC-4F96-AE07-62ECBD13547F}"/>
    <cellStyle name="SAPBEXHLevel0 5 13 2 11" xfId="48281" xr:uid="{D17223E8-42BB-4597-94F7-65BB41AF5740}"/>
    <cellStyle name="SAPBEXHLevel0 5 13 2 2" xfId="9642" xr:uid="{00000000-0005-0000-0000-00003B400000}"/>
    <cellStyle name="SAPBEXHLevel0 5 13 2 2 2" xfId="25633" xr:uid="{00000000-0005-0000-0000-00003C400000}"/>
    <cellStyle name="SAPBEXHLevel0 5 13 2 3" xfId="12460" xr:uid="{00000000-0005-0000-0000-00003D400000}"/>
    <cellStyle name="SAPBEXHLevel0 5 13 2 3 2" xfId="28304" xr:uid="{00000000-0005-0000-0000-00003E400000}"/>
    <cellStyle name="SAPBEXHLevel0 5 13 2 4" xfId="14017" xr:uid="{00000000-0005-0000-0000-00003F400000}"/>
    <cellStyle name="SAPBEXHLevel0 5 13 2 4 2" xfId="29599" xr:uid="{00000000-0005-0000-0000-000040400000}"/>
    <cellStyle name="SAPBEXHLevel0 5 13 2 5" xfId="17783" xr:uid="{00000000-0005-0000-0000-000041400000}"/>
    <cellStyle name="SAPBEXHLevel0 5 13 2 5 2" xfId="32899" xr:uid="{00000000-0005-0000-0000-000042400000}"/>
    <cellStyle name="SAPBEXHLevel0 5 13 2 6" xfId="20391" xr:uid="{00000000-0005-0000-0000-000043400000}"/>
    <cellStyle name="SAPBEXHLevel0 5 13 2 6 2" xfId="35328" xr:uid="{00000000-0005-0000-0000-000044400000}"/>
    <cellStyle name="SAPBEXHLevel0 5 13 2 7" xfId="21931" xr:uid="{00000000-0005-0000-0000-000045400000}"/>
    <cellStyle name="SAPBEXHLevel0 5 13 2 7 2" xfId="36850" xr:uid="{00000000-0005-0000-0000-000046400000}"/>
    <cellStyle name="SAPBEXHLevel0 5 13 2 8" xfId="38641" xr:uid="{F2B39884-2D69-4029-86D5-E04166C234D2}"/>
    <cellStyle name="SAPBEXHLevel0 5 13 2 9" xfId="43773" xr:uid="{5834CF1B-73E5-4EEC-8EB3-ACBF6A42EC56}"/>
    <cellStyle name="SAPBEXHLevel0 5 13 3" xfId="8197" xr:uid="{00000000-0005-0000-0000-000047400000}"/>
    <cellStyle name="SAPBEXHLevel0 5 13 3 2" xfId="24226" xr:uid="{00000000-0005-0000-0000-000048400000}"/>
    <cellStyle name="SAPBEXHLevel0 5 13 4" xfId="11024" xr:uid="{00000000-0005-0000-0000-000049400000}"/>
    <cellStyle name="SAPBEXHLevel0 5 13 4 2" xfId="26891" xr:uid="{00000000-0005-0000-0000-00004A400000}"/>
    <cellStyle name="SAPBEXHLevel0 5 13 5" xfId="13555" xr:uid="{00000000-0005-0000-0000-00004B400000}"/>
    <cellStyle name="SAPBEXHLevel0 5 13 5 2" xfId="29180" xr:uid="{00000000-0005-0000-0000-00004C400000}"/>
    <cellStyle name="SAPBEXHLevel0 5 13 6" xfId="16376" xr:uid="{00000000-0005-0000-0000-00004D400000}"/>
    <cellStyle name="SAPBEXHLevel0 5 13 6 2" xfId="31514" xr:uid="{00000000-0005-0000-0000-00004E400000}"/>
    <cellStyle name="SAPBEXHLevel0 5 13 7" xfId="18986" xr:uid="{00000000-0005-0000-0000-00004F400000}"/>
    <cellStyle name="SAPBEXHLevel0 5 13 7 2" xfId="33934" xr:uid="{00000000-0005-0000-0000-000050400000}"/>
    <cellStyle name="SAPBEXHLevel0 5 13 8" xfId="39623" xr:uid="{D3AE8884-5EE5-4DE8-ACF3-A5B6774F7882}"/>
    <cellStyle name="SAPBEXHLevel0 5 13 9" xfId="42554" xr:uid="{4EE78061-C245-45DF-9254-0E5C07E01463}"/>
    <cellStyle name="SAPBEXHLevel0 5 14" xfId="3027" xr:uid="{00000000-0005-0000-0000-000051400000}"/>
    <cellStyle name="SAPBEXHLevel0 5 14 10" xfId="42226" xr:uid="{A53FA4EE-9265-478B-8051-8BC93F3A5FB8}"/>
    <cellStyle name="SAPBEXHLevel0 5 14 11" xfId="47074" xr:uid="{AE839411-0318-4238-AEAD-2C2F03920A6A}"/>
    <cellStyle name="SAPBEXHLevel0 5 14 2" xfId="4486" xr:uid="{00000000-0005-0000-0000-000052400000}"/>
    <cellStyle name="SAPBEXHLevel0 5 14 2 10" xfId="45964" xr:uid="{83A59800-FEBB-40A6-8C50-9B50C09819E2}"/>
    <cellStyle name="SAPBEXHLevel0 5 14 2 11" xfId="48282" xr:uid="{7858C80B-9082-4494-8BE6-0DBF82E4C711}"/>
    <cellStyle name="SAPBEXHLevel0 5 14 2 2" xfId="9641" xr:uid="{00000000-0005-0000-0000-000053400000}"/>
    <cellStyle name="SAPBEXHLevel0 5 14 2 2 2" xfId="25632" xr:uid="{00000000-0005-0000-0000-000054400000}"/>
    <cellStyle name="SAPBEXHLevel0 5 14 2 3" xfId="12459" xr:uid="{00000000-0005-0000-0000-000055400000}"/>
    <cellStyle name="SAPBEXHLevel0 5 14 2 3 2" xfId="28303" xr:uid="{00000000-0005-0000-0000-000056400000}"/>
    <cellStyle name="SAPBEXHLevel0 5 14 2 4" xfId="7408" xr:uid="{00000000-0005-0000-0000-000057400000}"/>
    <cellStyle name="SAPBEXHLevel0 5 14 2 4 2" xfId="23605" xr:uid="{00000000-0005-0000-0000-000058400000}"/>
    <cellStyle name="SAPBEXHLevel0 5 14 2 5" xfId="17782" xr:uid="{00000000-0005-0000-0000-000059400000}"/>
    <cellStyle name="SAPBEXHLevel0 5 14 2 5 2" xfId="32898" xr:uid="{00000000-0005-0000-0000-00005A400000}"/>
    <cellStyle name="SAPBEXHLevel0 5 14 2 6" xfId="20390" xr:uid="{00000000-0005-0000-0000-00005B400000}"/>
    <cellStyle name="SAPBEXHLevel0 5 14 2 6 2" xfId="35327" xr:uid="{00000000-0005-0000-0000-00005C400000}"/>
    <cellStyle name="SAPBEXHLevel0 5 14 2 7" xfId="21258" xr:uid="{00000000-0005-0000-0000-00005D400000}"/>
    <cellStyle name="SAPBEXHLevel0 5 14 2 7 2" xfId="36184" xr:uid="{00000000-0005-0000-0000-00005E400000}"/>
    <cellStyle name="SAPBEXHLevel0 5 14 2 8" xfId="38640" xr:uid="{BAC72657-4C08-48A2-9C1A-18F73EB79273}"/>
    <cellStyle name="SAPBEXHLevel0 5 14 2 9" xfId="43774" xr:uid="{359B9212-2F10-4759-B487-FB0E407AE241}"/>
    <cellStyle name="SAPBEXHLevel0 5 14 3" xfId="8198" xr:uid="{00000000-0005-0000-0000-00005F400000}"/>
    <cellStyle name="SAPBEXHLevel0 5 14 3 2" xfId="24227" xr:uid="{00000000-0005-0000-0000-000060400000}"/>
    <cellStyle name="SAPBEXHLevel0 5 14 4" xfId="11025" xr:uid="{00000000-0005-0000-0000-000061400000}"/>
    <cellStyle name="SAPBEXHLevel0 5 14 4 2" xfId="26892" xr:uid="{00000000-0005-0000-0000-000062400000}"/>
    <cellStyle name="SAPBEXHLevel0 5 14 5" xfId="14296" xr:uid="{00000000-0005-0000-0000-000063400000}"/>
    <cellStyle name="SAPBEXHLevel0 5 14 5 2" xfId="29819" xr:uid="{00000000-0005-0000-0000-000064400000}"/>
    <cellStyle name="SAPBEXHLevel0 5 14 6" xfId="16377" xr:uid="{00000000-0005-0000-0000-000065400000}"/>
    <cellStyle name="SAPBEXHLevel0 5 14 6 2" xfId="31515" xr:uid="{00000000-0005-0000-0000-000066400000}"/>
    <cellStyle name="SAPBEXHLevel0 5 14 7" xfId="18987" xr:uid="{00000000-0005-0000-0000-000067400000}"/>
    <cellStyle name="SAPBEXHLevel0 5 14 7 2" xfId="33935" xr:uid="{00000000-0005-0000-0000-000068400000}"/>
    <cellStyle name="SAPBEXHLevel0 5 14 8" xfId="40764" xr:uid="{F5261340-5523-4222-992F-26095E3B99A3}"/>
    <cellStyle name="SAPBEXHLevel0 5 14 9" xfId="42555" xr:uid="{AEB9FB85-1FB4-453F-9B94-C3B90755235F}"/>
    <cellStyle name="SAPBEXHLevel0 5 15" xfId="3028" xr:uid="{00000000-0005-0000-0000-000069400000}"/>
    <cellStyle name="SAPBEXHLevel0 5 15 10" xfId="39827" xr:uid="{0AEC7C76-21A1-4C17-8868-7F37C0366A1D}"/>
    <cellStyle name="SAPBEXHLevel0 5 15 11" xfId="47075" xr:uid="{E6AA8F8A-F629-4B5F-8A7B-655FBEF53ECF}"/>
    <cellStyle name="SAPBEXHLevel0 5 15 2" xfId="4485" xr:uid="{00000000-0005-0000-0000-00006A400000}"/>
    <cellStyle name="SAPBEXHLevel0 5 15 2 10" xfId="45965" xr:uid="{CD42E513-A87A-443B-9C77-4485CFCA6C7D}"/>
    <cellStyle name="SAPBEXHLevel0 5 15 2 11" xfId="48283" xr:uid="{02B155D7-8D39-426D-8705-4424286266F4}"/>
    <cellStyle name="SAPBEXHLevel0 5 15 2 2" xfId="9640" xr:uid="{00000000-0005-0000-0000-00006B400000}"/>
    <cellStyle name="SAPBEXHLevel0 5 15 2 2 2" xfId="25631" xr:uid="{00000000-0005-0000-0000-00006C400000}"/>
    <cellStyle name="SAPBEXHLevel0 5 15 2 3" xfId="12458" xr:uid="{00000000-0005-0000-0000-00006D400000}"/>
    <cellStyle name="SAPBEXHLevel0 5 15 2 3 2" xfId="28302" xr:uid="{00000000-0005-0000-0000-00006E400000}"/>
    <cellStyle name="SAPBEXHLevel0 5 15 2 4" xfId="14863" xr:uid="{00000000-0005-0000-0000-00006F400000}"/>
    <cellStyle name="SAPBEXHLevel0 5 15 2 4 2" xfId="30314" xr:uid="{00000000-0005-0000-0000-000070400000}"/>
    <cellStyle name="SAPBEXHLevel0 5 15 2 5" xfId="17781" xr:uid="{00000000-0005-0000-0000-000071400000}"/>
    <cellStyle name="SAPBEXHLevel0 5 15 2 5 2" xfId="32897" xr:uid="{00000000-0005-0000-0000-000072400000}"/>
    <cellStyle name="SAPBEXHLevel0 5 15 2 6" xfId="20389" xr:uid="{00000000-0005-0000-0000-000073400000}"/>
    <cellStyle name="SAPBEXHLevel0 5 15 2 6 2" xfId="35326" xr:uid="{00000000-0005-0000-0000-000074400000}"/>
    <cellStyle name="SAPBEXHLevel0 5 15 2 7" xfId="21932" xr:uid="{00000000-0005-0000-0000-000075400000}"/>
    <cellStyle name="SAPBEXHLevel0 5 15 2 7 2" xfId="36851" xr:uid="{00000000-0005-0000-0000-000076400000}"/>
    <cellStyle name="SAPBEXHLevel0 5 15 2 8" xfId="38639" xr:uid="{75F24541-6B16-4797-8D3C-D264D01A00FD}"/>
    <cellStyle name="SAPBEXHLevel0 5 15 2 9" xfId="43775" xr:uid="{6EFCD310-5305-40C2-8C7B-4FDAD72A50E0}"/>
    <cellStyle name="SAPBEXHLevel0 5 15 3" xfId="8199" xr:uid="{00000000-0005-0000-0000-000077400000}"/>
    <cellStyle name="SAPBEXHLevel0 5 15 3 2" xfId="24228" xr:uid="{00000000-0005-0000-0000-000078400000}"/>
    <cellStyle name="SAPBEXHLevel0 5 15 4" xfId="11026" xr:uid="{00000000-0005-0000-0000-000079400000}"/>
    <cellStyle name="SAPBEXHLevel0 5 15 4 2" xfId="26893" xr:uid="{00000000-0005-0000-0000-00007A400000}"/>
    <cellStyle name="SAPBEXHLevel0 5 15 5" xfId="15322" xr:uid="{00000000-0005-0000-0000-00007B400000}"/>
    <cellStyle name="SAPBEXHLevel0 5 15 5 2" xfId="30731" xr:uid="{00000000-0005-0000-0000-00007C400000}"/>
    <cellStyle name="SAPBEXHLevel0 5 15 6" xfId="16378" xr:uid="{00000000-0005-0000-0000-00007D400000}"/>
    <cellStyle name="SAPBEXHLevel0 5 15 6 2" xfId="31516" xr:uid="{00000000-0005-0000-0000-00007E400000}"/>
    <cellStyle name="SAPBEXHLevel0 5 15 7" xfId="18988" xr:uid="{00000000-0005-0000-0000-00007F400000}"/>
    <cellStyle name="SAPBEXHLevel0 5 15 7 2" xfId="33936" xr:uid="{00000000-0005-0000-0000-000080400000}"/>
    <cellStyle name="SAPBEXHLevel0 5 15 8" xfId="39622" xr:uid="{928B1C6E-0AF7-40B2-A928-CEA5851E2B0A}"/>
    <cellStyle name="SAPBEXHLevel0 5 15 9" xfId="42556" xr:uid="{29CAEC38-5A1F-48F0-B92E-D65C430451C2}"/>
    <cellStyle name="SAPBEXHLevel0 5 16" xfId="3029" xr:uid="{00000000-0005-0000-0000-000081400000}"/>
    <cellStyle name="SAPBEXHLevel0 5 16 10" xfId="40964" xr:uid="{A486A0A2-13DD-406D-90BA-C35D52B5792C}"/>
    <cellStyle name="SAPBEXHLevel0 5 16 11" xfId="47076" xr:uid="{EBA600D1-8533-4E90-B949-853A3E5F0FA6}"/>
    <cellStyle name="SAPBEXHLevel0 5 16 2" xfId="4484" xr:uid="{00000000-0005-0000-0000-000082400000}"/>
    <cellStyle name="SAPBEXHLevel0 5 16 2 10" xfId="45966" xr:uid="{E291ADD6-9955-4451-8E05-A7604E7F69DF}"/>
    <cellStyle name="SAPBEXHLevel0 5 16 2 11" xfId="48284" xr:uid="{4B772AF2-2580-4D73-8D03-D5832097FEFA}"/>
    <cellStyle name="SAPBEXHLevel0 5 16 2 2" xfId="9639" xr:uid="{00000000-0005-0000-0000-000083400000}"/>
    <cellStyle name="SAPBEXHLevel0 5 16 2 2 2" xfId="25630" xr:uid="{00000000-0005-0000-0000-000084400000}"/>
    <cellStyle name="SAPBEXHLevel0 5 16 2 3" xfId="12457" xr:uid="{00000000-0005-0000-0000-000085400000}"/>
    <cellStyle name="SAPBEXHLevel0 5 16 2 3 2" xfId="28301" xr:uid="{00000000-0005-0000-0000-000086400000}"/>
    <cellStyle name="SAPBEXHLevel0 5 16 2 4" xfId="14015" xr:uid="{00000000-0005-0000-0000-000087400000}"/>
    <cellStyle name="SAPBEXHLevel0 5 16 2 4 2" xfId="29597" xr:uid="{00000000-0005-0000-0000-000088400000}"/>
    <cellStyle name="SAPBEXHLevel0 5 16 2 5" xfId="17780" xr:uid="{00000000-0005-0000-0000-000089400000}"/>
    <cellStyle name="SAPBEXHLevel0 5 16 2 5 2" xfId="32896" xr:uid="{00000000-0005-0000-0000-00008A400000}"/>
    <cellStyle name="SAPBEXHLevel0 5 16 2 6" xfId="20388" xr:uid="{00000000-0005-0000-0000-00008B400000}"/>
    <cellStyle name="SAPBEXHLevel0 5 16 2 6 2" xfId="35325" xr:uid="{00000000-0005-0000-0000-00008C400000}"/>
    <cellStyle name="SAPBEXHLevel0 5 16 2 7" xfId="21257" xr:uid="{00000000-0005-0000-0000-00008D400000}"/>
    <cellStyle name="SAPBEXHLevel0 5 16 2 7 2" xfId="36183" xr:uid="{00000000-0005-0000-0000-00008E400000}"/>
    <cellStyle name="SAPBEXHLevel0 5 16 2 8" xfId="38638" xr:uid="{E24F1815-0D73-4EFB-93F5-8FEAA7DAAC7C}"/>
    <cellStyle name="SAPBEXHLevel0 5 16 2 9" xfId="43776" xr:uid="{E61E32E4-6336-4AC7-842B-E946FE286613}"/>
    <cellStyle name="SAPBEXHLevel0 5 16 3" xfId="8200" xr:uid="{00000000-0005-0000-0000-00008F400000}"/>
    <cellStyle name="SAPBEXHLevel0 5 16 3 2" xfId="24229" xr:uid="{00000000-0005-0000-0000-000090400000}"/>
    <cellStyle name="SAPBEXHLevel0 5 16 4" xfId="11027" xr:uid="{00000000-0005-0000-0000-000091400000}"/>
    <cellStyle name="SAPBEXHLevel0 5 16 4 2" xfId="26894" xr:uid="{00000000-0005-0000-0000-000092400000}"/>
    <cellStyle name="SAPBEXHLevel0 5 16 5" xfId="12066" xr:uid="{00000000-0005-0000-0000-000093400000}"/>
    <cellStyle name="SAPBEXHLevel0 5 16 5 2" xfId="27910" xr:uid="{00000000-0005-0000-0000-000094400000}"/>
    <cellStyle name="SAPBEXHLevel0 5 16 6" xfId="16379" xr:uid="{00000000-0005-0000-0000-000095400000}"/>
    <cellStyle name="SAPBEXHLevel0 5 16 6 2" xfId="31517" xr:uid="{00000000-0005-0000-0000-000096400000}"/>
    <cellStyle name="SAPBEXHLevel0 5 16 7" xfId="18989" xr:uid="{00000000-0005-0000-0000-000097400000}"/>
    <cellStyle name="SAPBEXHLevel0 5 16 7 2" xfId="33937" xr:uid="{00000000-0005-0000-0000-000098400000}"/>
    <cellStyle name="SAPBEXHLevel0 5 16 8" xfId="38254" xr:uid="{D786A8B7-F70A-41A7-8AC0-A6229D75C00C}"/>
    <cellStyle name="SAPBEXHLevel0 5 16 9" xfId="42557" xr:uid="{DCD41A6E-714F-482C-833A-2385182C36C2}"/>
    <cellStyle name="SAPBEXHLevel0 5 17" xfId="3022" xr:uid="{00000000-0005-0000-0000-000099400000}"/>
    <cellStyle name="SAPBEXHLevel0 5 17 10" xfId="42334" xr:uid="{8347EF13-CFD4-48B4-A95E-2749891E897F}"/>
    <cellStyle name="SAPBEXHLevel0 5 17 11" xfId="44811" xr:uid="{4810FFAA-914F-4A5A-8DBB-F905AB0FDB7C}"/>
    <cellStyle name="SAPBEXHLevel0 5 17 12" xfId="46867" xr:uid="{09BA4D51-0FE4-4EB7-B22C-FB5B8FD632ED}"/>
    <cellStyle name="SAPBEXHLevel0 5 17 13" xfId="49170" xr:uid="{A67A6C47-4648-4CC4-87BC-A263472CE8B8}"/>
    <cellStyle name="SAPBEXHLevel0 5 17 2" xfId="8193" xr:uid="{00000000-0005-0000-0000-00009A400000}"/>
    <cellStyle name="SAPBEXHLevel0 5 17 2 2" xfId="24222" xr:uid="{00000000-0005-0000-0000-00009B400000}"/>
    <cellStyle name="SAPBEXHLevel0 5 17 2 3" xfId="42025" xr:uid="{39F58E37-7BC5-4540-9D78-D5D16E0F2675}"/>
    <cellStyle name="SAPBEXHLevel0 5 17 2 4" xfId="42463" xr:uid="{976F0CED-ADA9-49DB-B816-D97DD8099D22}"/>
    <cellStyle name="SAPBEXHLevel0 5 17 2 5" xfId="44931" xr:uid="{83B9446A-E2F4-40A6-A082-1B4BDF90A3BA}"/>
    <cellStyle name="SAPBEXHLevel0 5 17 2 6" xfId="46994" xr:uid="{915165A6-B577-4485-A2DA-AE520E30FEA2}"/>
    <cellStyle name="SAPBEXHLevel0 5 17 2 7" xfId="49291" xr:uid="{C6792FF3-A293-4D66-BD64-D7D2B271F342}"/>
    <cellStyle name="SAPBEXHLevel0 5 17 3" xfId="11020" xr:uid="{00000000-0005-0000-0000-00009C400000}"/>
    <cellStyle name="SAPBEXHLevel0 5 17 3 2" xfId="26887" xr:uid="{00000000-0005-0000-0000-00009D400000}"/>
    <cellStyle name="SAPBEXHLevel0 5 17 4" xfId="6057" xr:uid="{00000000-0005-0000-0000-00009E400000}"/>
    <cellStyle name="SAPBEXHLevel0 5 17 4 2" xfId="23005" xr:uid="{00000000-0005-0000-0000-00009F400000}"/>
    <cellStyle name="SAPBEXHLevel0 5 17 5" xfId="16372" xr:uid="{00000000-0005-0000-0000-0000A0400000}"/>
    <cellStyle name="SAPBEXHLevel0 5 17 5 2" xfId="31510" xr:uid="{00000000-0005-0000-0000-0000A1400000}"/>
    <cellStyle name="SAPBEXHLevel0 5 17 6" xfId="18982" xr:uid="{00000000-0005-0000-0000-0000A2400000}"/>
    <cellStyle name="SAPBEXHLevel0 5 17 6 2" xfId="33930" xr:uid="{00000000-0005-0000-0000-0000A3400000}"/>
    <cellStyle name="SAPBEXHLevel0 5 17 7" xfId="21163" xr:uid="{00000000-0005-0000-0000-0000A4400000}"/>
    <cellStyle name="SAPBEXHLevel0 5 17 7 2" xfId="36089" xr:uid="{00000000-0005-0000-0000-0000A5400000}"/>
    <cellStyle name="SAPBEXHLevel0 5 17 8" xfId="6312" xr:uid="{00000000-0005-0000-0000-0000A6400000}"/>
    <cellStyle name="SAPBEXHLevel0 5 17 9" xfId="41895" xr:uid="{7E2150B5-5CFF-42C5-B9CE-8D0259C9CBA3}"/>
    <cellStyle name="SAPBEXHLevel0 5 18" xfId="4491" xr:uid="{00000000-0005-0000-0000-0000A7400000}"/>
    <cellStyle name="SAPBEXHLevel0 5 18 10" xfId="45501" xr:uid="{567B1B37-5A3D-4077-9836-DD30B51993BF}"/>
    <cellStyle name="SAPBEXHLevel0 5 18 11" xfId="47823" xr:uid="{78E9D110-1D1B-4606-95CC-D0384EB0991B}"/>
    <cellStyle name="SAPBEXHLevel0 5 18 2" xfId="9646" xr:uid="{00000000-0005-0000-0000-0000A8400000}"/>
    <cellStyle name="SAPBEXHLevel0 5 18 2 2" xfId="25637" xr:uid="{00000000-0005-0000-0000-0000A9400000}"/>
    <cellStyle name="SAPBEXHLevel0 5 18 3" xfId="12464" xr:uid="{00000000-0005-0000-0000-0000AA400000}"/>
    <cellStyle name="SAPBEXHLevel0 5 18 3 2" xfId="28308" xr:uid="{00000000-0005-0000-0000-0000AB400000}"/>
    <cellStyle name="SAPBEXHLevel0 5 18 4" xfId="14019" xr:uid="{00000000-0005-0000-0000-0000AC400000}"/>
    <cellStyle name="SAPBEXHLevel0 5 18 4 2" xfId="29601" xr:uid="{00000000-0005-0000-0000-0000AD400000}"/>
    <cellStyle name="SAPBEXHLevel0 5 18 5" xfId="17787" xr:uid="{00000000-0005-0000-0000-0000AE400000}"/>
    <cellStyle name="SAPBEXHLevel0 5 18 5 2" xfId="32903" xr:uid="{00000000-0005-0000-0000-0000AF400000}"/>
    <cellStyle name="SAPBEXHLevel0 5 18 6" xfId="20395" xr:uid="{00000000-0005-0000-0000-0000B0400000}"/>
    <cellStyle name="SAPBEXHLevel0 5 18 6 2" xfId="35332" xr:uid="{00000000-0005-0000-0000-0000B1400000}"/>
    <cellStyle name="SAPBEXHLevel0 5 18 7" xfId="21260" xr:uid="{00000000-0005-0000-0000-0000B2400000}"/>
    <cellStyle name="SAPBEXHLevel0 5 18 7 2" xfId="36186" xr:uid="{00000000-0005-0000-0000-0000B3400000}"/>
    <cellStyle name="SAPBEXHLevel0 5 18 8" xfId="40343" xr:uid="{6DE08D93-903B-4639-9E6B-872DD8C9A2F8}"/>
    <cellStyle name="SAPBEXHLevel0 5 18 9" xfId="39277" xr:uid="{742674EC-029B-406D-9F7E-70F1DD557B17}"/>
    <cellStyle name="SAPBEXHLevel0 5 19" xfId="5440" xr:uid="{00000000-0005-0000-0000-0000B4400000}"/>
    <cellStyle name="SAPBEXHLevel0 5 19 2" xfId="37246" xr:uid="{00000000-0005-0000-0000-0000B5400000}"/>
    <cellStyle name="SAPBEXHLevel0 5 2" xfId="827" xr:uid="{00000000-0005-0000-0000-0000B6400000}"/>
    <cellStyle name="SAPBEXHLevel0 5 2 10" xfId="18304" xr:uid="{00000000-0005-0000-0000-0000B7400000}"/>
    <cellStyle name="SAPBEXHLevel0 5 2 11" xfId="22454" xr:uid="{00000000-0005-0000-0000-0000B8400000}"/>
    <cellStyle name="SAPBEXHLevel0 5 2 12" xfId="40763" xr:uid="{5D146627-AE2D-452A-B584-AA8B8E2A7B99}"/>
    <cellStyle name="SAPBEXHLevel0 5 2 13" xfId="42558" xr:uid="{5CC1BDD1-8D48-46A0-B8CA-001002596138}"/>
    <cellStyle name="SAPBEXHLevel0 5 2 14" xfId="40253" xr:uid="{CB834856-F2AB-4D0E-82BF-4BCDA0FD8002}"/>
    <cellStyle name="SAPBEXHLevel0 5 2 15" xfId="47077" xr:uid="{3E73E2BF-4F9B-444D-A681-B3A038F6C2BD}"/>
    <cellStyle name="SAPBEXHLevel0 5 2 2" xfId="3031" xr:uid="{00000000-0005-0000-0000-0000B9400000}"/>
    <cellStyle name="SAPBEXHLevel0 5 2 2 10" xfId="40024" xr:uid="{9338D6D0-2338-41AE-B17F-B6DAA1855515}"/>
    <cellStyle name="SAPBEXHLevel0 5 2 2 11" xfId="47078" xr:uid="{6A17BAEF-4785-45E5-B518-18430066BE7B}"/>
    <cellStyle name="SAPBEXHLevel0 5 2 2 2" xfId="4482" xr:uid="{00000000-0005-0000-0000-0000BA400000}"/>
    <cellStyle name="SAPBEXHLevel0 5 2 2 2 10" xfId="45968" xr:uid="{A5227ACE-38C8-4BCA-8BDD-2407EADA3CD0}"/>
    <cellStyle name="SAPBEXHLevel0 5 2 2 2 11" xfId="48286" xr:uid="{D7C2DC64-6DAB-4B1C-A99F-DB3866BD0F35}"/>
    <cellStyle name="SAPBEXHLevel0 5 2 2 2 2" xfId="9637" xr:uid="{00000000-0005-0000-0000-0000BB400000}"/>
    <cellStyle name="SAPBEXHLevel0 5 2 2 2 2 2" xfId="25628" xr:uid="{00000000-0005-0000-0000-0000BC400000}"/>
    <cellStyle name="SAPBEXHLevel0 5 2 2 2 3" xfId="12455" xr:uid="{00000000-0005-0000-0000-0000BD400000}"/>
    <cellStyle name="SAPBEXHLevel0 5 2 2 2 3 2" xfId="28299" xr:uid="{00000000-0005-0000-0000-0000BE400000}"/>
    <cellStyle name="SAPBEXHLevel0 5 2 2 2 4" xfId="14014" xr:uid="{00000000-0005-0000-0000-0000BF400000}"/>
    <cellStyle name="SAPBEXHLevel0 5 2 2 2 4 2" xfId="29596" xr:uid="{00000000-0005-0000-0000-0000C0400000}"/>
    <cellStyle name="SAPBEXHLevel0 5 2 2 2 5" xfId="17778" xr:uid="{00000000-0005-0000-0000-0000C1400000}"/>
    <cellStyle name="SAPBEXHLevel0 5 2 2 2 5 2" xfId="32894" xr:uid="{00000000-0005-0000-0000-0000C2400000}"/>
    <cellStyle name="SAPBEXHLevel0 5 2 2 2 6" xfId="20386" xr:uid="{00000000-0005-0000-0000-0000C3400000}"/>
    <cellStyle name="SAPBEXHLevel0 5 2 2 2 6 2" xfId="35323" xr:uid="{00000000-0005-0000-0000-0000C4400000}"/>
    <cellStyle name="SAPBEXHLevel0 5 2 2 2 7" xfId="21256" xr:uid="{00000000-0005-0000-0000-0000C5400000}"/>
    <cellStyle name="SAPBEXHLevel0 5 2 2 2 7 2" xfId="36182" xr:uid="{00000000-0005-0000-0000-0000C6400000}"/>
    <cellStyle name="SAPBEXHLevel0 5 2 2 2 8" xfId="38636" xr:uid="{F8BE38AF-6296-421D-BCDB-C3768C08193F}"/>
    <cellStyle name="SAPBEXHLevel0 5 2 2 2 9" xfId="43778" xr:uid="{A84B87D8-7DAA-4B54-99CC-CFB70B2D818F}"/>
    <cellStyle name="SAPBEXHLevel0 5 2 2 3" xfId="8202" xr:uid="{00000000-0005-0000-0000-0000C7400000}"/>
    <cellStyle name="SAPBEXHLevel0 5 2 2 3 2" xfId="24231" xr:uid="{00000000-0005-0000-0000-0000C8400000}"/>
    <cellStyle name="SAPBEXHLevel0 5 2 2 4" xfId="11029" xr:uid="{00000000-0005-0000-0000-0000C9400000}"/>
    <cellStyle name="SAPBEXHLevel0 5 2 2 4 2" xfId="26896" xr:uid="{00000000-0005-0000-0000-0000CA400000}"/>
    <cellStyle name="SAPBEXHLevel0 5 2 2 5" xfId="10520" xr:uid="{00000000-0005-0000-0000-0000CB400000}"/>
    <cellStyle name="SAPBEXHLevel0 5 2 2 5 2" xfId="26442" xr:uid="{00000000-0005-0000-0000-0000CC400000}"/>
    <cellStyle name="SAPBEXHLevel0 5 2 2 6" xfId="16381" xr:uid="{00000000-0005-0000-0000-0000CD400000}"/>
    <cellStyle name="SAPBEXHLevel0 5 2 2 6 2" xfId="31519" xr:uid="{00000000-0005-0000-0000-0000CE400000}"/>
    <cellStyle name="SAPBEXHLevel0 5 2 2 7" xfId="18991" xr:uid="{00000000-0005-0000-0000-0000CF400000}"/>
    <cellStyle name="SAPBEXHLevel0 5 2 2 7 2" xfId="33939" xr:uid="{00000000-0005-0000-0000-0000D0400000}"/>
    <cellStyle name="SAPBEXHLevel0 5 2 2 8" xfId="39621" xr:uid="{BFCCF922-E461-4567-A57A-9FE740BD330E}"/>
    <cellStyle name="SAPBEXHLevel0 5 2 2 9" xfId="42559" xr:uid="{93941C69-B13B-4A9C-B5A8-C50B88A50EC0}"/>
    <cellStyle name="SAPBEXHLevel0 5 2 3" xfId="3030" xr:uid="{00000000-0005-0000-0000-0000D1400000}"/>
    <cellStyle name="SAPBEXHLevel0 5 2 3 10" xfId="43777" xr:uid="{EEEF1D90-EBE7-47C2-8634-9C614BACBED1}"/>
    <cellStyle name="SAPBEXHLevel0 5 2 3 11" xfId="45967" xr:uid="{A9A88672-8E14-4D64-B52D-1E32C49DAFA5}"/>
    <cellStyle name="SAPBEXHLevel0 5 2 3 12" xfId="48285" xr:uid="{4126BC85-7AD0-49E4-AEF0-C846933A6BDE}"/>
    <cellStyle name="SAPBEXHLevel0 5 2 3 2" xfId="8201" xr:uid="{00000000-0005-0000-0000-0000D2400000}"/>
    <cellStyle name="SAPBEXHLevel0 5 2 3 2 2" xfId="24230" xr:uid="{00000000-0005-0000-0000-0000D3400000}"/>
    <cellStyle name="SAPBEXHLevel0 5 2 3 3" xfId="11028" xr:uid="{00000000-0005-0000-0000-0000D4400000}"/>
    <cellStyle name="SAPBEXHLevel0 5 2 3 3 2" xfId="26895" xr:uid="{00000000-0005-0000-0000-0000D5400000}"/>
    <cellStyle name="SAPBEXHLevel0 5 2 3 4" xfId="14629" xr:uid="{00000000-0005-0000-0000-0000D6400000}"/>
    <cellStyle name="SAPBEXHLevel0 5 2 3 4 2" xfId="30130" xr:uid="{00000000-0005-0000-0000-0000D7400000}"/>
    <cellStyle name="SAPBEXHLevel0 5 2 3 5" xfId="16380" xr:uid="{00000000-0005-0000-0000-0000D8400000}"/>
    <cellStyle name="SAPBEXHLevel0 5 2 3 5 2" xfId="31518" xr:uid="{00000000-0005-0000-0000-0000D9400000}"/>
    <cellStyle name="SAPBEXHLevel0 5 2 3 6" xfId="18990" xr:uid="{00000000-0005-0000-0000-0000DA400000}"/>
    <cellStyle name="SAPBEXHLevel0 5 2 3 6 2" xfId="33938" xr:uid="{00000000-0005-0000-0000-0000DB400000}"/>
    <cellStyle name="SAPBEXHLevel0 5 2 3 7" xfId="21164" xr:uid="{00000000-0005-0000-0000-0000DC400000}"/>
    <cellStyle name="SAPBEXHLevel0 5 2 3 7 2" xfId="36090" xr:uid="{00000000-0005-0000-0000-0000DD400000}"/>
    <cellStyle name="SAPBEXHLevel0 5 2 3 8" xfId="6314" xr:uid="{00000000-0005-0000-0000-0000DE400000}"/>
    <cellStyle name="SAPBEXHLevel0 5 2 3 9" xfId="38637" xr:uid="{E527A7C5-40CC-4204-A8A5-862866B9732D}"/>
    <cellStyle name="SAPBEXHLevel0 5 2 4" xfId="4483" xr:uid="{00000000-0005-0000-0000-0000DF400000}"/>
    <cellStyle name="SAPBEXHLevel0 5 2 4 2" xfId="9638" xr:uid="{00000000-0005-0000-0000-0000E0400000}"/>
    <cellStyle name="SAPBEXHLevel0 5 2 4 2 2" xfId="25629" xr:uid="{00000000-0005-0000-0000-0000E1400000}"/>
    <cellStyle name="SAPBEXHLevel0 5 2 4 3" xfId="12456" xr:uid="{00000000-0005-0000-0000-0000E2400000}"/>
    <cellStyle name="SAPBEXHLevel0 5 2 4 3 2" xfId="28300" xr:uid="{00000000-0005-0000-0000-0000E3400000}"/>
    <cellStyle name="SAPBEXHLevel0 5 2 4 4" xfId="14864" xr:uid="{00000000-0005-0000-0000-0000E4400000}"/>
    <cellStyle name="SAPBEXHLevel0 5 2 4 4 2" xfId="30315" xr:uid="{00000000-0005-0000-0000-0000E5400000}"/>
    <cellStyle name="SAPBEXHLevel0 5 2 4 5" xfId="17779" xr:uid="{00000000-0005-0000-0000-0000E6400000}"/>
    <cellStyle name="SAPBEXHLevel0 5 2 4 5 2" xfId="32895" xr:uid="{00000000-0005-0000-0000-0000E7400000}"/>
    <cellStyle name="SAPBEXHLevel0 5 2 4 6" xfId="20387" xr:uid="{00000000-0005-0000-0000-0000E8400000}"/>
    <cellStyle name="SAPBEXHLevel0 5 2 4 6 2" xfId="35324" xr:uid="{00000000-0005-0000-0000-0000E9400000}"/>
    <cellStyle name="SAPBEXHLevel0 5 2 4 7" xfId="21933" xr:uid="{00000000-0005-0000-0000-0000EA400000}"/>
    <cellStyle name="SAPBEXHLevel0 5 2 4 7 2" xfId="36852" xr:uid="{00000000-0005-0000-0000-0000EB400000}"/>
    <cellStyle name="SAPBEXHLevel0 5 2 5" xfId="5439" xr:uid="{00000000-0005-0000-0000-0000EC400000}"/>
    <cellStyle name="SAPBEXHLevel0 5 2 5 2" xfId="37583" xr:uid="{00000000-0005-0000-0000-0000ED400000}"/>
    <cellStyle name="SAPBEXHLevel0 5 2 6" xfId="7315" xr:uid="{00000000-0005-0000-0000-0000EE400000}"/>
    <cellStyle name="SAPBEXHLevel0 5 2 7" xfId="12895" xr:uid="{00000000-0005-0000-0000-0000EF400000}"/>
    <cellStyle name="SAPBEXHLevel0 5 2 8" xfId="5822" xr:uid="{00000000-0005-0000-0000-0000F0400000}"/>
    <cellStyle name="SAPBEXHLevel0 5 2 9" xfId="15867" xr:uid="{00000000-0005-0000-0000-0000F1400000}"/>
    <cellStyle name="SAPBEXHLevel0 5 20" xfId="7301" xr:uid="{00000000-0005-0000-0000-0000F2400000}"/>
    <cellStyle name="SAPBEXHLevel0 5 21" xfId="7561" xr:uid="{00000000-0005-0000-0000-0000F3400000}"/>
    <cellStyle name="SAPBEXHLevel0 5 22" xfId="10640" xr:uid="{00000000-0005-0000-0000-0000F4400000}"/>
    <cellStyle name="SAPBEXHLevel0 5 23" xfId="14516" xr:uid="{00000000-0005-0000-0000-0000F5400000}"/>
    <cellStyle name="SAPBEXHLevel0 5 24" xfId="18272" xr:uid="{00000000-0005-0000-0000-0000F6400000}"/>
    <cellStyle name="SAPBEXHLevel0 5 25" xfId="4972" xr:uid="{00000000-0005-0000-0000-0000F7400000}"/>
    <cellStyle name="SAPBEXHLevel0 5 26" xfId="22453" xr:uid="{00000000-0005-0000-0000-0000F8400000}"/>
    <cellStyle name="SAPBEXHLevel0 5 27" xfId="38255" xr:uid="{8044B033-F461-4B9F-800F-8C90510F4161}"/>
    <cellStyle name="SAPBEXHLevel0 5 28" xfId="41941" xr:uid="{280EB0B7-C350-4B20-950C-42315C2C56F3}"/>
    <cellStyle name="SAPBEXHLevel0 5 29" xfId="39823" xr:uid="{E615A0C1-CA4F-4998-9366-BDF475110552}"/>
    <cellStyle name="SAPBEXHLevel0 5 3" xfId="3032" xr:uid="{00000000-0005-0000-0000-0000F9400000}"/>
    <cellStyle name="SAPBEXHLevel0 5 3 10" xfId="37914" xr:uid="{00000000-0005-0000-0000-0000FA400000}"/>
    <cellStyle name="SAPBEXHLevel0 5 3 11" xfId="40762" xr:uid="{52BAD72F-398F-4909-A996-F06402B44E7C}"/>
    <cellStyle name="SAPBEXHLevel0 5 3 12" xfId="42560" xr:uid="{DBA2B9AC-7428-45EB-A08C-AE2193040D9F}"/>
    <cellStyle name="SAPBEXHLevel0 5 3 13" xfId="41159" xr:uid="{7E073AFF-302C-4098-85DC-20056FC5038B}"/>
    <cellStyle name="SAPBEXHLevel0 5 3 14" xfId="47079" xr:uid="{44624567-853D-4586-ACD7-497914237B6A}"/>
    <cellStyle name="SAPBEXHLevel0 5 3 2" xfId="3033" xr:uid="{00000000-0005-0000-0000-0000FB400000}"/>
    <cellStyle name="SAPBEXHLevel0 5 3 2 10" xfId="40023" xr:uid="{01CF8FCB-BEF5-46AD-AF4B-F80F20436893}"/>
    <cellStyle name="SAPBEXHLevel0 5 3 2 11" xfId="47080" xr:uid="{B68B2FC1-D566-42F8-9354-5B8FF9C416D1}"/>
    <cellStyle name="SAPBEXHLevel0 5 3 2 2" xfId="4480" xr:uid="{00000000-0005-0000-0000-0000FC400000}"/>
    <cellStyle name="SAPBEXHLevel0 5 3 2 2 10" xfId="45970" xr:uid="{EBBAA5E9-C17C-4DC0-ADB6-60BCB842B631}"/>
    <cellStyle name="SAPBEXHLevel0 5 3 2 2 11" xfId="48288" xr:uid="{F70079C0-613C-4347-912F-323552BA59CF}"/>
    <cellStyle name="SAPBEXHLevel0 5 3 2 2 2" xfId="9635" xr:uid="{00000000-0005-0000-0000-0000FD400000}"/>
    <cellStyle name="SAPBEXHLevel0 5 3 2 2 2 2" xfId="25626" xr:uid="{00000000-0005-0000-0000-0000FE400000}"/>
    <cellStyle name="SAPBEXHLevel0 5 3 2 2 3" xfId="12453" xr:uid="{00000000-0005-0000-0000-0000FF400000}"/>
    <cellStyle name="SAPBEXHLevel0 5 3 2 2 3 2" xfId="28297" xr:uid="{00000000-0005-0000-0000-000000410000}"/>
    <cellStyle name="SAPBEXHLevel0 5 3 2 2 4" xfId="14013" xr:uid="{00000000-0005-0000-0000-000001410000}"/>
    <cellStyle name="SAPBEXHLevel0 5 3 2 2 4 2" xfId="29595" xr:uid="{00000000-0005-0000-0000-000002410000}"/>
    <cellStyle name="SAPBEXHLevel0 5 3 2 2 5" xfId="17776" xr:uid="{00000000-0005-0000-0000-000003410000}"/>
    <cellStyle name="SAPBEXHLevel0 5 3 2 2 5 2" xfId="32892" xr:uid="{00000000-0005-0000-0000-000004410000}"/>
    <cellStyle name="SAPBEXHLevel0 5 3 2 2 6" xfId="20384" xr:uid="{00000000-0005-0000-0000-000005410000}"/>
    <cellStyle name="SAPBEXHLevel0 5 3 2 2 6 2" xfId="35321" xr:uid="{00000000-0005-0000-0000-000006410000}"/>
    <cellStyle name="SAPBEXHLevel0 5 3 2 2 7" xfId="21255" xr:uid="{00000000-0005-0000-0000-000007410000}"/>
    <cellStyle name="SAPBEXHLevel0 5 3 2 2 7 2" xfId="36181" xr:uid="{00000000-0005-0000-0000-000008410000}"/>
    <cellStyle name="SAPBEXHLevel0 5 3 2 2 8" xfId="38634" xr:uid="{99BA6144-0B8E-45FB-84C1-3D3EC804C9BA}"/>
    <cellStyle name="SAPBEXHLevel0 5 3 2 2 9" xfId="43780" xr:uid="{FB030EB9-10BE-4A6A-A8E3-EE7AA639355A}"/>
    <cellStyle name="SAPBEXHLevel0 5 3 2 3" xfId="8204" xr:uid="{00000000-0005-0000-0000-000009410000}"/>
    <cellStyle name="SAPBEXHLevel0 5 3 2 3 2" xfId="24233" xr:uid="{00000000-0005-0000-0000-00000A410000}"/>
    <cellStyle name="SAPBEXHLevel0 5 3 2 4" xfId="11031" xr:uid="{00000000-0005-0000-0000-00000B410000}"/>
    <cellStyle name="SAPBEXHLevel0 5 3 2 4 2" xfId="26898" xr:uid="{00000000-0005-0000-0000-00000C410000}"/>
    <cellStyle name="SAPBEXHLevel0 5 3 2 5" xfId="5967" xr:uid="{00000000-0005-0000-0000-00000D410000}"/>
    <cellStyle name="SAPBEXHLevel0 5 3 2 5 2" xfId="22940" xr:uid="{00000000-0005-0000-0000-00000E410000}"/>
    <cellStyle name="SAPBEXHLevel0 5 3 2 6" xfId="16383" xr:uid="{00000000-0005-0000-0000-00000F410000}"/>
    <cellStyle name="SAPBEXHLevel0 5 3 2 6 2" xfId="31521" xr:uid="{00000000-0005-0000-0000-000010410000}"/>
    <cellStyle name="SAPBEXHLevel0 5 3 2 7" xfId="18993" xr:uid="{00000000-0005-0000-0000-000011410000}"/>
    <cellStyle name="SAPBEXHLevel0 5 3 2 7 2" xfId="33941" xr:uid="{00000000-0005-0000-0000-000012410000}"/>
    <cellStyle name="SAPBEXHLevel0 5 3 2 8" xfId="39620" xr:uid="{630AE44F-2195-475F-A3A9-8394E9C253BE}"/>
    <cellStyle name="SAPBEXHLevel0 5 3 2 9" xfId="42561" xr:uid="{54AA9F96-7EDA-40EB-8D4B-3564EACC91A2}"/>
    <cellStyle name="SAPBEXHLevel0 5 3 3" xfId="4481" xr:uid="{00000000-0005-0000-0000-000013410000}"/>
    <cellStyle name="SAPBEXHLevel0 5 3 3 10" xfId="45969" xr:uid="{EC9D703B-485F-45CA-91A2-9682C9799AA7}"/>
    <cellStyle name="SAPBEXHLevel0 5 3 3 11" xfId="48287" xr:uid="{AC1E232D-F7B5-4C29-AF0C-169AEC25A83A}"/>
    <cellStyle name="SAPBEXHLevel0 5 3 3 2" xfId="9636" xr:uid="{00000000-0005-0000-0000-000014410000}"/>
    <cellStyle name="SAPBEXHLevel0 5 3 3 2 2" xfId="25627" xr:uid="{00000000-0005-0000-0000-000015410000}"/>
    <cellStyle name="SAPBEXHLevel0 5 3 3 3" xfId="12454" xr:uid="{00000000-0005-0000-0000-000016410000}"/>
    <cellStyle name="SAPBEXHLevel0 5 3 3 3 2" xfId="28298" xr:uid="{00000000-0005-0000-0000-000017410000}"/>
    <cellStyle name="SAPBEXHLevel0 5 3 3 4" xfId="14865" xr:uid="{00000000-0005-0000-0000-000018410000}"/>
    <cellStyle name="SAPBEXHLevel0 5 3 3 4 2" xfId="30316" xr:uid="{00000000-0005-0000-0000-000019410000}"/>
    <cellStyle name="SAPBEXHLevel0 5 3 3 5" xfId="17777" xr:uid="{00000000-0005-0000-0000-00001A410000}"/>
    <cellStyle name="SAPBEXHLevel0 5 3 3 5 2" xfId="32893" xr:uid="{00000000-0005-0000-0000-00001B410000}"/>
    <cellStyle name="SAPBEXHLevel0 5 3 3 6" xfId="20385" xr:uid="{00000000-0005-0000-0000-00001C410000}"/>
    <cellStyle name="SAPBEXHLevel0 5 3 3 6 2" xfId="35322" xr:uid="{00000000-0005-0000-0000-00001D410000}"/>
    <cellStyle name="SAPBEXHLevel0 5 3 3 7" xfId="21934" xr:uid="{00000000-0005-0000-0000-00001E410000}"/>
    <cellStyle name="SAPBEXHLevel0 5 3 3 7 2" xfId="36853" xr:uid="{00000000-0005-0000-0000-00001F410000}"/>
    <cellStyle name="SAPBEXHLevel0 5 3 3 8" xfId="38635" xr:uid="{345BA485-BACE-4481-A1B9-65E9FFAB6D93}"/>
    <cellStyle name="SAPBEXHLevel0 5 3 3 9" xfId="43779" xr:uid="{ABF3B6E3-CE80-44ED-B778-970580A91A43}"/>
    <cellStyle name="SAPBEXHLevel0 5 3 4" xfId="8203" xr:uid="{00000000-0005-0000-0000-000020410000}"/>
    <cellStyle name="SAPBEXHLevel0 5 3 4 2" xfId="24232" xr:uid="{00000000-0005-0000-0000-000021410000}"/>
    <cellStyle name="SAPBEXHLevel0 5 3 5" xfId="11030" xr:uid="{00000000-0005-0000-0000-000022410000}"/>
    <cellStyle name="SAPBEXHLevel0 5 3 5 2" xfId="26897" xr:uid="{00000000-0005-0000-0000-000023410000}"/>
    <cellStyle name="SAPBEXHLevel0 5 3 6" xfId="13557" xr:uid="{00000000-0005-0000-0000-000024410000}"/>
    <cellStyle name="SAPBEXHLevel0 5 3 6 2" xfId="29182" xr:uid="{00000000-0005-0000-0000-000025410000}"/>
    <cellStyle name="SAPBEXHLevel0 5 3 7" xfId="16382" xr:uid="{00000000-0005-0000-0000-000026410000}"/>
    <cellStyle name="SAPBEXHLevel0 5 3 7 2" xfId="31520" xr:uid="{00000000-0005-0000-0000-000027410000}"/>
    <cellStyle name="SAPBEXHLevel0 5 3 8" xfId="18992" xr:uid="{00000000-0005-0000-0000-000028410000}"/>
    <cellStyle name="SAPBEXHLevel0 5 3 8 2" xfId="33940" xr:uid="{00000000-0005-0000-0000-000029410000}"/>
    <cellStyle name="SAPBEXHLevel0 5 3 9" xfId="22223" xr:uid="{00000000-0005-0000-0000-00002A410000}"/>
    <cellStyle name="SAPBEXHLevel0 5 30" xfId="41231" xr:uid="{C2C481A8-5222-49C6-952C-68BB7CAD4AA1}"/>
    <cellStyle name="SAPBEXHLevel0 5 4" xfId="3034" xr:uid="{00000000-0005-0000-0000-00002B410000}"/>
    <cellStyle name="SAPBEXHLevel0 5 4 10" xfId="42562" xr:uid="{6731F3CC-E04B-49E1-8CD8-B17AD78AF5ED}"/>
    <cellStyle name="SAPBEXHLevel0 5 4 11" xfId="41158" xr:uid="{6DB82440-0845-46D9-91F3-A28B2A07B6B4}"/>
    <cellStyle name="SAPBEXHLevel0 5 4 12" xfId="47081" xr:uid="{300AE342-2169-4DA4-A882-DAA2EA9B5B93}"/>
    <cellStyle name="SAPBEXHLevel0 5 4 2" xfId="3035" xr:uid="{00000000-0005-0000-0000-00002C410000}"/>
    <cellStyle name="SAPBEXHLevel0 5 4 2 10" xfId="40022" xr:uid="{04700A0C-7E78-439A-90A4-4595E4BF3FFE}"/>
    <cellStyle name="SAPBEXHLevel0 5 4 2 11" xfId="47082" xr:uid="{989E2E87-9DEB-44B5-B8D4-E554E7F8D147}"/>
    <cellStyle name="SAPBEXHLevel0 5 4 2 2" xfId="3344" xr:uid="{00000000-0005-0000-0000-00002D410000}"/>
    <cellStyle name="SAPBEXHLevel0 5 4 2 2 10" xfId="45972" xr:uid="{EF6CDED7-B6D9-447F-9F00-598F0F6CC8FA}"/>
    <cellStyle name="SAPBEXHLevel0 5 4 2 2 11" xfId="48290" xr:uid="{78AA99CF-8029-4213-A345-4D7EBCFEC37C}"/>
    <cellStyle name="SAPBEXHLevel0 5 4 2 2 2" xfId="8512" xr:uid="{00000000-0005-0000-0000-00002E410000}"/>
    <cellStyle name="SAPBEXHLevel0 5 4 2 2 2 2" xfId="24541" xr:uid="{00000000-0005-0000-0000-00002F410000}"/>
    <cellStyle name="SAPBEXHLevel0 5 4 2 2 3" xfId="11339" xr:uid="{00000000-0005-0000-0000-000030410000}"/>
    <cellStyle name="SAPBEXHLevel0 5 4 2 2 3 2" xfId="27206" xr:uid="{00000000-0005-0000-0000-000031410000}"/>
    <cellStyle name="SAPBEXHLevel0 5 4 2 2 4" xfId="13874" xr:uid="{00000000-0005-0000-0000-000032410000}"/>
    <cellStyle name="SAPBEXHLevel0 5 4 2 2 4 2" xfId="29462" xr:uid="{00000000-0005-0000-0000-000033410000}"/>
    <cellStyle name="SAPBEXHLevel0 5 4 2 2 5" xfId="16691" xr:uid="{00000000-0005-0000-0000-000034410000}"/>
    <cellStyle name="SAPBEXHLevel0 5 4 2 2 5 2" xfId="31829" xr:uid="{00000000-0005-0000-0000-000035410000}"/>
    <cellStyle name="SAPBEXHLevel0 5 4 2 2 6" xfId="19301" xr:uid="{00000000-0005-0000-0000-000036410000}"/>
    <cellStyle name="SAPBEXHLevel0 5 4 2 2 6 2" xfId="34248" xr:uid="{00000000-0005-0000-0000-000037410000}"/>
    <cellStyle name="SAPBEXHLevel0 5 4 2 2 7" xfId="21315" xr:uid="{00000000-0005-0000-0000-000038410000}"/>
    <cellStyle name="SAPBEXHLevel0 5 4 2 2 7 2" xfId="36241" xr:uid="{00000000-0005-0000-0000-000039410000}"/>
    <cellStyle name="SAPBEXHLevel0 5 4 2 2 8" xfId="38632" xr:uid="{C2E414A8-2151-4EC8-9B63-2E6C7E2E2314}"/>
    <cellStyle name="SAPBEXHLevel0 5 4 2 2 9" xfId="43782" xr:uid="{9B80AEBC-F1CC-43F5-95B5-D7D18E854668}"/>
    <cellStyle name="SAPBEXHLevel0 5 4 2 3" xfId="8206" xr:uid="{00000000-0005-0000-0000-00003A410000}"/>
    <cellStyle name="SAPBEXHLevel0 5 4 2 3 2" xfId="24235" xr:uid="{00000000-0005-0000-0000-00003B410000}"/>
    <cellStyle name="SAPBEXHLevel0 5 4 2 4" xfId="11033" xr:uid="{00000000-0005-0000-0000-00003C410000}"/>
    <cellStyle name="SAPBEXHLevel0 5 4 2 4 2" xfId="26900" xr:uid="{00000000-0005-0000-0000-00003D410000}"/>
    <cellStyle name="SAPBEXHLevel0 5 4 2 5" xfId="15064" xr:uid="{00000000-0005-0000-0000-00003E410000}"/>
    <cellStyle name="SAPBEXHLevel0 5 4 2 5 2" xfId="30511" xr:uid="{00000000-0005-0000-0000-00003F410000}"/>
    <cellStyle name="SAPBEXHLevel0 5 4 2 6" xfId="16385" xr:uid="{00000000-0005-0000-0000-000040410000}"/>
    <cellStyle name="SAPBEXHLevel0 5 4 2 6 2" xfId="31523" xr:uid="{00000000-0005-0000-0000-000041410000}"/>
    <cellStyle name="SAPBEXHLevel0 5 4 2 7" xfId="18995" xr:uid="{00000000-0005-0000-0000-000042410000}"/>
    <cellStyle name="SAPBEXHLevel0 5 4 2 7 2" xfId="33943" xr:uid="{00000000-0005-0000-0000-000043410000}"/>
    <cellStyle name="SAPBEXHLevel0 5 4 2 8" xfId="40761" xr:uid="{FB255F39-F369-4B16-A45A-20F50F13B36B}"/>
    <cellStyle name="SAPBEXHLevel0 5 4 2 9" xfId="42563" xr:uid="{B187BA42-2FEC-4572-9C56-BF9CE16D9DFD}"/>
    <cellStyle name="SAPBEXHLevel0 5 4 3" xfId="4479" xr:uid="{00000000-0005-0000-0000-000044410000}"/>
    <cellStyle name="SAPBEXHLevel0 5 4 3 10" xfId="45971" xr:uid="{64B9F852-794D-476B-835F-D8AD80090CC7}"/>
    <cellStyle name="SAPBEXHLevel0 5 4 3 11" xfId="48289" xr:uid="{4206AF5D-7B42-471F-B73F-0047A63E1ABF}"/>
    <cellStyle name="SAPBEXHLevel0 5 4 3 2" xfId="9634" xr:uid="{00000000-0005-0000-0000-000045410000}"/>
    <cellStyle name="SAPBEXHLevel0 5 4 3 2 2" xfId="25625" xr:uid="{00000000-0005-0000-0000-000046410000}"/>
    <cellStyle name="SAPBEXHLevel0 5 4 3 3" xfId="12452" xr:uid="{00000000-0005-0000-0000-000047410000}"/>
    <cellStyle name="SAPBEXHLevel0 5 4 3 3 2" xfId="28296" xr:uid="{00000000-0005-0000-0000-000048410000}"/>
    <cellStyle name="SAPBEXHLevel0 5 4 3 4" xfId="13645" xr:uid="{00000000-0005-0000-0000-000049410000}"/>
    <cellStyle name="SAPBEXHLevel0 5 4 3 4 2" xfId="29266" xr:uid="{00000000-0005-0000-0000-00004A410000}"/>
    <cellStyle name="SAPBEXHLevel0 5 4 3 5" xfId="17775" xr:uid="{00000000-0005-0000-0000-00004B410000}"/>
    <cellStyle name="SAPBEXHLevel0 5 4 3 5 2" xfId="32891" xr:uid="{00000000-0005-0000-0000-00004C410000}"/>
    <cellStyle name="SAPBEXHLevel0 5 4 3 6" xfId="20383" xr:uid="{00000000-0005-0000-0000-00004D410000}"/>
    <cellStyle name="SAPBEXHLevel0 5 4 3 6 2" xfId="35320" xr:uid="{00000000-0005-0000-0000-00004E410000}"/>
    <cellStyle name="SAPBEXHLevel0 5 4 3 7" xfId="21935" xr:uid="{00000000-0005-0000-0000-00004F410000}"/>
    <cellStyle name="SAPBEXHLevel0 5 4 3 7 2" xfId="36854" xr:uid="{00000000-0005-0000-0000-000050410000}"/>
    <cellStyle name="SAPBEXHLevel0 5 4 3 8" xfId="38633" xr:uid="{FB0F1DE1-172B-47AD-995A-7DFF6D28E4E3}"/>
    <cellStyle name="SAPBEXHLevel0 5 4 3 9" xfId="43781" xr:uid="{C49EE56B-8927-460E-BC1A-1B66A059DF20}"/>
    <cellStyle name="SAPBEXHLevel0 5 4 4" xfId="8205" xr:uid="{00000000-0005-0000-0000-000051410000}"/>
    <cellStyle name="SAPBEXHLevel0 5 4 4 2" xfId="24234" xr:uid="{00000000-0005-0000-0000-000052410000}"/>
    <cellStyle name="SAPBEXHLevel0 5 4 5" xfId="11032" xr:uid="{00000000-0005-0000-0000-000053410000}"/>
    <cellStyle name="SAPBEXHLevel0 5 4 5 2" xfId="26899" xr:uid="{00000000-0005-0000-0000-000054410000}"/>
    <cellStyle name="SAPBEXHLevel0 5 4 6" xfId="13799" xr:uid="{00000000-0005-0000-0000-000055410000}"/>
    <cellStyle name="SAPBEXHLevel0 5 4 6 2" xfId="29387" xr:uid="{00000000-0005-0000-0000-000056410000}"/>
    <cellStyle name="SAPBEXHLevel0 5 4 7" xfId="16384" xr:uid="{00000000-0005-0000-0000-000057410000}"/>
    <cellStyle name="SAPBEXHLevel0 5 4 7 2" xfId="31522" xr:uid="{00000000-0005-0000-0000-000058410000}"/>
    <cellStyle name="SAPBEXHLevel0 5 4 8" xfId="18994" xr:uid="{00000000-0005-0000-0000-000059410000}"/>
    <cellStyle name="SAPBEXHLevel0 5 4 8 2" xfId="33942" xr:uid="{00000000-0005-0000-0000-00005A410000}"/>
    <cellStyle name="SAPBEXHLevel0 5 4 9" xfId="40760" xr:uid="{1C59A355-CC08-438B-9953-0E8B6030A40A}"/>
    <cellStyle name="SAPBEXHLevel0 5 5" xfId="3036" xr:uid="{00000000-0005-0000-0000-00005B410000}"/>
    <cellStyle name="SAPBEXHLevel0 5 5 10" xfId="42564" xr:uid="{800E0C6D-BFAF-4487-BC5B-8060EC4FDB6F}"/>
    <cellStyle name="SAPBEXHLevel0 5 5 11" xfId="41157" xr:uid="{BA49C879-B689-4475-BFC0-7D761410ACBC}"/>
    <cellStyle name="SAPBEXHLevel0 5 5 12" xfId="47083" xr:uid="{A17E0CC1-D5E7-4B14-A230-A0228DCABC01}"/>
    <cellStyle name="SAPBEXHLevel0 5 5 2" xfId="3037" xr:uid="{00000000-0005-0000-0000-00005C410000}"/>
    <cellStyle name="SAPBEXHLevel0 5 5 2 10" xfId="42228" xr:uid="{EACB2A83-09FA-4991-8014-4781C9F728EF}"/>
    <cellStyle name="SAPBEXHLevel0 5 5 2 11" xfId="47084" xr:uid="{A7F3B9EE-686D-4A11-941E-C1B23EA7779C}"/>
    <cellStyle name="SAPBEXHLevel0 5 5 2 2" xfId="4478" xr:uid="{00000000-0005-0000-0000-00005D410000}"/>
    <cellStyle name="SAPBEXHLevel0 5 5 2 2 10" xfId="45974" xr:uid="{5CF51858-60FD-45B8-A5E9-CF4DCBF74F5E}"/>
    <cellStyle name="SAPBEXHLevel0 5 5 2 2 11" xfId="48292" xr:uid="{DA34F1D3-7DFA-430C-A4B2-AA4940D9AC17}"/>
    <cellStyle name="SAPBEXHLevel0 5 5 2 2 2" xfId="9633" xr:uid="{00000000-0005-0000-0000-00005E410000}"/>
    <cellStyle name="SAPBEXHLevel0 5 5 2 2 2 2" xfId="25624" xr:uid="{00000000-0005-0000-0000-00005F410000}"/>
    <cellStyle name="SAPBEXHLevel0 5 5 2 2 3" xfId="12451" xr:uid="{00000000-0005-0000-0000-000060410000}"/>
    <cellStyle name="SAPBEXHLevel0 5 5 2 2 3 2" xfId="28295" xr:uid="{00000000-0005-0000-0000-000061410000}"/>
    <cellStyle name="SAPBEXHLevel0 5 5 2 2 4" xfId="14866" xr:uid="{00000000-0005-0000-0000-000062410000}"/>
    <cellStyle name="SAPBEXHLevel0 5 5 2 2 4 2" xfId="30317" xr:uid="{00000000-0005-0000-0000-000063410000}"/>
    <cellStyle name="SAPBEXHLevel0 5 5 2 2 5" xfId="17774" xr:uid="{00000000-0005-0000-0000-000064410000}"/>
    <cellStyle name="SAPBEXHLevel0 5 5 2 2 5 2" xfId="32890" xr:uid="{00000000-0005-0000-0000-000065410000}"/>
    <cellStyle name="SAPBEXHLevel0 5 5 2 2 6" xfId="20382" xr:uid="{00000000-0005-0000-0000-000066410000}"/>
    <cellStyle name="SAPBEXHLevel0 5 5 2 2 6 2" xfId="35319" xr:uid="{00000000-0005-0000-0000-000067410000}"/>
    <cellStyle name="SAPBEXHLevel0 5 5 2 2 7" xfId="21253" xr:uid="{00000000-0005-0000-0000-000068410000}"/>
    <cellStyle name="SAPBEXHLevel0 5 5 2 2 7 2" xfId="36179" xr:uid="{00000000-0005-0000-0000-000069410000}"/>
    <cellStyle name="SAPBEXHLevel0 5 5 2 2 8" xfId="38630" xr:uid="{38851DDE-5B5B-4684-BB55-390606D93606}"/>
    <cellStyle name="SAPBEXHLevel0 5 5 2 2 9" xfId="43784" xr:uid="{626D27B3-0FD4-484D-BA3F-7362D17D2626}"/>
    <cellStyle name="SAPBEXHLevel0 5 5 2 3" xfId="8208" xr:uid="{00000000-0005-0000-0000-00006A410000}"/>
    <cellStyle name="SAPBEXHLevel0 5 5 2 3 2" xfId="24237" xr:uid="{00000000-0005-0000-0000-00006B410000}"/>
    <cellStyle name="SAPBEXHLevel0 5 5 2 4" xfId="11035" xr:uid="{00000000-0005-0000-0000-00006C410000}"/>
    <cellStyle name="SAPBEXHLevel0 5 5 2 4 2" xfId="26902" xr:uid="{00000000-0005-0000-0000-00006D410000}"/>
    <cellStyle name="SAPBEXHLevel0 5 5 2 5" xfId="15320" xr:uid="{00000000-0005-0000-0000-00006E410000}"/>
    <cellStyle name="SAPBEXHLevel0 5 5 2 5 2" xfId="30729" xr:uid="{00000000-0005-0000-0000-00006F410000}"/>
    <cellStyle name="SAPBEXHLevel0 5 5 2 6" xfId="16387" xr:uid="{00000000-0005-0000-0000-000070410000}"/>
    <cellStyle name="SAPBEXHLevel0 5 5 2 6 2" xfId="31525" xr:uid="{00000000-0005-0000-0000-000071410000}"/>
    <cellStyle name="SAPBEXHLevel0 5 5 2 7" xfId="18997" xr:uid="{00000000-0005-0000-0000-000072410000}"/>
    <cellStyle name="SAPBEXHLevel0 5 5 2 7 2" xfId="33945" xr:uid="{00000000-0005-0000-0000-000073410000}"/>
    <cellStyle name="SAPBEXHLevel0 5 5 2 8" xfId="39618" xr:uid="{75F02539-7AE6-4104-A4A8-9031A5E0A0BD}"/>
    <cellStyle name="SAPBEXHLevel0 5 5 2 9" xfId="42565" xr:uid="{444FBC07-CA07-4F97-9907-FC0D022919D0}"/>
    <cellStyle name="SAPBEXHLevel0 5 5 3" xfId="3345" xr:uid="{00000000-0005-0000-0000-000074410000}"/>
    <cellStyle name="SAPBEXHLevel0 5 5 3 10" xfId="45973" xr:uid="{8C73ED5B-FE22-42F7-80D1-BA225280795D}"/>
    <cellStyle name="SAPBEXHLevel0 5 5 3 11" xfId="48291" xr:uid="{3190CF4D-64A4-4022-846A-DC30F19FC462}"/>
    <cellStyle name="SAPBEXHLevel0 5 5 3 2" xfId="8513" xr:uid="{00000000-0005-0000-0000-000075410000}"/>
    <cellStyle name="SAPBEXHLevel0 5 5 3 2 2" xfId="24542" xr:uid="{00000000-0005-0000-0000-000076410000}"/>
    <cellStyle name="SAPBEXHLevel0 5 5 3 3" xfId="11340" xr:uid="{00000000-0005-0000-0000-000077410000}"/>
    <cellStyle name="SAPBEXHLevel0 5 5 3 3 2" xfId="27207" xr:uid="{00000000-0005-0000-0000-000078410000}"/>
    <cellStyle name="SAPBEXHLevel0 5 5 3 4" xfId="14991" xr:uid="{00000000-0005-0000-0000-000079410000}"/>
    <cellStyle name="SAPBEXHLevel0 5 5 3 4 2" xfId="30438" xr:uid="{00000000-0005-0000-0000-00007A410000}"/>
    <cellStyle name="SAPBEXHLevel0 5 5 3 5" xfId="16692" xr:uid="{00000000-0005-0000-0000-00007B410000}"/>
    <cellStyle name="SAPBEXHLevel0 5 5 3 5 2" xfId="31830" xr:uid="{00000000-0005-0000-0000-00007C410000}"/>
    <cellStyle name="SAPBEXHLevel0 5 5 3 6" xfId="19302" xr:uid="{00000000-0005-0000-0000-00007D410000}"/>
    <cellStyle name="SAPBEXHLevel0 5 5 3 6 2" xfId="34249" xr:uid="{00000000-0005-0000-0000-00007E410000}"/>
    <cellStyle name="SAPBEXHLevel0 5 5 3 7" xfId="21149" xr:uid="{00000000-0005-0000-0000-00007F410000}"/>
    <cellStyle name="SAPBEXHLevel0 5 5 3 7 2" xfId="36075" xr:uid="{00000000-0005-0000-0000-000080410000}"/>
    <cellStyle name="SAPBEXHLevel0 5 5 3 8" xfId="38631" xr:uid="{8D592944-C5E1-4FEA-AF36-C2FAF1A7BEBD}"/>
    <cellStyle name="SAPBEXHLevel0 5 5 3 9" xfId="43783" xr:uid="{36E56EBB-9009-4209-8F46-5301C899EBD5}"/>
    <cellStyle name="SAPBEXHLevel0 5 5 4" xfId="8207" xr:uid="{00000000-0005-0000-0000-000081410000}"/>
    <cellStyle name="SAPBEXHLevel0 5 5 4 2" xfId="24236" xr:uid="{00000000-0005-0000-0000-000082410000}"/>
    <cellStyle name="SAPBEXHLevel0 5 5 5" xfId="11034" xr:uid="{00000000-0005-0000-0000-000083410000}"/>
    <cellStyle name="SAPBEXHLevel0 5 5 5 2" xfId="26901" xr:uid="{00000000-0005-0000-0000-000084410000}"/>
    <cellStyle name="SAPBEXHLevel0 5 5 6" xfId="13800" xr:uid="{00000000-0005-0000-0000-000085410000}"/>
    <cellStyle name="SAPBEXHLevel0 5 5 6 2" xfId="29388" xr:uid="{00000000-0005-0000-0000-000086410000}"/>
    <cellStyle name="SAPBEXHLevel0 5 5 7" xfId="16386" xr:uid="{00000000-0005-0000-0000-000087410000}"/>
    <cellStyle name="SAPBEXHLevel0 5 5 7 2" xfId="31524" xr:uid="{00000000-0005-0000-0000-000088410000}"/>
    <cellStyle name="SAPBEXHLevel0 5 5 8" xfId="18996" xr:uid="{00000000-0005-0000-0000-000089410000}"/>
    <cellStyle name="SAPBEXHLevel0 5 5 8 2" xfId="33944" xr:uid="{00000000-0005-0000-0000-00008A410000}"/>
    <cellStyle name="SAPBEXHLevel0 5 5 9" xfId="39619" xr:uid="{2D691058-004F-47BF-AABF-78A21E0B1B7D}"/>
    <cellStyle name="SAPBEXHLevel0 5 6" xfId="3038" xr:uid="{00000000-0005-0000-0000-00008B410000}"/>
    <cellStyle name="SAPBEXHLevel0 5 6 10" xfId="42566" xr:uid="{33786FD0-751D-4909-8D75-B3FCBDF6E801}"/>
    <cellStyle name="SAPBEXHLevel0 5 6 11" xfId="40021" xr:uid="{567D07E4-E788-447A-9697-C552EAAF0CD8}"/>
    <cellStyle name="SAPBEXHLevel0 5 6 12" xfId="47085" xr:uid="{D02A6D0A-D448-4E02-A358-4F5A72478A1C}"/>
    <cellStyle name="SAPBEXHLevel0 5 6 2" xfId="3039" xr:uid="{00000000-0005-0000-0000-00008C410000}"/>
    <cellStyle name="SAPBEXHLevel0 5 6 2 10" xfId="44566" xr:uid="{7E07CD56-F311-4EF3-BC64-62F42678EE46}"/>
    <cellStyle name="SAPBEXHLevel0 5 6 2 11" xfId="47086" xr:uid="{4CCC7DBB-BD1D-4800-924E-CF30F87A3A67}"/>
    <cellStyle name="SAPBEXHLevel0 5 6 2 2" xfId="4476" xr:uid="{00000000-0005-0000-0000-00008D410000}"/>
    <cellStyle name="SAPBEXHLevel0 5 6 2 2 10" xfId="45976" xr:uid="{AA0CBA7A-547F-4B53-AA33-CDEBE0E0858D}"/>
    <cellStyle name="SAPBEXHLevel0 5 6 2 2 11" xfId="48294" xr:uid="{DC8B1FD4-33F2-4D50-B7B9-37E2E8D569D6}"/>
    <cellStyle name="SAPBEXHLevel0 5 6 2 2 2" xfId="9631" xr:uid="{00000000-0005-0000-0000-00008E410000}"/>
    <cellStyle name="SAPBEXHLevel0 5 6 2 2 2 2" xfId="25622" xr:uid="{00000000-0005-0000-0000-00008F410000}"/>
    <cellStyle name="SAPBEXHLevel0 5 6 2 2 3" xfId="12449" xr:uid="{00000000-0005-0000-0000-000090410000}"/>
    <cellStyle name="SAPBEXHLevel0 5 6 2 2 3 2" xfId="28293" xr:uid="{00000000-0005-0000-0000-000091410000}"/>
    <cellStyle name="SAPBEXHLevel0 5 6 2 2 4" xfId="14867" xr:uid="{00000000-0005-0000-0000-000092410000}"/>
    <cellStyle name="SAPBEXHLevel0 5 6 2 2 4 2" xfId="30318" xr:uid="{00000000-0005-0000-0000-000093410000}"/>
    <cellStyle name="SAPBEXHLevel0 5 6 2 2 5" xfId="17772" xr:uid="{00000000-0005-0000-0000-000094410000}"/>
    <cellStyle name="SAPBEXHLevel0 5 6 2 2 5 2" xfId="32888" xr:uid="{00000000-0005-0000-0000-000095410000}"/>
    <cellStyle name="SAPBEXHLevel0 5 6 2 2 6" xfId="20380" xr:uid="{00000000-0005-0000-0000-000096410000}"/>
    <cellStyle name="SAPBEXHLevel0 5 6 2 2 6 2" xfId="35317" xr:uid="{00000000-0005-0000-0000-000097410000}"/>
    <cellStyle name="SAPBEXHLevel0 5 6 2 2 7" xfId="21936" xr:uid="{00000000-0005-0000-0000-000098410000}"/>
    <cellStyle name="SAPBEXHLevel0 5 6 2 2 7 2" xfId="36855" xr:uid="{00000000-0005-0000-0000-000099410000}"/>
    <cellStyle name="SAPBEXHLevel0 5 6 2 2 8" xfId="38629" xr:uid="{867BBB8F-3AB0-4B1C-8169-057DAA1F5A46}"/>
    <cellStyle name="SAPBEXHLevel0 5 6 2 2 9" xfId="43786" xr:uid="{8CC4240A-AC78-4085-835F-E9358068C90C}"/>
    <cellStyle name="SAPBEXHLevel0 5 6 2 3" xfId="8210" xr:uid="{00000000-0005-0000-0000-00009A410000}"/>
    <cellStyle name="SAPBEXHLevel0 5 6 2 3 2" xfId="24239" xr:uid="{00000000-0005-0000-0000-00009B410000}"/>
    <cellStyle name="SAPBEXHLevel0 5 6 2 4" xfId="11037" xr:uid="{00000000-0005-0000-0000-00009C410000}"/>
    <cellStyle name="SAPBEXHLevel0 5 6 2 4 2" xfId="26904" xr:uid="{00000000-0005-0000-0000-00009D410000}"/>
    <cellStyle name="SAPBEXHLevel0 5 6 2 5" xfId="13558" xr:uid="{00000000-0005-0000-0000-00009E410000}"/>
    <cellStyle name="SAPBEXHLevel0 5 6 2 5 2" xfId="29183" xr:uid="{00000000-0005-0000-0000-00009F410000}"/>
    <cellStyle name="SAPBEXHLevel0 5 6 2 6" xfId="16389" xr:uid="{00000000-0005-0000-0000-0000A0410000}"/>
    <cellStyle name="SAPBEXHLevel0 5 6 2 6 2" xfId="31527" xr:uid="{00000000-0005-0000-0000-0000A1410000}"/>
    <cellStyle name="SAPBEXHLevel0 5 6 2 7" xfId="18999" xr:uid="{00000000-0005-0000-0000-0000A2410000}"/>
    <cellStyle name="SAPBEXHLevel0 5 6 2 7 2" xfId="33947" xr:uid="{00000000-0005-0000-0000-0000A3410000}"/>
    <cellStyle name="SAPBEXHLevel0 5 6 2 8" xfId="40759" xr:uid="{D75B032F-46E0-4CEB-9CC0-653954BDD011}"/>
    <cellStyle name="SAPBEXHLevel0 5 6 2 9" xfId="42567" xr:uid="{A8539B8C-3BAD-4677-8D2D-B74C4161B28C}"/>
    <cellStyle name="SAPBEXHLevel0 5 6 3" xfId="4477" xr:uid="{00000000-0005-0000-0000-0000A4410000}"/>
    <cellStyle name="SAPBEXHLevel0 5 6 3 10" xfId="45975" xr:uid="{B72C90D3-1465-4171-A1E0-62BA5D3C5438}"/>
    <cellStyle name="SAPBEXHLevel0 5 6 3 11" xfId="48293" xr:uid="{8EAFA542-2133-473A-80F7-726C93BF448B}"/>
    <cellStyle name="SAPBEXHLevel0 5 6 3 2" xfId="9632" xr:uid="{00000000-0005-0000-0000-0000A5410000}"/>
    <cellStyle name="SAPBEXHLevel0 5 6 3 2 2" xfId="25623" xr:uid="{00000000-0005-0000-0000-0000A6410000}"/>
    <cellStyle name="SAPBEXHLevel0 5 6 3 3" xfId="12450" xr:uid="{00000000-0005-0000-0000-0000A7410000}"/>
    <cellStyle name="SAPBEXHLevel0 5 6 3 3 2" xfId="28294" xr:uid="{00000000-0005-0000-0000-0000A8410000}"/>
    <cellStyle name="SAPBEXHLevel0 5 6 3 4" xfId="14012" xr:uid="{00000000-0005-0000-0000-0000A9410000}"/>
    <cellStyle name="SAPBEXHLevel0 5 6 3 4 2" xfId="29594" xr:uid="{00000000-0005-0000-0000-0000AA410000}"/>
    <cellStyle name="SAPBEXHLevel0 5 6 3 5" xfId="17773" xr:uid="{00000000-0005-0000-0000-0000AB410000}"/>
    <cellStyle name="SAPBEXHLevel0 5 6 3 5 2" xfId="32889" xr:uid="{00000000-0005-0000-0000-0000AC410000}"/>
    <cellStyle name="SAPBEXHLevel0 5 6 3 6" xfId="20381" xr:uid="{00000000-0005-0000-0000-0000AD410000}"/>
    <cellStyle name="SAPBEXHLevel0 5 6 3 6 2" xfId="35318" xr:uid="{00000000-0005-0000-0000-0000AE410000}"/>
    <cellStyle name="SAPBEXHLevel0 5 6 3 7" xfId="20865" xr:uid="{00000000-0005-0000-0000-0000AF410000}"/>
    <cellStyle name="SAPBEXHLevel0 5 6 3 7 2" xfId="35792" xr:uid="{00000000-0005-0000-0000-0000B0410000}"/>
    <cellStyle name="SAPBEXHLevel0 5 6 3 8" xfId="38180" xr:uid="{15EAF046-119C-499A-A9D7-1C2CC2403767}"/>
    <cellStyle name="SAPBEXHLevel0 5 6 3 9" xfId="43785" xr:uid="{93871951-5A51-4A9C-9C95-F974C7F618EF}"/>
    <cellStyle name="SAPBEXHLevel0 5 6 4" xfId="8209" xr:uid="{00000000-0005-0000-0000-0000B1410000}"/>
    <cellStyle name="SAPBEXHLevel0 5 6 4 2" xfId="24238" xr:uid="{00000000-0005-0000-0000-0000B2410000}"/>
    <cellStyle name="SAPBEXHLevel0 5 6 5" xfId="11036" xr:uid="{00000000-0005-0000-0000-0000B3410000}"/>
    <cellStyle name="SAPBEXHLevel0 5 6 5 2" xfId="26903" xr:uid="{00000000-0005-0000-0000-0000B4410000}"/>
    <cellStyle name="SAPBEXHLevel0 5 6 6" xfId="6940" xr:uid="{00000000-0005-0000-0000-0000B5410000}"/>
    <cellStyle name="SAPBEXHLevel0 5 6 6 2" xfId="23344" xr:uid="{00000000-0005-0000-0000-0000B6410000}"/>
    <cellStyle name="SAPBEXHLevel0 5 6 7" xfId="16388" xr:uid="{00000000-0005-0000-0000-0000B7410000}"/>
    <cellStyle name="SAPBEXHLevel0 5 6 7 2" xfId="31526" xr:uid="{00000000-0005-0000-0000-0000B8410000}"/>
    <cellStyle name="SAPBEXHLevel0 5 6 8" xfId="18998" xr:uid="{00000000-0005-0000-0000-0000B9410000}"/>
    <cellStyle name="SAPBEXHLevel0 5 6 8 2" xfId="33946" xr:uid="{00000000-0005-0000-0000-0000BA410000}"/>
    <cellStyle name="SAPBEXHLevel0 5 6 9" xfId="40758" xr:uid="{6551F48A-74C6-4F35-B69A-B88369C00EC3}"/>
    <cellStyle name="SAPBEXHLevel0 5 7" xfId="3040" xr:uid="{00000000-0005-0000-0000-0000BB410000}"/>
    <cellStyle name="SAPBEXHLevel0 5 7 10" xfId="42568" xr:uid="{FE6F15EB-F9D1-402B-B721-54FD81A1DC55}"/>
    <cellStyle name="SAPBEXHLevel0 5 7 11" xfId="41156" xr:uid="{6822BE82-8EA4-4E0C-AF24-C5FA7743151B}"/>
    <cellStyle name="SAPBEXHLevel0 5 7 12" xfId="47087" xr:uid="{6945D502-5C1F-441E-B665-D261751B0DE1}"/>
    <cellStyle name="SAPBEXHLevel0 5 7 2" xfId="3041" xr:uid="{00000000-0005-0000-0000-0000BC410000}"/>
    <cellStyle name="SAPBEXHLevel0 5 7 2 10" xfId="41977" xr:uid="{6BA6F82D-6B4D-40AE-98C0-14178E9EECE9}"/>
    <cellStyle name="SAPBEXHLevel0 5 7 2 11" xfId="47088" xr:uid="{00039833-1D43-4086-BA3A-D7F48A2F4CEB}"/>
    <cellStyle name="SAPBEXHLevel0 5 7 2 2" xfId="4474" xr:uid="{00000000-0005-0000-0000-0000BD410000}"/>
    <cellStyle name="SAPBEXHLevel0 5 7 2 2 10" xfId="45978" xr:uid="{60C418A4-7EFF-40AD-B144-F98E00066027}"/>
    <cellStyle name="SAPBEXHLevel0 5 7 2 2 11" xfId="48296" xr:uid="{DD2291B5-E47D-417B-A0FC-2E7134BEE7A0}"/>
    <cellStyle name="SAPBEXHLevel0 5 7 2 2 2" xfId="9629" xr:uid="{00000000-0005-0000-0000-0000BE410000}"/>
    <cellStyle name="SAPBEXHLevel0 5 7 2 2 2 2" xfId="25620" xr:uid="{00000000-0005-0000-0000-0000BF410000}"/>
    <cellStyle name="SAPBEXHLevel0 5 7 2 2 3" xfId="12447" xr:uid="{00000000-0005-0000-0000-0000C0410000}"/>
    <cellStyle name="SAPBEXHLevel0 5 7 2 2 3 2" xfId="28291" xr:uid="{00000000-0005-0000-0000-0000C1410000}"/>
    <cellStyle name="SAPBEXHLevel0 5 7 2 2 4" xfId="15227" xr:uid="{00000000-0005-0000-0000-0000C2410000}"/>
    <cellStyle name="SAPBEXHLevel0 5 7 2 2 4 2" xfId="30640" xr:uid="{00000000-0005-0000-0000-0000C3410000}"/>
    <cellStyle name="SAPBEXHLevel0 5 7 2 2 5" xfId="17770" xr:uid="{00000000-0005-0000-0000-0000C4410000}"/>
    <cellStyle name="SAPBEXHLevel0 5 7 2 2 5 2" xfId="32886" xr:uid="{00000000-0005-0000-0000-0000C5410000}"/>
    <cellStyle name="SAPBEXHLevel0 5 7 2 2 6" xfId="20378" xr:uid="{00000000-0005-0000-0000-0000C6410000}"/>
    <cellStyle name="SAPBEXHLevel0 5 7 2 2 6 2" xfId="35315" xr:uid="{00000000-0005-0000-0000-0000C7410000}"/>
    <cellStyle name="SAPBEXHLevel0 5 7 2 2 7" xfId="21938" xr:uid="{00000000-0005-0000-0000-0000C8410000}"/>
    <cellStyle name="SAPBEXHLevel0 5 7 2 2 7 2" xfId="36857" xr:uid="{00000000-0005-0000-0000-0000C9410000}"/>
    <cellStyle name="SAPBEXHLevel0 5 7 2 2 8" xfId="38627" xr:uid="{A5EDC9A6-4727-4AE9-A94A-AD9FB27D477E}"/>
    <cellStyle name="SAPBEXHLevel0 5 7 2 2 9" xfId="43788" xr:uid="{13645F85-D0BA-4606-A81D-D28BA4D51CFD}"/>
    <cellStyle name="SAPBEXHLevel0 5 7 2 3" xfId="8212" xr:uid="{00000000-0005-0000-0000-0000CA410000}"/>
    <cellStyle name="SAPBEXHLevel0 5 7 2 3 2" xfId="24241" xr:uid="{00000000-0005-0000-0000-0000CB410000}"/>
    <cellStyle name="SAPBEXHLevel0 5 7 2 4" xfId="11039" xr:uid="{00000000-0005-0000-0000-0000CC410000}"/>
    <cellStyle name="SAPBEXHLevel0 5 7 2 4 2" xfId="26906" xr:uid="{00000000-0005-0000-0000-0000CD410000}"/>
    <cellStyle name="SAPBEXHLevel0 5 7 2 5" xfId="5787" xr:uid="{00000000-0005-0000-0000-0000CE410000}"/>
    <cellStyle name="SAPBEXHLevel0 5 7 2 5 2" xfId="22822" xr:uid="{00000000-0005-0000-0000-0000CF410000}"/>
    <cellStyle name="SAPBEXHLevel0 5 7 2 6" xfId="16391" xr:uid="{00000000-0005-0000-0000-0000D0410000}"/>
    <cellStyle name="SAPBEXHLevel0 5 7 2 6 2" xfId="31529" xr:uid="{00000000-0005-0000-0000-0000D1410000}"/>
    <cellStyle name="SAPBEXHLevel0 5 7 2 7" xfId="19001" xr:uid="{00000000-0005-0000-0000-0000D2410000}"/>
    <cellStyle name="SAPBEXHLevel0 5 7 2 7 2" xfId="33949" xr:uid="{00000000-0005-0000-0000-0000D3410000}"/>
    <cellStyle name="SAPBEXHLevel0 5 7 2 8" xfId="39616" xr:uid="{5719F82D-EB3B-4F1B-A5ED-67084E8EEEB2}"/>
    <cellStyle name="SAPBEXHLevel0 5 7 2 9" xfId="42569" xr:uid="{B23E2CA9-4AB3-4EEF-97A9-BA759E76DC8B}"/>
    <cellStyle name="SAPBEXHLevel0 5 7 3" xfId="4475" xr:uid="{00000000-0005-0000-0000-0000D4410000}"/>
    <cellStyle name="SAPBEXHLevel0 5 7 3 10" xfId="45977" xr:uid="{C7CD5160-9630-4476-8D61-18DB01962D20}"/>
    <cellStyle name="SAPBEXHLevel0 5 7 3 11" xfId="48295" xr:uid="{257C23F8-7432-4E23-82F9-DE672F29ED89}"/>
    <cellStyle name="SAPBEXHLevel0 5 7 3 2" xfId="9630" xr:uid="{00000000-0005-0000-0000-0000D5410000}"/>
    <cellStyle name="SAPBEXHLevel0 5 7 3 2 2" xfId="25621" xr:uid="{00000000-0005-0000-0000-0000D6410000}"/>
    <cellStyle name="SAPBEXHLevel0 5 7 3 3" xfId="12448" xr:uid="{00000000-0005-0000-0000-0000D7410000}"/>
    <cellStyle name="SAPBEXHLevel0 5 7 3 3 2" xfId="28292" xr:uid="{00000000-0005-0000-0000-0000D8410000}"/>
    <cellStyle name="SAPBEXHLevel0 5 7 3 4" xfId="14011" xr:uid="{00000000-0005-0000-0000-0000D9410000}"/>
    <cellStyle name="SAPBEXHLevel0 5 7 3 4 2" xfId="29593" xr:uid="{00000000-0005-0000-0000-0000DA410000}"/>
    <cellStyle name="SAPBEXHLevel0 5 7 3 5" xfId="17771" xr:uid="{00000000-0005-0000-0000-0000DB410000}"/>
    <cellStyle name="SAPBEXHLevel0 5 7 3 5 2" xfId="32887" xr:uid="{00000000-0005-0000-0000-0000DC410000}"/>
    <cellStyle name="SAPBEXHLevel0 5 7 3 6" xfId="20379" xr:uid="{00000000-0005-0000-0000-0000DD410000}"/>
    <cellStyle name="SAPBEXHLevel0 5 7 3 6 2" xfId="35316" xr:uid="{00000000-0005-0000-0000-0000DE410000}"/>
    <cellStyle name="SAPBEXHLevel0 5 7 3 7" xfId="21252" xr:uid="{00000000-0005-0000-0000-0000DF410000}"/>
    <cellStyle name="SAPBEXHLevel0 5 7 3 7 2" xfId="36178" xr:uid="{00000000-0005-0000-0000-0000E0410000}"/>
    <cellStyle name="SAPBEXHLevel0 5 7 3 8" xfId="38628" xr:uid="{F2E8F5BF-3633-4265-ABB5-E1A360E4FDCF}"/>
    <cellStyle name="SAPBEXHLevel0 5 7 3 9" xfId="43787" xr:uid="{3810F55C-55E5-4903-BD20-F8C2B90651CF}"/>
    <cellStyle name="SAPBEXHLevel0 5 7 4" xfId="8211" xr:uid="{00000000-0005-0000-0000-0000E1410000}"/>
    <cellStyle name="SAPBEXHLevel0 5 7 4 2" xfId="24240" xr:uid="{00000000-0005-0000-0000-0000E2410000}"/>
    <cellStyle name="SAPBEXHLevel0 5 7 5" xfId="11038" xr:uid="{00000000-0005-0000-0000-0000E3410000}"/>
    <cellStyle name="SAPBEXHLevel0 5 7 5 2" xfId="26905" xr:uid="{00000000-0005-0000-0000-0000E4410000}"/>
    <cellStyle name="SAPBEXHLevel0 5 7 6" xfId="15319" xr:uid="{00000000-0005-0000-0000-0000E5410000}"/>
    <cellStyle name="SAPBEXHLevel0 5 7 6 2" xfId="30728" xr:uid="{00000000-0005-0000-0000-0000E6410000}"/>
    <cellStyle name="SAPBEXHLevel0 5 7 7" xfId="16390" xr:uid="{00000000-0005-0000-0000-0000E7410000}"/>
    <cellStyle name="SAPBEXHLevel0 5 7 7 2" xfId="31528" xr:uid="{00000000-0005-0000-0000-0000E8410000}"/>
    <cellStyle name="SAPBEXHLevel0 5 7 8" xfId="19000" xr:uid="{00000000-0005-0000-0000-0000E9410000}"/>
    <cellStyle name="SAPBEXHLevel0 5 7 8 2" xfId="33948" xr:uid="{00000000-0005-0000-0000-0000EA410000}"/>
    <cellStyle name="SAPBEXHLevel0 5 7 9" xfId="39617" xr:uid="{B3AAFEB4-5BD3-4FB6-AC6B-E480918B0A86}"/>
    <cellStyle name="SAPBEXHLevel0 5 8" xfId="3042" xr:uid="{00000000-0005-0000-0000-0000EB410000}"/>
    <cellStyle name="SAPBEXHLevel0 5 8 10" xfId="42227" xr:uid="{0E05A808-43B6-4009-93FD-0D9A7E5E9537}"/>
    <cellStyle name="SAPBEXHLevel0 5 8 11" xfId="47089" xr:uid="{00087AC3-48AF-4A08-AE41-E9F93827851A}"/>
    <cellStyle name="SAPBEXHLevel0 5 8 2" xfId="4473" xr:uid="{00000000-0005-0000-0000-0000EC410000}"/>
    <cellStyle name="SAPBEXHLevel0 5 8 2 10" xfId="45979" xr:uid="{BEC39565-072C-42C6-97AA-25113517288A}"/>
    <cellStyle name="SAPBEXHLevel0 5 8 2 11" xfId="48297" xr:uid="{E9B0E96A-F22B-46E5-968E-B52A94561E84}"/>
    <cellStyle name="SAPBEXHLevel0 5 8 2 2" xfId="9628" xr:uid="{00000000-0005-0000-0000-0000ED410000}"/>
    <cellStyle name="SAPBEXHLevel0 5 8 2 2 2" xfId="25619" xr:uid="{00000000-0005-0000-0000-0000EE410000}"/>
    <cellStyle name="SAPBEXHLevel0 5 8 2 3" xfId="12446" xr:uid="{00000000-0005-0000-0000-0000EF410000}"/>
    <cellStyle name="SAPBEXHLevel0 5 8 2 3 2" xfId="28290" xr:uid="{00000000-0005-0000-0000-0000F0410000}"/>
    <cellStyle name="SAPBEXHLevel0 5 8 2 4" xfId="14868" xr:uid="{00000000-0005-0000-0000-0000F1410000}"/>
    <cellStyle name="SAPBEXHLevel0 5 8 2 4 2" xfId="30319" xr:uid="{00000000-0005-0000-0000-0000F2410000}"/>
    <cellStyle name="SAPBEXHLevel0 5 8 2 5" xfId="17769" xr:uid="{00000000-0005-0000-0000-0000F3410000}"/>
    <cellStyle name="SAPBEXHLevel0 5 8 2 5 2" xfId="32885" xr:uid="{00000000-0005-0000-0000-0000F4410000}"/>
    <cellStyle name="SAPBEXHLevel0 5 8 2 6" xfId="20377" xr:uid="{00000000-0005-0000-0000-0000F5410000}"/>
    <cellStyle name="SAPBEXHLevel0 5 8 2 6 2" xfId="35314" xr:uid="{00000000-0005-0000-0000-0000F6410000}"/>
    <cellStyle name="SAPBEXHLevel0 5 8 2 7" xfId="21937" xr:uid="{00000000-0005-0000-0000-0000F7410000}"/>
    <cellStyle name="SAPBEXHLevel0 5 8 2 7 2" xfId="36856" xr:uid="{00000000-0005-0000-0000-0000F8410000}"/>
    <cellStyle name="SAPBEXHLevel0 5 8 2 8" xfId="38626" xr:uid="{BDBCA2BC-3F9F-4B0B-B597-8A79CEFB3167}"/>
    <cellStyle name="SAPBEXHLevel0 5 8 2 9" xfId="43789" xr:uid="{FC40FA2E-7E5A-496D-A43A-008DCD986EB6}"/>
    <cellStyle name="SAPBEXHLevel0 5 8 3" xfId="8213" xr:uid="{00000000-0005-0000-0000-0000F9410000}"/>
    <cellStyle name="SAPBEXHLevel0 5 8 3 2" xfId="24242" xr:uid="{00000000-0005-0000-0000-0000FA410000}"/>
    <cellStyle name="SAPBEXHLevel0 5 8 4" xfId="11040" xr:uid="{00000000-0005-0000-0000-0000FB410000}"/>
    <cellStyle name="SAPBEXHLevel0 5 8 4 2" xfId="26907" xr:uid="{00000000-0005-0000-0000-0000FC410000}"/>
    <cellStyle name="SAPBEXHLevel0 5 8 5" xfId="7478" xr:uid="{00000000-0005-0000-0000-0000FD410000}"/>
    <cellStyle name="SAPBEXHLevel0 5 8 5 2" xfId="23657" xr:uid="{00000000-0005-0000-0000-0000FE410000}"/>
    <cellStyle name="SAPBEXHLevel0 5 8 6" xfId="16392" xr:uid="{00000000-0005-0000-0000-0000FF410000}"/>
    <cellStyle name="SAPBEXHLevel0 5 8 6 2" xfId="31530" xr:uid="{00000000-0005-0000-0000-000000420000}"/>
    <cellStyle name="SAPBEXHLevel0 5 8 7" xfId="19002" xr:uid="{00000000-0005-0000-0000-000001420000}"/>
    <cellStyle name="SAPBEXHLevel0 5 8 7 2" xfId="33950" xr:uid="{00000000-0005-0000-0000-000002420000}"/>
    <cellStyle name="SAPBEXHLevel0 5 8 8" xfId="40756" xr:uid="{73206835-9EF5-4658-920C-C5BCB6B6E6DD}"/>
    <cellStyle name="SAPBEXHLevel0 5 8 9" xfId="42570" xr:uid="{2247F89D-E806-4FE5-B3C9-F215808D3E67}"/>
    <cellStyle name="SAPBEXHLevel0 5 9" xfId="3043" xr:uid="{00000000-0005-0000-0000-000003420000}"/>
    <cellStyle name="SAPBEXHLevel0 5 9 10" xfId="40251" xr:uid="{ACCEDCAE-40C4-4249-99EB-481E6F7E3F5E}"/>
    <cellStyle name="SAPBEXHLevel0 5 9 11" xfId="47090" xr:uid="{4B104340-6436-4D4B-86A4-95F97F243399}"/>
    <cellStyle name="SAPBEXHLevel0 5 9 2" xfId="4472" xr:uid="{00000000-0005-0000-0000-000004420000}"/>
    <cellStyle name="SAPBEXHLevel0 5 9 2 10" xfId="45980" xr:uid="{B58CE5D5-E9B3-4F3F-AD7E-CDDBAAF9F043}"/>
    <cellStyle name="SAPBEXHLevel0 5 9 2 11" xfId="48298" xr:uid="{566C68FD-93FD-445D-81C4-ED6588466326}"/>
    <cellStyle name="SAPBEXHLevel0 5 9 2 2" xfId="9627" xr:uid="{00000000-0005-0000-0000-000005420000}"/>
    <cellStyle name="SAPBEXHLevel0 5 9 2 2 2" xfId="25618" xr:uid="{00000000-0005-0000-0000-000006420000}"/>
    <cellStyle name="SAPBEXHLevel0 5 9 2 3" xfId="12445" xr:uid="{00000000-0005-0000-0000-000007420000}"/>
    <cellStyle name="SAPBEXHLevel0 5 9 2 3 2" xfId="28289" xr:uid="{00000000-0005-0000-0000-000008420000}"/>
    <cellStyle name="SAPBEXHLevel0 5 9 2 4" xfId="14010" xr:uid="{00000000-0005-0000-0000-000009420000}"/>
    <cellStyle name="SAPBEXHLevel0 5 9 2 4 2" xfId="29592" xr:uid="{00000000-0005-0000-0000-00000A420000}"/>
    <cellStyle name="SAPBEXHLevel0 5 9 2 5" xfId="17768" xr:uid="{00000000-0005-0000-0000-00000B420000}"/>
    <cellStyle name="SAPBEXHLevel0 5 9 2 5 2" xfId="32884" xr:uid="{00000000-0005-0000-0000-00000C420000}"/>
    <cellStyle name="SAPBEXHLevel0 5 9 2 6" xfId="20376" xr:uid="{00000000-0005-0000-0000-00000D420000}"/>
    <cellStyle name="SAPBEXHLevel0 5 9 2 6 2" xfId="35313" xr:uid="{00000000-0005-0000-0000-00000E420000}"/>
    <cellStyle name="SAPBEXHLevel0 5 9 2 7" xfId="21251" xr:uid="{00000000-0005-0000-0000-00000F420000}"/>
    <cellStyle name="SAPBEXHLevel0 5 9 2 7 2" xfId="36177" xr:uid="{00000000-0005-0000-0000-000010420000}"/>
    <cellStyle name="SAPBEXHLevel0 5 9 2 8" xfId="38625" xr:uid="{64B5DA27-2A2E-4FB9-9549-62B959EF684F}"/>
    <cellStyle name="SAPBEXHLevel0 5 9 2 9" xfId="43790" xr:uid="{CB55BA21-2F2D-4D15-B8F5-9FE19B199FFF}"/>
    <cellStyle name="SAPBEXHLevel0 5 9 3" xfId="8214" xr:uid="{00000000-0005-0000-0000-000011420000}"/>
    <cellStyle name="SAPBEXHLevel0 5 9 3 2" xfId="24243" xr:uid="{00000000-0005-0000-0000-000012420000}"/>
    <cellStyle name="SAPBEXHLevel0 5 9 4" xfId="11041" xr:uid="{00000000-0005-0000-0000-000013420000}"/>
    <cellStyle name="SAPBEXHLevel0 5 9 4 2" xfId="26908" xr:uid="{00000000-0005-0000-0000-000014420000}"/>
    <cellStyle name="SAPBEXHLevel0 5 9 5" xfId="13015" xr:uid="{00000000-0005-0000-0000-000015420000}"/>
    <cellStyle name="SAPBEXHLevel0 5 9 5 2" xfId="28815" xr:uid="{00000000-0005-0000-0000-000016420000}"/>
    <cellStyle name="SAPBEXHLevel0 5 9 6" xfId="16393" xr:uid="{00000000-0005-0000-0000-000017420000}"/>
    <cellStyle name="SAPBEXHLevel0 5 9 6 2" xfId="31531" xr:uid="{00000000-0005-0000-0000-000018420000}"/>
    <cellStyle name="SAPBEXHLevel0 5 9 7" xfId="19003" xr:uid="{00000000-0005-0000-0000-000019420000}"/>
    <cellStyle name="SAPBEXHLevel0 5 9 7 2" xfId="33951" xr:uid="{00000000-0005-0000-0000-00001A420000}"/>
    <cellStyle name="SAPBEXHLevel0 5 9 8" xfId="40757" xr:uid="{BD977D74-0976-40C0-AC6C-B9FB562EA0AA}"/>
    <cellStyle name="SAPBEXHLevel0 5 9 9" xfId="42571" xr:uid="{0BCE7E4C-67E8-4CC0-B8E4-6CD60AE1E5FC}"/>
    <cellStyle name="SAPBEXHLevel0 6" xfId="828" xr:uid="{00000000-0005-0000-0000-00001B420000}"/>
    <cellStyle name="SAPBEXHLevel0 6 10" xfId="18496" xr:uid="{00000000-0005-0000-0000-00001C420000}"/>
    <cellStyle name="SAPBEXHLevel0 6 11" xfId="22455" xr:uid="{00000000-0005-0000-0000-00001D420000}"/>
    <cellStyle name="SAPBEXHLevel0 6 12" xfId="39615" xr:uid="{76143800-3374-4719-9674-944C24078DB0}"/>
    <cellStyle name="SAPBEXHLevel0 6 13" xfId="42572" xr:uid="{B8E732FA-646B-4E94-96C7-FEDA13857E56}"/>
    <cellStyle name="SAPBEXHLevel0 6 14" xfId="39826" xr:uid="{C8272424-9997-4CAB-9D2F-489DC7E361AF}"/>
    <cellStyle name="SAPBEXHLevel0 6 15" xfId="47091" xr:uid="{3FBF87E8-0361-4508-92C7-CB782CAEE154}"/>
    <cellStyle name="SAPBEXHLevel0 6 2" xfId="829" xr:uid="{00000000-0005-0000-0000-00001E420000}"/>
    <cellStyle name="SAPBEXHLevel0 6 2 10" xfId="22456" xr:uid="{00000000-0005-0000-0000-00001F420000}"/>
    <cellStyle name="SAPBEXHLevel0 6 2 11" xfId="39614" xr:uid="{7E73372A-D401-4B50-9C98-759F8F93E208}"/>
    <cellStyle name="SAPBEXHLevel0 6 2 12" xfId="42573" xr:uid="{B9FAB84F-404D-4387-A360-6FB870C5466E}"/>
    <cellStyle name="SAPBEXHLevel0 6 2 13" xfId="40963" xr:uid="{24B81BE4-1262-44A0-8819-59A0268257E9}"/>
    <cellStyle name="SAPBEXHLevel0 6 2 14" xfId="47092" xr:uid="{D92F80EC-CE01-4382-BBAA-85005163FF9C}"/>
    <cellStyle name="SAPBEXHLevel0 6 2 2" xfId="3045" xr:uid="{00000000-0005-0000-0000-000020420000}"/>
    <cellStyle name="SAPBEXHLevel0 6 2 2 10" xfId="43792" xr:uid="{5D01B741-BC48-47E2-87D2-D48191528DDB}"/>
    <cellStyle name="SAPBEXHLevel0 6 2 2 11" xfId="45982" xr:uid="{43A99A19-B4EE-4C5E-97D8-4AFFCAA3EB6B}"/>
    <cellStyle name="SAPBEXHLevel0 6 2 2 12" xfId="48300" xr:uid="{62FBE3C9-698F-47BD-9260-6A5F392CDEC3}"/>
    <cellStyle name="SAPBEXHLevel0 6 2 2 2" xfId="8216" xr:uid="{00000000-0005-0000-0000-000021420000}"/>
    <cellStyle name="SAPBEXHLevel0 6 2 2 2 2" xfId="24245" xr:uid="{00000000-0005-0000-0000-000022420000}"/>
    <cellStyle name="SAPBEXHLevel0 6 2 2 3" xfId="11043" xr:uid="{00000000-0005-0000-0000-000023420000}"/>
    <cellStyle name="SAPBEXHLevel0 6 2 2 3 2" xfId="26910" xr:uid="{00000000-0005-0000-0000-000024420000}"/>
    <cellStyle name="SAPBEXHLevel0 6 2 2 4" xfId="13724" xr:uid="{00000000-0005-0000-0000-000025420000}"/>
    <cellStyle name="SAPBEXHLevel0 6 2 2 4 2" xfId="29337" xr:uid="{00000000-0005-0000-0000-000026420000}"/>
    <cellStyle name="SAPBEXHLevel0 6 2 2 5" xfId="16395" xr:uid="{00000000-0005-0000-0000-000027420000}"/>
    <cellStyle name="SAPBEXHLevel0 6 2 2 5 2" xfId="31533" xr:uid="{00000000-0005-0000-0000-000028420000}"/>
    <cellStyle name="SAPBEXHLevel0 6 2 2 6" xfId="19005" xr:uid="{00000000-0005-0000-0000-000029420000}"/>
    <cellStyle name="SAPBEXHLevel0 6 2 2 6 2" xfId="33953" xr:uid="{00000000-0005-0000-0000-00002A420000}"/>
    <cellStyle name="SAPBEXHLevel0 6 2 2 7" xfId="21173" xr:uid="{00000000-0005-0000-0000-00002B420000}"/>
    <cellStyle name="SAPBEXHLevel0 6 2 2 7 2" xfId="36099" xr:uid="{00000000-0005-0000-0000-00002C420000}"/>
    <cellStyle name="SAPBEXHLevel0 6 2 2 8" xfId="6317" xr:uid="{00000000-0005-0000-0000-00002D420000}"/>
    <cellStyle name="SAPBEXHLevel0 6 2 2 9" xfId="38623" xr:uid="{186E0B3A-96B5-4228-B980-8540A7DDE570}"/>
    <cellStyle name="SAPBEXHLevel0 6 2 3" xfId="4470" xr:uid="{00000000-0005-0000-0000-00002E420000}"/>
    <cellStyle name="SAPBEXHLevel0 6 2 3 2" xfId="9625" xr:uid="{00000000-0005-0000-0000-00002F420000}"/>
    <cellStyle name="SAPBEXHLevel0 6 2 3 2 2" xfId="25616" xr:uid="{00000000-0005-0000-0000-000030420000}"/>
    <cellStyle name="SAPBEXHLevel0 6 2 3 3" xfId="12443" xr:uid="{00000000-0005-0000-0000-000031420000}"/>
    <cellStyle name="SAPBEXHLevel0 6 2 3 3 2" xfId="28287" xr:uid="{00000000-0005-0000-0000-000032420000}"/>
    <cellStyle name="SAPBEXHLevel0 6 2 3 4" xfId="14009" xr:uid="{00000000-0005-0000-0000-000033420000}"/>
    <cellStyle name="SAPBEXHLevel0 6 2 3 4 2" xfId="29591" xr:uid="{00000000-0005-0000-0000-000034420000}"/>
    <cellStyle name="SAPBEXHLevel0 6 2 3 5" xfId="17766" xr:uid="{00000000-0005-0000-0000-000035420000}"/>
    <cellStyle name="SAPBEXHLevel0 6 2 3 5 2" xfId="32882" xr:uid="{00000000-0005-0000-0000-000036420000}"/>
    <cellStyle name="SAPBEXHLevel0 6 2 3 6" xfId="20374" xr:uid="{00000000-0005-0000-0000-000037420000}"/>
    <cellStyle name="SAPBEXHLevel0 6 2 3 6 2" xfId="35311" xr:uid="{00000000-0005-0000-0000-000038420000}"/>
    <cellStyle name="SAPBEXHLevel0 6 2 3 7" xfId="21940" xr:uid="{00000000-0005-0000-0000-000039420000}"/>
    <cellStyle name="SAPBEXHLevel0 6 2 3 7 2" xfId="36859" xr:uid="{00000000-0005-0000-0000-00003A420000}"/>
    <cellStyle name="SAPBEXHLevel0 6 2 4" xfId="5437" xr:uid="{00000000-0005-0000-0000-00003B420000}"/>
    <cellStyle name="SAPBEXHLevel0 6 2 4 2" xfId="37581" xr:uid="{00000000-0005-0000-0000-00003C420000}"/>
    <cellStyle name="SAPBEXHLevel0 6 2 5" xfId="7275" xr:uid="{00000000-0005-0000-0000-00003D420000}"/>
    <cellStyle name="SAPBEXHLevel0 6 2 6" xfId="10205" xr:uid="{00000000-0005-0000-0000-00003E420000}"/>
    <cellStyle name="SAPBEXHLevel0 6 2 7" xfId="5823" xr:uid="{00000000-0005-0000-0000-00003F420000}"/>
    <cellStyle name="SAPBEXHLevel0 6 2 8" xfId="14726" xr:uid="{00000000-0005-0000-0000-000040420000}"/>
    <cellStyle name="SAPBEXHLevel0 6 2 9" xfId="10406" xr:uid="{00000000-0005-0000-0000-000041420000}"/>
    <cellStyle name="SAPBEXHLevel0 6 3" xfId="3044" xr:uid="{00000000-0005-0000-0000-000042420000}"/>
    <cellStyle name="SAPBEXHLevel0 6 3 10" xfId="42335" xr:uid="{62E56EFE-3B92-4A5D-9C09-2190BCF2CDF6}"/>
    <cellStyle name="SAPBEXHLevel0 6 3 11" xfId="44812" xr:uid="{4B033957-7A28-4B6C-BC82-EE33C46AB842}"/>
    <cellStyle name="SAPBEXHLevel0 6 3 12" xfId="46868" xr:uid="{D57BFCB8-0003-4607-867D-66C12A2299B2}"/>
    <cellStyle name="SAPBEXHLevel0 6 3 13" xfId="49171" xr:uid="{D1F0CED1-209D-4B12-B653-3352B762D388}"/>
    <cellStyle name="SAPBEXHLevel0 6 3 2" xfId="8215" xr:uid="{00000000-0005-0000-0000-000043420000}"/>
    <cellStyle name="SAPBEXHLevel0 6 3 2 2" xfId="24244" xr:uid="{00000000-0005-0000-0000-000044420000}"/>
    <cellStyle name="SAPBEXHLevel0 6 3 2 3" xfId="42026" xr:uid="{2ED2C757-627A-465F-9C03-8737911327C0}"/>
    <cellStyle name="SAPBEXHLevel0 6 3 2 4" xfId="42464" xr:uid="{5298BC97-B0CB-44CE-A0E0-1412E2169C72}"/>
    <cellStyle name="SAPBEXHLevel0 6 3 2 5" xfId="44932" xr:uid="{68356520-0EE1-42A3-930E-C2F5E4D4DFFC}"/>
    <cellStyle name="SAPBEXHLevel0 6 3 2 6" xfId="46995" xr:uid="{E31AF1B0-0E9E-4938-B1B4-DF35C2421559}"/>
    <cellStyle name="SAPBEXHLevel0 6 3 2 7" xfId="49292" xr:uid="{CB73A27B-2908-4C12-BDF5-7AF343E5B883}"/>
    <cellStyle name="SAPBEXHLevel0 6 3 3" xfId="11042" xr:uid="{00000000-0005-0000-0000-000045420000}"/>
    <cellStyle name="SAPBEXHLevel0 6 3 3 2" xfId="26909" xr:uid="{00000000-0005-0000-0000-000046420000}"/>
    <cellStyle name="SAPBEXHLevel0 6 3 4" xfId="12065" xr:uid="{00000000-0005-0000-0000-000047420000}"/>
    <cellStyle name="SAPBEXHLevel0 6 3 4 2" xfId="27909" xr:uid="{00000000-0005-0000-0000-000048420000}"/>
    <cellStyle name="SAPBEXHLevel0 6 3 5" xfId="16394" xr:uid="{00000000-0005-0000-0000-000049420000}"/>
    <cellStyle name="SAPBEXHLevel0 6 3 5 2" xfId="31532" xr:uid="{00000000-0005-0000-0000-00004A420000}"/>
    <cellStyle name="SAPBEXHLevel0 6 3 6" xfId="19004" xr:uid="{00000000-0005-0000-0000-00004B420000}"/>
    <cellStyle name="SAPBEXHLevel0 6 3 6 2" xfId="33952" xr:uid="{00000000-0005-0000-0000-00004C420000}"/>
    <cellStyle name="SAPBEXHLevel0 6 3 7" xfId="21172" xr:uid="{00000000-0005-0000-0000-00004D420000}"/>
    <cellStyle name="SAPBEXHLevel0 6 3 7 2" xfId="36098" xr:uid="{00000000-0005-0000-0000-00004E420000}"/>
    <cellStyle name="SAPBEXHLevel0 6 3 8" xfId="6316" xr:uid="{00000000-0005-0000-0000-00004F420000}"/>
    <cellStyle name="SAPBEXHLevel0 6 3 9" xfId="41896" xr:uid="{6F365871-59A3-4B54-85E0-24EFE982C29C}"/>
    <cellStyle name="SAPBEXHLevel0 6 4" xfId="4471" xr:uid="{00000000-0005-0000-0000-000050420000}"/>
    <cellStyle name="SAPBEXHLevel0 6 4 10" xfId="45981" xr:uid="{601D6FD2-415A-446F-B692-7D3340955BB4}"/>
    <cellStyle name="SAPBEXHLevel0 6 4 11" xfId="48299" xr:uid="{3AF6D177-B0B2-4089-973B-99C043059F7B}"/>
    <cellStyle name="SAPBEXHLevel0 6 4 2" xfId="9626" xr:uid="{00000000-0005-0000-0000-000051420000}"/>
    <cellStyle name="SAPBEXHLevel0 6 4 2 2" xfId="25617" xr:uid="{00000000-0005-0000-0000-000052420000}"/>
    <cellStyle name="SAPBEXHLevel0 6 4 3" xfId="12444" xr:uid="{00000000-0005-0000-0000-000053420000}"/>
    <cellStyle name="SAPBEXHLevel0 6 4 3 2" xfId="28288" xr:uid="{00000000-0005-0000-0000-000054420000}"/>
    <cellStyle name="SAPBEXHLevel0 6 4 4" xfId="14869" xr:uid="{00000000-0005-0000-0000-000055420000}"/>
    <cellStyle name="SAPBEXHLevel0 6 4 4 2" xfId="30320" xr:uid="{00000000-0005-0000-0000-000056420000}"/>
    <cellStyle name="SAPBEXHLevel0 6 4 5" xfId="17767" xr:uid="{00000000-0005-0000-0000-000057420000}"/>
    <cellStyle name="SAPBEXHLevel0 6 4 5 2" xfId="32883" xr:uid="{00000000-0005-0000-0000-000058420000}"/>
    <cellStyle name="SAPBEXHLevel0 6 4 6" xfId="20375" xr:uid="{00000000-0005-0000-0000-000059420000}"/>
    <cellStyle name="SAPBEXHLevel0 6 4 6 2" xfId="35312" xr:uid="{00000000-0005-0000-0000-00005A420000}"/>
    <cellStyle name="SAPBEXHLevel0 6 4 7" xfId="21250" xr:uid="{00000000-0005-0000-0000-00005B420000}"/>
    <cellStyle name="SAPBEXHLevel0 6 4 7 2" xfId="36176" xr:uid="{00000000-0005-0000-0000-00005C420000}"/>
    <cellStyle name="SAPBEXHLevel0 6 4 8" xfId="38624" xr:uid="{42A82C7D-1F44-4170-806A-E6C9EE166A4B}"/>
    <cellStyle name="SAPBEXHLevel0 6 4 9" xfId="43791" xr:uid="{38E3DBD6-90E4-4367-BD5A-7558E74B737E}"/>
    <cellStyle name="SAPBEXHLevel0 6 5" xfId="5438" xr:uid="{00000000-0005-0000-0000-00005D420000}"/>
    <cellStyle name="SAPBEXHLevel0 6 5 2" xfId="37582" xr:uid="{00000000-0005-0000-0000-00005E420000}"/>
    <cellStyle name="SAPBEXHLevel0 6 6" xfId="7304" xr:uid="{00000000-0005-0000-0000-00005F420000}"/>
    <cellStyle name="SAPBEXHLevel0 6 7" xfId="13358" xr:uid="{00000000-0005-0000-0000-000060420000}"/>
    <cellStyle name="SAPBEXHLevel0 6 8" xfId="7764" xr:uid="{00000000-0005-0000-0000-000061420000}"/>
    <cellStyle name="SAPBEXHLevel0 6 9" xfId="15389" xr:uid="{00000000-0005-0000-0000-000062420000}"/>
    <cellStyle name="SAPBEXHLevel0 7" xfId="830" xr:uid="{00000000-0005-0000-0000-000063420000}"/>
    <cellStyle name="SAPBEXHLevel0 7 10" xfId="14257" xr:uid="{00000000-0005-0000-0000-000064420000}"/>
    <cellStyle name="SAPBEXHLevel0 7 11" xfId="22457" xr:uid="{00000000-0005-0000-0000-000065420000}"/>
    <cellStyle name="SAPBEXHLevel0 7 12" xfId="40754" xr:uid="{27BB4D19-FD1B-4316-9D75-9D92B61FB2CA}"/>
    <cellStyle name="SAPBEXHLevel0 7 13" xfId="42574" xr:uid="{5BC313EF-187C-4EAA-8C91-251BE1880222}"/>
    <cellStyle name="SAPBEXHLevel0 7 14" xfId="39316" xr:uid="{B4B4A1CC-3691-451E-A65A-BA50EBF0E5CF}"/>
    <cellStyle name="SAPBEXHLevel0 7 15" xfId="47093" xr:uid="{44FD224D-45F7-488C-A3C7-31B64ABBFD7A}"/>
    <cellStyle name="SAPBEXHLevel0 7 2" xfId="831" xr:uid="{00000000-0005-0000-0000-000066420000}"/>
    <cellStyle name="SAPBEXHLevel0 7 2 10" xfId="22458" xr:uid="{00000000-0005-0000-0000-000067420000}"/>
    <cellStyle name="SAPBEXHLevel0 7 2 11" xfId="40755" xr:uid="{D2B4891C-4A24-49A9-BFA7-4A144FBDCF73}"/>
    <cellStyle name="SAPBEXHLevel0 7 2 12" xfId="42575" xr:uid="{50B5D801-9052-421B-B3F7-F897FE41BE8C}"/>
    <cellStyle name="SAPBEXHLevel0 7 2 13" xfId="40020" xr:uid="{CF19A3DD-F9FF-4E04-912B-4096D34D87FB}"/>
    <cellStyle name="SAPBEXHLevel0 7 2 14" xfId="47094" xr:uid="{61BA36D8-896D-4A3B-B458-E9CBDDC49E8D}"/>
    <cellStyle name="SAPBEXHLevel0 7 2 2" xfId="3047" xr:uid="{00000000-0005-0000-0000-000068420000}"/>
    <cellStyle name="SAPBEXHLevel0 7 2 2 10" xfId="43794" xr:uid="{323A0F68-757B-47C6-BE5B-358DA0546631}"/>
    <cellStyle name="SAPBEXHLevel0 7 2 2 11" xfId="45984" xr:uid="{2692AA14-D57E-406C-BDA3-6ACA494BF4A7}"/>
    <cellStyle name="SAPBEXHLevel0 7 2 2 12" xfId="48302" xr:uid="{01F55AE6-9439-4039-9B4F-25574F166429}"/>
    <cellStyle name="SAPBEXHLevel0 7 2 2 2" xfId="8218" xr:uid="{00000000-0005-0000-0000-000069420000}"/>
    <cellStyle name="SAPBEXHLevel0 7 2 2 2 2" xfId="24247" xr:uid="{00000000-0005-0000-0000-00006A420000}"/>
    <cellStyle name="SAPBEXHLevel0 7 2 2 3" xfId="11045" xr:uid="{00000000-0005-0000-0000-00006B420000}"/>
    <cellStyle name="SAPBEXHLevel0 7 2 2 3 2" xfId="26912" xr:uid="{00000000-0005-0000-0000-00006C420000}"/>
    <cellStyle name="SAPBEXHLevel0 7 2 2 4" xfId="13559" xr:uid="{00000000-0005-0000-0000-00006D420000}"/>
    <cellStyle name="SAPBEXHLevel0 7 2 2 4 2" xfId="29184" xr:uid="{00000000-0005-0000-0000-00006E420000}"/>
    <cellStyle name="SAPBEXHLevel0 7 2 2 5" xfId="16397" xr:uid="{00000000-0005-0000-0000-00006F420000}"/>
    <cellStyle name="SAPBEXHLevel0 7 2 2 5 2" xfId="31535" xr:uid="{00000000-0005-0000-0000-000070420000}"/>
    <cellStyle name="SAPBEXHLevel0 7 2 2 6" xfId="19007" xr:uid="{00000000-0005-0000-0000-000071420000}"/>
    <cellStyle name="SAPBEXHLevel0 7 2 2 6 2" xfId="33955" xr:uid="{00000000-0005-0000-0000-000072420000}"/>
    <cellStyle name="SAPBEXHLevel0 7 2 2 7" xfId="21175" xr:uid="{00000000-0005-0000-0000-000073420000}"/>
    <cellStyle name="SAPBEXHLevel0 7 2 2 7 2" xfId="36101" xr:uid="{00000000-0005-0000-0000-000074420000}"/>
    <cellStyle name="SAPBEXHLevel0 7 2 2 8" xfId="6319" xr:uid="{00000000-0005-0000-0000-000075420000}"/>
    <cellStyle name="SAPBEXHLevel0 7 2 2 9" xfId="38130" xr:uid="{D60ACE72-B2F5-45A2-92DB-74932E567D85}"/>
    <cellStyle name="SAPBEXHLevel0 7 2 3" xfId="4468" xr:uid="{00000000-0005-0000-0000-000076420000}"/>
    <cellStyle name="SAPBEXHLevel0 7 2 3 2" xfId="9623" xr:uid="{00000000-0005-0000-0000-000077420000}"/>
    <cellStyle name="SAPBEXHLevel0 7 2 3 2 2" xfId="25614" xr:uid="{00000000-0005-0000-0000-000078420000}"/>
    <cellStyle name="SAPBEXHLevel0 7 2 3 3" xfId="12441" xr:uid="{00000000-0005-0000-0000-000079420000}"/>
    <cellStyle name="SAPBEXHLevel0 7 2 3 3 2" xfId="28285" xr:uid="{00000000-0005-0000-0000-00007A420000}"/>
    <cellStyle name="SAPBEXHLevel0 7 2 3 4" xfId="10354" xr:uid="{00000000-0005-0000-0000-00007B420000}"/>
    <cellStyle name="SAPBEXHLevel0 7 2 3 4 2" xfId="26292" xr:uid="{00000000-0005-0000-0000-00007C420000}"/>
    <cellStyle name="SAPBEXHLevel0 7 2 3 5" xfId="17764" xr:uid="{00000000-0005-0000-0000-00007D420000}"/>
    <cellStyle name="SAPBEXHLevel0 7 2 3 5 2" xfId="32880" xr:uid="{00000000-0005-0000-0000-00007E420000}"/>
    <cellStyle name="SAPBEXHLevel0 7 2 3 6" xfId="20372" xr:uid="{00000000-0005-0000-0000-00007F420000}"/>
    <cellStyle name="SAPBEXHLevel0 7 2 3 6 2" xfId="35309" xr:uid="{00000000-0005-0000-0000-000080420000}"/>
    <cellStyle name="SAPBEXHLevel0 7 2 3 7" xfId="21249" xr:uid="{00000000-0005-0000-0000-000081420000}"/>
    <cellStyle name="SAPBEXHLevel0 7 2 3 7 2" xfId="36175" xr:uid="{00000000-0005-0000-0000-000082420000}"/>
    <cellStyle name="SAPBEXHLevel0 7 2 4" xfId="5435" xr:uid="{00000000-0005-0000-0000-000083420000}"/>
    <cellStyle name="SAPBEXHLevel0 7 2 4 2" xfId="37579" xr:uid="{00000000-0005-0000-0000-000084420000}"/>
    <cellStyle name="SAPBEXHLevel0 7 2 5" xfId="7288" xr:uid="{00000000-0005-0000-0000-000085420000}"/>
    <cellStyle name="SAPBEXHLevel0 7 2 6" xfId="12938" xr:uid="{00000000-0005-0000-0000-000086420000}"/>
    <cellStyle name="SAPBEXHLevel0 7 2 7" xfId="6542" xr:uid="{00000000-0005-0000-0000-000087420000}"/>
    <cellStyle name="SAPBEXHLevel0 7 2 8" xfId="15565" xr:uid="{00000000-0005-0000-0000-000088420000}"/>
    <cellStyle name="SAPBEXHLevel0 7 2 9" xfId="12952" xr:uid="{00000000-0005-0000-0000-000089420000}"/>
    <cellStyle name="SAPBEXHLevel0 7 3" xfId="3046" xr:uid="{00000000-0005-0000-0000-00008A420000}"/>
    <cellStyle name="SAPBEXHLevel0 7 3 10" xfId="42336" xr:uid="{BEB0B95F-E1AB-420E-811C-7102E50A4C4D}"/>
    <cellStyle name="SAPBEXHLevel0 7 3 11" xfId="44813" xr:uid="{ADECF49C-615F-496E-B3E8-0F71D31D17BA}"/>
    <cellStyle name="SAPBEXHLevel0 7 3 12" xfId="46869" xr:uid="{1080AE8E-72CF-4004-87EB-BF9CE1B61FB3}"/>
    <cellStyle name="SAPBEXHLevel0 7 3 13" xfId="49172" xr:uid="{7EDCE3A1-713E-4A47-8334-E5FF7670DC23}"/>
    <cellStyle name="SAPBEXHLevel0 7 3 2" xfId="8217" xr:uid="{00000000-0005-0000-0000-00008B420000}"/>
    <cellStyle name="SAPBEXHLevel0 7 3 2 2" xfId="24246" xr:uid="{00000000-0005-0000-0000-00008C420000}"/>
    <cellStyle name="SAPBEXHLevel0 7 3 2 3" xfId="42027" xr:uid="{BE828F2F-00A3-496C-B5B9-DDCEFACE191E}"/>
    <cellStyle name="SAPBEXHLevel0 7 3 2 4" xfId="42465" xr:uid="{D9E4A9A8-2D01-4E05-9A8B-F3289F4B559C}"/>
    <cellStyle name="SAPBEXHLevel0 7 3 2 5" xfId="44933" xr:uid="{233D1483-8826-43AF-B54A-FFFB90C26C04}"/>
    <cellStyle name="SAPBEXHLevel0 7 3 2 6" xfId="46996" xr:uid="{97068E5A-5F19-47D7-B327-A27E9AC7F8F2}"/>
    <cellStyle name="SAPBEXHLevel0 7 3 2 7" xfId="49293" xr:uid="{9D26B8F0-6893-4C32-946F-CFB5CF1DF261}"/>
    <cellStyle name="SAPBEXHLevel0 7 3 3" xfId="11044" xr:uid="{00000000-0005-0000-0000-00008D420000}"/>
    <cellStyle name="SAPBEXHLevel0 7 3 3 2" xfId="26911" xr:uid="{00000000-0005-0000-0000-00008E420000}"/>
    <cellStyle name="SAPBEXHLevel0 7 3 4" xfId="13801" xr:uid="{00000000-0005-0000-0000-00008F420000}"/>
    <cellStyle name="SAPBEXHLevel0 7 3 4 2" xfId="29389" xr:uid="{00000000-0005-0000-0000-000090420000}"/>
    <cellStyle name="SAPBEXHLevel0 7 3 5" xfId="16396" xr:uid="{00000000-0005-0000-0000-000091420000}"/>
    <cellStyle name="SAPBEXHLevel0 7 3 5 2" xfId="31534" xr:uid="{00000000-0005-0000-0000-000092420000}"/>
    <cellStyle name="SAPBEXHLevel0 7 3 6" xfId="19006" xr:uid="{00000000-0005-0000-0000-000093420000}"/>
    <cellStyle name="SAPBEXHLevel0 7 3 6 2" xfId="33954" xr:uid="{00000000-0005-0000-0000-000094420000}"/>
    <cellStyle name="SAPBEXHLevel0 7 3 7" xfId="21174" xr:uid="{00000000-0005-0000-0000-000095420000}"/>
    <cellStyle name="SAPBEXHLevel0 7 3 7 2" xfId="36100" xr:uid="{00000000-0005-0000-0000-000096420000}"/>
    <cellStyle name="SAPBEXHLevel0 7 3 8" xfId="6318" xr:uid="{00000000-0005-0000-0000-000097420000}"/>
    <cellStyle name="SAPBEXHLevel0 7 3 9" xfId="41897" xr:uid="{AA170544-9CF2-493F-AB8A-9BB5EDB3B68C}"/>
    <cellStyle name="SAPBEXHLevel0 7 4" xfId="4469" xr:uid="{00000000-0005-0000-0000-000098420000}"/>
    <cellStyle name="SAPBEXHLevel0 7 4 10" xfId="45983" xr:uid="{E4CEB7A1-6271-4B3A-91A9-703DCCAB82A2}"/>
    <cellStyle name="SAPBEXHLevel0 7 4 11" xfId="48301" xr:uid="{0F963EA4-724A-4710-8293-E18F71FCD399}"/>
    <cellStyle name="SAPBEXHLevel0 7 4 2" xfId="9624" xr:uid="{00000000-0005-0000-0000-000099420000}"/>
    <cellStyle name="SAPBEXHLevel0 7 4 2 2" xfId="25615" xr:uid="{00000000-0005-0000-0000-00009A420000}"/>
    <cellStyle name="SAPBEXHLevel0 7 4 3" xfId="12442" xr:uid="{00000000-0005-0000-0000-00009B420000}"/>
    <cellStyle name="SAPBEXHLevel0 7 4 3 2" xfId="28286" xr:uid="{00000000-0005-0000-0000-00009C420000}"/>
    <cellStyle name="SAPBEXHLevel0 7 4 4" xfId="13017" xr:uid="{00000000-0005-0000-0000-00009D420000}"/>
    <cellStyle name="SAPBEXHLevel0 7 4 4 2" xfId="28817" xr:uid="{00000000-0005-0000-0000-00009E420000}"/>
    <cellStyle name="SAPBEXHLevel0 7 4 5" xfId="17765" xr:uid="{00000000-0005-0000-0000-00009F420000}"/>
    <cellStyle name="SAPBEXHLevel0 7 4 5 2" xfId="32881" xr:uid="{00000000-0005-0000-0000-0000A0420000}"/>
    <cellStyle name="SAPBEXHLevel0 7 4 6" xfId="20373" xr:uid="{00000000-0005-0000-0000-0000A1420000}"/>
    <cellStyle name="SAPBEXHLevel0 7 4 6 2" xfId="35310" xr:uid="{00000000-0005-0000-0000-0000A2420000}"/>
    <cellStyle name="SAPBEXHLevel0 7 4 7" xfId="21939" xr:uid="{00000000-0005-0000-0000-0000A3420000}"/>
    <cellStyle name="SAPBEXHLevel0 7 4 7 2" xfId="36858" xr:uid="{00000000-0005-0000-0000-0000A4420000}"/>
    <cellStyle name="SAPBEXHLevel0 7 4 8" xfId="38622" xr:uid="{925F5FF8-E72E-4784-948C-90FCB7C60542}"/>
    <cellStyle name="SAPBEXHLevel0 7 4 9" xfId="43793" xr:uid="{4DBAFD34-DF02-4C58-90DC-460F5119F129}"/>
    <cellStyle name="SAPBEXHLevel0 7 5" xfId="5436" xr:uid="{00000000-0005-0000-0000-0000A5420000}"/>
    <cellStyle name="SAPBEXHLevel0 7 5 2" xfId="37580" xr:uid="{00000000-0005-0000-0000-0000A6420000}"/>
    <cellStyle name="SAPBEXHLevel0 7 6" xfId="7310" xr:uid="{00000000-0005-0000-0000-0000A7420000}"/>
    <cellStyle name="SAPBEXHLevel0 7 7" xfId="13359" xr:uid="{00000000-0005-0000-0000-0000A8420000}"/>
    <cellStyle name="SAPBEXHLevel0 7 8" xfId="7297" xr:uid="{00000000-0005-0000-0000-0000A9420000}"/>
    <cellStyle name="SAPBEXHLevel0 7 9" xfId="6961" xr:uid="{00000000-0005-0000-0000-0000AA420000}"/>
    <cellStyle name="SAPBEXHLevel0 8" xfId="832" xr:uid="{00000000-0005-0000-0000-0000AB420000}"/>
    <cellStyle name="SAPBEXHLevel0 8 10" xfId="5903" xr:uid="{00000000-0005-0000-0000-0000AC420000}"/>
    <cellStyle name="SAPBEXHLevel0 8 11" xfId="22459" xr:uid="{00000000-0005-0000-0000-0000AD420000}"/>
    <cellStyle name="SAPBEXHLevel0 8 12" xfId="39613" xr:uid="{AEC66DEC-8238-4B20-A1D0-62D7DFD3A422}"/>
    <cellStyle name="SAPBEXHLevel0 8 13" xfId="42576" xr:uid="{B9F8D8DA-384F-4431-AD0C-0C39C1548042}"/>
    <cellStyle name="SAPBEXHLevel0 8 14" xfId="40248" xr:uid="{C3FF8581-8E2F-433E-9EF5-11CE9E379D9B}"/>
    <cellStyle name="SAPBEXHLevel0 8 15" xfId="47095" xr:uid="{441AEA67-00AE-4603-A971-5F8131630A65}"/>
    <cellStyle name="SAPBEXHLevel0 8 2" xfId="833" xr:uid="{00000000-0005-0000-0000-0000AE420000}"/>
    <cellStyle name="SAPBEXHLevel0 8 2 10" xfId="22460" xr:uid="{00000000-0005-0000-0000-0000AF420000}"/>
    <cellStyle name="SAPBEXHLevel0 8 2 11" xfId="39612" xr:uid="{B2B2CDA6-06B5-4968-A21A-F9C1FD23B291}"/>
    <cellStyle name="SAPBEXHLevel0 8 2 12" xfId="42577" xr:uid="{0AC8042D-0F3A-4AE9-9693-96966F95148F}"/>
    <cellStyle name="SAPBEXHLevel0 8 2 13" xfId="41155" xr:uid="{A4FED136-C73C-452E-B162-C7B2256C25EB}"/>
    <cellStyle name="SAPBEXHLevel0 8 2 14" xfId="47096" xr:uid="{3EF9612D-8269-4872-A57C-895E210132A8}"/>
    <cellStyle name="SAPBEXHLevel0 8 2 2" xfId="3049" xr:uid="{00000000-0005-0000-0000-0000B0420000}"/>
    <cellStyle name="SAPBEXHLevel0 8 2 2 10" xfId="43796" xr:uid="{E78E7CF9-8E46-41E6-8D3C-5D181DE05117}"/>
    <cellStyle name="SAPBEXHLevel0 8 2 2 11" xfId="45986" xr:uid="{6D4567E4-9389-4B50-9D24-27E2C9DE2F2F}"/>
    <cellStyle name="SAPBEXHLevel0 8 2 2 12" xfId="48304" xr:uid="{CCC274CA-1679-4EC2-AB26-21E2EEF8AB86}"/>
    <cellStyle name="SAPBEXHLevel0 8 2 2 2" xfId="8220" xr:uid="{00000000-0005-0000-0000-0000B1420000}"/>
    <cellStyle name="SAPBEXHLevel0 8 2 2 2 2" xfId="24249" xr:uid="{00000000-0005-0000-0000-0000B2420000}"/>
    <cellStyle name="SAPBEXHLevel0 8 2 2 3" xfId="11047" xr:uid="{00000000-0005-0000-0000-0000B3420000}"/>
    <cellStyle name="SAPBEXHLevel0 8 2 2 3 2" xfId="26914" xr:uid="{00000000-0005-0000-0000-0000B4420000}"/>
    <cellStyle name="SAPBEXHLevel0 8 2 2 4" xfId="15063" xr:uid="{00000000-0005-0000-0000-0000B5420000}"/>
    <cellStyle name="SAPBEXHLevel0 8 2 2 4 2" xfId="30510" xr:uid="{00000000-0005-0000-0000-0000B6420000}"/>
    <cellStyle name="SAPBEXHLevel0 8 2 2 5" xfId="16399" xr:uid="{00000000-0005-0000-0000-0000B7420000}"/>
    <cellStyle name="SAPBEXHLevel0 8 2 2 5 2" xfId="31537" xr:uid="{00000000-0005-0000-0000-0000B8420000}"/>
    <cellStyle name="SAPBEXHLevel0 8 2 2 6" xfId="19009" xr:uid="{00000000-0005-0000-0000-0000B9420000}"/>
    <cellStyle name="SAPBEXHLevel0 8 2 2 6 2" xfId="33957" xr:uid="{00000000-0005-0000-0000-0000BA420000}"/>
    <cellStyle name="SAPBEXHLevel0 8 2 2 7" xfId="21177" xr:uid="{00000000-0005-0000-0000-0000BB420000}"/>
    <cellStyle name="SAPBEXHLevel0 8 2 2 7 2" xfId="36103" xr:uid="{00000000-0005-0000-0000-0000BC420000}"/>
    <cellStyle name="SAPBEXHLevel0 8 2 2 8" xfId="6321" xr:uid="{00000000-0005-0000-0000-0000BD420000}"/>
    <cellStyle name="SAPBEXHLevel0 8 2 2 9" xfId="39095" xr:uid="{DABECEBE-EEB3-44D3-9AFF-9F0019CFA5C1}"/>
    <cellStyle name="SAPBEXHLevel0 8 2 3" xfId="4466" xr:uid="{00000000-0005-0000-0000-0000BE420000}"/>
    <cellStyle name="SAPBEXHLevel0 8 2 3 2" xfId="9621" xr:uid="{00000000-0005-0000-0000-0000BF420000}"/>
    <cellStyle name="SAPBEXHLevel0 8 2 3 2 2" xfId="25612" xr:uid="{00000000-0005-0000-0000-0000C0420000}"/>
    <cellStyle name="SAPBEXHLevel0 8 2 3 3" xfId="12439" xr:uid="{00000000-0005-0000-0000-0000C1420000}"/>
    <cellStyle name="SAPBEXHLevel0 8 2 3 3 2" xfId="28283" xr:uid="{00000000-0005-0000-0000-0000C2420000}"/>
    <cellStyle name="SAPBEXHLevel0 8 2 3 4" xfId="14871" xr:uid="{00000000-0005-0000-0000-0000C3420000}"/>
    <cellStyle name="SAPBEXHLevel0 8 2 3 4 2" xfId="30322" xr:uid="{00000000-0005-0000-0000-0000C4420000}"/>
    <cellStyle name="SAPBEXHLevel0 8 2 3 5" xfId="17762" xr:uid="{00000000-0005-0000-0000-0000C5420000}"/>
    <cellStyle name="SAPBEXHLevel0 8 2 3 5 2" xfId="32878" xr:uid="{00000000-0005-0000-0000-0000C6420000}"/>
    <cellStyle name="SAPBEXHLevel0 8 2 3 6" xfId="20370" xr:uid="{00000000-0005-0000-0000-0000C7420000}"/>
    <cellStyle name="SAPBEXHLevel0 8 2 3 6 2" xfId="35307" xr:uid="{00000000-0005-0000-0000-0000C8420000}"/>
    <cellStyle name="SAPBEXHLevel0 8 2 3 7" xfId="21942" xr:uid="{00000000-0005-0000-0000-0000C9420000}"/>
    <cellStyle name="SAPBEXHLevel0 8 2 3 7 2" xfId="36861" xr:uid="{00000000-0005-0000-0000-0000CA420000}"/>
    <cellStyle name="SAPBEXHLevel0 8 2 4" xfId="5433" xr:uid="{00000000-0005-0000-0000-0000CB420000}"/>
    <cellStyle name="SAPBEXHLevel0 8 2 4 2" xfId="37577" xr:uid="{00000000-0005-0000-0000-0000CC420000}"/>
    <cellStyle name="SAPBEXHLevel0 8 2 5" xfId="7281" xr:uid="{00000000-0005-0000-0000-0000CD420000}"/>
    <cellStyle name="SAPBEXHLevel0 8 2 6" xfId="12839" xr:uid="{00000000-0005-0000-0000-0000CE420000}"/>
    <cellStyle name="SAPBEXHLevel0 8 2 7" xfId="12941" xr:uid="{00000000-0005-0000-0000-0000CF420000}"/>
    <cellStyle name="SAPBEXHLevel0 8 2 8" xfId="15563" xr:uid="{00000000-0005-0000-0000-0000D0420000}"/>
    <cellStyle name="SAPBEXHLevel0 8 2 9" xfId="18497" xr:uid="{00000000-0005-0000-0000-0000D1420000}"/>
    <cellStyle name="SAPBEXHLevel0 8 3" xfId="3048" xr:uid="{00000000-0005-0000-0000-0000D2420000}"/>
    <cellStyle name="SAPBEXHLevel0 8 3 10" xfId="42337" xr:uid="{F2633DBA-323E-4441-925C-295D9027DE51}"/>
    <cellStyle name="SAPBEXHLevel0 8 3 11" xfId="44814" xr:uid="{9018979B-9FB7-41E8-83E9-4AC9861B98D4}"/>
    <cellStyle name="SAPBEXHLevel0 8 3 12" xfId="46870" xr:uid="{65FB1CFC-20DD-48D9-9187-0529747047EC}"/>
    <cellStyle name="SAPBEXHLevel0 8 3 13" xfId="49173" xr:uid="{BA298B28-7841-4DE0-B73E-E87FD1C528BE}"/>
    <cellStyle name="SAPBEXHLevel0 8 3 2" xfId="8219" xr:uid="{00000000-0005-0000-0000-0000D3420000}"/>
    <cellStyle name="SAPBEXHLevel0 8 3 2 2" xfId="24248" xr:uid="{00000000-0005-0000-0000-0000D4420000}"/>
    <cellStyle name="SAPBEXHLevel0 8 3 2 3" xfId="42028" xr:uid="{274F8D6F-0D22-43DC-8235-D1852484A7E8}"/>
    <cellStyle name="SAPBEXHLevel0 8 3 2 4" xfId="42466" xr:uid="{76C7FDCC-BFAD-447C-8246-FB97B9AC62BA}"/>
    <cellStyle name="SAPBEXHLevel0 8 3 2 5" xfId="44934" xr:uid="{6AE5F793-656D-47F6-909A-CED7F35D499E}"/>
    <cellStyle name="SAPBEXHLevel0 8 3 2 6" xfId="46997" xr:uid="{9A9226D7-26BF-4C70-B14A-732F217CBB0C}"/>
    <cellStyle name="SAPBEXHLevel0 8 3 2 7" xfId="49294" xr:uid="{4E8687A2-75F2-4625-BB31-B3B5337A17AB}"/>
    <cellStyle name="SAPBEXHLevel0 8 3 3" xfId="11046" xr:uid="{00000000-0005-0000-0000-0000D5420000}"/>
    <cellStyle name="SAPBEXHLevel0 8 3 3 2" xfId="26913" xr:uid="{00000000-0005-0000-0000-0000D6420000}"/>
    <cellStyle name="SAPBEXHLevel0 8 3 4" xfId="14297" xr:uid="{00000000-0005-0000-0000-0000D7420000}"/>
    <cellStyle name="SAPBEXHLevel0 8 3 4 2" xfId="29820" xr:uid="{00000000-0005-0000-0000-0000D8420000}"/>
    <cellStyle name="SAPBEXHLevel0 8 3 5" xfId="16398" xr:uid="{00000000-0005-0000-0000-0000D9420000}"/>
    <cellStyle name="SAPBEXHLevel0 8 3 5 2" xfId="31536" xr:uid="{00000000-0005-0000-0000-0000DA420000}"/>
    <cellStyle name="SAPBEXHLevel0 8 3 6" xfId="19008" xr:uid="{00000000-0005-0000-0000-0000DB420000}"/>
    <cellStyle name="SAPBEXHLevel0 8 3 6 2" xfId="33956" xr:uid="{00000000-0005-0000-0000-0000DC420000}"/>
    <cellStyle name="SAPBEXHLevel0 8 3 7" xfId="21176" xr:uid="{00000000-0005-0000-0000-0000DD420000}"/>
    <cellStyle name="SAPBEXHLevel0 8 3 7 2" xfId="36102" xr:uid="{00000000-0005-0000-0000-0000DE420000}"/>
    <cellStyle name="SAPBEXHLevel0 8 3 8" xfId="6320" xr:uid="{00000000-0005-0000-0000-0000DF420000}"/>
    <cellStyle name="SAPBEXHLevel0 8 3 9" xfId="41898" xr:uid="{EFC5D88B-FFDD-4710-984E-4C6CB53401FC}"/>
    <cellStyle name="SAPBEXHLevel0 8 4" xfId="4467" xr:uid="{00000000-0005-0000-0000-0000E0420000}"/>
    <cellStyle name="SAPBEXHLevel0 8 4 10" xfId="45985" xr:uid="{F27695F5-0E15-49D4-81FD-F1E7A6AE3AAB}"/>
    <cellStyle name="SAPBEXHLevel0 8 4 11" xfId="48303" xr:uid="{507760E2-4207-476B-A86E-3F9058392410}"/>
    <cellStyle name="SAPBEXHLevel0 8 4 2" xfId="9622" xr:uid="{00000000-0005-0000-0000-0000E1420000}"/>
    <cellStyle name="SAPBEXHLevel0 8 4 2 2" xfId="25613" xr:uid="{00000000-0005-0000-0000-0000E2420000}"/>
    <cellStyle name="SAPBEXHLevel0 8 4 3" xfId="12440" xr:uid="{00000000-0005-0000-0000-0000E3420000}"/>
    <cellStyle name="SAPBEXHLevel0 8 4 3 2" xfId="28284" xr:uid="{00000000-0005-0000-0000-0000E4420000}"/>
    <cellStyle name="SAPBEXHLevel0 8 4 4" xfId="14007" xr:uid="{00000000-0005-0000-0000-0000E5420000}"/>
    <cellStyle name="SAPBEXHLevel0 8 4 4 2" xfId="29589" xr:uid="{00000000-0005-0000-0000-0000E6420000}"/>
    <cellStyle name="SAPBEXHLevel0 8 4 5" xfId="17763" xr:uid="{00000000-0005-0000-0000-0000E7420000}"/>
    <cellStyle name="SAPBEXHLevel0 8 4 5 2" xfId="32879" xr:uid="{00000000-0005-0000-0000-0000E8420000}"/>
    <cellStyle name="SAPBEXHLevel0 8 4 6" xfId="20371" xr:uid="{00000000-0005-0000-0000-0000E9420000}"/>
    <cellStyle name="SAPBEXHLevel0 8 4 6 2" xfId="35308" xr:uid="{00000000-0005-0000-0000-0000EA420000}"/>
    <cellStyle name="SAPBEXHLevel0 8 4 7" xfId="21248" xr:uid="{00000000-0005-0000-0000-0000EB420000}"/>
    <cellStyle name="SAPBEXHLevel0 8 4 7 2" xfId="36174" xr:uid="{00000000-0005-0000-0000-0000EC420000}"/>
    <cellStyle name="SAPBEXHLevel0 8 4 8" xfId="39096" xr:uid="{2D77BC51-803B-40B5-896A-E025D42CBD9E}"/>
    <cellStyle name="SAPBEXHLevel0 8 4 9" xfId="43795" xr:uid="{84E32FE1-33D6-4557-AFC6-071CC3799712}"/>
    <cellStyle name="SAPBEXHLevel0 8 5" xfId="5434" xr:uid="{00000000-0005-0000-0000-0000ED420000}"/>
    <cellStyle name="SAPBEXHLevel0 8 5 2" xfId="37578" xr:uid="{00000000-0005-0000-0000-0000EE420000}"/>
    <cellStyle name="SAPBEXHLevel0 8 6" xfId="7278" xr:uid="{00000000-0005-0000-0000-0000EF420000}"/>
    <cellStyle name="SAPBEXHLevel0 8 7" xfId="14756" xr:uid="{00000000-0005-0000-0000-0000F0420000}"/>
    <cellStyle name="SAPBEXHLevel0 8 8" xfId="5824" xr:uid="{00000000-0005-0000-0000-0000F1420000}"/>
    <cellStyle name="SAPBEXHLevel0 8 9" xfId="15564" xr:uid="{00000000-0005-0000-0000-0000F2420000}"/>
    <cellStyle name="SAPBEXHLevel0 9" xfId="834" xr:uid="{00000000-0005-0000-0000-0000F3420000}"/>
    <cellStyle name="SAPBEXHLevel0 9 10" xfId="6763" xr:uid="{00000000-0005-0000-0000-0000F4420000}"/>
    <cellStyle name="SAPBEXHLevel0 9 11" xfId="22461" xr:uid="{00000000-0005-0000-0000-0000F5420000}"/>
    <cellStyle name="SAPBEXHLevel0 9 12" xfId="40752" xr:uid="{638D858A-6436-4114-9B33-BEA5F6B9FC29}"/>
    <cellStyle name="SAPBEXHLevel0 9 13" xfId="42578" xr:uid="{3C11DE74-2142-4C82-9A7B-270F8C6DD0F7}"/>
    <cellStyle name="SAPBEXHLevel0 9 14" xfId="40019" xr:uid="{99316C0F-DE72-4563-8C0B-E359A58371FB}"/>
    <cellStyle name="SAPBEXHLevel0 9 15" xfId="47097" xr:uid="{6B3BEC89-730C-44A9-B183-7CDF7F655157}"/>
    <cellStyle name="SAPBEXHLevel0 9 2" xfId="3051" xr:uid="{00000000-0005-0000-0000-0000F6420000}"/>
    <cellStyle name="SAPBEXHLevel0 9 2 10" xfId="41154" xr:uid="{770FE463-4C15-475A-BF1D-1446CDB74C38}"/>
    <cellStyle name="SAPBEXHLevel0 9 2 11" xfId="47098" xr:uid="{DD39E8B6-5BD0-440D-AD90-F8BFE83066CD}"/>
    <cellStyle name="SAPBEXHLevel0 9 2 2" xfId="4464" xr:uid="{00000000-0005-0000-0000-0000F7420000}"/>
    <cellStyle name="SAPBEXHLevel0 9 2 2 10" xfId="45988" xr:uid="{FEBE140E-42E1-4C5A-BE41-100A3F925FB5}"/>
    <cellStyle name="SAPBEXHLevel0 9 2 2 11" xfId="48306" xr:uid="{C256EDC8-DFA3-44DA-AC92-C7A978D6D45D}"/>
    <cellStyle name="SAPBEXHLevel0 9 2 2 2" xfId="9619" xr:uid="{00000000-0005-0000-0000-0000F8420000}"/>
    <cellStyle name="SAPBEXHLevel0 9 2 2 2 2" xfId="25610" xr:uid="{00000000-0005-0000-0000-0000F9420000}"/>
    <cellStyle name="SAPBEXHLevel0 9 2 2 3" xfId="12437" xr:uid="{00000000-0005-0000-0000-0000FA420000}"/>
    <cellStyle name="SAPBEXHLevel0 9 2 2 3 2" xfId="28281" xr:uid="{00000000-0005-0000-0000-0000FB420000}"/>
    <cellStyle name="SAPBEXHLevel0 9 2 2 4" xfId="14006" xr:uid="{00000000-0005-0000-0000-0000FC420000}"/>
    <cellStyle name="SAPBEXHLevel0 9 2 2 4 2" xfId="29588" xr:uid="{00000000-0005-0000-0000-0000FD420000}"/>
    <cellStyle name="SAPBEXHLevel0 9 2 2 5" xfId="17760" xr:uid="{00000000-0005-0000-0000-0000FE420000}"/>
    <cellStyle name="SAPBEXHLevel0 9 2 2 5 2" xfId="32876" xr:uid="{00000000-0005-0000-0000-0000FF420000}"/>
    <cellStyle name="SAPBEXHLevel0 9 2 2 6" xfId="20368" xr:uid="{00000000-0005-0000-0000-000000430000}"/>
    <cellStyle name="SAPBEXHLevel0 9 2 2 6 2" xfId="35305" xr:uid="{00000000-0005-0000-0000-000001430000}"/>
    <cellStyle name="SAPBEXHLevel0 9 2 2 7" xfId="20920" xr:uid="{00000000-0005-0000-0000-000002430000}"/>
    <cellStyle name="SAPBEXHLevel0 9 2 2 7 2" xfId="35846" xr:uid="{00000000-0005-0000-0000-000003430000}"/>
    <cellStyle name="SAPBEXHLevel0 9 2 2 8" xfId="39093" xr:uid="{6DDA710B-537C-4F49-9DE0-CCDD2D8DAD61}"/>
    <cellStyle name="SAPBEXHLevel0 9 2 2 9" xfId="43798" xr:uid="{5DCFECEE-9F48-410D-98D0-807F7554F29E}"/>
    <cellStyle name="SAPBEXHLevel0 9 2 3" xfId="8222" xr:uid="{00000000-0005-0000-0000-000004430000}"/>
    <cellStyle name="SAPBEXHLevel0 9 2 3 2" xfId="24251" xr:uid="{00000000-0005-0000-0000-000005430000}"/>
    <cellStyle name="SAPBEXHLevel0 9 2 4" xfId="11049" xr:uid="{00000000-0005-0000-0000-000006430000}"/>
    <cellStyle name="SAPBEXHLevel0 9 2 4 2" xfId="26916" xr:uid="{00000000-0005-0000-0000-000007430000}"/>
    <cellStyle name="SAPBEXHLevel0 9 2 5" xfId="15062" xr:uid="{00000000-0005-0000-0000-000008430000}"/>
    <cellStyle name="SAPBEXHLevel0 9 2 5 2" xfId="30509" xr:uid="{00000000-0005-0000-0000-000009430000}"/>
    <cellStyle name="SAPBEXHLevel0 9 2 6" xfId="16401" xr:uid="{00000000-0005-0000-0000-00000A430000}"/>
    <cellStyle name="SAPBEXHLevel0 9 2 6 2" xfId="31539" xr:uid="{00000000-0005-0000-0000-00000B430000}"/>
    <cellStyle name="SAPBEXHLevel0 9 2 7" xfId="19011" xr:uid="{00000000-0005-0000-0000-00000C430000}"/>
    <cellStyle name="SAPBEXHLevel0 9 2 7 2" xfId="33959" xr:uid="{00000000-0005-0000-0000-00000D430000}"/>
    <cellStyle name="SAPBEXHLevel0 9 2 8" xfId="40753" xr:uid="{67C2D096-FE18-4F2B-855E-8AF8DF936CED}"/>
    <cellStyle name="SAPBEXHLevel0 9 2 9" xfId="42579" xr:uid="{8C624D22-87F0-4509-B07E-BF7715B9BFDA}"/>
    <cellStyle name="SAPBEXHLevel0 9 3" xfId="3050" xr:uid="{00000000-0005-0000-0000-00000E430000}"/>
    <cellStyle name="SAPBEXHLevel0 9 3 10" xfId="43797" xr:uid="{89EB06D2-90F4-45A3-A385-37CDA13F3F71}"/>
    <cellStyle name="SAPBEXHLevel0 9 3 11" xfId="45987" xr:uid="{72398161-5AB8-47A6-B82F-FCFF138F00AE}"/>
    <cellStyle name="SAPBEXHLevel0 9 3 12" xfId="48305" xr:uid="{FC85E87C-8F95-42C3-8649-F642F780E8FC}"/>
    <cellStyle name="SAPBEXHLevel0 9 3 2" xfId="8221" xr:uid="{00000000-0005-0000-0000-00000F430000}"/>
    <cellStyle name="SAPBEXHLevel0 9 3 2 2" xfId="24250" xr:uid="{00000000-0005-0000-0000-000010430000}"/>
    <cellStyle name="SAPBEXHLevel0 9 3 3" xfId="11048" xr:uid="{00000000-0005-0000-0000-000011430000}"/>
    <cellStyle name="SAPBEXHLevel0 9 3 3 2" xfId="26915" xr:uid="{00000000-0005-0000-0000-000012430000}"/>
    <cellStyle name="SAPBEXHLevel0 9 3 4" xfId="13802" xr:uid="{00000000-0005-0000-0000-000013430000}"/>
    <cellStyle name="SAPBEXHLevel0 9 3 4 2" xfId="29390" xr:uid="{00000000-0005-0000-0000-000014430000}"/>
    <cellStyle name="SAPBEXHLevel0 9 3 5" xfId="16400" xr:uid="{00000000-0005-0000-0000-000015430000}"/>
    <cellStyle name="SAPBEXHLevel0 9 3 5 2" xfId="31538" xr:uid="{00000000-0005-0000-0000-000016430000}"/>
    <cellStyle name="SAPBEXHLevel0 9 3 6" xfId="19010" xr:uid="{00000000-0005-0000-0000-000017430000}"/>
    <cellStyle name="SAPBEXHLevel0 9 3 6 2" xfId="33958" xr:uid="{00000000-0005-0000-0000-000018430000}"/>
    <cellStyle name="SAPBEXHLevel0 9 3 7" xfId="21178" xr:uid="{00000000-0005-0000-0000-000019430000}"/>
    <cellStyle name="SAPBEXHLevel0 9 3 7 2" xfId="36104" xr:uid="{00000000-0005-0000-0000-00001A430000}"/>
    <cellStyle name="SAPBEXHLevel0 9 3 8" xfId="6322" xr:uid="{00000000-0005-0000-0000-00001B430000}"/>
    <cellStyle name="SAPBEXHLevel0 9 3 9" xfId="39094" xr:uid="{4D1E9F8E-5E66-41D7-B489-19439619DB50}"/>
    <cellStyle name="SAPBEXHLevel0 9 4" xfId="4465" xr:uid="{00000000-0005-0000-0000-00001C430000}"/>
    <cellStyle name="SAPBEXHLevel0 9 4 2" xfId="9620" xr:uid="{00000000-0005-0000-0000-00001D430000}"/>
    <cellStyle name="SAPBEXHLevel0 9 4 2 2" xfId="25611" xr:uid="{00000000-0005-0000-0000-00001E430000}"/>
    <cellStyle name="SAPBEXHLevel0 9 4 3" xfId="12438" xr:uid="{00000000-0005-0000-0000-00001F430000}"/>
    <cellStyle name="SAPBEXHLevel0 9 4 3 2" xfId="28282" xr:uid="{00000000-0005-0000-0000-000020430000}"/>
    <cellStyle name="SAPBEXHLevel0 9 4 4" xfId="14870" xr:uid="{00000000-0005-0000-0000-000021430000}"/>
    <cellStyle name="SAPBEXHLevel0 9 4 4 2" xfId="30321" xr:uid="{00000000-0005-0000-0000-000022430000}"/>
    <cellStyle name="SAPBEXHLevel0 9 4 5" xfId="17761" xr:uid="{00000000-0005-0000-0000-000023430000}"/>
    <cellStyle name="SAPBEXHLevel0 9 4 5 2" xfId="32877" xr:uid="{00000000-0005-0000-0000-000024430000}"/>
    <cellStyle name="SAPBEXHLevel0 9 4 6" xfId="20369" xr:uid="{00000000-0005-0000-0000-000025430000}"/>
    <cellStyle name="SAPBEXHLevel0 9 4 6 2" xfId="35306" xr:uid="{00000000-0005-0000-0000-000026430000}"/>
    <cellStyle name="SAPBEXHLevel0 9 4 7" xfId="21941" xr:uid="{00000000-0005-0000-0000-000027430000}"/>
    <cellStyle name="SAPBEXHLevel0 9 4 7 2" xfId="36860" xr:uid="{00000000-0005-0000-0000-000028430000}"/>
    <cellStyle name="SAPBEXHLevel0 9 5" xfId="5432" xr:uid="{00000000-0005-0000-0000-000029430000}"/>
    <cellStyle name="SAPBEXHLevel0 9 5 2" xfId="37576" xr:uid="{00000000-0005-0000-0000-00002A430000}"/>
    <cellStyle name="SAPBEXHLevel0 9 6" xfId="7320" xr:uid="{00000000-0005-0000-0000-00002B430000}"/>
    <cellStyle name="SAPBEXHLevel0 9 7" xfId="13360" xr:uid="{00000000-0005-0000-0000-00002C430000}"/>
    <cellStyle name="SAPBEXHLevel0 9 8" xfId="14346" xr:uid="{00000000-0005-0000-0000-00002D430000}"/>
    <cellStyle name="SAPBEXHLevel0 9 9" xfId="15403" xr:uid="{00000000-0005-0000-0000-00002E430000}"/>
    <cellStyle name="SAPBEXHLevel0_CC - Div XRef" xfId="1857" xr:uid="{00000000-0005-0000-0000-00002F430000}"/>
    <cellStyle name="SAPBEXHLevel0X" xfId="92" xr:uid="{00000000-0005-0000-0000-000030430000}"/>
    <cellStyle name="SAPBEXHLevel0X 10" xfId="1858" xr:uid="{00000000-0005-0000-0000-000031430000}"/>
    <cellStyle name="SAPBEXHLevel0X 10 10" xfId="42580" xr:uid="{73E19878-3965-491D-8AE7-9FC02DBAAB5C}"/>
    <cellStyle name="SAPBEXHLevel0X 10 11" xfId="38897" xr:uid="{D2313652-121D-4E52-8E6A-BD6615C0750F}"/>
    <cellStyle name="SAPBEXHLevel0X 10 12" xfId="47099" xr:uid="{29B15020-6E29-4606-861D-62A98F666EA6}"/>
    <cellStyle name="SAPBEXHLevel0X 10 2" xfId="3052" xr:uid="{00000000-0005-0000-0000-000032430000}"/>
    <cellStyle name="SAPBEXHLevel0X 10 2 10" xfId="38896" xr:uid="{5EAE542D-860A-4209-9D99-16B3A848B346}"/>
    <cellStyle name="SAPBEXHLevel0X 10 2 11" xfId="47100" xr:uid="{7B7227E1-D4F0-4357-B28F-5B6E52DEE258}"/>
    <cellStyle name="SAPBEXHLevel0X 10 2 2" xfId="4462" xr:uid="{00000000-0005-0000-0000-000033430000}"/>
    <cellStyle name="SAPBEXHLevel0X 10 2 2 10" xfId="45990" xr:uid="{B66A28D6-B944-43B3-9275-294434BB94B1}"/>
    <cellStyle name="SAPBEXHLevel0X 10 2 2 11" xfId="48308" xr:uid="{F319D73E-8A27-4535-A4FA-312AA67738AD}"/>
    <cellStyle name="SAPBEXHLevel0X 10 2 2 2" xfId="9617" xr:uid="{00000000-0005-0000-0000-000034430000}"/>
    <cellStyle name="SAPBEXHLevel0X 10 2 2 2 2" xfId="25608" xr:uid="{00000000-0005-0000-0000-000035430000}"/>
    <cellStyle name="SAPBEXHLevel0X 10 2 2 3" xfId="12435" xr:uid="{00000000-0005-0000-0000-000036430000}"/>
    <cellStyle name="SAPBEXHLevel0X 10 2 2 3 2" xfId="28279" xr:uid="{00000000-0005-0000-0000-000037430000}"/>
    <cellStyle name="SAPBEXHLevel0X 10 2 2 4" xfId="10355" xr:uid="{00000000-0005-0000-0000-000038430000}"/>
    <cellStyle name="SAPBEXHLevel0X 10 2 2 4 2" xfId="26293" xr:uid="{00000000-0005-0000-0000-000039430000}"/>
    <cellStyle name="SAPBEXHLevel0X 10 2 2 5" xfId="17758" xr:uid="{00000000-0005-0000-0000-00003A430000}"/>
    <cellStyle name="SAPBEXHLevel0X 10 2 2 5 2" xfId="32874" xr:uid="{00000000-0005-0000-0000-00003B430000}"/>
    <cellStyle name="SAPBEXHLevel0X 10 2 2 6" xfId="20366" xr:uid="{00000000-0005-0000-0000-00003C430000}"/>
    <cellStyle name="SAPBEXHLevel0X 10 2 2 6 2" xfId="35303" xr:uid="{00000000-0005-0000-0000-00003D430000}"/>
    <cellStyle name="SAPBEXHLevel0X 10 2 2 7" xfId="21246" xr:uid="{00000000-0005-0000-0000-00003E430000}"/>
    <cellStyle name="SAPBEXHLevel0X 10 2 2 7 2" xfId="36172" xr:uid="{00000000-0005-0000-0000-00003F430000}"/>
    <cellStyle name="SAPBEXHLevel0X 10 2 2 8" xfId="39091" xr:uid="{A1320A56-C77F-4AB4-A9E0-DFE691FFF3E5}"/>
    <cellStyle name="SAPBEXHLevel0X 10 2 2 9" xfId="43800" xr:uid="{2CB6705D-750B-4594-B1A8-3DD1E5782415}"/>
    <cellStyle name="SAPBEXHLevel0X 10 2 3" xfId="8223" xr:uid="{00000000-0005-0000-0000-000040430000}"/>
    <cellStyle name="SAPBEXHLevel0X 10 2 3 2" xfId="24252" xr:uid="{00000000-0005-0000-0000-000041430000}"/>
    <cellStyle name="SAPBEXHLevel0X 10 2 4" xfId="11050" xr:uid="{00000000-0005-0000-0000-000042430000}"/>
    <cellStyle name="SAPBEXHLevel0X 10 2 4 2" xfId="26917" xr:uid="{00000000-0005-0000-0000-000043430000}"/>
    <cellStyle name="SAPBEXHLevel0X 10 2 5" xfId="13803" xr:uid="{00000000-0005-0000-0000-000044430000}"/>
    <cellStyle name="SAPBEXHLevel0X 10 2 5 2" xfId="29391" xr:uid="{00000000-0005-0000-0000-000045430000}"/>
    <cellStyle name="SAPBEXHLevel0X 10 2 6" xfId="16402" xr:uid="{00000000-0005-0000-0000-000046430000}"/>
    <cellStyle name="SAPBEXHLevel0X 10 2 6 2" xfId="31540" xr:uid="{00000000-0005-0000-0000-000047430000}"/>
    <cellStyle name="SAPBEXHLevel0X 10 2 7" xfId="19012" xr:uid="{00000000-0005-0000-0000-000048430000}"/>
    <cellStyle name="SAPBEXHLevel0X 10 2 7 2" xfId="33960" xr:uid="{00000000-0005-0000-0000-000049430000}"/>
    <cellStyle name="SAPBEXHLevel0X 10 2 8" xfId="40750" xr:uid="{15C135BD-3BB5-450D-8081-0040E2510C4A}"/>
    <cellStyle name="SAPBEXHLevel0X 10 2 9" xfId="42581" xr:uid="{A4E99750-A0DD-42D8-B0D6-98D748AE3119}"/>
    <cellStyle name="SAPBEXHLevel0X 10 3" xfId="4463" xr:uid="{00000000-0005-0000-0000-00004A430000}"/>
    <cellStyle name="SAPBEXHLevel0X 10 3 10" xfId="45989" xr:uid="{7D79239A-9D1B-4DBC-82DC-C8C7F8A6EF68}"/>
    <cellStyle name="SAPBEXHLevel0X 10 3 11" xfId="48307" xr:uid="{C7B682DC-D6A5-471C-ADAE-A9A6F636BCF9}"/>
    <cellStyle name="SAPBEXHLevel0X 10 3 2" xfId="9618" xr:uid="{00000000-0005-0000-0000-00004B430000}"/>
    <cellStyle name="SAPBEXHLevel0X 10 3 2 2" xfId="25609" xr:uid="{00000000-0005-0000-0000-00004C430000}"/>
    <cellStyle name="SAPBEXHLevel0X 10 3 3" xfId="12436" xr:uid="{00000000-0005-0000-0000-00004D430000}"/>
    <cellStyle name="SAPBEXHLevel0X 10 3 3 2" xfId="28280" xr:uid="{00000000-0005-0000-0000-00004E430000}"/>
    <cellStyle name="SAPBEXHLevel0X 10 3 4" xfId="5942" xr:uid="{00000000-0005-0000-0000-00004F430000}"/>
    <cellStyle name="SAPBEXHLevel0X 10 3 4 2" xfId="22916" xr:uid="{00000000-0005-0000-0000-000050430000}"/>
    <cellStyle name="SAPBEXHLevel0X 10 3 5" xfId="17759" xr:uid="{00000000-0005-0000-0000-000051430000}"/>
    <cellStyle name="SAPBEXHLevel0X 10 3 5 2" xfId="32875" xr:uid="{00000000-0005-0000-0000-000052430000}"/>
    <cellStyle name="SAPBEXHLevel0X 10 3 6" xfId="20367" xr:uid="{00000000-0005-0000-0000-000053430000}"/>
    <cellStyle name="SAPBEXHLevel0X 10 3 6 2" xfId="35304" xr:uid="{00000000-0005-0000-0000-000054430000}"/>
    <cellStyle name="SAPBEXHLevel0X 10 3 7" xfId="21247" xr:uid="{00000000-0005-0000-0000-000055430000}"/>
    <cellStyle name="SAPBEXHLevel0X 10 3 7 2" xfId="36173" xr:uid="{00000000-0005-0000-0000-000056430000}"/>
    <cellStyle name="SAPBEXHLevel0X 10 3 8" xfId="39092" xr:uid="{02233DA2-2149-4B86-BCEF-82D3C4EC97F9}"/>
    <cellStyle name="SAPBEXHLevel0X 10 3 9" xfId="43799" xr:uid="{D24A0061-7353-43A0-9910-CE228018E09F}"/>
    <cellStyle name="SAPBEXHLevel0X 10 4" xfId="7122" xr:uid="{00000000-0005-0000-0000-000057430000}"/>
    <cellStyle name="SAPBEXHLevel0X 10 4 2" xfId="23413" xr:uid="{00000000-0005-0000-0000-000058430000}"/>
    <cellStyle name="SAPBEXHLevel0X 10 5" xfId="7539" xr:uid="{00000000-0005-0000-0000-000059430000}"/>
    <cellStyle name="SAPBEXHLevel0X 10 5 2" xfId="23706" xr:uid="{00000000-0005-0000-0000-00005A430000}"/>
    <cellStyle name="SAPBEXHLevel0X 10 6" xfId="13446" xr:uid="{00000000-0005-0000-0000-00005B430000}"/>
    <cellStyle name="SAPBEXHLevel0X 10 6 2" xfId="29100" xr:uid="{00000000-0005-0000-0000-00005C430000}"/>
    <cellStyle name="SAPBEXHLevel0X 10 7" xfId="7364" xr:uid="{00000000-0005-0000-0000-00005D430000}"/>
    <cellStyle name="SAPBEXHLevel0X 10 7 2" xfId="23567" xr:uid="{00000000-0005-0000-0000-00005E430000}"/>
    <cellStyle name="SAPBEXHLevel0X 10 8" xfId="15773" xr:uid="{00000000-0005-0000-0000-00005F430000}"/>
    <cellStyle name="SAPBEXHLevel0X 10 8 2" xfId="31037" xr:uid="{00000000-0005-0000-0000-000060430000}"/>
    <cellStyle name="SAPBEXHLevel0X 10 9" xfId="39611" xr:uid="{FF8B6D93-CF3D-41AB-9CA9-6C34EB20C873}"/>
    <cellStyle name="SAPBEXHLevel0X 11" xfId="1859" xr:uid="{00000000-0005-0000-0000-000061430000}"/>
    <cellStyle name="SAPBEXHLevel0X 11 10" xfId="42582" xr:uid="{22866963-E33B-472D-8923-B9EDF6089DAB}"/>
    <cellStyle name="SAPBEXHLevel0X 11 11" xfId="38895" xr:uid="{2CA785F0-5639-4A62-B94C-1178151DCEDD}"/>
    <cellStyle name="SAPBEXHLevel0X 11 12" xfId="47101" xr:uid="{FB540222-01FB-4829-A55A-0651D8B40B98}"/>
    <cellStyle name="SAPBEXHLevel0X 11 2" xfId="3053" xr:uid="{00000000-0005-0000-0000-000062430000}"/>
    <cellStyle name="SAPBEXHLevel0X 11 2 10" xfId="38894" xr:uid="{C01D9354-6BEE-41CD-AB68-50ACF91E6B63}"/>
    <cellStyle name="SAPBEXHLevel0X 11 2 11" xfId="47102" xr:uid="{BEB63D5F-7D00-407F-B24B-B94B9A61E7DD}"/>
    <cellStyle name="SAPBEXHLevel0X 11 2 2" xfId="4460" xr:uid="{00000000-0005-0000-0000-000063430000}"/>
    <cellStyle name="SAPBEXHLevel0X 11 2 2 10" xfId="45992" xr:uid="{670B5954-6110-4C7F-9A33-2B82D7CDE0FB}"/>
    <cellStyle name="SAPBEXHLevel0X 11 2 2 11" xfId="48310" xr:uid="{C5199E99-D364-4056-84FD-EFDF3ABBFEF9}"/>
    <cellStyle name="SAPBEXHLevel0X 11 2 2 2" xfId="9615" xr:uid="{00000000-0005-0000-0000-000064430000}"/>
    <cellStyle name="SAPBEXHLevel0X 11 2 2 2 2" xfId="25606" xr:uid="{00000000-0005-0000-0000-000065430000}"/>
    <cellStyle name="SAPBEXHLevel0X 11 2 2 3" xfId="12433" xr:uid="{00000000-0005-0000-0000-000066430000}"/>
    <cellStyle name="SAPBEXHLevel0X 11 2 2 3 2" xfId="28277" xr:uid="{00000000-0005-0000-0000-000067430000}"/>
    <cellStyle name="SAPBEXHLevel0X 11 2 2 4" xfId="14872" xr:uid="{00000000-0005-0000-0000-000068430000}"/>
    <cellStyle name="SAPBEXHLevel0X 11 2 2 4 2" xfId="30323" xr:uid="{00000000-0005-0000-0000-000069430000}"/>
    <cellStyle name="SAPBEXHLevel0X 11 2 2 5" xfId="17756" xr:uid="{00000000-0005-0000-0000-00006A430000}"/>
    <cellStyle name="SAPBEXHLevel0X 11 2 2 5 2" xfId="32872" xr:uid="{00000000-0005-0000-0000-00006B430000}"/>
    <cellStyle name="SAPBEXHLevel0X 11 2 2 6" xfId="20364" xr:uid="{00000000-0005-0000-0000-00006C430000}"/>
    <cellStyle name="SAPBEXHLevel0X 11 2 2 6 2" xfId="35301" xr:uid="{00000000-0005-0000-0000-00006D430000}"/>
    <cellStyle name="SAPBEXHLevel0X 11 2 2 7" xfId="21943" xr:uid="{00000000-0005-0000-0000-00006E430000}"/>
    <cellStyle name="SAPBEXHLevel0X 11 2 2 7 2" xfId="36862" xr:uid="{00000000-0005-0000-0000-00006F430000}"/>
    <cellStyle name="SAPBEXHLevel0X 11 2 2 8" xfId="39089" xr:uid="{8899C9FC-A15B-4489-9BBA-42C11D767849}"/>
    <cellStyle name="SAPBEXHLevel0X 11 2 2 9" xfId="43802" xr:uid="{33695CFF-0528-4B58-A90D-CAEA91C44C2F}"/>
    <cellStyle name="SAPBEXHLevel0X 11 2 3" xfId="8224" xr:uid="{00000000-0005-0000-0000-000070430000}"/>
    <cellStyle name="SAPBEXHLevel0X 11 2 3 2" xfId="24253" xr:uid="{00000000-0005-0000-0000-000071430000}"/>
    <cellStyle name="SAPBEXHLevel0X 11 2 4" xfId="11051" xr:uid="{00000000-0005-0000-0000-000072430000}"/>
    <cellStyle name="SAPBEXHLevel0X 11 2 4 2" xfId="26918" xr:uid="{00000000-0005-0000-0000-000073430000}"/>
    <cellStyle name="SAPBEXHLevel0X 11 2 5" xfId="15061" xr:uid="{00000000-0005-0000-0000-000074430000}"/>
    <cellStyle name="SAPBEXHLevel0X 11 2 5 2" xfId="30508" xr:uid="{00000000-0005-0000-0000-000075430000}"/>
    <cellStyle name="SAPBEXHLevel0X 11 2 6" xfId="16403" xr:uid="{00000000-0005-0000-0000-000076430000}"/>
    <cellStyle name="SAPBEXHLevel0X 11 2 6 2" xfId="31541" xr:uid="{00000000-0005-0000-0000-000077430000}"/>
    <cellStyle name="SAPBEXHLevel0X 11 2 7" xfId="19013" xr:uid="{00000000-0005-0000-0000-000078430000}"/>
    <cellStyle name="SAPBEXHLevel0X 11 2 7 2" xfId="33961" xr:uid="{00000000-0005-0000-0000-000079430000}"/>
    <cellStyle name="SAPBEXHLevel0X 11 2 8" xfId="39610" xr:uid="{06AE5893-C593-4979-A0AB-D518BAF43FD9}"/>
    <cellStyle name="SAPBEXHLevel0X 11 2 9" xfId="42583" xr:uid="{06064986-7D6A-46AE-8E2B-BF345856DD2F}"/>
    <cellStyle name="SAPBEXHLevel0X 11 3" xfId="4461" xr:uid="{00000000-0005-0000-0000-00007A430000}"/>
    <cellStyle name="SAPBEXHLevel0X 11 3 10" xfId="45991" xr:uid="{DD58A382-3F2A-4EF6-86FB-CB85585BBA7F}"/>
    <cellStyle name="SAPBEXHLevel0X 11 3 11" xfId="48309" xr:uid="{263D1691-1D7B-45DC-85C3-4BB246B96258}"/>
    <cellStyle name="SAPBEXHLevel0X 11 3 2" xfId="9616" xr:uid="{00000000-0005-0000-0000-00007B430000}"/>
    <cellStyle name="SAPBEXHLevel0X 11 3 2 2" xfId="25607" xr:uid="{00000000-0005-0000-0000-00007C430000}"/>
    <cellStyle name="SAPBEXHLevel0X 11 3 3" xfId="12434" xr:uid="{00000000-0005-0000-0000-00007D430000}"/>
    <cellStyle name="SAPBEXHLevel0X 11 3 3 2" xfId="28278" xr:uid="{00000000-0005-0000-0000-00007E430000}"/>
    <cellStyle name="SAPBEXHLevel0X 11 3 4" xfId="14873" xr:uid="{00000000-0005-0000-0000-00007F430000}"/>
    <cellStyle name="SAPBEXHLevel0X 11 3 4 2" xfId="30324" xr:uid="{00000000-0005-0000-0000-000080430000}"/>
    <cellStyle name="SAPBEXHLevel0X 11 3 5" xfId="17757" xr:uid="{00000000-0005-0000-0000-000081430000}"/>
    <cellStyle name="SAPBEXHLevel0X 11 3 5 2" xfId="32873" xr:uid="{00000000-0005-0000-0000-000082430000}"/>
    <cellStyle name="SAPBEXHLevel0X 11 3 6" xfId="20365" xr:uid="{00000000-0005-0000-0000-000083430000}"/>
    <cellStyle name="SAPBEXHLevel0X 11 3 6 2" xfId="35302" xr:uid="{00000000-0005-0000-0000-000084430000}"/>
    <cellStyle name="SAPBEXHLevel0X 11 3 7" xfId="21944" xr:uid="{00000000-0005-0000-0000-000085430000}"/>
    <cellStyle name="SAPBEXHLevel0X 11 3 7 2" xfId="36863" xr:uid="{00000000-0005-0000-0000-000086430000}"/>
    <cellStyle name="SAPBEXHLevel0X 11 3 8" xfId="39090" xr:uid="{792D7E1C-4606-4937-B235-D8C043174047}"/>
    <cellStyle name="SAPBEXHLevel0X 11 3 9" xfId="43801" xr:uid="{6F98ECEC-6E38-412F-8449-79F9D530F8DF}"/>
    <cellStyle name="SAPBEXHLevel0X 11 4" xfId="7123" xr:uid="{00000000-0005-0000-0000-000087430000}"/>
    <cellStyle name="SAPBEXHLevel0X 11 4 2" xfId="23414" xr:uid="{00000000-0005-0000-0000-000088430000}"/>
    <cellStyle name="SAPBEXHLevel0X 11 5" xfId="7538" xr:uid="{00000000-0005-0000-0000-000089430000}"/>
    <cellStyle name="SAPBEXHLevel0X 11 5 2" xfId="23705" xr:uid="{00000000-0005-0000-0000-00008A430000}"/>
    <cellStyle name="SAPBEXHLevel0X 11 6" xfId="5913" xr:uid="{00000000-0005-0000-0000-00008B430000}"/>
    <cellStyle name="SAPBEXHLevel0X 11 6 2" xfId="22896" xr:uid="{00000000-0005-0000-0000-00008C430000}"/>
    <cellStyle name="SAPBEXHLevel0X 11 7" xfId="14235" xr:uid="{00000000-0005-0000-0000-00008D430000}"/>
    <cellStyle name="SAPBEXHLevel0X 11 7 2" xfId="29772" xr:uid="{00000000-0005-0000-0000-00008E430000}"/>
    <cellStyle name="SAPBEXHLevel0X 11 8" xfId="15772" xr:uid="{00000000-0005-0000-0000-00008F430000}"/>
    <cellStyle name="SAPBEXHLevel0X 11 8 2" xfId="31036" xr:uid="{00000000-0005-0000-0000-000090430000}"/>
    <cellStyle name="SAPBEXHLevel0X 11 9" xfId="40751" xr:uid="{ECE64CD8-17DD-4AF1-95EC-6210EC44EA6C}"/>
    <cellStyle name="SAPBEXHLevel0X 11_48MW CMSI CAPEX Budget rev 11Jun10-rev16b (Updated Forecast cash flow)" xfId="3054" xr:uid="{00000000-0005-0000-0000-000091430000}"/>
    <cellStyle name="SAPBEXHLevel0X 12" xfId="1860" xr:uid="{00000000-0005-0000-0000-000092430000}"/>
    <cellStyle name="SAPBEXHLevel0X 12 10" xfId="38893" xr:uid="{0CA5DA05-6355-45DD-B4A9-B47B32D23283}"/>
    <cellStyle name="SAPBEXHLevel0X 12 11" xfId="47103" xr:uid="{33C1D5FB-BEEB-42D1-99AF-AAE42A256DE6}"/>
    <cellStyle name="SAPBEXHLevel0X 12 2" xfId="4459" xr:uid="{00000000-0005-0000-0000-000093430000}"/>
    <cellStyle name="SAPBEXHLevel0X 12 2 10" xfId="45993" xr:uid="{0C403FCD-5CB5-4C55-B950-C315449D7EA9}"/>
    <cellStyle name="SAPBEXHLevel0X 12 2 11" xfId="48311" xr:uid="{82D10BE2-9D0D-4F7C-B941-427557B47D6D}"/>
    <cellStyle name="SAPBEXHLevel0X 12 2 2" xfId="9614" xr:uid="{00000000-0005-0000-0000-000094430000}"/>
    <cellStyle name="SAPBEXHLevel0X 12 2 2 2" xfId="25605" xr:uid="{00000000-0005-0000-0000-000095430000}"/>
    <cellStyle name="SAPBEXHLevel0X 12 2 3" xfId="12432" xr:uid="{00000000-0005-0000-0000-000096430000}"/>
    <cellStyle name="SAPBEXHLevel0X 12 2 3 2" xfId="28276" xr:uid="{00000000-0005-0000-0000-000097430000}"/>
    <cellStyle name="SAPBEXHLevel0X 12 2 4" xfId="14004" xr:uid="{00000000-0005-0000-0000-000098430000}"/>
    <cellStyle name="SAPBEXHLevel0X 12 2 4 2" xfId="29586" xr:uid="{00000000-0005-0000-0000-000099430000}"/>
    <cellStyle name="SAPBEXHLevel0X 12 2 5" xfId="17755" xr:uid="{00000000-0005-0000-0000-00009A430000}"/>
    <cellStyle name="SAPBEXHLevel0X 12 2 5 2" xfId="32871" xr:uid="{00000000-0005-0000-0000-00009B430000}"/>
    <cellStyle name="SAPBEXHLevel0X 12 2 6" xfId="20363" xr:uid="{00000000-0005-0000-0000-00009C430000}"/>
    <cellStyle name="SAPBEXHLevel0X 12 2 6 2" xfId="35300" xr:uid="{00000000-0005-0000-0000-00009D430000}"/>
    <cellStyle name="SAPBEXHLevel0X 12 2 7" xfId="16089" xr:uid="{00000000-0005-0000-0000-00009E430000}"/>
    <cellStyle name="SAPBEXHLevel0X 12 2 7 2" xfId="31228" xr:uid="{00000000-0005-0000-0000-00009F430000}"/>
    <cellStyle name="SAPBEXHLevel0X 12 2 8" xfId="39088" xr:uid="{5A1E01DB-57DF-4848-A727-EA4AE39F2815}"/>
    <cellStyle name="SAPBEXHLevel0X 12 2 9" xfId="43803" xr:uid="{DCF52D66-0743-4BF8-8DC5-0C279E89FB83}"/>
    <cellStyle name="SAPBEXHLevel0X 12 3" xfId="7124" xr:uid="{00000000-0005-0000-0000-0000A0430000}"/>
    <cellStyle name="SAPBEXHLevel0X 12 3 2" xfId="23415" xr:uid="{00000000-0005-0000-0000-0000A1430000}"/>
    <cellStyle name="SAPBEXHLevel0X 12 4" xfId="7537" xr:uid="{00000000-0005-0000-0000-0000A2430000}"/>
    <cellStyle name="SAPBEXHLevel0X 12 4 2" xfId="23704" xr:uid="{00000000-0005-0000-0000-0000A3430000}"/>
    <cellStyle name="SAPBEXHLevel0X 12 5" xfId="5912" xr:uid="{00000000-0005-0000-0000-0000A4430000}"/>
    <cellStyle name="SAPBEXHLevel0X 12 5 2" xfId="22895" xr:uid="{00000000-0005-0000-0000-0000A5430000}"/>
    <cellStyle name="SAPBEXHLevel0X 12 6" xfId="6729" xr:uid="{00000000-0005-0000-0000-0000A6430000}"/>
    <cellStyle name="SAPBEXHLevel0X 12 6 2" xfId="23212" xr:uid="{00000000-0005-0000-0000-0000A7430000}"/>
    <cellStyle name="SAPBEXHLevel0X 12 7" xfId="15771" xr:uid="{00000000-0005-0000-0000-0000A8430000}"/>
    <cellStyle name="SAPBEXHLevel0X 12 7 2" xfId="31035" xr:uid="{00000000-0005-0000-0000-0000A9430000}"/>
    <cellStyle name="SAPBEXHLevel0X 12 8" xfId="40749" xr:uid="{43FAC085-9BB1-40B7-9889-E226D4822A4F}"/>
    <cellStyle name="SAPBEXHLevel0X 12 9" xfId="42584" xr:uid="{A8AAC387-2119-4079-AFCA-7E2D3226A726}"/>
    <cellStyle name="SAPBEXHLevel0X 13" xfId="3056" xr:uid="{00000000-0005-0000-0000-0000AA430000}"/>
    <cellStyle name="SAPBEXHLevel0X 13 10" xfId="38892" xr:uid="{3AE6D968-6716-41A2-A803-FF9191BACCD7}"/>
    <cellStyle name="SAPBEXHLevel0X 13 11" xfId="47104" xr:uid="{1D297858-AFAA-4BF9-BA6B-70959B276B83}"/>
    <cellStyle name="SAPBEXHLevel0X 13 2" xfId="4458" xr:uid="{00000000-0005-0000-0000-0000AB430000}"/>
    <cellStyle name="SAPBEXHLevel0X 13 2 10" xfId="45994" xr:uid="{BBFAC145-A51B-43CF-99A1-A16D9F14855E}"/>
    <cellStyle name="SAPBEXHLevel0X 13 2 11" xfId="48312" xr:uid="{16557DD8-2212-4BA1-8F8D-B5665C7D0711}"/>
    <cellStyle name="SAPBEXHLevel0X 13 2 2" xfId="9613" xr:uid="{00000000-0005-0000-0000-0000AC430000}"/>
    <cellStyle name="SAPBEXHLevel0X 13 2 2 2" xfId="25604" xr:uid="{00000000-0005-0000-0000-0000AD430000}"/>
    <cellStyle name="SAPBEXHLevel0X 13 2 3" xfId="12431" xr:uid="{00000000-0005-0000-0000-0000AE430000}"/>
    <cellStyle name="SAPBEXHLevel0X 13 2 3 2" xfId="28275" xr:uid="{00000000-0005-0000-0000-0000AF430000}"/>
    <cellStyle name="SAPBEXHLevel0X 13 2 4" xfId="10356" xr:uid="{00000000-0005-0000-0000-0000B0430000}"/>
    <cellStyle name="SAPBEXHLevel0X 13 2 4 2" xfId="26294" xr:uid="{00000000-0005-0000-0000-0000B1430000}"/>
    <cellStyle name="SAPBEXHLevel0X 13 2 5" xfId="17754" xr:uid="{00000000-0005-0000-0000-0000B2430000}"/>
    <cellStyle name="SAPBEXHLevel0X 13 2 5 2" xfId="32870" xr:uid="{00000000-0005-0000-0000-0000B3430000}"/>
    <cellStyle name="SAPBEXHLevel0X 13 2 6" xfId="20362" xr:uid="{00000000-0005-0000-0000-0000B4430000}"/>
    <cellStyle name="SAPBEXHLevel0X 13 2 6 2" xfId="35299" xr:uid="{00000000-0005-0000-0000-0000B5430000}"/>
    <cellStyle name="SAPBEXHLevel0X 13 2 7" xfId="21245" xr:uid="{00000000-0005-0000-0000-0000B6430000}"/>
    <cellStyle name="SAPBEXHLevel0X 13 2 7 2" xfId="36171" xr:uid="{00000000-0005-0000-0000-0000B7430000}"/>
    <cellStyle name="SAPBEXHLevel0X 13 2 8" xfId="39087" xr:uid="{3799B135-054D-4A72-924F-9ECF5E43C163}"/>
    <cellStyle name="SAPBEXHLevel0X 13 2 9" xfId="43804" xr:uid="{F1913E10-05D7-4A31-8137-7D1129171E93}"/>
    <cellStyle name="SAPBEXHLevel0X 13 3" xfId="8226" xr:uid="{00000000-0005-0000-0000-0000B8430000}"/>
    <cellStyle name="SAPBEXHLevel0X 13 3 2" xfId="24255" xr:uid="{00000000-0005-0000-0000-0000B9430000}"/>
    <cellStyle name="SAPBEXHLevel0X 13 4" xfId="11053" xr:uid="{00000000-0005-0000-0000-0000BA430000}"/>
    <cellStyle name="SAPBEXHLevel0X 13 4 2" xfId="26920" xr:uid="{00000000-0005-0000-0000-0000BB430000}"/>
    <cellStyle name="SAPBEXHLevel0X 13 5" xfId="13929" xr:uid="{00000000-0005-0000-0000-0000BC430000}"/>
    <cellStyle name="SAPBEXHLevel0X 13 5 2" xfId="29513" xr:uid="{00000000-0005-0000-0000-0000BD430000}"/>
    <cellStyle name="SAPBEXHLevel0X 13 6" xfId="16405" xr:uid="{00000000-0005-0000-0000-0000BE430000}"/>
    <cellStyle name="SAPBEXHLevel0X 13 6 2" xfId="31543" xr:uid="{00000000-0005-0000-0000-0000BF430000}"/>
    <cellStyle name="SAPBEXHLevel0X 13 7" xfId="19015" xr:uid="{00000000-0005-0000-0000-0000C0430000}"/>
    <cellStyle name="SAPBEXHLevel0X 13 7 2" xfId="33962" xr:uid="{00000000-0005-0000-0000-0000C1430000}"/>
    <cellStyle name="SAPBEXHLevel0X 13 8" xfId="39609" xr:uid="{03BC9DEA-DAFA-4BC0-B14A-A08130AAD49B}"/>
    <cellStyle name="SAPBEXHLevel0X 13 9" xfId="42585" xr:uid="{BC968C06-C54F-4091-B418-1A8F874E1030}"/>
    <cellStyle name="SAPBEXHLevel0X 14" xfId="3057" xr:uid="{00000000-0005-0000-0000-0000C2430000}"/>
    <cellStyle name="SAPBEXHLevel0X 14 10" xfId="40236" xr:uid="{3D935537-01E4-4424-8A72-FA7F27B42AB6}"/>
    <cellStyle name="SAPBEXHLevel0X 14 11" xfId="47105" xr:uid="{332E2310-488D-4FA7-98D9-88839D562C22}"/>
    <cellStyle name="SAPBEXHLevel0X 14 2" xfId="2131" xr:uid="{00000000-0005-0000-0000-0000C3430000}"/>
    <cellStyle name="SAPBEXHLevel0X 14 2 10" xfId="45995" xr:uid="{80A479B4-3CB0-453D-9B18-B555259B82F5}"/>
    <cellStyle name="SAPBEXHLevel0X 14 2 11" xfId="48313" xr:uid="{68FA6929-347C-4D66-B379-5BA2CF87DDDC}"/>
    <cellStyle name="SAPBEXHLevel0X 14 2 2" xfId="7371" xr:uid="{00000000-0005-0000-0000-0000C4430000}"/>
    <cellStyle name="SAPBEXHLevel0X 14 2 2 2" xfId="23573" xr:uid="{00000000-0005-0000-0000-0000C5430000}"/>
    <cellStyle name="SAPBEXHLevel0X 14 2 3" xfId="10212" xr:uid="{00000000-0005-0000-0000-0000C6430000}"/>
    <cellStyle name="SAPBEXHLevel0X 14 2 3 2" xfId="26176" xr:uid="{00000000-0005-0000-0000-0000C7430000}"/>
    <cellStyle name="SAPBEXHLevel0X 14 2 4" xfId="15406" xr:uid="{00000000-0005-0000-0000-0000C8430000}"/>
    <cellStyle name="SAPBEXHLevel0X 14 2 4 2" xfId="30792" xr:uid="{00000000-0005-0000-0000-0000C9430000}"/>
    <cellStyle name="SAPBEXHLevel0X 14 2 5" xfId="15660" xr:uid="{00000000-0005-0000-0000-0000CA430000}"/>
    <cellStyle name="SAPBEXHLevel0X 14 2 5 2" xfId="30958" xr:uid="{00000000-0005-0000-0000-0000CB430000}"/>
    <cellStyle name="SAPBEXHLevel0X 14 2 6" xfId="18346" xr:uid="{00000000-0005-0000-0000-0000CC430000}"/>
    <cellStyle name="SAPBEXHLevel0X 14 2 6 2" xfId="33410" xr:uid="{00000000-0005-0000-0000-0000CD430000}"/>
    <cellStyle name="SAPBEXHLevel0X 14 2 7" xfId="18905" xr:uid="{00000000-0005-0000-0000-0000CE430000}"/>
    <cellStyle name="SAPBEXHLevel0X 14 2 7 2" xfId="33853" xr:uid="{00000000-0005-0000-0000-0000CF430000}"/>
    <cellStyle name="SAPBEXHLevel0X 14 2 8" xfId="38115" xr:uid="{C935B3FF-9374-41F3-8BA5-BFBB79CC5ED1}"/>
    <cellStyle name="SAPBEXHLevel0X 14 2 9" xfId="43805" xr:uid="{9EF8D726-9489-4530-8299-18B08CC9116A}"/>
    <cellStyle name="SAPBEXHLevel0X 14 3" xfId="8227" xr:uid="{00000000-0005-0000-0000-0000D0430000}"/>
    <cellStyle name="SAPBEXHLevel0X 14 3 2" xfId="24256" xr:uid="{00000000-0005-0000-0000-0000D1430000}"/>
    <cellStyle name="SAPBEXHLevel0X 14 4" xfId="11054" xr:uid="{00000000-0005-0000-0000-0000D2430000}"/>
    <cellStyle name="SAPBEXHLevel0X 14 4 2" xfId="26921" xr:uid="{00000000-0005-0000-0000-0000D3430000}"/>
    <cellStyle name="SAPBEXHLevel0X 14 5" xfId="15134" xr:uid="{00000000-0005-0000-0000-0000D4430000}"/>
    <cellStyle name="SAPBEXHLevel0X 14 5 2" xfId="30556" xr:uid="{00000000-0005-0000-0000-0000D5430000}"/>
    <cellStyle name="SAPBEXHLevel0X 14 6" xfId="16406" xr:uid="{00000000-0005-0000-0000-0000D6430000}"/>
    <cellStyle name="SAPBEXHLevel0X 14 6 2" xfId="31544" xr:uid="{00000000-0005-0000-0000-0000D7430000}"/>
    <cellStyle name="SAPBEXHLevel0X 14 7" xfId="19016" xr:uid="{00000000-0005-0000-0000-0000D8430000}"/>
    <cellStyle name="SAPBEXHLevel0X 14 7 2" xfId="33963" xr:uid="{00000000-0005-0000-0000-0000D9430000}"/>
    <cellStyle name="SAPBEXHLevel0X 14 8" xfId="40748" xr:uid="{7C0C0ABE-ECF9-4048-A2EB-B4ECD9B2DEA4}"/>
    <cellStyle name="SAPBEXHLevel0X 14 9" xfId="42586" xr:uid="{FC081E92-3322-413A-8986-7AC87A16BF11}"/>
    <cellStyle name="SAPBEXHLevel0X 15" xfId="3058" xr:uid="{00000000-0005-0000-0000-0000DA430000}"/>
    <cellStyle name="SAPBEXHLevel0X 15 10" xfId="38891" xr:uid="{55889F70-E643-4EAB-8C7A-B1A8F47DEF0B}"/>
    <cellStyle name="SAPBEXHLevel0X 15 11" xfId="47106" xr:uid="{0CC4AC18-8173-4451-A61E-19DC471928B6}"/>
    <cellStyle name="SAPBEXHLevel0X 15 2" xfId="4457" xr:uid="{00000000-0005-0000-0000-0000DB430000}"/>
    <cellStyle name="SAPBEXHLevel0X 15 2 10" xfId="45996" xr:uid="{3B74F289-48F7-4595-8E64-C34E439EBB5F}"/>
    <cellStyle name="SAPBEXHLevel0X 15 2 11" xfId="48314" xr:uid="{E79239B9-03E7-4F7A-B276-CDA7B4AC9AB8}"/>
    <cellStyle name="SAPBEXHLevel0X 15 2 2" xfId="9612" xr:uid="{00000000-0005-0000-0000-0000DC430000}"/>
    <cellStyle name="SAPBEXHLevel0X 15 2 2 2" xfId="25603" xr:uid="{00000000-0005-0000-0000-0000DD430000}"/>
    <cellStyle name="SAPBEXHLevel0X 15 2 3" xfId="12430" xr:uid="{00000000-0005-0000-0000-0000DE430000}"/>
    <cellStyle name="SAPBEXHLevel0X 15 2 3 2" xfId="28274" xr:uid="{00000000-0005-0000-0000-0000DF430000}"/>
    <cellStyle name="SAPBEXHLevel0X 15 2 4" xfId="7499" xr:uid="{00000000-0005-0000-0000-0000E0430000}"/>
    <cellStyle name="SAPBEXHLevel0X 15 2 4 2" xfId="23675" xr:uid="{00000000-0005-0000-0000-0000E1430000}"/>
    <cellStyle name="SAPBEXHLevel0X 15 2 5" xfId="17753" xr:uid="{00000000-0005-0000-0000-0000E2430000}"/>
    <cellStyle name="SAPBEXHLevel0X 15 2 5 2" xfId="32869" xr:uid="{00000000-0005-0000-0000-0000E3430000}"/>
    <cellStyle name="SAPBEXHLevel0X 15 2 6" xfId="20361" xr:uid="{00000000-0005-0000-0000-0000E4430000}"/>
    <cellStyle name="SAPBEXHLevel0X 15 2 6 2" xfId="35298" xr:uid="{00000000-0005-0000-0000-0000E5430000}"/>
    <cellStyle name="SAPBEXHLevel0X 15 2 7" xfId="21244" xr:uid="{00000000-0005-0000-0000-0000E6430000}"/>
    <cellStyle name="SAPBEXHLevel0X 15 2 7 2" xfId="36170" xr:uid="{00000000-0005-0000-0000-0000E7430000}"/>
    <cellStyle name="SAPBEXHLevel0X 15 2 8" xfId="40282" xr:uid="{1DC5CFEA-4E27-4098-9CA7-F8D66495C4FE}"/>
    <cellStyle name="SAPBEXHLevel0X 15 2 9" xfId="43806" xr:uid="{0BB6D1D9-7049-4C07-8817-0BF8C0BFD554}"/>
    <cellStyle name="SAPBEXHLevel0X 15 3" xfId="8228" xr:uid="{00000000-0005-0000-0000-0000E8430000}"/>
    <cellStyle name="SAPBEXHLevel0X 15 3 2" xfId="24257" xr:uid="{00000000-0005-0000-0000-0000E9430000}"/>
    <cellStyle name="SAPBEXHLevel0X 15 4" xfId="11055" xr:uid="{00000000-0005-0000-0000-0000EA430000}"/>
    <cellStyle name="SAPBEXHLevel0X 15 4 2" xfId="26922" xr:uid="{00000000-0005-0000-0000-0000EB430000}"/>
    <cellStyle name="SAPBEXHLevel0X 15 5" xfId="6719" xr:uid="{00000000-0005-0000-0000-0000EC430000}"/>
    <cellStyle name="SAPBEXHLevel0X 15 5 2" xfId="23208" xr:uid="{00000000-0005-0000-0000-0000ED430000}"/>
    <cellStyle name="SAPBEXHLevel0X 15 6" xfId="16407" xr:uid="{00000000-0005-0000-0000-0000EE430000}"/>
    <cellStyle name="SAPBEXHLevel0X 15 6 2" xfId="31545" xr:uid="{00000000-0005-0000-0000-0000EF430000}"/>
    <cellStyle name="SAPBEXHLevel0X 15 7" xfId="19017" xr:uid="{00000000-0005-0000-0000-0000F0430000}"/>
    <cellStyle name="SAPBEXHLevel0X 15 7 2" xfId="33964" xr:uid="{00000000-0005-0000-0000-0000F1430000}"/>
    <cellStyle name="SAPBEXHLevel0X 15 8" xfId="39608" xr:uid="{C4855AD1-F9A9-4DDD-BBDD-849801669B89}"/>
    <cellStyle name="SAPBEXHLevel0X 15 9" xfId="42587" xr:uid="{430D4CB5-6808-4035-9C8C-D09D70C7E628}"/>
    <cellStyle name="SAPBEXHLevel0X 16" xfId="3059" xr:uid="{00000000-0005-0000-0000-0000F2430000}"/>
    <cellStyle name="SAPBEXHLevel0X 16 10" xfId="42048" xr:uid="{D0F5E736-8CF6-4A81-842C-3DDDA0CC63D0}"/>
    <cellStyle name="SAPBEXHLevel0X 16 11" xfId="47107" xr:uid="{2171B909-9608-4151-A22F-37352352A2FD}"/>
    <cellStyle name="SAPBEXHLevel0X 16 2" xfId="4456" xr:uid="{00000000-0005-0000-0000-0000F3430000}"/>
    <cellStyle name="SAPBEXHLevel0X 16 2 10" xfId="45997" xr:uid="{2388A5E2-C31D-40C5-90A4-002CBD2C7E4B}"/>
    <cellStyle name="SAPBEXHLevel0X 16 2 11" xfId="48315" xr:uid="{737769B9-AA24-4B0F-8E30-38DE3E4609F0}"/>
    <cellStyle name="SAPBEXHLevel0X 16 2 2" xfId="9611" xr:uid="{00000000-0005-0000-0000-0000F4430000}"/>
    <cellStyle name="SAPBEXHLevel0X 16 2 2 2" xfId="25602" xr:uid="{00000000-0005-0000-0000-0000F5430000}"/>
    <cellStyle name="SAPBEXHLevel0X 16 2 3" xfId="12429" xr:uid="{00000000-0005-0000-0000-0000F6430000}"/>
    <cellStyle name="SAPBEXHLevel0X 16 2 3 2" xfId="28273" xr:uid="{00000000-0005-0000-0000-0000F7430000}"/>
    <cellStyle name="SAPBEXHLevel0X 16 2 4" xfId="10357" xr:uid="{00000000-0005-0000-0000-0000F8430000}"/>
    <cellStyle name="SAPBEXHLevel0X 16 2 4 2" xfId="26295" xr:uid="{00000000-0005-0000-0000-0000F9430000}"/>
    <cellStyle name="SAPBEXHLevel0X 16 2 5" xfId="17752" xr:uid="{00000000-0005-0000-0000-0000FA430000}"/>
    <cellStyle name="SAPBEXHLevel0X 16 2 5 2" xfId="32868" xr:uid="{00000000-0005-0000-0000-0000FB430000}"/>
    <cellStyle name="SAPBEXHLevel0X 16 2 6" xfId="20360" xr:uid="{00000000-0005-0000-0000-0000FC430000}"/>
    <cellStyle name="SAPBEXHLevel0X 16 2 6 2" xfId="35297" xr:uid="{00000000-0005-0000-0000-0000FD430000}"/>
    <cellStyle name="SAPBEXHLevel0X 16 2 7" xfId="21946" xr:uid="{00000000-0005-0000-0000-0000FE430000}"/>
    <cellStyle name="SAPBEXHLevel0X 16 2 7 2" xfId="36865" xr:uid="{00000000-0005-0000-0000-0000FF430000}"/>
    <cellStyle name="SAPBEXHLevel0X 16 2 8" xfId="40280" xr:uid="{248E4C9E-200D-4A40-B42E-7ADC61F1D724}"/>
    <cellStyle name="SAPBEXHLevel0X 16 2 9" xfId="43807" xr:uid="{C5AD0CB1-A22C-4354-B6E0-9763DDA42979}"/>
    <cellStyle name="SAPBEXHLevel0X 16 3" xfId="8229" xr:uid="{00000000-0005-0000-0000-000000440000}"/>
    <cellStyle name="SAPBEXHLevel0X 16 3 2" xfId="24258" xr:uid="{00000000-0005-0000-0000-000001440000}"/>
    <cellStyle name="SAPBEXHLevel0X 16 4" xfId="11056" xr:uid="{00000000-0005-0000-0000-000002440000}"/>
    <cellStyle name="SAPBEXHLevel0X 16 4 2" xfId="26923" xr:uid="{00000000-0005-0000-0000-000003440000}"/>
    <cellStyle name="SAPBEXHLevel0X 16 5" xfId="14458" xr:uid="{00000000-0005-0000-0000-000004440000}"/>
    <cellStyle name="SAPBEXHLevel0X 16 5 2" xfId="29975" xr:uid="{00000000-0005-0000-0000-000005440000}"/>
    <cellStyle name="SAPBEXHLevel0X 16 6" xfId="16408" xr:uid="{00000000-0005-0000-0000-000006440000}"/>
    <cellStyle name="SAPBEXHLevel0X 16 6 2" xfId="31546" xr:uid="{00000000-0005-0000-0000-000007440000}"/>
    <cellStyle name="SAPBEXHLevel0X 16 7" xfId="19018" xr:uid="{00000000-0005-0000-0000-000008440000}"/>
    <cellStyle name="SAPBEXHLevel0X 16 7 2" xfId="33965" xr:uid="{00000000-0005-0000-0000-000009440000}"/>
    <cellStyle name="SAPBEXHLevel0X 16 8" xfId="40747" xr:uid="{C58188C1-C491-4591-AB85-3B8EF9B9BCAB}"/>
    <cellStyle name="SAPBEXHLevel0X 16 9" xfId="42588" xr:uid="{0E882148-8366-42E1-A70C-12C242601095}"/>
    <cellStyle name="SAPBEXHLevel0X 17" xfId="3060" xr:uid="{00000000-0005-0000-0000-00000A440000}"/>
    <cellStyle name="SAPBEXHLevel0X 17 10" xfId="42049" xr:uid="{B5B570F4-CDD3-4A0E-9452-28F091243367}"/>
    <cellStyle name="SAPBEXHLevel0X 17 11" xfId="47108" xr:uid="{75C410BB-C620-4065-8899-909B1E0FB4A6}"/>
    <cellStyle name="SAPBEXHLevel0X 17 2" xfId="4455" xr:uid="{00000000-0005-0000-0000-00000B440000}"/>
    <cellStyle name="SAPBEXHLevel0X 17 2 10" xfId="45998" xr:uid="{94E409D7-25A9-495C-A11D-39EB0C86A887}"/>
    <cellStyle name="SAPBEXHLevel0X 17 2 11" xfId="48316" xr:uid="{42370519-1568-44A3-9E96-7E6473BB4CA4}"/>
    <cellStyle name="SAPBEXHLevel0X 17 2 2" xfId="9610" xr:uid="{00000000-0005-0000-0000-00000C440000}"/>
    <cellStyle name="SAPBEXHLevel0X 17 2 2 2" xfId="25601" xr:uid="{00000000-0005-0000-0000-00000D440000}"/>
    <cellStyle name="SAPBEXHLevel0X 17 2 3" xfId="12428" xr:uid="{00000000-0005-0000-0000-00000E440000}"/>
    <cellStyle name="SAPBEXHLevel0X 17 2 3 2" xfId="28272" xr:uid="{00000000-0005-0000-0000-00000F440000}"/>
    <cellStyle name="SAPBEXHLevel0X 17 2 4" xfId="14875" xr:uid="{00000000-0005-0000-0000-000010440000}"/>
    <cellStyle name="SAPBEXHLevel0X 17 2 4 2" xfId="30326" xr:uid="{00000000-0005-0000-0000-000011440000}"/>
    <cellStyle name="SAPBEXHLevel0X 17 2 5" xfId="17751" xr:uid="{00000000-0005-0000-0000-000012440000}"/>
    <cellStyle name="SAPBEXHLevel0X 17 2 5 2" xfId="32867" xr:uid="{00000000-0005-0000-0000-000013440000}"/>
    <cellStyle name="SAPBEXHLevel0X 17 2 6" xfId="20359" xr:uid="{00000000-0005-0000-0000-000014440000}"/>
    <cellStyle name="SAPBEXHLevel0X 17 2 6 2" xfId="35296" xr:uid="{00000000-0005-0000-0000-000015440000}"/>
    <cellStyle name="SAPBEXHLevel0X 17 2 7" xfId="21945" xr:uid="{00000000-0005-0000-0000-000016440000}"/>
    <cellStyle name="SAPBEXHLevel0X 17 2 7 2" xfId="36864" xr:uid="{00000000-0005-0000-0000-000017440000}"/>
    <cellStyle name="SAPBEXHLevel0X 17 2 8" xfId="40276" xr:uid="{6180D962-4F67-485F-9364-8EDEB8C89031}"/>
    <cellStyle name="SAPBEXHLevel0X 17 2 9" xfId="43808" xr:uid="{09452BC7-CB0A-49B0-A972-1E2329E0E461}"/>
    <cellStyle name="SAPBEXHLevel0X 17 3" xfId="8230" xr:uid="{00000000-0005-0000-0000-000018440000}"/>
    <cellStyle name="SAPBEXHLevel0X 17 3 2" xfId="24259" xr:uid="{00000000-0005-0000-0000-000019440000}"/>
    <cellStyle name="SAPBEXHLevel0X 17 4" xfId="11057" xr:uid="{00000000-0005-0000-0000-00001A440000}"/>
    <cellStyle name="SAPBEXHLevel0X 17 4 2" xfId="26924" xr:uid="{00000000-0005-0000-0000-00001B440000}"/>
    <cellStyle name="SAPBEXHLevel0X 17 5" xfId="13267" xr:uid="{00000000-0005-0000-0000-00001C440000}"/>
    <cellStyle name="SAPBEXHLevel0X 17 5 2" xfId="29012" xr:uid="{00000000-0005-0000-0000-00001D440000}"/>
    <cellStyle name="SAPBEXHLevel0X 17 6" xfId="16409" xr:uid="{00000000-0005-0000-0000-00001E440000}"/>
    <cellStyle name="SAPBEXHLevel0X 17 6 2" xfId="31547" xr:uid="{00000000-0005-0000-0000-00001F440000}"/>
    <cellStyle name="SAPBEXHLevel0X 17 7" xfId="19019" xr:uid="{00000000-0005-0000-0000-000020440000}"/>
    <cellStyle name="SAPBEXHLevel0X 17 7 2" xfId="33966" xr:uid="{00000000-0005-0000-0000-000021440000}"/>
    <cellStyle name="SAPBEXHLevel0X 17 8" xfId="39607" xr:uid="{D6FDB836-D7AC-4F7C-A348-44910D93D7FC}"/>
    <cellStyle name="SAPBEXHLevel0X 17 9" xfId="42589" xr:uid="{88D81E34-F5BD-4529-BCAC-C16FA03240A9}"/>
    <cellStyle name="SAPBEXHLevel0X 18" xfId="3061" xr:uid="{00000000-0005-0000-0000-000022440000}"/>
    <cellStyle name="SAPBEXHLevel0X 18 10" xfId="42050" xr:uid="{D4B513BB-B9AF-4167-A8EF-A0AB46E3F240}"/>
    <cellStyle name="SAPBEXHLevel0X 18 11" xfId="47109" xr:uid="{06492A5F-36E0-4BB9-AA19-049599DE34E6}"/>
    <cellStyle name="SAPBEXHLevel0X 18 2" xfId="4454" xr:uid="{00000000-0005-0000-0000-000023440000}"/>
    <cellStyle name="SAPBEXHLevel0X 18 2 10" xfId="45999" xr:uid="{6C1B584F-B2C1-4B42-ABB7-ABD87BB61793}"/>
    <cellStyle name="SAPBEXHLevel0X 18 2 11" xfId="48317" xr:uid="{DEF87E20-C665-44CC-8A8E-A7B05BE2146B}"/>
    <cellStyle name="SAPBEXHLevel0X 18 2 2" xfId="9609" xr:uid="{00000000-0005-0000-0000-000024440000}"/>
    <cellStyle name="SAPBEXHLevel0X 18 2 2 2" xfId="25600" xr:uid="{00000000-0005-0000-0000-000025440000}"/>
    <cellStyle name="SAPBEXHLevel0X 18 2 3" xfId="12427" xr:uid="{00000000-0005-0000-0000-000026440000}"/>
    <cellStyle name="SAPBEXHLevel0X 18 2 3 2" xfId="28271" xr:uid="{00000000-0005-0000-0000-000027440000}"/>
    <cellStyle name="SAPBEXHLevel0X 18 2 4" xfId="14001" xr:uid="{00000000-0005-0000-0000-000028440000}"/>
    <cellStyle name="SAPBEXHLevel0X 18 2 4 2" xfId="29583" xr:uid="{00000000-0005-0000-0000-000029440000}"/>
    <cellStyle name="SAPBEXHLevel0X 18 2 5" xfId="17750" xr:uid="{00000000-0005-0000-0000-00002A440000}"/>
    <cellStyle name="SAPBEXHLevel0X 18 2 5 2" xfId="32866" xr:uid="{00000000-0005-0000-0000-00002B440000}"/>
    <cellStyle name="SAPBEXHLevel0X 18 2 6" xfId="20358" xr:uid="{00000000-0005-0000-0000-00002C440000}"/>
    <cellStyle name="SAPBEXHLevel0X 18 2 6 2" xfId="35295" xr:uid="{00000000-0005-0000-0000-00002D440000}"/>
    <cellStyle name="SAPBEXHLevel0X 18 2 7" xfId="21243" xr:uid="{00000000-0005-0000-0000-00002E440000}"/>
    <cellStyle name="SAPBEXHLevel0X 18 2 7 2" xfId="36169" xr:uid="{00000000-0005-0000-0000-00002F440000}"/>
    <cellStyle name="SAPBEXHLevel0X 18 2 8" xfId="38621" xr:uid="{A1A02144-98EF-4AA1-8426-7FA471DBBEFA}"/>
    <cellStyle name="SAPBEXHLevel0X 18 2 9" xfId="43809" xr:uid="{2F69338C-1EB4-4049-AA8B-7BC9644984DF}"/>
    <cellStyle name="SAPBEXHLevel0X 18 3" xfId="8231" xr:uid="{00000000-0005-0000-0000-000030440000}"/>
    <cellStyle name="SAPBEXHLevel0X 18 3 2" xfId="24260" xr:uid="{00000000-0005-0000-0000-000031440000}"/>
    <cellStyle name="SAPBEXHLevel0X 18 4" xfId="11058" xr:uid="{00000000-0005-0000-0000-000032440000}"/>
    <cellStyle name="SAPBEXHLevel0X 18 4 2" xfId="26925" xr:uid="{00000000-0005-0000-0000-000033440000}"/>
    <cellStyle name="SAPBEXHLevel0X 18 5" xfId="15060" xr:uid="{00000000-0005-0000-0000-000034440000}"/>
    <cellStyle name="SAPBEXHLevel0X 18 5 2" xfId="30507" xr:uid="{00000000-0005-0000-0000-000035440000}"/>
    <cellStyle name="SAPBEXHLevel0X 18 6" xfId="16410" xr:uid="{00000000-0005-0000-0000-000036440000}"/>
    <cellStyle name="SAPBEXHLevel0X 18 6 2" xfId="31548" xr:uid="{00000000-0005-0000-0000-000037440000}"/>
    <cellStyle name="SAPBEXHLevel0X 18 7" xfId="19020" xr:uid="{00000000-0005-0000-0000-000038440000}"/>
    <cellStyle name="SAPBEXHLevel0X 18 7 2" xfId="33967" xr:uid="{00000000-0005-0000-0000-000039440000}"/>
    <cellStyle name="SAPBEXHLevel0X 18 8" xfId="40746" xr:uid="{39C4B048-4289-46B3-84EA-9289067F1F2F}"/>
    <cellStyle name="SAPBEXHLevel0X 18 9" xfId="42590" xr:uid="{0C827581-A3F1-4E89-9F32-8CF15AC33D1F}"/>
    <cellStyle name="SAPBEXHLevel0X 19" xfId="3062" xr:uid="{00000000-0005-0000-0000-00003A440000}"/>
    <cellStyle name="SAPBEXHLevel0X 19 10" xfId="42051" xr:uid="{AB7A55D2-8C1B-4265-AEB5-895000DB8CF0}"/>
    <cellStyle name="SAPBEXHLevel0X 19 11" xfId="47110" xr:uid="{D493CD49-4743-490B-8067-BC8A32BF29F1}"/>
    <cellStyle name="SAPBEXHLevel0X 19 2" xfId="4453" xr:uid="{00000000-0005-0000-0000-00003B440000}"/>
    <cellStyle name="SAPBEXHLevel0X 19 2 10" xfId="46000" xr:uid="{E46BE508-1F40-4F70-B79A-CE6FEE56230D}"/>
    <cellStyle name="SAPBEXHLevel0X 19 2 11" xfId="48318" xr:uid="{C3FFE93E-F34B-49F6-8276-2562034F3ECA}"/>
    <cellStyle name="SAPBEXHLevel0X 19 2 2" xfId="9608" xr:uid="{00000000-0005-0000-0000-00003C440000}"/>
    <cellStyle name="SAPBEXHLevel0X 19 2 2 2" xfId="25599" xr:uid="{00000000-0005-0000-0000-00003D440000}"/>
    <cellStyle name="SAPBEXHLevel0X 19 2 3" xfId="12426" xr:uid="{00000000-0005-0000-0000-00003E440000}"/>
    <cellStyle name="SAPBEXHLevel0X 19 2 3 2" xfId="28270" xr:uid="{00000000-0005-0000-0000-00003F440000}"/>
    <cellStyle name="SAPBEXHLevel0X 19 2 4" xfId="14874" xr:uid="{00000000-0005-0000-0000-000040440000}"/>
    <cellStyle name="SAPBEXHLevel0X 19 2 4 2" xfId="30325" xr:uid="{00000000-0005-0000-0000-000041440000}"/>
    <cellStyle name="SAPBEXHLevel0X 19 2 5" xfId="17749" xr:uid="{00000000-0005-0000-0000-000042440000}"/>
    <cellStyle name="SAPBEXHLevel0X 19 2 5 2" xfId="32865" xr:uid="{00000000-0005-0000-0000-000043440000}"/>
    <cellStyle name="SAPBEXHLevel0X 19 2 6" xfId="20357" xr:uid="{00000000-0005-0000-0000-000044440000}"/>
    <cellStyle name="SAPBEXHLevel0X 19 2 6 2" xfId="35294" xr:uid="{00000000-0005-0000-0000-000045440000}"/>
    <cellStyle name="SAPBEXHLevel0X 19 2 7" xfId="21948" xr:uid="{00000000-0005-0000-0000-000046440000}"/>
    <cellStyle name="SAPBEXHLevel0X 19 2 7 2" xfId="36867" xr:uid="{00000000-0005-0000-0000-000047440000}"/>
    <cellStyle name="SAPBEXHLevel0X 19 2 8" xfId="38620" xr:uid="{F45D28AC-4B75-40C5-AC89-C3894E1A1B77}"/>
    <cellStyle name="SAPBEXHLevel0X 19 2 9" xfId="43810" xr:uid="{F058AA19-09F6-418A-9603-586869CC29D5}"/>
    <cellStyle name="SAPBEXHLevel0X 19 3" xfId="8232" xr:uid="{00000000-0005-0000-0000-000048440000}"/>
    <cellStyle name="SAPBEXHLevel0X 19 3 2" xfId="24261" xr:uid="{00000000-0005-0000-0000-000049440000}"/>
    <cellStyle name="SAPBEXHLevel0X 19 4" xfId="11059" xr:uid="{00000000-0005-0000-0000-00004A440000}"/>
    <cellStyle name="SAPBEXHLevel0X 19 4 2" xfId="26926" xr:uid="{00000000-0005-0000-0000-00004B440000}"/>
    <cellStyle name="SAPBEXHLevel0X 19 5" xfId="13804" xr:uid="{00000000-0005-0000-0000-00004C440000}"/>
    <cellStyle name="SAPBEXHLevel0X 19 5 2" xfId="29392" xr:uid="{00000000-0005-0000-0000-00004D440000}"/>
    <cellStyle name="SAPBEXHLevel0X 19 6" xfId="16411" xr:uid="{00000000-0005-0000-0000-00004E440000}"/>
    <cellStyle name="SAPBEXHLevel0X 19 6 2" xfId="31549" xr:uid="{00000000-0005-0000-0000-00004F440000}"/>
    <cellStyle name="SAPBEXHLevel0X 19 7" xfId="19021" xr:uid="{00000000-0005-0000-0000-000050440000}"/>
    <cellStyle name="SAPBEXHLevel0X 19 7 2" xfId="33968" xr:uid="{00000000-0005-0000-0000-000051440000}"/>
    <cellStyle name="SAPBEXHLevel0X 19 8" xfId="39606" xr:uid="{8AB6388C-E96B-4239-BE5C-09755440D632}"/>
    <cellStyle name="SAPBEXHLevel0X 19 9" xfId="42591" xr:uid="{7E258243-2AE3-4849-AC26-CE159C624C42}"/>
    <cellStyle name="SAPBEXHLevel0X 2" xfId="835" xr:uid="{00000000-0005-0000-0000-000052440000}"/>
    <cellStyle name="SAPBEXHLevel0X 2 10" xfId="3064" xr:uid="{00000000-0005-0000-0000-000053440000}"/>
    <cellStyle name="SAPBEXHLevel0X 2 10 10" xfId="42052" xr:uid="{6F6DEA03-8FBE-4524-B1BC-92E6EF1A3CDD}"/>
    <cellStyle name="SAPBEXHLevel0X 2 10 11" xfId="47111" xr:uid="{109EAB48-F57C-4F02-A10B-948B19DC68E1}"/>
    <cellStyle name="SAPBEXHLevel0X 2 10 2" xfId="4451" xr:uid="{00000000-0005-0000-0000-000054440000}"/>
    <cellStyle name="SAPBEXHLevel0X 2 10 2 10" xfId="46001" xr:uid="{601CF725-870B-4403-BD7A-E0DF631AEE53}"/>
    <cellStyle name="SAPBEXHLevel0X 2 10 2 11" xfId="48319" xr:uid="{0E192083-D743-4403-B233-C1F7DDC5B905}"/>
    <cellStyle name="SAPBEXHLevel0X 2 10 2 2" xfId="9606" xr:uid="{00000000-0005-0000-0000-000055440000}"/>
    <cellStyle name="SAPBEXHLevel0X 2 10 2 2 2" xfId="25597" xr:uid="{00000000-0005-0000-0000-000056440000}"/>
    <cellStyle name="SAPBEXHLevel0X 2 10 2 3" xfId="12424" xr:uid="{00000000-0005-0000-0000-000057440000}"/>
    <cellStyle name="SAPBEXHLevel0X 2 10 2 3 2" xfId="28268" xr:uid="{00000000-0005-0000-0000-000058440000}"/>
    <cellStyle name="SAPBEXHLevel0X 2 10 2 4" xfId="10453" xr:uid="{00000000-0005-0000-0000-000059440000}"/>
    <cellStyle name="SAPBEXHLevel0X 2 10 2 4 2" xfId="26375" xr:uid="{00000000-0005-0000-0000-00005A440000}"/>
    <cellStyle name="SAPBEXHLevel0X 2 10 2 5" xfId="17747" xr:uid="{00000000-0005-0000-0000-00005B440000}"/>
    <cellStyle name="SAPBEXHLevel0X 2 10 2 5 2" xfId="32863" xr:uid="{00000000-0005-0000-0000-00005C440000}"/>
    <cellStyle name="SAPBEXHLevel0X 2 10 2 6" xfId="20355" xr:uid="{00000000-0005-0000-0000-00005D440000}"/>
    <cellStyle name="SAPBEXHLevel0X 2 10 2 6 2" xfId="35292" xr:uid="{00000000-0005-0000-0000-00005E440000}"/>
    <cellStyle name="SAPBEXHLevel0X 2 10 2 7" xfId="21241" xr:uid="{00000000-0005-0000-0000-00005F440000}"/>
    <cellStyle name="SAPBEXHLevel0X 2 10 2 7 2" xfId="36167" xr:uid="{00000000-0005-0000-0000-000060440000}"/>
    <cellStyle name="SAPBEXHLevel0X 2 10 2 8" xfId="38619" xr:uid="{FD0635E8-23E1-4245-80B1-36FD2ECE8E6C}"/>
    <cellStyle name="SAPBEXHLevel0X 2 10 2 9" xfId="43811" xr:uid="{978B7C72-C5E1-4F7C-8E8A-C86969140AE6}"/>
    <cellStyle name="SAPBEXHLevel0X 2 10 3" xfId="8234" xr:uid="{00000000-0005-0000-0000-000061440000}"/>
    <cellStyle name="SAPBEXHLevel0X 2 10 3 2" xfId="24263" xr:uid="{00000000-0005-0000-0000-000062440000}"/>
    <cellStyle name="SAPBEXHLevel0X 2 10 4" xfId="11061" xr:uid="{00000000-0005-0000-0000-000063440000}"/>
    <cellStyle name="SAPBEXHLevel0X 2 10 4 2" xfId="26928" xr:uid="{00000000-0005-0000-0000-000064440000}"/>
    <cellStyle name="SAPBEXHLevel0X 2 10 5" xfId="15059" xr:uid="{00000000-0005-0000-0000-000065440000}"/>
    <cellStyle name="SAPBEXHLevel0X 2 10 5 2" xfId="30506" xr:uid="{00000000-0005-0000-0000-000066440000}"/>
    <cellStyle name="SAPBEXHLevel0X 2 10 6" xfId="16413" xr:uid="{00000000-0005-0000-0000-000067440000}"/>
    <cellStyle name="SAPBEXHLevel0X 2 10 6 2" xfId="31551" xr:uid="{00000000-0005-0000-0000-000068440000}"/>
    <cellStyle name="SAPBEXHLevel0X 2 10 7" xfId="19023" xr:uid="{00000000-0005-0000-0000-000069440000}"/>
    <cellStyle name="SAPBEXHLevel0X 2 10 7 2" xfId="33970" xr:uid="{00000000-0005-0000-0000-00006A440000}"/>
    <cellStyle name="SAPBEXHLevel0X 2 10 8" xfId="40745" xr:uid="{F0D4D7EC-BAC8-4461-8DFA-E0B5E129E3A4}"/>
    <cellStyle name="SAPBEXHLevel0X 2 10 9" xfId="42592" xr:uid="{0C4EBF67-1A65-4F86-8092-1811C86FD5F2}"/>
    <cellStyle name="SAPBEXHLevel0X 2 11" xfId="3065" xr:uid="{00000000-0005-0000-0000-00006B440000}"/>
    <cellStyle name="SAPBEXHLevel0X 2 11 10" xfId="42053" xr:uid="{4C20C722-38FD-4EAE-A3B1-E3E315DA80C4}"/>
    <cellStyle name="SAPBEXHLevel0X 2 11 11" xfId="47112" xr:uid="{A95FE090-BC28-4D2A-AEFD-495155E8F2A1}"/>
    <cellStyle name="SAPBEXHLevel0X 2 11 2" xfId="4450" xr:uid="{00000000-0005-0000-0000-00006C440000}"/>
    <cellStyle name="SAPBEXHLevel0X 2 11 2 10" xfId="46002" xr:uid="{FA7EA61C-ACBC-4DCD-8EEE-11FDBC4A63EF}"/>
    <cellStyle name="SAPBEXHLevel0X 2 11 2 11" xfId="48320" xr:uid="{187D6A3A-C2C9-4BC7-B3ED-49A92FB174AB}"/>
    <cellStyle name="SAPBEXHLevel0X 2 11 2 2" xfId="9605" xr:uid="{00000000-0005-0000-0000-00006D440000}"/>
    <cellStyle name="SAPBEXHLevel0X 2 11 2 2 2" xfId="25596" xr:uid="{00000000-0005-0000-0000-00006E440000}"/>
    <cellStyle name="SAPBEXHLevel0X 2 11 2 3" xfId="12423" xr:uid="{00000000-0005-0000-0000-00006F440000}"/>
    <cellStyle name="SAPBEXHLevel0X 2 11 2 3 2" xfId="28267" xr:uid="{00000000-0005-0000-0000-000070440000}"/>
    <cellStyle name="SAPBEXHLevel0X 2 11 2 4" xfId="13644" xr:uid="{00000000-0005-0000-0000-000071440000}"/>
    <cellStyle name="SAPBEXHLevel0X 2 11 2 4 2" xfId="29265" xr:uid="{00000000-0005-0000-0000-000072440000}"/>
    <cellStyle name="SAPBEXHLevel0X 2 11 2 5" xfId="17746" xr:uid="{00000000-0005-0000-0000-000073440000}"/>
    <cellStyle name="SAPBEXHLevel0X 2 11 2 5 2" xfId="32862" xr:uid="{00000000-0005-0000-0000-000074440000}"/>
    <cellStyle name="SAPBEXHLevel0X 2 11 2 6" xfId="20354" xr:uid="{00000000-0005-0000-0000-000075440000}"/>
    <cellStyle name="SAPBEXHLevel0X 2 11 2 6 2" xfId="35291" xr:uid="{00000000-0005-0000-0000-000076440000}"/>
    <cellStyle name="SAPBEXHLevel0X 2 11 2 7" xfId="21956" xr:uid="{00000000-0005-0000-0000-000077440000}"/>
    <cellStyle name="SAPBEXHLevel0X 2 11 2 7 2" xfId="36875" xr:uid="{00000000-0005-0000-0000-000078440000}"/>
    <cellStyle name="SAPBEXHLevel0X 2 11 2 8" xfId="38618" xr:uid="{49982923-FF23-4AC2-B6CD-9D60C763587F}"/>
    <cellStyle name="SAPBEXHLevel0X 2 11 2 9" xfId="43812" xr:uid="{67707A5B-8D9F-4D7D-8026-7200D0718A65}"/>
    <cellStyle name="SAPBEXHLevel0X 2 11 3" xfId="8235" xr:uid="{00000000-0005-0000-0000-000079440000}"/>
    <cellStyle name="SAPBEXHLevel0X 2 11 3 2" xfId="24264" xr:uid="{00000000-0005-0000-0000-00007A440000}"/>
    <cellStyle name="SAPBEXHLevel0X 2 11 4" xfId="11062" xr:uid="{00000000-0005-0000-0000-00007B440000}"/>
    <cellStyle name="SAPBEXHLevel0X 2 11 4 2" xfId="26929" xr:uid="{00000000-0005-0000-0000-00007C440000}"/>
    <cellStyle name="SAPBEXHLevel0X 2 11 5" xfId="10146" xr:uid="{00000000-0005-0000-0000-00007D440000}"/>
    <cellStyle name="SAPBEXHLevel0X 2 11 5 2" xfId="26114" xr:uid="{00000000-0005-0000-0000-00007E440000}"/>
    <cellStyle name="SAPBEXHLevel0X 2 11 6" xfId="16414" xr:uid="{00000000-0005-0000-0000-00007F440000}"/>
    <cellStyle name="SAPBEXHLevel0X 2 11 6 2" xfId="31552" xr:uid="{00000000-0005-0000-0000-000080440000}"/>
    <cellStyle name="SAPBEXHLevel0X 2 11 7" xfId="19024" xr:uid="{00000000-0005-0000-0000-000081440000}"/>
    <cellStyle name="SAPBEXHLevel0X 2 11 7 2" xfId="33971" xr:uid="{00000000-0005-0000-0000-000082440000}"/>
    <cellStyle name="SAPBEXHLevel0X 2 11 8" xfId="39605" xr:uid="{3BC2CC13-24BE-4C4B-8728-96B6443477C3}"/>
    <cellStyle name="SAPBEXHLevel0X 2 11 9" xfId="42593" xr:uid="{AC622980-F67E-467C-976D-7B1F08E761A6}"/>
    <cellStyle name="SAPBEXHLevel0X 2 12" xfId="3066" xr:uid="{00000000-0005-0000-0000-000083440000}"/>
    <cellStyle name="SAPBEXHLevel0X 2 12 10" xfId="42054" xr:uid="{B4F98338-48AE-4602-8F63-2B45F37C82A5}"/>
    <cellStyle name="SAPBEXHLevel0X 2 12 11" xfId="47113" xr:uid="{C170573B-996C-4B6C-BB0C-CE94117C84B4}"/>
    <cellStyle name="SAPBEXHLevel0X 2 12 2" xfId="4449" xr:uid="{00000000-0005-0000-0000-000084440000}"/>
    <cellStyle name="SAPBEXHLevel0X 2 12 2 10" xfId="46003" xr:uid="{1D966B55-54EB-4A76-8C95-B8F5B1857906}"/>
    <cellStyle name="SAPBEXHLevel0X 2 12 2 11" xfId="48321" xr:uid="{AE07D575-864E-40F7-A47F-30AC30CFBC2D}"/>
    <cellStyle name="SAPBEXHLevel0X 2 12 2 2" xfId="9604" xr:uid="{00000000-0005-0000-0000-000085440000}"/>
    <cellStyle name="SAPBEXHLevel0X 2 12 2 2 2" xfId="25595" xr:uid="{00000000-0005-0000-0000-000086440000}"/>
    <cellStyle name="SAPBEXHLevel0X 2 12 2 3" xfId="12422" xr:uid="{00000000-0005-0000-0000-000087440000}"/>
    <cellStyle name="SAPBEXHLevel0X 2 12 2 3 2" xfId="28266" xr:uid="{00000000-0005-0000-0000-000088440000}"/>
    <cellStyle name="SAPBEXHLevel0X 2 12 2 4" xfId="14877" xr:uid="{00000000-0005-0000-0000-000089440000}"/>
    <cellStyle name="SAPBEXHLevel0X 2 12 2 4 2" xfId="30328" xr:uid="{00000000-0005-0000-0000-00008A440000}"/>
    <cellStyle name="SAPBEXHLevel0X 2 12 2 5" xfId="17745" xr:uid="{00000000-0005-0000-0000-00008B440000}"/>
    <cellStyle name="SAPBEXHLevel0X 2 12 2 5 2" xfId="32861" xr:uid="{00000000-0005-0000-0000-00008C440000}"/>
    <cellStyle name="SAPBEXHLevel0X 2 12 2 6" xfId="20353" xr:uid="{00000000-0005-0000-0000-00008D440000}"/>
    <cellStyle name="SAPBEXHLevel0X 2 12 2 6 2" xfId="35290" xr:uid="{00000000-0005-0000-0000-00008E440000}"/>
    <cellStyle name="SAPBEXHLevel0X 2 12 2 7" xfId="21949" xr:uid="{00000000-0005-0000-0000-00008F440000}"/>
    <cellStyle name="SAPBEXHLevel0X 2 12 2 7 2" xfId="36868" xr:uid="{00000000-0005-0000-0000-000090440000}"/>
    <cellStyle name="SAPBEXHLevel0X 2 12 2 8" xfId="38617" xr:uid="{A386C853-C2F4-4918-93B8-ADB733AE914C}"/>
    <cellStyle name="SAPBEXHLevel0X 2 12 2 9" xfId="43813" xr:uid="{1A793362-74B4-416D-81E8-A9C42737C5B1}"/>
    <cellStyle name="SAPBEXHLevel0X 2 12 3" xfId="8236" xr:uid="{00000000-0005-0000-0000-000091440000}"/>
    <cellStyle name="SAPBEXHLevel0X 2 12 3 2" xfId="24265" xr:uid="{00000000-0005-0000-0000-000092440000}"/>
    <cellStyle name="SAPBEXHLevel0X 2 12 4" xfId="11063" xr:uid="{00000000-0005-0000-0000-000093440000}"/>
    <cellStyle name="SAPBEXHLevel0X 2 12 4 2" xfId="26930" xr:uid="{00000000-0005-0000-0000-000094440000}"/>
    <cellStyle name="SAPBEXHLevel0X 2 12 5" xfId="5786" xr:uid="{00000000-0005-0000-0000-000095440000}"/>
    <cellStyle name="SAPBEXHLevel0X 2 12 5 2" xfId="22821" xr:uid="{00000000-0005-0000-0000-000096440000}"/>
    <cellStyle name="SAPBEXHLevel0X 2 12 6" xfId="16415" xr:uid="{00000000-0005-0000-0000-000097440000}"/>
    <cellStyle name="SAPBEXHLevel0X 2 12 6 2" xfId="31553" xr:uid="{00000000-0005-0000-0000-000098440000}"/>
    <cellStyle name="SAPBEXHLevel0X 2 12 7" xfId="19025" xr:uid="{00000000-0005-0000-0000-000099440000}"/>
    <cellStyle name="SAPBEXHLevel0X 2 12 7 2" xfId="33972" xr:uid="{00000000-0005-0000-0000-00009A440000}"/>
    <cellStyle name="SAPBEXHLevel0X 2 12 8" xfId="40744" xr:uid="{6F072D45-6DAA-44D8-88F6-4312895D9CCD}"/>
    <cellStyle name="SAPBEXHLevel0X 2 12 9" xfId="42594" xr:uid="{AFA28A8A-2686-4901-BED7-014B98D60B6F}"/>
    <cellStyle name="SAPBEXHLevel0X 2 13" xfId="3067" xr:uid="{00000000-0005-0000-0000-00009B440000}"/>
    <cellStyle name="SAPBEXHLevel0X 2 13 10" xfId="42055" xr:uid="{588C746C-68E1-4602-B6A4-593B311D0279}"/>
    <cellStyle name="SAPBEXHLevel0X 2 13 11" xfId="47114" xr:uid="{346907E0-55C1-4E56-BF09-3A2681B4B57A}"/>
    <cellStyle name="SAPBEXHLevel0X 2 13 2" xfId="4448" xr:uid="{00000000-0005-0000-0000-00009C440000}"/>
    <cellStyle name="SAPBEXHLevel0X 2 13 2 10" xfId="46004" xr:uid="{EEBF1F70-7ADA-4641-A29B-CA7AD4269DB9}"/>
    <cellStyle name="SAPBEXHLevel0X 2 13 2 11" xfId="48322" xr:uid="{D08056CD-6986-4063-96E2-97C5B6373B31}"/>
    <cellStyle name="SAPBEXHLevel0X 2 13 2 2" xfId="9603" xr:uid="{00000000-0005-0000-0000-00009D440000}"/>
    <cellStyle name="SAPBEXHLevel0X 2 13 2 2 2" xfId="25594" xr:uid="{00000000-0005-0000-0000-00009E440000}"/>
    <cellStyle name="SAPBEXHLevel0X 2 13 2 3" xfId="12421" xr:uid="{00000000-0005-0000-0000-00009F440000}"/>
    <cellStyle name="SAPBEXHLevel0X 2 13 2 3 2" xfId="28265" xr:uid="{00000000-0005-0000-0000-0000A0440000}"/>
    <cellStyle name="SAPBEXHLevel0X 2 13 2 4" xfId="13999" xr:uid="{00000000-0005-0000-0000-0000A1440000}"/>
    <cellStyle name="SAPBEXHLevel0X 2 13 2 4 2" xfId="29581" xr:uid="{00000000-0005-0000-0000-0000A2440000}"/>
    <cellStyle name="SAPBEXHLevel0X 2 13 2 5" xfId="17744" xr:uid="{00000000-0005-0000-0000-0000A3440000}"/>
    <cellStyle name="SAPBEXHLevel0X 2 13 2 5 2" xfId="32860" xr:uid="{00000000-0005-0000-0000-0000A4440000}"/>
    <cellStyle name="SAPBEXHLevel0X 2 13 2 6" xfId="20352" xr:uid="{00000000-0005-0000-0000-0000A5440000}"/>
    <cellStyle name="SAPBEXHLevel0X 2 13 2 6 2" xfId="35289" xr:uid="{00000000-0005-0000-0000-0000A6440000}"/>
    <cellStyle name="SAPBEXHLevel0X 2 13 2 7" xfId="21611" xr:uid="{00000000-0005-0000-0000-0000A7440000}"/>
    <cellStyle name="SAPBEXHLevel0X 2 13 2 7 2" xfId="36537" xr:uid="{00000000-0005-0000-0000-0000A8440000}"/>
    <cellStyle name="SAPBEXHLevel0X 2 13 2 8" xfId="38616" xr:uid="{810809BF-BD73-430A-AD40-359F78BA554D}"/>
    <cellStyle name="SAPBEXHLevel0X 2 13 2 9" xfId="43814" xr:uid="{5CB007C8-4F5F-4A9B-B901-A5DE8F1ABE95}"/>
    <cellStyle name="SAPBEXHLevel0X 2 13 3" xfId="8237" xr:uid="{00000000-0005-0000-0000-0000A9440000}"/>
    <cellStyle name="SAPBEXHLevel0X 2 13 3 2" xfId="24266" xr:uid="{00000000-0005-0000-0000-0000AA440000}"/>
    <cellStyle name="SAPBEXHLevel0X 2 13 4" xfId="11064" xr:uid="{00000000-0005-0000-0000-0000AB440000}"/>
    <cellStyle name="SAPBEXHLevel0X 2 13 4 2" xfId="26931" xr:uid="{00000000-0005-0000-0000-0000AC440000}"/>
    <cellStyle name="SAPBEXHLevel0X 2 13 5" xfId="13806" xr:uid="{00000000-0005-0000-0000-0000AD440000}"/>
    <cellStyle name="SAPBEXHLevel0X 2 13 5 2" xfId="29394" xr:uid="{00000000-0005-0000-0000-0000AE440000}"/>
    <cellStyle name="SAPBEXHLevel0X 2 13 6" xfId="16416" xr:uid="{00000000-0005-0000-0000-0000AF440000}"/>
    <cellStyle name="SAPBEXHLevel0X 2 13 6 2" xfId="31554" xr:uid="{00000000-0005-0000-0000-0000B0440000}"/>
    <cellStyle name="SAPBEXHLevel0X 2 13 7" xfId="19026" xr:uid="{00000000-0005-0000-0000-0000B1440000}"/>
    <cellStyle name="SAPBEXHLevel0X 2 13 7 2" xfId="33973" xr:uid="{00000000-0005-0000-0000-0000B2440000}"/>
    <cellStyle name="SAPBEXHLevel0X 2 13 8" xfId="39604" xr:uid="{5FE753E2-A570-45A2-9C6D-561E1D3AA5F9}"/>
    <cellStyle name="SAPBEXHLevel0X 2 13 9" xfId="42595" xr:uid="{3F63071F-84AF-418D-B2BF-B15992590C46}"/>
    <cellStyle name="SAPBEXHLevel0X 2 14" xfId="3068" xr:uid="{00000000-0005-0000-0000-0000B3440000}"/>
    <cellStyle name="SAPBEXHLevel0X 2 14 10" xfId="42056" xr:uid="{55A09C2A-8307-4FA3-A616-4AE98F817818}"/>
    <cellStyle name="SAPBEXHLevel0X 2 14 11" xfId="47115" xr:uid="{97944213-B1D6-4F1E-B742-D0A1F5D3CC8E}"/>
    <cellStyle name="SAPBEXHLevel0X 2 14 2" xfId="4447" xr:uid="{00000000-0005-0000-0000-0000B4440000}"/>
    <cellStyle name="SAPBEXHLevel0X 2 14 2 10" xfId="46005" xr:uid="{4CA9D787-7285-4E0E-A9C2-A4A3DE1D103A}"/>
    <cellStyle name="SAPBEXHLevel0X 2 14 2 11" xfId="48323" xr:uid="{B0D3085C-0976-4113-83C5-6E2E1FC04667}"/>
    <cellStyle name="SAPBEXHLevel0X 2 14 2 2" xfId="9602" xr:uid="{00000000-0005-0000-0000-0000B5440000}"/>
    <cellStyle name="SAPBEXHLevel0X 2 14 2 2 2" xfId="25593" xr:uid="{00000000-0005-0000-0000-0000B6440000}"/>
    <cellStyle name="SAPBEXHLevel0X 2 14 2 3" xfId="12420" xr:uid="{00000000-0005-0000-0000-0000B7440000}"/>
    <cellStyle name="SAPBEXHLevel0X 2 14 2 3 2" xfId="28264" xr:uid="{00000000-0005-0000-0000-0000B8440000}"/>
    <cellStyle name="SAPBEXHLevel0X 2 14 2 4" xfId="14876" xr:uid="{00000000-0005-0000-0000-0000B9440000}"/>
    <cellStyle name="SAPBEXHLevel0X 2 14 2 4 2" xfId="30327" xr:uid="{00000000-0005-0000-0000-0000BA440000}"/>
    <cellStyle name="SAPBEXHLevel0X 2 14 2 5" xfId="17743" xr:uid="{00000000-0005-0000-0000-0000BB440000}"/>
    <cellStyle name="SAPBEXHLevel0X 2 14 2 5 2" xfId="32859" xr:uid="{00000000-0005-0000-0000-0000BC440000}"/>
    <cellStyle name="SAPBEXHLevel0X 2 14 2 6" xfId="20351" xr:uid="{00000000-0005-0000-0000-0000BD440000}"/>
    <cellStyle name="SAPBEXHLevel0X 2 14 2 6 2" xfId="35288" xr:uid="{00000000-0005-0000-0000-0000BE440000}"/>
    <cellStyle name="SAPBEXHLevel0X 2 14 2 7" xfId="21239" xr:uid="{00000000-0005-0000-0000-0000BF440000}"/>
    <cellStyle name="SAPBEXHLevel0X 2 14 2 7 2" xfId="36165" xr:uid="{00000000-0005-0000-0000-0000C0440000}"/>
    <cellStyle name="SAPBEXHLevel0X 2 14 2 8" xfId="38615" xr:uid="{27E7F467-32A4-4AB7-B05A-AA7E48B1104A}"/>
    <cellStyle name="SAPBEXHLevel0X 2 14 2 9" xfId="43815" xr:uid="{2788E3B8-5BD4-4575-8606-17E684BFD436}"/>
    <cellStyle name="SAPBEXHLevel0X 2 14 3" xfId="8238" xr:uid="{00000000-0005-0000-0000-0000C1440000}"/>
    <cellStyle name="SAPBEXHLevel0X 2 14 3 2" xfId="24267" xr:uid="{00000000-0005-0000-0000-0000C2440000}"/>
    <cellStyle name="SAPBEXHLevel0X 2 14 4" xfId="11065" xr:uid="{00000000-0005-0000-0000-0000C3440000}"/>
    <cellStyle name="SAPBEXHLevel0X 2 14 4 2" xfId="26932" xr:uid="{00000000-0005-0000-0000-0000C4440000}"/>
    <cellStyle name="SAPBEXHLevel0X 2 14 5" xfId="15057" xr:uid="{00000000-0005-0000-0000-0000C5440000}"/>
    <cellStyle name="SAPBEXHLevel0X 2 14 5 2" xfId="30504" xr:uid="{00000000-0005-0000-0000-0000C6440000}"/>
    <cellStyle name="SAPBEXHLevel0X 2 14 6" xfId="16417" xr:uid="{00000000-0005-0000-0000-0000C7440000}"/>
    <cellStyle name="SAPBEXHLevel0X 2 14 6 2" xfId="31555" xr:uid="{00000000-0005-0000-0000-0000C8440000}"/>
    <cellStyle name="SAPBEXHLevel0X 2 14 7" xfId="19027" xr:uid="{00000000-0005-0000-0000-0000C9440000}"/>
    <cellStyle name="SAPBEXHLevel0X 2 14 7 2" xfId="33974" xr:uid="{00000000-0005-0000-0000-0000CA440000}"/>
    <cellStyle name="SAPBEXHLevel0X 2 14 8" xfId="40743" xr:uid="{F0523846-F515-49CC-AD81-8D378DC01E4E}"/>
    <cellStyle name="SAPBEXHLevel0X 2 14 9" xfId="42596" xr:uid="{C0879637-F37E-469A-BEDD-DFC3711C9775}"/>
    <cellStyle name="SAPBEXHLevel0X 2 15" xfId="3069" xr:uid="{00000000-0005-0000-0000-0000CB440000}"/>
    <cellStyle name="SAPBEXHLevel0X 2 15 10" xfId="40235" xr:uid="{BD2AA088-A8CF-4A4D-912A-FF922DAF0C1F}"/>
    <cellStyle name="SAPBEXHLevel0X 2 15 11" xfId="47116" xr:uid="{0D2CD3D3-D852-4FAD-97C3-C0503D0850F8}"/>
    <cellStyle name="SAPBEXHLevel0X 2 15 2" xfId="4446" xr:uid="{00000000-0005-0000-0000-0000CC440000}"/>
    <cellStyle name="SAPBEXHLevel0X 2 15 2 10" xfId="46006" xr:uid="{3EDE453F-4799-4CB0-A97F-13502F3B8012}"/>
    <cellStyle name="SAPBEXHLevel0X 2 15 2 11" xfId="48324" xr:uid="{DB435057-4C4F-4F81-BF0D-93581F7C19B1}"/>
    <cellStyle name="SAPBEXHLevel0X 2 15 2 2" xfId="9601" xr:uid="{00000000-0005-0000-0000-0000CD440000}"/>
    <cellStyle name="SAPBEXHLevel0X 2 15 2 2 2" xfId="25592" xr:uid="{00000000-0005-0000-0000-0000CE440000}"/>
    <cellStyle name="SAPBEXHLevel0X 2 15 2 3" xfId="12419" xr:uid="{00000000-0005-0000-0000-0000CF440000}"/>
    <cellStyle name="SAPBEXHLevel0X 2 15 2 3 2" xfId="28263" xr:uid="{00000000-0005-0000-0000-0000D0440000}"/>
    <cellStyle name="SAPBEXHLevel0X 2 15 2 4" xfId="14000" xr:uid="{00000000-0005-0000-0000-0000D1440000}"/>
    <cellStyle name="SAPBEXHLevel0X 2 15 2 4 2" xfId="29582" xr:uid="{00000000-0005-0000-0000-0000D2440000}"/>
    <cellStyle name="SAPBEXHLevel0X 2 15 2 5" xfId="17742" xr:uid="{00000000-0005-0000-0000-0000D3440000}"/>
    <cellStyle name="SAPBEXHLevel0X 2 15 2 5 2" xfId="32858" xr:uid="{00000000-0005-0000-0000-0000D4440000}"/>
    <cellStyle name="SAPBEXHLevel0X 2 15 2 6" xfId="20350" xr:uid="{00000000-0005-0000-0000-0000D5440000}"/>
    <cellStyle name="SAPBEXHLevel0X 2 15 2 6 2" xfId="35287" xr:uid="{00000000-0005-0000-0000-0000D6440000}"/>
    <cellStyle name="SAPBEXHLevel0X 2 15 2 7" xfId="21950" xr:uid="{00000000-0005-0000-0000-0000D7440000}"/>
    <cellStyle name="SAPBEXHLevel0X 2 15 2 7 2" xfId="36869" xr:uid="{00000000-0005-0000-0000-0000D8440000}"/>
    <cellStyle name="SAPBEXHLevel0X 2 15 2 8" xfId="38614" xr:uid="{37DE4C14-C95F-48C0-AE88-DABB58A65CAF}"/>
    <cellStyle name="SAPBEXHLevel0X 2 15 2 9" xfId="43816" xr:uid="{DA0837EE-16CB-4FDE-8837-F9296868BA08}"/>
    <cellStyle name="SAPBEXHLevel0X 2 15 3" xfId="8239" xr:uid="{00000000-0005-0000-0000-0000D9440000}"/>
    <cellStyle name="SAPBEXHLevel0X 2 15 3 2" xfId="24268" xr:uid="{00000000-0005-0000-0000-0000DA440000}"/>
    <cellStyle name="SAPBEXHLevel0X 2 15 4" xfId="11066" xr:uid="{00000000-0005-0000-0000-0000DB440000}"/>
    <cellStyle name="SAPBEXHLevel0X 2 15 4 2" xfId="26933" xr:uid="{00000000-0005-0000-0000-0000DC440000}"/>
    <cellStyle name="SAPBEXHLevel0X 2 15 5" xfId="14459" xr:uid="{00000000-0005-0000-0000-0000DD440000}"/>
    <cellStyle name="SAPBEXHLevel0X 2 15 5 2" xfId="29976" xr:uid="{00000000-0005-0000-0000-0000DE440000}"/>
    <cellStyle name="SAPBEXHLevel0X 2 15 6" xfId="16418" xr:uid="{00000000-0005-0000-0000-0000DF440000}"/>
    <cellStyle name="SAPBEXHLevel0X 2 15 6 2" xfId="31556" xr:uid="{00000000-0005-0000-0000-0000E0440000}"/>
    <cellStyle name="SAPBEXHLevel0X 2 15 7" xfId="19028" xr:uid="{00000000-0005-0000-0000-0000E1440000}"/>
    <cellStyle name="SAPBEXHLevel0X 2 15 7 2" xfId="33975" xr:uid="{00000000-0005-0000-0000-0000E2440000}"/>
    <cellStyle name="SAPBEXHLevel0X 2 15 8" xfId="39603" xr:uid="{30F58910-678A-4727-B883-65212471EAF0}"/>
    <cellStyle name="SAPBEXHLevel0X 2 15 9" xfId="42597" xr:uid="{138908B5-321D-4F14-96D0-AA73951ECEBA}"/>
    <cellStyle name="SAPBEXHLevel0X 2 16" xfId="3070" xr:uid="{00000000-0005-0000-0000-0000E3440000}"/>
    <cellStyle name="SAPBEXHLevel0X 2 16 10" xfId="42057" xr:uid="{2FC90517-A3C0-4D32-B66F-BFB15491DE19}"/>
    <cellStyle name="SAPBEXHLevel0X 2 16 11" xfId="47117" xr:uid="{BFC633B0-2996-433E-B53A-C18A6EC19A27}"/>
    <cellStyle name="SAPBEXHLevel0X 2 16 2" xfId="4445" xr:uid="{00000000-0005-0000-0000-0000E4440000}"/>
    <cellStyle name="SAPBEXHLevel0X 2 16 2 10" xfId="46007" xr:uid="{B18AA0E9-BAC3-4799-92E0-10F04225B1EE}"/>
    <cellStyle name="SAPBEXHLevel0X 2 16 2 11" xfId="48325" xr:uid="{12E5C007-EF36-415D-98F0-13A49F24C35F}"/>
    <cellStyle name="SAPBEXHLevel0X 2 16 2 2" xfId="9600" xr:uid="{00000000-0005-0000-0000-0000E5440000}"/>
    <cellStyle name="SAPBEXHLevel0X 2 16 2 2 2" xfId="25591" xr:uid="{00000000-0005-0000-0000-0000E6440000}"/>
    <cellStyle name="SAPBEXHLevel0X 2 16 2 3" xfId="12418" xr:uid="{00000000-0005-0000-0000-0000E7440000}"/>
    <cellStyle name="SAPBEXHLevel0X 2 16 2 3 2" xfId="28262" xr:uid="{00000000-0005-0000-0000-0000E8440000}"/>
    <cellStyle name="SAPBEXHLevel0X 2 16 2 4" xfId="15228" xr:uid="{00000000-0005-0000-0000-0000E9440000}"/>
    <cellStyle name="SAPBEXHLevel0X 2 16 2 4 2" xfId="30641" xr:uid="{00000000-0005-0000-0000-0000EA440000}"/>
    <cellStyle name="SAPBEXHLevel0X 2 16 2 5" xfId="17741" xr:uid="{00000000-0005-0000-0000-0000EB440000}"/>
    <cellStyle name="SAPBEXHLevel0X 2 16 2 5 2" xfId="32857" xr:uid="{00000000-0005-0000-0000-0000EC440000}"/>
    <cellStyle name="SAPBEXHLevel0X 2 16 2 6" xfId="20349" xr:uid="{00000000-0005-0000-0000-0000ED440000}"/>
    <cellStyle name="SAPBEXHLevel0X 2 16 2 6 2" xfId="35286" xr:uid="{00000000-0005-0000-0000-0000EE440000}"/>
    <cellStyle name="SAPBEXHLevel0X 2 16 2 7" xfId="21238" xr:uid="{00000000-0005-0000-0000-0000EF440000}"/>
    <cellStyle name="SAPBEXHLevel0X 2 16 2 7 2" xfId="36164" xr:uid="{00000000-0005-0000-0000-0000F0440000}"/>
    <cellStyle name="SAPBEXHLevel0X 2 16 2 8" xfId="38613" xr:uid="{D82E532C-0181-4061-AF63-B3B1EC83AE12}"/>
    <cellStyle name="SAPBEXHLevel0X 2 16 2 9" xfId="43817" xr:uid="{655601C2-59AD-43F4-81F0-52D8AC24FE78}"/>
    <cellStyle name="SAPBEXHLevel0X 2 16 3" xfId="8240" xr:uid="{00000000-0005-0000-0000-0000F1440000}"/>
    <cellStyle name="SAPBEXHLevel0X 2 16 3 2" xfId="24269" xr:uid="{00000000-0005-0000-0000-0000F2440000}"/>
    <cellStyle name="SAPBEXHLevel0X 2 16 4" xfId="11067" xr:uid="{00000000-0005-0000-0000-0000F3440000}"/>
    <cellStyle name="SAPBEXHLevel0X 2 16 4 2" xfId="26934" xr:uid="{00000000-0005-0000-0000-0000F4440000}"/>
    <cellStyle name="SAPBEXHLevel0X 2 16 5" xfId="13718" xr:uid="{00000000-0005-0000-0000-0000F5440000}"/>
    <cellStyle name="SAPBEXHLevel0X 2 16 5 2" xfId="29331" xr:uid="{00000000-0005-0000-0000-0000F6440000}"/>
    <cellStyle name="SAPBEXHLevel0X 2 16 6" xfId="16419" xr:uid="{00000000-0005-0000-0000-0000F7440000}"/>
    <cellStyle name="SAPBEXHLevel0X 2 16 6 2" xfId="31557" xr:uid="{00000000-0005-0000-0000-0000F8440000}"/>
    <cellStyle name="SAPBEXHLevel0X 2 16 7" xfId="19029" xr:uid="{00000000-0005-0000-0000-0000F9440000}"/>
    <cellStyle name="SAPBEXHLevel0X 2 16 7 2" xfId="33976" xr:uid="{00000000-0005-0000-0000-0000FA440000}"/>
    <cellStyle name="SAPBEXHLevel0X 2 16 8" xfId="40742" xr:uid="{69F63237-E25A-42C3-A2FF-931FEE5FD34D}"/>
    <cellStyle name="SAPBEXHLevel0X 2 16 9" xfId="42598" xr:uid="{CCD355A3-D17E-4622-A20F-2AEA65AEDA80}"/>
    <cellStyle name="SAPBEXHLevel0X 2 17" xfId="3063" xr:uid="{00000000-0005-0000-0000-0000FB440000}"/>
    <cellStyle name="SAPBEXHLevel0X 2 17 10" xfId="39275" xr:uid="{AC561320-32A4-48F0-A7EB-F2877DDB6021}"/>
    <cellStyle name="SAPBEXHLevel0X 2 17 11" xfId="43318" xr:uid="{AEE62CB3-B327-44D1-8BC1-D950ACC38F78}"/>
    <cellStyle name="SAPBEXHLevel0X 2 17 12" xfId="45503" xr:uid="{24871DAD-6BF0-4DB4-9022-13A9C046D178}"/>
    <cellStyle name="SAPBEXHLevel0X 2 17 13" xfId="47825" xr:uid="{72E78198-4DA9-4C71-A92F-4DC6CC60029C}"/>
    <cellStyle name="SAPBEXHLevel0X 2 17 2" xfId="8233" xr:uid="{00000000-0005-0000-0000-0000FC440000}"/>
    <cellStyle name="SAPBEXHLevel0X 2 17 2 2" xfId="24262" xr:uid="{00000000-0005-0000-0000-0000FD440000}"/>
    <cellStyle name="SAPBEXHLevel0X 2 17 3" xfId="11060" xr:uid="{00000000-0005-0000-0000-0000FE440000}"/>
    <cellStyle name="SAPBEXHLevel0X 2 17 3 2" xfId="26927" xr:uid="{00000000-0005-0000-0000-0000FF440000}"/>
    <cellStyle name="SAPBEXHLevel0X 2 17 4" xfId="15318" xr:uid="{00000000-0005-0000-0000-000000450000}"/>
    <cellStyle name="SAPBEXHLevel0X 2 17 4 2" xfId="30727" xr:uid="{00000000-0005-0000-0000-000001450000}"/>
    <cellStyle name="SAPBEXHLevel0X 2 17 5" xfId="16412" xr:uid="{00000000-0005-0000-0000-000002450000}"/>
    <cellStyle name="SAPBEXHLevel0X 2 17 5 2" xfId="31550" xr:uid="{00000000-0005-0000-0000-000003450000}"/>
    <cellStyle name="SAPBEXHLevel0X 2 17 6" xfId="19022" xr:uid="{00000000-0005-0000-0000-000004450000}"/>
    <cellStyle name="SAPBEXHLevel0X 2 17 6 2" xfId="33969" xr:uid="{00000000-0005-0000-0000-000005450000}"/>
    <cellStyle name="SAPBEXHLevel0X 2 17 7" xfId="21189" xr:uid="{00000000-0005-0000-0000-000006450000}"/>
    <cellStyle name="SAPBEXHLevel0X 2 17 7 2" xfId="36115" xr:uid="{00000000-0005-0000-0000-000007450000}"/>
    <cellStyle name="SAPBEXHLevel0X 2 17 8" xfId="6323" xr:uid="{00000000-0005-0000-0000-000008450000}"/>
    <cellStyle name="SAPBEXHLevel0X 2 17 9" xfId="40345" xr:uid="{A24EF026-FE6A-4417-8B0D-D84796AFE1AF}"/>
    <cellStyle name="SAPBEXHLevel0X 2 18" xfId="4452" xr:uid="{00000000-0005-0000-0000-000009450000}"/>
    <cellStyle name="SAPBEXHLevel0X 2 18 2" xfId="9607" xr:uid="{00000000-0005-0000-0000-00000A450000}"/>
    <cellStyle name="SAPBEXHLevel0X 2 18 2 2" xfId="25598" xr:uid="{00000000-0005-0000-0000-00000B450000}"/>
    <cellStyle name="SAPBEXHLevel0X 2 18 3" xfId="12425" xr:uid="{00000000-0005-0000-0000-00000C450000}"/>
    <cellStyle name="SAPBEXHLevel0X 2 18 3 2" xfId="28269" xr:uid="{00000000-0005-0000-0000-00000D450000}"/>
    <cellStyle name="SAPBEXHLevel0X 2 18 4" xfId="14002" xr:uid="{00000000-0005-0000-0000-00000E450000}"/>
    <cellStyle name="SAPBEXHLevel0X 2 18 4 2" xfId="29584" xr:uid="{00000000-0005-0000-0000-00000F450000}"/>
    <cellStyle name="SAPBEXHLevel0X 2 18 5" xfId="17748" xr:uid="{00000000-0005-0000-0000-000010450000}"/>
    <cellStyle name="SAPBEXHLevel0X 2 18 5 2" xfId="32864" xr:uid="{00000000-0005-0000-0000-000011450000}"/>
    <cellStyle name="SAPBEXHLevel0X 2 18 6" xfId="20356" xr:uid="{00000000-0005-0000-0000-000012450000}"/>
    <cellStyle name="SAPBEXHLevel0X 2 18 6 2" xfId="35293" xr:uid="{00000000-0005-0000-0000-000013450000}"/>
    <cellStyle name="SAPBEXHLevel0X 2 18 7" xfId="21947" xr:uid="{00000000-0005-0000-0000-000014450000}"/>
    <cellStyle name="SAPBEXHLevel0X 2 18 7 2" xfId="36866" xr:uid="{00000000-0005-0000-0000-000015450000}"/>
    <cellStyle name="SAPBEXHLevel0X 2 19" xfId="5431" xr:uid="{00000000-0005-0000-0000-000016450000}"/>
    <cellStyle name="SAPBEXHLevel0X 2 19 2" xfId="22681" xr:uid="{00000000-0005-0000-0000-000017450000}"/>
    <cellStyle name="SAPBEXHLevel0X 2 2" xfId="836" xr:uid="{00000000-0005-0000-0000-000018450000}"/>
    <cellStyle name="SAPBEXHLevel0X 2 2 10" xfId="15995" xr:uid="{00000000-0005-0000-0000-000019450000}"/>
    <cellStyle name="SAPBEXHLevel0X 2 2 10 2" xfId="31139" xr:uid="{00000000-0005-0000-0000-00001A450000}"/>
    <cellStyle name="SAPBEXHLevel0X 2 2 11" xfId="5045" xr:uid="{00000000-0005-0000-0000-00001B450000}"/>
    <cellStyle name="SAPBEXHLevel0X 2 2 12" xfId="39602" xr:uid="{E168C04F-E876-4C2B-AD68-651F3193122B}"/>
    <cellStyle name="SAPBEXHLevel0X 2 2 13" xfId="42599" xr:uid="{A00FB96B-C8B0-464A-94EA-373DEBDDF99B}"/>
    <cellStyle name="SAPBEXHLevel0X 2 2 14" xfId="42058" xr:uid="{309E7966-3E59-4CA2-9E22-48AE1BF7EF62}"/>
    <cellStyle name="SAPBEXHLevel0X 2 2 15" xfId="47118" xr:uid="{063B7D5C-71DF-4E6F-B54B-6A2353A298DD}"/>
    <cellStyle name="SAPBEXHLevel0X 2 2 2" xfId="837" xr:uid="{00000000-0005-0000-0000-00001C450000}"/>
    <cellStyle name="SAPBEXHLevel0X 2 2 2 10" xfId="5046" xr:uid="{00000000-0005-0000-0000-00001D450000}"/>
    <cellStyle name="SAPBEXHLevel0X 2 2 2 11" xfId="40741" xr:uid="{07D0FF76-EAB4-459C-ACE3-80C458401D4A}"/>
    <cellStyle name="SAPBEXHLevel0X 2 2 2 12" xfId="42600" xr:uid="{AB8C3319-8181-44EA-913D-EB6E43B3147C}"/>
    <cellStyle name="SAPBEXHLevel0X 2 2 2 13" xfId="42059" xr:uid="{A86E6EA0-CF6F-4FC4-A418-656C3BAEFBE1}"/>
    <cellStyle name="SAPBEXHLevel0X 2 2 2 14" xfId="47119" xr:uid="{3D4EF659-401D-497F-B6F8-FBFBDCC373DA}"/>
    <cellStyle name="SAPBEXHLevel0X 2 2 2 2" xfId="3072" xr:uid="{00000000-0005-0000-0000-00001E450000}"/>
    <cellStyle name="SAPBEXHLevel0X 2 2 2 2 10" xfId="38997" xr:uid="{917BE6E8-CFCC-4A12-A16F-7A3D373D1FB8}"/>
    <cellStyle name="SAPBEXHLevel0X 2 2 2 2 11" xfId="46711" xr:uid="{BB09C3D2-6CC0-485A-9D63-C0905545A658}"/>
    <cellStyle name="SAPBEXHLevel0X 2 2 2 2 12" xfId="49027" xr:uid="{CC401DB9-EB7D-43AC-9A35-818B192280F4}"/>
    <cellStyle name="SAPBEXHLevel0X 2 2 2 2 2" xfId="8242" xr:uid="{00000000-0005-0000-0000-00001F450000}"/>
    <cellStyle name="SAPBEXHLevel0X 2 2 2 2 2 2" xfId="24271" xr:uid="{00000000-0005-0000-0000-000020450000}"/>
    <cellStyle name="SAPBEXHLevel0X 2 2 2 2 3" xfId="11069" xr:uid="{00000000-0005-0000-0000-000021450000}"/>
    <cellStyle name="SAPBEXHLevel0X 2 2 2 2 3 2" xfId="26936" xr:uid="{00000000-0005-0000-0000-000022450000}"/>
    <cellStyle name="SAPBEXHLevel0X 2 2 2 2 4" xfId="14434" xr:uid="{00000000-0005-0000-0000-000023450000}"/>
    <cellStyle name="SAPBEXHLevel0X 2 2 2 2 4 2" xfId="29953" xr:uid="{00000000-0005-0000-0000-000024450000}"/>
    <cellStyle name="SAPBEXHLevel0X 2 2 2 2 5" xfId="16421" xr:uid="{00000000-0005-0000-0000-000025450000}"/>
    <cellStyle name="SAPBEXHLevel0X 2 2 2 2 5 2" xfId="31559" xr:uid="{00000000-0005-0000-0000-000026450000}"/>
    <cellStyle name="SAPBEXHLevel0X 2 2 2 2 6" xfId="19031" xr:uid="{00000000-0005-0000-0000-000027450000}"/>
    <cellStyle name="SAPBEXHLevel0X 2 2 2 2 6 2" xfId="33978" xr:uid="{00000000-0005-0000-0000-000028450000}"/>
    <cellStyle name="SAPBEXHLevel0X 2 2 2 2 7" xfId="21198" xr:uid="{00000000-0005-0000-0000-000029450000}"/>
    <cellStyle name="SAPBEXHLevel0X 2 2 2 2 7 2" xfId="36124" xr:uid="{00000000-0005-0000-0000-00002A450000}"/>
    <cellStyle name="SAPBEXHLevel0X 2 2 2 2 8" xfId="6325" xr:uid="{00000000-0005-0000-0000-00002B450000}"/>
    <cellStyle name="SAPBEXHLevel0X 2 2 2 2 9" xfId="41409" xr:uid="{41CDCA07-E660-4A50-80DE-DE55070FB690}"/>
    <cellStyle name="SAPBEXHLevel0X 2 2 2 3" xfId="4443" xr:uid="{00000000-0005-0000-0000-00002C450000}"/>
    <cellStyle name="SAPBEXHLevel0X 2 2 2 3 10" xfId="46009" xr:uid="{345BF8C7-5920-4568-BEDE-9B9130C2E78B}"/>
    <cellStyle name="SAPBEXHLevel0X 2 2 2 3 11" xfId="48327" xr:uid="{15C8B31D-D7B5-4252-BCEB-8CA70986FCF1}"/>
    <cellStyle name="SAPBEXHLevel0X 2 2 2 3 2" xfId="9598" xr:uid="{00000000-0005-0000-0000-00002D450000}"/>
    <cellStyle name="SAPBEXHLevel0X 2 2 2 3 2 2" xfId="25589" xr:uid="{00000000-0005-0000-0000-00002E450000}"/>
    <cellStyle name="SAPBEXHLevel0X 2 2 2 3 3" xfId="12416" xr:uid="{00000000-0005-0000-0000-00002F450000}"/>
    <cellStyle name="SAPBEXHLevel0X 2 2 2 3 3 2" xfId="28260" xr:uid="{00000000-0005-0000-0000-000030450000}"/>
    <cellStyle name="SAPBEXHLevel0X 2 2 2 3 4" xfId="7398" xr:uid="{00000000-0005-0000-0000-000031450000}"/>
    <cellStyle name="SAPBEXHLevel0X 2 2 2 3 4 2" xfId="23596" xr:uid="{00000000-0005-0000-0000-000032450000}"/>
    <cellStyle name="SAPBEXHLevel0X 2 2 2 3 5" xfId="17739" xr:uid="{00000000-0005-0000-0000-000033450000}"/>
    <cellStyle name="SAPBEXHLevel0X 2 2 2 3 5 2" xfId="32855" xr:uid="{00000000-0005-0000-0000-000034450000}"/>
    <cellStyle name="SAPBEXHLevel0X 2 2 2 3 6" xfId="20347" xr:uid="{00000000-0005-0000-0000-000035450000}"/>
    <cellStyle name="SAPBEXHLevel0X 2 2 2 3 6 2" xfId="35284" xr:uid="{00000000-0005-0000-0000-000036450000}"/>
    <cellStyle name="SAPBEXHLevel0X 2 2 2 3 7" xfId="21237" xr:uid="{00000000-0005-0000-0000-000037450000}"/>
    <cellStyle name="SAPBEXHLevel0X 2 2 2 3 7 2" xfId="36163" xr:uid="{00000000-0005-0000-0000-000038450000}"/>
    <cellStyle name="SAPBEXHLevel0X 2 2 2 3 8" xfId="38612" xr:uid="{39873DDD-2D16-4798-9F1C-A53A198CA5F1}"/>
    <cellStyle name="SAPBEXHLevel0X 2 2 2 3 9" xfId="43819" xr:uid="{5A36A701-4FA6-4C0C-853C-A81A436B8BAD}"/>
    <cellStyle name="SAPBEXHLevel0X 2 2 2 4" xfId="5429" xr:uid="{00000000-0005-0000-0000-000039450000}"/>
    <cellStyle name="SAPBEXHLevel0X 2 2 2 4 2" xfId="22679" xr:uid="{00000000-0005-0000-0000-00003A450000}"/>
    <cellStyle name="SAPBEXHLevel0X 2 2 2 5" xfId="6880" xr:uid="{00000000-0005-0000-0000-00003B450000}"/>
    <cellStyle name="SAPBEXHLevel0X 2 2 2 5 2" xfId="23316" xr:uid="{00000000-0005-0000-0000-00003C450000}"/>
    <cellStyle name="SAPBEXHLevel0X 2 2 2 6" xfId="14740" xr:uid="{00000000-0005-0000-0000-00003D450000}"/>
    <cellStyle name="SAPBEXHLevel0X 2 2 2 6 2" xfId="30209" xr:uid="{00000000-0005-0000-0000-00003E450000}"/>
    <cellStyle name="SAPBEXHLevel0X 2 2 2 7" xfId="10567" xr:uid="{00000000-0005-0000-0000-00003F450000}"/>
    <cellStyle name="SAPBEXHLevel0X 2 2 2 7 2" xfId="26482" xr:uid="{00000000-0005-0000-0000-000040450000}"/>
    <cellStyle name="SAPBEXHLevel0X 2 2 2 8" xfId="14220" xr:uid="{00000000-0005-0000-0000-000041450000}"/>
    <cellStyle name="SAPBEXHLevel0X 2 2 2 8 2" xfId="29761" xr:uid="{00000000-0005-0000-0000-000042450000}"/>
    <cellStyle name="SAPBEXHLevel0X 2 2 2 9" xfId="18266" xr:uid="{00000000-0005-0000-0000-000043450000}"/>
    <cellStyle name="SAPBEXHLevel0X 2 2 2 9 2" xfId="33362" xr:uid="{00000000-0005-0000-0000-000044450000}"/>
    <cellStyle name="SAPBEXHLevel0X 2 2 3" xfId="3071" xr:uid="{00000000-0005-0000-0000-000045450000}"/>
    <cellStyle name="SAPBEXHLevel0X 2 2 3 10" xfId="38998" xr:uid="{B54CFAC0-6489-48F3-A2DE-ED835A878291}"/>
    <cellStyle name="SAPBEXHLevel0X 2 2 3 11" xfId="46710" xr:uid="{1FF042B0-5A60-4EB0-B783-532042905B89}"/>
    <cellStyle name="SAPBEXHLevel0X 2 2 3 12" xfId="49026" xr:uid="{2FC874D2-CC6A-4009-9989-FFDE32021269}"/>
    <cellStyle name="SAPBEXHLevel0X 2 2 3 2" xfId="8241" xr:uid="{00000000-0005-0000-0000-000046450000}"/>
    <cellStyle name="SAPBEXHLevel0X 2 2 3 2 2" xfId="24270" xr:uid="{00000000-0005-0000-0000-000047450000}"/>
    <cellStyle name="SAPBEXHLevel0X 2 2 3 3" xfId="11068" xr:uid="{00000000-0005-0000-0000-000048450000}"/>
    <cellStyle name="SAPBEXHLevel0X 2 2 3 3 2" xfId="26935" xr:uid="{00000000-0005-0000-0000-000049450000}"/>
    <cellStyle name="SAPBEXHLevel0X 2 2 3 4" xfId="15489" xr:uid="{00000000-0005-0000-0000-00004A450000}"/>
    <cellStyle name="SAPBEXHLevel0X 2 2 3 4 2" xfId="30850" xr:uid="{00000000-0005-0000-0000-00004B450000}"/>
    <cellStyle name="SAPBEXHLevel0X 2 2 3 5" xfId="16420" xr:uid="{00000000-0005-0000-0000-00004C450000}"/>
    <cellStyle name="SAPBEXHLevel0X 2 2 3 5 2" xfId="31558" xr:uid="{00000000-0005-0000-0000-00004D450000}"/>
    <cellStyle name="SAPBEXHLevel0X 2 2 3 6" xfId="19030" xr:uid="{00000000-0005-0000-0000-00004E450000}"/>
    <cellStyle name="SAPBEXHLevel0X 2 2 3 6 2" xfId="33977" xr:uid="{00000000-0005-0000-0000-00004F450000}"/>
    <cellStyle name="SAPBEXHLevel0X 2 2 3 7" xfId="21197" xr:uid="{00000000-0005-0000-0000-000050450000}"/>
    <cellStyle name="SAPBEXHLevel0X 2 2 3 7 2" xfId="36123" xr:uid="{00000000-0005-0000-0000-000051450000}"/>
    <cellStyle name="SAPBEXHLevel0X 2 2 3 8" xfId="6324" xr:uid="{00000000-0005-0000-0000-000052450000}"/>
    <cellStyle name="SAPBEXHLevel0X 2 2 3 9" xfId="41408" xr:uid="{3B74D0F3-63EA-4D92-B6A6-020D5B0D81BB}"/>
    <cellStyle name="SAPBEXHLevel0X 2 2 4" xfId="4444" xr:uid="{00000000-0005-0000-0000-000053450000}"/>
    <cellStyle name="SAPBEXHLevel0X 2 2 4 10" xfId="46008" xr:uid="{38586E7F-46E7-4A29-8BBB-F43C77D68740}"/>
    <cellStyle name="SAPBEXHLevel0X 2 2 4 11" xfId="48326" xr:uid="{07C4082B-2264-453D-8772-B9E82051135D}"/>
    <cellStyle name="SAPBEXHLevel0X 2 2 4 2" xfId="9599" xr:uid="{00000000-0005-0000-0000-000054450000}"/>
    <cellStyle name="SAPBEXHLevel0X 2 2 4 2 2" xfId="25590" xr:uid="{00000000-0005-0000-0000-000055450000}"/>
    <cellStyle name="SAPBEXHLevel0X 2 2 4 3" xfId="12417" xr:uid="{00000000-0005-0000-0000-000056450000}"/>
    <cellStyle name="SAPBEXHLevel0X 2 2 4 3 2" xfId="28261" xr:uid="{00000000-0005-0000-0000-000057450000}"/>
    <cellStyle name="SAPBEXHLevel0X 2 2 4 4" xfId="10452" xr:uid="{00000000-0005-0000-0000-000058450000}"/>
    <cellStyle name="SAPBEXHLevel0X 2 2 4 4 2" xfId="26374" xr:uid="{00000000-0005-0000-0000-000059450000}"/>
    <cellStyle name="SAPBEXHLevel0X 2 2 4 5" xfId="17740" xr:uid="{00000000-0005-0000-0000-00005A450000}"/>
    <cellStyle name="SAPBEXHLevel0X 2 2 4 5 2" xfId="32856" xr:uid="{00000000-0005-0000-0000-00005B450000}"/>
    <cellStyle name="SAPBEXHLevel0X 2 2 4 6" xfId="20348" xr:uid="{00000000-0005-0000-0000-00005C450000}"/>
    <cellStyle name="SAPBEXHLevel0X 2 2 4 6 2" xfId="35285" xr:uid="{00000000-0005-0000-0000-00005D450000}"/>
    <cellStyle name="SAPBEXHLevel0X 2 2 4 7" xfId="21951" xr:uid="{00000000-0005-0000-0000-00005E450000}"/>
    <cellStyle name="SAPBEXHLevel0X 2 2 4 7 2" xfId="36870" xr:uid="{00000000-0005-0000-0000-00005F450000}"/>
    <cellStyle name="SAPBEXHLevel0X 2 2 4 8" xfId="39085" xr:uid="{858F6B70-776A-4F5D-938C-848C8D6A8D1A}"/>
    <cellStyle name="SAPBEXHLevel0X 2 2 4 9" xfId="43818" xr:uid="{D6E8CA9B-111F-4354-A08F-DDFB393A3CDE}"/>
    <cellStyle name="SAPBEXHLevel0X 2 2 5" xfId="5430" xr:uid="{00000000-0005-0000-0000-000060450000}"/>
    <cellStyle name="SAPBEXHLevel0X 2 2 5 2" xfId="22680" xr:uid="{00000000-0005-0000-0000-000061450000}"/>
    <cellStyle name="SAPBEXHLevel0X 2 2 6" xfId="6881" xr:uid="{00000000-0005-0000-0000-000062450000}"/>
    <cellStyle name="SAPBEXHLevel0X 2 2 6 2" xfId="23317" xr:uid="{00000000-0005-0000-0000-000063450000}"/>
    <cellStyle name="SAPBEXHLevel0X 2 2 7" xfId="14757" xr:uid="{00000000-0005-0000-0000-000064450000}"/>
    <cellStyle name="SAPBEXHLevel0X 2 2 7 2" xfId="30214" xr:uid="{00000000-0005-0000-0000-000065450000}"/>
    <cellStyle name="SAPBEXHLevel0X 2 2 8" xfId="13022" xr:uid="{00000000-0005-0000-0000-000066450000}"/>
    <cellStyle name="SAPBEXHLevel0X 2 2 8 2" xfId="28821" xr:uid="{00000000-0005-0000-0000-000067450000}"/>
    <cellStyle name="SAPBEXHLevel0X 2 2 9" xfId="15402" xr:uid="{00000000-0005-0000-0000-000068450000}"/>
    <cellStyle name="SAPBEXHLevel0X 2 2 9 2" xfId="30790" xr:uid="{00000000-0005-0000-0000-000069450000}"/>
    <cellStyle name="SAPBEXHLevel0X 2 20" xfId="7638" xr:uid="{00000000-0005-0000-0000-00006A450000}"/>
    <cellStyle name="SAPBEXHLevel0X 2 20 2" xfId="23773" xr:uid="{00000000-0005-0000-0000-00006B450000}"/>
    <cellStyle name="SAPBEXHLevel0X 2 21" xfId="12934" xr:uid="{00000000-0005-0000-0000-00006C450000}"/>
    <cellStyle name="SAPBEXHLevel0X 2 21 2" xfId="28773" xr:uid="{00000000-0005-0000-0000-00006D450000}"/>
    <cellStyle name="SAPBEXHLevel0X 2 22" xfId="10340" xr:uid="{00000000-0005-0000-0000-00006E450000}"/>
    <cellStyle name="SAPBEXHLevel0X 2 22 2" xfId="26279" xr:uid="{00000000-0005-0000-0000-00006F450000}"/>
    <cellStyle name="SAPBEXHLevel0X 2 23" xfId="14687" xr:uid="{00000000-0005-0000-0000-000070450000}"/>
    <cellStyle name="SAPBEXHLevel0X 2 23 2" xfId="30177" xr:uid="{00000000-0005-0000-0000-000071450000}"/>
    <cellStyle name="SAPBEXHLevel0X 2 24" xfId="6686" xr:uid="{00000000-0005-0000-0000-000072450000}"/>
    <cellStyle name="SAPBEXHLevel0X 2 24 2" xfId="23180" xr:uid="{00000000-0005-0000-0000-000073450000}"/>
    <cellStyle name="SAPBEXHLevel0X 2 25" xfId="5044" xr:uid="{00000000-0005-0000-0000-000074450000}"/>
    <cellStyle name="SAPBEXHLevel0X 2 26" xfId="38034" xr:uid="{00000000-0005-0000-0000-000075450000}"/>
    <cellStyle name="SAPBEXHLevel0X 2 27" xfId="38299" xr:uid="{D0310E67-6C4F-4A21-92FC-4B24D9C146DA}"/>
    <cellStyle name="SAPBEXHLevel0X 2 28" xfId="41136" xr:uid="{A22845B2-9D71-414D-9DFA-DAAD8AA23A3E}"/>
    <cellStyle name="SAPBEXHLevel0X 2 29" xfId="43342" xr:uid="{A69990A7-D49F-4822-8DEB-F75D68B46632}"/>
    <cellStyle name="SAPBEXHLevel0X 2 3" xfId="3073" xr:uid="{00000000-0005-0000-0000-000076450000}"/>
    <cellStyle name="SAPBEXHLevel0X 2 3 10" xfId="42601" xr:uid="{5A59BB47-8ACD-482C-A437-782B3823E481}"/>
    <cellStyle name="SAPBEXHLevel0X 2 3 11" xfId="42060" xr:uid="{4CEB67AE-A1E0-4F12-B614-9F6CBE559C1B}"/>
    <cellStyle name="SAPBEXHLevel0X 2 3 12" xfId="47120" xr:uid="{A1119FFF-4879-47B2-92F3-718ABE968A86}"/>
    <cellStyle name="SAPBEXHLevel0X 2 3 2" xfId="3074" xr:uid="{00000000-0005-0000-0000-000077450000}"/>
    <cellStyle name="SAPBEXHLevel0X 2 3 2 10" xfId="42061" xr:uid="{C6FE51F8-D498-4AEF-9FF6-8AB4991734FC}"/>
    <cellStyle name="SAPBEXHLevel0X 2 3 2 11" xfId="47121" xr:uid="{4DC2ABF9-C70C-4B30-BC3F-CDCED190A19E}"/>
    <cellStyle name="SAPBEXHLevel0X 2 3 2 2" xfId="4441" xr:uid="{00000000-0005-0000-0000-000078450000}"/>
    <cellStyle name="SAPBEXHLevel0X 2 3 2 2 10" xfId="46011" xr:uid="{78CE0138-65DA-4215-B36B-DE2FA5220811}"/>
    <cellStyle name="SAPBEXHLevel0X 2 3 2 2 11" xfId="48329" xr:uid="{959D0268-D88E-460B-B210-374A208FDC4C}"/>
    <cellStyle name="SAPBEXHLevel0X 2 3 2 2 2" xfId="9596" xr:uid="{00000000-0005-0000-0000-000079450000}"/>
    <cellStyle name="SAPBEXHLevel0X 2 3 2 2 2 2" xfId="25587" xr:uid="{00000000-0005-0000-0000-00007A450000}"/>
    <cellStyle name="SAPBEXHLevel0X 2 3 2 2 3" xfId="12414" xr:uid="{00000000-0005-0000-0000-00007B450000}"/>
    <cellStyle name="SAPBEXHLevel0X 2 3 2 2 3 2" xfId="28258" xr:uid="{00000000-0005-0000-0000-00007C450000}"/>
    <cellStyle name="SAPBEXHLevel0X 2 3 2 2 4" xfId="13997" xr:uid="{00000000-0005-0000-0000-00007D450000}"/>
    <cellStyle name="SAPBEXHLevel0X 2 3 2 2 4 2" xfId="29579" xr:uid="{00000000-0005-0000-0000-00007E450000}"/>
    <cellStyle name="SAPBEXHLevel0X 2 3 2 2 5" xfId="17737" xr:uid="{00000000-0005-0000-0000-00007F450000}"/>
    <cellStyle name="SAPBEXHLevel0X 2 3 2 2 5 2" xfId="32853" xr:uid="{00000000-0005-0000-0000-000080450000}"/>
    <cellStyle name="SAPBEXHLevel0X 2 3 2 2 6" xfId="20345" xr:uid="{00000000-0005-0000-0000-000081450000}"/>
    <cellStyle name="SAPBEXHLevel0X 2 3 2 2 6 2" xfId="35282" xr:uid="{00000000-0005-0000-0000-000082450000}"/>
    <cellStyle name="SAPBEXHLevel0X 2 3 2 2 7" xfId="21236" xr:uid="{00000000-0005-0000-0000-000083450000}"/>
    <cellStyle name="SAPBEXHLevel0X 2 3 2 2 7 2" xfId="36162" xr:uid="{00000000-0005-0000-0000-000084450000}"/>
    <cellStyle name="SAPBEXHLevel0X 2 3 2 2 8" xfId="39084" xr:uid="{57D1BFD8-8A01-4718-8AC1-75F1D88259DC}"/>
    <cellStyle name="SAPBEXHLevel0X 2 3 2 2 9" xfId="43821" xr:uid="{B3262CEE-CA93-433B-89AB-1790B7C0F930}"/>
    <cellStyle name="SAPBEXHLevel0X 2 3 2 3" xfId="8244" xr:uid="{00000000-0005-0000-0000-000085450000}"/>
    <cellStyle name="SAPBEXHLevel0X 2 3 2 3 2" xfId="24273" xr:uid="{00000000-0005-0000-0000-000086450000}"/>
    <cellStyle name="SAPBEXHLevel0X 2 3 2 4" xfId="11071" xr:uid="{00000000-0005-0000-0000-000087450000}"/>
    <cellStyle name="SAPBEXHLevel0X 2 3 2 4 2" xfId="26938" xr:uid="{00000000-0005-0000-0000-000088450000}"/>
    <cellStyle name="SAPBEXHLevel0X 2 3 2 5" xfId="15317" xr:uid="{00000000-0005-0000-0000-000089450000}"/>
    <cellStyle name="SAPBEXHLevel0X 2 3 2 5 2" xfId="30726" xr:uid="{00000000-0005-0000-0000-00008A450000}"/>
    <cellStyle name="SAPBEXHLevel0X 2 3 2 6" xfId="16423" xr:uid="{00000000-0005-0000-0000-00008B450000}"/>
    <cellStyle name="SAPBEXHLevel0X 2 3 2 6 2" xfId="31561" xr:uid="{00000000-0005-0000-0000-00008C450000}"/>
    <cellStyle name="SAPBEXHLevel0X 2 3 2 7" xfId="19033" xr:uid="{00000000-0005-0000-0000-00008D450000}"/>
    <cellStyle name="SAPBEXHLevel0X 2 3 2 7 2" xfId="33980" xr:uid="{00000000-0005-0000-0000-00008E450000}"/>
    <cellStyle name="SAPBEXHLevel0X 2 3 2 8" xfId="40740" xr:uid="{376739FF-A448-4E47-AD1B-B1DC164B0C46}"/>
    <cellStyle name="SAPBEXHLevel0X 2 3 2 9" xfId="42602" xr:uid="{0CD7EC5F-8D38-4C9F-A415-274332EB6C5A}"/>
    <cellStyle name="SAPBEXHLevel0X 2 3 3" xfId="4442" xr:uid="{00000000-0005-0000-0000-00008F450000}"/>
    <cellStyle name="SAPBEXHLevel0X 2 3 3 10" xfId="46010" xr:uid="{78D07618-BD64-4FE0-8BD0-EE8066B0B07D}"/>
    <cellStyle name="SAPBEXHLevel0X 2 3 3 11" xfId="48328" xr:uid="{5133887D-9CF7-4BD4-BBCA-12B926043E6E}"/>
    <cellStyle name="SAPBEXHLevel0X 2 3 3 2" xfId="9597" xr:uid="{00000000-0005-0000-0000-000090450000}"/>
    <cellStyle name="SAPBEXHLevel0X 2 3 3 2 2" xfId="25588" xr:uid="{00000000-0005-0000-0000-000091450000}"/>
    <cellStyle name="SAPBEXHLevel0X 2 3 3 3" xfId="12415" xr:uid="{00000000-0005-0000-0000-000092450000}"/>
    <cellStyle name="SAPBEXHLevel0X 2 3 3 3 2" xfId="28259" xr:uid="{00000000-0005-0000-0000-000093450000}"/>
    <cellStyle name="SAPBEXHLevel0X 2 3 3 4" xfId="14879" xr:uid="{00000000-0005-0000-0000-000094450000}"/>
    <cellStyle name="SAPBEXHLevel0X 2 3 3 4 2" xfId="30330" xr:uid="{00000000-0005-0000-0000-000095450000}"/>
    <cellStyle name="SAPBEXHLevel0X 2 3 3 5" xfId="17738" xr:uid="{00000000-0005-0000-0000-000096450000}"/>
    <cellStyle name="SAPBEXHLevel0X 2 3 3 5 2" xfId="32854" xr:uid="{00000000-0005-0000-0000-000097450000}"/>
    <cellStyle name="SAPBEXHLevel0X 2 3 3 6" xfId="20346" xr:uid="{00000000-0005-0000-0000-000098450000}"/>
    <cellStyle name="SAPBEXHLevel0X 2 3 3 6 2" xfId="35283" xr:uid="{00000000-0005-0000-0000-000099450000}"/>
    <cellStyle name="SAPBEXHLevel0X 2 3 3 7" xfId="21952" xr:uid="{00000000-0005-0000-0000-00009A450000}"/>
    <cellStyle name="SAPBEXHLevel0X 2 3 3 7 2" xfId="36871" xr:uid="{00000000-0005-0000-0000-00009B450000}"/>
    <cellStyle name="SAPBEXHLevel0X 2 3 3 8" xfId="38128" xr:uid="{A50B3F56-19F8-4CD8-803D-F7A5E0A31677}"/>
    <cellStyle name="SAPBEXHLevel0X 2 3 3 9" xfId="43820" xr:uid="{B57F84D8-5249-4882-BA7E-FDA700F9BC0D}"/>
    <cellStyle name="SAPBEXHLevel0X 2 3 4" xfId="8243" xr:uid="{00000000-0005-0000-0000-00009C450000}"/>
    <cellStyle name="SAPBEXHLevel0X 2 3 4 2" xfId="24272" xr:uid="{00000000-0005-0000-0000-00009D450000}"/>
    <cellStyle name="SAPBEXHLevel0X 2 3 5" xfId="11070" xr:uid="{00000000-0005-0000-0000-00009E450000}"/>
    <cellStyle name="SAPBEXHLevel0X 2 3 5 2" xfId="26937" xr:uid="{00000000-0005-0000-0000-00009F450000}"/>
    <cellStyle name="SAPBEXHLevel0X 2 3 6" xfId="14460" xr:uid="{00000000-0005-0000-0000-0000A0450000}"/>
    <cellStyle name="SAPBEXHLevel0X 2 3 6 2" xfId="29977" xr:uid="{00000000-0005-0000-0000-0000A1450000}"/>
    <cellStyle name="SAPBEXHLevel0X 2 3 7" xfId="16422" xr:uid="{00000000-0005-0000-0000-0000A2450000}"/>
    <cellStyle name="SAPBEXHLevel0X 2 3 7 2" xfId="31560" xr:uid="{00000000-0005-0000-0000-0000A3450000}"/>
    <cellStyle name="SAPBEXHLevel0X 2 3 8" xfId="19032" xr:uid="{00000000-0005-0000-0000-0000A4450000}"/>
    <cellStyle name="SAPBEXHLevel0X 2 3 8 2" xfId="33979" xr:uid="{00000000-0005-0000-0000-0000A5450000}"/>
    <cellStyle name="SAPBEXHLevel0X 2 3 9" xfId="39601" xr:uid="{05E3CAA7-88CE-4E5A-A3D7-83077559181B}"/>
    <cellStyle name="SAPBEXHLevel0X 2 30" xfId="41232" xr:uid="{A74199BC-C448-4AAB-9E1B-F2EF27C64BD7}"/>
    <cellStyle name="SAPBEXHLevel0X 2 4" xfId="3075" xr:uid="{00000000-0005-0000-0000-0000A6450000}"/>
    <cellStyle name="SAPBEXHLevel0X 2 4 10" xfId="42603" xr:uid="{A5E6F213-B1DB-4CF0-80B6-9AAA7C49326A}"/>
    <cellStyle name="SAPBEXHLevel0X 2 4 11" xfId="42062" xr:uid="{A82DBBD4-45EC-42A4-BEC8-9C47C56B7A09}"/>
    <cellStyle name="SAPBEXHLevel0X 2 4 12" xfId="47122" xr:uid="{2F9C405D-BE13-4E3A-9F86-6BA61B9D5568}"/>
    <cellStyle name="SAPBEXHLevel0X 2 4 2" xfId="3076" xr:uid="{00000000-0005-0000-0000-0000A7450000}"/>
    <cellStyle name="SAPBEXHLevel0X 2 4 2 10" xfId="42063" xr:uid="{E479E84A-B8E4-4E33-8A05-9377E200BA2A}"/>
    <cellStyle name="SAPBEXHLevel0X 2 4 2 11" xfId="47123" xr:uid="{9551295B-0B8B-4709-8034-24F313EAE108}"/>
    <cellStyle name="SAPBEXHLevel0X 2 4 2 2" xfId="4439" xr:uid="{00000000-0005-0000-0000-0000A8450000}"/>
    <cellStyle name="SAPBEXHLevel0X 2 4 2 2 10" xfId="46013" xr:uid="{4BA14CAC-CDEB-49B4-B09D-5A3DC5139B3F}"/>
    <cellStyle name="SAPBEXHLevel0X 2 4 2 2 11" xfId="48331" xr:uid="{AC5A8B0A-E9C4-40C6-A050-84E7B112B30E}"/>
    <cellStyle name="SAPBEXHLevel0X 2 4 2 2 2" xfId="9594" xr:uid="{00000000-0005-0000-0000-0000A9450000}"/>
    <cellStyle name="SAPBEXHLevel0X 2 4 2 2 2 2" xfId="25585" xr:uid="{00000000-0005-0000-0000-0000AA450000}"/>
    <cellStyle name="SAPBEXHLevel0X 2 4 2 2 3" xfId="12412" xr:uid="{00000000-0005-0000-0000-0000AB450000}"/>
    <cellStyle name="SAPBEXHLevel0X 2 4 2 2 3 2" xfId="28256" xr:uid="{00000000-0005-0000-0000-0000AC450000}"/>
    <cellStyle name="SAPBEXHLevel0X 2 4 2 2 4" xfId="13998" xr:uid="{00000000-0005-0000-0000-0000AD450000}"/>
    <cellStyle name="SAPBEXHLevel0X 2 4 2 2 4 2" xfId="29580" xr:uid="{00000000-0005-0000-0000-0000AE450000}"/>
    <cellStyle name="SAPBEXHLevel0X 2 4 2 2 5" xfId="17735" xr:uid="{00000000-0005-0000-0000-0000AF450000}"/>
    <cellStyle name="SAPBEXHLevel0X 2 4 2 2 5 2" xfId="32851" xr:uid="{00000000-0005-0000-0000-0000B0450000}"/>
    <cellStyle name="SAPBEXHLevel0X 2 4 2 2 6" xfId="20343" xr:uid="{00000000-0005-0000-0000-0000B1450000}"/>
    <cellStyle name="SAPBEXHLevel0X 2 4 2 2 6 2" xfId="35280" xr:uid="{00000000-0005-0000-0000-0000B2450000}"/>
    <cellStyle name="SAPBEXHLevel0X 2 4 2 2 7" xfId="21235" xr:uid="{00000000-0005-0000-0000-0000B3450000}"/>
    <cellStyle name="SAPBEXHLevel0X 2 4 2 2 7 2" xfId="36161" xr:uid="{00000000-0005-0000-0000-0000B4450000}"/>
    <cellStyle name="SAPBEXHLevel0X 2 4 2 2 8" xfId="38611" xr:uid="{266138EE-80AE-4F98-A2E8-E3D18ED8C758}"/>
    <cellStyle name="SAPBEXHLevel0X 2 4 2 2 9" xfId="43823" xr:uid="{CE14D848-90C7-4C1F-8C28-AB523AE6C751}"/>
    <cellStyle name="SAPBEXHLevel0X 2 4 2 3" xfId="8246" xr:uid="{00000000-0005-0000-0000-0000B5450000}"/>
    <cellStyle name="SAPBEXHLevel0X 2 4 2 3 2" xfId="24275" xr:uid="{00000000-0005-0000-0000-0000B6450000}"/>
    <cellStyle name="SAPBEXHLevel0X 2 4 2 4" xfId="11073" xr:uid="{00000000-0005-0000-0000-0000B7450000}"/>
    <cellStyle name="SAPBEXHLevel0X 2 4 2 4 2" xfId="26940" xr:uid="{00000000-0005-0000-0000-0000B8450000}"/>
    <cellStyle name="SAPBEXHLevel0X 2 4 2 5" xfId="13807" xr:uid="{00000000-0005-0000-0000-0000B9450000}"/>
    <cellStyle name="SAPBEXHLevel0X 2 4 2 5 2" xfId="29395" xr:uid="{00000000-0005-0000-0000-0000BA450000}"/>
    <cellStyle name="SAPBEXHLevel0X 2 4 2 6" xfId="16425" xr:uid="{00000000-0005-0000-0000-0000BB450000}"/>
    <cellStyle name="SAPBEXHLevel0X 2 4 2 6 2" xfId="31563" xr:uid="{00000000-0005-0000-0000-0000BC450000}"/>
    <cellStyle name="SAPBEXHLevel0X 2 4 2 7" xfId="19035" xr:uid="{00000000-0005-0000-0000-0000BD450000}"/>
    <cellStyle name="SAPBEXHLevel0X 2 4 2 7 2" xfId="33982" xr:uid="{00000000-0005-0000-0000-0000BE450000}"/>
    <cellStyle name="SAPBEXHLevel0X 2 4 2 8" xfId="40738" xr:uid="{160AC005-E28D-4C8A-9438-0FCC4162E9AE}"/>
    <cellStyle name="SAPBEXHLevel0X 2 4 2 9" xfId="42604" xr:uid="{210EE3A3-EDE5-45F7-9337-C7A4EB04770C}"/>
    <cellStyle name="SAPBEXHLevel0X 2 4 3" xfId="4440" xr:uid="{00000000-0005-0000-0000-0000BF450000}"/>
    <cellStyle name="SAPBEXHLevel0X 2 4 3 10" xfId="46012" xr:uid="{78AF84E8-66AF-4C07-9182-3AA8BB213C72}"/>
    <cellStyle name="SAPBEXHLevel0X 2 4 3 11" xfId="48330" xr:uid="{6D0600BB-4A0D-4803-BFCE-5A13E039D6D5}"/>
    <cellStyle name="SAPBEXHLevel0X 2 4 3 2" xfId="9595" xr:uid="{00000000-0005-0000-0000-0000C0450000}"/>
    <cellStyle name="SAPBEXHLevel0X 2 4 3 2 2" xfId="25586" xr:uid="{00000000-0005-0000-0000-0000C1450000}"/>
    <cellStyle name="SAPBEXHLevel0X 2 4 3 3" xfId="12413" xr:uid="{00000000-0005-0000-0000-0000C2450000}"/>
    <cellStyle name="SAPBEXHLevel0X 2 4 3 3 2" xfId="28257" xr:uid="{00000000-0005-0000-0000-0000C3450000}"/>
    <cellStyle name="SAPBEXHLevel0X 2 4 3 4" xfId="14878" xr:uid="{00000000-0005-0000-0000-0000C4450000}"/>
    <cellStyle name="SAPBEXHLevel0X 2 4 3 4 2" xfId="30329" xr:uid="{00000000-0005-0000-0000-0000C5450000}"/>
    <cellStyle name="SAPBEXHLevel0X 2 4 3 5" xfId="17736" xr:uid="{00000000-0005-0000-0000-0000C6450000}"/>
    <cellStyle name="SAPBEXHLevel0X 2 4 3 5 2" xfId="32852" xr:uid="{00000000-0005-0000-0000-0000C7450000}"/>
    <cellStyle name="SAPBEXHLevel0X 2 4 3 6" xfId="20344" xr:uid="{00000000-0005-0000-0000-0000C8450000}"/>
    <cellStyle name="SAPBEXHLevel0X 2 4 3 6 2" xfId="35281" xr:uid="{00000000-0005-0000-0000-0000C9450000}"/>
    <cellStyle name="SAPBEXHLevel0X 2 4 3 7" xfId="21953" xr:uid="{00000000-0005-0000-0000-0000CA450000}"/>
    <cellStyle name="SAPBEXHLevel0X 2 4 3 7 2" xfId="36872" xr:uid="{00000000-0005-0000-0000-0000CB450000}"/>
    <cellStyle name="SAPBEXHLevel0X 2 4 3 8" xfId="39083" xr:uid="{761E0B21-276F-4E1E-AA8C-ACD7DDFA75F5}"/>
    <cellStyle name="SAPBEXHLevel0X 2 4 3 9" xfId="43822" xr:uid="{272480ED-11F4-411D-A2C2-07B9BD72958C}"/>
    <cellStyle name="SAPBEXHLevel0X 2 4 4" xfId="8245" xr:uid="{00000000-0005-0000-0000-0000CC450000}"/>
    <cellStyle name="SAPBEXHLevel0X 2 4 4 2" xfId="24274" xr:uid="{00000000-0005-0000-0000-0000CD450000}"/>
    <cellStyle name="SAPBEXHLevel0X 2 4 5" xfId="11072" xr:uid="{00000000-0005-0000-0000-0000CE450000}"/>
    <cellStyle name="SAPBEXHLevel0X 2 4 5 2" xfId="26939" xr:uid="{00000000-0005-0000-0000-0000CF450000}"/>
    <cellStyle name="SAPBEXHLevel0X 2 4 6" xfId="14462" xr:uid="{00000000-0005-0000-0000-0000D0450000}"/>
    <cellStyle name="SAPBEXHLevel0X 2 4 6 2" xfId="29979" xr:uid="{00000000-0005-0000-0000-0000D1450000}"/>
    <cellStyle name="SAPBEXHLevel0X 2 4 7" xfId="16424" xr:uid="{00000000-0005-0000-0000-0000D2450000}"/>
    <cellStyle name="SAPBEXHLevel0X 2 4 7 2" xfId="31562" xr:uid="{00000000-0005-0000-0000-0000D3450000}"/>
    <cellStyle name="SAPBEXHLevel0X 2 4 8" xfId="19034" xr:uid="{00000000-0005-0000-0000-0000D4450000}"/>
    <cellStyle name="SAPBEXHLevel0X 2 4 8 2" xfId="33981" xr:uid="{00000000-0005-0000-0000-0000D5450000}"/>
    <cellStyle name="SAPBEXHLevel0X 2 4 9" xfId="39600" xr:uid="{E12ECD49-3476-49A6-B2B0-624FA2A1D750}"/>
    <cellStyle name="SAPBEXHLevel0X 2 5" xfId="3077" xr:uid="{00000000-0005-0000-0000-0000D6450000}"/>
    <cellStyle name="SAPBEXHLevel0X 2 5 10" xfId="42605" xr:uid="{50255747-3DEC-4779-807C-5373AB204794}"/>
    <cellStyle name="SAPBEXHLevel0X 2 5 11" xfId="42064" xr:uid="{8A52D603-1507-4568-B36F-66D489A13DFB}"/>
    <cellStyle name="SAPBEXHLevel0X 2 5 12" xfId="47124" xr:uid="{FA612B89-AA38-44E1-932F-4CC77BB4FAD7}"/>
    <cellStyle name="SAPBEXHLevel0X 2 5 2" xfId="3078" xr:uid="{00000000-0005-0000-0000-0000D7450000}"/>
    <cellStyle name="SAPBEXHLevel0X 2 5 2 10" xfId="42065" xr:uid="{1A5AC02E-B227-4DAF-9597-3CCE28378C31}"/>
    <cellStyle name="SAPBEXHLevel0X 2 5 2 11" xfId="47125" xr:uid="{183510F6-41BA-438A-B0C9-8C76CDD956F2}"/>
    <cellStyle name="SAPBEXHLevel0X 2 5 2 2" xfId="4437" xr:uid="{00000000-0005-0000-0000-0000D8450000}"/>
    <cellStyle name="SAPBEXHLevel0X 2 5 2 2 10" xfId="46015" xr:uid="{75297AA9-F3E0-4C50-A7A0-D762791A8775}"/>
    <cellStyle name="SAPBEXHLevel0X 2 5 2 2 11" xfId="48333" xr:uid="{8D82BA94-5FAB-4BC9-A6AA-ED686A319032}"/>
    <cellStyle name="SAPBEXHLevel0X 2 5 2 2 2" xfId="9592" xr:uid="{00000000-0005-0000-0000-0000D9450000}"/>
    <cellStyle name="SAPBEXHLevel0X 2 5 2 2 2 2" xfId="25583" xr:uid="{00000000-0005-0000-0000-0000DA450000}"/>
    <cellStyle name="SAPBEXHLevel0X 2 5 2 2 3" xfId="12410" xr:uid="{00000000-0005-0000-0000-0000DB450000}"/>
    <cellStyle name="SAPBEXHLevel0X 2 5 2 2 3 2" xfId="28254" xr:uid="{00000000-0005-0000-0000-0000DC450000}"/>
    <cellStyle name="SAPBEXHLevel0X 2 5 2 2 4" xfId="7403" xr:uid="{00000000-0005-0000-0000-0000DD450000}"/>
    <cellStyle name="SAPBEXHLevel0X 2 5 2 2 4 2" xfId="23601" xr:uid="{00000000-0005-0000-0000-0000DE450000}"/>
    <cellStyle name="SAPBEXHLevel0X 2 5 2 2 5" xfId="17733" xr:uid="{00000000-0005-0000-0000-0000DF450000}"/>
    <cellStyle name="SAPBEXHLevel0X 2 5 2 2 5 2" xfId="32849" xr:uid="{00000000-0005-0000-0000-0000E0450000}"/>
    <cellStyle name="SAPBEXHLevel0X 2 5 2 2 6" xfId="20341" xr:uid="{00000000-0005-0000-0000-0000E1450000}"/>
    <cellStyle name="SAPBEXHLevel0X 2 5 2 2 6 2" xfId="35278" xr:uid="{00000000-0005-0000-0000-0000E2450000}"/>
    <cellStyle name="SAPBEXHLevel0X 2 5 2 2 7" xfId="21234" xr:uid="{00000000-0005-0000-0000-0000E3450000}"/>
    <cellStyle name="SAPBEXHLevel0X 2 5 2 2 7 2" xfId="36160" xr:uid="{00000000-0005-0000-0000-0000E4450000}"/>
    <cellStyle name="SAPBEXHLevel0X 2 5 2 2 8" xfId="39081" xr:uid="{A61B3946-F8AB-44FD-980A-A56D5E587455}"/>
    <cellStyle name="SAPBEXHLevel0X 2 5 2 2 9" xfId="43825" xr:uid="{21D247CF-1F30-4B89-ADC6-D847365E5287}"/>
    <cellStyle name="SAPBEXHLevel0X 2 5 2 3" xfId="8248" xr:uid="{00000000-0005-0000-0000-0000E5450000}"/>
    <cellStyle name="SAPBEXHLevel0X 2 5 2 3 2" xfId="24277" xr:uid="{00000000-0005-0000-0000-0000E6450000}"/>
    <cellStyle name="SAPBEXHLevel0X 2 5 2 4" xfId="11075" xr:uid="{00000000-0005-0000-0000-0000E7450000}"/>
    <cellStyle name="SAPBEXHLevel0X 2 5 2 4 2" xfId="26942" xr:uid="{00000000-0005-0000-0000-0000E8450000}"/>
    <cellStyle name="SAPBEXHLevel0X 2 5 2 5" xfId="13808" xr:uid="{00000000-0005-0000-0000-0000E9450000}"/>
    <cellStyle name="SAPBEXHLevel0X 2 5 2 5 2" xfId="29396" xr:uid="{00000000-0005-0000-0000-0000EA450000}"/>
    <cellStyle name="SAPBEXHLevel0X 2 5 2 6" xfId="16427" xr:uid="{00000000-0005-0000-0000-0000EB450000}"/>
    <cellStyle name="SAPBEXHLevel0X 2 5 2 6 2" xfId="31565" xr:uid="{00000000-0005-0000-0000-0000EC450000}"/>
    <cellStyle name="SAPBEXHLevel0X 2 5 2 7" xfId="19037" xr:uid="{00000000-0005-0000-0000-0000ED450000}"/>
    <cellStyle name="SAPBEXHLevel0X 2 5 2 7 2" xfId="33984" xr:uid="{00000000-0005-0000-0000-0000EE450000}"/>
    <cellStyle name="SAPBEXHLevel0X 2 5 2 8" xfId="39599" xr:uid="{FF891112-7B46-40D7-B7EC-91D642B0E538}"/>
    <cellStyle name="SAPBEXHLevel0X 2 5 2 9" xfId="42606" xr:uid="{0291C481-DCFB-4FCA-9F2F-E49D0E140830}"/>
    <cellStyle name="SAPBEXHLevel0X 2 5 3" xfId="4438" xr:uid="{00000000-0005-0000-0000-0000EF450000}"/>
    <cellStyle name="SAPBEXHLevel0X 2 5 3 10" xfId="46014" xr:uid="{0BF7F61A-759E-4CE4-8729-4CBB52178F1A}"/>
    <cellStyle name="SAPBEXHLevel0X 2 5 3 11" xfId="48332" xr:uid="{B612F7D6-6A97-4046-85E2-92BED0056684}"/>
    <cellStyle name="SAPBEXHLevel0X 2 5 3 2" xfId="9593" xr:uid="{00000000-0005-0000-0000-0000F0450000}"/>
    <cellStyle name="SAPBEXHLevel0X 2 5 3 2 2" xfId="25584" xr:uid="{00000000-0005-0000-0000-0000F1450000}"/>
    <cellStyle name="SAPBEXHLevel0X 2 5 3 3" xfId="12411" xr:uid="{00000000-0005-0000-0000-0000F2450000}"/>
    <cellStyle name="SAPBEXHLevel0X 2 5 3 3 2" xfId="28255" xr:uid="{00000000-0005-0000-0000-0000F3450000}"/>
    <cellStyle name="SAPBEXHLevel0X 2 5 3 4" xfId="7456" xr:uid="{00000000-0005-0000-0000-0000F4450000}"/>
    <cellStyle name="SAPBEXHLevel0X 2 5 3 4 2" xfId="23642" xr:uid="{00000000-0005-0000-0000-0000F5450000}"/>
    <cellStyle name="SAPBEXHLevel0X 2 5 3 5" xfId="17734" xr:uid="{00000000-0005-0000-0000-0000F6450000}"/>
    <cellStyle name="SAPBEXHLevel0X 2 5 3 5 2" xfId="32850" xr:uid="{00000000-0005-0000-0000-0000F7450000}"/>
    <cellStyle name="SAPBEXHLevel0X 2 5 3 6" xfId="20342" xr:uid="{00000000-0005-0000-0000-0000F8450000}"/>
    <cellStyle name="SAPBEXHLevel0X 2 5 3 6 2" xfId="35279" xr:uid="{00000000-0005-0000-0000-0000F9450000}"/>
    <cellStyle name="SAPBEXHLevel0X 2 5 3 7" xfId="21954" xr:uid="{00000000-0005-0000-0000-0000FA450000}"/>
    <cellStyle name="SAPBEXHLevel0X 2 5 3 7 2" xfId="36873" xr:uid="{00000000-0005-0000-0000-0000FB450000}"/>
    <cellStyle name="SAPBEXHLevel0X 2 5 3 8" xfId="39082" xr:uid="{392EBD48-E90B-4320-ABC0-66706ACB7F74}"/>
    <cellStyle name="SAPBEXHLevel0X 2 5 3 9" xfId="43824" xr:uid="{A0149E9E-DCF8-4147-AAC4-81278CD4FE26}"/>
    <cellStyle name="SAPBEXHLevel0X 2 5 4" xfId="8247" xr:uid="{00000000-0005-0000-0000-0000FC450000}"/>
    <cellStyle name="SAPBEXHLevel0X 2 5 4 2" xfId="24276" xr:uid="{00000000-0005-0000-0000-0000FD450000}"/>
    <cellStyle name="SAPBEXHLevel0X 2 5 5" xfId="11074" xr:uid="{00000000-0005-0000-0000-0000FE450000}"/>
    <cellStyle name="SAPBEXHLevel0X 2 5 5 2" xfId="26941" xr:uid="{00000000-0005-0000-0000-0000FF450000}"/>
    <cellStyle name="SAPBEXHLevel0X 2 5 6" xfId="15056" xr:uid="{00000000-0005-0000-0000-000000460000}"/>
    <cellStyle name="SAPBEXHLevel0X 2 5 6 2" xfId="30503" xr:uid="{00000000-0005-0000-0000-000001460000}"/>
    <cellStyle name="SAPBEXHLevel0X 2 5 7" xfId="16426" xr:uid="{00000000-0005-0000-0000-000002460000}"/>
    <cellStyle name="SAPBEXHLevel0X 2 5 7 2" xfId="31564" xr:uid="{00000000-0005-0000-0000-000003460000}"/>
    <cellStyle name="SAPBEXHLevel0X 2 5 8" xfId="19036" xr:uid="{00000000-0005-0000-0000-000004460000}"/>
    <cellStyle name="SAPBEXHLevel0X 2 5 8 2" xfId="33983" xr:uid="{00000000-0005-0000-0000-000005460000}"/>
    <cellStyle name="SAPBEXHLevel0X 2 5 9" xfId="40739" xr:uid="{F874EF19-4BD6-48B9-9AF5-C0C9F1E5944C}"/>
    <cellStyle name="SAPBEXHLevel0X 2 6" xfId="3079" xr:uid="{00000000-0005-0000-0000-000006460000}"/>
    <cellStyle name="SAPBEXHLevel0X 2 6 10" xfId="42607" xr:uid="{633D2097-4971-4DD4-85F2-697DBF3DA7E3}"/>
    <cellStyle name="SAPBEXHLevel0X 2 6 11" xfId="42066" xr:uid="{2F022C07-AD8B-45B7-A66C-8E8D4A5CEEB8}"/>
    <cellStyle name="SAPBEXHLevel0X 2 6 12" xfId="47126" xr:uid="{F46327A4-7251-40A3-AB09-C35B05194301}"/>
    <cellStyle name="SAPBEXHLevel0X 2 6 2" xfId="3080" xr:uid="{00000000-0005-0000-0000-000007460000}"/>
    <cellStyle name="SAPBEXHLevel0X 2 6 2 10" xfId="42067" xr:uid="{2B5DA57F-601A-4FEB-8004-7CCC0110BBFB}"/>
    <cellStyle name="SAPBEXHLevel0X 2 6 2 11" xfId="47127" xr:uid="{CE289F34-5628-47D2-9CEF-91CF30684F7D}"/>
    <cellStyle name="SAPBEXHLevel0X 2 6 2 2" xfId="4435" xr:uid="{00000000-0005-0000-0000-000008460000}"/>
    <cellStyle name="SAPBEXHLevel0X 2 6 2 2 10" xfId="46017" xr:uid="{B49C9520-236A-43DB-BD55-EE76E4C9B2EA}"/>
    <cellStyle name="SAPBEXHLevel0X 2 6 2 2 11" xfId="48335" xr:uid="{1BF77C32-D60D-437E-99A7-8CA397553706}"/>
    <cellStyle name="SAPBEXHLevel0X 2 6 2 2 2" xfId="9590" xr:uid="{00000000-0005-0000-0000-000009460000}"/>
    <cellStyle name="SAPBEXHLevel0X 2 6 2 2 2 2" xfId="25581" xr:uid="{00000000-0005-0000-0000-00000A460000}"/>
    <cellStyle name="SAPBEXHLevel0X 2 6 2 2 3" xfId="12408" xr:uid="{00000000-0005-0000-0000-00000B460000}"/>
    <cellStyle name="SAPBEXHLevel0X 2 6 2 2 3 2" xfId="28252" xr:uid="{00000000-0005-0000-0000-00000C460000}"/>
    <cellStyle name="SAPBEXHLevel0X 2 6 2 2 4" xfId="13995" xr:uid="{00000000-0005-0000-0000-00000D460000}"/>
    <cellStyle name="SAPBEXHLevel0X 2 6 2 2 4 2" xfId="29577" xr:uid="{00000000-0005-0000-0000-00000E460000}"/>
    <cellStyle name="SAPBEXHLevel0X 2 6 2 2 5" xfId="17731" xr:uid="{00000000-0005-0000-0000-00000F460000}"/>
    <cellStyle name="SAPBEXHLevel0X 2 6 2 2 5 2" xfId="32847" xr:uid="{00000000-0005-0000-0000-000010460000}"/>
    <cellStyle name="SAPBEXHLevel0X 2 6 2 2 6" xfId="20339" xr:uid="{00000000-0005-0000-0000-000011460000}"/>
    <cellStyle name="SAPBEXHLevel0X 2 6 2 2 6 2" xfId="35276" xr:uid="{00000000-0005-0000-0000-000012460000}"/>
    <cellStyle name="SAPBEXHLevel0X 2 6 2 2 7" xfId="6560" xr:uid="{00000000-0005-0000-0000-000013460000}"/>
    <cellStyle name="SAPBEXHLevel0X 2 6 2 2 7 2" xfId="23117" xr:uid="{00000000-0005-0000-0000-000014460000}"/>
    <cellStyle name="SAPBEXHLevel0X 2 6 2 2 8" xfId="38110" xr:uid="{F595729C-E150-4529-B25D-6FD1B42DD69B}"/>
    <cellStyle name="SAPBEXHLevel0X 2 6 2 2 9" xfId="43827" xr:uid="{4F7B0271-DDCA-4898-8212-94187FD44AD5}"/>
    <cellStyle name="SAPBEXHLevel0X 2 6 2 3" xfId="8250" xr:uid="{00000000-0005-0000-0000-000015460000}"/>
    <cellStyle name="SAPBEXHLevel0X 2 6 2 3 2" xfId="24279" xr:uid="{00000000-0005-0000-0000-000016460000}"/>
    <cellStyle name="SAPBEXHLevel0X 2 6 2 4" xfId="11077" xr:uid="{00000000-0005-0000-0000-000017460000}"/>
    <cellStyle name="SAPBEXHLevel0X 2 6 2 4 2" xfId="26944" xr:uid="{00000000-0005-0000-0000-000018460000}"/>
    <cellStyle name="SAPBEXHLevel0X 2 6 2 5" xfId="13809" xr:uid="{00000000-0005-0000-0000-000019460000}"/>
    <cellStyle name="SAPBEXHLevel0X 2 6 2 5 2" xfId="29397" xr:uid="{00000000-0005-0000-0000-00001A460000}"/>
    <cellStyle name="SAPBEXHLevel0X 2 6 2 6" xfId="16429" xr:uid="{00000000-0005-0000-0000-00001B460000}"/>
    <cellStyle name="SAPBEXHLevel0X 2 6 2 6 2" xfId="31567" xr:uid="{00000000-0005-0000-0000-00001C460000}"/>
    <cellStyle name="SAPBEXHLevel0X 2 6 2 7" xfId="19039" xr:uid="{00000000-0005-0000-0000-00001D460000}"/>
    <cellStyle name="SAPBEXHLevel0X 2 6 2 7 2" xfId="33986" xr:uid="{00000000-0005-0000-0000-00001E460000}"/>
    <cellStyle name="SAPBEXHLevel0X 2 6 2 8" xfId="40736" xr:uid="{E3BADCB2-D566-41C7-9D03-C1E9DB81CF7F}"/>
    <cellStyle name="SAPBEXHLevel0X 2 6 2 9" xfId="42608" xr:uid="{25E2A127-7CAF-4E5D-B82B-57B1E60D9DFA}"/>
    <cellStyle name="SAPBEXHLevel0X 2 6 3" xfId="4436" xr:uid="{00000000-0005-0000-0000-00001F460000}"/>
    <cellStyle name="SAPBEXHLevel0X 2 6 3 10" xfId="46016" xr:uid="{6D2CC9C9-501E-4BEE-9B4F-3959475B5571}"/>
    <cellStyle name="SAPBEXHLevel0X 2 6 3 11" xfId="48334" xr:uid="{2439BBA0-5502-4AA0-AC77-FD2CFB1351E5}"/>
    <cellStyle name="SAPBEXHLevel0X 2 6 3 2" xfId="9591" xr:uid="{00000000-0005-0000-0000-000020460000}"/>
    <cellStyle name="SAPBEXHLevel0X 2 6 3 2 2" xfId="25582" xr:uid="{00000000-0005-0000-0000-000021460000}"/>
    <cellStyle name="SAPBEXHLevel0X 2 6 3 3" xfId="12409" xr:uid="{00000000-0005-0000-0000-000022460000}"/>
    <cellStyle name="SAPBEXHLevel0X 2 6 3 3 2" xfId="28253" xr:uid="{00000000-0005-0000-0000-000023460000}"/>
    <cellStyle name="SAPBEXHLevel0X 2 6 3 4" xfId="14881" xr:uid="{00000000-0005-0000-0000-000024460000}"/>
    <cellStyle name="SAPBEXHLevel0X 2 6 3 4 2" xfId="30332" xr:uid="{00000000-0005-0000-0000-000025460000}"/>
    <cellStyle name="SAPBEXHLevel0X 2 6 3 5" xfId="17732" xr:uid="{00000000-0005-0000-0000-000026460000}"/>
    <cellStyle name="SAPBEXHLevel0X 2 6 3 5 2" xfId="32848" xr:uid="{00000000-0005-0000-0000-000027460000}"/>
    <cellStyle name="SAPBEXHLevel0X 2 6 3 6" xfId="20340" xr:uid="{00000000-0005-0000-0000-000028460000}"/>
    <cellStyle name="SAPBEXHLevel0X 2 6 3 6 2" xfId="35277" xr:uid="{00000000-0005-0000-0000-000029460000}"/>
    <cellStyle name="SAPBEXHLevel0X 2 6 3 7" xfId="21955" xr:uid="{00000000-0005-0000-0000-00002A460000}"/>
    <cellStyle name="SAPBEXHLevel0X 2 6 3 7 2" xfId="36874" xr:uid="{00000000-0005-0000-0000-00002B460000}"/>
    <cellStyle name="SAPBEXHLevel0X 2 6 3 8" xfId="38139" xr:uid="{006C27AB-F2D5-4430-9B0E-E2A0E7D6907E}"/>
    <cellStyle name="SAPBEXHLevel0X 2 6 3 9" xfId="43826" xr:uid="{99F14CB7-9732-4A7D-B54C-228465C537B6}"/>
    <cellStyle name="SAPBEXHLevel0X 2 6 4" xfId="8249" xr:uid="{00000000-0005-0000-0000-00002C460000}"/>
    <cellStyle name="SAPBEXHLevel0X 2 6 4 2" xfId="24278" xr:uid="{00000000-0005-0000-0000-00002D460000}"/>
    <cellStyle name="SAPBEXHLevel0X 2 6 5" xfId="11076" xr:uid="{00000000-0005-0000-0000-00002E460000}"/>
    <cellStyle name="SAPBEXHLevel0X 2 6 5 2" xfId="26943" xr:uid="{00000000-0005-0000-0000-00002F460000}"/>
    <cellStyle name="SAPBEXHLevel0X 2 6 6" xfId="15055" xr:uid="{00000000-0005-0000-0000-000030460000}"/>
    <cellStyle name="SAPBEXHLevel0X 2 6 6 2" xfId="30502" xr:uid="{00000000-0005-0000-0000-000031460000}"/>
    <cellStyle name="SAPBEXHLevel0X 2 6 7" xfId="16428" xr:uid="{00000000-0005-0000-0000-000032460000}"/>
    <cellStyle name="SAPBEXHLevel0X 2 6 7 2" xfId="31566" xr:uid="{00000000-0005-0000-0000-000033460000}"/>
    <cellStyle name="SAPBEXHLevel0X 2 6 8" xfId="19038" xr:uid="{00000000-0005-0000-0000-000034460000}"/>
    <cellStyle name="SAPBEXHLevel0X 2 6 8 2" xfId="33985" xr:uid="{00000000-0005-0000-0000-000035460000}"/>
    <cellStyle name="SAPBEXHLevel0X 2 6 9" xfId="39598" xr:uid="{75536516-C84A-4FFB-B287-283B11719C54}"/>
    <cellStyle name="SAPBEXHLevel0X 2 7" xfId="3081" xr:uid="{00000000-0005-0000-0000-000036460000}"/>
    <cellStyle name="SAPBEXHLevel0X 2 7 10" xfId="42609" xr:uid="{77C14252-C53E-47F7-8A35-3E346302335D}"/>
    <cellStyle name="SAPBEXHLevel0X 2 7 11" xfId="40234" xr:uid="{AE260323-7588-41D9-B2FD-431486728AEE}"/>
    <cellStyle name="SAPBEXHLevel0X 2 7 12" xfId="47128" xr:uid="{39C75F2C-2B9C-42B2-95B5-8E489D238C4E}"/>
    <cellStyle name="SAPBEXHLevel0X 2 7 2" xfId="3082" xr:uid="{00000000-0005-0000-0000-000037460000}"/>
    <cellStyle name="SAPBEXHLevel0X 2 7 2 10" xfId="42068" xr:uid="{A5A7E75C-1B34-45C4-B9D2-6D2DC618BB4A}"/>
    <cellStyle name="SAPBEXHLevel0X 2 7 2 11" xfId="47129" xr:uid="{A0F46EB5-0C88-443E-98B4-019F8A6E8AD4}"/>
    <cellStyle name="SAPBEXHLevel0X 2 7 2 2" xfId="4434" xr:uid="{00000000-0005-0000-0000-000038460000}"/>
    <cellStyle name="SAPBEXHLevel0X 2 7 2 2 10" xfId="46019" xr:uid="{30CAD03C-3B8B-479D-A064-EE99B200F50B}"/>
    <cellStyle name="SAPBEXHLevel0X 2 7 2 2 11" xfId="48337" xr:uid="{ECB335C2-7FDF-4611-9C3D-5031095E6300}"/>
    <cellStyle name="SAPBEXHLevel0X 2 7 2 2 2" xfId="9589" xr:uid="{00000000-0005-0000-0000-000039460000}"/>
    <cellStyle name="SAPBEXHLevel0X 2 7 2 2 2 2" xfId="25580" xr:uid="{00000000-0005-0000-0000-00003A460000}"/>
    <cellStyle name="SAPBEXHLevel0X 2 7 2 2 3" xfId="12407" xr:uid="{00000000-0005-0000-0000-00003B460000}"/>
    <cellStyle name="SAPBEXHLevel0X 2 7 2 2 3 2" xfId="28251" xr:uid="{00000000-0005-0000-0000-00003C460000}"/>
    <cellStyle name="SAPBEXHLevel0X 2 7 2 2 4" xfId="7581" xr:uid="{00000000-0005-0000-0000-00003D460000}"/>
    <cellStyle name="SAPBEXHLevel0X 2 7 2 2 4 2" xfId="23731" xr:uid="{00000000-0005-0000-0000-00003E460000}"/>
    <cellStyle name="SAPBEXHLevel0X 2 7 2 2 5" xfId="17730" xr:uid="{00000000-0005-0000-0000-00003F460000}"/>
    <cellStyle name="SAPBEXHLevel0X 2 7 2 2 5 2" xfId="32846" xr:uid="{00000000-0005-0000-0000-000040460000}"/>
    <cellStyle name="SAPBEXHLevel0X 2 7 2 2 6" xfId="20338" xr:uid="{00000000-0005-0000-0000-000041460000}"/>
    <cellStyle name="SAPBEXHLevel0X 2 7 2 2 6 2" xfId="35275" xr:uid="{00000000-0005-0000-0000-000042460000}"/>
    <cellStyle name="SAPBEXHLevel0X 2 7 2 2 7" xfId="21233" xr:uid="{00000000-0005-0000-0000-000043460000}"/>
    <cellStyle name="SAPBEXHLevel0X 2 7 2 2 7 2" xfId="36159" xr:uid="{00000000-0005-0000-0000-000044460000}"/>
    <cellStyle name="SAPBEXHLevel0X 2 7 2 2 8" xfId="39080" xr:uid="{735ABE1B-775B-477A-AD6E-DFE21ADD34E7}"/>
    <cellStyle name="SAPBEXHLevel0X 2 7 2 2 9" xfId="43829" xr:uid="{EC0AD358-2E21-459A-B9DA-4BE8B427007F}"/>
    <cellStyle name="SAPBEXHLevel0X 2 7 2 3" xfId="8252" xr:uid="{00000000-0005-0000-0000-000045460000}"/>
    <cellStyle name="SAPBEXHLevel0X 2 7 2 3 2" xfId="24281" xr:uid="{00000000-0005-0000-0000-000046460000}"/>
    <cellStyle name="SAPBEXHLevel0X 2 7 2 4" xfId="11079" xr:uid="{00000000-0005-0000-0000-000047460000}"/>
    <cellStyle name="SAPBEXHLevel0X 2 7 2 4 2" xfId="26946" xr:uid="{00000000-0005-0000-0000-000048460000}"/>
    <cellStyle name="SAPBEXHLevel0X 2 7 2 5" xfId="13810" xr:uid="{00000000-0005-0000-0000-000049460000}"/>
    <cellStyle name="SAPBEXHLevel0X 2 7 2 5 2" xfId="29398" xr:uid="{00000000-0005-0000-0000-00004A460000}"/>
    <cellStyle name="SAPBEXHLevel0X 2 7 2 6" xfId="16431" xr:uid="{00000000-0005-0000-0000-00004B460000}"/>
    <cellStyle name="SAPBEXHLevel0X 2 7 2 6 2" xfId="31569" xr:uid="{00000000-0005-0000-0000-00004C460000}"/>
    <cellStyle name="SAPBEXHLevel0X 2 7 2 7" xfId="19041" xr:uid="{00000000-0005-0000-0000-00004D460000}"/>
    <cellStyle name="SAPBEXHLevel0X 2 7 2 7 2" xfId="33988" xr:uid="{00000000-0005-0000-0000-00004E460000}"/>
    <cellStyle name="SAPBEXHLevel0X 2 7 2 8" xfId="39597" xr:uid="{93FCA8A9-D5CB-4272-B592-B888341CC0E9}"/>
    <cellStyle name="SAPBEXHLevel0X 2 7 2 9" xfId="42610" xr:uid="{77F61EC2-900D-425D-B6ED-500A43566572}"/>
    <cellStyle name="SAPBEXHLevel0X 2 7 3" xfId="3347" xr:uid="{00000000-0005-0000-0000-00004F460000}"/>
    <cellStyle name="SAPBEXHLevel0X 2 7 3 10" xfId="46018" xr:uid="{7F8CCFF0-7709-494C-9B7B-EDD8DF11FDA6}"/>
    <cellStyle name="SAPBEXHLevel0X 2 7 3 11" xfId="48336" xr:uid="{125DB546-97D3-4438-AAF2-7174B02ACFD6}"/>
    <cellStyle name="SAPBEXHLevel0X 2 7 3 2" xfId="8515" xr:uid="{00000000-0005-0000-0000-000050460000}"/>
    <cellStyle name="SAPBEXHLevel0X 2 7 3 2 2" xfId="24544" xr:uid="{00000000-0005-0000-0000-000051460000}"/>
    <cellStyle name="SAPBEXHLevel0X 2 7 3 3" xfId="11342" xr:uid="{00000000-0005-0000-0000-000052460000}"/>
    <cellStyle name="SAPBEXHLevel0X 2 7 3 3 2" xfId="27209" xr:uid="{00000000-0005-0000-0000-000053460000}"/>
    <cellStyle name="SAPBEXHLevel0X 2 7 3 4" xfId="15129" xr:uid="{00000000-0005-0000-0000-000054460000}"/>
    <cellStyle name="SAPBEXHLevel0X 2 7 3 4 2" xfId="30551" xr:uid="{00000000-0005-0000-0000-000055460000}"/>
    <cellStyle name="SAPBEXHLevel0X 2 7 3 5" xfId="16694" xr:uid="{00000000-0005-0000-0000-000056460000}"/>
    <cellStyle name="SAPBEXHLevel0X 2 7 3 5 2" xfId="31832" xr:uid="{00000000-0005-0000-0000-000057460000}"/>
    <cellStyle name="SAPBEXHLevel0X 2 7 3 6" xfId="19304" xr:uid="{00000000-0005-0000-0000-000058460000}"/>
    <cellStyle name="SAPBEXHLevel0X 2 7 3 6 2" xfId="34251" xr:uid="{00000000-0005-0000-0000-000059460000}"/>
    <cellStyle name="SAPBEXHLevel0X 2 7 3 7" xfId="21150" xr:uid="{00000000-0005-0000-0000-00005A460000}"/>
    <cellStyle name="SAPBEXHLevel0X 2 7 3 7 2" xfId="36076" xr:uid="{00000000-0005-0000-0000-00005B460000}"/>
    <cellStyle name="SAPBEXHLevel0X 2 7 3 8" xfId="41764" xr:uid="{4E379518-50A4-4123-9C80-998C837B09A3}"/>
    <cellStyle name="SAPBEXHLevel0X 2 7 3 9" xfId="43828" xr:uid="{59931F8D-C18E-4678-9BBB-AB9F6B39A048}"/>
    <cellStyle name="SAPBEXHLevel0X 2 7 4" xfId="8251" xr:uid="{00000000-0005-0000-0000-00005C460000}"/>
    <cellStyle name="SAPBEXHLevel0X 2 7 4 2" xfId="24280" xr:uid="{00000000-0005-0000-0000-00005D460000}"/>
    <cellStyle name="SAPBEXHLevel0X 2 7 5" xfId="11078" xr:uid="{00000000-0005-0000-0000-00005E460000}"/>
    <cellStyle name="SAPBEXHLevel0X 2 7 5 2" xfId="26945" xr:uid="{00000000-0005-0000-0000-00005F460000}"/>
    <cellStyle name="SAPBEXHLevel0X 2 7 6" xfId="15054" xr:uid="{00000000-0005-0000-0000-000060460000}"/>
    <cellStyle name="SAPBEXHLevel0X 2 7 6 2" xfId="30501" xr:uid="{00000000-0005-0000-0000-000061460000}"/>
    <cellStyle name="SAPBEXHLevel0X 2 7 7" xfId="16430" xr:uid="{00000000-0005-0000-0000-000062460000}"/>
    <cellStyle name="SAPBEXHLevel0X 2 7 7 2" xfId="31568" xr:uid="{00000000-0005-0000-0000-000063460000}"/>
    <cellStyle name="SAPBEXHLevel0X 2 7 8" xfId="19040" xr:uid="{00000000-0005-0000-0000-000064460000}"/>
    <cellStyle name="SAPBEXHLevel0X 2 7 8 2" xfId="33987" xr:uid="{00000000-0005-0000-0000-000065460000}"/>
    <cellStyle name="SAPBEXHLevel0X 2 7 9" xfId="40737" xr:uid="{BABF0FD0-6F28-4A7E-B927-7B82E512FCBB}"/>
    <cellStyle name="SAPBEXHLevel0X 2 8" xfId="3083" xr:uid="{00000000-0005-0000-0000-000066460000}"/>
    <cellStyle name="SAPBEXHLevel0X 2 8 10" xfId="42069" xr:uid="{C14B3885-443B-4EBE-A3D5-C223157D00A6}"/>
    <cellStyle name="SAPBEXHLevel0X 2 8 11" xfId="47130" xr:uid="{C5AEE1CB-17ED-4303-A031-D8AC52F7E15C}"/>
    <cellStyle name="SAPBEXHLevel0X 2 8 2" xfId="4433" xr:uid="{00000000-0005-0000-0000-000067460000}"/>
    <cellStyle name="SAPBEXHLevel0X 2 8 2 10" xfId="46020" xr:uid="{244E4B9A-6452-4033-B6C6-FAF6099D3BCB}"/>
    <cellStyle name="SAPBEXHLevel0X 2 8 2 11" xfId="48338" xr:uid="{5A75271B-45F4-4BF8-AC53-91892492F472}"/>
    <cellStyle name="SAPBEXHLevel0X 2 8 2 2" xfId="9588" xr:uid="{00000000-0005-0000-0000-000068460000}"/>
    <cellStyle name="SAPBEXHLevel0X 2 8 2 2 2" xfId="25579" xr:uid="{00000000-0005-0000-0000-000069460000}"/>
    <cellStyle name="SAPBEXHLevel0X 2 8 2 3" xfId="12406" xr:uid="{00000000-0005-0000-0000-00006A460000}"/>
    <cellStyle name="SAPBEXHLevel0X 2 8 2 3 2" xfId="28250" xr:uid="{00000000-0005-0000-0000-00006B460000}"/>
    <cellStyle name="SAPBEXHLevel0X 2 8 2 4" xfId="14880" xr:uid="{00000000-0005-0000-0000-00006C460000}"/>
    <cellStyle name="SAPBEXHLevel0X 2 8 2 4 2" xfId="30331" xr:uid="{00000000-0005-0000-0000-00006D460000}"/>
    <cellStyle name="SAPBEXHLevel0X 2 8 2 5" xfId="17729" xr:uid="{00000000-0005-0000-0000-00006E460000}"/>
    <cellStyle name="SAPBEXHLevel0X 2 8 2 5 2" xfId="32845" xr:uid="{00000000-0005-0000-0000-00006F460000}"/>
    <cellStyle name="SAPBEXHLevel0X 2 8 2 6" xfId="20337" xr:uid="{00000000-0005-0000-0000-000070460000}"/>
    <cellStyle name="SAPBEXHLevel0X 2 8 2 6 2" xfId="35274" xr:uid="{00000000-0005-0000-0000-000071460000}"/>
    <cellStyle name="SAPBEXHLevel0X 2 8 2 7" xfId="21957" xr:uid="{00000000-0005-0000-0000-000072460000}"/>
    <cellStyle name="SAPBEXHLevel0X 2 8 2 7 2" xfId="36876" xr:uid="{00000000-0005-0000-0000-000073460000}"/>
    <cellStyle name="SAPBEXHLevel0X 2 8 2 8" xfId="38179" xr:uid="{71C29685-7A3B-4A75-A1B0-056FACC395E0}"/>
    <cellStyle name="SAPBEXHLevel0X 2 8 2 9" xfId="43830" xr:uid="{53FCD035-98FD-4DDC-9069-DF9EDA22CDFD}"/>
    <cellStyle name="SAPBEXHLevel0X 2 8 3" xfId="8253" xr:uid="{00000000-0005-0000-0000-000074460000}"/>
    <cellStyle name="SAPBEXHLevel0X 2 8 3 2" xfId="24282" xr:uid="{00000000-0005-0000-0000-000075460000}"/>
    <cellStyle name="SAPBEXHLevel0X 2 8 4" xfId="11080" xr:uid="{00000000-0005-0000-0000-000076460000}"/>
    <cellStyle name="SAPBEXHLevel0X 2 8 4 2" xfId="26947" xr:uid="{00000000-0005-0000-0000-000077460000}"/>
    <cellStyle name="SAPBEXHLevel0X 2 8 5" xfId="5898" xr:uid="{00000000-0005-0000-0000-000078460000}"/>
    <cellStyle name="SAPBEXHLevel0X 2 8 5 2" xfId="22886" xr:uid="{00000000-0005-0000-0000-000079460000}"/>
    <cellStyle name="SAPBEXHLevel0X 2 8 6" xfId="16432" xr:uid="{00000000-0005-0000-0000-00007A460000}"/>
    <cellStyle name="SAPBEXHLevel0X 2 8 6 2" xfId="31570" xr:uid="{00000000-0005-0000-0000-00007B460000}"/>
    <cellStyle name="SAPBEXHLevel0X 2 8 7" xfId="19042" xr:uid="{00000000-0005-0000-0000-00007C460000}"/>
    <cellStyle name="SAPBEXHLevel0X 2 8 7 2" xfId="33989" xr:uid="{00000000-0005-0000-0000-00007D460000}"/>
    <cellStyle name="SAPBEXHLevel0X 2 8 8" xfId="39596" xr:uid="{8EFB9DB3-4409-4BF6-93DF-6771881E70A9}"/>
    <cellStyle name="SAPBEXHLevel0X 2 8 9" xfId="42611" xr:uid="{217F3A02-9840-4349-B4D7-5CEDFF8F24D8}"/>
    <cellStyle name="SAPBEXHLevel0X 2 9" xfId="3084" xr:uid="{00000000-0005-0000-0000-00007E460000}"/>
    <cellStyle name="SAPBEXHLevel0X 2 9 10" xfId="42070" xr:uid="{4659E13C-296F-467E-B236-9A171CC11D14}"/>
    <cellStyle name="SAPBEXHLevel0X 2 9 11" xfId="47131" xr:uid="{6D41C2A3-634E-46D5-8FA9-250436168B0A}"/>
    <cellStyle name="SAPBEXHLevel0X 2 9 2" xfId="4432" xr:uid="{00000000-0005-0000-0000-00007F460000}"/>
    <cellStyle name="SAPBEXHLevel0X 2 9 2 10" xfId="46021" xr:uid="{7B39EEA0-B67E-4B68-8D94-784AFCA03BE6}"/>
    <cellStyle name="SAPBEXHLevel0X 2 9 2 11" xfId="48339" xr:uid="{005E179B-DB55-4503-ADA2-BDCF03FC195F}"/>
    <cellStyle name="SAPBEXHLevel0X 2 9 2 2" xfId="9587" xr:uid="{00000000-0005-0000-0000-000080460000}"/>
    <cellStyle name="SAPBEXHLevel0X 2 9 2 2 2" xfId="25578" xr:uid="{00000000-0005-0000-0000-000081460000}"/>
    <cellStyle name="SAPBEXHLevel0X 2 9 2 3" xfId="12405" xr:uid="{00000000-0005-0000-0000-000082460000}"/>
    <cellStyle name="SAPBEXHLevel0X 2 9 2 3 2" xfId="28249" xr:uid="{00000000-0005-0000-0000-000083460000}"/>
    <cellStyle name="SAPBEXHLevel0X 2 9 2 4" xfId="13996" xr:uid="{00000000-0005-0000-0000-000084460000}"/>
    <cellStyle name="SAPBEXHLevel0X 2 9 2 4 2" xfId="29578" xr:uid="{00000000-0005-0000-0000-000085460000}"/>
    <cellStyle name="SAPBEXHLevel0X 2 9 2 5" xfId="17728" xr:uid="{00000000-0005-0000-0000-000086460000}"/>
    <cellStyle name="SAPBEXHLevel0X 2 9 2 5 2" xfId="32844" xr:uid="{00000000-0005-0000-0000-000087460000}"/>
    <cellStyle name="SAPBEXHLevel0X 2 9 2 6" xfId="20336" xr:uid="{00000000-0005-0000-0000-000088460000}"/>
    <cellStyle name="SAPBEXHLevel0X 2 9 2 6 2" xfId="35273" xr:uid="{00000000-0005-0000-0000-000089460000}"/>
    <cellStyle name="SAPBEXHLevel0X 2 9 2 7" xfId="21231" xr:uid="{00000000-0005-0000-0000-00008A460000}"/>
    <cellStyle name="SAPBEXHLevel0X 2 9 2 7 2" xfId="36157" xr:uid="{00000000-0005-0000-0000-00008B460000}"/>
    <cellStyle name="SAPBEXHLevel0X 2 9 2 8" xfId="39079" xr:uid="{82324A0F-0AE0-4B20-BF0D-FBC221375683}"/>
    <cellStyle name="SAPBEXHLevel0X 2 9 2 9" xfId="43831" xr:uid="{7D99F6C2-A876-4E7B-9480-31970509C256}"/>
    <cellStyle name="SAPBEXHLevel0X 2 9 3" xfId="8254" xr:uid="{00000000-0005-0000-0000-00008C460000}"/>
    <cellStyle name="SAPBEXHLevel0X 2 9 3 2" xfId="24283" xr:uid="{00000000-0005-0000-0000-00008D460000}"/>
    <cellStyle name="SAPBEXHLevel0X 2 9 4" xfId="11081" xr:uid="{00000000-0005-0000-0000-00008E460000}"/>
    <cellStyle name="SAPBEXHLevel0X 2 9 4 2" xfId="26948" xr:uid="{00000000-0005-0000-0000-00008F460000}"/>
    <cellStyle name="SAPBEXHLevel0X 2 9 5" xfId="15053" xr:uid="{00000000-0005-0000-0000-000090460000}"/>
    <cellStyle name="SAPBEXHLevel0X 2 9 5 2" xfId="30500" xr:uid="{00000000-0005-0000-0000-000091460000}"/>
    <cellStyle name="SAPBEXHLevel0X 2 9 6" xfId="16433" xr:uid="{00000000-0005-0000-0000-000092460000}"/>
    <cellStyle name="SAPBEXHLevel0X 2 9 6 2" xfId="31571" xr:uid="{00000000-0005-0000-0000-000093460000}"/>
    <cellStyle name="SAPBEXHLevel0X 2 9 7" xfId="19043" xr:uid="{00000000-0005-0000-0000-000094460000}"/>
    <cellStyle name="SAPBEXHLevel0X 2 9 7 2" xfId="33990" xr:uid="{00000000-0005-0000-0000-000095460000}"/>
    <cellStyle name="SAPBEXHLevel0X 2 9 8" xfId="40734" xr:uid="{90960F1D-C04B-4352-87CA-7E16E65C7AF3}"/>
    <cellStyle name="SAPBEXHLevel0X 2 9 9" xfId="42612" xr:uid="{D9284D3E-30F4-4461-8CD7-C97B55F60D8D}"/>
    <cellStyle name="SAPBEXHLevel0X 20" xfId="3085" xr:uid="{00000000-0005-0000-0000-000096460000}"/>
    <cellStyle name="SAPBEXHLevel0X 20 10" xfId="42071" xr:uid="{FD103BF5-99B9-4F5D-B03D-69EC9DD2C853}"/>
    <cellStyle name="SAPBEXHLevel0X 20 11" xfId="47132" xr:uid="{E08BBAC3-ABC2-40B2-9FC2-9F7A6A5B3899}"/>
    <cellStyle name="SAPBEXHLevel0X 20 2" xfId="4431" xr:uid="{00000000-0005-0000-0000-000097460000}"/>
    <cellStyle name="SAPBEXHLevel0X 20 2 10" xfId="46022" xr:uid="{7F41044E-11DC-4A5D-B789-338E15CC5556}"/>
    <cellStyle name="SAPBEXHLevel0X 20 2 11" xfId="48340" xr:uid="{77FD4992-7C5A-4DC5-A800-B193D0531481}"/>
    <cellStyle name="SAPBEXHLevel0X 20 2 2" xfId="9586" xr:uid="{00000000-0005-0000-0000-000098460000}"/>
    <cellStyle name="SAPBEXHLevel0X 20 2 2 2" xfId="25577" xr:uid="{00000000-0005-0000-0000-000099460000}"/>
    <cellStyle name="SAPBEXHLevel0X 20 2 3" xfId="12404" xr:uid="{00000000-0005-0000-0000-00009A460000}"/>
    <cellStyle name="SAPBEXHLevel0X 20 2 3 2" xfId="28248" xr:uid="{00000000-0005-0000-0000-00009B460000}"/>
    <cellStyle name="SAPBEXHLevel0X 20 2 4" xfId="7411" xr:uid="{00000000-0005-0000-0000-00009C460000}"/>
    <cellStyle name="SAPBEXHLevel0X 20 2 4 2" xfId="23607" xr:uid="{00000000-0005-0000-0000-00009D460000}"/>
    <cellStyle name="SAPBEXHLevel0X 20 2 5" xfId="17727" xr:uid="{00000000-0005-0000-0000-00009E460000}"/>
    <cellStyle name="SAPBEXHLevel0X 20 2 5 2" xfId="32843" xr:uid="{00000000-0005-0000-0000-00009F460000}"/>
    <cellStyle name="SAPBEXHLevel0X 20 2 6" xfId="20335" xr:uid="{00000000-0005-0000-0000-0000A0460000}"/>
    <cellStyle name="SAPBEXHLevel0X 20 2 6 2" xfId="35272" xr:uid="{00000000-0005-0000-0000-0000A1460000}"/>
    <cellStyle name="SAPBEXHLevel0X 20 2 7" xfId="21408" xr:uid="{00000000-0005-0000-0000-0000A2460000}"/>
    <cellStyle name="SAPBEXHLevel0X 20 2 7 2" xfId="36334" xr:uid="{00000000-0005-0000-0000-0000A3460000}"/>
    <cellStyle name="SAPBEXHLevel0X 20 2 8" xfId="40424" xr:uid="{1218F520-98BA-4C52-8E5E-DAA3C96C3458}"/>
    <cellStyle name="SAPBEXHLevel0X 20 2 9" xfId="43832" xr:uid="{B7654C8F-5371-462E-AE00-9811B9094163}"/>
    <cellStyle name="SAPBEXHLevel0X 20 3" xfId="8255" xr:uid="{00000000-0005-0000-0000-0000A4460000}"/>
    <cellStyle name="SAPBEXHLevel0X 20 3 2" xfId="24284" xr:uid="{00000000-0005-0000-0000-0000A5460000}"/>
    <cellStyle name="SAPBEXHLevel0X 20 4" xfId="11082" xr:uid="{00000000-0005-0000-0000-0000A6460000}"/>
    <cellStyle name="SAPBEXHLevel0X 20 4 2" xfId="26949" xr:uid="{00000000-0005-0000-0000-0000A7460000}"/>
    <cellStyle name="SAPBEXHLevel0X 20 5" xfId="13811" xr:uid="{00000000-0005-0000-0000-0000A8460000}"/>
    <cellStyle name="SAPBEXHLevel0X 20 5 2" xfId="29399" xr:uid="{00000000-0005-0000-0000-0000A9460000}"/>
    <cellStyle name="SAPBEXHLevel0X 20 6" xfId="16434" xr:uid="{00000000-0005-0000-0000-0000AA460000}"/>
    <cellStyle name="SAPBEXHLevel0X 20 6 2" xfId="31572" xr:uid="{00000000-0005-0000-0000-0000AB460000}"/>
    <cellStyle name="SAPBEXHLevel0X 20 7" xfId="19044" xr:uid="{00000000-0005-0000-0000-0000AC460000}"/>
    <cellStyle name="SAPBEXHLevel0X 20 7 2" xfId="33991" xr:uid="{00000000-0005-0000-0000-0000AD460000}"/>
    <cellStyle name="SAPBEXHLevel0X 20 8" xfId="40735" xr:uid="{65E033F2-285D-4D6A-AC76-88009198C895}"/>
    <cellStyle name="SAPBEXHLevel0X 20 9" xfId="42613" xr:uid="{6DEC1D9F-9AB4-4B30-8FD9-CB7750D815D7}"/>
    <cellStyle name="SAPBEXHLevel0X 21" xfId="4901" xr:uid="{00000000-0005-0000-0000-0000AE460000}"/>
    <cellStyle name="SAPBEXHLevel0X 21 10" xfId="45502" xr:uid="{FFA54F83-6304-428C-99C3-D4CC0E96D212}"/>
    <cellStyle name="SAPBEXHLevel0X 21 11" xfId="47824" xr:uid="{F26F8E8F-B374-4F3A-9750-7985C87FE340}"/>
    <cellStyle name="SAPBEXHLevel0X 21 2" xfId="10056" xr:uid="{00000000-0005-0000-0000-0000AF460000}"/>
    <cellStyle name="SAPBEXHLevel0X 21 2 2" xfId="26038" xr:uid="{00000000-0005-0000-0000-0000B0460000}"/>
    <cellStyle name="SAPBEXHLevel0X 21 3" xfId="12874" xr:uid="{00000000-0005-0000-0000-0000B1460000}"/>
    <cellStyle name="SAPBEXHLevel0X 21 3 2" xfId="28715" xr:uid="{00000000-0005-0000-0000-0000B2460000}"/>
    <cellStyle name="SAPBEXHLevel0X 21 4" xfId="15171" xr:uid="{00000000-0005-0000-0000-0000B3460000}"/>
    <cellStyle name="SAPBEXHLevel0X 21 4 2" xfId="30587" xr:uid="{00000000-0005-0000-0000-0000B4460000}"/>
    <cellStyle name="SAPBEXHLevel0X 21 5" xfId="18195" xr:uid="{00000000-0005-0000-0000-0000B5460000}"/>
    <cellStyle name="SAPBEXHLevel0X 21 5 2" xfId="33301" xr:uid="{00000000-0005-0000-0000-0000B6460000}"/>
    <cellStyle name="SAPBEXHLevel0X 21 6" xfId="20802" xr:uid="{00000000-0005-0000-0000-0000B7460000}"/>
    <cellStyle name="SAPBEXHLevel0X 21 6 2" xfId="35735" xr:uid="{00000000-0005-0000-0000-0000B8460000}"/>
    <cellStyle name="SAPBEXHLevel0X 21 7" xfId="13514" xr:uid="{00000000-0005-0000-0000-0000B9460000}"/>
    <cellStyle name="SAPBEXHLevel0X 21 7 2" xfId="29139" xr:uid="{00000000-0005-0000-0000-0000BA460000}"/>
    <cellStyle name="SAPBEXHLevel0X 21 8" xfId="40344" xr:uid="{5E92A476-9228-408C-BBFF-069DEDC713F0}"/>
    <cellStyle name="SAPBEXHLevel0X 21 9" xfId="39276" xr:uid="{0C262AAE-E050-44A3-8E3E-7D4DEE1935F6}"/>
    <cellStyle name="SAPBEXHLevel0X 22" xfId="5996" xr:uid="{00000000-0005-0000-0000-0000BB460000}"/>
    <cellStyle name="SAPBEXHLevel0X 22 2" xfId="22965" xr:uid="{00000000-0005-0000-0000-0000BC460000}"/>
    <cellStyle name="SAPBEXHLevel0X 22 3" xfId="40413" xr:uid="{FF7396BE-EFEC-4617-B9A7-3968C905303B}"/>
    <cellStyle name="SAPBEXHLevel0X 22 4" xfId="38839" xr:uid="{9971C40D-1C04-41BC-8F72-D957A4B0C576}"/>
    <cellStyle name="SAPBEXHLevel0X 22 5" xfId="45571" xr:uid="{87E46E48-B00F-4B28-AA34-A3A45DC4F8CA}"/>
    <cellStyle name="SAPBEXHLevel0X 22 6" xfId="47891" xr:uid="{B1C83BB2-803B-47D5-974F-023BB1FD23AA}"/>
    <cellStyle name="SAPBEXHLevel0X 23" xfId="7162" xr:uid="{00000000-0005-0000-0000-0000BD460000}"/>
    <cellStyle name="SAPBEXHLevel0X 23 2" xfId="23444" xr:uid="{00000000-0005-0000-0000-0000BE460000}"/>
    <cellStyle name="SAPBEXHLevel0X 24" xfId="15250" xr:uid="{00000000-0005-0000-0000-0000BF460000}"/>
    <cellStyle name="SAPBEXHLevel0X 24 2" xfId="30661" xr:uid="{00000000-0005-0000-0000-0000C0460000}"/>
    <cellStyle name="SAPBEXHLevel0X 25" xfId="15162" xr:uid="{00000000-0005-0000-0000-0000C1460000}"/>
    <cellStyle name="SAPBEXHLevel0X 25 2" xfId="30580" xr:uid="{00000000-0005-0000-0000-0000C2460000}"/>
    <cellStyle name="SAPBEXHLevel0X 26" xfId="15414" xr:uid="{00000000-0005-0000-0000-0000C3460000}"/>
    <cellStyle name="SAPBEXHLevel0X 26 2" xfId="30798" xr:uid="{00000000-0005-0000-0000-0000C4460000}"/>
    <cellStyle name="SAPBEXHLevel0X 27" xfId="38256" xr:uid="{92B57BD3-61AB-463F-AFAF-9C61C64F0D30}"/>
    <cellStyle name="SAPBEXHLevel0X 28" xfId="41939" xr:uid="{BAD5A8E4-9FC5-43B3-8BCF-87E0E2B3A1F4}"/>
    <cellStyle name="SAPBEXHLevel0X 29" xfId="39998" xr:uid="{E5A9C74A-E9E5-4C11-A070-E2F53A0DFCDE}"/>
    <cellStyle name="SAPBEXHLevel0X 3" xfId="838" xr:uid="{00000000-0005-0000-0000-0000C5460000}"/>
    <cellStyle name="SAPBEXHLevel0X 3 10" xfId="3086" xr:uid="{00000000-0005-0000-0000-0000C6460000}"/>
    <cellStyle name="SAPBEXHLevel0X 3 10 10" xfId="42072" xr:uid="{E9CF7820-0E84-4060-85D0-70EF6E623914}"/>
    <cellStyle name="SAPBEXHLevel0X 3 10 11" xfId="47133" xr:uid="{0B8DA669-F6FE-4B96-A545-8A6942B9D7CA}"/>
    <cellStyle name="SAPBEXHLevel0X 3 10 2" xfId="4429" xr:uid="{00000000-0005-0000-0000-0000C7460000}"/>
    <cellStyle name="SAPBEXHLevel0X 3 10 2 10" xfId="46023" xr:uid="{E33A23A4-89F4-4511-A3B4-C84742E695C4}"/>
    <cellStyle name="SAPBEXHLevel0X 3 10 2 11" xfId="48341" xr:uid="{EE6323B8-8F77-4FA9-9030-5893BB0E6BEF}"/>
    <cellStyle name="SAPBEXHLevel0X 3 10 2 2" xfId="9584" xr:uid="{00000000-0005-0000-0000-0000C8460000}"/>
    <cellStyle name="SAPBEXHLevel0X 3 10 2 2 2" xfId="25575" xr:uid="{00000000-0005-0000-0000-0000C9460000}"/>
    <cellStyle name="SAPBEXHLevel0X 3 10 2 3" xfId="12402" xr:uid="{00000000-0005-0000-0000-0000CA460000}"/>
    <cellStyle name="SAPBEXHLevel0X 3 10 2 3 2" xfId="28246" xr:uid="{00000000-0005-0000-0000-0000CB460000}"/>
    <cellStyle name="SAPBEXHLevel0X 3 10 2 4" xfId="14882" xr:uid="{00000000-0005-0000-0000-0000CC460000}"/>
    <cellStyle name="SAPBEXHLevel0X 3 10 2 4 2" xfId="30333" xr:uid="{00000000-0005-0000-0000-0000CD460000}"/>
    <cellStyle name="SAPBEXHLevel0X 3 10 2 5" xfId="17725" xr:uid="{00000000-0005-0000-0000-0000CE460000}"/>
    <cellStyle name="SAPBEXHLevel0X 3 10 2 5 2" xfId="32841" xr:uid="{00000000-0005-0000-0000-0000CF460000}"/>
    <cellStyle name="SAPBEXHLevel0X 3 10 2 6" xfId="20333" xr:uid="{00000000-0005-0000-0000-0000D0460000}"/>
    <cellStyle name="SAPBEXHLevel0X 3 10 2 6 2" xfId="35270" xr:uid="{00000000-0005-0000-0000-0000D1460000}"/>
    <cellStyle name="SAPBEXHLevel0X 3 10 2 7" xfId="21230" xr:uid="{00000000-0005-0000-0000-0000D2460000}"/>
    <cellStyle name="SAPBEXHLevel0X 3 10 2 7 2" xfId="36156" xr:uid="{00000000-0005-0000-0000-0000D3460000}"/>
    <cellStyle name="SAPBEXHLevel0X 3 10 2 8" xfId="39078" xr:uid="{DDDE3D51-BB34-448D-9143-7C7FA63ACDF8}"/>
    <cellStyle name="SAPBEXHLevel0X 3 10 2 9" xfId="43833" xr:uid="{6228127D-EFC2-4359-A315-EB9537DF7EAD}"/>
    <cellStyle name="SAPBEXHLevel0X 3 10 3" xfId="8256" xr:uid="{00000000-0005-0000-0000-0000D4460000}"/>
    <cellStyle name="SAPBEXHLevel0X 3 10 3 2" xfId="24285" xr:uid="{00000000-0005-0000-0000-0000D5460000}"/>
    <cellStyle name="SAPBEXHLevel0X 3 10 4" xfId="11083" xr:uid="{00000000-0005-0000-0000-0000D6460000}"/>
    <cellStyle name="SAPBEXHLevel0X 3 10 4 2" xfId="26950" xr:uid="{00000000-0005-0000-0000-0000D7460000}"/>
    <cellStyle name="SAPBEXHLevel0X 3 10 5" xfId="15052" xr:uid="{00000000-0005-0000-0000-0000D8460000}"/>
    <cellStyle name="SAPBEXHLevel0X 3 10 5 2" xfId="30499" xr:uid="{00000000-0005-0000-0000-0000D9460000}"/>
    <cellStyle name="SAPBEXHLevel0X 3 10 6" xfId="16435" xr:uid="{00000000-0005-0000-0000-0000DA460000}"/>
    <cellStyle name="SAPBEXHLevel0X 3 10 6 2" xfId="31573" xr:uid="{00000000-0005-0000-0000-0000DB460000}"/>
    <cellStyle name="SAPBEXHLevel0X 3 10 7" xfId="19045" xr:uid="{00000000-0005-0000-0000-0000DC460000}"/>
    <cellStyle name="SAPBEXHLevel0X 3 10 7 2" xfId="33992" xr:uid="{00000000-0005-0000-0000-0000DD460000}"/>
    <cellStyle name="SAPBEXHLevel0X 3 10 8" xfId="39595" xr:uid="{5A5E5064-CBDD-462A-BF56-8489BD0A0C0D}"/>
    <cellStyle name="SAPBEXHLevel0X 3 10 9" xfId="42614" xr:uid="{A3F270B2-AABC-4C2C-B689-5BFBAABB611D}"/>
    <cellStyle name="SAPBEXHLevel0X 3 11" xfId="3087" xr:uid="{00000000-0005-0000-0000-0000DE460000}"/>
    <cellStyle name="SAPBEXHLevel0X 3 11 10" xfId="42073" xr:uid="{2DE9494A-FF4B-4FF1-95C3-B95C6F923F2B}"/>
    <cellStyle name="SAPBEXHLevel0X 3 11 11" xfId="47134" xr:uid="{18CF8D02-4773-49FE-8398-1354B3069200}"/>
    <cellStyle name="SAPBEXHLevel0X 3 11 2" xfId="4428" xr:uid="{00000000-0005-0000-0000-0000DF460000}"/>
    <cellStyle name="SAPBEXHLevel0X 3 11 2 10" xfId="46024" xr:uid="{B0DF01EE-1920-492D-82BF-9D2E1862CBA0}"/>
    <cellStyle name="SAPBEXHLevel0X 3 11 2 11" xfId="48342" xr:uid="{7ABC99E5-B157-4306-894F-EB0B8B4C8FB6}"/>
    <cellStyle name="SAPBEXHLevel0X 3 11 2 2" xfId="9583" xr:uid="{00000000-0005-0000-0000-0000E0460000}"/>
    <cellStyle name="SAPBEXHLevel0X 3 11 2 2 2" xfId="25574" xr:uid="{00000000-0005-0000-0000-0000E1460000}"/>
    <cellStyle name="SAPBEXHLevel0X 3 11 2 3" xfId="12401" xr:uid="{00000000-0005-0000-0000-0000E2460000}"/>
    <cellStyle name="SAPBEXHLevel0X 3 11 2 3 2" xfId="28245" xr:uid="{00000000-0005-0000-0000-0000E3460000}"/>
    <cellStyle name="SAPBEXHLevel0X 3 11 2 4" xfId="13994" xr:uid="{00000000-0005-0000-0000-0000E4460000}"/>
    <cellStyle name="SAPBEXHLevel0X 3 11 2 4 2" xfId="29576" xr:uid="{00000000-0005-0000-0000-0000E5460000}"/>
    <cellStyle name="SAPBEXHLevel0X 3 11 2 5" xfId="17724" xr:uid="{00000000-0005-0000-0000-0000E6460000}"/>
    <cellStyle name="SAPBEXHLevel0X 3 11 2 5 2" xfId="32840" xr:uid="{00000000-0005-0000-0000-0000E7460000}"/>
    <cellStyle name="SAPBEXHLevel0X 3 11 2 6" xfId="20332" xr:uid="{00000000-0005-0000-0000-0000E8460000}"/>
    <cellStyle name="SAPBEXHLevel0X 3 11 2 6 2" xfId="35269" xr:uid="{00000000-0005-0000-0000-0000E9460000}"/>
    <cellStyle name="SAPBEXHLevel0X 3 11 2 7" xfId="21958" xr:uid="{00000000-0005-0000-0000-0000EA460000}"/>
    <cellStyle name="SAPBEXHLevel0X 3 11 2 7 2" xfId="36877" xr:uid="{00000000-0005-0000-0000-0000EB460000}"/>
    <cellStyle name="SAPBEXHLevel0X 3 11 2 8" xfId="38178" xr:uid="{52FD3567-F947-4779-A13C-172C9B07C1D7}"/>
    <cellStyle name="SAPBEXHLevel0X 3 11 2 9" xfId="43834" xr:uid="{8E8B1FB4-1DA5-4F92-821C-4C9501C2379F}"/>
    <cellStyle name="SAPBEXHLevel0X 3 11 3" xfId="8257" xr:uid="{00000000-0005-0000-0000-0000EC460000}"/>
    <cellStyle name="SAPBEXHLevel0X 3 11 3 2" xfId="24286" xr:uid="{00000000-0005-0000-0000-0000ED460000}"/>
    <cellStyle name="SAPBEXHLevel0X 3 11 4" xfId="11084" xr:uid="{00000000-0005-0000-0000-0000EE460000}"/>
    <cellStyle name="SAPBEXHLevel0X 3 11 4 2" xfId="26951" xr:uid="{00000000-0005-0000-0000-0000EF460000}"/>
    <cellStyle name="SAPBEXHLevel0X 3 11 5" xfId="13812" xr:uid="{00000000-0005-0000-0000-0000F0460000}"/>
    <cellStyle name="SAPBEXHLevel0X 3 11 5 2" xfId="29400" xr:uid="{00000000-0005-0000-0000-0000F1460000}"/>
    <cellStyle name="SAPBEXHLevel0X 3 11 6" xfId="16436" xr:uid="{00000000-0005-0000-0000-0000F2460000}"/>
    <cellStyle name="SAPBEXHLevel0X 3 11 6 2" xfId="31574" xr:uid="{00000000-0005-0000-0000-0000F3460000}"/>
    <cellStyle name="SAPBEXHLevel0X 3 11 7" xfId="19046" xr:uid="{00000000-0005-0000-0000-0000F4460000}"/>
    <cellStyle name="SAPBEXHLevel0X 3 11 7 2" xfId="33993" xr:uid="{00000000-0005-0000-0000-0000F5460000}"/>
    <cellStyle name="SAPBEXHLevel0X 3 11 8" xfId="39594" xr:uid="{DFBEFC0D-2A58-4127-B162-151BB1C771B5}"/>
    <cellStyle name="SAPBEXHLevel0X 3 11 9" xfId="42615" xr:uid="{715E2574-7DBD-4043-99FE-A302F89C655B}"/>
    <cellStyle name="SAPBEXHLevel0X 3 12" xfId="3088" xr:uid="{00000000-0005-0000-0000-0000F6460000}"/>
    <cellStyle name="SAPBEXHLevel0X 3 12 10" xfId="42074" xr:uid="{67B92BE9-AEE3-4FDD-AF15-6BFD5FFB317B}"/>
    <cellStyle name="SAPBEXHLevel0X 3 12 11" xfId="47135" xr:uid="{EED47AD6-F79D-4866-B02D-52F2424623E6}"/>
    <cellStyle name="SAPBEXHLevel0X 3 12 2" xfId="4427" xr:uid="{00000000-0005-0000-0000-0000F7460000}"/>
    <cellStyle name="SAPBEXHLevel0X 3 12 2 10" xfId="46025" xr:uid="{981EDFD4-B54B-4911-8193-370CD40B8AF6}"/>
    <cellStyle name="SAPBEXHLevel0X 3 12 2 11" xfId="48343" xr:uid="{3D40570C-841F-42D6-B4D6-9092D5945BA8}"/>
    <cellStyle name="SAPBEXHLevel0X 3 12 2 2" xfId="9582" xr:uid="{00000000-0005-0000-0000-0000F8460000}"/>
    <cellStyle name="SAPBEXHLevel0X 3 12 2 2 2" xfId="25573" xr:uid="{00000000-0005-0000-0000-0000F9460000}"/>
    <cellStyle name="SAPBEXHLevel0X 3 12 2 3" xfId="12400" xr:uid="{00000000-0005-0000-0000-0000FA460000}"/>
    <cellStyle name="SAPBEXHLevel0X 3 12 2 3 2" xfId="28244" xr:uid="{00000000-0005-0000-0000-0000FB460000}"/>
    <cellStyle name="SAPBEXHLevel0X 3 12 2 4" xfId="14883" xr:uid="{00000000-0005-0000-0000-0000FC460000}"/>
    <cellStyle name="SAPBEXHLevel0X 3 12 2 4 2" xfId="30334" xr:uid="{00000000-0005-0000-0000-0000FD460000}"/>
    <cellStyle name="SAPBEXHLevel0X 3 12 2 5" xfId="17723" xr:uid="{00000000-0005-0000-0000-0000FE460000}"/>
    <cellStyle name="SAPBEXHLevel0X 3 12 2 5 2" xfId="32839" xr:uid="{00000000-0005-0000-0000-0000FF460000}"/>
    <cellStyle name="SAPBEXHLevel0X 3 12 2 6" xfId="20331" xr:uid="{00000000-0005-0000-0000-000000470000}"/>
    <cellStyle name="SAPBEXHLevel0X 3 12 2 6 2" xfId="35268" xr:uid="{00000000-0005-0000-0000-000001470000}"/>
    <cellStyle name="SAPBEXHLevel0X 3 12 2 7" xfId="21403" xr:uid="{00000000-0005-0000-0000-000002470000}"/>
    <cellStyle name="SAPBEXHLevel0X 3 12 2 7 2" xfId="36329" xr:uid="{00000000-0005-0000-0000-000003470000}"/>
    <cellStyle name="SAPBEXHLevel0X 3 12 2 8" xfId="40423" xr:uid="{09429784-6B3F-4E28-B131-1E513C1B57FC}"/>
    <cellStyle name="SAPBEXHLevel0X 3 12 2 9" xfId="43835" xr:uid="{9722DB7C-01CD-4D52-BD03-E60D9D679DCB}"/>
    <cellStyle name="SAPBEXHLevel0X 3 12 3" xfId="8258" xr:uid="{00000000-0005-0000-0000-000004470000}"/>
    <cellStyle name="SAPBEXHLevel0X 3 12 3 2" xfId="24287" xr:uid="{00000000-0005-0000-0000-000005470000}"/>
    <cellStyle name="SAPBEXHLevel0X 3 12 4" xfId="11085" xr:uid="{00000000-0005-0000-0000-000006470000}"/>
    <cellStyle name="SAPBEXHLevel0X 3 12 4 2" xfId="26952" xr:uid="{00000000-0005-0000-0000-000007470000}"/>
    <cellStyle name="SAPBEXHLevel0X 3 12 5" xfId="14298" xr:uid="{00000000-0005-0000-0000-000008470000}"/>
    <cellStyle name="SAPBEXHLevel0X 3 12 5 2" xfId="29821" xr:uid="{00000000-0005-0000-0000-000009470000}"/>
    <cellStyle name="SAPBEXHLevel0X 3 12 6" xfId="16437" xr:uid="{00000000-0005-0000-0000-00000A470000}"/>
    <cellStyle name="SAPBEXHLevel0X 3 12 6 2" xfId="31575" xr:uid="{00000000-0005-0000-0000-00000B470000}"/>
    <cellStyle name="SAPBEXHLevel0X 3 12 7" xfId="19047" xr:uid="{00000000-0005-0000-0000-00000C470000}"/>
    <cellStyle name="SAPBEXHLevel0X 3 12 7 2" xfId="33994" xr:uid="{00000000-0005-0000-0000-00000D470000}"/>
    <cellStyle name="SAPBEXHLevel0X 3 12 8" xfId="40732" xr:uid="{B09BB121-C616-413D-BD42-267FAAA7E997}"/>
    <cellStyle name="SAPBEXHLevel0X 3 12 9" xfId="42616" xr:uid="{904D9953-18AC-45ED-92B1-80FB337DCB27}"/>
    <cellStyle name="SAPBEXHLevel0X 3 13" xfId="3089" xr:uid="{00000000-0005-0000-0000-00000E470000}"/>
    <cellStyle name="SAPBEXHLevel0X 3 13 10" xfId="42075" xr:uid="{67B5DC92-F633-4803-B037-E31E0BE85A1A}"/>
    <cellStyle name="SAPBEXHLevel0X 3 13 11" xfId="47136" xr:uid="{306339F0-FA6E-4C8F-99FE-0EF95B84D6A8}"/>
    <cellStyle name="SAPBEXHLevel0X 3 13 2" xfId="4426" xr:uid="{00000000-0005-0000-0000-00000F470000}"/>
    <cellStyle name="SAPBEXHLevel0X 3 13 2 10" xfId="46026" xr:uid="{6A1A4C88-9B8A-4FAE-B4F6-A10C69C46488}"/>
    <cellStyle name="SAPBEXHLevel0X 3 13 2 11" xfId="48344" xr:uid="{54B1699D-748B-4DAE-B06B-772B64375B22}"/>
    <cellStyle name="SAPBEXHLevel0X 3 13 2 2" xfId="9581" xr:uid="{00000000-0005-0000-0000-000010470000}"/>
    <cellStyle name="SAPBEXHLevel0X 3 13 2 2 2" xfId="25572" xr:uid="{00000000-0005-0000-0000-000011470000}"/>
    <cellStyle name="SAPBEXHLevel0X 3 13 2 3" xfId="12399" xr:uid="{00000000-0005-0000-0000-000012470000}"/>
    <cellStyle name="SAPBEXHLevel0X 3 13 2 3 2" xfId="28243" xr:uid="{00000000-0005-0000-0000-000013470000}"/>
    <cellStyle name="SAPBEXHLevel0X 3 13 2 4" xfId="13993" xr:uid="{00000000-0005-0000-0000-000014470000}"/>
    <cellStyle name="SAPBEXHLevel0X 3 13 2 4 2" xfId="29575" xr:uid="{00000000-0005-0000-0000-000015470000}"/>
    <cellStyle name="SAPBEXHLevel0X 3 13 2 5" xfId="17722" xr:uid="{00000000-0005-0000-0000-000016470000}"/>
    <cellStyle name="SAPBEXHLevel0X 3 13 2 5 2" xfId="32838" xr:uid="{00000000-0005-0000-0000-000017470000}"/>
    <cellStyle name="SAPBEXHLevel0X 3 13 2 6" xfId="20330" xr:uid="{00000000-0005-0000-0000-000018470000}"/>
    <cellStyle name="SAPBEXHLevel0X 3 13 2 6 2" xfId="35267" xr:uid="{00000000-0005-0000-0000-000019470000}"/>
    <cellStyle name="SAPBEXHLevel0X 3 13 2 7" xfId="21229" xr:uid="{00000000-0005-0000-0000-00001A470000}"/>
    <cellStyle name="SAPBEXHLevel0X 3 13 2 7 2" xfId="36155" xr:uid="{00000000-0005-0000-0000-00001B470000}"/>
    <cellStyle name="SAPBEXHLevel0X 3 13 2 8" xfId="39077" xr:uid="{57DD521D-F6B9-4595-85EE-0E9E95ADB651}"/>
    <cellStyle name="SAPBEXHLevel0X 3 13 2 9" xfId="43836" xr:uid="{A9FB4BFF-50FE-4B6E-B785-F7FA39134116}"/>
    <cellStyle name="SAPBEXHLevel0X 3 13 3" xfId="8259" xr:uid="{00000000-0005-0000-0000-00001C470000}"/>
    <cellStyle name="SAPBEXHLevel0X 3 13 3 2" xfId="24288" xr:uid="{00000000-0005-0000-0000-00001D470000}"/>
    <cellStyle name="SAPBEXHLevel0X 3 13 4" xfId="11086" xr:uid="{00000000-0005-0000-0000-00001E470000}"/>
    <cellStyle name="SAPBEXHLevel0X 3 13 4 2" xfId="26953" xr:uid="{00000000-0005-0000-0000-00001F470000}"/>
    <cellStyle name="SAPBEXHLevel0X 3 13 5" xfId="14461" xr:uid="{00000000-0005-0000-0000-000020470000}"/>
    <cellStyle name="SAPBEXHLevel0X 3 13 5 2" xfId="29978" xr:uid="{00000000-0005-0000-0000-000021470000}"/>
    <cellStyle name="SAPBEXHLevel0X 3 13 6" xfId="16438" xr:uid="{00000000-0005-0000-0000-000022470000}"/>
    <cellStyle name="SAPBEXHLevel0X 3 13 6 2" xfId="31576" xr:uid="{00000000-0005-0000-0000-000023470000}"/>
    <cellStyle name="SAPBEXHLevel0X 3 13 7" xfId="19048" xr:uid="{00000000-0005-0000-0000-000024470000}"/>
    <cellStyle name="SAPBEXHLevel0X 3 13 7 2" xfId="33995" xr:uid="{00000000-0005-0000-0000-000025470000}"/>
    <cellStyle name="SAPBEXHLevel0X 3 13 8" xfId="40733" xr:uid="{F5B19334-F9E5-4E4A-9E04-A59B44AD12FE}"/>
    <cellStyle name="SAPBEXHLevel0X 3 13 9" xfId="42617" xr:uid="{4D65DF69-E39A-4684-8311-892622016AB2}"/>
    <cellStyle name="SAPBEXHLevel0X 3 14" xfId="3090" xr:uid="{00000000-0005-0000-0000-000026470000}"/>
    <cellStyle name="SAPBEXHLevel0X 3 14 10" xfId="42076" xr:uid="{F96C02E4-4500-4E30-9149-B9ECCDEECCEE}"/>
    <cellStyle name="SAPBEXHLevel0X 3 14 11" xfId="47137" xr:uid="{78DC28B5-FFB3-469A-A913-CB8DD4C0FF39}"/>
    <cellStyle name="SAPBEXHLevel0X 3 14 2" xfId="4425" xr:uid="{00000000-0005-0000-0000-000027470000}"/>
    <cellStyle name="SAPBEXHLevel0X 3 14 2 10" xfId="46027" xr:uid="{F373F9C1-0121-4A16-93E6-CB57E57F3054}"/>
    <cellStyle name="SAPBEXHLevel0X 3 14 2 11" xfId="48345" xr:uid="{A43D4048-4A8F-44E5-8AAF-107AAB999E72}"/>
    <cellStyle name="SAPBEXHLevel0X 3 14 2 2" xfId="9580" xr:uid="{00000000-0005-0000-0000-000028470000}"/>
    <cellStyle name="SAPBEXHLevel0X 3 14 2 2 2" xfId="25571" xr:uid="{00000000-0005-0000-0000-000029470000}"/>
    <cellStyle name="SAPBEXHLevel0X 3 14 2 3" xfId="12398" xr:uid="{00000000-0005-0000-0000-00002A470000}"/>
    <cellStyle name="SAPBEXHLevel0X 3 14 2 3 2" xfId="28242" xr:uid="{00000000-0005-0000-0000-00002B470000}"/>
    <cellStyle name="SAPBEXHLevel0X 3 14 2 4" xfId="14885" xr:uid="{00000000-0005-0000-0000-00002C470000}"/>
    <cellStyle name="SAPBEXHLevel0X 3 14 2 4 2" xfId="30336" xr:uid="{00000000-0005-0000-0000-00002D470000}"/>
    <cellStyle name="SAPBEXHLevel0X 3 14 2 5" xfId="17721" xr:uid="{00000000-0005-0000-0000-00002E470000}"/>
    <cellStyle name="SAPBEXHLevel0X 3 14 2 5 2" xfId="32837" xr:uid="{00000000-0005-0000-0000-00002F470000}"/>
    <cellStyle name="SAPBEXHLevel0X 3 14 2 6" xfId="20329" xr:uid="{00000000-0005-0000-0000-000030470000}"/>
    <cellStyle name="SAPBEXHLevel0X 3 14 2 6 2" xfId="35266" xr:uid="{00000000-0005-0000-0000-000031470000}"/>
    <cellStyle name="SAPBEXHLevel0X 3 14 2 7" xfId="21228" xr:uid="{00000000-0005-0000-0000-000032470000}"/>
    <cellStyle name="SAPBEXHLevel0X 3 14 2 7 2" xfId="36154" xr:uid="{00000000-0005-0000-0000-000033470000}"/>
    <cellStyle name="SAPBEXHLevel0X 3 14 2 8" xfId="39076" xr:uid="{5AFF61B4-5279-4F2F-99E3-6969498698E9}"/>
    <cellStyle name="SAPBEXHLevel0X 3 14 2 9" xfId="43837" xr:uid="{0D867FBD-22CC-4A42-A50C-7A9F0DFA76DC}"/>
    <cellStyle name="SAPBEXHLevel0X 3 14 3" xfId="8260" xr:uid="{00000000-0005-0000-0000-000034470000}"/>
    <cellStyle name="SAPBEXHLevel0X 3 14 3 2" xfId="24289" xr:uid="{00000000-0005-0000-0000-000035470000}"/>
    <cellStyle name="SAPBEXHLevel0X 3 14 4" xfId="11087" xr:uid="{00000000-0005-0000-0000-000036470000}"/>
    <cellStyle name="SAPBEXHLevel0X 3 14 4 2" xfId="26954" xr:uid="{00000000-0005-0000-0000-000037470000}"/>
    <cellStyle name="SAPBEXHLevel0X 3 14 5" xfId="15051" xr:uid="{00000000-0005-0000-0000-000038470000}"/>
    <cellStyle name="SAPBEXHLevel0X 3 14 5 2" xfId="30498" xr:uid="{00000000-0005-0000-0000-000039470000}"/>
    <cellStyle name="SAPBEXHLevel0X 3 14 6" xfId="16439" xr:uid="{00000000-0005-0000-0000-00003A470000}"/>
    <cellStyle name="SAPBEXHLevel0X 3 14 6 2" xfId="31577" xr:uid="{00000000-0005-0000-0000-00003B470000}"/>
    <cellStyle name="SAPBEXHLevel0X 3 14 7" xfId="19049" xr:uid="{00000000-0005-0000-0000-00003C470000}"/>
    <cellStyle name="SAPBEXHLevel0X 3 14 7 2" xfId="33996" xr:uid="{00000000-0005-0000-0000-00003D470000}"/>
    <cellStyle name="SAPBEXHLevel0X 3 14 8" xfId="39593" xr:uid="{BEE14BC2-FC58-4765-9020-4434B1CD8E33}"/>
    <cellStyle name="SAPBEXHLevel0X 3 14 9" xfId="42618" xr:uid="{3942DDEC-BC4B-4C4E-93DF-663C414FAE8E}"/>
    <cellStyle name="SAPBEXHLevel0X 3 15" xfId="3091" xr:uid="{00000000-0005-0000-0000-00003E470000}"/>
    <cellStyle name="SAPBEXHLevel0X 3 15 10" xfId="42077" xr:uid="{512ECF9D-94C2-425C-8B39-C7A20FDB1634}"/>
    <cellStyle name="SAPBEXHLevel0X 3 15 11" xfId="47138" xr:uid="{21FF3AF2-D5B1-4F10-B1F3-92AB28E82B29}"/>
    <cellStyle name="SAPBEXHLevel0X 3 15 2" xfId="4424" xr:uid="{00000000-0005-0000-0000-00003F470000}"/>
    <cellStyle name="SAPBEXHLevel0X 3 15 2 10" xfId="46028" xr:uid="{AB1C506F-42ED-4D03-ACA0-A67F4978034C}"/>
    <cellStyle name="SAPBEXHLevel0X 3 15 2 11" xfId="48346" xr:uid="{EF99860D-960D-4EE2-A4CB-E9B7DB2A8714}"/>
    <cellStyle name="SAPBEXHLevel0X 3 15 2 2" xfId="9579" xr:uid="{00000000-0005-0000-0000-000040470000}"/>
    <cellStyle name="SAPBEXHLevel0X 3 15 2 2 2" xfId="25570" xr:uid="{00000000-0005-0000-0000-000041470000}"/>
    <cellStyle name="SAPBEXHLevel0X 3 15 2 3" xfId="12397" xr:uid="{00000000-0005-0000-0000-000042470000}"/>
    <cellStyle name="SAPBEXHLevel0X 3 15 2 3 2" xfId="28241" xr:uid="{00000000-0005-0000-0000-000043470000}"/>
    <cellStyle name="SAPBEXHLevel0X 3 15 2 4" xfId="14884" xr:uid="{00000000-0005-0000-0000-000044470000}"/>
    <cellStyle name="SAPBEXHLevel0X 3 15 2 4 2" xfId="30335" xr:uid="{00000000-0005-0000-0000-000045470000}"/>
    <cellStyle name="SAPBEXHLevel0X 3 15 2 5" xfId="17720" xr:uid="{00000000-0005-0000-0000-000046470000}"/>
    <cellStyle name="SAPBEXHLevel0X 3 15 2 5 2" xfId="32836" xr:uid="{00000000-0005-0000-0000-000047470000}"/>
    <cellStyle name="SAPBEXHLevel0X 3 15 2 6" xfId="20328" xr:uid="{00000000-0005-0000-0000-000048470000}"/>
    <cellStyle name="SAPBEXHLevel0X 3 15 2 6 2" xfId="35265" xr:uid="{00000000-0005-0000-0000-000049470000}"/>
    <cellStyle name="SAPBEXHLevel0X 3 15 2 7" xfId="21960" xr:uid="{00000000-0005-0000-0000-00004A470000}"/>
    <cellStyle name="SAPBEXHLevel0X 3 15 2 7 2" xfId="36879" xr:uid="{00000000-0005-0000-0000-00004B470000}"/>
    <cellStyle name="SAPBEXHLevel0X 3 15 2 8" xfId="39075" xr:uid="{2A0902B1-E454-4A67-8834-2767F1712A4F}"/>
    <cellStyle name="SAPBEXHLevel0X 3 15 2 9" xfId="43838" xr:uid="{D96FFAE3-ED9B-4802-9D0D-4AE09C6876F8}"/>
    <cellStyle name="SAPBEXHLevel0X 3 15 3" xfId="8261" xr:uid="{00000000-0005-0000-0000-00004C470000}"/>
    <cellStyle name="SAPBEXHLevel0X 3 15 3 2" xfId="24290" xr:uid="{00000000-0005-0000-0000-00004D470000}"/>
    <cellStyle name="SAPBEXHLevel0X 3 15 4" xfId="11088" xr:uid="{00000000-0005-0000-0000-00004E470000}"/>
    <cellStyle name="SAPBEXHLevel0X 3 15 4 2" xfId="26955" xr:uid="{00000000-0005-0000-0000-00004F470000}"/>
    <cellStyle name="SAPBEXHLevel0X 3 15 5" xfId="13805" xr:uid="{00000000-0005-0000-0000-000050470000}"/>
    <cellStyle name="SAPBEXHLevel0X 3 15 5 2" xfId="29393" xr:uid="{00000000-0005-0000-0000-000051470000}"/>
    <cellStyle name="SAPBEXHLevel0X 3 15 6" xfId="16440" xr:uid="{00000000-0005-0000-0000-000052470000}"/>
    <cellStyle name="SAPBEXHLevel0X 3 15 6 2" xfId="31578" xr:uid="{00000000-0005-0000-0000-000053470000}"/>
    <cellStyle name="SAPBEXHLevel0X 3 15 7" xfId="19050" xr:uid="{00000000-0005-0000-0000-000054470000}"/>
    <cellStyle name="SAPBEXHLevel0X 3 15 7 2" xfId="33997" xr:uid="{00000000-0005-0000-0000-000055470000}"/>
    <cellStyle name="SAPBEXHLevel0X 3 15 8" xfId="39592" xr:uid="{CE69191E-82E1-411D-ACC9-C6917C3C86CC}"/>
    <cellStyle name="SAPBEXHLevel0X 3 15 9" xfId="42619" xr:uid="{13EAC6E2-2DF3-4683-9A98-A094419E11FE}"/>
    <cellStyle name="SAPBEXHLevel0X 3 16" xfId="3092" xr:uid="{00000000-0005-0000-0000-000056470000}"/>
    <cellStyle name="SAPBEXHLevel0X 3 16 10" xfId="42078" xr:uid="{21AA6548-88C8-4112-9B1F-44BA81039341}"/>
    <cellStyle name="SAPBEXHLevel0X 3 16 11" xfId="47139" xr:uid="{C964797E-903D-497C-9DF0-3A9F5F9FF0F1}"/>
    <cellStyle name="SAPBEXHLevel0X 3 16 2" xfId="4423" xr:uid="{00000000-0005-0000-0000-000057470000}"/>
    <cellStyle name="SAPBEXHLevel0X 3 16 2 10" xfId="46029" xr:uid="{542145D7-7DB6-4F2B-B9CA-531C7BCD6E9B}"/>
    <cellStyle name="SAPBEXHLevel0X 3 16 2 11" xfId="48347" xr:uid="{CB052F24-B5A2-47EC-8AB4-91437AEA38AC}"/>
    <cellStyle name="SAPBEXHLevel0X 3 16 2 2" xfId="9578" xr:uid="{00000000-0005-0000-0000-000058470000}"/>
    <cellStyle name="SAPBEXHLevel0X 3 16 2 2 2" xfId="25569" xr:uid="{00000000-0005-0000-0000-000059470000}"/>
    <cellStyle name="SAPBEXHLevel0X 3 16 2 3" xfId="12396" xr:uid="{00000000-0005-0000-0000-00005A470000}"/>
    <cellStyle name="SAPBEXHLevel0X 3 16 2 3 2" xfId="28240" xr:uid="{00000000-0005-0000-0000-00005B470000}"/>
    <cellStyle name="SAPBEXHLevel0X 3 16 2 4" xfId="13992" xr:uid="{00000000-0005-0000-0000-00005C470000}"/>
    <cellStyle name="SAPBEXHLevel0X 3 16 2 4 2" xfId="29574" xr:uid="{00000000-0005-0000-0000-00005D470000}"/>
    <cellStyle name="SAPBEXHLevel0X 3 16 2 5" xfId="17719" xr:uid="{00000000-0005-0000-0000-00005E470000}"/>
    <cellStyle name="SAPBEXHLevel0X 3 16 2 5 2" xfId="32835" xr:uid="{00000000-0005-0000-0000-00005F470000}"/>
    <cellStyle name="SAPBEXHLevel0X 3 16 2 6" xfId="20327" xr:uid="{00000000-0005-0000-0000-000060470000}"/>
    <cellStyle name="SAPBEXHLevel0X 3 16 2 6 2" xfId="35264" xr:uid="{00000000-0005-0000-0000-000061470000}"/>
    <cellStyle name="SAPBEXHLevel0X 3 16 2 7" xfId="21959" xr:uid="{00000000-0005-0000-0000-000062470000}"/>
    <cellStyle name="SAPBEXHLevel0X 3 16 2 7 2" xfId="36878" xr:uid="{00000000-0005-0000-0000-000063470000}"/>
    <cellStyle name="SAPBEXHLevel0X 3 16 2 8" xfId="39074" xr:uid="{EF214101-648C-47B1-BDE2-7B7449077273}"/>
    <cellStyle name="SAPBEXHLevel0X 3 16 2 9" xfId="43839" xr:uid="{F387DF62-7F91-49F1-A953-4A6BE4305F9E}"/>
    <cellStyle name="SAPBEXHLevel0X 3 16 3" xfId="8262" xr:uid="{00000000-0005-0000-0000-000064470000}"/>
    <cellStyle name="SAPBEXHLevel0X 3 16 3 2" xfId="24291" xr:uid="{00000000-0005-0000-0000-000065470000}"/>
    <cellStyle name="SAPBEXHLevel0X 3 16 4" xfId="11089" xr:uid="{00000000-0005-0000-0000-000066470000}"/>
    <cellStyle name="SAPBEXHLevel0X 3 16 4 2" xfId="26956" xr:uid="{00000000-0005-0000-0000-000067470000}"/>
    <cellStyle name="SAPBEXHLevel0X 3 16 5" xfId="15058" xr:uid="{00000000-0005-0000-0000-000068470000}"/>
    <cellStyle name="SAPBEXHLevel0X 3 16 5 2" xfId="30505" xr:uid="{00000000-0005-0000-0000-000069470000}"/>
    <cellStyle name="SAPBEXHLevel0X 3 16 6" xfId="16441" xr:uid="{00000000-0005-0000-0000-00006A470000}"/>
    <cellStyle name="SAPBEXHLevel0X 3 16 6 2" xfId="31579" xr:uid="{00000000-0005-0000-0000-00006B470000}"/>
    <cellStyle name="SAPBEXHLevel0X 3 16 7" xfId="19051" xr:uid="{00000000-0005-0000-0000-00006C470000}"/>
    <cellStyle name="SAPBEXHLevel0X 3 16 7 2" xfId="33998" xr:uid="{00000000-0005-0000-0000-00006D470000}"/>
    <cellStyle name="SAPBEXHLevel0X 3 16 8" xfId="40730" xr:uid="{05A7FF9C-8B45-4D6D-AA66-3337E15D7AEA}"/>
    <cellStyle name="SAPBEXHLevel0X 3 16 9" xfId="42620" xr:uid="{9D511196-3D06-486D-B0B1-302916E19FB6}"/>
    <cellStyle name="SAPBEXHLevel0X 3 17" xfId="4430" xr:uid="{00000000-0005-0000-0000-00006E470000}"/>
    <cellStyle name="SAPBEXHLevel0X 3 17 10" xfId="44523" xr:uid="{418C8AD5-F8B4-436C-ADC1-85B7371554BA}"/>
    <cellStyle name="SAPBEXHLevel0X 3 17 11" xfId="46712" xr:uid="{2D0227A3-03FD-47E5-A831-42EC03B28825}"/>
    <cellStyle name="SAPBEXHLevel0X 3 17 12" xfId="49028" xr:uid="{7B8F9BBE-1525-4A42-B08C-07274CB8EB2A}"/>
    <cellStyle name="SAPBEXHLevel0X 3 17 2" xfId="9585" xr:uid="{00000000-0005-0000-0000-00006F470000}"/>
    <cellStyle name="SAPBEXHLevel0X 3 17 2 2" xfId="25576" xr:uid="{00000000-0005-0000-0000-000070470000}"/>
    <cellStyle name="SAPBEXHLevel0X 3 17 3" xfId="12403" xr:uid="{00000000-0005-0000-0000-000071470000}"/>
    <cellStyle name="SAPBEXHLevel0X 3 17 3 2" xfId="28247" xr:uid="{00000000-0005-0000-0000-000072470000}"/>
    <cellStyle name="SAPBEXHLevel0X 3 17 4" xfId="7446" xr:uid="{00000000-0005-0000-0000-000073470000}"/>
    <cellStyle name="SAPBEXHLevel0X 3 17 4 2" xfId="23635" xr:uid="{00000000-0005-0000-0000-000074470000}"/>
    <cellStyle name="SAPBEXHLevel0X 3 17 5" xfId="17726" xr:uid="{00000000-0005-0000-0000-000075470000}"/>
    <cellStyle name="SAPBEXHLevel0X 3 17 5 2" xfId="32842" xr:uid="{00000000-0005-0000-0000-000076470000}"/>
    <cellStyle name="SAPBEXHLevel0X 3 17 6" xfId="20334" xr:uid="{00000000-0005-0000-0000-000077470000}"/>
    <cellStyle name="SAPBEXHLevel0X 3 17 6 2" xfId="35271" xr:uid="{00000000-0005-0000-0000-000078470000}"/>
    <cellStyle name="SAPBEXHLevel0X 3 17 7" xfId="15157" xr:uid="{00000000-0005-0000-0000-000079470000}"/>
    <cellStyle name="SAPBEXHLevel0X 3 17 7 2" xfId="30576" xr:uid="{00000000-0005-0000-0000-00007A470000}"/>
    <cellStyle name="SAPBEXHLevel0X 3 17 8" xfId="41410" xr:uid="{19943E16-6814-460E-9C67-1D661B658F7D}"/>
    <cellStyle name="SAPBEXHLevel0X 3 17 9" xfId="38996" xr:uid="{EA212C01-A7A8-4A49-B50F-85031FE2B3DB}"/>
    <cellStyle name="SAPBEXHLevel0X 3 18" xfId="5428" xr:uid="{00000000-0005-0000-0000-00007B470000}"/>
    <cellStyle name="SAPBEXHLevel0X 3 18 2" xfId="22678" xr:uid="{00000000-0005-0000-0000-00007C470000}"/>
    <cellStyle name="SAPBEXHLevel0X 3 18 3" xfId="40346" xr:uid="{578AAF4F-213B-4072-BF5F-9864F27AE7C5}"/>
    <cellStyle name="SAPBEXHLevel0X 3 18 4" xfId="39274" xr:uid="{E9AE1D90-0D56-4991-B5E7-7AD2459BD138}"/>
    <cellStyle name="SAPBEXHLevel0X 3 18 5" xfId="45504" xr:uid="{A578F0A8-BA32-4801-A38C-5A5AA07E284B}"/>
    <cellStyle name="SAPBEXHLevel0X 3 18 6" xfId="47826" xr:uid="{E7DE6A4E-8549-4B3A-A9B5-1A7ECDB764D4}"/>
    <cellStyle name="SAPBEXHLevel0X 3 19" xfId="6879" xr:uid="{00000000-0005-0000-0000-00007D470000}"/>
    <cellStyle name="SAPBEXHLevel0X 3 19 2" xfId="23315" xr:uid="{00000000-0005-0000-0000-00007E470000}"/>
    <cellStyle name="SAPBEXHLevel0X 3 2" xfId="839" xr:uid="{00000000-0005-0000-0000-00007F470000}"/>
    <cellStyle name="SAPBEXHLevel0X 3 2 10" xfId="18264" xr:uid="{00000000-0005-0000-0000-000080470000}"/>
    <cellStyle name="SAPBEXHLevel0X 3 2 10 2" xfId="33360" xr:uid="{00000000-0005-0000-0000-000081470000}"/>
    <cellStyle name="SAPBEXHLevel0X 3 2 11" xfId="5048" xr:uid="{00000000-0005-0000-0000-000082470000}"/>
    <cellStyle name="SAPBEXHLevel0X 3 2 12" xfId="40731" xr:uid="{0B03B275-9B16-44E2-80E4-FA759199793A}"/>
    <cellStyle name="SAPBEXHLevel0X 3 2 13" xfId="42621" xr:uid="{697993E1-C18B-4D65-9E40-278861AA8935}"/>
    <cellStyle name="SAPBEXHLevel0X 3 2 14" xfId="43369" xr:uid="{041539B5-1E25-43F9-BF1B-086899EAA49D}"/>
    <cellStyle name="SAPBEXHLevel0X 3 2 15" xfId="47140" xr:uid="{7783DB27-7221-49A0-918E-ED29349184EE}"/>
    <cellStyle name="SAPBEXHLevel0X 3 2 2" xfId="3094" xr:uid="{00000000-0005-0000-0000-000083470000}"/>
    <cellStyle name="SAPBEXHLevel0X 3 2 2 10" xfId="42079" xr:uid="{FBA92B60-3B46-4BD3-BDB1-5628DA71AFA5}"/>
    <cellStyle name="SAPBEXHLevel0X 3 2 2 11" xfId="47141" xr:uid="{AF07E8E8-53B4-44F6-A0D2-9896250C709F}"/>
    <cellStyle name="SAPBEXHLevel0X 3 2 2 2" xfId="4421" xr:uid="{00000000-0005-0000-0000-000084470000}"/>
    <cellStyle name="SAPBEXHLevel0X 3 2 2 2 10" xfId="46031" xr:uid="{27EE05B7-CC9E-44A7-8221-2D2734BEE3AD}"/>
    <cellStyle name="SAPBEXHLevel0X 3 2 2 2 11" xfId="48349" xr:uid="{2DC3DBC1-5214-4748-8C80-17E105916234}"/>
    <cellStyle name="SAPBEXHLevel0X 3 2 2 2 2" xfId="9576" xr:uid="{00000000-0005-0000-0000-000085470000}"/>
    <cellStyle name="SAPBEXHLevel0X 3 2 2 2 2 2" xfId="25567" xr:uid="{00000000-0005-0000-0000-000086470000}"/>
    <cellStyle name="SAPBEXHLevel0X 3 2 2 2 3" xfId="12394" xr:uid="{00000000-0005-0000-0000-000087470000}"/>
    <cellStyle name="SAPBEXHLevel0X 3 2 2 2 3 2" xfId="28238" xr:uid="{00000000-0005-0000-0000-000088470000}"/>
    <cellStyle name="SAPBEXHLevel0X 3 2 2 2 4" xfId="13643" xr:uid="{00000000-0005-0000-0000-000089470000}"/>
    <cellStyle name="SAPBEXHLevel0X 3 2 2 2 4 2" xfId="29264" xr:uid="{00000000-0005-0000-0000-00008A470000}"/>
    <cellStyle name="SAPBEXHLevel0X 3 2 2 2 5" xfId="17717" xr:uid="{00000000-0005-0000-0000-00008B470000}"/>
    <cellStyle name="SAPBEXHLevel0X 3 2 2 2 5 2" xfId="32833" xr:uid="{00000000-0005-0000-0000-00008C470000}"/>
    <cellStyle name="SAPBEXHLevel0X 3 2 2 2 6" xfId="20325" xr:uid="{00000000-0005-0000-0000-00008D470000}"/>
    <cellStyle name="SAPBEXHLevel0X 3 2 2 2 6 2" xfId="35262" xr:uid="{00000000-0005-0000-0000-00008E470000}"/>
    <cellStyle name="SAPBEXHLevel0X 3 2 2 2 7" xfId="21226" xr:uid="{00000000-0005-0000-0000-00008F470000}"/>
    <cellStyle name="SAPBEXHLevel0X 3 2 2 2 7 2" xfId="36152" xr:uid="{00000000-0005-0000-0000-000090470000}"/>
    <cellStyle name="SAPBEXHLevel0X 3 2 2 2 8" xfId="39073" xr:uid="{E070CCF0-8728-4493-A08B-C5CA46AD4280}"/>
    <cellStyle name="SAPBEXHLevel0X 3 2 2 2 9" xfId="43841" xr:uid="{908B44D8-BD6B-4812-A52F-154DC80A8C6A}"/>
    <cellStyle name="SAPBEXHLevel0X 3 2 2 3" xfId="8264" xr:uid="{00000000-0005-0000-0000-000091470000}"/>
    <cellStyle name="SAPBEXHLevel0X 3 2 2 3 2" xfId="24293" xr:uid="{00000000-0005-0000-0000-000092470000}"/>
    <cellStyle name="SAPBEXHLevel0X 3 2 2 4" xfId="11091" xr:uid="{00000000-0005-0000-0000-000093470000}"/>
    <cellStyle name="SAPBEXHLevel0X 3 2 2 4 2" xfId="26958" xr:uid="{00000000-0005-0000-0000-000094470000}"/>
    <cellStyle name="SAPBEXHLevel0X 3 2 2 5" xfId="10152" xr:uid="{00000000-0005-0000-0000-000095470000}"/>
    <cellStyle name="SAPBEXHLevel0X 3 2 2 5 2" xfId="26120" xr:uid="{00000000-0005-0000-0000-000096470000}"/>
    <cellStyle name="SAPBEXHLevel0X 3 2 2 6" xfId="16443" xr:uid="{00000000-0005-0000-0000-000097470000}"/>
    <cellStyle name="SAPBEXHLevel0X 3 2 2 6 2" xfId="31581" xr:uid="{00000000-0005-0000-0000-000098470000}"/>
    <cellStyle name="SAPBEXHLevel0X 3 2 2 7" xfId="19053" xr:uid="{00000000-0005-0000-0000-000099470000}"/>
    <cellStyle name="SAPBEXHLevel0X 3 2 2 7 2" xfId="34000" xr:uid="{00000000-0005-0000-0000-00009A470000}"/>
    <cellStyle name="SAPBEXHLevel0X 3 2 2 8" xfId="39591" xr:uid="{1A2ACBF9-DE86-4566-84B1-864E69134E01}"/>
    <cellStyle name="SAPBEXHLevel0X 3 2 2 9" xfId="42622" xr:uid="{2490D673-2794-4231-B917-0D0FD04C80FC}"/>
    <cellStyle name="SAPBEXHLevel0X 3 2 3" xfId="3093" xr:uid="{00000000-0005-0000-0000-00009B470000}"/>
    <cellStyle name="SAPBEXHLevel0X 3 2 3 10" xfId="38995" xr:uid="{0378C1CC-D86D-4A51-A2B9-7A70C0D4F897}"/>
    <cellStyle name="SAPBEXHLevel0X 3 2 3 11" xfId="44524" xr:uid="{DE662AB8-6F10-46AE-AB76-61749E20AE30}"/>
    <cellStyle name="SAPBEXHLevel0X 3 2 3 12" xfId="46713" xr:uid="{A2FC4D00-09B4-4E82-B5BD-FBABD97063B2}"/>
    <cellStyle name="SAPBEXHLevel0X 3 2 3 13" xfId="49029" xr:uid="{12EE7C02-5E5D-45A9-8BBA-424B50703C8D}"/>
    <cellStyle name="SAPBEXHLevel0X 3 2 3 2" xfId="8263" xr:uid="{00000000-0005-0000-0000-00009C470000}"/>
    <cellStyle name="SAPBEXHLevel0X 3 2 3 2 2" xfId="24292" xr:uid="{00000000-0005-0000-0000-00009D470000}"/>
    <cellStyle name="SAPBEXHLevel0X 3 2 3 3" xfId="11090" xr:uid="{00000000-0005-0000-0000-00009E470000}"/>
    <cellStyle name="SAPBEXHLevel0X 3 2 3 3 2" xfId="26957" xr:uid="{00000000-0005-0000-0000-00009F470000}"/>
    <cellStyle name="SAPBEXHLevel0X 3 2 3 4" xfId="10118" xr:uid="{00000000-0005-0000-0000-0000A0470000}"/>
    <cellStyle name="SAPBEXHLevel0X 3 2 3 4 2" xfId="26090" xr:uid="{00000000-0005-0000-0000-0000A1470000}"/>
    <cellStyle name="SAPBEXHLevel0X 3 2 3 5" xfId="16442" xr:uid="{00000000-0005-0000-0000-0000A2470000}"/>
    <cellStyle name="SAPBEXHLevel0X 3 2 3 5 2" xfId="31580" xr:uid="{00000000-0005-0000-0000-0000A3470000}"/>
    <cellStyle name="SAPBEXHLevel0X 3 2 3 6" xfId="19052" xr:uid="{00000000-0005-0000-0000-0000A4470000}"/>
    <cellStyle name="SAPBEXHLevel0X 3 2 3 6 2" xfId="33999" xr:uid="{00000000-0005-0000-0000-0000A5470000}"/>
    <cellStyle name="SAPBEXHLevel0X 3 2 3 7" xfId="21219" xr:uid="{00000000-0005-0000-0000-0000A6470000}"/>
    <cellStyle name="SAPBEXHLevel0X 3 2 3 7 2" xfId="36145" xr:uid="{00000000-0005-0000-0000-0000A7470000}"/>
    <cellStyle name="SAPBEXHLevel0X 3 2 3 8" xfId="6326" xr:uid="{00000000-0005-0000-0000-0000A8470000}"/>
    <cellStyle name="SAPBEXHLevel0X 3 2 3 9" xfId="41411" xr:uid="{E750C7E0-CE1F-4718-B5D5-EC43DA5A1983}"/>
    <cellStyle name="SAPBEXHLevel0X 3 2 4" xfId="4422" xr:uid="{00000000-0005-0000-0000-0000A9470000}"/>
    <cellStyle name="SAPBEXHLevel0X 3 2 4 10" xfId="46030" xr:uid="{6677C49B-8448-48E0-A580-DF86AB940AC1}"/>
    <cellStyle name="SAPBEXHLevel0X 3 2 4 11" xfId="48348" xr:uid="{6E84EB6E-1098-4AC0-9DB8-0D6EEE0DDC4A}"/>
    <cellStyle name="SAPBEXHLevel0X 3 2 4 2" xfId="9577" xr:uid="{00000000-0005-0000-0000-0000AA470000}"/>
    <cellStyle name="SAPBEXHLevel0X 3 2 4 2 2" xfId="25568" xr:uid="{00000000-0005-0000-0000-0000AB470000}"/>
    <cellStyle name="SAPBEXHLevel0X 3 2 4 3" xfId="12395" xr:uid="{00000000-0005-0000-0000-0000AC470000}"/>
    <cellStyle name="SAPBEXHLevel0X 3 2 4 3 2" xfId="28239" xr:uid="{00000000-0005-0000-0000-0000AD470000}"/>
    <cellStyle name="SAPBEXHLevel0X 3 2 4 4" xfId="13991" xr:uid="{00000000-0005-0000-0000-0000AE470000}"/>
    <cellStyle name="SAPBEXHLevel0X 3 2 4 4 2" xfId="29573" xr:uid="{00000000-0005-0000-0000-0000AF470000}"/>
    <cellStyle name="SAPBEXHLevel0X 3 2 4 5" xfId="17718" xr:uid="{00000000-0005-0000-0000-0000B0470000}"/>
    <cellStyle name="SAPBEXHLevel0X 3 2 4 5 2" xfId="32834" xr:uid="{00000000-0005-0000-0000-0000B1470000}"/>
    <cellStyle name="SAPBEXHLevel0X 3 2 4 6" xfId="20326" xr:uid="{00000000-0005-0000-0000-0000B2470000}"/>
    <cellStyle name="SAPBEXHLevel0X 3 2 4 6 2" xfId="35263" xr:uid="{00000000-0005-0000-0000-0000B3470000}"/>
    <cellStyle name="SAPBEXHLevel0X 3 2 4 7" xfId="21227" xr:uid="{00000000-0005-0000-0000-0000B4470000}"/>
    <cellStyle name="SAPBEXHLevel0X 3 2 4 7 2" xfId="36153" xr:uid="{00000000-0005-0000-0000-0000B5470000}"/>
    <cellStyle name="SAPBEXHLevel0X 3 2 4 8" xfId="38177" xr:uid="{03768DE5-BDAF-48FE-9A1D-68CF96F7ACAE}"/>
    <cellStyle name="SAPBEXHLevel0X 3 2 4 9" xfId="43840" xr:uid="{C680A1E0-A3C6-4308-941F-B13C3A0244A0}"/>
    <cellStyle name="SAPBEXHLevel0X 3 2 5" xfId="5427" xr:uid="{00000000-0005-0000-0000-0000B6470000}"/>
    <cellStyle name="SAPBEXHLevel0X 3 2 5 2" xfId="22677" xr:uid="{00000000-0005-0000-0000-0000B7470000}"/>
    <cellStyle name="SAPBEXHLevel0X 3 2 6" xfId="6878" xr:uid="{00000000-0005-0000-0000-0000B8470000}"/>
    <cellStyle name="SAPBEXHLevel0X 3 2 6 2" xfId="23314" xr:uid="{00000000-0005-0000-0000-0000B9470000}"/>
    <cellStyle name="SAPBEXHLevel0X 3 2 7" xfId="6660" xr:uid="{00000000-0005-0000-0000-0000BA470000}"/>
    <cellStyle name="SAPBEXHLevel0X 3 2 7 2" xfId="23164" xr:uid="{00000000-0005-0000-0000-0000BB470000}"/>
    <cellStyle name="SAPBEXHLevel0X 3 2 8" xfId="10566" xr:uid="{00000000-0005-0000-0000-0000BC470000}"/>
    <cellStyle name="SAPBEXHLevel0X 3 2 8 2" xfId="26481" xr:uid="{00000000-0005-0000-0000-0000BD470000}"/>
    <cellStyle name="SAPBEXHLevel0X 3 2 9" xfId="14227" xr:uid="{00000000-0005-0000-0000-0000BE470000}"/>
    <cellStyle name="SAPBEXHLevel0X 3 2 9 2" xfId="29765" xr:uid="{00000000-0005-0000-0000-0000BF470000}"/>
    <cellStyle name="SAPBEXHLevel0X 3 20" xfId="6611" xr:uid="{00000000-0005-0000-0000-0000C0470000}"/>
    <cellStyle name="SAPBEXHLevel0X 3 20 2" xfId="23147" xr:uid="{00000000-0005-0000-0000-0000C1470000}"/>
    <cellStyle name="SAPBEXHLevel0X 3 21" xfId="15416" xr:uid="{00000000-0005-0000-0000-0000C2470000}"/>
    <cellStyle name="SAPBEXHLevel0X 3 21 2" xfId="30800" xr:uid="{00000000-0005-0000-0000-0000C3470000}"/>
    <cellStyle name="SAPBEXHLevel0X 3 22" xfId="14215" xr:uid="{00000000-0005-0000-0000-0000C4470000}"/>
    <cellStyle name="SAPBEXHLevel0X 3 22 2" xfId="29756" xr:uid="{00000000-0005-0000-0000-0000C5470000}"/>
    <cellStyle name="SAPBEXHLevel0X 3 23" xfId="18265" xr:uid="{00000000-0005-0000-0000-0000C6470000}"/>
    <cellStyle name="SAPBEXHLevel0X 3 23 2" xfId="33361" xr:uid="{00000000-0005-0000-0000-0000C7470000}"/>
    <cellStyle name="SAPBEXHLevel0X 3 24" xfId="5047" xr:uid="{00000000-0005-0000-0000-0000C8470000}"/>
    <cellStyle name="SAPBEXHLevel0X 3 25" xfId="22173" xr:uid="{00000000-0005-0000-0000-0000C9470000}"/>
    <cellStyle name="SAPBEXHLevel0X 3 26" xfId="38257" xr:uid="{3951B664-C1D7-4BEF-A88A-70633AEBEAE0}"/>
    <cellStyle name="SAPBEXHLevel0X 3 27" xfId="41971" xr:uid="{EE9603C0-0325-4BC7-85B7-7DD652463215}"/>
    <cellStyle name="SAPBEXHLevel0X 3 28" xfId="40959" xr:uid="{DB871335-B9A3-49F9-B50A-4E8E598D93E9}"/>
    <cellStyle name="SAPBEXHLevel0X 3 29" xfId="40099" xr:uid="{B5385CF8-4028-477E-B735-55ECDBCDA181}"/>
    <cellStyle name="SAPBEXHLevel0X 3 3" xfId="2017" xr:uid="{00000000-0005-0000-0000-0000CA470000}"/>
    <cellStyle name="SAPBEXHLevel0X 3 3 10" xfId="39590" xr:uid="{98A92B9D-B791-45CA-BFA9-36DA164C4DED}"/>
    <cellStyle name="SAPBEXHLevel0X 3 3 11" xfId="42623" xr:uid="{53FBEC7A-9437-4C33-8E55-F71C5057885D}"/>
    <cellStyle name="SAPBEXHLevel0X 3 3 12" xfId="42080" xr:uid="{BE378AB5-2BE7-4914-9C72-A4F5F7C30CDF}"/>
    <cellStyle name="SAPBEXHLevel0X 3 3 13" xfId="47142" xr:uid="{4B8801EB-65D0-4112-AF60-5A9203B063CE}"/>
    <cellStyle name="SAPBEXHLevel0X 3 3 2" xfId="3095" xr:uid="{00000000-0005-0000-0000-0000CB470000}"/>
    <cellStyle name="SAPBEXHLevel0X 3 3 2 10" xfId="42081" xr:uid="{B84B0448-F3C9-45DD-81EA-690784D0693D}"/>
    <cellStyle name="SAPBEXHLevel0X 3 3 2 11" xfId="47143" xr:uid="{71D36FAE-9E11-48E7-8A2F-9B6A6FE41C8F}"/>
    <cellStyle name="SAPBEXHLevel0X 3 3 2 2" xfId="4419" xr:uid="{00000000-0005-0000-0000-0000CC470000}"/>
    <cellStyle name="SAPBEXHLevel0X 3 3 2 2 10" xfId="46033" xr:uid="{74F1C6BD-3EE4-435D-AC72-E8FFB5F369B5}"/>
    <cellStyle name="SAPBEXHLevel0X 3 3 2 2 11" xfId="48351" xr:uid="{CA540AD0-1802-4FD1-96D7-B9FA5C716892}"/>
    <cellStyle name="SAPBEXHLevel0X 3 3 2 2 2" xfId="9574" xr:uid="{00000000-0005-0000-0000-0000CD470000}"/>
    <cellStyle name="SAPBEXHLevel0X 3 3 2 2 2 2" xfId="25565" xr:uid="{00000000-0005-0000-0000-0000CE470000}"/>
    <cellStyle name="SAPBEXHLevel0X 3 3 2 2 3" xfId="12392" xr:uid="{00000000-0005-0000-0000-0000CF470000}"/>
    <cellStyle name="SAPBEXHLevel0X 3 3 2 2 3 2" xfId="28236" xr:uid="{00000000-0005-0000-0000-0000D0470000}"/>
    <cellStyle name="SAPBEXHLevel0X 3 3 2 2 4" xfId="14886" xr:uid="{00000000-0005-0000-0000-0000D1470000}"/>
    <cellStyle name="SAPBEXHLevel0X 3 3 2 2 4 2" xfId="30337" xr:uid="{00000000-0005-0000-0000-0000D2470000}"/>
    <cellStyle name="SAPBEXHLevel0X 3 3 2 2 5" xfId="17715" xr:uid="{00000000-0005-0000-0000-0000D3470000}"/>
    <cellStyle name="SAPBEXHLevel0X 3 3 2 2 5 2" xfId="32831" xr:uid="{00000000-0005-0000-0000-0000D4470000}"/>
    <cellStyle name="SAPBEXHLevel0X 3 3 2 2 6" xfId="20323" xr:uid="{00000000-0005-0000-0000-0000D5470000}"/>
    <cellStyle name="SAPBEXHLevel0X 3 3 2 2 6 2" xfId="35260" xr:uid="{00000000-0005-0000-0000-0000D6470000}"/>
    <cellStyle name="SAPBEXHLevel0X 3 3 2 2 7" xfId="10391" xr:uid="{00000000-0005-0000-0000-0000D7470000}"/>
    <cellStyle name="SAPBEXHLevel0X 3 3 2 2 7 2" xfId="26321" xr:uid="{00000000-0005-0000-0000-0000D8470000}"/>
    <cellStyle name="SAPBEXHLevel0X 3 3 2 2 8" xfId="39071" xr:uid="{E42A5F52-3A16-4FAA-848C-AEAF438793C3}"/>
    <cellStyle name="SAPBEXHLevel0X 3 3 2 2 9" xfId="43843" xr:uid="{B3B3A9DE-7A3C-4E91-9379-E7BACE352F68}"/>
    <cellStyle name="SAPBEXHLevel0X 3 3 2 3" xfId="8265" xr:uid="{00000000-0005-0000-0000-0000D9470000}"/>
    <cellStyle name="SAPBEXHLevel0X 3 3 2 3 2" xfId="24294" xr:uid="{00000000-0005-0000-0000-0000DA470000}"/>
    <cellStyle name="SAPBEXHLevel0X 3 3 2 4" xfId="11092" xr:uid="{00000000-0005-0000-0000-0000DB470000}"/>
    <cellStyle name="SAPBEXHLevel0X 3 3 2 4 2" xfId="26959" xr:uid="{00000000-0005-0000-0000-0000DC470000}"/>
    <cellStyle name="SAPBEXHLevel0X 3 3 2 5" xfId="13814" xr:uid="{00000000-0005-0000-0000-0000DD470000}"/>
    <cellStyle name="SAPBEXHLevel0X 3 3 2 5 2" xfId="29402" xr:uid="{00000000-0005-0000-0000-0000DE470000}"/>
    <cellStyle name="SAPBEXHLevel0X 3 3 2 6" xfId="16444" xr:uid="{00000000-0005-0000-0000-0000DF470000}"/>
    <cellStyle name="SAPBEXHLevel0X 3 3 2 6 2" xfId="31582" xr:uid="{00000000-0005-0000-0000-0000E0470000}"/>
    <cellStyle name="SAPBEXHLevel0X 3 3 2 7" xfId="19054" xr:uid="{00000000-0005-0000-0000-0000E1470000}"/>
    <cellStyle name="SAPBEXHLevel0X 3 3 2 7 2" xfId="34001" xr:uid="{00000000-0005-0000-0000-0000E2470000}"/>
    <cellStyle name="SAPBEXHLevel0X 3 3 2 8" xfId="40728" xr:uid="{AA377C02-684D-4C03-AB45-605AC819D5AA}"/>
    <cellStyle name="SAPBEXHLevel0X 3 3 2 9" xfId="42624" xr:uid="{8E8A7FCC-6AA9-4574-B73A-88E7AC571C1E}"/>
    <cellStyle name="SAPBEXHLevel0X 3 3 3" xfId="4420" xr:uid="{00000000-0005-0000-0000-0000E3470000}"/>
    <cellStyle name="SAPBEXHLevel0X 3 3 3 10" xfId="46032" xr:uid="{89FD91F3-C28D-4E81-BD33-B0A909864111}"/>
    <cellStyle name="SAPBEXHLevel0X 3 3 3 11" xfId="48350" xr:uid="{840859EF-03F6-40BE-96BE-31502C84A390}"/>
    <cellStyle name="SAPBEXHLevel0X 3 3 3 2" xfId="9575" xr:uid="{00000000-0005-0000-0000-0000E4470000}"/>
    <cellStyle name="SAPBEXHLevel0X 3 3 3 2 2" xfId="25566" xr:uid="{00000000-0005-0000-0000-0000E5470000}"/>
    <cellStyle name="SAPBEXHLevel0X 3 3 3 3" xfId="12393" xr:uid="{00000000-0005-0000-0000-0000E6470000}"/>
    <cellStyle name="SAPBEXHLevel0X 3 3 3 3 2" xfId="28237" xr:uid="{00000000-0005-0000-0000-0000E7470000}"/>
    <cellStyle name="SAPBEXHLevel0X 3 3 3 4" xfId="14887" xr:uid="{00000000-0005-0000-0000-0000E8470000}"/>
    <cellStyle name="SAPBEXHLevel0X 3 3 3 4 2" xfId="30338" xr:uid="{00000000-0005-0000-0000-0000E9470000}"/>
    <cellStyle name="SAPBEXHLevel0X 3 3 3 5" xfId="17716" xr:uid="{00000000-0005-0000-0000-0000EA470000}"/>
    <cellStyle name="SAPBEXHLevel0X 3 3 3 5 2" xfId="32832" xr:uid="{00000000-0005-0000-0000-0000EB470000}"/>
    <cellStyle name="SAPBEXHLevel0X 3 3 3 6" xfId="20324" xr:uid="{00000000-0005-0000-0000-0000EC470000}"/>
    <cellStyle name="SAPBEXHLevel0X 3 3 3 6 2" xfId="35261" xr:uid="{00000000-0005-0000-0000-0000ED470000}"/>
    <cellStyle name="SAPBEXHLevel0X 3 3 3 7" xfId="20873" xr:uid="{00000000-0005-0000-0000-0000EE470000}"/>
    <cellStyle name="SAPBEXHLevel0X 3 3 3 7 2" xfId="35800" xr:uid="{00000000-0005-0000-0000-0000EF470000}"/>
    <cellStyle name="SAPBEXHLevel0X 3 3 3 8" xfId="39072" xr:uid="{2E96E4C9-2E03-4DB9-9C24-5AD670896D09}"/>
    <cellStyle name="SAPBEXHLevel0X 3 3 3 9" xfId="43842" xr:uid="{7D5C4824-28CE-425D-90E7-BFAB0399A5A5}"/>
    <cellStyle name="SAPBEXHLevel0X 3 3 4" xfId="7260" xr:uid="{00000000-0005-0000-0000-0000F0470000}"/>
    <cellStyle name="SAPBEXHLevel0X 3 3 4 2" xfId="23509" xr:uid="{00000000-0005-0000-0000-0000F1470000}"/>
    <cellStyle name="SAPBEXHLevel0X 3 3 5" xfId="7405" xr:uid="{00000000-0005-0000-0000-0000F2470000}"/>
    <cellStyle name="SAPBEXHLevel0X 3 3 5 2" xfId="23603" xr:uid="{00000000-0005-0000-0000-0000F3470000}"/>
    <cellStyle name="SAPBEXHLevel0X 3 3 6" xfId="15415" xr:uid="{00000000-0005-0000-0000-0000F4470000}"/>
    <cellStyle name="SAPBEXHLevel0X 3 3 6 2" xfId="30799" xr:uid="{00000000-0005-0000-0000-0000F5470000}"/>
    <cellStyle name="SAPBEXHLevel0X 3 3 7" xfId="14216" xr:uid="{00000000-0005-0000-0000-0000F6470000}"/>
    <cellStyle name="SAPBEXHLevel0X 3 3 7 2" xfId="29757" xr:uid="{00000000-0005-0000-0000-0000F7470000}"/>
    <cellStyle name="SAPBEXHLevel0X 3 3 8" xfId="18255" xr:uid="{00000000-0005-0000-0000-0000F8470000}"/>
    <cellStyle name="SAPBEXHLevel0X 3 3 8 2" xfId="33353" xr:uid="{00000000-0005-0000-0000-0000F9470000}"/>
    <cellStyle name="SAPBEXHLevel0X 3 3 9" xfId="22168" xr:uid="{00000000-0005-0000-0000-0000FA470000}"/>
    <cellStyle name="SAPBEXHLevel0X 3 4" xfId="3096" xr:uid="{00000000-0005-0000-0000-0000FB470000}"/>
    <cellStyle name="SAPBEXHLevel0X 3 4 10" xfId="42625" xr:uid="{21EAEFA6-F989-4401-937B-539FEA2F28EB}"/>
    <cellStyle name="SAPBEXHLevel0X 3 4 11" xfId="42082" xr:uid="{96DB780F-9D4E-4D07-B7C5-A1194D3A2E9F}"/>
    <cellStyle name="SAPBEXHLevel0X 3 4 12" xfId="47144" xr:uid="{38E0B1CD-BD4B-431D-B796-A01E2083277F}"/>
    <cellStyle name="SAPBEXHLevel0X 3 4 2" xfId="3097" xr:uid="{00000000-0005-0000-0000-0000FC470000}"/>
    <cellStyle name="SAPBEXHLevel0X 3 4 2 10" xfId="42083" xr:uid="{E611FDC9-0563-4590-8315-3E5C53694F49}"/>
    <cellStyle name="SAPBEXHLevel0X 3 4 2 11" xfId="47145" xr:uid="{1FCB4680-79B3-4347-A0FF-874BF0D7C8F5}"/>
    <cellStyle name="SAPBEXHLevel0X 3 4 2 2" xfId="4417" xr:uid="{00000000-0005-0000-0000-0000FD470000}"/>
    <cellStyle name="SAPBEXHLevel0X 3 4 2 2 10" xfId="46035" xr:uid="{E2099C8E-8C58-46E1-AAA5-56E25E9703E3}"/>
    <cellStyle name="SAPBEXHLevel0X 3 4 2 2 11" xfId="48353" xr:uid="{4B20223C-26ED-462B-8533-94944387DB73}"/>
    <cellStyle name="SAPBEXHLevel0X 3 4 2 2 2" xfId="9572" xr:uid="{00000000-0005-0000-0000-0000FE470000}"/>
    <cellStyle name="SAPBEXHLevel0X 3 4 2 2 2 2" xfId="25563" xr:uid="{00000000-0005-0000-0000-0000FF470000}"/>
    <cellStyle name="SAPBEXHLevel0X 3 4 2 2 3" xfId="12390" xr:uid="{00000000-0005-0000-0000-000000480000}"/>
    <cellStyle name="SAPBEXHLevel0X 3 4 2 2 3 2" xfId="28234" xr:uid="{00000000-0005-0000-0000-000001480000}"/>
    <cellStyle name="SAPBEXHLevel0X 3 4 2 2 4" xfId="13989" xr:uid="{00000000-0005-0000-0000-000002480000}"/>
    <cellStyle name="SAPBEXHLevel0X 3 4 2 2 4 2" xfId="29571" xr:uid="{00000000-0005-0000-0000-000003480000}"/>
    <cellStyle name="SAPBEXHLevel0X 3 4 2 2 5" xfId="17713" xr:uid="{00000000-0005-0000-0000-000004480000}"/>
    <cellStyle name="SAPBEXHLevel0X 3 4 2 2 5 2" xfId="32829" xr:uid="{00000000-0005-0000-0000-000005480000}"/>
    <cellStyle name="SAPBEXHLevel0X 3 4 2 2 6" xfId="20321" xr:uid="{00000000-0005-0000-0000-000006480000}"/>
    <cellStyle name="SAPBEXHLevel0X 3 4 2 2 6 2" xfId="35258" xr:uid="{00000000-0005-0000-0000-000007480000}"/>
    <cellStyle name="SAPBEXHLevel0X 3 4 2 2 7" xfId="21610" xr:uid="{00000000-0005-0000-0000-000008480000}"/>
    <cellStyle name="SAPBEXHLevel0X 3 4 2 2 7 2" xfId="36536" xr:uid="{00000000-0005-0000-0000-000009480000}"/>
    <cellStyle name="SAPBEXHLevel0X 3 4 2 2 8" xfId="39069" xr:uid="{5B97F3DE-CA38-42BC-8A07-AA9A94AF6999}"/>
    <cellStyle name="SAPBEXHLevel0X 3 4 2 2 9" xfId="43845" xr:uid="{B9311FED-D121-4F70-A1F7-2C3425D751C2}"/>
    <cellStyle name="SAPBEXHLevel0X 3 4 2 3" xfId="8267" xr:uid="{00000000-0005-0000-0000-00000A480000}"/>
    <cellStyle name="SAPBEXHLevel0X 3 4 2 3 2" xfId="24296" xr:uid="{00000000-0005-0000-0000-00000B480000}"/>
    <cellStyle name="SAPBEXHLevel0X 3 4 2 4" xfId="11094" xr:uid="{00000000-0005-0000-0000-00000C480000}"/>
    <cellStyle name="SAPBEXHLevel0X 3 4 2 4 2" xfId="26961" xr:uid="{00000000-0005-0000-0000-00000D480000}"/>
    <cellStyle name="SAPBEXHLevel0X 3 4 2 5" xfId="13813" xr:uid="{00000000-0005-0000-0000-00000E480000}"/>
    <cellStyle name="SAPBEXHLevel0X 3 4 2 5 2" xfId="29401" xr:uid="{00000000-0005-0000-0000-00000F480000}"/>
    <cellStyle name="SAPBEXHLevel0X 3 4 2 6" xfId="16446" xr:uid="{00000000-0005-0000-0000-000010480000}"/>
    <cellStyle name="SAPBEXHLevel0X 3 4 2 6 2" xfId="31584" xr:uid="{00000000-0005-0000-0000-000011480000}"/>
    <cellStyle name="SAPBEXHLevel0X 3 4 2 7" xfId="19056" xr:uid="{00000000-0005-0000-0000-000012480000}"/>
    <cellStyle name="SAPBEXHLevel0X 3 4 2 7 2" xfId="34003" xr:uid="{00000000-0005-0000-0000-000013480000}"/>
    <cellStyle name="SAPBEXHLevel0X 3 4 2 8" xfId="39589" xr:uid="{8AEF4BCE-FE54-48D5-89E8-A636C12A6768}"/>
    <cellStyle name="SAPBEXHLevel0X 3 4 2 9" xfId="42626" xr:uid="{6688AA74-C40A-4DA6-A0B3-13B9D4D9AC36}"/>
    <cellStyle name="SAPBEXHLevel0X 3 4 3" xfId="4418" xr:uid="{00000000-0005-0000-0000-000014480000}"/>
    <cellStyle name="SAPBEXHLevel0X 3 4 3 10" xfId="46034" xr:uid="{11D5F247-074D-4D83-8016-8C0C405943A3}"/>
    <cellStyle name="SAPBEXHLevel0X 3 4 3 11" xfId="48352" xr:uid="{D2DBA656-8548-48DA-918D-0E3EC020639F}"/>
    <cellStyle name="SAPBEXHLevel0X 3 4 3 2" xfId="9573" xr:uid="{00000000-0005-0000-0000-000015480000}"/>
    <cellStyle name="SAPBEXHLevel0X 3 4 3 2 2" xfId="25564" xr:uid="{00000000-0005-0000-0000-000016480000}"/>
    <cellStyle name="SAPBEXHLevel0X 3 4 3 3" xfId="12391" xr:uid="{00000000-0005-0000-0000-000017480000}"/>
    <cellStyle name="SAPBEXHLevel0X 3 4 3 3 2" xfId="28235" xr:uid="{00000000-0005-0000-0000-000018480000}"/>
    <cellStyle name="SAPBEXHLevel0X 3 4 3 4" xfId="13990" xr:uid="{00000000-0005-0000-0000-000019480000}"/>
    <cellStyle name="SAPBEXHLevel0X 3 4 3 4 2" xfId="29572" xr:uid="{00000000-0005-0000-0000-00001A480000}"/>
    <cellStyle name="SAPBEXHLevel0X 3 4 3 5" xfId="17714" xr:uid="{00000000-0005-0000-0000-00001B480000}"/>
    <cellStyle name="SAPBEXHLevel0X 3 4 3 5 2" xfId="32830" xr:uid="{00000000-0005-0000-0000-00001C480000}"/>
    <cellStyle name="SAPBEXHLevel0X 3 4 3 6" xfId="20322" xr:uid="{00000000-0005-0000-0000-00001D480000}"/>
    <cellStyle name="SAPBEXHLevel0X 3 4 3 6 2" xfId="35259" xr:uid="{00000000-0005-0000-0000-00001E480000}"/>
    <cellStyle name="SAPBEXHLevel0X 3 4 3 7" xfId="13261" xr:uid="{00000000-0005-0000-0000-00001F480000}"/>
    <cellStyle name="SAPBEXHLevel0X 3 4 3 7 2" xfId="29008" xr:uid="{00000000-0005-0000-0000-000020480000}"/>
    <cellStyle name="SAPBEXHLevel0X 3 4 3 8" xfId="39070" xr:uid="{4DF282F8-99F1-4D95-8587-1326C27C4530}"/>
    <cellStyle name="SAPBEXHLevel0X 3 4 3 9" xfId="43844" xr:uid="{FF22D0FA-16B0-449F-8F8C-54ACC9199E3E}"/>
    <cellStyle name="SAPBEXHLevel0X 3 4 4" xfId="8266" xr:uid="{00000000-0005-0000-0000-000021480000}"/>
    <cellStyle name="SAPBEXHLevel0X 3 4 4 2" xfId="24295" xr:uid="{00000000-0005-0000-0000-000022480000}"/>
    <cellStyle name="SAPBEXHLevel0X 3 4 5" xfId="11093" xr:uid="{00000000-0005-0000-0000-000023480000}"/>
    <cellStyle name="SAPBEXHLevel0X 3 4 5 2" xfId="26960" xr:uid="{00000000-0005-0000-0000-000024480000}"/>
    <cellStyle name="SAPBEXHLevel0X 3 4 6" xfId="15049" xr:uid="{00000000-0005-0000-0000-000025480000}"/>
    <cellStyle name="SAPBEXHLevel0X 3 4 6 2" xfId="30496" xr:uid="{00000000-0005-0000-0000-000026480000}"/>
    <cellStyle name="SAPBEXHLevel0X 3 4 7" xfId="16445" xr:uid="{00000000-0005-0000-0000-000027480000}"/>
    <cellStyle name="SAPBEXHLevel0X 3 4 7 2" xfId="31583" xr:uid="{00000000-0005-0000-0000-000028480000}"/>
    <cellStyle name="SAPBEXHLevel0X 3 4 8" xfId="19055" xr:uid="{00000000-0005-0000-0000-000029480000}"/>
    <cellStyle name="SAPBEXHLevel0X 3 4 8 2" xfId="34002" xr:uid="{00000000-0005-0000-0000-00002A480000}"/>
    <cellStyle name="SAPBEXHLevel0X 3 4 9" xfId="40729" xr:uid="{41CA8562-5E75-4DE1-AF8F-B9FB6BEE8076}"/>
    <cellStyle name="SAPBEXHLevel0X 3 5" xfId="3098" xr:uid="{00000000-0005-0000-0000-00002B480000}"/>
    <cellStyle name="SAPBEXHLevel0X 3 5 10" xfId="42627" xr:uid="{BE0192FA-2C06-4DF0-B815-B98956737B5A}"/>
    <cellStyle name="SAPBEXHLevel0X 3 5 11" xfId="42084" xr:uid="{73312B63-5F4E-48DC-AD34-9D98401C6600}"/>
    <cellStyle name="SAPBEXHLevel0X 3 5 12" xfId="47146" xr:uid="{EBD00CB0-ABE3-4584-9871-B155DF230BF6}"/>
    <cellStyle name="SAPBEXHLevel0X 3 5 2" xfId="3099" xr:uid="{00000000-0005-0000-0000-00002C480000}"/>
    <cellStyle name="SAPBEXHLevel0X 3 5 2 10" xfId="40233" xr:uid="{ACB498F5-EF37-42FF-A345-31B521CA3957}"/>
    <cellStyle name="SAPBEXHLevel0X 3 5 2 11" xfId="47147" xr:uid="{CF6911C6-4A47-402D-AF90-6243DB01D780}"/>
    <cellStyle name="SAPBEXHLevel0X 3 5 2 2" xfId="4415" xr:uid="{00000000-0005-0000-0000-00002D480000}"/>
    <cellStyle name="SAPBEXHLevel0X 3 5 2 2 10" xfId="46037" xr:uid="{755105D4-5E50-4AF6-A7F9-D31CDBC997D7}"/>
    <cellStyle name="SAPBEXHLevel0X 3 5 2 2 11" xfId="48355" xr:uid="{687108BA-CC69-4245-B016-AF1A927466F5}"/>
    <cellStyle name="SAPBEXHLevel0X 3 5 2 2 2" xfId="9570" xr:uid="{00000000-0005-0000-0000-00002E480000}"/>
    <cellStyle name="SAPBEXHLevel0X 3 5 2 2 2 2" xfId="25561" xr:uid="{00000000-0005-0000-0000-00002F480000}"/>
    <cellStyle name="SAPBEXHLevel0X 3 5 2 2 3" xfId="12388" xr:uid="{00000000-0005-0000-0000-000030480000}"/>
    <cellStyle name="SAPBEXHLevel0X 3 5 2 2 3 2" xfId="28232" xr:uid="{00000000-0005-0000-0000-000031480000}"/>
    <cellStyle name="SAPBEXHLevel0X 3 5 2 2 4" xfId="14889" xr:uid="{00000000-0005-0000-0000-000032480000}"/>
    <cellStyle name="SAPBEXHLevel0X 3 5 2 2 4 2" xfId="30340" xr:uid="{00000000-0005-0000-0000-000033480000}"/>
    <cellStyle name="SAPBEXHLevel0X 3 5 2 2 5" xfId="17711" xr:uid="{00000000-0005-0000-0000-000034480000}"/>
    <cellStyle name="SAPBEXHLevel0X 3 5 2 2 5 2" xfId="32827" xr:uid="{00000000-0005-0000-0000-000035480000}"/>
    <cellStyle name="SAPBEXHLevel0X 3 5 2 2 6" xfId="20319" xr:uid="{00000000-0005-0000-0000-000036480000}"/>
    <cellStyle name="SAPBEXHLevel0X 3 5 2 2 6 2" xfId="35256" xr:uid="{00000000-0005-0000-0000-000037480000}"/>
    <cellStyle name="SAPBEXHLevel0X 3 5 2 2 7" xfId="18615" xr:uid="{00000000-0005-0000-0000-000038480000}"/>
    <cellStyle name="SAPBEXHLevel0X 3 5 2 2 7 2" xfId="33563" xr:uid="{00000000-0005-0000-0000-000039480000}"/>
    <cellStyle name="SAPBEXHLevel0X 3 5 2 2 8" xfId="39067" xr:uid="{84B39839-BA7A-4FC8-9685-8CF7F9B5D67C}"/>
    <cellStyle name="SAPBEXHLevel0X 3 5 2 2 9" xfId="43847" xr:uid="{0FEC18F7-1D4E-4D92-B467-64FF5B8D0EF2}"/>
    <cellStyle name="SAPBEXHLevel0X 3 5 2 3" xfId="8269" xr:uid="{00000000-0005-0000-0000-00003A480000}"/>
    <cellStyle name="SAPBEXHLevel0X 3 5 2 3 2" xfId="24298" xr:uid="{00000000-0005-0000-0000-00003B480000}"/>
    <cellStyle name="SAPBEXHLevel0X 3 5 2 4" xfId="11096" xr:uid="{00000000-0005-0000-0000-00003C480000}"/>
    <cellStyle name="SAPBEXHLevel0X 3 5 2 4 2" xfId="26963" xr:uid="{00000000-0005-0000-0000-00003D480000}"/>
    <cellStyle name="SAPBEXHLevel0X 3 5 2 5" xfId="15050" xr:uid="{00000000-0005-0000-0000-00003E480000}"/>
    <cellStyle name="SAPBEXHLevel0X 3 5 2 5 2" xfId="30497" xr:uid="{00000000-0005-0000-0000-00003F480000}"/>
    <cellStyle name="SAPBEXHLevel0X 3 5 2 6" xfId="16448" xr:uid="{00000000-0005-0000-0000-000040480000}"/>
    <cellStyle name="SAPBEXHLevel0X 3 5 2 6 2" xfId="31586" xr:uid="{00000000-0005-0000-0000-000041480000}"/>
    <cellStyle name="SAPBEXHLevel0X 3 5 2 7" xfId="19058" xr:uid="{00000000-0005-0000-0000-000042480000}"/>
    <cellStyle name="SAPBEXHLevel0X 3 5 2 7 2" xfId="34005" xr:uid="{00000000-0005-0000-0000-000043480000}"/>
    <cellStyle name="SAPBEXHLevel0X 3 5 2 8" xfId="40727" xr:uid="{9F03E5BA-0BF1-424E-9715-63EBDF7E3491}"/>
    <cellStyle name="SAPBEXHLevel0X 3 5 2 9" xfId="42628" xr:uid="{34C8A5C4-A503-4DEB-92C8-AF86243FD24A}"/>
    <cellStyle name="SAPBEXHLevel0X 3 5 3" xfId="4416" xr:uid="{00000000-0005-0000-0000-000044480000}"/>
    <cellStyle name="SAPBEXHLevel0X 3 5 3 10" xfId="46036" xr:uid="{BA1F58DB-EAD9-4930-BF01-C13AD59C2E19}"/>
    <cellStyle name="SAPBEXHLevel0X 3 5 3 11" xfId="48354" xr:uid="{2D635017-4867-4B40-B881-38D0664F2FA6}"/>
    <cellStyle name="SAPBEXHLevel0X 3 5 3 2" xfId="9571" xr:uid="{00000000-0005-0000-0000-000045480000}"/>
    <cellStyle name="SAPBEXHLevel0X 3 5 3 2 2" xfId="25562" xr:uid="{00000000-0005-0000-0000-000046480000}"/>
    <cellStyle name="SAPBEXHLevel0X 3 5 3 3" xfId="12389" xr:uid="{00000000-0005-0000-0000-000047480000}"/>
    <cellStyle name="SAPBEXHLevel0X 3 5 3 3 2" xfId="28233" xr:uid="{00000000-0005-0000-0000-000048480000}"/>
    <cellStyle name="SAPBEXHLevel0X 3 5 3 4" xfId="15229" xr:uid="{00000000-0005-0000-0000-000049480000}"/>
    <cellStyle name="SAPBEXHLevel0X 3 5 3 4 2" xfId="30642" xr:uid="{00000000-0005-0000-0000-00004A480000}"/>
    <cellStyle name="SAPBEXHLevel0X 3 5 3 5" xfId="17712" xr:uid="{00000000-0005-0000-0000-00004B480000}"/>
    <cellStyle name="SAPBEXHLevel0X 3 5 3 5 2" xfId="32828" xr:uid="{00000000-0005-0000-0000-00004C480000}"/>
    <cellStyle name="SAPBEXHLevel0X 3 5 3 6" xfId="20320" xr:uid="{00000000-0005-0000-0000-00004D480000}"/>
    <cellStyle name="SAPBEXHLevel0X 3 5 3 6 2" xfId="35257" xr:uid="{00000000-0005-0000-0000-00004E480000}"/>
    <cellStyle name="SAPBEXHLevel0X 3 5 3 7" xfId="13285" xr:uid="{00000000-0005-0000-0000-00004F480000}"/>
    <cellStyle name="SAPBEXHLevel0X 3 5 3 7 2" xfId="29027" xr:uid="{00000000-0005-0000-0000-000050480000}"/>
    <cellStyle name="SAPBEXHLevel0X 3 5 3 8" xfId="39068" xr:uid="{A5E99EE5-0527-4C05-8DD7-6F47773B9ACE}"/>
    <cellStyle name="SAPBEXHLevel0X 3 5 3 9" xfId="43846" xr:uid="{6D8E2A10-D4F5-4DB2-A118-941DA75DA522}"/>
    <cellStyle name="SAPBEXHLevel0X 3 5 4" xfId="8268" xr:uid="{00000000-0005-0000-0000-000051480000}"/>
    <cellStyle name="SAPBEXHLevel0X 3 5 4 2" xfId="24297" xr:uid="{00000000-0005-0000-0000-000052480000}"/>
    <cellStyle name="SAPBEXHLevel0X 3 5 5" xfId="11095" xr:uid="{00000000-0005-0000-0000-000053480000}"/>
    <cellStyle name="SAPBEXHLevel0X 3 5 5 2" xfId="26962" xr:uid="{00000000-0005-0000-0000-000054480000}"/>
    <cellStyle name="SAPBEXHLevel0X 3 5 6" xfId="13268" xr:uid="{00000000-0005-0000-0000-000055480000}"/>
    <cellStyle name="SAPBEXHLevel0X 3 5 6 2" xfId="29013" xr:uid="{00000000-0005-0000-0000-000056480000}"/>
    <cellStyle name="SAPBEXHLevel0X 3 5 7" xfId="16447" xr:uid="{00000000-0005-0000-0000-000057480000}"/>
    <cellStyle name="SAPBEXHLevel0X 3 5 7 2" xfId="31585" xr:uid="{00000000-0005-0000-0000-000058480000}"/>
    <cellStyle name="SAPBEXHLevel0X 3 5 8" xfId="19057" xr:uid="{00000000-0005-0000-0000-000059480000}"/>
    <cellStyle name="SAPBEXHLevel0X 3 5 8 2" xfId="34004" xr:uid="{00000000-0005-0000-0000-00005A480000}"/>
    <cellStyle name="SAPBEXHLevel0X 3 5 9" xfId="39588" xr:uid="{0F267C95-A068-4899-999C-AFFE6C7EE009}"/>
    <cellStyle name="SAPBEXHLevel0X 3 6" xfId="3100" xr:uid="{00000000-0005-0000-0000-00005B480000}"/>
    <cellStyle name="SAPBEXHLevel0X 3 6 10" xfId="42629" xr:uid="{5C0A4F16-EA1D-4044-B4B5-2EF1FAEF6EBE}"/>
    <cellStyle name="SAPBEXHLevel0X 3 6 11" xfId="38314" xr:uid="{E346B5D5-F1F5-44EB-9D17-7742B8028046}"/>
    <cellStyle name="SAPBEXHLevel0X 3 6 12" xfId="47148" xr:uid="{31D72ADD-2F9F-4E0F-A9C6-0F8AC43B4A5A}"/>
    <cellStyle name="SAPBEXHLevel0X 3 6 2" xfId="3101" xr:uid="{00000000-0005-0000-0000-00005C480000}"/>
    <cellStyle name="SAPBEXHLevel0X 3 6 2 10" xfId="41359" xr:uid="{AEBC3E1E-F25D-457F-ACDB-F76C0BDC5790}"/>
    <cellStyle name="SAPBEXHLevel0X 3 6 2 11" xfId="47149" xr:uid="{9FD92D11-7B3B-4C3B-A78C-4008B224F9E8}"/>
    <cellStyle name="SAPBEXHLevel0X 3 6 2 2" xfId="4413" xr:uid="{00000000-0005-0000-0000-00005D480000}"/>
    <cellStyle name="SAPBEXHLevel0X 3 6 2 2 10" xfId="46039" xr:uid="{D4FE84A4-1ED9-43F1-960A-553FD753CBBC}"/>
    <cellStyle name="SAPBEXHLevel0X 3 6 2 2 11" xfId="48357" xr:uid="{86174159-A263-4337-8119-72952F3A4F33}"/>
    <cellStyle name="SAPBEXHLevel0X 3 6 2 2 2" xfId="9568" xr:uid="{00000000-0005-0000-0000-00005E480000}"/>
    <cellStyle name="SAPBEXHLevel0X 3 6 2 2 2 2" xfId="25559" xr:uid="{00000000-0005-0000-0000-00005F480000}"/>
    <cellStyle name="SAPBEXHLevel0X 3 6 2 2 3" xfId="12386" xr:uid="{00000000-0005-0000-0000-000060480000}"/>
    <cellStyle name="SAPBEXHLevel0X 3 6 2 2 3 2" xfId="28230" xr:uid="{00000000-0005-0000-0000-000061480000}"/>
    <cellStyle name="SAPBEXHLevel0X 3 6 2 2 4" xfId="13988" xr:uid="{00000000-0005-0000-0000-000062480000}"/>
    <cellStyle name="SAPBEXHLevel0X 3 6 2 2 4 2" xfId="29570" xr:uid="{00000000-0005-0000-0000-000063480000}"/>
    <cellStyle name="SAPBEXHLevel0X 3 6 2 2 5" xfId="17709" xr:uid="{00000000-0005-0000-0000-000064480000}"/>
    <cellStyle name="SAPBEXHLevel0X 3 6 2 2 5 2" xfId="32825" xr:uid="{00000000-0005-0000-0000-000065480000}"/>
    <cellStyle name="SAPBEXHLevel0X 3 6 2 2 6" xfId="20317" xr:uid="{00000000-0005-0000-0000-000066480000}"/>
    <cellStyle name="SAPBEXHLevel0X 3 6 2 2 6 2" xfId="35254" xr:uid="{00000000-0005-0000-0000-000067480000}"/>
    <cellStyle name="SAPBEXHLevel0X 3 6 2 2 7" xfId="20918" xr:uid="{00000000-0005-0000-0000-000068480000}"/>
    <cellStyle name="SAPBEXHLevel0X 3 6 2 2 7 2" xfId="35844" xr:uid="{00000000-0005-0000-0000-000069480000}"/>
    <cellStyle name="SAPBEXHLevel0X 3 6 2 2 8" xfId="39065" xr:uid="{EE77A027-97AD-4DC9-91D1-C82FE4281094}"/>
    <cellStyle name="SAPBEXHLevel0X 3 6 2 2 9" xfId="43849" xr:uid="{687DEF5F-ED70-476E-AA34-2FB5C6FDC617}"/>
    <cellStyle name="SAPBEXHLevel0X 3 6 2 3" xfId="8271" xr:uid="{00000000-0005-0000-0000-00006A480000}"/>
    <cellStyle name="SAPBEXHLevel0X 3 6 2 3 2" xfId="24300" xr:uid="{00000000-0005-0000-0000-00006B480000}"/>
    <cellStyle name="SAPBEXHLevel0X 3 6 2 4" xfId="11098" xr:uid="{00000000-0005-0000-0000-00006C480000}"/>
    <cellStyle name="SAPBEXHLevel0X 3 6 2 4 2" xfId="26965" xr:uid="{00000000-0005-0000-0000-00006D480000}"/>
    <cellStyle name="SAPBEXHLevel0X 3 6 2 5" xfId="13816" xr:uid="{00000000-0005-0000-0000-00006E480000}"/>
    <cellStyle name="SAPBEXHLevel0X 3 6 2 5 2" xfId="29404" xr:uid="{00000000-0005-0000-0000-00006F480000}"/>
    <cellStyle name="SAPBEXHLevel0X 3 6 2 6" xfId="16450" xr:uid="{00000000-0005-0000-0000-000070480000}"/>
    <cellStyle name="SAPBEXHLevel0X 3 6 2 6 2" xfId="31588" xr:uid="{00000000-0005-0000-0000-000071480000}"/>
    <cellStyle name="SAPBEXHLevel0X 3 6 2 7" xfId="19060" xr:uid="{00000000-0005-0000-0000-000072480000}"/>
    <cellStyle name="SAPBEXHLevel0X 3 6 2 7 2" xfId="34007" xr:uid="{00000000-0005-0000-0000-000073480000}"/>
    <cellStyle name="SAPBEXHLevel0X 3 6 2 8" xfId="40726" xr:uid="{04283935-2C22-4188-8552-7A4B538CCA18}"/>
    <cellStyle name="SAPBEXHLevel0X 3 6 2 9" xfId="42630" xr:uid="{C1BB9FC3-00C8-490A-9FF9-D56E23074E95}"/>
    <cellStyle name="SAPBEXHLevel0X 3 6 3" xfId="4414" xr:uid="{00000000-0005-0000-0000-000074480000}"/>
    <cellStyle name="SAPBEXHLevel0X 3 6 3 10" xfId="46038" xr:uid="{ACF5E1A8-5CDF-4309-9918-971D99652EE5}"/>
    <cellStyle name="SAPBEXHLevel0X 3 6 3 11" xfId="48356" xr:uid="{1082FE7B-1263-44C9-A06E-63E9D5833AFD}"/>
    <cellStyle name="SAPBEXHLevel0X 3 6 3 2" xfId="9569" xr:uid="{00000000-0005-0000-0000-000075480000}"/>
    <cellStyle name="SAPBEXHLevel0X 3 6 3 2 2" xfId="25560" xr:uid="{00000000-0005-0000-0000-000076480000}"/>
    <cellStyle name="SAPBEXHLevel0X 3 6 3 3" xfId="12387" xr:uid="{00000000-0005-0000-0000-000077480000}"/>
    <cellStyle name="SAPBEXHLevel0X 3 6 3 3 2" xfId="28231" xr:uid="{00000000-0005-0000-0000-000078480000}"/>
    <cellStyle name="SAPBEXHLevel0X 3 6 3 4" xfId="14888" xr:uid="{00000000-0005-0000-0000-000079480000}"/>
    <cellStyle name="SAPBEXHLevel0X 3 6 3 4 2" xfId="30339" xr:uid="{00000000-0005-0000-0000-00007A480000}"/>
    <cellStyle name="SAPBEXHLevel0X 3 6 3 5" xfId="17710" xr:uid="{00000000-0005-0000-0000-00007B480000}"/>
    <cellStyle name="SAPBEXHLevel0X 3 6 3 5 2" xfId="32826" xr:uid="{00000000-0005-0000-0000-00007C480000}"/>
    <cellStyle name="SAPBEXHLevel0X 3 6 3 6" xfId="20318" xr:uid="{00000000-0005-0000-0000-00007D480000}"/>
    <cellStyle name="SAPBEXHLevel0X 3 6 3 6 2" xfId="35255" xr:uid="{00000000-0005-0000-0000-00007E480000}"/>
    <cellStyle name="SAPBEXHLevel0X 3 6 3 7" xfId="20880" xr:uid="{00000000-0005-0000-0000-00007F480000}"/>
    <cellStyle name="SAPBEXHLevel0X 3 6 3 7 2" xfId="35807" xr:uid="{00000000-0005-0000-0000-000080480000}"/>
    <cellStyle name="SAPBEXHLevel0X 3 6 3 8" xfId="39066" xr:uid="{A051CB7B-A6D5-43BE-B36F-2605262C65DC}"/>
    <cellStyle name="SAPBEXHLevel0X 3 6 3 9" xfId="43848" xr:uid="{EBF23DD2-D31D-4DDA-8A50-22C84C0B9D7C}"/>
    <cellStyle name="SAPBEXHLevel0X 3 6 4" xfId="8270" xr:uid="{00000000-0005-0000-0000-000081480000}"/>
    <cellStyle name="SAPBEXHLevel0X 3 6 4 2" xfId="24299" xr:uid="{00000000-0005-0000-0000-000082480000}"/>
    <cellStyle name="SAPBEXHLevel0X 3 6 5" xfId="11097" xr:uid="{00000000-0005-0000-0000-000083480000}"/>
    <cellStyle name="SAPBEXHLevel0X 3 6 5 2" xfId="26964" xr:uid="{00000000-0005-0000-0000-000084480000}"/>
    <cellStyle name="SAPBEXHLevel0X 3 6 6" xfId="13815" xr:uid="{00000000-0005-0000-0000-000085480000}"/>
    <cellStyle name="SAPBEXHLevel0X 3 6 6 2" xfId="29403" xr:uid="{00000000-0005-0000-0000-000086480000}"/>
    <cellStyle name="SAPBEXHLevel0X 3 6 7" xfId="16449" xr:uid="{00000000-0005-0000-0000-000087480000}"/>
    <cellStyle name="SAPBEXHLevel0X 3 6 7 2" xfId="31587" xr:uid="{00000000-0005-0000-0000-000088480000}"/>
    <cellStyle name="SAPBEXHLevel0X 3 6 8" xfId="19059" xr:uid="{00000000-0005-0000-0000-000089480000}"/>
    <cellStyle name="SAPBEXHLevel0X 3 6 8 2" xfId="34006" xr:uid="{00000000-0005-0000-0000-00008A480000}"/>
    <cellStyle name="SAPBEXHLevel0X 3 6 9" xfId="39587" xr:uid="{894278D0-35F7-4A04-A719-BEB2C3CCB533}"/>
    <cellStyle name="SAPBEXHLevel0X 3 7" xfId="3102" xr:uid="{00000000-0005-0000-0000-00008B480000}"/>
    <cellStyle name="SAPBEXHLevel0X 3 7 10" xfId="42631" xr:uid="{D4C6480C-6759-463E-B052-8571644DD3CD}"/>
    <cellStyle name="SAPBEXHLevel0X 3 7 11" xfId="42085" xr:uid="{C1177557-C0B7-47F1-A3C4-56A919342108}"/>
    <cellStyle name="SAPBEXHLevel0X 3 7 12" xfId="47150" xr:uid="{98BA385D-768A-4B4E-9AD5-77545CCED684}"/>
    <cellStyle name="SAPBEXHLevel0X 3 7 2" xfId="3103" xr:uid="{00000000-0005-0000-0000-00008C480000}"/>
    <cellStyle name="SAPBEXHLevel0X 3 7 2 10" xfId="42086" xr:uid="{BB7E8A5A-B728-47D4-91FB-6881832B68D4}"/>
    <cellStyle name="SAPBEXHLevel0X 3 7 2 11" xfId="47151" xr:uid="{903354B4-C4A9-4684-AEA3-A5DF4A0D263D}"/>
    <cellStyle name="SAPBEXHLevel0X 3 7 2 2" xfId="3348" xr:uid="{00000000-0005-0000-0000-00008D480000}"/>
    <cellStyle name="SAPBEXHLevel0X 3 7 2 2 10" xfId="46041" xr:uid="{092BBC1E-B709-4778-8DC2-B36BB8279EB6}"/>
    <cellStyle name="SAPBEXHLevel0X 3 7 2 2 11" xfId="48359" xr:uid="{9508B300-38BE-4E97-94C9-A079B81506E1}"/>
    <cellStyle name="SAPBEXHLevel0X 3 7 2 2 2" xfId="8516" xr:uid="{00000000-0005-0000-0000-00008E480000}"/>
    <cellStyle name="SAPBEXHLevel0X 3 7 2 2 2 2" xfId="24545" xr:uid="{00000000-0005-0000-0000-00008F480000}"/>
    <cellStyle name="SAPBEXHLevel0X 3 7 2 2 3" xfId="11343" xr:uid="{00000000-0005-0000-0000-000090480000}"/>
    <cellStyle name="SAPBEXHLevel0X 3 7 2 2 3 2" xfId="27210" xr:uid="{00000000-0005-0000-0000-000091480000}"/>
    <cellStyle name="SAPBEXHLevel0X 3 7 2 2 4" xfId="14312" xr:uid="{00000000-0005-0000-0000-000092480000}"/>
    <cellStyle name="SAPBEXHLevel0X 3 7 2 2 4 2" xfId="29835" xr:uid="{00000000-0005-0000-0000-000093480000}"/>
    <cellStyle name="SAPBEXHLevel0X 3 7 2 2 5" xfId="16695" xr:uid="{00000000-0005-0000-0000-000094480000}"/>
    <cellStyle name="SAPBEXHLevel0X 3 7 2 2 5 2" xfId="31833" xr:uid="{00000000-0005-0000-0000-000095480000}"/>
    <cellStyle name="SAPBEXHLevel0X 3 7 2 2 6" xfId="19305" xr:uid="{00000000-0005-0000-0000-000096480000}"/>
    <cellStyle name="SAPBEXHLevel0X 3 7 2 2 6 2" xfId="34252" xr:uid="{00000000-0005-0000-0000-000097480000}"/>
    <cellStyle name="SAPBEXHLevel0X 3 7 2 2 7" xfId="21389" xr:uid="{00000000-0005-0000-0000-000098480000}"/>
    <cellStyle name="SAPBEXHLevel0X 3 7 2 2 7 2" xfId="36315" xr:uid="{00000000-0005-0000-0000-000099480000}"/>
    <cellStyle name="SAPBEXHLevel0X 3 7 2 2 8" xfId="41761" xr:uid="{6B0DC719-00E0-4B2A-BC10-4DF3B09FBF48}"/>
    <cellStyle name="SAPBEXHLevel0X 3 7 2 2 9" xfId="43851" xr:uid="{136C32C4-AE60-4557-A8ED-CFB707AE6C5F}"/>
    <cellStyle name="SAPBEXHLevel0X 3 7 2 3" xfId="8273" xr:uid="{00000000-0005-0000-0000-00009A480000}"/>
    <cellStyle name="SAPBEXHLevel0X 3 7 2 3 2" xfId="24302" xr:uid="{00000000-0005-0000-0000-00009B480000}"/>
    <cellStyle name="SAPBEXHLevel0X 3 7 2 4" xfId="11100" xr:uid="{00000000-0005-0000-0000-00009C480000}"/>
    <cellStyle name="SAPBEXHLevel0X 3 7 2 4 2" xfId="26967" xr:uid="{00000000-0005-0000-0000-00009D480000}"/>
    <cellStyle name="SAPBEXHLevel0X 3 7 2 5" xfId="14493" xr:uid="{00000000-0005-0000-0000-00009E480000}"/>
    <cellStyle name="SAPBEXHLevel0X 3 7 2 5 2" xfId="30009" xr:uid="{00000000-0005-0000-0000-00009F480000}"/>
    <cellStyle name="SAPBEXHLevel0X 3 7 2 6" xfId="16452" xr:uid="{00000000-0005-0000-0000-0000A0480000}"/>
    <cellStyle name="SAPBEXHLevel0X 3 7 2 6 2" xfId="31590" xr:uid="{00000000-0005-0000-0000-0000A1480000}"/>
    <cellStyle name="SAPBEXHLevel0X 3 7 2 7" xfId="19062" xr:uid="{00000000-0005-0000-0000-0000A2480000}"/>
    <cellStyle name="SAPBEXHLevel0X 3 7 2 7 2" xfId="34009" xr:uid="{00000000-0005-0000-0000-0000A3480000}"/>
    <cellStyle name="SAPBEXHLevel0X 3 7 2 8" xfId="40725" xr:uid="{8F9DD35D-1484-4DBC-98C7-E35CA54307CB}"/>
    <cellStyle name="SAPBEXHLevel0X 3 7 2 9" xfId="42632" xr:uid="{521D0AA5-0FDB-48E8-A0D9-DD31F00FCEA8}"/>
    <cellStyle name="SAPBEXHLevel0X 3 7 3" xfId="4412" xr:uid="{00000000-0005-0000-0000-0000A4480000}"/>
    <cellStyle name="SAPBEXHLevel0X 3 7 3 10" xfId="46040" xr:uid="{E885C4BE-CA68-4AF7-B80A-2ACA9F0BFD61}"/>
    <cellStyle name="SAPBEXHLevel0X 3 7 3 11" xfId="48358" xr:uid="{57C649D8-CA12-4483-98D7-178C4EE47B0C}"/>
    <cellStyle name="SAPBEXHLevel0X 3 7 3 2" xfId="9567" xr:uid="{00000000-0005-0000-0000-0000A5480000}"/>
    <cellStyle name="SAPBEXHLevel0X 3 7 3 2 2" xfId="25558" xr:uid="{00000000-0005-0000-0000-0000A6480000}"/>
    <cellStyle name="SAPBEXHLevel0X 3 7 3 3" xfId="12385" xr:uid="{00000000-0005-0000-0000-0000A7480000}"/>
    <cellStyle name="SAPBEXHLevel0X 3 7 3 3 2" xfId="28229" xr:uid="{00000000-0005-0000-0000-0000A8480000}"/>
    <cellStyle name="SAPBEXHLevel0X 3 7 3 4" xfId="13987" xr:uid="{00000000-0005-0000-0000-0000A9480000}"/>
    <cellStyle name="SAPBEXHLevel0X 3 7 3 4 2" xfId="29569" xr:uid="{00000000-0005-0000-0000-0000AA480000}"/>
    <cellStyle name="SAPBEXHLevel0X 3 7 3 5" xfId="17708" xr:uid="{00000000-0005-0000-0000-0000AB480000}"/>
    <cellStyle name="SAPBEXHLevel0X 3 7 3 5 2" xfId="32824" xr:uid="{00000000-0005-0000-0000-0000AC480000}"/>
    <cellStyle name="SAPBEXHLevel0X 3 7 3 6" xfId="20316" xr:uid="{00000000-0005-0000-0000-0000AD480000}"/>
    <cellStyle name="SAPBEXHLevel0X 3 7 3 6 2" xfId="35253" xr:uid="{00000000-0005-0000-0000-0000AE480000}"/>
    <cellStyle name="SAPBEXHLevel0X 3 7 3 7" xfId="20917" xr:uid="{00000000-0005-0000-0000-0000AF480000}"/>
    <cellStyle name="SAPBEXHLevel0X 3 7 3 7 2" xfId="35843" xr:uid="{00000000-0005-0000-0000-0000B0480000}"/>
    <cellStyle name="SAPBEXHLevel0X 3 7 3 8" xfId="39064" xr:uid="{A0247C5F-878C-46F2-9508-5E4D01DFF3C8}"/>
    <cellStyle name="SAPBEXHLevel0X 3 7 3 9" xfId="43850" xr:uid="{84AC18B2-E253-46CC-AC91-286EE2AD4C2C}"/>
    <cellStyle name="SAPBEXHLevel0X 3 7 4" xfId="8272" xr:uid="{00000000-0005-0000-0000-0000B1480000}"/>
    <cellStyle name="SAPBEXHLevel0X 3 7 4 2" xfId="24301" xr:uid="{00000000-0005-0000-0000-0000B2480000}"/>
    <cellStyle name="SAPBEXHLevel0X 3 7 5" xfId="11099" xr:uid="{00000000-0005-0000-0000-0000B3480000}"/>
    <cellStyle name="SAPBEXHLevel0X 3 7 5 2" xfId="26966" xr:uid="{00000000-0005-0000-0000-0000B4480000}"/>
    <cellStyle name="SAPBEXHLevel0X 3 7 6" xfId="15047" xr:uid="{00000000-0005-0000-0000-0000B5480000}"/>
    <cellStyle name="SAPBEXHLevel0X 3 7 6 2" xfId="30494" xr:uid="{00000000-0005-0000-0000-0000B6480000}"/>
    <cellStyle name="SAPBEXHLevel0X 3 7 7" xfId="16451" xr:uid="{00000000-0005-0000-0000-0000B7480000}"/>
    <cellStyle name="SAPBEXHLevel0X 3 7 7 2" xfId="31589" xr:uid="{00000000-0005-0000-0000-0000B8480000}"/>
    <cellStyle name="SAPBEXHLevel0X 3 7 8" xfId="19061" xr:uid="{00000000-0005-0000-0000-0000B9480000}"/>
    <cellStyle name="SAPBEXHLevel0X 3 7 8 2" xfId="34008" xr:uid="{00000000-0005-0000-0000-0000BA480000}"/>
    <cellStyle name="SAPBEXHLevel0X 3 7 9" xfId="39586" xr:uid="{51F3A0A4-EDE3-48AC-A7B4-6207C4323724}"/>
    <cellStyle name="SAPBEXHLevel0X 3 8" xfId="3104" xr:uid="{00000000-0005-0000-0000-0000BB480000}"/>
    <cellStyle name="SAPBEXHLevel0X 3 8 10" xfId="42087" xr:uid="{DE8D78D5-F5BE-4561-A9D5-DDF8405E36E8}"/>
    <cellStyle name="SAPBEXHLevel0X 3 8 11" xfId="47152" xr:uid="{6FF3E9B6-C419-43CC-B635-FFB69315C713}"/>
    <cellStyle name="SAPBEXHLevel0X 3 8 2" xfId="3371" xr:uid="{00000000-0005-0000-0000-0000BC480000}"/>
    <cellStyle name="SAPBEXHLevel0X 3 8 2 10" xfId="46042" xr:uid="{B7904920-4AE6-45F1-8237-CD37CBDB7C30}"/>
    <cellStyle name="SAPBEXHLevel0X 3 8 2 11" xfId="48360" xr:uid="{57DE6CAC-D4C3-4F24-8CA7-ED1E9B9181F5}"/>
    <cellStyle name="SAPBEXHLevel0X 3 8 2 2" xfId="8539" xr:uid="{00000000-0005-0000-0000-0000BD480000}"/>
    <cellStyle name="SAPBEXHLevel0X 3 8 2 2 2" xfId="24568" xr:uid="{00000000-0005-0000-0000-0000BE480000}"/>
    <cellStyle name="SAPBEXHLevel0X 3 8 2 3" xfId="11366" xr:uid="{00000000-0005-0000-0000-0000BF480000}"/>
    <cellStyle name="SAPBEXHLevel0X 3 8 2 3 2" xfId="27233" xr:uid="{00000000-0005-0000-0000-0000C0480000}"/>
    <cellStyle name="SAPBEXHLevel0X 3 8 2 4" xfId="13878" xr:uid="{00000000-0005-0000-0000-0000C1480000}"/>
    <cellStyle name="SAPBEXHLevel0X 3 8 2 4 2" xfId="29466" xr:uid="{00000000-0005-0000-0000-0000C2480000}"/>
    <cellStyle name="SAPBEXHLevel0X 3 8 2 5" xfId="16718" xr:uid="{00000000-0005-0000-0000-0000C3480000}"/>
    <cellStyle name="SAPBEXHLevel0X 3 8 2 5 2" xfId="31856" xr:uid="{00000000-0005-0000-0000-0000C4480000}"/>
    <cellStyle name="SAPBEXHLevel0X 3 8 2 6" xfId="19328" xr:uid="{00000000-0005-0000-0000-0000C5480000}"/>
    <cellStyle name="SAPBEXHLevel0X 3 8 2 6 2" xfId="34275" xr:uid="{00000000-0005-0000-0000-0000C6480000}"/>
    <cellStyle name="SAPBEXHLevel0X 3 8 2 7" xfId="21155" xr:uid="{00000000-0005-0000-0000-0000C7480000}"/>
    <cellStyle name="SAPBEXHLevel0X 3 8 2 7 2" xfId="36081" xr:uid="{00000000-0005-0000-0000-0000C8480000}"/>
    <cellStyle name="SAPBEXHLevel0X 3 8 2 8" xfId="41760" xr:uid="{C47C3808-5F98-4BB5-B5A4-ACF93313946A}"/>
    <cellStyle name="SAPBEXHLevel0X 3 8 2 9" xfId="43852" xr:uid="{129952B6-F916-42A8-A114-2CFA9E47A898}"/>
    <cellStyle name="SAPBEXHLevel0X 3 8 3" xfId="8274" xr:uid="{00000000-0005-0000-0000-0000C9480000}"/>
    <cellStyle name="SAPBEXHLevel0X 3 8 3 2" xfId="24303" xr:uid="{00000000-0005-0000-0000-0000CA480000}"/>
    <cellStyle name="SAPBEXHLevel0X 3 8 4" xfId="11101" xr:uid="{00000000-0005-0000-0000-0000CB480000}"/>
    <cellStyle name="SAPBEXHLevel0X 3 8 4 2" xfId="26968" xr:uid="{00000000-0005-0000-0000-0000CC480000}"/>
    <cellStyle name="SAPBEXHLevel0X 3 8 5" xfId="5249" xr:uid="{00000000-0005-0000-0000-0000CD480000}"/>
    <cellStyle name="SAPBEXHLevel0X 3 8 5 2" xfId="22561" xr:uid="{00000000-0005-0000-0000-0000CE480000}"/>
    <cellStyle name="SAPBEXHLevel0X 3 8 6" xfId="16453" xr:uid="{00000000-0005-0000-0000-0000CF480000}"/>
    <cellStyle name="SAPBEXHLevel0X 3 8 6 2" xfId="31591" xr:uid="{00000000-0005-0000-0000-0000D0480000}"/>
    <cellStyle name="SAPBEXHLevel0X 3 8 7" xfId="19063" xr:uid="{00000000-0005-0000-0000-0000D1480000}"/>
    <cellStyle name="SAPBEXHLevel0X 3 8 7 2" xfId="34010" xr:uid="{00000000-0005-0000-0000-0000D2480000}"/>
    <cellStyle name="SAPBEXHLevel0X 3 8 8" xfId="39585" xr:uid="{E3AD2386-2C1E-4404-BC6E-FC5963851714}"/>
    <cellStyle name="SAPBEXHLevel0X 3 8 9" xfId="42633" xr:uid="{100AC424-A702-4A6E-8964-5709F4160FDA}"/>
    <cellStyle name="SAPBEXHLevel0X 3 9" xfId="3105" xr:uid="{00000000-0005-0000-0000-0000D3480000}"/>
    <cellStyle name="SAPBEXHLevel0X 3 9 10" xfId="42088" xr:uid="{E262770C-5868-405E-B91B-25DCC151D213}"/>
    <cellStyle name="SAPBEXHLevel0X 3 9 11" xfId="47153" xr:uid="{9F96F627-D8C0-4CC5-B8FA-A887DF3B0995}"/>
    <cellStyle name="SAPBEXHLevel0X 3 9 2" xfId="4411" xr:uid="{00000000-0005-0000-0000-0000D4480000}"/>
    <cellStyle name="SAPBEXHLevel0X 3 9 2 10" xfId="46043" xr:uid="{82E9C3C4-77FA-4D80-8B65-2FF4A3083842}"/>
    <cellStyle name="SAPBEXHLevel0X 3 9 2 11" xfId="48361" xr:uid="{4A67B6AE-6825-42EC-ADD5-B8158DF0CA90}"/>
    <cellStyle name="SAPBEXHLevel0X 3 9 2 2" xfId="9566" xr:uid="{00000000-0005-0000-0000-0000D5480000}"/>
    <cellStyle name="SAPBEXHLevel0X 3 9 2 2 2" xfId="25557" xr:uid="{00000000-0005-0000-0000-0000D6480000}"/>
    <cellStyle name="SAPBEXHLevel0X 3 9 2 3" xfId="12384" xr:uid="{00000000-0005-0000-0000-0000D7480000}"/>
    <cellStyle name="SAPBEXHLevel0X 3 9 2 3 2" xfId="28228" xr:uid="{00000000-0005-0000-0000-0000D8480000}"/>
    <cellStyle name="SAPBEXHLevel0X 3 9 2 4" xfId="14195" xr:uid="{00000000-0005-0000-0000-0000D9480000}"/>
    <cellStyle name="SAPBEXHLevel0X 3 9 2 4 2" xfId="29744" xr:uid="{00000000-0005-0000-0000-0000DA480000}"/>
    <cellStyle name="SAPBEXHLevel0X 3 9 2 5" xfId="17707" xr:uid="{00000000-0005-0000-0000-0000DB480000}"/>
    <cellStyle name="SAPBEXHLevel0X 3 9 2 5 2" xfId="32823" xr:uid="{00000000-0005-0000-0000-0000DC480000}"/>
    <cellStyle name="SAPBEXHLevel0X 3 9 2 6" xfId="20315" xr:uid="{00000000-0005-0000-0000-0000DD480000}"/>
    <cellStyle name="SAPBEXHLevel0X 3 9 2 6 2" xfId="35252" xr:uid="{00000000-0005-0000-0000-0000DE480000}"/>
    <cellStyle name="SAPBEXHLevel0X 3 9 2 7" xfId="20876" xr:uid="{00000000-0005-0000-0000-0000DF480000}"/>
    <cellStyle name="SAPBEXHLevel0X 3 9 2 7 2" xfId="35803" xr:uid="{00000000-0005-0000-0000-0000E0480000}"/>
    <cellStyle name="SAPBEXHLevel0X 3 9 2 8" xfId="41759" xr:uid="{88927DD3-4CB0-4496-898E-D5EB18AC2F1A}"/>
    <cellStyle name="SAPBEXHLevel0X 3 9 2 9" xfId="43853" xr:uid="{99102A3C-B3CF-4D97-A1C9-08C3150941DE}"/>
    <cellStyle name="SAPBEXHLevel0X 3 9 3" xfId="8275" xr:uid="{00000000-0005-0000-0000-0000E1480000}"/>
    <cellStyle name="SAPBEXHLevel0X 3 9 3 2" xfId="24304" xr:uid="{00000000-0005-0000-0000-0000E2480000}"/>
    <cellStyle name="SAPBEXHLevel0X 3 9 4" xfId="11102" xr:uid="{00000000-0005-0000-0000-0000E3480000}"/>
    <cellStyle name="SAPBEXHLevel0X 3 9 4 2" xfId="26969" xr:uid="{00000000-0005-0000-0000-0000E4480000}"/>
    <cellStyle name="SAPBEXHLevel0X 3 9 5" xfId="13269" xr:uid="{00000000-0005-0000-0000-0000E5480000}"/>
    <cellStyle name="SAPBEXHLevel0X 3 9 5 2" xfId="29014" xr:uid="{00000000-0005-0000-0000-0000E6480000}"/>
    <cellStyle name="SAPBEXHLevel0X 3 9 6" xfId="16454" xr:uid="{00000000-0005-0000-0000-0000E7480000}"/>
    <cellStyle name="SAPBEXHLevel0X 3 9 6 2" xfId="31592" xr:uid="{00000000-0005-0000-0000-0000E8480000}"/>
    <cellStyle name="SAPBEXHLevel0X 3 9 7" xfId="19064" xr:uid="{00000000-0005-0000-0000-0000E9480000}"/>
    <cellStyle name="SAPBEXHLevel0X 3 9 7 2" xfId="34011" xr:uid="{00000000-0005-0000-0000-0000EA480000}"/>
    <cellStyle name="SAPBEXHLevel0X 3 9 8" xfId="40724" xr:uid="{918BEA62-EEC9-4AB0-ABA2-758934D8F653}"/>
    <cellStyle name="SAPBEXHLevel0X 3 9 9" xfId="42634" xr:uid="{463D1ECC-AC55-466E-A7E6-5478FED381E6}"/>
    <cellStyle name="SAPBEXHLevel0X 30" xfId="44831" xr:uid="{1DEA86AD-2F3D-4AF0-B201-73AA7B860AA8}"/>
    <cellStyle name="SAPBEXHLevel0X 31" xfId="40098" xr:uid="{833860B9-38CA-40B7-8BED-4524019FCAD7}"/>
    <cellStyle name="SAPBEXHLevel0X 4" xfId="840" xr:uid="{00000000-0005-0000-0000-0000EB480000}"/>
    <cellStyle name="SAPBEXHLevel0X 4 10" xfId="3107" xr:uid="{00000000-0005-0000-0000-0000EC480000}"/>
    <cellStyle name="SAPBEXHLevel0X 4 10 10" xfId="42089" xr:uid="{E9C8618C-3002-4A7A-B31E-F8A035600FBB}"/>
    <cellStyle name="SAPBEXHLevel0X 4 10 11" xfId="47154" xr:uid="{0CB12622-42F0-41C3-A6E0-BBF371B5A057}"/>
    <cellStyle name="SAPBEXHLevel0X 4 10 2" xfId="4409" xr:uid="{00000000-0005-0000-0000-0000ED480000}"/>
    <cellStyle name="SAPBEXHLevel0X 4 10 2 10" xfId="46044" xr:uid="{AAEE2C58-F882-449D-9C88-DE44E63191CC}"/>
    <cellStyle name="SAPBEXHLevel0X 4 10 2 11" xfId="48362" xr:uid="{B2A6CF64-86CB-4FA9-A84E-BF025956A75A}"/>
    <cellStyle name="SAPBEXHLevel0X 4 10 2 2" xfId="9564" xr:uid="{00000000-0005-0000-0000-0000EE480000}"/>
    <cellStyle name="SAPBEXHLevel0X 4 10 2 2 2" xfId="25555" xr:uid="{00000000-0005-0000-0000-0000EF480000}"/>
    <cellStyle name="SAPBEXHLevel0X 4 10 2 3" xfId="12382" xr:uid="{00000000-0005-0000-0000-0000F0480000}"/>
    <cellStyle name="SAPBEXHLevel0X 4 10 2 3 2" xfId="28226" xr:uid="{00000000-0005-0000-0000-0000F1480000}"/>
    <cellStyle name="SAPBEXHLevel0X 4 10 2 4" xfId="13986" xr:uid="{00000000-0005-0000-0000-0000F2480000}"/>
    <cellStyle name="SAPBEXHLevel0X 4 10 2 4 2" xfId="29568" xr:uid="{00000000-0005-0000-0000-0000F3480000}"/>
    <cellStyle name="SAPBEXHLevel0X 4 10 2 5" xfId="17705" xr:uid="{00000000-0005-0000-0000-0000F4480000}"/>
    <cellStyle name="SAPBEXHLevel0X 4 10 2 5 2" xfId="32821" xr:uid="{00000000-0005-0000-0000-0000F5480000}"/>
    <cellStyle name="SAPBEXHLevel0X 4 10 2 6" xfId="20313" xr:uid="{00000000-0005-0000-0000-0000F6480000}"/>
    <cellStyle name="SAPBEXHLevel0X 4 10 2 6 2" xfId="35250" xr:uid="{00000000-0005-0000-0000-0000F7480000}"/>
    <cellStyle name="SAPBEXHLevel0X 4 10 2 7" xfId="18375" xr:uid="{00000000-0005-0000-0000-0000F8480000}"/>
    <cellStyle name="SAPBEXHLevel0X 4 10 2 7 2" xfId="33436" xr:uid="{00000000-0005-0000-0000-0000F9480000}"/>
    <cellStyle name="SAPBEXHLevel0X 4 10 2 8" xfId="41758" xr:uid="{6EEC75D5-7910-4ACA-BC7E-58290258A6AA}"/>
    <cellStyle name="SAPBEXHLevel0X 4 10 2 9" xfId="43854" xr:uid="{C27441DF-CED1-4E52-8F09-0A0E19F70100}"/>
    <cellStyle name="SAPBEXHLevel0X 4 10 3" xfId="8277" xr:uid="{00000000-0005-0000-0000-0000FA480000}"/>
    <cellStyle name="SAPBEXHLevel0X 4 10 3 2" xfId="24306" xr:uid="{00000000-0005-0000-0000-0000FB480000}"/>
    <cellStyle name="SAPBEXHLevel0X 4 10 4" xfId="11104" xr:uid="{00000000-0005-0000-0000-0000FC480000}"/>
    <cellStyle name="SAPBEXHLevel0X 4 10 4 2" xfId="26971" xr:uid="{00000000-0005-0000-0000-0000FD480000}"/>
    <cellStyle name="SAPBEXHLevel0X 4 10 5" xfId="14120" xr:uid="{00000000-0005-0000-0000-0000FE480000}"/>
    <cellStyle name="SAPBEXHLevel0X 4 10 5 2" xfId="29701" xr:uid="{00000000-0005-0000-0000-0000FF480000}"/>
    <cellStyle name="SAPBEXHLevel0X 4 10 6" xfId="16456" xr:uid="{00000000-0005-0000-0000-000000490000}"/>
    <cellStyle name="SAPBEXHLevel0X 4 10 6 2" xfId="31594" xr:uid="{00000000-0005-0000-0000-000001490000}"/>
    <cellStyle name="SAPBEXHLevel0X 4 10 7" xfId="19066" xr:uid="{00000000-0005-0000-0000-000002490000}"/>
    <cellStyle name="SAPBEXHLevel0X 4 10 7 2" xfId="34013" xr:uid="{00000000-0005-0000-0000-000003490000}"/>
    <cellStyle name="SAPBEXHLevel0X 4 10 8" xfId="39584" xr:uid="{E6CCA751-6FB7-461F-A387-642BD2C3785A}"/>
    <cellStyle name="SAPBEXHLevel0X 4 10 9" xfId="42635" xr:uid="{A7BF398C-0CE0-4085-9672-0E1241A8FB7D}"/>
    <cellStyle name="SAPBEXHLevel0X 4 11" xfId="3108" xr:uid="{00000000-0005-0000-0000-000004490000}"/>
    <cellStyle name="SAPBEXHLevel0X 4 11 10" xfId="42090" xr:uid="{094B01FE-E406-455F-8B40-1F5A970AB8FB}"/>
    <cellStyle name="SAPBEXHLevel0X 4 11 11" xfId="47155" xr:uid="{F56365F7-3FE7-4740-90FE-C3C2AE9591ED}"/>
    <cellStyle name="SAPBEXHLevel0X 4 11 2" xfId="4408" xr:uid="{00000000-0005-0000-0000-000005490000}"/>
    <cellStyle name="SAPBEXHLevel0X 4 11 2 10" xfId="46045" xr:uid="{91E91E85-E8B5-4A71-853C-66400469FC98}"/>
    <cellStyle name="SAPBEXHLevel0X 4 11 2 11" xfId="48363" xr:uid="{A938D46B-62B2-467A-83EF-C497281FEF75}"/>
    <cellStyle name="SAPBEXHLevel0X 4 11 2 2" xfId="9563" xr:uid="{00000000-0005-0000-0000-000006490000}"/>
    <cellStyle name="SAPBEXHLevel0X 4 11 2 2 2" xfId="25554" xr:uid="{00000000-0005-0000-0000-000007490000}"/>
    <cellStyle name="SAPBEXHLevel0X 4 11 2 3" xfId="12381" xr:uid="{00000000-0005-0000-0000-000008490000}"/>
    <cellStyle name="SAPBEXHLevel0X 4 11 2 3 2" xfId="28225" xr:uid="{00000000-0005-0000-0000-000009490000}"/>
    <cellStyle name="SAPBEXHLevel0X 4 11 2 4" xfId="13985" xr:uid="{00000000-0005-0000-0000-00000A490000}"/>
    <cellStyle name="SAPBEXHLevel0X 4 11 2 4 2" xfId="29567" xr:uid="{00000000-0005-0000-0000-00000B490000}"/>
    <cellStyle name="SAPBEXHLevel0X 4 11 2 5" xfId="17704" xr:uid="{00000000-0005-0000-0000-00000C490000}"/>
    <cellStyle name="SAPBEXHLevel0X 4 11 2 5 2" xfId="32820" xr:uid="{00000000-0005-0000-0000-00000D490000}"/>
    <cellStyle name="SAPBEXHLevel0X 4 11 2 6" xfId="20312" xr:uid="{00000000-0005-0000-0000-00000E490000}"/>
    <cellStyle name="SAPBEXHLevel0X 4 11 2 6 2" xfId="35249" xr:uid="{00000000-0005-0000-0000-00000F490000}"/>
    <cellStyle name="SAPBEXHLevel0X 4 11 2 7" xfId="20871" xr:uid="{00000000-0005-0000-0000-000010490000}"/>
    <cellStyle name="SAPBEXHLevel0X 4 11 2 7 2" xfId="35798" xr:uid="{00000000-0005-0000-0000-000011490000}"/>
    <cellStyle name="SAPBEXHLevel0X 4 11 2 8" xfId="41757" xr:uid="{ECE82635-E855-4EAA-8DFB-3E36850ACF04}"/>
    <cellStyle name="SAPBEXHLevel0X 4 11 2 9" xfId="43855" xr:uid="{61A73D80-0FB2-457F-BEF0-8B2B4B30A510}"/>
    <cellStyle name="SAPBEXHLevel0X 4 11 3" xfId="8278" xr:uid="{00000000-0005-0000-0000-000012490000}"/>
    <cellStyle name="SAPBEXHLevel0X 4 11 3 2" xfId="24307" xr:uid="{00000000-0005-0000-0000-000013490000}"/>
    <cellStyle name="SAPBEXHLevel0X 4 11 4" xfId="11105" xr:uid="{00000000-0005-0000-0000-000014490000}"/>
    <cellStyle name="SAPBEXHLevel0X 4 11 4 2" xfId="26972" xr:uid="{00000000-0005-0000-0000-000015490000}"/>
    <cellStyle name="SAPBEXHLevel0X 4 11 5" xfId="15316" xr:uid="{00000000-0005-0000-0000-000016490000}"/>
    <cellStyle name="SAPBEXHLevel0X 4 11 5 2" xfId="30725" xr:uid="{00000000-0005-0000-0000-000017490000}"/>
    <cellStyle name="SAPBEXHLevel0X 4 11 6" xfId="16457" xr:uid="{00000000-0005-0000-0000-000018490000}"/>
    <cellStyle name="SAPBEXHLevel0X 4 11 6 2" xfId="31595" xr:uid="{00000000-0005-0000-0000-000019490000}"/>
    <cellStyle name="SAPBEXHLevel0X 4 11 7" xfId="19067" xr:uid="{00000000-0005-0000-0000-00001A490000}"/>
    <cellStyle name="SAPBEXHLevel0X 4 11 7 2" xfId="34014" xr:uid="{00000000-0005-0000-0000-00001B490000}"/>
    <cellStyle name="SAPBEXHLevel0X 4 11 8" xfId="40723" xr:uid="{07721785-E7C8-459F-9137-9E90CDB52424}"/>
    <cellStyle name="SAPBEXHLevel0X 4 11 9" xfId="42636" xr:uid="{3AEA6A75-2995-4F1F-8029-37AF9F3677F8}"/>
    <cellStyle name="SAPBEXHLevel0X 4 12" xfId="3109" xr:uid="{00000000-0005-0000-0000-00001C490000}"/>
    <cellStyle name="SAPBEXHLevel0X 4 12 10" xfId="42091" xr:uid="{73371CF3-3149-47D8-97CC-CF70AF6D8C2A}"/>
    <cellStyle name="SAPBEXHLevel0X 4 12 11" xfId="47156" xr:uid="{079EEAE2-6083-4A5F-BAF9-AC10390F0232}"/>
    <cellStyle name="SAPBEXHLevel0X 4 12 2" xfId="4407" xr:uid="{00000000-0005-0000-0000-00001D490000}"/>
    <cellStyle name="SAPBEXHLevel0X 4 12 2 10" xfId="46046" xr:uid="{30909A69-5866-4B02-BD8F-817F30BA90FA}"/>
    <cellStyle name="SAPBEXHLevel0X 4 12 2 11" xfId="48364" xr:uid="{F3D996E5-6789-45EC-B1B0-FD4C12B4B701}"/>
    <cellStyle name="SAPBEXHLevel0X 4 12 2 2" xfId="9562" xr:uid="{00000000-0005-0000-0000-00001E490000}"/>
    <cellStyle name="SAPBEXHLevel0X 4 12 2 2 2" xfId="25553" xr:uid="{00000000-0005-0000-0000-00001F490000}"/>
    <cellStyle name="SAPBEXHLevel0X 4 12 2 3" xfId="12380" xr:uid="{00000000-0005-0000-0000-000020490000}"/>
    <cellStyle name="SAPBEXHLevel0X 4 12 2 3 2" xfId="28224" xr:uid="{00000000-0005-0000-0000-000021490000}"/>
    <cellStyle name="SAPBEXHLevel0X 4 12 2 4" xfId="14892" xr:uid="{00000000-0005-0000-0000-000022490000}"/>
    <cellStyle name="SAPBEXHLevel0X 4 12 2 4 2" xfId="30343" xr:uid="{00000000-0005-0000-0000-000023490000}"/>
    <cellStyle name="SAPBEXHLevel0X 4 12 2 5" xfId="17703" xr:uid="{00000000-0005-0000-0000-000024490000}"/>
    <cellStyle name="SAPBEXHLevel0X 4 12 2 5 2" xfId="32819" xr:uid="{00000000-0005-0000-0000-000025490000}"/>
    <cellStyle name="SAPBEXHLevel0X 4 12 2 6" xfId="20311" xr:uid="{00000000-0005-0000-0000-000026490000}"/>
    <cellStyle name="SAPBEXHLevel0X 4 12 2 6 2" xfId="35248" xr:uid="{00000000-0005-0000-0000-000027490000}"/>
    <cellStyle name="SAPBEXHLevel0X 4 12 2 7" xfId="6768" xr:uid="{00000000-0005-0000-0000-000028490000}"/>
    <cellStyle name="SAPBEXHLevel0X 4 12 2 7 2" xfId="23242" xr:uid="{00000000-0005-0000-0000-000029490000}"/>
    <cellStyle name="SAPBEXHLevel0X 4 12 2 8" xfId="41756" xr:uid="{DA23A7FF-4324-4387-AF74-0431D9D52D03}"/>
    <cellStyle name="SAPBEXHLevel0X 4 12 2 9" xfId="43856" xr:uid="{408E5B2A-BF75-4F10-A9CE-125F56B313D7}"/>
    <cellStyle name="SAPBEXHLevel0X 4 12 3" xfId="8279" xr:uid="{00000000-0005-0000-0000-00002A490000}"/>
    <cellStyle name="SAPBEXHLevel0X 4 12 3 2" xfId="24308" xr:uid="{00000000-0005-0000-0000-00002B490000}"/>
    <cellStyle name="SAPBEXHLevel0X 4 12 4" xfId="11106" xr:uid="{00000000-0005-0000-0000-00002C490000}"/>
    <cellStyle name="SAPBEXHLevel0X 4 12 4 2" xfId="26973" xr:uid="{00000000-0005-0000-0000-00002D490000}"/>
    <cellStyle name="SAPBEXHLevel0X 4 12 5" xfId="13562" xr:uid="{00000000-0005-0000-0000-00002E490000}"/>
    <cellStyle name="SAPBEXHLevel0X 4 12 5 2" xfId="29186" xr:uid="{00000000-0005-0000-0000-00002F490000}"/>
    <cellStyle name="SAPBEXHLevel0X 4 12 6" xfId="16458" xr:uid="{00000000-0005-0000-0000-000030490000}"/>
    <cellStyle name="SAPBEXHLevel0X 4 12 6 2" xfId="31596" xr:uid="{00000000-0005-0000-0000-000031490000}"/>
    <cellStyle name="SAPBEXHLevel0X 4 12 7" xfId="19068" xr:uid="{00000000-0005-0000-0000-000032490000}"/>
    <cellStyle name="SAPBEXHLevel0X 4 12 7 2" xfId="34015" xr:uid="{00000000-0005-0000-0000-000033490000}"/>
    <cellStyle name="SAPBEXHLevel0X 4 12 8" xfId="39583" xr:uid="{E46F7DA3-14E6-4DFD-9F54-FD938CBE2A97}"/>
    <cellStyle name="SAPBEXHLevel0X 4 12 9" xfId="42637" xr:uid="{6330A7AF-3398-40BD-B410-85A77D6FC4A1}"/>
    <cellStyle name="SAPBEXHLevel0X 4 13" xfId="3110" xr:uid="{00000000-0005-0000-0000-000034490000}"/>
    <cellStyle name="SAPBEXHLevel0X 4 13 10" xfId="42092" xr:uid="{A22A52A0-8DFD-46B6-B5A2-43887C28DDA8}"/>
    <cellStyle name="SAPBEXHLevel0X 4 13 11" xfId="47157" xr:uid="{2DE27044-B969-4698-9E67-4BB8AEE3366E}"/>
    <cellStyle name="SAPBEXHLevel0X 4 13 2" xfId="4406" xr:uid="{00000000-0005-0000-0000-000035490000}"/>
    <cellStyle name="SAPBEXHLevel0X 4 13 2 10" xfId="46047" xr:uid="{E71B6108-C8B7-49C4-B140-83EA8A4E3F7D}"/>
    <cellStyle name="SAPBEXHLevel0X 4 13 2 11" xfId="48365" xr:uid="{0D5577C0-6C6D-4E1D-8CDE-3D72A7C65DAA}"/>
    <cellStyle name="SAPBEXHLevel0X 4 13 2 2" xfId="9561" xr:uid="{00000000-0005-0000-0000-000036490000}"/>
    <cellStyle name="SAPBEXHLevel0X 4 13 2 2 2" xfId="25552" xr:uid="{00000000-0005-0000-0000-000037490000}"/>
    <cellStyle name="SAPBEXHLevel0X 4 13 2 3" xfId="12379" xr:uid="{00000000-0005-0000-0000-000038490000}"/>
    <cellStyle name="SAPBEXHLevel0X 4 13 2 3 2" xfId="28223" xr:uid="{00000000-0005-0000-0000-000039490000}"/>
    <cellStyle name="SAPBEXHLevel0X 4 13 2 4" xfId="15446" xr:uid="{00000000-0005-0000-0000-00003A490000}"/>
    <cellStyle name="SAPBEXHLevel0X 4 13 2 4 2" xfId="30816" xr:uid="{00000000-0005-0000-0000-00003B490000}"/>
    <cellStyle name="SAPBEXHLevel0X 4 13 2 5" xfId="17702" xr:uid="{00000000-0005-0000-0000-00003C490000}"/>
    <cellStyle name="SAPBEXHLevel0X 4 13 2 5 2" xfId="32818" xr:uid="{00000000-0005-0000-0000-00003D490000}"/>
    <cellStyle name="SAPBEXHLevel0X 4 13 2 6" xfId="20310" xr:uid="{00000000-0005-0000-0000-00003E490000}"/>
    <cellStyle name="SAPBEXHLevel0X 4 13 2 6 2" xfId="35247" xr:uid="{00000000-0005-0000-0000-00003F490000}"/>
    <cellStyle name="SAPBEXHLevel0X 4 13 2 7" xfId="20916" xr:uid="{00000000-0005-0000-0000-000040490000}"/>
    <cellStyle name="SAPBEXHLevel0X 4 13 2 7 2" xfId="35842" xr:uid="{00000000-0005-0000-0000-000041490000}"/>
    <cellStyle name="SAPBEXHLevel0X 4 13 2 8" xfId="41755" xr:uid="{92D9BCF1-B44B-44AF-9772-3ED54A2EC1D3}"/>
    <cellStyle name="SAPBEXHLevel0X 4 13 2 9" xfId="43857" xr:uid="{8A8413F5-D0CC-4DDE-9B7B-809DCF3177D2}"/>
    <cellStyle name="SAPBEXHLevel0X 4 13 3" xfId="8280" xr:uid="{00000000-0005-0000-0000-000042490000}"/>
    <cellStyle name="SAPBEXHLevel0X 4 13 3 2" xfId="24309" xr:uid="{00000000-0005-0000-0000-000043490000}"/>
    <cellStyle name="SAPBEXHLevel0X 4 13 4" xfId="11107" xr:uid="{00000000-0005-0000-0000-000044490000}"/>
    <cellStyle name="SAPBEXHLevel0X 4 13 4 2" xfId="26974" xr:uid="{00000000-0005-0000-0000-000045490000}"/>
    <cellStyle name="SAPBEXHLevel0X 4 13 5" xfId="15315" xr:uid="{00000000-0005-0000-0000-000046490000}"/>
    <cellStyle name="SAPBEXHLevel0X 4 13 5 2" xfId="30724" xr:uid="{00000000-0005-0000-0000-000047490000}"/>
    <cellStyle name="SAPBEXHLevel0X 4 13 6" xfId="16459" xr:uid="{00000000-0005-0000-0000-000048490000}"/>
    <cellStyle name="SAPBEXHLevel0X 4 13 6 2" xfId="31597" xr:uid="{00000000-0005-0000-0000-000049490000}"/>
    <cellStyle name="SAPBEXHLevel0X 4 13 7" xfId="19069" xr:uid="{00000000-0005-0000-0000-00004A490000}"/>
    <cellStyle name="SAPBEXHLevel0X 4 13 7 2" xfId="34016" xr:uid="{00000000-0005-0000-0000-00004B490000}"/>
    <cellStyle name="SAPBEXHLevel0X 4 13 8" xfId="40722" xr:uid="{F72A7AA5-191C-4CC4-B1A6-670D4298241D}"/>
    <cellStyle name="SAPBEXHLevel0X 4 13 9" xfId="42638" xr:uid="{7DA0FF85-1B1B-4067-8C2A-B0AA63BAA2BA}"/>
    <cellStyle name="SAPBEXHLevel0X 4 14" xfId="3111" xr:uid="{00000000-0005-0000-0000-00004C490000}"/>
    <cellStyle name="SAPBEXHLevel0X 4 14 10" xfId="42093" xr:uid="{E447F9C9-28D9-4BA8-8CDA-415C69689E1B}"/>
    <cellStyle name="SAPBEXHLevel0X 4 14 11" xfId="47158" xr:uid="{42964947-9772-4A06-B0EB-A42DB6BDE4BF}"/>
    <cellStyle name="SAPBEXHLevel0X 4 14 2" xfId="4405" xr:uid="{00000000-0005-0000-0000-00004D490000}"/>
    <cellStyle name="SAPBEXHLevel0X 4 14 2 10" xfId="46048" xr:uid="{091BDC88-540A-44C3-806B-1FBE958FC7DA}"/>
    <cellStyle name="SAPBEXHLevel0X 4 14 2 11" xfId="48366" xr:uid="{AEC36E3E-F49A-4D58-B9C7-049CAA9B6E7A}"/>
    <cellStyle name="SAPBEXHLevel0X 4 14 2 2" xfId="9560" xr:uid="{00000000-0005-0000-0000-00004E490000}"/>
    <cellStyle name="SAPBEXHLevel0X 4 14 2 2 2" xfId="25551" xr:uid="{00000000-0005-0000-0000-00004F490000}"/>
    <cellStyle name="SAPBEXHLevel0X 4 14 2 3" xfId="12378" xr:uid="{00000000-0005-0000-0000-000050490000}"/>
    <cellStyle name="SAPBEXHLevel0X 4 14 2 3 2" xfId="28222" xr:uid="{00000000-0005-0000-0000-000051490000}"/>
    <cellStyle name="SAPBEXHLevel0X 4 14 2 4" xfId="13642" xr:uid="{00000000-0005-0000-0000-000052490000}"/>
    <cellStyle name="SAPBEXHLevel0X 4 14 2 4 2" xfId="29263" xr:uid="{00000000-0005-0000-0000-000053490000}"/>
    <cellStyle name="SAPBEXHLevel0X 4 14 2 5" xfId="17701" xr:uid="{00000000-0005-0000-0000-000054490000}"/>
    <cellStyle name="SAPBEXHLevel0X 4 14 2 5 2" xfId="32817" xr:uid="{00000000-0005-0000-0000-000055490000}"/>
    <cellStyle name="SAPBEXHLevel0X 4 14 2 6" xfId="20309" xr:uid="{00000000-0005-0000-0000-000056490000}"/>
    <cellStyle name="SAPBEXHLevel0X 4 14 2 6 2" xfId="35246" xr:uid="{00000000-0005-0000-0000-000057490000}"/>
    <cellStyle name="SAPBEXHLevel0X 4 14 2 7" xfId="22071" xr:uid="{00000000-0005-0000-0000-000058490000}"/>
    <cellStyle name="SAPBEXHLevel0X 4 14 2 7 2" xfId="36988" xr:uid="{00000000-0005-0000-0000-000059490000}"/>
    <cellStyle name="SAPBEXHLevel0X 4 14 2 8" xfId="41754" xr:uid="{47242A3E-29B5-4C23-944D-27751E9CC25E}"/>
    <cellStyle name="SAPBEXHLevel0X 4 14 2 9" xfId="43858" xr:uid="{8666DC10-BCCC-421D-8959-B9F2B9001CCF}"/>
    <cellStyle name="SAPBEXHLevel0X 4 14 3" xfId="8281" xr:uid="{00000000-0005-0000-0000-00005A490000}"/>
    <cellStyle name="SAPBEXHLevel0X 4 14 3 2" xfId="24310" xr:uid="{00000000-0005-0000-0000-00005B490000}"/>
    <cellStyle name="SAPBEXHLevel0X 4 14 4" xfId="11108" xr:uid="{00000000-0005-0000-0000-00005C490000}"/>
    <cellStyle name="SAPBEXHLevel0X 4 14 4 2" xfId="26975" xr:uid="{00000000-0005-0000-0000-00005D490000}"/>
    <cellStyle name="SAPBEXHLevel0X 4 14 5" xfId="13563" xr:uid="{00000000-0005-0000-0000-00005E490000}"/>
    <cellStyle name="SAPBEXHLevel0X 4 14 5 2" xfId="29187" xr:uid="{00000000-0005-0000-0000-00005F490000}"/>
    <cellStyle name="SAPBEXHLevel0X 4 14 6" xfId="16460" xr:uid="{00000000-0005-0000-0000-000060490000}"/>
    <cellStyle name="SAPBEXHLevel0X 4 14 6 2" xfId="31598" xr:uid="{00000000-0005-0000-0000-000061490000}"/>
    <cellStyle name="SAPBEXHLevel0X 4 14 7" xfId="19070" xr:uid="{00000000-0005-0000-0000-000062490000}"/>
    <cellStyle name="SAPBEXHLevel0X 4 14 7 2" xfId="34017" xr:uid="{00000000-0005-0000-0000-000063490000}"/>
    <cellStyle name="SAPBEXHLevel0X 4 14 8" xfId="39582" xr:uid="{BA8FEB62-5D04-4087-B8E0-773D1584F63C}"/>
    <cellStyle name="SAPBEXHLevel0X 4 14 9" xfId="42639" xr:uid="{8A57A569-DA32-4396-AC74-780BAEBD1B9A}"/>
    <cellStyle name="SAPBEXHLevel0X 4 15" xfId="3112" xr:uid="{00000000-0005-0000-0000-000064490000}"/>
    <cellStyle name="SAPBEXHLevel0X 4 15 10" xfId="42094" xr:uid="{40A20322-09E2-4156-AE97-627371EB6EB0}"/>
    <cellStyle name="SAPBEXHLevel0X 4 15 11" xfId="47159" xr:uid="{1FC7D040-22EB-46A0-A318-9A9CBC7C0B5F}"/>
    <cellStyle name="SAPBEXHLevel0X 4 15 2" xfId="4404" xr:uid="{00000000-0005-0000-0000-000065490000}"/>
    <cellStyle name="SAPBEXHLevel0X 4 15 2 10" xfId="46049" xr:uid="{5F1E1157-1D3E-4566-91DC-9C1658221AEA}"/>
    <cellStyle name="SAPBEXHLevel0X 4 15 2 11" xfId="48367" xr:uid="{123C9848-7FFE-4244-A422-42A6746F49C8}"/>
    <cellStyle name="SAPBEXHLevel0X 4 15 2 2" xfId="9559" xr:uid="{00000000-0005-0000-0000-000066490000}"/>
    <cellStyle name="SAPBEXHLevel0X 4 15 2 2 2" xfId="25550" xr:uid="{00000000-0005-0000-0000-000067490000}"/>
    <cellStyle name="SAPBEXHLevel0X 4 15 2 3" xfId="12377" xr:uid="{00000000-0005-0000-0000-000068490000}"/>
    <cellStyle name="SAPBEXHLevel0X 4 15 2 3 2" xfId="28221" xr:uid="{00000000-0005-0000-0000-000069490000}"/>
    <cellStyle name="SAPBEXHLevel0X 4 15 2 4" xfId="15230" xr:uid="{00000000-0005-0000-0000-00006A490000}"/>
    <cellStyle name="SAPBEXHLevel0X 4 15 2 4 2" xfId="30643" xr:uid="{00000000-0005-0000-0000-00006B490000}"/>
    <cellStyle name="SAPBEXHLevel0X 4 15 2 5" xfId="17700" xr:uid="{00000000-0005-0000-0000-00006C490000}"/>
    <cellStyle name="SAPBEXHLevel0X 4 15 2 5 2" xfId="32816" xr:uid="{00000000-0005-0000-0000-00006D490000}"/>
    <cellStyle name="SAPBEXHLevel0X 4 15 2 6" xfId="20308" xr:uid="{00000000-0005-0000-0000-00006E490000}"/>
    <cellStyle name="SAPBEXHLevel0X 4 15 2 6 2" xfId="35245" xr:uid="{00000000-0005-0000-0000-00006F490000}"/>
    <cellStyle name="SAPBEXHLevel0X 4 15 2 7" xfId="19762" xr:uid="{00000000-0005-0000-0000-000070490000}"/>
    <cellStyle name="SAPBEXHLevel0X 4 15 2 7 2" xfId="34703" xr:uid="{00000000-0005-0000-0000-000071490000}"/>
    <cellStyle name="SAPBEXHLevel0X 4 15 2 8" xfId="41753" xr:uid="{2C004EC6-DDBF-4F12-B106-FAD22E7FF9EE}"/>
    <cellStyle name="SAPBEXHLevel0X 4 15 2 9" xfId="43859" xr:uid="{A3E73B3E-6A29-4A5A-ACA1-BB66B8D9B2FD}"/>
    <cellStyle name="SAPBEXHLevel0X 4 15 3" xfId="8282" xr:uid="{00000000-0005-0000-0000-000072490000}"/>
    <cellStyle name="SAPBEXHLevel0X 4 15 3 2" xfId="24311" xr:uid="{00000000-0005-0000-0000-000073490000}"/>
    <cellStyle name="SAPBEXHLevel0X 4 15 4" xfId="11109" xr:uid="{00000000-0005-0000-0000-000074490000}"/>
    <cellStyle name="SAPBEXHLevel0X 4 15 4 2" xfId="26976" xr:uid="{00000000-0005-0000-0000-000075490000}"/>
    <cellStyle name="SAPBEXHLevel0X 4 15 5" xfId="15314" xr:uid="{00000000-0005-0000-0000-000076490000}"/>
    <cellStyle name="SAPBEXHLevel0X 4 15 5 2" xfId="30723" xr:uid="{00000000-0005-0000-0000-000077490000}"/>
    <cellStyle name="SAPBEXHLevel0X 4 15 6" xfId="16461" xr:uid="{00000000-0005-0000-0000-000078490000}"/>
    <cellStyle name="SAPBEXHLevel0X 4 15 6 2" xfId="31599" xr:uid="{00000000-0005-0000-0000-000079490000}"/>
    <cellStyle name="SAPBEXHLevel0X 4 15 7" xfId="19071" xr:uid="{00000000-0005-0000-0000-00007A490000}"/>
    <cellStyle name="SAPBEXHLevel0X 4 15 7 2" xfId="34018" xr:uid="{00000000-0005-0000-0000-00007B490000}"/>
    <cellStyle name="SAPBEXHLevel0X 4 15 8" xfId="40721" xr:uid="{8AF24A5A-B155-4ACA-8021-E1486AFF3B08}"/>
    <cellStyle name="SAPBEXHLevel0X 4 15 9" xfId="42640" xr:uid="{DD58E84F-7573-410B-8195-051FAC4A5EC9}"/>
    <cellStyle name="SAPBEXHLevel0X 4 16" xfId="3113" xr:uid="{00000000-0005-0000-0000-00007C490000}"/>
    <cellStyle name="SAPBEXHLevel0X 4 16 10" xfId="40232" xr:uid="{89B4F1FA-2F74-4524-839B-44C4D9E56FC8}"/>
    <cellStyle name="SAPBEXHLevel0X 4 16 11" xfId="47160" xr:uid="{BB995805-3167-4A4B-B280-9F09A889C764}"/>
    <cellStyle name="SAPBEXHLevel0X 4 16 2" xfId="4403" xr:uid="{00000000-0005-0000-0000-00007D490000}"/>
    <cellStyle name="SAPBEXHLevel0X 4 16 2 10" xfId="46050" xr:uid="{6F925A49-863E-47A0-B3B1-A3D22D8215CC}"/>
    <cellStyle name="SAPBEXHLevel0X 4 16 2 11" xfId="48368" xr:uid="{790C42FB-2FD8-43C9-A9CC-7B51A6F8350A}"/>
    <cellStyle name="SAPBEXHLevel0X 4 16 2 2" xfId="9558" xr:uid="{00000000-0005-0000-0000-00007E490000}"/>
    <cellStyle name="SAPBEXHLevel0X 4 16 2 2 2" xfId="25549" xr:uid="{00000000-0005-0000-0000-00007F490000}"/>
    <cellStyle name="SAPBEXHLevel0X 4 16 2 3" xfId="12376" xr:uid="{00000000-0005-0000-0000-000080490000}"/>
    <cellStyle name="SAPBEXHLevel0X 4 16 2 3 2" xfId="28220" xr:uid="{00000000-0005-0000-0000-000081490000}"/>
    <cellStyle name="SAPBEXHLevel0X 4 16 2 4" xfId="10299" xr:uid="{00000000-0005-0000-0000-000082490000}"/>
    <cellStyle name="SAPBEXHLevel0X 4 16 2 4 2" xfId="26241" xr:uid="{00000000-0005-0000-0000-000083490000}"/>
    <cellStyle name="SAPBEXHLevel0X 4 16 2 5" xfId="17699" xr:uid="{00000000-0005-0000-0000-000084490000}"/>
    <cellStyle name="SAPBEXHLevel0X 4 16 2 5 2" xfId="32815" xr:uid="{00000000-0005-0000-0000-000085490000}"/>
    <cellStyle name="SAPBEXHLevel0X 4 16 2 6" xfId="20307" xr:uid="{00000000-0005-0000-0000-000086490000}"/>
    <cellStyle name="SAPBEXHLevel0X 4 16 2 6 2" xfId="35244" xr:uid="{00000000-0005-0000-0000-000087490000}"/>
    <cellStyle name="SAPBEXHLevel0X 4 16 2 7" xfId="19746" xr:uid="{00000000-0005-0000-0000-000088490000}"/>
    <cellStyle name="SAPBEXHLevel0X 4 16 2 7 2" xfId="34692" xr:uid="{00000000-0005-0000-0000-000089490000}"/>
    <cellStyle name="SAPBEXHLevel0X 4 16 2 8" xfId="41752" xr:uid="{D7F0BDB6-F512-4C09-8D3E-B0BC53CFC9B7}"/>
    <cellStyle name="SAPBEXHLevel0X 4 16 2 9" xfId="43860" xr:uid="{5D59675C-9FD0-494A-B8EC-55D30C52DB43}"/>
    <cellStyle name="SAPBEXHLevel0X 4 16 3" xfId="8283" xr:uid="{00000000-0005-0000-0000-00008A490000}"/>
    <cellStyle name="SAPBEXHLevel0X 4 16 3 2" xfId="24312" xr:uid="{00000000-0005-0000-0000-00008B490000}"/>
    <cellStyle name="SAPBEXHLevel0X 4 16 4" xfId="11110" xr:uid="{00000000-0005-0000-0000-00008C490000}"/>
    <cellStyle name="SAPBEXHLevel0X 4 16 4 2" xfId="26977" xr:uid="{00000000-0005-0000-0000-00008D490000}"/>
    <cellStyle name="SAPBEXHLevel0X 4 16 5" xfId="13564" xr:uid="{00000000-0005-0000-0000-00008E490000}"/>
    <cellStyle name="SAPBEXHLevel0X 4 16 5 2" xfId="29188" xr:uid="{00000000-0005-0000-0000-00008F490000}"/>
    <cellStyle name="SAPBEXHLevel0X 4 16 6" xfId="16462" xr:uid="{00000000-0005-0000-0000-000090490000}"/>
    <cellStyle name="SAPBEXHLevel0X 4 16 6 2" xfId="31600" xr:uid="{00000000-0005-0000-0000-000091490000}"/>
    <cellStyle name="SAPBEXHLevel0X 4 16 7" xfId="19072" xr:uid="{00000000-0005-0000-0000-000092490000}"/>
    <cellStyle name="SAPBEXHLevel0X 4 16 7 2" xfId="34019" xr:uid="{00000000-0005-0000-0000-000093490000}"/>
    <cellStyle name="SAPBEXHLevel0X 4 16 8" xfId="39581" xr:uid="{A97A2BD9-5A36-43A8-A425-70E8F5E6FA1A}"/>
    <cellStyle name="SAPBEXHLevel0X 4 16 9" xfId="42641" xr:uid="{370294D1-0759-441D-A4E0-3DAED31C79C2}"/>
    <cellStyle name="SAPBEXHLevel0X 4 17" xfId="3106" xr:uid="{00000000-0005-0000-0000-000094490000}"/>
    <cellStyle name="SAPBEXHLevel0X 4 17 10" xfId="38994" xr:uid="{1AAD6672-4EDD-41FE-BA2C-7654F5104961}"/>
    <cellStyle name="SAPBEXHLevel0X 4 17 11" xfId="44525" xr:uid="{DCC762FF-C69A-48C4-BF19-F22FAC07A35B}"/>
    <cellStyle name="SAPBEXHLevel0X 4 17 12" xfId="46714" xr:uid="{A939FC83-8172-4A83-A3CC-57D20EEBB96E}"/>
    <cellStyle name="SAPBEXHLevel0X 4 17 13" xfId="49030" xr:uid="{B040778C-5AC1-404B-916A-91C2B88334D8}"/>
    <cellStyle name="SAPBEXHLevel0X 4 17 2" xfId="8276" xr:uid="{00000000-0005-0000-0000-000095490000}"/>
    <cellStyle name="SAPBEXHLevel0X 4 17 2 2" xfId="24305" xr:uid="{00000000-0005-0000-0000-000096490000}"/>
    <cellStyle name="SAPBEXHLevel0X 4 17 3" xfId="11103" xr:uid="{00000000-0005-0000-0000-000097490000}"/>
    <cellStyle name="SAPBEXHLevel0X 4 17 3 2" xfId="26970" xr:uid="{00000000-0005-0000-0000-000098490000}"/>
    <cellStyle name="SAPBEXHLevel0X 4 17 4" xfId="13561" xr:uid="{00000000-0005-0000-0000-000099490000}"/>
    <cellStyle name="SAPBEXHLevel0X 4 17 4 2" xfId="29185" xr:uid="{00000000-0005-0000-0000-00009A490000}"/>
    <cellStyle name="SAPBEXHLevel0X 4 17 5" xfId="16455" xr:uid="{00000000-0005-0000-0000-00009B490000}"/>
    <cellStyle name="SAPBEXHLevel0X 4 17 5 2" xfId="31593" xr:uid="{00000000-0005-0000-0000-00009C490000}"/>
    <cellStyle name="SAPBEXHLevel0X 4 17 6" xfId="19065" xr:uid="{00000000-0005-0000-0000-00009D490000}"/>
    <cellStyle name="SAPBEXHLevel0X 4 17 6 2" xfId="34012" xr:uid="{00000000-0005-0000-0000-00009E490000}"/>
    <cellStyle name="SAPBEXHLevel0X 4 17 7" xfId="21232" xr:uid="{00000000-0005-0000-0000-00009F490000}"/>
    <cellStyle name="SAPBEXHLevel0X 4 17 7 2" xfId="36158" xr:uid="{00000000-0005-0000-0000-0000A0490000}"/>
    <cellStyle name="SAPBEXHLevel0X 4 17 8" xfId="6327" xr:uid="{00000000-0005-0000-0000-0000A1490000}"/>
    <cellStyle name="SAPBEXHLevel0X 4 17 9" xfId="41412" xr:uid="{000DE77A-413F-496E-A38F-D256281F26B0}"/>
    <cellStyle name="SAPBEXHLevel0X 4 18" xfId="4410" xr:uid="{00000000-0005-0000-0000-0000A2490000}"/>
    <cellStyle name="SAPBEXHLevel0X 4 18 10" xfId="45505" xr:uid="{20E03D1D-9E26-4A61-9348-F470338A98FC}"/>
    <cellStyle name="SAPBEXHLevel0X 4 18 11" xfId="47827" xr:uid="{95BE64E7-B064-4039-94EF-6EA29976C02A}"/>
    <cellStyle name="SAPBEXHLevel0X 4 18 2" xfId="9565" xr:uid="{00000000-0005-0000-0000-0000A3490000}"/>
    <cellStyle name="SAPBEXHLevel0X 4 18 2 2" xfId="25556" xr:uid="{00000000-0005-0000-0000-0000A4490000}"/>
    <cellStyle name="SAPBEXHLevel0X 4 18 3" xfId="12383" xr:uid="{00000000-0005-0000-0000-0000A5490000}"/>
    <cellStyle name="SAPBEXHLevel0X 4 18 3 2" xfId="28227" xr:uid="{00000000-0005-0000-0000-0000A6490000}"/>
    <cellStyle name="SAPBEXHLevel0X 4 18 4" xfId="14890" xr:uid="{00000000-0005-0000-0000-0000A7490000}"/>
    <cellStyle name="SAPBEXHLevel0X 4 18 4 2" xfId="30341" xr:uid="{00000000-0005-0000-0000-0000A8490000}"/>
    <cellStyle name="SAPBEXHLevel0X 4 18 5" xfId="17706" xr:uid="{00000000-0005-0000-0000-0000A9490000}"/>
    <cellStyle name="SAPBEXHLevel0X 4 18 5 2" xfId="32822" xr:uid="{00000000-0005-0000-0000-0000AA490000}"/>
    <cellStyle name="SAPBEXHLevel0X 4 18 6" xfId="20314" xr:uid="{00000000-0005-0000-0000-0000AB490000}"/>
    <cellStyle name="SAPBEXHLevel0X 4 18 6 2" xfId="35251" xr:uid="{00000000-0005-0000-0000-0000AC490000}"/>
    <cellStyle name="SAPBEXHLevel0X 4 18 7" xfId="10252" xr:uid="{00000000-0005-0000-0000-0000AD490000}"/>
    <cellStyle name="SAPBEXHLevel0X 4 18 7 2" xfId="26211" xr:uid="{00000000-0005-0000-0000-0000AE490000}"/>
    <cellStyle name="SAPBEXHLevel0X 4 18 8" xfId="40347" xr:uid="{054F2AEB-85E0-4C43-84AC-ACFF128621C2}"/>
    <cellStyle name="SAPBEXHLevel0X 4 18 9" xfId="39273" xr:uid="{5CEB5475-F92B-437A-808D-A616334A0AD0}"/>
    <cellStyle name="SAPBEXHLevel0X 4 19" xfId="5426" xr:uid="{00000000-0005-0000-0000-0000AF490000}"/>
    <cellStyle name="SAPBEXHLevel0X 4 19 2" xfId="22676" xr:uid="{00000000-0005-0000-0000-0000B0490000}"/>
    <cellStyle name="SAPBEXHLevel0X 4 2" xfId="841" xr:uid="{00000000-0005-0000-0000-0000B1490000}"/>
    <cellStyle name="SAPBEXHLevel0X 4 2 10" xfId="15687" xr:uid="{00000000-0005-0000-0000-0000B2490000}"/>
    <cellStyle name="SAPBEXHLevel0X 4 2 10 2" xfId="30980" xr:uid="{00000000-0005-0000-0000-0000B3490000}"/>
    <cellStyle name="SAPBEXHLevel0X 4 2 11" xfId="5050" xr:uid="{00000000-0005-0000-0000-0000B4490000}"/>
    <cellStyle name="SAPBEXHLevel0X 4 2 12" xfId="38036" xr:uid="{00000000-0005-0000-0000-0000B5490000}"/>
    <cellStyle name="SAPBEXHLevel0X 4 2 13" xfId="38252" xr:uid="{F6843AC7-B80D-4A5E-8889-14C2DAFB102B}"/>
    <cellStyle name="SAPBEXHLevel0X 4 2 14" xfId="42642" xr:uid="{237C3562-EA1E-40B9-87D6-5285C2F518D7}"/>
    <cellStyle name="SAPBEXHLevel0X 4 2 15" xfId="42095" xr:uid="{3CA66154-5061-42ED-82E4-C40E8D4DC963}"/>
    <cellStyle name="SAPBEXHLevel0X 4 2 16" xfId="47161" xr:uid="{0EB3AAA9-5DCD-4346-928C-A0B2654D65B6}"/>
    <cellStyle name="SAPBEXHLevel0X 4 2 2" xfId="3115" xr:uid="{00000000-0005-0000-0000-0000B6490000}"/>
    <cellStyle name="SAPBEXHLevel0X 4 2 2 10" xfId="42096" xr:uid="{F6FC741C-E39A-422D-A291-3656805F3C16}"/>
    <cellStyle name="SAPBEXHLevel0X 4 2 2 11" xfId="47162" xr:uid="{787154BD-743C-441F-8EA3-A43467D5320B}"/>
    <cellStyle name="SAPBEXHLevel0X 4 2 2 2" xfId="4401" xr:uid="{00000000-0005-0000-0000-0000B7490000}"/>
    <cellStyle name="SAPBEXHLevel0X 4 2 2 2 10" xfId="46052" xr:uid="{16048A67-EC72-40CB-A643-E6D778719050}"/>
    <cellStyle name="SAPBEXHLevel0X 4 2 2 2 11" xfId="48370" xr:uid="{9DB98396-08F6-4DA4-A7A3-B198AF7922D9}"/>
    <cellStyle name="SAPBEXHLevel0X 4 2 2 2 2" xfId="9556" xr:uid="{00000000-0005-0000-0000-0000B8490000}"/>
    <cellStyle name="SAPBEXHLevel0X 4 2 2 2 2 2" xfId="25547" xr:uid="{00000000-0005-0000-0000-0000B9490000}"/>
    <cellStyle name="SAPBEXHLevel0X 4 2 2 2 3" xfId="12374" xr:uid="{00000000-0005-0000-0000-0000BA490000}"/>
    <cellStyle name="SAPBEXHLevel0X 4 2 2 2 3 2" xfId="28218" xr:uid="{00000000-0005-0000-0000-0000BB490000}"/>
    <cellStyle name="SAPBEXHLevel0X 4 2 2 2 4" xfId="15231" xr:uid="{00000000-0005-0000-0000-0000BC490000}"/>
    <cellStyle name="SAPBEXHLevel0X 4 2 2 2 4 2" xfId="30644" xr:uid="{00000000-0005-0000-0000-0000BD490000}"/>
    <cellStyle name="SAPBEXHLevel0X 4 2 2 2 5" xfId="17697" xr:uid="{00000000-0005-0000-0000-0000BE490000}"/>
    <cellStyle name="SAPBEXHLevel0X 4 2 2 2 5 2" xfId="32813" xr:uid="{00000000-0005-0000-0000-0000BF490000}"/>
    <cellStyle name="SAPBEXHLevel0X 4 2 2 2 6" xfId="20305" xr:uid="{00000000-0005-0000-0000-0000C0490000}"/>
    <cellStyle name="SAPBEXHLevel0X 4 2 2 2 6 2" xfId="35242" xr:uid="{00000000-0005-0000-0000-0000C1490000}"/>
    <cellStyle name="SAPBEXHLevel0X 4 2 2 2 7" xfId="21635" xr:uid="{00000000-0005-0000-0000-0000C2490000}"/>
    <cellStyle name="SAPBEXHLevel0X 4 2 2 2 7 2" xfId="36561" xr:uid="{00000000-0005-0000-0000-0000C3490000}"/>
    <cellStyle name="SAPBEXHLevel0X 4 2 2 2 8" xfId="41750" xr:uid="{CF8F39B0-D5F7-47DA-BA09-43C47FA8BE60}"/>
    <cellStyle name="SAPBEXHLevel0X 4 2 2 2 9" xfId="43862" xr:uid="{1F65162D-FA8D-411A-98F3-E84751293E45}"/>
    <cellStyle name="SAPBEXHLevel0X 4 2 2 3" xfId="8285" xr:uid="{00000000-0005-0000-0000-0000C4490000}"/>
    <cellStyle name="SAPBEXHLevel0X 4 2 2 3 2" xfId="24314" xr:uid="{00000000-0005-0000-0000-0000C5490000}"/>
    <cellStyle name="SAPBEXHLevel0X 4 2 2 4" xfId="11112" xr:uid="{00000000-0005-0000-0000-0000C6490000}"/>
    <cellStyle name="SAPBEXHLevel0X 4 2 2 4 2" xfId="26979" xr:uid="{00000000-0005-0000-0000-0000C7490000}"/>
    <cellStyle name="SAPBEXHLevel0X 4 2 2 5" xfId="13565" xr:uid="{00000000-0005-0000-0000-0000C8490000}"/>
    <cellStyle name="SAPBEXHLevel0X 4 2 2 5 2" xfId="29189" xr:uid="{00000000-0005-0000-0000-0000C9490000}"/>
    <cellStyle name="SAPBEXHLevel0X 4 2 2 6" xfId="16464" xr:uid="{00000000-0005-0000-0000-0000CA490000}"/>
    <cellStyle name="SAPBEXHLevel0X 4 2 2 6 2" xfId="31602" xr:uid="{00000000-0005-0000-0000-0000CB490000}"/>
    <cellStyle name="SAPBEXHLevel0X 4 2 2 7" xfId="19074" xr:uid="{00000000-0005-0000-0000-0000CC490000}"/>
    <cellStyle name="SAPBEXHLevel0X 4 2 2 7 2" xfId="34021" xr:uid="{00000000-0005-0000-0000-0000CD490000}"/>
    <cellStyle name="SAPBEXHLevel0X 4 2 2 8" xfId="40720" xr:uid="{75D34B2B-A5FB-41A0-8696-65599B739F44}"/>
    <cellStyle name="SAPBEXHLevel0X 4 2 2 9" xfId="42643" xr:uid="{358BEEBC-3803-43BE-97AA-930735A19438}"/>
    <cellStyle name="SAPBEXHLevel0X 4 2 3" xfId="3114" xr:uid="{00000000-0005-0000-0000-0000CE490000}"/>
    <cellStyle name="SAPBEXHLevel0X 4 2 3 10" xfId="42338" xr:uid="{B0B9A59D-E581-4B1E-9D41-70FDA5780490}"/>
    <cellStyle name="SAPBEXHLevel0X 4 2 3 11" xfId="46871" xr:uid="{96C6A6A0-9498-4681-99A0-6397BFF072D0}"/>
    <cellStyle name="SAPBEXHLevel0X 4 2 3 12" xfId="49174" xr:uid="{2ECAE2CB-E8CA-4F16-B34D-15D5BEE17F3C}"/>
    <cellStyle name="SAPBEXHLevel0X 4 2 3 2" xfId="8284" xr:uid="{00000000-0005-0000-0000-0000CF490000}"/>
    <cellStyle name="SAPBEXHLevel0X 4 2 3 2 2" xfId="24313" xr:uid="{00000000-0005-0000-0000-0000D0490000}"/>
    <cellStyle name="SAPBEXHLevel0X 4 2 3 3" xfId="11111" xr:uid="{00000000-0005-0000-0000-0000D1490000}"/>
    <cellStyle name="SAPBEXHLevel0X 4 2 3 3 2" xfId="26978" xr:uid="{00000000-0005-0000-0000-0000D2490000}"/>
    <cellStyle name="SAPBEXHLevel0X 4 2 3 4" xfId="15313" xr:uid="{00000000-0005-0000-0000-0000D3490000}"/>
    <cellStyle name="SAPBEXHLevel0X 4 2 3 4 2" xfId="30722" xr:uid="{00000000-0005-0000-0000-0000D4490000}"/>
    <cellStyle name="SAPBEXHLevel0X 4 2 3 5" xfId="16463" xr:uid="{00000000-0005-0000-0000-0000D5490000}"/>
    <cellStyle name="SAPBEXHLevel0X 4 2 3 5 2" xfId="31601" xr:uid="{00000000-0005-0000-0000-0000D6490000}"/>
    <cellStyle name="SAPBEXHLevel0X 4 2 3 6" xfId="19073" xr:uid="{00000000-0005-0000-0000-0000D7490000}"/>
    <cellStyle name="SAPBEXHLevel0X 4 2 3 6 2" xfId="34020" xr:uid="{00000000-0005-0000-0000-0000D8490000}"/>
    <cellStyle name="SAPBEXHLevel0X 4 2 3 7" xfId="21240" xr:uid="{00000000-0005-0000-0000-0000D9490000}"/>
    <cellStyle name="SAPBEXHLevel0X 4 2 3 7 2" xfId="36166" xr:uid="{00000000-0005-0000-0000-0000DA490000}"/>
    <cellStyle name="SAPBEXHLevel0X 4 2 3 8" xfId="6328" xr:uid="{00000000-0005-0000-0000-0000DB490000}"/>
    <cellStyle name="SAPBEXHLevel0X 4 2 3 9" xfId="41899" xr:uid="{1D2E0E71-2A32-4732-82BE-F30F626AF0F5}"/>
    <cellStyle name="SAPBEXHLevel0X 4 2 4" xfId="4402" xr:uid="{00000000-0005-0000-0000-0000DC490000}"/>
    <cellStyle name="SAPBEXHLevel0X 4 2 4 10" xfId="46051" xr:uid="{3EC62C53-885C-4D75-A442-3A70CCA48834}"/>
    <cellStyle name="SAPBEXHLevel0X 4 2 4 11" xfId="48369" xr:uid="{2E60EFB8-692F-4574-9E24-6CC5AB4FEDAE}"/>
    <cellStyle name="SAPBEXHLevel0X 4 2 4 2" xfId="9557" xr:uid="{00000000-0005-0000-0000-0000DD490000}"/>
    <cellStyle name="SAPBEXHLevel0X 4 2 4 2 2" xfId="25548" xr:uid="{00000000-0005-0000-0000-0000DE490000}"/>
    <cellStyle name="SAPBEXHLevel0X 4 2 4 3" xfId="12375" xr:uid="{00000000-0005-0000-0000-0000DF490000}"/>
    <cellStyle name="SAPBEXHLevel0X 4 2 4 3 2" xfId="28219" xr:uid="{00000000-0005-0000-0000-0000E0490000}"/>
    <cellStyle name="SAPBEXHLevel0X 4 2 4 4" xfId="13641" xr:uid="{00000000-0005-0000-0000-0000E1490000}"/>
    <cellStyle name="SAPBEXHLevel0X 4 2 4 4 2" xfId="29262" xr:uid="{00000000-0005-0000-0000-0000E2490000}"/>
    <cellStyle name="SAPBEXHLevel0X 4 2 4 5" xfId="17698" xr:uid="{00000000-0005-0000-0000-0000E3490000}"/>
    <cellStyle name="SAPBEXHLevel0X 4 2 4 5 2" xfId="32814" xr:uid="{00000000-0005-0000-0000-0000E4490000}"/>
    <cellStyle name="SAPBEXHLevel0X 4 2 4 6" xfId="20306" xr:uid="{00000000-0005-0000-0000-0000E5490000}"/>
    <cellStyle name="SAPBEXHLevel0X 4 2 4 6 2" xfId="35243" xr:uid="{00000000-0005-0000-0000-0000E6490000}"/>
    <cellStyle name="SAPBEXHLevel0X 4 2 4 7" xfId="22089" xr:uid="{00000000-0005-0000-0000-0000E7490000}"/>
    <cellStyle name="SAPBEXHLevel0X 4 2 4 7 2" xfId="37004" xr:uid="{00000000-0005-0000-0000-0000E8490000}"/>
    <cellStyle name="SAPBEXHLevel0X 4 2 4 8" xfId="41751" xr:uid="{7ABD9721-0364-4868-B7AC-841F59393960}"/>
    <cellStyle name="SAPBEXHLevel0X 4 2 4 9" xfId="43861" xr:uid="{FA9B7F59-868C-4FB2-B9DD-780CD3DEEFA3}"/>
    <cellStyle name="SAPBEXHLevel0X 4 2 5" xfId="5425" xr:uid="{00000000-0005-0000-0000-0000E9490000}"/>
    <cellStyle name="SAPBEXHLevel0X 4 2 5 2" xfId="22675" xr:uid="{00000000-0005-0000-0000-0000EA490000}"/>
    <cellStyle name="SAPBEXHLevel0X 4 2 6" xfId="6877" xr:uid="{00000000-0005-0000-0000-0000EB490000}"/>
    <cellStyle name="SAPBEXHLevel0X 4 2 6 2" xfId="23313" xr:uid="{00000000-0005-0000-0000-0000EC490000}"/>
    <cellStyle name="SAPBEXHLevel0X 4 2 7" xfId="6658" xr:uid="{00000000-0005-0000-0000-0000ED490000}"/>
    <cellStyle name="SAPBEXHLevel0X 4 2 7 2" xfId="23162" xr:uid="{00000000-0005-0000-0000-0000EE490000}"/>
    <cellStyle name="SAPBEXHLevel0X 4 2 8" xfId="6997" xr:uid="{00000000-0005-0000-0000-0000EF490000}"/>
    <cellStyle name="SAPBEXHLevel0X 4 2 8 2" xfId="23376" xr:uid="{00000000-0005-0000-0000-0000F0490000}"/>
    <cellStyle name="SAPBEXHLevel0X 4 2 9" xfId="15864" xr:uid="{00000000-0005-0000-0000-0000F1490000}"/>
    <cellStyle name="SAPBEXHLevel0X 4 2 9 2" xfId="31085" xr:uid="{00000000-0005-0000-0000-0000F2490000}"/>
    <cellStyle name="SAPBEXHLevel0X 4 20" xfId="7639" xr:uid="{00000000-0005-0000-0000-0000F3490000}"/>
    <cellStyle name="SAPBEXHLevel0X 4 20 2" xfId="23774" xr:uid="{00000000-0005-0000-0000-0000F4490000}"/>
    <cellStyle name="SAPBEXHLevel0X 4 21" xfId="12847" xr:uid="{00000000-0005-0000-0000-0000F5490000}"/>
    <cellStyle name="SAPBEXHLevel0X 4 21 2" xfId="28689" xr:uid="{00000000-0005-0000-0000-0000F6490000}"/>
    <cellStyle name="SAPBEXHLevel0X 4 22" xfId="7000" xr:uid="{00000000-0005-0000-0000-0000F7490000}"/>
    <cellStyle name="SAPBEXHLevel0X 4 22 2" xfId="23378" xr:uid="{00000000-0005-0000-0000-0000F8490000}"/>
    <cellStyle name="SAPBEXHLevel0X 4 23" xfId="15560" xr:uid="{00000000-0005-0000-0000-0000F9490000}"/>
    <cellStyle name="SAPBEXHLevel0X 4 23 2" xfId="30906" xr:uid="{00000000-0005-0000-0000-0000FA490000}"/>
    <cellStyle name="SAPBEXHLevel0X 4 24" xfId="15703" xr:uid="{00000000-0005-0000-0000-0000FB490000}"/>
    <cellStyle name="SAPBEXHLevel0X 4 24 2" xfId="30991" xr:uid="{00000000-0005-0000-0000-0000FC490000}"/>
    <cellStyle name="SAPBEXHLevel0X 4 25" xfId="5049" xr:uid="{00000000-0005-0000-0000-0000FD490000}"/>
    <cellStyle name="SAPBEXHLevel0X 4 26" xfId="38035" xr:uid="{00000000-0005-0000-0000-0000FE490000}"/>
    <cellStyle name="SAPBEXHLevel0X 4 27" xfId="41449" xr:uid="{0869310A-F4F3-4A94-8FDD-0B389A040744}"/>
    <cellStyle name="SAPBEXHLevel0X 4 28" xfId="43341" xr:uid="{29661715-9182-4284-9816-0C6923847D0E}"/>
    <cellStyle name="SAPBEXHLevel0X 4 29" xfId="41233" xr:uid="{3A2A8E6B-B0E2-4D07-9C0F-F96BEC50033A}"/>
    <cellStyle name="SAPBEXHLevel0X 4 3" xfId="842" xr:uid="{00000000-0005-0000-0000-0000FF490000}"/>
    <cellStyle name="SAPBEXHLevel0X 4 3 10" xfId="15705" xr:uid="{00000000-0005-0000-0000-0000004A0000}"/>
    <cellStyle name="SAPBEXHLevel0X 4 3 10 2" xfId="30992" xr:uid="{00000000-0005-0000-0000-0000014A0000}"/>
    <cellStyle name="SAPBEXHLevel0X 4 3 11" xfId="5051" xr:uid="{00000000-0005-0000-0000-0000024A0000}"/>
    <cellStyle name="SAPBEXHLevel0X 4 3 12" xfId="38037" xr:uid="{00000000-0005-0000-0000-0000034A0000}"/>
    <cellStyle name="SAPBEXHLevel0X 4 3 13" xfId="39580" xr:uid="{6223C5AA-868E-42FE-97D9-769F9A6DC570}"/>
    <cellStyle name="SAPBEXHLevel0X 4 3 14" xfId="42644" xr:uid="{A42816CB-C42E-492A-9D04-AE0D575248BA}"/>
    <cellStyle name="SAPBEXHLevel0X 4 3 15" xfId="42097" xr:uid="{36C69AD8-B8D9-4F85-9C5B-5F8D97092256}"/>
    <cellStyle name="SAPBEXHLevel0X 4 3 16" xfId="47163" xr:uid="{65936A8D-A6C1-4E1F-B345-9BBE831D32DB}"/>
    <cellStyle name="SAPBEXHLevel0X 4 3 2" xfId="3117" xr:uid="{00000000-0005-0000-0000-0000044A0000}"/>
    <cellStyle name="SAPBEXHLevel0X 4 3 2 10" xfId="42098" xr:uid="{4E73447C-7A19-4F46-A857-F5676ABDABAD}"/>
    <cellStyle name="SAPBEXHLevel0X 4 3 2 11" xfId="47164" xr:uid="{F4428D92-465B-451E-B042-6A6A8FC79A9C}"/>
    <cellStyle name="SAPBEXHLevel0X 4 3 2 2" xfId="4399" xr:uid="{00000000-0005-0000-0000-0000054A0000}"/>
    <cellStyle name="SAPBEXHLevel0X 4 3 2 2 10" xfId="46054" xr:uid="{1ECED6A5-14C6-491A-83D2-B4587636D8BE}"/>
    <cellStyle name="SAPBEXHLevel0X 4 3 2 2 11" xfId="48372" xr:uid="{DC0F120C-FAA1-473F-876D-8614C593F778}"/>
    <cellStyle name="SAPBEXHLevel0X 4 3 2 2 2" xfId="9554" xr:uid="{00000000-0005-0000-0000-0000064A0000}"/>
    <cellStyle name="SAPBEXHLevel0X 4 3 2 2 2 2" xfId="25545" xr:uid="{00000000-0005-0000-0000-0000074A0000}"/>
    <cellStyle name="SAPBEXHLevel0X 4 3 2 2 3" xfId="12372" xr:uid="{00000000-0005-0000-0000-0000084A0000}"/>
    <cellStyle name="SAPBEXHLevel0X 4 3 2 2 3 2" xfId="28216" xr:uid="{00000000-0005-0000-0000-0000094A0000}"/>
    <cellStyle name="SAPBEXHLevel0X 4 3 2 2 4" xfId="13640" xr:uid="{00000000-0005-0000-0000-00000A4A0000}"/>
    <cellStyle name="SAPBEXHLevel0X 4 3 2 2 4 2" xfId="29261" xr:uid="{00000000-0005-0000-0000-00000B4A0000}"/>
    <cellStyle name="SAPBEXHLevel0X 4 3 2 2 5" xfId="17695" xr:uid="{00000000-0005-0000-0000-00000C4A0000}"/>
    <cellStyle name="SAPBEXHLevel0X 4 3 2 2 5 2" xfId="32811" xr:uid="{00000000-0005-0000-0000-00000D4A0000}"/>
    <cellStyle name="SAPBEXHLevel0X 4 3 2 2 6" xfId="20303" xr:uid="{00000000-0005-0000-0000-00000E4A0000}"/>
    <cellStyle name="SAPBEXHLevel0X 4 3 2 2 6 2" xfId="35240" xr:uid="{00000000-0005-0000-0000-00000F4A0000}"/>
    <cellStyle name="SAPBEXHLevel0X 4 3 2 2 7" xfId="20867" xr:uid="{00000000-0005-0000-0000-0000104A0000}"/>
    <cellStyle name="SAPBEXHLevel0X 4 3 2 2 7 2" xfId="35794" xr:uid="{00000000-0005-0000-0000-0000114A0000}"/>
    <cellStyle name="SAPBEXHLevel0X 4 3 2 2 8" xfId="41748" xr:uid="{E41FDDBD-C55A-4B4C-853F-43A49FD9D8D0}"/>
    <cellStyle name="SAPBEXHLevel0X 4 3 2 2 9" xfId="43864" xr:uid="{60A88FD6-2AD8-489D-8461-4C24CB6A3CBA}"/>
    <cellStyle name="SAPBEXHLevel0X 4 3 2 3" xfId="8287" xr:uid="{00000000-0005-0000-0000-0000124A0000}"/>
    <cellStyle name="SAPBEXHLevel0X 4 3 2 3 2" xfId="24316" xr:uid="{00000000-0005-0000-0000-0000134A0000}"/>
    <cellStyle name="SAPBEXHLevel0X 4 3 2 4" xfId="11114" xr:uid="{00000000-0005-0000-0000-0000144A0000}"/>
    <cellStyle name="SAPBEXHLevel0X 4 3 2 4 2" xfId="26981" xr:uid="{00000000-0005-0000-0000-0000154A0000}"/>
    <cellStyle name="SAPBEXHLevel0X 4 3 2 5" xfId="6578" xr:uid="{00000000-0005-0000-0000-0000164A0000}"/>
    <cellStyle name="SAPBEXHLevel0X 4 3 2 5 2" xfId="23126" xr:uid="{00000000-0005-0000-0000-0000174A0000}"/>
    <cellStyle name="SAPBEXHLevel0X 4 3 2 6" xfId="16466" xr:uid="{00000000-0005-0000-0000-0000184A0000}"/>
    <cellStyle name="SAPBEXHLevel0X 4 3 2 6 2" xfId="31604" xr:uid="{00000000-0005-0000-0000-0000194A0000}"/>
    <cellStyle name="SAPBEXHLevel0X 4 3 2 7" xfId="19076" xr:uid="{00000000-0005-0000-0000-00001A4A0000}"/>
    <cellStyle name="SAPBEXHLevel0X 4 3 2 7 2" xfId="34023" xr:uid="{00000000-0005-0000-0000-00001B4A0000}"/>
    <cellStyle name="SAPBEXHLevel0X 4 3 2 8" xfId="40719" xr:uid="{94A14BC9-B4D0-4C1F-A0BD-A686F4400569}"/>
    <cellStyle name="SAPBEXHLevel0X 4 3 2 9" xfId="42645" xr:uid="{696B85F1-0A0E-4C12-B68B-F9A70738DA09}"/>
    <cellStyle name="SAPBEXHLevel0X 4 3 3" xfId="3116" xr:uid="{00000000-0005-0000-0000-00001C4A0000}"/>
    <cellStyle name="SAPBEXHLevel0X 4 3 3 10" xfId="43863" xr:uid="{3C13DDE8-6EFE-4B85-82E3-19F73E8EAF11}"/>
    <cellStyle name="SAPBEXHLevel0X 4 3 3 11" xfId="46053" xr:uid="{1AE03D0F-42C9-44D0-9809-C6DDD8BED3E8}"/>
    <cellStyle name="SAPBEXHLevel0X 4 3 3 12" xfId="48371" xr:uid="{334188B9-5BC8-47E1-A1FE-5FA3800FECDB}"/>
    <cellStyle name="SAPBEXHLevel0X 4 3 3 2" xfId="8286" xr:uid="{00000000-0005-0000-0000-00001D4A0000}"/>
    <cellStyle name="SAPBEXHLevel0X 4 3 3 2 2" xfId="24315" xr:uid="{00000000-0005-0000-0000-00001E4A0000}"/>
    <cellStyle name="SAPBEXHLevel0X 4 3 3 3" xfId="11113" xr:uid="{00000000-0005-0000-0000-00001F4A0000}"/>
    <cellStyle name="SAPBEXHLevel0X 4 3 3 3 2" xfId="26980" xr:uid="{00000000-0005-0000-0000-0000204A0000}"/>
    <cellStyle name="SAPBEXHLevel0X 4 3 3 4" xfId="13028" xr:uid="{00000000-0005-0000-0000-0000214A0000}"/>
    <cellStyle name="SAPBEXHLevel0X 4 3 3 4 2" xfId="28827" xr:uid="{00000000-0005-0000-0000-0000224A0000}"/>
    <cellStyle name="SAPBEXHLevel0X 4 3 3 5" xfId="16465" xr:uid="{00000000-0005-0000-0000-0000234A0000}"/>
    <cellStyle name="SAPBEXHLevel0X 4 3 3 5 2" xfId="31603" xr:uid="{00000000-0005-0000-0000-0000244A0000}"/>
    <cellStyle name="SAPBEXHLevel0X 4 3 3 6" xfId="19075" xr:uid="{00000000-0005-0000-0000-0000254A0000}"/>
    <cellStyle name="SAPBEXHLevel0X 4 3 3 6 2" xfId="34022" xr:uid="{00000000-0005-0000-0000-0000264A0000}"/>
    <cellStyle name="SAPBEXHLevel0X 4 3 3 7" xfId="21242" xr:uid="{00000000-0005-0000-0000-0000274A0000}"/>
    <cellStyle name="SAPBEXHLevel0X 4 3 3 7 2" xfId="36168" xr:uid="{00000000-0005-0000-0000-0000284A0000}"/>
    <cellStyle name="SAPBEXHLevel0X 4 3 3 8" xfId="6329" xr:uid="{00000000-0005-0000-0000-0000294A0000}"/>
    <cellStyle name="SAPBEXHLevel0X 4 3 3 9" xfId="41749" xr:uid="{D162BBCA-620B-4DA1-807B-A102AB2E8245}"/>
    <cellStyle name="SAPBEXHLevel0X 4 3 4" xfId="4400" xr:uid="{00000000-0005-0000-0000-00002A4A0000}"/>
    <cellStyle name="SAPBEXHLevel0X 4 3 4 2" xfId="9555" xr:uid="{00000000-0005-0000-0000-00002B4A0000}"/>
    <cellStyle name="SAPBEXHLevel0X 4 3 4 2 2" xfId="25546" xr:uid="{00000000-0005-0000-0000-00002C4A0000}"/>
    <cellStyle name="SAPBEXHLevel0X 4 3 4 3" xfId="12373" xr:uid="{00000000-0005-0000-0000-00002D4A0000}"/>
    <cellStyle name="SAPBEXHLevel0X 4 3 4 3 2" xfId="28217" xr:uid="{00000000-0005-0000-0000-00002E4A0000}"/>
    <cellStyle name="SAPBEXHLevel0X 4 3 4 4" xfId="10300" xr:uid="{00000000-0005-0000-0000-00002F4A0000}"/>
    <cellStyle name="SAPBEXHLevel0X 4 3 4 4 2" xfId="26242" xr:uid="{00000000-0005-0000-0000-0000304A0000}"/>
    <cellStyle name="SAPBEXHLevel0X 4 3 4 5" xfId="17696" xr:uid="{00000000-0005-0000-0000-0000314A0000}"/>
    <cellStyle name="SAPBEXHLevel0X 4 3 4 5 2" xfId="32812" xr:uid="{00000000-0005-0000-0000-0000324A0000}"/>
    <cellStyle name="SAPBEXHLevel0X 4 3 4 6" xfId="20304" xr:uid="{00000000-0005-0000-0000-0000334A0000}"/>
    <cellStyle name="SAPBEXHLevel0X 4 3 4 6 2" xfId="35241" xr:uid="{00000000-0005-0000-0000-0000344A0000}"/>
    <cellStyle name="SAPBEXHLevel0X 4 3 4 7" xfId="22088" xr:uid="{00000000-0005-0000-0000-0000354A0000}"/>
    <cellStyle name="SAPBEXHLevel0X 4 3 4 7 2" xfId="37003" xr:uid="{00000000-0005-0000-0000-0000364A0000}"/>
    <cellStyle name="SAPBEXHLevel0X 4 3 5" xfId="5424" xr:uid="{00000000-0005-0000-0000-0000374A0000}"/>
    <cellStyle name="SAPBEXHLevel0X 4 3 5 2" xfId="22674" xr:uid="{00000000-0005-0000-0000-0000384A0000}"/>
    <cellStyle name="SAPBEXHLevel0X 4 3 6" xfId="6876" xr:uid="{00000000-0005-0000-0000-0000394A0000}"/>
    <cellStyle name="SAPBEXHLevel0X 4 3 6 2" xfId="23312" xr:uid="{00000000-0005-0000-0000-00003A4A0000}"/>
    <cellStyle name="SAPBEXHLevel0X 4 3 7" xfId="11825" xr:uid="{00000000-0005-0000-0000-00003B4A0000}"/>
    <cellStyle name="SAPBEXHLevel0X 4 3 7 2" xfId="27672" xr:uid="{00000000-0005-0000-0000-00003C4A0000}"/>
    <cellStyle name="SAPBEXHLevel0X 4 3 8" xfId="7795" xr:uid="{00000000-0005-0000-0000-00003D4A0000}"/>
    <cellStyle name="SAPBEXHLevel0X 4 3 8 2" xfId="23836" xr:uid="{00000000-0005-0000-0000-00003E4A0000}"/>
    <cellStyle name="SAPBEXHLevel0X 4 3 9" xfId="15865" xr:uid="{00000000-0005-0000-0000-00003F4A0000}"/>
    <cellStyle name="SAPBEXHLevel0X 4 3 9 2" xfId="31086" xr:uid="{00000000-0005-0000-0000-0000404A0000}"/>
    <cellStyle name="SAPBEXHLevel0X 4 4" xfId="3118" xr:uid="{00000000-0005-0000-0000-0000414A0000}"/>
    <cellStyle name="SAPBEXHLevel0X 4 4 10" xfId="39579" xr:uid="{702AAC20-7796-47FF-9E07-F684E23A1270}"/>
    <cellStyle name="SAPBEXHLevel0X 4 4 11" xfId="42646" xr:uid="{3AB24D62-563D-4839-9176-3E6D78E76EF7}"/>
    <cellStyle name="SAPBEXHLevel0X 4 4 12" xfId="42099" xr:uid="{6BB5FE10-8921-4412-A56A-4D48DD7A5712}"/>
    <cellStyle name="SAPBEXHLevel0X 4 4 13" xfId="47165" xr:uid="{B9CB1666-2620-487F-A2C5-6C0D254EC555}"/>
    <cellStyle name="SAPBEXHLevel0X 4 4 2" xfId="3119" xr:uid="{00000000-0005-0000-0000-0000424A0000}"/>
    <cellStyle name="SAPBEXHLevel0X 4 4 2 10" xfId="42100" xr:uid="{28E1320F-FE0B-4189-BAEF-60C32C803FBA}"/>
    <cellStyle name="SAPBEXHLevel0X 4 4 2 11" xfId="47166" xr:uid="{092C32E7-CAD6-4EEF-91E1-99D26BFE1D04}"/>
    <cellStyle name="SAPBEXHLevel0X 4 4 2 2" xfId="4397" xr:uid="{00000000-0005-0000-0000-0000434A0000}"/>
    <cellStyle name="SAPBEXHLevel0X 4 4 2 2 10" xfId="46056" xr:uid="{81BB86F7-9258-406E-9388-7835B63E07EC}"/>
    <cellStyle name="SAPBEXHLevel0X 4 4 2 2 11" xfId="48374" xr:uid="{504722B7-B87A-4D61-B325-90478F4FBE9D}"/>
    <cellStyle name="SAPBEXHLevel0X 4 4 2 2 2" xfId="9552" xr:uid="{00000000-0005-0000-0000-0000444A0000}"/>
    <cellStyle name="SAPBEXHLevel0X 4 4 2 2 2 2" xfId="25543" xr:uid="{00000000-0005-0000-0000-0000454A0000}"/>
    <cellStyle name="SAPBEXHLevel0X 4 4 2 2 3" xfId="12370" xr:uid="{00000000-0005-0000-0000-0000464A0000}"/>
    <cellStyle name="SAPBEXHLevel0X 4 4 2 2 3 2" xfId="28214" xr:uid="{00000000-0005-0000-0000-0000474A0000}"/>
    <cellStyle name="SAPBEXHLevel0X 4 4 2 2 4" xfId="10301" xr:uid="{00000000-0005-0000-0000-0000484A0000}"/>
    <cellStyle name="SAPBEXHLevel0X 4 4 2 2 4 2" xfId="26243" xr:uid="{00000000-0005-0000-0000-0000494A0000}"/>
    <cellStyle name="SAPBEXHLevel0X 4 4 2 2 5" xfId="17693" xr:uid="{00000000-0005-0000-0000-00004A4A0000}"/>
    <cellStyle name="SAPBEXHLevel0X 4 4 2 2 5 2" xfId="32809" xr:uid="{00000000-0005-0000-0000-00004B4A0000}"/>
    <cellStyle name="SAPBEXHLevel0X 4 4 2 2 6" xfId="20301" xr:uid="{00000000-0005-0000-0000-00004C4A0000}"/>
    <cellStyle name="SAPBEXHLevel0X 4 4 2 2 6 2" xfId="35238" xr:uid="{00000000-0005-0000-0000-00004D4A0000}"/>
    <cellStyle name="SAPBEXHLevel0X 4 4 2 2 7" xfId="21962" xr:uid="{00000000-0005-0000-0000-00004E4A0000}"/>
    <cellStyle name="SAPBEXHLevel0X 4 4 2 2 7 2" xfId="36881" xr:uid="{00000000-0005-0000-0000-00004F4A0000}"/>
    <cellStyle name="SAPBEXHLevel0X 4 4 2 2 8" xfId="41746" xr:uid="{D3DC5F58-7903-4A6A-9246-DE335F8072F2}"/>
    <cellStyle name="SAPBEXHLevel0X 4 4 2 2 9" xfId="43866" xr:uid="{04B7D271-4BB2-4573-993A-F5407330F856}"/>
    <cellStyle name="SAPBEXHLevel0X 4 4 2 3" xfId="8289" xr:uid="{00000000-0005-0000-0000-0000504A0000}"/>
    <cellStyle name="SAPBEXHLevel0X 4 4 2 3 2" xfId="24318" xr:uid="{00000000-0005-0000-0000-0000514A0000}"/>
    <cellStyle name="SAPBEXHLevel0X 4 4 2 4" xfId="11116" xr:uid="{00000000-0005-0000-0000-0000524A0000}"/>
    <cellStyle name="SAPBEXHLevel0X 4 4 2 4 2" xfId="26983" xr:uid="{00000000-0005-0000-0000-0000534A0000}"/>
    <cellStyle name="SAPBEXHLevel0X 4 4 2 5" xfId="14299" xr:uid="{00000000-0005-0000-0000-0000544A0000}"/>
    <cellStyle name="SAPBEXHLevel0X 4 4 2 5 2" xfId="29822" xr:uid="{00000000-0005-0000-0000-0000554A0000}"/>
    <cellStyle name="SAPBEXHLevel0X 4 4 2 6" xfId="16468" xr:uid="{00000000-0005-0000-0000-0000564A0000}"/>
    <cellStyle name="SAPBEXHLevel0X 4 4 2 6 2" xfId="31606" xr:uid="{00000000-0005-0000-0000-0000574A0000}"/>
    <cellStyle name="SAPBEXHLevel0X 4 4 2 7" xfId="19078" xr:uid="{00000000-0005-0000-0000-0000584A0000}"/>
    <cellStyle name="SAPBEXHLevel0X 4 4 2 7 2" xfId="34025" xr:uid="{00000000-0005-0000-0000-0000594A0000}"/>
    <cellStyle name="SAPBEXHLevel0X 4 4 2 8" xfId="40718" xr:uid="{606B22C1-7F73-4584-97A1-86213A5B5CCD}"/>
    <cellStyle name="SAPBEXHLevel0X 4 4 2 9" xfId="42647" xr:uid="{905D9504-2127-44BA-ACF6-3063483C0757}"/>
    <cellStyle name="SAPBEXHLevel0X 4 4 3" xfId="4398" xr:uid="{00000000-0005-0000-0000-00005A4A0000}"/>
    <cellStyle name="SAPBEXHLevel0X 4 4 3 10" xfId="46055" xr:uid="{860926B9-51BB-4ED4-91A1-D2AF71F1EE6D}"/>
    <cellStyle name="SAPBEXHLevel0X 4 4 3 11" xfId="48373" xr:uid="{02771385-A8EE-4CB1-B5BA-5798A43C7253}"/>
    <cellStyle name="SAPBEXHLevel0X 4 4 3 2" xfId="9553" xr:uid="{00000000-0005-0000-0000-00005B4A0000}"/>
    <cellStyle name="SAPBEXHLevel0X 4 4 3 2 2" xfId="25544" xr:uid="{00000000-0005-0000-0000-00005C4A0000}"/>
    <cellStyle name="SAPBEXHLevel0X 4 4 3 3" xfId="12371" xr:uid="{00000000-0005-0000-0000-00005D4A0000}"/>
    <cellStyle name="SAPBEXHLevel0X 4 4 3 3 2" xfId="28215" xr:uid="{00000000-0005-0000-0000-00005E4A0000}"/>
    <cellStyle name="SAPBEXHLevel0X 4 4 3 4" xfId="15232" xr:uid="{00000000-0005-0000-0000-00005F4A0000}"/>
    <cellStyle name="SAPBEXHLevel0X 4 4 3 4 2" xfId="30645" xr:uid="{00000000-0005-0000-0000-0000604A0000}"/>
    <cellStyle name="SAPBEXHLevel0X 4 4 3 5" xfId="17694" xr:uid="{00000000-0005-0000-0000-0000614A0000}"/>
    <cellStyle name="SAPBEXHLevel0X 4 4 3 5 2" xfId="32810" xr:uid="{00000000-0005-0000-0000-0000624A0000}"/>
    <cellStyle name="SAPBEXHLevel0X 4 4 3 6" xfId="20302" xr:uid="{00000000-0005-0000-0000-0000634A0000}"/>
    <cellStyle name="SAPBEXHLevel0X 4 4 3 6 2" xfId="35239" xr:uid="{00000000-0005-0000-0000-0000644A0000}"/>
    <cellStyle name="SAPBEXHLevel0X 4 4 3 7" xfId="21606" xr:uid="{00000000-0005-0000-0000-0000654A0000}"/>
    <cellStyle name="SAPBEXHLevel0X 4 4 3 7 2" xfId="36532" xr:uid="{00000000-0005-0000-0000-0000664A0000}"/>
    <cellStyle name="SAPBEXHLevel0X 4 4 3 8" xfId="41747" xr:uid="{DEBA6E39-C27C-4C1B-BE85-68BA80E4274E}"/>
    <cellStyle name="SAPBEXHLevel0X 4 4 3 9" xfId="43865" xr:uid="{B8D5D845-82A8-411F-8790-A9A5311ADBB8}"/>
    <cellStyle name="SAPBEXHLevel0X 4 4 4" xfId="8288" xr:uid="{00000000-0005-0000-0000-0000674A0000}"/>
    <cellStyle name="SAPBEXHLevel0X 4 4 4 2" xfId="24317" xr:uid="{00000000-0005-0000-0000-0000684A0000}"/>
    <cellStyle name="SAPBEXHLevel0X 4 4 5" xfId="11115" xr:uid="{00000000-0005-0000-0000-0000694A0000}"/>
    <cellStyle name="SAPBEXHLevel0X 4 4 5 2" xfId="26982" xr:uid="{00000000-0005-0000-0000-00006A4A0000}"/>
    <cellStyle name="SAPBEXHLevel0X 4 4 6" xfId="15312" xr:uid="{00000000-0005-0000-0000-00006B4A0000}"/>
    <cellStyle name="SAPBEXHLevel0X 4 4 6 2" xfId="30721" xr:uid="{00000000-0005-0000-0000-00006C4A0000}"/>
    <cellStyle name="SAPBEXHLevel0X 4 4 7" xfId="16467" xr:uid="{00000000-0005-0000-0000-00006D4A0000}"/>
    <cellStyle name="SAPBEXHLevel0X 4 4 7 2" xfId="31605" xr:uid="{00000000-0005-0000-0000-00006E4A0000}"/>
    <cellStyle name="SAPBEXHLevel0X 4 4 8" xfId="19077" xr:uid="{00000000-0005-0000-0000-00006F4A0000}"/>
    <cellStyle name="SAPBEXHLevel0X 4 4 8 2" xfId="34024" xr:uid="{00000000-0005-0000-0000-0000704A0000}"/>
    <cellStyle name="SAPBEXHLevel0X 4 4 9" xfId="22199" xr:uid="{00000000-0005-0000-0000-0000714A0000}"/>
    <cellStyle name="SAPBEXHLevel0X 4 5" xfId="3120" xr:uid="{00000000-0005-0000-0000-0000724A0000}"/>
    <cellStyle name="SAPBEXHLevel0X 4 5 10" xfId="42648" xr:uid="{45F2F645-1D8B-448C-9A3E-3BB4E8D54988}"/>
    <cellStyle name="SAPBEXHLevel0X 4 5 11" xfId="42101" xr:uid="{3BE0D6AA-D006-4312-82E6-943D5E5EC67B}"/>
    <cellStyle name="SAPBEXHLevel0X 4 5 12" xfId="47167" xr:uid="{0253EE92-1BB3-4CF8-8759-991FC0496CFE}"/>
    <cellStyle name="SAPBEXHLevel0X 4 5 2" xfId="3121" xr:uid="{00000000-0005-0000-0000-0000734A0000}"/>
    <cellStyle name="SAPBEXHLevel0X 4 5 2 10" xfId="42102" xr:uid="{1384B1EB-B9EF-40B2-9A9A-A506D8CE218B}"/>
    <cellStyle name="SAPBEXHLevel0X 4 5 2 11" xfId="47168" xr:uid="{90A54053-6FDA-4F09-90E3-190E3A8CB010}"/>
    <cellStyle name="SAPBEXHLevel0X 4 5 2 2" xfId="4395" xr:uid="{00000000-0005-0000-0000-0000744A0000}"/>
    <cellStyle name="SAPBEXHLevel0X 4 5 2 2 10" xfId="46058" xr:uid="{4F8E0CF8-3D17-4343-B0C0-1D355351F4E9}"/>
    <cellStyle name="SAPBEXHLevel0X 4 5 2 2 11" xfId="48376" xr:uid="{73A2FC2D-D1AC-4E17-A2A4-65EF13968CEC}"/>
    <cellStyle name="SAPBEXHLevel0X 4 5 2 2 2" xfId="9550" xr:uid="{00000000-0005-0000-0000-0000754A0000}"/>
    <cellStyle name="SAPBEXHLevel0X 4 5 2 2 2 2" xfId="25541" xr:uid="{00000000-0005-0000-0000-0000764A0000}"/>
    <cellStyle name="SAPBEXHLevel0X 4 5 2 2 3" xfId="12368" xr:uid="{00000000-0005-0000-0000-0000774A0000}"/>
    <cellStyle name="SAPBEXHLevel0X 4 5 2 2 3 2" xfId="28212" xr:uid="{00000000-0005-0000-0000-0000784A0000}"/>
    <cellStyle name="SAPBEXHLevel0X 4 5 2 2 4" xfId="5771" xr:uid="{00000000-0005-0000-0000-0000794A0000}"/>
    <cellStyle name="SAPBEXHLevel0X 4 5 2 2 4 2" xfId="22806" xr:uid="{00000000-0005-0000-0000-00007A4A0000}"/>
    <cellStyle name="SAPBEXHLevel0X 4 5 2 2 5" xfId="17691" xr:uid="{00000000-0005-0000-0000-00007B4A0000}"/>
    <cellStyle name="SAPBEXHLevel0X 4 5 2 2 5 2" xfId="32807" xr:uid="{00000000-0005-0000-0000-00007C4A0000}"/>
    <cellStyle name="SAPBEXHLevel0X 4 5 2 2 6" xfId="20299" xr:uid="{00000000-0005-0000-0000-00007D4A0000}"/>
    <cellStyle name="SAPBEXHLevel0X 4 5 2 2 6 2" xfId="35236" xr:uid="{00000000-0005-0000-0000-00007E4A0000}"/>
    <cellStyle name="SAPBEXHLevel0X 4 5 2 2 7" xfId="20874" xr:uid="{00000000-0005-0000-0000-00007F4A0000}"/>
    <cellStyle name="SAPBEXHLevel0X 4 5 2 2 7 2" xfId="35801" xr:uid="{00000000-0005-0000-0000-0000804A0000}"/>
    <cellStyle name="SAPBEXHLevel0X 4 5 2 2 8" xfId="38176" xr:uid="{3463DED2-AA96-4CDC-BA09-DA6109739314}"/>
    <cellStyle name="SAPBEXHLevel0X 4 5 2 2 9" xfId="43868" xr:uid="{842F73EC-3ACB-47F0-9668-E51299E8FE5B}"/>
    <cellStyle name="SAPBEXHLevel0X 4 5 2 3" xfId="8291" xr:uid="{00000000-0005-0000-0000-0000814A0000}"/>
    <cellStyle name="SAPBEXHLevel0X 4 5 2 3 2" xfId="24320" xr:uid="{00000000-0005-0000-0000-0000824A0000}"/>
    <cellStyle name="SAPBEXHLevel0X 4 5 2 4" xfId="11118" xr:uid="{00000000-0005-0000-0000-0000834A0000}"/>
    <cellStyle name="SAPBEXHLevel0X 4 5 2 4 2" xfId="26985" xr:uid="{00000000-0005-0000-0000-0000844A0000}"/>
    <cellStyle name="SAPBEXHLevel0X 4 5 2 5" xfId="13566" xr:uid="{00000000-0005-0000-0000-0000854A0000}"/>
    <cellStyle name="SAPBEXHLevel0X 4 5 2 5 2" xfId="29190" xr:uid="{00000000-0005-0000-0000-0000864A0000}"/>
    <cellStyle name="SAPBEXHLevel0X 4 5 2 6" xfId="16470" xr:uid="{00000000-0005-0000-0000-0000874A0000}"/>
    <cellStyle name="SAPBEXHLevel0X 4 5 2 6 2" xfId="31608" xr:uid="{00000000-0005-0000-0000-0000884A0000}"/>
    <cellStyle name="SAPBEXHLevel0X 4 5 2 7" xfId="19080" xr:uid="{00000000-0005-0000-0000-0000894A0000}"/>
    <cellStyle name="SAPBEXHLevel0X 4 5 2 7 2" xfId="34027" xr:uid="{00000000-0005-0000-0000-00008A4A0000}"/>
    <cellStyle name="SAPBEXHLevel0X 4 5 2 8" xfId="40717" xr:uid="{4BC5A13F-1563-41E5-93F2-87C143B63E75}"/>
    <cellStyle name="SAPBEXHLevel0X 4 5 2 9" xfId="42649" xr:uid="{CB6086BA-0696-430F-B868-EFF609D2D622}"/>
    <cellStyle name="SAPBEXHLevel0X 4 5 3" xfId="4396" xr:uid="{00000000-0005-0000-0000-00008B4A0000}"/>
    <cellStyle name="SAPBEXHLevel0X 4 5 3 10" xfId="46057" xr:uid="{98962E39-20C9-4A97-86F8-B16F3A4B9AF7}"/>
    <cellStyle name="SAPBEXHLevel0X 4 5 3 11" xfId="48375" xr:uid="{93B6D12E-C75E-48D2-A88F-172F7E923016}"/>
    <cellStyle name="SAPBEXHLevel0X 4 5 3 2" xfId="9551" xr:uid="{00000000-0005-0000-0000-00008C4A0000}"/>
    <cellStyle name="SAPBEXHLevel0X 4 5 3 2 2" xfId="25542" xr:uid="{00000000-0005-0000-0000-00008D4A0000}"/>
    <cellStyle name="SAPBEXHLevel0X 4 5 3 3" xfId="12369" xr:uid="{00000000-0005-0000-0000-00008E4A0000}"/>
    <cellStyle name="SAPBEXHLevel0X 4 5 3 3 2" xfId="28213" xr:uid="{00000000-0005-0000-0000-00008F4A0000}"/>
    <cellStyle name="SAPBEXHLevel0X 4 5 3 4" xfId="13639" xr:uid="{00000000-0005-0000-0000-0000904A0000}"/>
    <cellStyle name="SAPBEXHLevel0X 4 5 3 4 2" xfId="29260" xr:uid="{00000000-0005-0000-0000-0000914A0000}"/>
    <cellStyle name="SAPBEXHLevel0X 4 5 3 5" xfId="17692" xr:uid="{00000000-0005-0000-0000-0000924A0000}"/>
    <cellStyle name="SAPBEXHLevel0X 4 5 3 5 2" xfId="32808" xr:uid="{00000000-0005-0000-0000-0000934A0000}"/>
    <cellStyle name="SAPBEXHLevel0X 4 5 3 6" xfId="20300" xr:uid="{00000000-0005-0000-0000-0000944A0000}"/>
    <cellStyle name="SAPBEXHLevel0X 4 5 3 6 2" xfId="35237" xr:uid="{00000000-0005-0000-0000-0000954A0000}"/>
    <cellStyle name="SAPBEXHLevel0X 4 5 3 7" xfId="21961" xr:uid="{00000000-0005-0000-0000-0000964A0000}"/>
    <cellStyle name="SAPBEXHLevel0X 4 5 3 7 2" xfId="36880" xr:uid="{00000000-0005-0000-0000-0000974A0000}"/>
    <cellStyle name="SAPBEXHLevel0X 4 5 3 8" xfId="41745" xr:uid="{73C90597-FEDC-4521-873E-CCD0979537F8}"/>
    <cellStyle name="SAPBEXHLevel0X 4 5 3 9" xfId="43867" xr:uid="{12CC4B8C-CF40-4073-AD21-8904F7CB6CF7}"/>
    <cellStyle name="SAPBEXHLevel0X 4 5 4" xfId="8290" xr:uid="{00000000-0005-0000-0000-0000984A0000}"/>
    <cellStyle name="SAPBEXHLevel0X 4 5 4 2" xfId="24319" xr:uid="{00000000-0005-0000-0000-0000994A0000}"/>
    <cellStyle name="SAPBEXHLevel0X 4 5 5" xfId="11117" xr:uid="{00000000-0005-0000-0000-00009A4A0000}"/>
    <cellStyle name="SAPBEXHLevel0X 4 5 5 2" xfId="26984" xr:uid="{00000000-0005-0000-0000-00009B4A0000}"/>
    <cellStyle name="SAPBEXHLevel0X 4 5 6" xfId="6579" xr:uid="{00000000-0005-0000-0000-00009C4A0000}"/>
    <cellStyle name="SAPBEXHLevel0X 4 5 6 2" xfId="23127" xr:uid="{00000000-0005-0000-0000-00009D4A0000}"/>
    <cellStyle name="SAPBEXHLevel0X 4 5 7" xfId="16469" xr:uid="{00000000-0005-0000-0000-00009E4A0000}"/>
    <cellStyle name="SAPBEXHLevel0X 4 5 7 2" xfId="31607" xr:uid="{00000000-0005-0000-0000-00009F4A0000}"/>
    <cellStyle name="SAPBEXHLevel0X 4 5 8" xfId="19079" xr:uid="{00000000-0005-0000-0000-0000A04A0000}"/>
    <cellStyle name="SAPBEXHLevel0X 4 5 8 2" xfId="34026" xr:uid="{00000000-0005-0000-0000-0000A14A0000}"/>
    <cellStyle name="SAPBEXHLevel0X 4 5 9" xfId="39578" xr:uid="{AED650AE-7AB3-4DDC-80EB-8FA9849CC207}"/>
    <cellStyle name="SAPBEXHLevel0X 4 6" xfId="3122" xr:uid="{00000000-0005-0000-0000-0000A24A0000}"/>
    <cellStyle name="SAPBEXHLevel0X 4 6 10" xfId="42650" xr:uid="{1C8530F3-BA7F-44D5-BCE9-895D5AA4B504}"/>
    <cellStyle name="SAPBEXHLevel0X 4 6 11" xfId="42103" xr:uid="{1E4BC80B-AD6A-4011-BCE9-6D813827691F}"/>
    <cellStyle name="SAPBEXHLevel0X 4 6 12" xfId="47169" xr:uid="{2DA7BE4C-EF0B-4E6C-8241-158A9F3D4367}"/>
    <cellStyle name="SAPBEXHLevel0X 4 6 2" xfId="3123" xr:uid="{00000000-0005-0000-0000-0000A34A0000}"/>
    <cellStyle name="SAPBEXHLevel0X 4 6 2 10" xfId="42104" xr:uid="{D2A4A77E-DE06-4E95-86E0-0C9EFEAEC20C}"/>
    <cellStyle name="SAPBEXHLevel0X 4 6 2 11" xfId="47170" xr:uid="{63BB72B5-C87B-433F-9771-7C251B24F92F}"/>
    <cellStyle name="SAPBEXHLevel0X 4 6 2 2" xfId="4393" xr:uid="{00000000-0005-0000-0000-0000A44A0000}"/>
    <cellStyle name="SAPBEXHLevel0X 4 6 2 2 10" xfId="46060" xr:uid="{548E12C7-E1B5-4294-99AD-6A32AFA0A312}"/>
    <cellStyle name="SAPBEXHLevel0X 4 6 2 2 11" xfId="48378" xr:uid="{3CD8B8AC-A76A-4081-822A-94C537A363B0}"/>
    <cellStyle name="SAPBEXHLevel0X 4 6 2 2 2" xfId="9548" xr:uid="{00000000-0005-0000-0000-0000A54A0000}"/>
    <cellStyle name="SAPBEXHLevel0X 4 6 2 2 2 2" xfId="25539" xr:uid="{00000000-0005-0000-0000-0000A64A0000}"/>
    <cellStyle name="SAPBEXHLevel0X 4 6 2 2 3" xfId="12366" xr:uid="{00000000-0005-0000-0000-0000A74A0000}"/>
    <cellStyle name="SAPBEXHLevel0X 4 6 2 2 3 2" xfId="28210" xr:uid="{00000000-0005-0000-0000-0000A84A0000}"/>
    <cellStyle name="SAPBEXHLevel0X 4 6 2 2 4" xfId="15233" xr:uid="{00000000-0005-0000-0000-0000A94A0000}"/>
    <cellStyle name="SAPBEXHLevel0X 4 6 2 2 4 2" xfId="30646" xr:uid="{00000000-0005-0000-0000-0000AA4A0000}"/>
    <cellStyle name="SAPBEXHLevel0X 4 6 2 2 5" xfId="17689" xr:uid="{00000000-0005-0000-0000-0000AB4A0000}"/>
    <cellStyle name="SAPBEXHLevel0X 4 6 2 2 5 2" xfId="32805" xr:uid="{00000000-0005-0000-0000-0000AC4A0000}"/>
    <cellStyle name="SAPBEXHLevel0X 4 6 2 2 6" xfId="20297" xr:uid="{00000000-0005-0000-0000-0000AD4A0000}"/>
    <cellStyle name="SAPBEXHLevel0X 4 6 2 2 6 2" xfId="35234" xr:uid="{00000000-0005-0000-0000-0000AE4A0000}"/>
    <cellStyle name="SAPBEXHLevel0X 4 6 2 2 7" xfId="21224" xr:uid="{00000000-0005-0000-0000-0000AF4A0000}"/>
    <cellStyle name="SAPBEXHLevel0X 4 6 2 2 7 2" xfId="36150" xr:uid="{00000000-0005-0000-0000-0000B04A0000}"/>
    <cellStyle name="SAPBEXHLevel0X 4 6 2 2 8" xfId="41743" xr:uid="{BF54A91F-B040-44CD-A163-DCD8F63F226B}"/>
    <cellStyle name="SAPBEXHLevel0X 4 6 2 2 9" xfId="43870" xr:uid="{94ED0EDD-3C63-4588-99D1-DDE3D7D880BC}"/>
    <cellStyle name="SAPBEXHLevel0X 4 6 2 3" xfId="8293" xr:uid="{00000000-0005-0000-0000-0000B14A0000}"/>
    <cellStyle name="SAPBEXHLevel0X 4 6 2 3 2" xfId="24322" xr:uid="{00000000-0005-0000-0000-0000B24A0000}"/>
    <cellStyle name="SAPBEXHLevel0X 4 6 2 4" xfId="11120" xr:uid="{00000000-0005-0000-0000-0000B34A0000}"/>
    <cellStyle name="SAPBEXHLevel0X 4 6 2 4 2" xfId="26987" xr:uid="{00000000-0005-0000-0000-0000B44A0000}"/>
    <cellStyle name="SAPBEXHLevel0X 4 6 2 5" xfId="13817" xr:uid="{00000000-0005-0000-0000-0000B54A0000}"/>
    <cellStyle name="SAPBEXHLevel0X 4 6 2 5 2" xfId="29405" xr:uid="{00000000-0005-0000-0000-0000B64A0000}"/>
    <cellStyle name="SAPBEXHLevel0X 4 6 2 6" xfId="16472" xr:uid="{00000000-0005-0000-0000-0000B74A0000}"/>
    <cellStyle name="SAPBEXHLevel0X 4 6 2 6 2" xfId="31610" xr:uid="{00000000-0005-0000-0000-0000B84A0000}"/>
    <cellStyle name="SAPBEXHLevel0X 4 6 2 7" xfId="19082" xr:uid="{00000000-0005-0000-0000-0000B94A0000}"/>
    <cellStyle name="SAPBEXHLevel0X 4 6 2 7 2" xfId="34029" xr:uid="{00000000-0005-0000-0000-0000BA4A0000}"/>
    <cellStyle name="SAPBEXHLevel0X 4 6 2 8" xfId="40716" xr:uid="{A3BA9657-FDF1-4F4E-933F-0245884CD1DD}"/>
    <cellStyle name="SAPBEXHLevel0X 4 6 2 9" xfId="42651" xr:uid="{6BF8D8DA-D054-49BE-B5F1-963577AF1175}"/>
    <cellStyle name="SAPBEXHLevel0X 4 6 3" xfId="4394" xr:uid="{00000000-0005-0000-0000-0000BB4A0000}"/>
    <cellStyle name="SAPBEXHLevel0X 4 6 3 10" xfId="46059" xr:uid="{88AE4C7E-64B8-4749-BDC7-7C626573AD78}"/>
    <cellStyle name="SAPBEXHLevel0X 4 6 3 11" xfId="48377" xr:uid="{270AE986-B3DE-4480-8B0D-82B222129923}"/>
    <cellStyle name="SAPBEXHLevel0X 4 6 3 2" xfId="9549" xr:uid="{00000000-0005-0000-0000-0000BC4A0000}"/>
    <cellStyle name="SAPBEXHLevel0X 4 6 3 2 2" xfId="25540" xr:uid="{00000000-0005-0000-0000-0000BD4A0000}"/>
    <cellStyle name="SAPBEXHLevel0X 4 6 3 3" xfId="12367" xr:uid="{00000000-0005-0000-0000-0000BE4A0000}"/>
    <cellStyle name="SAPBEXHLevel0X 4 6 3 3 2" xfId="28211" xr:uid="{00000000-0005-0000-0000-0000BF4A0000}"/>
    <cellStyle name="SAPBEXHLevel0X 4 6 3 4" xfId="6505" xr:uid="{00000000-0005-0000-0000-0000C04A0000}"/>
    <cellStyle name="SAPBEXHLevel0X 4 6 3 4 2" xfId="23107" xr:uid="{00000000-0005-0000-0000-0000C14A0000}"/>
    <cellStyle name="SAPBEXHLevel0X 4 6 3 5" xfId="17690" xr:uid="{00000000-0005-0000-0000-0000C24A0000}"/>
    <cellStyle name="SAPBEXHLevel0X 4 6 3 5 2" xfId="32806" xr:uid="{00000000-0005-0000-0000-0000C34A0000}"/>
    <cellStyle name="SAPBEXHLevel0X 4 6 3 6" xfId="20298" xr:uid="{00000000-0005-0000-0000-0000C44A0000}"/>
    <cellStyle name="SAPBEXHLevel0X 4 6 3 6 2" xfId="35235" xr:uid="{00000000-0005-0000-0000-0000C54A0000}"/>
    <cellStyle name="SAPBEXHLevel0X 4 6 3 7" xfId="21225" xr:uid="{00000000-0005-0000-0000-0000C64A0000}"/>
    <cellStyle name="SAPBEXHLevel0X 4 6 3 7 2" xfId="36151" xr:uid="{00000000-0005-0000-0000-0000C74A0000}"/>
    <cellStyle name="SAPBEXHLevel0X 4 6 3 8" xfId="41744" xr:uid="{95AD59D5-5929-459D-9005-619F53389A7E}"/>
    <cellStyle name="SAPBEXHLevel0X 4 6 3 9" xfId="43869" xr:uid="{A6878C6D-04BB-4819-AE16-DA05DA8466B1}"/>
    <cellStyle name="SAPBEXHLevel0X 4 6 4" xfId="8292" xr:uid="{00000000-0005-0000-0000-0000C84A0000}"/>
    <cellStyle name="SAPBEXHLevel0X 4 6 4 2" xfId="24321" xr:uid="{00000000-0005-0000-0000-0000C94A0000}"/>
    <cellStyle name="SAPBEXHLevel0X 4 6 5" xfId="11119" xr:uid="{00000000-0005-0000-0000-0000CA4A0000}"/>
    <cellStyle name="SAPBEXHLevel0X 4 6 5 2" xfId="26986" xr:uid="{00000000-0005-0000-0000-0000CB4A0000}"/>
    <cellStyle name="SAPBEXHLevel0X 4 6 6" xfId="15048" xr:uid="{00000000-0005-0000-0000-0000CC4A0000}"/>
    <cellStyle name="SAPBEXHLevel0X 4 6 6 2" xfId="30495" xr:uid="{00000000-0005-0000-0000-0000CD4A0000}"/>
    <cellStyle name="SAPBEXHLevel0X 4 6 7" xfId="16471" xr:uid="{00000000-0005-0000-0000-0000CE4A0000}"/>
    <cellStyle name="SAPBEXHLevel0X 4 6 7 2" xfId="31609" xr:uid="{00000000-0005-0000-0000-0000CF4A0000}"/>
    <cellStyle name="SAPBEXHLevel0X 4 6 8" xfId="19081" xr:uid="{00000000-0005-0000-0000-0000D04A0000}"/>
    <cellStyle name="SAPBEXHLevel0X 4 6 8 2" xfId="34028" xr:uid="{00000000-0005-0000-0000-0000D14A0000}"/>
    <cellStyle name="SAPBEXHLevel0X 4 6 9" xfId="39577" xr:uid="{26D5CFF9-1C38-4601-B585-2A05BF6E4EAA}"/>
    <cellStyle name="SAPBEXHLevel0X 4 7" xfId="3124" xr:uid="{00000000-0005-0000-0000-0000D24A0000}"/>
    <cellStyle name="SAPBEXHLevel0X 4 7 10" xfId="42652" xr:uid="{5D2945BE-E7D4-4D29-AA06-90428DD4FF71}"/>
    <cellStyle name="SAPBEXHLevel0X 4 7 11" xfId="40231" xr:uid="{BB266457-3D20-4FD1-8C86-9693DE7B19BF}"/>
    <cellStyle name="SAPBEXHLevel0X 4 7 12" xfId="47171" xr:uid="{3E5E626F-5491-44C2-B940-963AEF760E52}"/>
    <cellStyle name="SAPBEXHLevel0X 4 7 2" xfId="3125" xr:uid="{00000000-0005-0000-0000-0000D34A0000}"/>
    <cellStyle name="SAPBEXHLevel0X 4 7 2 10" xfId="42105" xr:uid="{8620BD9D-EC29-42F0-B63B-E5210B37520C}"/>
    <cellStyle name="SAPBEXHLevel0X 4 7 2 11" xfId="47172" xr:uid="{50F0350F-578D-4B92-9216-F40E2C88BCBA}"/>
    <cellStyle name="SAPBEXHLevel0X 4 7 2 2" xfId="4391" xr:uid="{00000000-0005-0000-0000-0000D44A0000}"/>
    <cellStyle name="SAPBEXHLevel0X 4 7 2 2 10" xfId="46062" xr:uid="{B8DC4489-9DBD-4E46-A2DE-4968D09E06CF}"/>
    <cellStyle name="SAPBEXHLevel0X 4 7 2 2 11" xfId="48380" xr:uid="{49640D78-4C53-4442-A810-0BA8BB8F850C}"/>
    <cellStyle name="SAPBEXHLevel0X 4 7 2 2 2" xfId="9546" xr:uid="{00000000-0005-0000-0000-0000D54A0000}"/>
    <cellStyle name="SAPBEXHLevel0X 4 7 2 2 2 2" xfId="25537" xr:uid="{00000000-0005-0000-0000-0000D64A0000}"/>
    <cellStyle name="SAPBEXHLevel0X 4 7 2 2 3" xfId="12364" xr:uid="{00000000-0005-0000-0000-0000D74A0000}"/>
    <cellStyle name="SAPBEXHLevel0X 4 7 2 2 3 2" xfId="28208" xr:uid="{00000000-0005-0000-0000-0000D84A0000}"/>
    <cellStyle name="SAPBEXHLevel0X 4 7 2 2 4" xfId="6504" xr:uid="{00000000-0005-0000-0000-0000D94A0000}"/>
    <cellStyle name="SAPBEXHLevel0X 4 7 2 2 4 2" xfId="23106" xr:uid="{00000000-0005-0000-0000-0000DA4A0000}"/>
    <cellStyle name="SAPBEXHLevel0X 4 7 2 2 5" xfId="17687" xr:uid="{00000000-0005-0000-0000-0000DB4A0000}"/>
    <cellStyle name="SAPBEXHLevel0X 4 7 2 2 5 2" xfId="32803" xr:uid="{00000000-0005-0000-0000-0000DC4A0000}"/>
    <cellStyle name="SAPBEXHLevel0X 4 7 2 2 6" xfId="20295" xr:uid="{00000000-0005-0000-0000-0000DD4A0000}"/>
    <cellStyle name="SAPBEXHLevel0X 4 7 2 2 6 2" xfId="35232" xr:uid="{00000000-0005-0000-0000-0000DE4A0000}"/>
    <cellStyle name="SAPBEXHLevel0X 4 7 2 2 7" xfId="21964" xr:uid="{00000000-0005-0000-0000-0000DF4A0000}"/>
    <cellStyle name="SAPBEXHLevel0X 4 7 2 2 7 2" xfId="36883" xr:uid="{00000000-0005-0000-0000-0000E04A0000}"/>
    <cellStyle name="SAPBEXHLevel0X 4 7 2 2 8" xfId="41741" xr:uid="{57988D40-7D07-4B8A-B525-5AB2A9FFABE7}"/>
    <cellStyle name="SAPBEXHLevel0X 4 7 2 2 9" xfId="43872" xr:uid="{C2DBE2F8-B2D8-472B-BEC0-27E75F2B6F62}"/>
    <cellStyle name="SAPBEXHLevel0X 4 7 2 3" xfId="8295" xr:uid="{00000000-0005-0000-0000-0000E14A0000}"/>
    <cellStyle name="SAPBEXHLevel0X 4 7 2 3 2" xfId="24324" xr:uid="{00000000-0005-0000-0000-0000E24A0000}"/>
    <cellStyle name="SAPBEXHLevel0X 4 7 2 4" xfId="11122" xr:uid="{00000000-0005-0000-0000-0000E34A0000}"/>
    <cellStyle name="SAPBEXHLevel0X 4 7 2 4 2" xfId="26989" xr:uid="{00000000-0005-0000-0000-0000E44A0000}"/>
    <cellStyle name="SAPBEXHLevel0X 4 7 2 5" xfId="13818" xr:uid="{00000000-0005-0000-0000-0000E54A0000}"/>
    <cellStyle name="SAPBEXHLevel0X 4 7 2 5 2" xfId="29406" xr:uid="{00000000-0005-0000-0000-0000E64A0000}"/>
    <cellStyle name="SAPBEXHLevel0X 4 7 2 6" xfId="16474" xr:uid="{00000000-0005-0000-0000-0000E74A0000}"/>
    <cellStyle name="SAPBEXHLevel0X 4 7 2 6 2" xfId="31612" xr:uid="{00000000-0005-0000-0000-0000E84A0000}"/>
    <cellStyle name="SAPBEXHLevel0X 4 7 2 7" xfId="19084" xr:uid="{00000000-0005-0000-0000-0000E94A0000}"/>
    <cellStyle name="SAPBEXHLevel0X 4 7 2 7 2" xfId="34031" xr:uid="{00000000-0005-0000-0000-0000EA4A0000}"/>
    <cellStyle name="SAPBEXHLevel0X 4 7 2 8" xfId="40715" xr:uid="{AACB93A8-36A1-4160-85D0-5F04F11A2F48}"/>
    <cellStyle name="SAPBEXHLevel0X 4 7 2 9" xfId="42653" xr:uid="{8DE677EE-99BD-4C8D-A642-C8AF67FFC334}"/>
    <cellStyle name="SAPBEXHLevel0X 4 7 3" xfId="4392" xr:uid="{00000000-0005-0000-0000-0000EB4A0000}"/>
    <cellStyle name="SAPBEXHLevel0X 4 7 3 10" xfId="46061" xr:uid="{CA0895AB-7A7A-49E7-932C-5B34EFD1A6B9}"/>
    <cellStyle name="SAPBEXHLevel0X 4 7 3 11" xfId="48379" xr:uid="{E853952E-1A28-4B01-B056-B97D6266B933}"/>
    <cellStyle name="SAPBEXHLevel0X 4 7 3 2" xfId="9547" xr:uid="{00000000-0005-0000-0000-0000EC4A0000}"/>
    <cellStyle name="SAPBEXHLevel0X 4 7 3 2 2" xfId="25538" xr:uid="{00000000-0005-0000-0000-0000ED4A0000}"/>
    <cellStyle name="SAPBEXHLevel0X 4 7 3 3" xfId="12365" xr:uid="{00000000-0005-0000-0000-0000EE4A0000}"/>
    <cellStyle name="SAPBEXHLevel0X 4 7 3 3 2" xfId="28209" xr:uid="{00000000-0005-0000-0000-0000EF4A0000}"/>
    <cellStyle name="SAPBEXHLevel0X 4 7 3 4" xfId="13638" xr:uid="{00000000-0005-0000-0000-0000F04A0000}"/>
    <cellStyle name="SAPBEXHLevel0X 4 7 3 4 2" xfId="29259" xr:uid="{00000000-0005-0000-0000-0000F14A0000}"/>
    <cellStyle name="SAPBEXHLevel0X 4 7 3 5" xfId="17688" xr:uid="{00000000-0005-0000-0000-0000F24A0000}"/>
    <cellStyle name="SAPBEXHLevel0X 4 7 3 5 2" xfId="32804" xr:uid="{00000000-0005-0000-0000-0000F34A0000}"/>
    <cellStyle name="SAPBEXHLevel0X 4 7 3 6" xfId="20296" xr:uid="{00000000-0005-0000-0000-0000F44A0000}"/>
    <cellStyle name="SAPBEXHLevel0X 4 7 3 6 2" xfId="35233" xr:uid="{00000000-0005-0000-0000-0000F54A0000}"/>
    <cellStyle name="SAPBEXHLevel0X 4 7 3 7" xfId="21605" xr:uid="{00000000-0005-0000-0000-0000F64A0000}"/>
    <cellStyle name="SAPBEXHLevel0X 4 7 3 7 2" xfId="36531" xr:uid="{00000000-0005-0000-0000-0000F74A0000}"/>
    <cellStyle name="SAPBEXHLevel0X 4 7 3 8" xfId="41742" xr:uid="{BA3ED16C-D3F5-43A4-B39F-28F70EAD8F12}"/>
    <cellStyle name="SAPBEXHLevel0X 4 7 3 9" xfId="43871" xr:uid="{23FDF880-6F38-4470-9181-BFE499D80106}"/>
    <cellStyle name="SAPBEXHLevel0X 4 7 4" xfId="8294" xr:uid="{00000000-0005-0000-0000-0000F84A0000}"/>
    <cellStyle name="SAPBEXHLevel0X 4 7 4 2" xfId="24323" xr:uid="{00000000-0005-0000-0000-0000F94A0000}"/>
    <cellStyle name="SAPBEXHLevel0X 4 7 5" xfId="11121" xr:uid="{00000000-0005-0000-0000-0000FA4A0000}"/>
    <cellStyle name="SAPBEXHLevel0X 4 7 5 2" xfId="26988" xr:uid="{00000000-0005-0000-0000-0000FB4A0000}"/>
    <cellStyle name="SAPBEXHLevel0X 4 7 6" xfId="13029" xr:uid="{00000000-0005-0000-0000-0000FC4A0000}"/>
    <cellStyle name="SAPBEXHLevel0X 4 7 6 2" xfId="28828" xr:uid="{00000000-0005-0000-0000-0000FD4A0000}"/>
    <cellStyle name="SAPBEXHLevel0X 4 7 7" xfId="16473" xr:uid="{00000000-0005-0000-0000-0000FE4A0000}"/>
    <cellStyle name="SAPBEXHLevel0X 4 7 7 2" xfId="31611" xr:uid="{00000000-0005-0000-0000-0000FF4A0000}"/>
    <cellStyle name="SAPBEXHLevel0X 4 7 8" xfId="19083" xr:uid="{00000000-0005-0000-0000-0000004B0000}"/>
    <cellStyle name="SAPBEXHLevel0X 4 7 8 2" xfId="34030" xr:uid="{00000000-0005-0000-0000-0000014B0000}"/>
    <cellStyle name="SAPBEXHLevel0X 4 7 9" xfId="39576" xr:uid="{D68E8FAD-27CE-4798-A2EC-090863E19E81}"/>
    <cellStyle name="SAPBEXHLevel0X 4 8" xfId="3126" xr:uid="{00000000-0005-0000-0000-0000024B0000}"/>
    <cellStyle name="SAPBEXHLevel0X 4 8 10" xfId="42106" xr:uid="{318246CF-57FA-4954-B5E7-8876DE8ADDAC}"/>
    <cellStyle name="SAPBEXHLevel0X 4 8 11" xfId="47173" xr:uid="{834C439E-E252-42D6-B5AD-2550AF43A193}"/>
    <cellStyle name="SAPBEXHLevel0X 4 8 2" xfId="4390" xr:uid="{00000000-0005-0000-0000-0000034B0000}"/>
    <cellStyle name="SAPBEXHLevel0X 4 8 2 10" xfId="46063" xr:uid="{15B05131-EAC0-4F25-9048-18F93822B646}"/>
    <cellStyle name="SAPBEXHLevel0X 4 8 2 11" xfId="48381" xr:uid="{CB0FEFB9-75EE-44F2-8F6E-4B000ADBA82A}"/>
    <cellStyle name="SAPBEXHLevel0X 4 8 2 2" xfId="9545" xr:uid="{00000000-0005-0000-0000-0000044B0000}"/>
    <cellStyle name="SAPBEXHLevel0X 4 8 2 2 2" xfId="25536" xr:uid="{00000000-0005-0000-0000-0000054B0000}"/>
    <cellStyle name="SAPBEXHLevel0X 4 8 2 3" xfId="12363" xr:uid="{00000000-0005-0000-0000-0000064B0000}"/>
    <cellStyle name="SAPBEXHLevel0X 4 8 2 3 2" xfId="28207" xr:uid="{00000000-0005-0000-0000-0000074B0000}"/>
    <cellStyle name="SAPBEXHLevel0X 4 8 2 4" xfId="10490" xr:uid="{00000000-0005-0000-0000-0000084B0000}"/>
    <cellStyle name="SAPBEXHLevel0X 4 8 2 4 2" xfId="26412" xr:uid="{00000000-0005-0000-0000-0000094B0000}"/>
    <cellStyle name="SAPBEXHLevel0X 4 8 2 5" xfId="17686" xr:uid="{00000000-0005-0000-0000-00000A4B0000}"/>
    <cellStyle name="SAPBEXHLevel0X 4 8 2 5 2" xfId="32802" xr:uid="{00000000-0005-0000-0000-00000B4B0000}"/>
    <cellStyle name="SAPBEXHLevel0X 4 8 2 6" xfId="20294" xr:uid="{00000000-0005-0000-0000-00000C4B0000}"/>
    <cellStyle name="SAPBEXHLevel0X 4 8 2 6 2" xfId="35231" xr:uid="{00000000-0005-0000-0000-00000D4B0000}"/>
    <cellStyle name="SAPBEXHLevel0X 4 8 2 7" xfId="21963" xr:uid="{00000000-0005-0000-0000-00000E4B0000}"/>
    <cellStyle name="SAPBEXHLevel0X 4 8 2 7 2" xfId="36882" xr:uid="{00000000-0005-0000-0000-00000F4B0000}"/>
    <cellStyle name="SAPBEXHLevel0X 4 8 2 8" xfId="41740" xr:uid="{70AC7704-8F40-4467-8AD7-56B86EE272DC}"/>
    <cellStyle name="SAPBEXHLevel0X 4 8 2 9" xfId="43873" xr:uid="{284EE697-7CA3-42B8-A068-CE533D828551}"/>
    <cellStyle name="SAPBEXHLevel0X 4 8 3" xfId="8296" xr:uid="{00000000-0005-0000-0000-0000104B0000}"/>
    <cellStyle name="SAPBEXHLevel0X 4 8 3 2" xfId="24325" xr:uid="{00000000-0005-0000-0000-0000114B0000}"/>
    <cellStyle name="SAPBEXHLevel0X 4 8 4" xfId="11123" xr:uid="{00000000-0005-0000-0000-0000124B0000}"/>
    <cellStyle name="SAPBEXHLevel0X 4 8 4 2" xfId="26990" xr:uid="{00000000-0005-0000-0000-0000134B0000}"/>
    <cellStyle name="SAPBEXHLevel0X 4 8 5" xfId="15045" xr:uid="{00000000-0005-0000-0000-0000144B0000}"/>
    <cellStyle name="SAPBEXHLevel0X 4 8 5 2" xfId="30492" xr:uid="{00000000-0005-0000-0000-0000154B0000}"/>
    <cellStyle name="SAPBEXHLevel0X 4 8 6" xfId="16475" xr:uid="{00000000-0005-0000-0000-0000164B0000}"/>
    <cellStyle name="SAPBEXHLevel0X 4 8 6 2" xfId="31613" xr:uid="{00000000-0005-0000-0000-0000174B0000}"/>
    <cellStyle name="SAPBEXHLevel0X 4 8 7" xfId="19085" xr:uid="{00000000-0005-0000-0000-0000184B0000}"/>
    <cellStyle name="SAPBEXHLevel0X 4 8 7 2" xfId="34032" xr:uid="{00000000-0005-0000-0000-0000194B0000}"/>
    <cellStyle name="SAPBEXHLevel0X 4 8 8" xfId="39575" xr:uid="{7878796E-DE9D-4DF1-A10F-D4C7EE674C57}"/>
    <cellStyle name="SAPBEXHLevel0X 4 8 9" xfId="42654" xr:uid="{6795143D-62A1-4DC5-9A6A-F29C84395CFF}"/>
    <cellStyle name="SAPBEXHLevel0X 4 9" xfId="3127" xr:uid="{00000000-0005-0000-0000-00001A4B0000}"/>
    <cellStyle name="SAPBEXHLevel0X 4 9 10" xfId="42107" xr:uid="{E4213574-1FEA-46F4-8A7F-D30D7114802B}"/>
    <cellStyle name="SAPBEXHLevel0X 4 9 11" xfId="47174" xr:uid="{361D6DD8-E466-4F8F-A53F-EFC2CE26144D}"/>
    <cellStyle name="SAPBEXHLevel0X 4 9 2" xfId="4389" xr:uid="{00000000-0005-0000-0000-00001B4B0000}"/>
    <cellStyle name="SAPBEXHLevel0X 4 9 2 10" xfId="46064" xr:uid="{D5757904-2260-4DF4-9679-B5543A33B15F}"/>
    <cellStyle name="SAPBEXHLevel0X 4 9 2 11" xfId="48382" xr:uid="{85B96E3C-5F0A-4600-A1F3-658EB4762BAA}"/>
    <cellStyle name="SAPBEXHLevel0X 4 9 2 2" xfId="9544" xr:uid="{00000000-0005-0000-0000-00001C4B0000}"/>
    <cellStyle name="SAPBEXHLevel0X 4 9 2 2 2" xfId="25535" xr:uid="{00000000-0005-0000-0000-00001D4B0000}"/>
    <cellStyle name="SAPBEXHLevel0X 4 9 2 3" xfId="12362" xr:uid="{00000000-0005-0000-0000-00001E4B0000}"/>
    <cellStyle name="SAPBEXHLevel0X 4 9 2 3 2" xfId="28206" xr:uid="{00000000-0005-0000-0000-00001F4B0000}"/>
    <cellStyle name="SAPBEXHLevel0X 4 9 2 4" xfId="7492" xr:uid="{00000000-0005-0000-0000-0000204B0000}"/>
    <cellStyle name="SAPBEXHLevel0X 4 9 2 4 2" xfId="23669" xr:uid="{00000000-0005-0000-0000-0000214B0000}"/>
    <cellStyle name="SAPBEXHLevel0X 4 9 2 5" xfId="17685" xr:uid="{00000000-0005-0000-0000-0000224B0000}"/>
    <cellStyle name="SAPBEXHLevel0X 4 9 2 5 2" xfId="32801" xr:uid="{00000000-0005-0000-0000-0000234B0000}"/>
    <cellStyle name="SAPBEXHLevel0X 4 9 2 6" xfId="20293" xr:uid="{00000000-0005-0000-0000-0000244B0000}"/>
    <cellStyle name="SAPBEXHLevel0X 4 9 2 6 2" xfId="35230" xr:uid="{00000000-0005-0000-0000-0000254B0000}"/>
    <cellStyle name="SAPBEXHLevel0X 4 9 2 7" xfId="20879" xr:uid="{00000000-0005-0000-0000-0000264B0000}"/>
    <cellStyle name="SAPBEXHLevel0X 4 9 2 7 2" xfId="35806" xr:uid="{00000000-0005-0000-0000-0000274B0000}"/>
    <cellStyle name="SAPBEXHLevel0X 4 9 2 8" xfId="41739" xr:uid="{0DF64116-03AD-4D39-B09A-442EF840420E}"/>
    <cellStyle name="SAPBEXHLevel0X 4 9 2 9" xfId="43874" xr:uid="{F695959B-5B7C-45AD-8AA1-D7F98DE6CB54}"/>
    <cellStyle name="SAPBEXHLevel0X 4 9 3" xfId="8297" xr:uid="{00000000-0005-0000-0000-0000284B0000}"/>
    <cellStyle name="SAPBEXHLevel0X 4 9 3 2" xfId="24326" xr:uid="{00000000-0005-0000-0000-0000294B0000}"/>
    <cellStyle name="SAPBEXHLevel0X 4 9 4" xfId="11124" xr:uid="{00000000-0005-0000-0000-00002A4B0000}"/>
    <cellStyle name="SAPBEXHLevel0X 4 9 4 2" xfId="26991" xr:uid="{00000000-0005-0000-0000-00002B4B0000}"/>
    <cellStyle name="SAPBEXHLevel0X 4 9 5" xfId="15046" xr:uid="{00000000-0005-0000-0000-00002C4B0000}"/>
    <cellStyle name="SAPBEXHLevel0X 4 9 5 2" xfId="30493" xr:uid="{00000000-0005-0000-0000-00002D4B0000}"/>
    <cellStyle name="SAPBEXHLevel0X 4 9 6" xfId="16476" xr:uid="{00000000-0005-0000-0000-00002E4B0000}"/>
    <cellStyle name="SAPBEXHLevel0X 4 9 6 2" xfId="31614" xr:uid="{00000000-0005-0000-0000-00002F4B0000}"/>
    <cellStyle name="SAPBEXHLevel0X 4 9 7" xfId="19086" xr:uid="{00000000-0005-0000-0000-0000304B0000}"/>
    <cellStyle name="SAPBEXHLevel0X 4 9 7 2" xfId="34033" xr:uid="{00000000-0005-0000-0000-0000314B0000}"/>
    <cellStyle name="SAPBEXHLevel0X 4 9 8" xfId="40714" xr:uid="{061933CC-1ECB-4126-9A05-67DF50F33DD8}"/>
    <cellStyle name="SAPBEXHLevel0X 4 9 9" xfId="42655" xr:uid="{7AA5CAA9-3A0D-451B-9300-1A6549253B37}"/>
    <cellStyle name="SAPBEXHLevel0X 5" xfId="843" xr:uid="{00000000-0005-0000-0000-0000324B0000}"/>
    <cellStyle name="SAPBEXHLevel0X 5 10" xfId="3129" xr:uid="{00000000-0005-0000-0000-0000334B0000}"/>
    <cellStyle name="SAPBEXHLevel0X 5 10 10" xfId="42108" xr:uid="{7E14B4C8-0F2E-4CF5-AA8A-3C9024465F16}"/>
    <cellStyle name="SAPBEXHLevel0X 5 10 11" xfId="47175" xr:uid="{1F5153D3-9BA3-40D3-83AE-12BA1ECC8AC5}"/>
    <cellStyle name="SAPBEXHLevel0X 5 10 2" xfId="4388" xr:uid="{00000000-0005-0000-0000-0000344B0000}"/>
    <cellStyle name="SAPBEXHLevel0X 5 10 2 10" xfId="46065" xr:uid="{0E3FD96C-848B-456C-B061-3BA0C570F3A9}"/>
    <cellStyle name="SAPBEXHLevel0X 5 10 2 11" xfId="48383" xr:uid="{349434D4-6591-4ACC-85CF-EF0BB92B934A}"/>
    <cellStyle name="SAPBEXHLevel0X 5 10 2 2" xfId="9543" xr:uid="{00000000-0005-0000-0000-0000354B0000}"/>
    <cellStyle name="SAPBEXHLevel0X 5 10 2 2 2" xfId="25534" xr:uid="{00000000-0005-0000-0000-0000364B0000}"/>
    <cellStyle name="SAPBEXHLevel0X 5 10 2 3" xfId="12361" xr:uid="{00000000-0005-0000-0000-0000374B0000}"/>
    <cellStyle name="SAPBEXHLevel0X 5 10 2 3 2" xfId="28205" xr:uid="{00000000-0005-0000-0000-0000384B0000}"/>
    <cellStyle name="SAPBEXHLevel0X 5 10 2 4" xfId="13477" xr:uid="{00000000-0005-0000-0000-0000394B0000}"/>
    <cellStyle name="SAPBEXHLevel0X 5 10 2 4 2" xfId="29120" xr:uid="{00000000-0005-0000-0000-00003A4B0000}"/>
    <cellStyle name="SAPBEXHLevel0X 5 10 2 5" xfId="17684" xr:uid="{00000000-0005-0000-0000-00003B4B0000}"/>
    <cellStyle name="SAPBEXHLevel0X 5 10 2 5 2" xfId="32800" xr:uid="{00000000-0005-0000-0000-00003C4B0000}"/>
    <cellStyle name="SAPBEXHLevel0X 5 10 2 6" xfId="20292" xr:uid="{00000000-0005-0000-0000-00003D4B0000}"/>
    <cellStyle name="SAPBEXHLevel0X 5 10 2 6 2" xfId="35229" xr:uid="{00000000-0005-0000-0000-00003E4B0000}"/>
    <cellStyle name="SAPBEXHLevel0X 5 10 2 7" xfId="21604" xr:uid="{00000000-0005-0000-0000-00003F4B0000}"/>
    <cellStyle name="SAPBEXHLevel0X 5 10 2 7 2" xfId="36530" xr:uid="{00000000-0005-0000-0000-0000404B0000}"/>
    <cellStyle name="SAPBEXHLevel0X 5 10 2 8" xfId="41738" xr:uid="{A282F8AF-968F-4515-AA5F-89E00F4FA57E}"/>
    <cellStyle name="SAPBEXHLevel0X 5 10 2 9" xfId="43875" xr:uid="{49315DE7-7011-4FD9-905C-7F4B275C5436}"/>
    <cellStyle name="SAPBEXHLevel0X 5 10 3" xfId="8299" xr:uid="{00000000-0005-0000-0000-0000414B0000}"/>
    <cellStyle name="SAPBEXHLevel0X 5 10 3 2" xfId="24328" xr:uid="{00000000-0005-0000-0000-0000424B0000}"/>
    <cellStyle name="SAPBEXHLevel0X 5 10 4" xfId="11126" xr:uid="{00000000-0005-0000-0000-0000434B0000}"/>
    <cellStyle name="SAPBEXHLevel0X 5 10 4 2" xfId="26993" xr:uid="{00000000-0005-0000-0000-0000444B0000}"/>
    <cellStyle name="SAPBEXHLevel0X 5 10 5" xfId="13820" xr:uid="{00000000-0005-0000-0000-0000454B0000}"/>
    <cellStyle name="SAPBEXHLevel0X 5 10 5 2" xfId="29408" xr:uid="{00000000-0005-0000-0000-0000464B0000}"/>
    <cellStyle name="SAPBEXHLevel0X 5 10 6" xfId="16478" xr:uid="{00000000-0005-0000-0000-0000474B0000}"/>
    <cellStyle name="SAPBEXHLevel0X 5 10 6 2" xfId="31616" xr:uid="{00000000-0005-0000-0000-0000484B0000}"/>
    <cellStyle name="SAPBEXHLevel0X 5 10 7" xfId="19088" xr:uid="{00000000-0005-0000-0000-0000494B0000}"/>
    <cellStyle name="SAPBEXHLevel0X 5 10 7 2" xfId="34035" xr:uid="{00000000-0005-0000-0000-00004A4B0000}"/>
    <cellStyle name="SAPBEXHLevel0X 5 10 8" xfId="39574" xr:uid="{779C7F98-6055-421A-8DA3-488B84F15F60}"/>
    <cellStyle name="SAPBEXHLevel0X 5 10 9" xfId="42656" xr:uid="{B7C67F4D-E181-4B20-B909-9ED4DE250786}"/>
    <cellStyle name="SAPBEXHLevel0X 5 11" xfId="3130" xr:uid="{00000000-0005-0000-0000-00004B4B0000}"/>
    <cellStyle name="SAPBEXHLevel0X 5 11 10" xfId="42109" xr:uid="{726916B8-EE70-447F-8654-B4BE97FACA87}"/>
    <cellStyle name="SAPBEXHLevel0X 5 11 11" xfId="47176" xr:uid="{3202DB90-61EC-4141-99F4-66D5DD49EDF5}"/>
    <cellStyle name="SAPBEXHLevel0X 5 11 2" xfId="4387" xr:uid="{00000000-0005-0000-0000-00004C4B0000}"/>
    <cellStyle name="SAPBEXHLevel0X 5 11 2 10" xfId="46066" xr:uid="{9568C4B8-5E7C-48B0-9F70-D854A4408ADF}"/>
    <cellStyle name="SAPBEXHLevel0X 5 11 2 11" xfId="48384" xr:uid="{C1B4A027-B152-416F-B7AB-4F7E78987F54}"/>
    <cellStyle name="SAPBEXHLevel0X 5 11 2 2" xfId="9542" xr:uid="{00000000-0005-0000-0000-00004D4B0000}"/>
    <cellStyle name="SAPBEXHLevel0X 5 11 2 2 2" xfId="25533" xr:uid="{00000000-0005-0000-0000-00004E4B0000}"/>
    <cellStyle name="SAPBEXHLevel0X 5 11 2 3" xfId="12360" xr:uid="{00000000-0005-0000-0000-00004F4B0000}"/>
    <cellStyle name="SAPBEXHLevel0X 5 11 2 3 2" xfId="28204" xr:uid="{00000000-0005-0000-0000-0000504B0000}"/>
    <cellStyle name="SAPBEXHLevel0X 5 11 2 4" xfId="14486" xr:uid="{00000000-0005-0000-0000-0000514B0000}"/>
    <cellStyle name="SAPBEXHLevel0X 5 11 2 4 2" xfId="30002" xr:uid="{00000000-0005-0000-0000-0000524B0000}"/>
    <cellStyle name="SAPBEXHLevel0X 5 11 2 5" xfId="17683" xr:uid="{00000000-0005-0000-0000-0000534B0000}"/>
    <cellStyle name="SAPBEXHLevel0X 5 11 2 5 2" xfId="32799" xr:uid="{00000000-0005-0000-0000-0000544B0000}"/>
    <cellStyle name="SAPBEXHLevel0X 5 11 2 6" xfId="20291" xr:uid="{00000000-0005-0000-0000-0000554B0000}"/>
    <cellStyle name="SAPBEXHLevel0X 5 11 2 6 2" xfId="35228" xr:uid="{00000000-0005-0000-0000-0000564B0000}"/>
    <cellStyle name="SAPBEXHLevel0X 5 11 2 7" xfId="20868" xr:uid="{00000000-0005-0000-0000-0000574B0000}"/>
    <cellStyle name="SAPBEXHLevel0X 5 11 2 7 2" xfId="35795" xr:uid="{00000000-0005-0000-0000-0000584B0000}"/>
    <cellStyle name="SAPBEXHLevel0X 5 11 2 8" xfId="41737" xr:uid="{55B5D535-73CB-4425-8665-2B28D20E35A5}"/>
    <cellStyle name="SAPBEXHLevel0X 5 11 2 9" xfId="43876" xr:uid="{06518253-49A7-458C-A3A8-C0C32E2DFBE4}"/>
    <cellStyle name="SAPBEXHLevel0X 5 11 3" xfId="8300" xr:uid="{00000000-0005-0000-0000-0000594B0000}"/>
    <cellStyle name="SAPBEXHLevel0X 5 11 3 2" xfId="24329" xr:uid="{00000000-0005-0000-0000-00005A4B0000}"/>
    <cellStyle name="SAPBEXHLevel0X 5 11 4" xfId="11127" xr:uid="{00000000-0005-0000-0000-00005B4B0000}"/>
    <cellStyle name="SAPBEXHLevel0X 5 11 4 2" xfId="26994" xr:uid="{00000000-0005-0000-0000-00005C4B0000}"/>
    <cellStyle name="SAPBEXHLevel0X 5 11 5" xfId="15043" xr:uid="{00000000-0005-0000-0000-00005D4B0000}"/>
    <cellStyle name="SAPBEXHLevel0X 5 11 5 2" xfId="30490" xr:uid="{00000000-0005-0000-0000-00005E4B0000}"/>
    <cellStyle name="SAPBEXHLevel0X 5 11 6" xfId="16479" xr:uid="{00000000-0005-0000-0000-00005F4B0000}"/>
    <cellStyle name="SAPBEXHLevel0X 5 11 6 2" xfId="31617" xr:uid="{00000000-0005-0000-0000-0000604B0000}"/>
    <cellStyle name="SAPBEXHLevel0X 5 11 7" xfId="19089" xr:uid="{00000000-0005-0000-0000-0000614B0000}"/>
    <cellStyle name="SAPBEXHLevel0X 5 11 7 2" xfId="34036" xr:uid="{00000000-0005-0000-0000-0000624B0000}"/>
    <cellStyle name="SAPBEXHLevel0X 5 11 8" xfId="40713" xr:uid="{2F62D8F5-A4CD-443D-B40E-81DFF02328A5}"/>
    <cellStyle name="SAPBEXHLevel0X 5 11 9" xfId="42657" xr:uid="{F13D9C19-86A2-4904-93BA-1C2DD6710A6F}"/>
    <cellStyle name="SAPBEXHLevel0X 5 12" xfId="3131" xr:uid="{00000000-0005-0000-0000-0000634B0000}"/>
    <cellStyle name="SAPBEXHLevel0X 5 12 10" xfId="42110" xr:uid="{A59EBACD-FE00-4243-92D4-EFF54B4B1E78}"/>
    <cellStyle name="SAPBEXHLevel0X 5 12 11" xfId="47177" xr:uid="{853E815B-DBFB-44FF-8C24-8C4227D8B0F5}"/>
    <cellStyle name="SAPBEXHLevel0X 5 12 2" xfId="4386" xr:uid="{00000000-0005-0000-0000-0000644B0000}"/>
    <cellStyle name="SAPBEXHLevel0X 5 12 2 10" xfId="46067" xr:uid="{1C61AA9E-2EA7-410A-91BA-31D486F1D983}"/>
    <cellStyle name="SAPBEXHLevel0X 5 12 2 11" xfId="48385" xr:uid="{29CD768C-ED0E-494D-B001-F3C154ACB743}"/>
    <cellStyle name="SAPBEXHLevel0X 5 12 2 2" xfId="9541" xr:uid="{00000000-0005-0000-0000-0000654B0000}"/>
    <cellStyle name="SAPBEXHLevel0X 5 12 2 2 2" xfId="25532" xr:uid="{00000000-0005-0000-0000-0000664B0000}"/>
    <cellStyle name="SAPBEXHLevel0X 5 12 2 3" xfId="12359" xr:uid="{00000000-0005-0000-0000-0000674B0000}"/>
    <cellStyle name="SAPBEXHLevel0X 5 12 2 3 2" xfId="28203" xr:uid="{00000000-0005-0000-0000-0000684B0000}"/>
    <cellStyle name="SAPBEXHLevel0X 5 12 2 4" xfId="10426" xr:uid="{00000000-0005-0000-0000-0000694B0000}"/>
    <cellStyle name="SAPBEXHLevel0X 5 12 2 4 2" xfId="26349" xr:uid="{00000000-0005-0000-0000-00006A4B0000}"/>
    <cellStyle name="SAPBEXHLevel0X 5 12 2 5" xfId="17682" xr:uid="{00000000-0005-0000-0000-00006B4B0000}"/>
    <cellStyle name="SAPBEXHLevel0X 5 12 2 5 2" xfId="32798" xr:uid="{00000000-0005-0000-0000-00006C4B0000}"/>
    <cellStyle name="SAPBEXHLevel0X 5 12 2 6" xfId="20290" xr:uid="{00000000-0005-0000-0000-00006D4B0000}"/>
    <cellStyle name="SAPBEXHLevel0X 5 12 2 6 2" xfId="35227" xr:uid="{00000000-0005-0000-0000-00006E4B0000}"/>
    <cellStyle name="SAPBEXHLevel0X 5 12 2 7" xfId="21603" xr:uid="{00000000-0005-0000-0000-00006F4B0000}"/>
    <cellStyle name="SAPBEXHLevel0X 5 12 2 7 2" xfId="36529" xr:uid="{00000000-0005-0000-0000-0000704B0000}"/>
    <cellStyle name="SAPBEXHLevel0X 5 12 2 8" xfId="41736" xr:uid="{96504C1A-1303-4A9F-A02C-0CDB734744CF}"/>
    <cellStyle name="SAPBEXHLevel0X 5 12 2 9" xfId="43877" xr:uid="{DBFE7F70-0371-47A1-8C27-E217E8B9A039}"/>
    <cellStyle name="SAPBEXHLevel0X 5 12 3" xfId="8301" xr:uid="{00000000-0005-0000-0000-0000714B0000}"/>
    <cellStyle name="SAPBEXHLevel0X 5 12 3 2" xfId="24330" xr:uid="{00000000-0005-0000-0000-0000724B0000}"/>
    <cellStyle name="SAPBEXHLevel0X 5 12 4" xfId="11128" xr:uid="{00000000-0005-0000-0000-0000734B0000}"/>
    <cellStyle name="SAPBEXHLevel0X 5 12 4 2" xfId="26995" xr:uid="{00000000-0005-0000-0000-0000744B0000}"/>
    <cellStyle name="SAPBEXHLevel0X 5 12 5" xfId="15044" xr:uid="{00000000-0005-0000-0000-0000754B0000}"/>
    <cellStyle name="SAPBEXHLevel0X 5 12 5 2" xfId="30491" xr:uid="{00000000-0005-0000-0000-0000764B0000}"/>
    <cellStyle name="SAPBEXHLevel0X 5 12 6" xfId="16480" xr:uid="{00000000-0005-0000-0000-0000774B0000}"/>
    <cellStyle name="SAPBEXHLevel0X 5 12 6 2" xfId="31618" xr:uid="{00000000-0005-0000-0000-0000784B0000}"/>
    <cellStyle name="SAPBEXHLevel0X 5 12 7" xfId="19090" xr:uid="{00000000-0005-0000-0000-0000794B0000}"/>
    <cellStyle name="SAPBEXHLevel0X 5 12 7 2" xfId="34037" xr:uid="{00000000-0005-0000-0000-00007A4B0000}"/>
    <cellStyle name="SAPBEXHLevel0X 5 12 8" xfId="39573" xr:uid="{4EB3625F-9FD3-43EA-B529-D3CB1B41BAB6}"/>
    <cellStyle name="SAPBEXHLevel0X 5 12 9" xfId="42658" xr:uid="{14536DD7-C2C6-47C9-B630-B2D81CF16B5B}"/>
    <cellStyle name="SAPBEXHLevel0X 5 13" xfId="3132" xr:uid="{00000000-0005-0000-0000-00007B4B0000}"/>
    <cellStyle name="SAPBEXHLevel0X 5 13 10" xfId="42111" xr:uid="{216BAF70-BEA9-40F5-B55A-5E5EE8B73D52}"/>
    <cellStyle name="SAPBEXHLevel0X 5 13 11" xfId="47178" xr:uid="{84A72475-3A6F-4FF9-9144-D9BDDD63D91C}"/>
    <cellStyle name="SAPBEXHLevel0X 5 13 2" xfId="4385" xr:uid="{00000000-0005-0000-0000-00007C4B0000}"/>
    <cellStyle name="SAPBEXHLevel0X 5 13 2 10" xfId="46068" xr:uid="{41853C06-773B-474B-9195-E1FA00797065}"/>
    <cellStyle name="SAPBEXHLevel0X 5 13 2 11" xfId="48386" xr:uid="{F21AB7AD-B050-4570-A42D-1848886F4AD2}"/>
    <cellStyle name="SAPBEXHLevel0X 5 13 2 2" xfId="9540" xr:uid="{00000000-0005-0000-0000-00007D4B0000}"/>
    <cellStyle name="SAPBEXHLevel0X 5 13 2 2 2" xfId="25531" xr:uid="{00000000-0005-0000-0000-00007E4B0000}"/>
    <cellStyle name="SAPBEXHLevel0X 5 13 2 3" xfId="12358" xr:uid="{00000000-0005-0000-0000-00007F4B0000}"/>
    <cellStyle name="SAPBEXHLevel0X 5 13 2 3 2" xfId="28202" xr:uid="{00000000-0005-0000-0000-0000804B0000}"/>
    <cellStyle name="SAPBEXHLevel0X 5 13 2 4" xfId="6503" xr:uid="{00000000-0005-0000-0000-0000814B0000}"/>
    <cellStyle name="SAPBEXHLevel0X 5 13 2 4 2" xfId="23105" xr:uid="{00000000-0005-0000-0000-0000824B0000}"/>
    <cellStyle name="SAPBEXHLevel0X 5 13 2 5" xfId="17681" xr:uid="{00000000-0005-0000-0000-0000834B0000}"/>
    <cellStyle name="SAPBEXHLevel0X 5 13 2 5 2" xfId="32797" xr:uid="{00000000-0005-0000-0000-0000844B0000}"/>
    <cellStyle name="SAPBEXHLevel0X 5 13 2 6" xfId="20289" xr:uid="{00000000-0005-0000-0000-0000854B0000}"/>
    <cellStyle name="SAPBEXHLevel0X 5 13 2 6 2" xfId="35226" xr:uid="{00000000-0005-0000-0000-0000864B0000}"/>
    <cellStyle name="SAPBEXHLevel0X 5 13 2 7" xfId="20875" xr:uid="{00000000-0005-0000-0000-0000874B0000}"/>
    <cellStyle name="SAPBEXHLevel0X 5 13 2 7 2" xfId="35802" xr:uid="{00000000-0005-0000-0000-0000884B0000}"/>
    <cellStyle name="SAPBEXHLevel0X 5 13 2 8" xfId="41735" xr:uid="{16EA6E77-76E3-4C65-A7AD-ECC6ED2E22FA}"/>
    <cellStyle name="SAPBEXHLevel0X 5 13 2 9" xfId="43878" xr:uid="{28A30B67-4067-4C95-AA38-FF71C27DF84D}"/>
    <cellStyle name="SAPBEXHLevel0X 5 13 3" xfId="8302" xr:uid="{00000000-0005-0000-0000-0000894B0000}"/>
    <cellStyle name="SAPBEXHLevel0X 5 13 3 2" xfId="24331" xr:uid="{00000000-0005-0000-0000-00008A4B0000}"/>
    <cellStyle name="SAPBEXHLevel0X 5 13 4" xfId="11129" xr:uid="{00000000-0005-0000-0000-00008B4B0000}"/>
    <cellStyle name="SAPBEXHLevel0X 5 13 4 2" xfId="26996" xr:uid="{00000000-0005-0000-0000-00008C4B0000}"/>
    <cellStyle name="SAPBEXHLevel0X 5 13 5" xfId="13821" xr:uid="{00000000-0005-0000-0000-00008D4B0000}"/>
    <cellStyle name="SAPBEXHLevel0X 5 13 5 2" xfId="29409" xr:uid="{00000000-0005-0000-0000-00008E4B0000}"/>
    <cellStyle name="SAPBEXHLevel0X 5 13 6" xfId="16481" xr:uid="{00000000-0005-0000-0000-00008F4B0000}"/>
    <cellStyle name="SAPBEXHLevel0X 5 13 6 2" xfId="31619" xr:uid="{00000000-0005-0000-0000-0000904B0000}"/>
    <cellStyle name="SAPBEXHLevel0X 5 13 7" xfId="19091" xr:uid="{00000000-0005-0000-0000-0000914B0000}"/>
    <cellStyle name="SAPBEXHLevel0X 5 13 7 2" xfId="34038" xr:uid="{00000000-0005-0000-0000-0000924B0000}"/>
    <cellStyle name="SAPBEXHLevel0X 5 13 8" xfId="40711" xr:uid="{6E74CFA3-D3C2-43A3-8192-EC99CAFE8538}"/>
    <cellStyle name="SAPBEXHLevel0X 5 13 9" xfId="42659" xr:uid="{381540CF-91D7-47DC-84B8-325113705B61}"/>
    <cellStyle name="SAPBEXHLevel0X 5 14" xfId="3133" xr:uid="{00000000-0005-0000-0000-0000934B0000}"/>
    <cellStyle name="SAPBEXHLevel0X 5 14 10" xfId="42112" xr:uid="{29F6D2D9-D033-4EFF-8932-3BAA4A7CA829}"/>
    <cellStyle name="SAPBEXHLevel0X 5 14 11" xfId="47179" xr:uid="{18A17CA5-9D83-4A67-9509-216C90B878DE}"/>
    <cellStyle name="SAPBEXHLevel0X 5 14 2" xfId="4384" xr:uid="{00000000-0005-0000-0000-0000944B0000}"/>
    <cellStyle name="SAPBEXHLevel0X 5 14 2 10" xfId="46069" xr:uid="{1D8CAEE7-C4AE-4AD6-8F7B-7DCEF526D86E}"/>
    <cellStyle name="SAPBEXHLevel0X 5 14 2 11" xfId="48387" xr:uid="{4DE2A962-A9FB-41C1-B313-F0AFE2B8188F}"/>
    <cellStyle name="SAPBEXHLevel0X 5 14 2 2" xfId="9539" xr:uid="{00000000-0005-0000-0000-0000954B0000}"/>
    <cellStyle name="SAPBEXHLevel0X 5 14 2 2 2" xfId="25530" xr:uid="{00000000-0005-0000-0000-0000964B0000}"/>
    <cellStyle name="SAPBEXHLevel0X 5 14 2 3" xfId="12357" xr:uid="{00000000-0005-0000-0000-0000974B0000}"/>
    <cellStyle name="SAPBEXHLevel0X 5 14 2 3 2" xfId="28201" xr:uid="{00000000-0005-0000-0000-0000984B0000}"/>
    <cellStyle name="SAPBEXHLevel0X 5 14 2 4" xfId="6502" xr:uid="{00000000-0005-0000-0000-0000994B0000}"/>
    <cellStyle name="SAPBEXHLevel0X 5 14 2 4 2" xfId="23104" xr:uid="{00000000-0005-0000-0000-00009A4B0000}"/>
    <cellStyle name="SAPBEXHLevel0X 5 14 2 5" xfId="17680" xr:uid="{00000000-0005-0000-0000-00009B4B0000}"/>
    <cellStyle name="SAPBEXHLevel0X 5 14 2 5 2" xfId="32796" xr:uid="{00000000-0005-0000-0000-00009C4B0000}"/>
    <cellStyle name="SAPBEXHLevel0X 5 14 2 6" xfId="20288" xr:uid="{00000000-0005-0000-0000-00009D4B0000}"/>
    <cellStyle name="SAPBEXHLevel0X 5 14 2 6 2" xfId="35225" xr:uid="{00000000-0005-0000-0000-00009E4B0000}"/>
    <cellStyle name="SAPBEXHLevel0X 5 14 2 7" xfId="21602" xr:uid="{00000000-0005-0000-0000-00009F4B0000}"/>
    <cellStyle name="SAPBEXHLevel0X 5 14 2 7 2" xfId="36528" xr:uid="{00000000-0005-0000-0000-0000A04B0000}"/>
    <cellStyle name="SAPBEXHLevel0X 5 14 2 8" xfId="41734" xr:uid="{E811B4BC-BB99-4011-8AF6-924632D57A90}"/>
    <cellStyle name="SAPBEXHLevel0X 5 14 2 9" xfId="43879" xr:uid="{0A83E3DC-EAD6-4A72-8513-085BB29819A2}"/>
    <cellStyle name="SAPBEXHLevel0X 5 14 3" xfId="8303" xr:uid="{00000000-0005-0000-0000-0000A14B0000}"/>
    <cellStyle name="SAPBEXHLevel0X 5 14 3 2" xfId="24332" xr:uid="{00000000-0005-0000-0000-0000A24B0000}"/>
    <cellStyle name="SAPBEXHLevel0X 5 14 4" xfId="11130" xr:uid="{00000000-0005-0000-0000-0000A34B0000}"/>
    <cellStyle name="SAPBEXHLevel0X 5 14 4 2" xfId="26997" xr:uid="{00000000-0005-0000-0000-0000A44B0000}"/>
    <cellStyle name="SAPBEXHLevel0X 5 14 5" xfId="13822" xr:uid="{00000000-0005-0000-0000-0000A54B0000}"/>
    <cellStyle name="SAPBEXHLevel0X 5 14 5 2" xfId="29410" xr:uid="{00000000-0005-0000-0000-0000A64B0000}"/>
    <cellStyle name="SAPBEXHLevel0X 5 14 6" xfId="16482" xr:uid="{00000000-0005-0000-0000-0000A74B0000}"/>
    <cellStyle name="SAPBEXHLevel0X 5 14 6 2" xfId="31620" xr:uid="{00000000-0005-0000-0000-0000A84B0000}"/>
    <cellStyle name="SAPBEXHLevel0X 5 14 7" xfId="19092" xr:uid="{00000000-0005-0000-0000-0000A94B0000}"/>
    <cellStyle name="SAPBEXHLevel0X 5 14 7 2" xfId="34039" xr:uid="{00000000-0005-0000-0000-0000AA4B0000}"/>
    <cellStyle name="SAPBEXHLevel0X 5 14 8" xfId="40712" xr:uid="{5554D1A7-2C58-40C0-A6CC-EEED595D326D}"/>
    <cellStyle name="SAPBEXHLevel0X 5 14 9" xfId="42660" xr:uid="{F9D8370F-C989-485B-B3D4-8DE6EA185761}"/>
    <cellStyle name="SAPBEXHLevel0X 5 15" xfId="3134" xr:uid="{00000000-0005-0000-0000-0000AB4B0000}"/>
    <cellStyle name="SAPBEXHLevel0X 5 15 10" xfId="42113" xr:uid="{3D939405-F864-44BF-A01E-2B63A199D6A2}"/>
    <cellStyle name="SAPBEXHLevel0X 5 15 11" xfId="47180" xr:uid="{89C45A14-1E1C-429C-A607-2E5122021545}"/>
    <cellStyle name="SAPBEXHLevel0X 5 15 2" xfId="4383" xr:uid="{00000000-0005-0000-0000-0000AC4B0000}"/>
    <cellStyle name="SAPBEXHLevel0X 5 15 2 10" xfId="46070" xr:uid="{DAF80012-C760-4881-84A6-D22638FD1E42}"/>
    <cellStyle name="SAPBEXHLevel0X 5 15 2 11" xfId="48388" xr:uid="{87E726F0-A8D2-4F55-9475-299FF3B06D71}"/>
    <cellStyle name="SAPBEXHLevel0X 5 15 2 2" xfId="9538" xr:uid="{00000000-0005-0000-0000-0000AD4B0000}"/>
    <cellStyle name="SAPBEXHLevel0X 5 15 2 2 2" xfId="25529" xr:uid="{00000000-0005-0000-0000-0000AE4B0000}"/>
    <cellStyle name="SAPBEXHLevel0X 5 15 2 3" xfId="12356" xr:uid="{00000000-0005-0000-0000-0000AF4B0000}"/>
    <cellStyle name="SAPBEXHLevel0X 5 15 2 3 2" xfId="28200" xr:uid="{00000000-0005-0000-0000-0000B04B0000}"/>
    <cellStyle name="SAPBEXHLevel0X 5 15 2 4" xfId="14891" xr:uid="{00000000-0005-0000-0000-0000B14B0000}"/>
    <cellStyle name="SAPBEXHLevel0X 5 15 2 4 2" xfId="30342" xr:uid="{00000000-0005-0000-0000-0000B24B0000}"/>
    <cellStyle name="SAPBEXHLevel0X 5 15 2 5" xfId="17679" xr:uid="{00000000-0005-0000-0000-0000B34B0000}"/>
    <cellStyle name="SAPBEXHLevel0X 5 15 2 5 2" xfId="32795" xr:uid="{00000000-0005-0000-0000-0000B44B0000}"/>
    <cellStyle name="SAPBEXHLevel0X 5 15 2 6" xfId="20287" xr:uid="{00000000-0005-0000-0000-0000B54B0000}"/>
    <cellStyle name="SAPBEXHLevel0X 5 15 2 6 2" xfId="35224" xr:uid="{00000000-0005-0000-0000-0000B64B0000}"/>
    <cellStyle name="SAPBEXHLevel0X 5 15 2 7" xfId="20877" xr:uid="{00000000-0005-0000-0000-0000B74B0000}"/>
    <cellStyle name="SAPBEXHLevel0X 5 15 2 7 2" xfId="35804" xr:uid="{00000000-0005-0000-0000-0000B84B0000}"/>
    <cellStyle name="SAPBEXHLevel0X 5 15 2 8" xfId="38175" xr:uid="{C1628FA0-AF4E-4198-A924-29B6E99709E0}"/>
    <cellStyle name="SAPBEXHLevel0X 5 15 2 9" xfId="43880" xr:uid="{64863AE6-F3C5-4C19-B810-BE043537D4B0}"/>
    <cellStyle name="SAPBEXHLevel0X 5 15 3" xfId="8304" xr:uid="{00000000-0005-0000-0000-0000B94B0000}"/>
    <cellStyle name="SAPBEXHLevel0X 5 15 3 2" xfId="24333" xr:uid="{00000000-0005-0000-0000-0000BA4B0000}"/>
    <cellStyle name="SAPBEXHLevel0X 5 15 4" xfId="11131" xr:uid="{00000000-0005-0000-0000-0000BB4B0000}"/>
    <cellStyle name="SAPBEXHLevel0X 5 15 4 2" xfId="26998" xr:uid="{00000000-0005-0000-0000-0000BC4B0000}"/>
    <cellStyle name="SAPBEXHLevel0X 5 15 5" xfId="14300" xr:uid="{00000000-0005-0000-0000-0000BD4B0000}"/>
    <cellStyle name="SAPBEXHLevel0X 5 15 5 2" xfId="29823" xr:uid="{00000000-0005-0000-0000-0000BE4B0000}"/>
    <cellStyle name="SAPBEXHLevel0X 5 15 6" xfId="16483" xr:uid="{00000000-0005-0000-0000-0000BF4B0000}"/>
    <cellStyle name="SAPBEXHLevel0X 5 15 6 2" xfId="31621" xr:uid="{00000000-0005-0000-0000-0000C04B0000}"/>
    <cellStyle name="SAPBEXHLevel0X 5 15 7" xfId="19093" xr:uid="{00000000-0005-0000-0000-0000C14B0000}"/>
    <cellStyle name="SAPBEXHLevel0X 5 15 7 2" xfId="34040" xr:uid="{00000000-0005-0000-0000-0000C24B0000}"/>
    <cellStyle name="SAPBEXHLevel0X 5 15 8" xfId="39572" xr:uid="{4983C0DB-435A-4228-9F57-21737090B6C0}"/>
    <cellStyle name="SAPBEXHLevel0X 5 15 9" xfId="42661" xr:uid="{7DFCA13C-E1A8-4599-844E-A8D12E65F6F0}"/>
    <cellStyle name="SAPBEXHLevel0X 5 16" xfId="3135" xr:uid="{00000000-0005-0000-0000-0000C34B0000}"/>
    <cellStyle name="SAPBEXHLevel0X 5 16 10" xfId="42114" xr:uid="{18C129ED-F5C2-4E3B-B228-BA07C2B90B37}"/>
    <cellStyle name="SAPBEXHLevel0X 5 16 11" xfId="47181" xr:uid="{4A741935-5564-4530-BEB8-3835E2CD7EDE}"/>
    <cellStyle name="SAPBEXHLevel0X 5 16 2" xfId="4382" xr:uid="{00000000-0005-0000-0000-0000C44B0000}"/>
    <cellStyle name="SAPBEXHLevel0X 5 16 2 10" xfId="46071" xr:uid="{5BEB91A5-C45E-42BA-97CC-2C3B067AD7AA}"/>
    <cellStyle name="SAPBEXHLevel0X 5 16 2 11" xfId="48389" xr:uid="{C20BFCD5-5F39-4476-BD96-2B399B216A14}"/>
    <cellStyle name="SAPBEXHLevel0X 5 16 2 2" xfId="9537" xr:uid="{00000000-0005-0000-0000-0000C54B0000}"/>
    <cellStyle name="SAPBEXHLevel0X 5 16 2 2 2" xfId="25528" xr:uid="{00000000-0005-0000-0000-0000C64B0000}"/>
    <cellStyle name="SAPBEXHLevel0X 5 16 2 3" xfId="12355" xr:uid="{00000000-0005-0000-0000-0000C74B0000}"/>
    <cellStyle name="SAPBEXHLevel0X 5 16 2 3 2" xfId="28199" xr:uid="{00000000-0005-0000-0000-0000C84B0000}"/>
    <cellStyle name="SAPBEXHLevel0X 5 16 2 4" xfId="13984" xr:uid="{00000000-0005-0000-0000-0000C94B0000}"/>
    <cellStyle name="SAPBEXHLevel0X 5 16 2 4 2" xfId="29566" xr:uid="{00000000-0005-0000-0000-0000CA4B0000}"/>
    <cellStyle name="SAPBEXHLevel0X 5 16 2 5" xfId="17678" xr:uid="{00000000-0005-0000-0000-0000CB4B0000}"/>
    <cellStyle name="SAPBEXHLevel0X 5 16 2 5 2" xfId="32794" xr:uid="{00000000-0005-0000-0000-0000CC4B0000}"/>
    <cellStyle name="SAPBEXHLevel0X 5 16 2 6" xfId="20286" xr:uid="{00000000-0005-0000-0000-0000CD4B0000}"/>
    <cellStyle name="SAPBEXHLevel0X 5 16 2 6 2" xfId="35223" xr:uid="{00000000-0005-0000-0000-0000CE4B0000}"/>
    <cellStyle name="SAPBEXHLevel0X 5 16 2 7" xfId="21223" xr:uid="{00000000-0005-0000-0000-0000CF4B0000}"/>
    <cellStyle name="SAPBEXHLevel0X 5 16 2 7 2" xfId="36149" xr:uid="{00000000-0005-0000-0000-0000D04B0000}"/>
    <cellStyle name="SAPBEXHLevel0X 5 16 2 8" xfId="41733" xr:uid="{B49096E9-372C-4760-88A6-5FD1FE2C98F6}"/>
    <cellStyle name="SAPBEXHLevel0X 5 16 2 9" xfId="43881" xr:uid="{7B57CF1B-F7B3-4F02-85E2-1979897DE46B}"/>
    <cellStyle name="SAPBEXHLevel0X 5 16 3" xfId="8305" xr:uid="{00000000-0005-0000-0000-0000D14B0000}"/>
    <cellStyle name="SAPBEXHLevel0X 5 16 3 2" xfId="24334" xr:uid="{00000000-0005-0000-0000-0000D24B0000}"/>
    <cellStyle name="SAPBEXHLevel0X 5 16 4" xfId="11132" xr:uid="{00000000-0005-0000-0000-0000D34B0000}"/>
    <cellStyle name="SAPBEXHLevel0X 5 16 4 2" xfId="26999" xr:uid="{00000000-0005-0000-0000-0000D44B0000}"/>
    <cellStyle name="SAPBEXHLevel0X 5 16 5" xfId="14628" xr:uid="{00000000-0005-0000-0000-0000D54B0000}"/>
    <cellStyle name="SAPBEXHLevel0X 5 16 5 2" xfId="30129" xr:uid="{00000000-0005-0000-0000-0000D64B0000}"/>
    <cellStyle name="SAPBEXHLevel0X 5 16 6" xfId="16484" xr:uid="{00000000-0005-0000-0000-0000D74B0000}"/>
    <cellStyle name="SAPBEXHLevel0X 5 16 6 2" xfId="31622" xr:uid="{00000000-0005-0000-0000-0000D84B0000}"/>
    <cellStyle name="SAPBEXHLevel0X 5 16 7" xfId="19094" xr:uid="{00000000-0005-0000-0000-0000D94B0000}"/>
    <cellStyle name="SAPBEXHLevel0X 5 16 7 2" xfId="34041" xr:uid="{00000000-0005-0000-0000-0000DA4B0000}"/>
    <cellStyle name="SAPBEXHLevel0X 5 16 8" xfId="39571" xr:uid="{6275FC30-4176-411A-9BCD-3093DE078898}"/>
    <cellStyle name="SAPBEXHLevel0X 5 16 9" xfId="42662" xr:uid="{DFB9DACE-9A79-40B8-9826-324889C1C83D}"/>
    <cellStyle name="SAPBEXHLevel0X 5 17" xfId="3128" xr:uid="{00000000-0005-0000-0000-0000DB4B0000}"/>
    <cellStyle name="SAPBEXHLevel0X 5 17 10" xfId="42339" xr:uid="{DB211700-FC2C-4B82-A756-C2CABBDF5EC1}"/>
    <cellStyle name="SAPBEXHLevel0X 5 17 11" xfId="44816" xr:uid="{1D1EA016-C888-4972-AFA5-7C3D1A667A18}"/>
    <cellStyle name="SAPBEXHLevel0X 5 17 12" xfId="46872" xr:uid="{3922278A-2D2B-485B-94D3-3087B86A5BE5}"/>
    <cellStyle name="SAPBEXHLevel0X 5 17 13" xfId="49175" xr:uid="{C630DDE0-1FCE-404F-99A1-5AA0A416EA57}"/>
    <cellStyle name="SAPBEXHLevel0X 5 17 2" xfId="8298" xr:uid="{00000000-0005-0000-0000-0000DC4B0000}"/>
    <cellStyle name="SAPBEXHLevel0X 5 17 2 2" xfId="24327" xr:uid="{00000000-0005-0000-0000-0000DD4B0000}"/>
    <cellStyle name="SAPBEXHLevel0X 5 17 3" xfId="11125" xr:uid="{00000000-0005-0000-0000-0000DE4B0000}"/>
    <cellStyle name="SAPBEXHLevel0X 5 17 3 2" xfId="26992" xr:uid="{00000000-0005-0000-0000-0000DF4B0000}"/>
    <cellStyle name="SAPBEXHLevel0X 5 17 4" xfId="13819" xr:uid="{00000000-0005-0000-0000-0000E04B0000}"/>
    <cellStyle name="SAPBEXHLevel0X 5 17 4 2" xfId="29407" xr:uid="{00000000-0005-0000-0000-0000E14B0000}"/>
    <cellStyle name="SAPBEXHLevel0X 5 17 5" xfId="16477" xr:uid="{00000000-0005-0000-0000-0000E24B0000}"/>
    <cellStyle name="SAPBEXHLevel0X 5 17 5 2" xfId="31615" xr:uid="{00000000-0005-0000-0000-0000E34B0000}"/>
    <cellStyle name="SAPBEXHLevel0X 5 17 6" xfId="19087" xr:uid="{00000000-0005-0000-0000-0000E44B0000}"/>
    <cellStyle name="SAPBEXHLevel0X 5 17 6 2" xfId="34034" xr:uid="{00000000-0005-0000-0000-0000E54B0000}"/>
    <cellStyle name="SAPBEXHLevel0X 5 17 7" xfId="21254" xr:uid="{00000000-0005-0000-0000-0000E64B0000}"/>
    <cellStyle name="SAPBEXHLevel0X 5 17 7 2" xfId="36180" xr:uid="{00000000-0005-0000-0000-0000E74B0000}"/>
    <cellStyle name="SAPBEXHLevel0X 5 17 8" xfId="6330" xr:uid="{00000000-0005-0000-0000-0000E84B0000}"/>
    <cellStyle name="SAPBEXHLevel0X 5 17 9" xfId="41900" xr:uid="{4C183BEC-C6D7-4F8A-A689-F99A0BE421C6}"/>
    <cellStyle name="SAPBEXHLevel0X 5 18" xfId="2132" xr:uid="{00000000-0005-0000-0000-0000E94B0000}"/>
    <cellStyle name="SAPBEXHLevel0X 5 18 10" xfId="45506" xr:uid="{C955639E-F7F1-4E34-AC1E-A6232DBBECB1}"/>
    <cellStyle name="SAPBEXHLevel0X 5 18 11" xfId="47828" xr:uid="{EF1C7DF1-29D2-46D2-9B24-1364483A1986}"/>
    <cellStyle name="SAPBEXHLevel0X 5 18 2" xfId="7372" xr:uid="{00000000-0005-0000-0000-0000EA4B0000}"/>
    <cellStyle name="SAPBEXHLevel0X 5 18 2 2" xfId="23574" xr:uid="{00000000-0005-0000-0000-0000EB4B0000}"/>
    <cellStyle name="SAPBEXHLevel0X 5 18 3" xfId="10213" xr:uid="{00000000-0005-0000-0000-0000EC4B0000}"/>
    <cellStyle name="SAPBEXHLevel0X 5 18 3 2" xfId="26177" xr:uid="{00000000-0005-0000-0000-0000ED4B0000}"/>
    <cellStyle name="SAPBEXHLevel0X 5 18 4" xfId="6991" xr:uid="{00000000-0005-0000-0000-0000EE4B0000}"/>
    <cellStyle name="SAPBEXHLevel0X 5 18 4 2" xfId="23372" xr:uid="{00000000-0005-0000-0000-0000EF4B0000}"/>
    <cellStyle name="SAPBEXHLevel0X 5 18 5" xfId="15661" xr:uid="{00000000-0005-0000-0000-0000F04B0000}"/>
    <cellStyle name="SAPBEXHLevel0X 5 18 5 2" xfId="30959" xr:uid="{00000000-0005-0000-0000-0000F14B0000}"/>
    <cellStyle name="SAPBEXHLevel0X 5 18 6" xfId="18347" xr:uid="{00000000-0005-0000-0000-0000F24B0000}"/>
    <cellStyle name="SAPBEXHLevel0X 5 18 6 2" xfId="33411" xr:uid="{00000000-0005-0000-0000-0000F34B0000}"/>
    <cellStyle name="SAPBEXHLevel0X 5 18 7" xfId="18367" xr:uid="{00000000-0005-0000-0000-0000F44B0000}"/>
    <cellStyle name="SAPBEXHLevel0X 5 18 7 2" xfId="33430" xr:uid="{00000000-0005-0000-0000-0000F54B0000}"/>
    <cellStyle name="SAPBEXHLevel0X 5 18 8" xfId="40348" xr:uid="{ADC5A592-DE65-4F08-9997-D4B60502E30C}"/>
    <cellStyle name="SAPBEXHLevel0X 5 18 9" xfId="38886" xr:uid="{A4EDECF8-174A-4AAE-B40F-E53E209EB1EA}"/>
    <cellStyle name="SAPBEXHLevel0X 5 19" xfId="5423" xr:uid="{00000000-0005-0000-0000-0000F64B0000}"/>
    <cellStyle name="SAPBEXHLevel0X 5 19 2" xfId="22673" xr:uid="{00000000-0005-0000-0000-0000F74B0000}"/>
    <cellStyle name="SAPBEXHLevel0X 5 2" xfId="844" xr:uid="{00000000-0005-0000-0000-0000F84B0000}"/>
    <cellStyle name="SAPBEXHLevel0X 5 2 10" xfId="18256" xr:uid="{00000000-0005-0000-0000-0000F94B0000}"/>
    <cellStyle name="SAPBEXHLevel0X 5 2 10 2" xfId="33354" xr:uid="{00000000-0005-0000-0000-0000FA4B0000}"/>
    <cellStyle name="SAPBEXHLevel0X 5 2 11" xfId="5053" xr:uid="{00000000-0005-0000-0000-0000FB4B0000}"/>
    <cellStyle name="SAPBEXHLevel0X 5 2 12" xfId="40709" xr:uid="{C342FE6B-07E1-4153-B9EE-5CB3284B9135}"/>
    <cellStyle name="SAPBEXHLevel0X 5 2 13" xfId="42663" xr:uid="{AFB41736-F66E-4AB6-99AE-53841D5CD44D}"/>
    <cellStyle name="SAPBEXHLevel0X 5 2 14" xfId="42115" xr:uid="{455070AE-6724-4D3C-8E8C-1D04B11A7DA9}"/>
    <cellStyle name="SAPBEXHLevel0X 5 2 15" xfId="47182" xr:uid="{A3C8CAD5-0249-4E5F-9449-D09DF9048651}"/>
    <cellStyle name="SAPBEXHLevel0X 5 2 2" xfId="3137" xr:uid="{00000000-0005-0000-0000-0000FC4B0000}"/>
    <cellStyle name="SAPBEXHLevel0X 5 2 2 10" xfId="40230" xr:uid="{812D8352-5E67-4FE5-8DBD-E6619886EE36}"/>
    <cellStyle name="SAPBEXHLevel0X 5 2 2 11" xfId="47183" xr:uid="{8CEF8206-6381-4DE4-998E-47228A4DB833}"/>
    <cellStyle name="SAPBEXHLevel0X 5 2 2 2" xfId="4380" xr:uid="{00000000-0005-0000-0000-0000FD4B0000}"/>
    <cellStyle name="SAPBEXHLevel0X 5 2 2 2 10" xfId="46073" xr:uid="{4A564F64-96F2-4032-BABB-E729AFF62758}"/>
    <cellStyle name="SAPBEXHLevel0X 5 2 2 2 11" xfId="48391" xr:uid="{23BBC0EF-41E8-42E0-8012-C850B4A80891}"/>
    <cellStyle name="SAPBEXHLevel0X 5 2 2 2 2" xfId="9535" xr:uid="{00000000-0005-0000-0000-0000FE4B0000}"/>
    <cellStyle name="SAPBEXHLevel0X 5 2 2 2 2 2" xfId="25526" xr:uid="{00000000-0005-0000-0000-0000FF4B0000}"/>
    <cellStyle name="SAPBEXHLevel0X 5 2 2 2 3" xfId="12353" xr:uid="{00000000-0005-0000-0000-0000004C0000}"/>
    <cellStyle name="SAPBEXHLevel0X 5 2 2 2 3 2" xfId="28197" xr:uid="{00000000-0005-0000-0000-0000014C0000}"/>
    <cellStyle name="SAPBEXHLevel0X 5 2 2 2 4" xfId="13983" xr:uid="{00000000-0005-0000-0000-0000024C0000}"/>
    <cellStyle name="SAPBEXHLevel0X 5 2 2 2 4 2" xfId="29565" xr:uid="{00000000-0005-0000-0000-0000034C0000}"/>
    <cellStyle name="SAPBEXHLevel0X 5 2 2 2 5" xfId="17676" xr:uid="{00000000-0005-0000-0000-0000044C0000}"/>
    <cellStyle name="SAPBEXHLevel0X 5 2 2 2 5 2" xfId="32792" xr:uid="{00000000-0005-0000-0000-0000054C0000}"/>
    <cellStyle name="SAPBEXHLevel0X 5 2 2 2 6" xfId="20284" xr:uid="{00000000-0005-0000-0000-0000064C0000}"/>
    <cellStyle name="SAPBEXHLevel0X 5 2 2 2 6 2" xfId="35221" xr:uid="{00000000-0005-0000-0000-0000074C0000}"/>
    <cellStyle name="SAPBEXHLevel0X 5 2 2 2 7" xfId="8942" xr:uid="{00000000-0005-0000-0000-0000084C0000}"/>
    <cellStyle name="SAPBEXHLevel0X 5 2 2 2 7 2" xfId="24971" xr:uid="{00000000-0005-0000-0000-0000094C0000}"/>
    <cellStyle name="SAPBEXHLevel0X 5 2 2 2 8" xfId="41731" xr:uid="{C1D9D4B5-DAB8-49F7-A618-33E95397B2E7}"/>
    <cellStyle name="SAPBEXHLevel0X 5 2 2 2 9" xfId="43883" xr:uid="{05754E5A-3EBD-43C4-A9B7-7A7891641DCC}"/>
    <cellStyle name="SAPBEXHLevel0X 5 2 2 3" xfId="8307" xr:uid="{00000000-0005-0000-0000-00000A4C0000}"/>
    <cellStyle name="SAPBEXHLevel0X 5 2 2 3 2" xfId="24336" xr:uid="{00000000-0005-0000-0000-00000B4C0000}"/>
    <cellStyle name="SAPBEXHLevel0X 5 2 2 4" xfId="11134" xr:uid="{00000000-0005-0000-0000-00000C4C0000}"/>
    <cellStyle name="SAPBEXHLevel0X 5 2 2 4 2" xfId="27001" xr:uid="{00000000-0005-0000-0000-00000D4C0000}"/>
    <cellStyle name="SAPBEXHLevel0X 5 2 2 5" xfId="14301" xr:uid="{00000000-0005-0000-0000-00000E4C0000}"/>
    <cellStyle name="SAPBEXHLevel0X 5 2 2 5 2" xfId="29824" xr:uid="{00000000-0005-0000-0000-00000F4C0000}"/>
    <cellStyle name="SAPBEXHLevel0X 5 2 2 6" xfId="16486" xr:uid="{00000000-0005-0000-0000-0000104C0000}"/>
    <cellStyle name="SAPBEXHLevel0X 5 2 2 6 2" xfId="31624" xr:uid="{00000000-0005-0000-0000-0000114C0000}"/>
    <cellStyle name="SAPBEXHLevel0X 5 2 2 7" xfId="19096" xr:uid="{00000000-0005-0000-0000-0000124C0000}"/>
    <cellStyle name="SAPBEXHLevel0X 5 2 2 7 2" xfId="34043" xr:uid="{00000000-0005-0000-0000-0000134C0000}"/>
    <cellStyle name="SAPBEXHLevel0X 5 2 2 8" xfId="40710" xr:uid="{D8A6A89C-701D-4F6D-9DEE-6542B5C39809}"/>
    <cellStyle name="SAPBEXHLevel0X 5 2 2 9" xfId="42664" xr:uid="{B58229E6-656B-4526-AD4F-255284F30976}"/>
    <cellStyle name="SAPBEXHLevel0X 5 2 3" xfId="3136" xr:uid="{00000000-0005-0000-0000-0000144C0000}"/>
    <cellStyle name="SAPBEXHLevel0X 5 2 3 10" xfId="43882" xr:uid="{9E36E3E6-C968-442A-8762-2F25D4A16889}"/>
    <cellStyle name="SAPBEXHLevel0X 5 2 3 11" xfId="46072" xr:uid="{26F9DCC4-BB1D-45E8-A902-228D89E5F506}"/>
    <cellStyle name="SAPBEXHLevel0X 5 2 3 12" xfId="48390" xr:uid="{E71D06E9-ABDB-4017-AEAE-7FD9B48AA2EC}"/>
    <cellStyle name="SAPBEXHLevel0X 5 2 3 2" xfId="8306" xr:uid="{00000000-0005-0000-0000-0000154C0000}"/>
    <cellStyle name="SAPBEXHLevel0X 5 2 3 2 2" xfId="24335" xr:uid="{00000000-0005-0000-0000-0000164C0000}"/>
    <cellStyle name="SAPBEXHLevel0X 5 2 3 3" xfId="11133" xr:uid="{00000000-0005-0000-0000-0000174C0000}"/>
    <cellStyle name="SAPBEXHLevel0X 5 2 3 3 2" xfId="27000" xr:uid="{00000000-0005-0000-0000-0000184C0000}"/>
    <cellStyle name="SAPBEXHLevel0X 5 2 3 4" xfId="15041" xr:uid="{00000000-0005-0000-0000-0000194C0000}"/>
    <cellStyle name="SAPBEXHLevel0X 5 2 3 4 2" xfId="30488" xr:uid="{00000000-0005-0000-0000-00001A4C0000}"/>
    <cellStyle name="SAPBEXHLevel0X 5 2 3 5" xfId="16485" xr:uid="{00000000-0005-0000-0000-00001B4C0000}"/>
    <cellStyle name="SAPBEXHLevel0X 5 2 3 5 2" xfId="31623" xr:uid="{00000000-0005-0000-0000-00001C4C0000}"/>
    <cellStyle name="SAPBEXHLevel0X 5 2 3 6" xfId="19095" xr:uid="{00000000-0005-0000-0000-00001D4C0000}"/>
    <cellStyle name="SAPBEXHLevel0X 5 2 3 6 2" xfId="34042" xr:uid="{00000000-0005-0000-0000-00001E4C0000}"/>
    <cellStyle name="SAPBEXHLevel0X 5 2 3 7" xfId="21262" xr:uid="{00000000-0005-0000-0000-00001F4C0000}"/>
    <cellStyle name="SAPBEXHLevel0X 5 2 3 7 2" xfId="36188" xr:uid="{00000000-0005-0000-0000-0000204C0000}"/>
    <cellStyle name="SAPBEXHLevel0X 5 2 3 8" xfId="6331" xr:uid="{00000000-0005-0000-0000-0000214C0000}"/>
    <cellStyle name="SAPBEXHLevel0X 5 2 3 9" xfId="41732" xr:uid="{26A4B0BA-BCF2-4097-9764-4227BF4159D0}"/>
    <cellStyle name="SAPBEXHLevel0X 5 2 4" xfId="4381" xr:uid="{00000000-0005-0000-0000-0000224C0000}"/>
    <cellStyle name="SAPBEXHLevel0X 5 2 4 2" xfId="9536" xr:uid="{00000000-0005-0000-0000-0000234C0000}"/>
    <cellStyle name="SAPBEXHLevel0X 5 2 4 2 2" xfId="25527" xr:uid="{00000000-0005-0000-0000-0000244C0000}"/>
    <cellStyle name="SAPBEXHLevel0X 5 2 4 3" xfId="12354" xr:uid="{00000000-0005-0000-0000-0000254C0000}"/>
    <cellStyle name="SAPBEXHLevel0X 5 2 4 3 2" xfId="28198" xr:uid="{00000000-0005-0000-0000-0000264C0000}"/>
    <cellStyle name="SAPBEXHLevel0X 5 2 4 4" xfId="5943" xr:uid="{00000000-0005-0000-0000-0000274C0000}"/>
    <cellStyle name="SAPBEXHLevel0X 5 2 4 4 2" xfId="22917" xr:uid="{00000000-0005-0000-0000-0000284C0000}"/>
    <cellStyle name="SAPBEXHLevel0X 5 2 4 5" xfId="17677" xr:uid="{00000000-0005-0000-0000-0000294C0000}"/>
    <cellStyle name="SAPBEXHLevel0X 5 2 4 5 2" xfId="32793" xr:uid="{00000000-0005-0000-0000-00002A4C0000}"/>
    <cellStyle name="SAPBEXHLevel0X 5 2 4 6" xfId="20285" xr:uid="{00000000-0005-0000-0000-00002B4C0000}"/>
    <cellStyle name="SAPBEXHLevel0X 5 2 4 6 2" xfId="35222" xr:uid="{00000000-0005-0000-0000-00002C4C0000}"/>
    <cellStyle name="SAPBEXHLevel0X 5 2 4 7" xfId="21222" xr:uid="{00000000-0005-0000-0000-00002D4C0000}"/>
    <cellStyle name="SAPBEXHLevel0X 5 2 4 7 2" xfId="36148" xr:uid="{00000000-0005-0000-0000-00002E4C0000}"/>
    <cellStyle name="SAPBEXHLevel0X 5 2 5" xfId="5422" xr:uid="{00000000-0005-0000-0000-00002F4C0000}"/>
    <cellStyle name="SAPBEXHLevel0X 5 2 5 2" xfId="22672" xr:uid="{00000000-0005-0000-0000-0000304C0000}"/>
    <cellStyle name="SAPBEXHLevel0X 5 2 6" xfId="7273" xr:uid="{00000000-0005-0000-0000-0000314C0000}"/>
    <cellStyle name="SAPBEXHLevel0X 5 2 6 2" xfId="23517" xr:uid="{00000000-0005-0000-0000-0000324C0000}"/>
    <cellStyle name="SAPBEXHLevel0X 5 2 7" xfId="12931" xr:uid="{00000000-0005-0000-0000-0000334C0000}"/>
    <cellStyle name="SAPBEXHLevel0X 5 2 7 2" xfId="28770" xr:uid="{00000000-0005-0000-0000-0000344C0000}"/>
    <cellStyle name="SAPBEXHLevel0X 5 2 8" xfId="14670" xr:uid="{00000000-0005-0000-0000-0000354C0000}"/>
    <cellStyle name="SAPBEXHLevel0X 5 2 8 2" xfId="30165" xr:uid="{00000000-0005-0000-0000-0000364C0000}"/>
    <cellStyle name="SAPBEXHLevel0X 5 2 9" xfId="15366" xr:uid="{00000000-0005-0000-0000-0000374C0000}"/>
    <cellStyle name="SAPBEXHLevel0X 5 2 9 2" xfId="30773" xr:uid="{00000000-0005-0000-0000-0000384C0000}"/>
    <cellStyle name="SAPBEXHLevel0X 5 20" xfId="5756" xr:uid="{00000000-0005-0000-0000-0000394C0000}"/>
    <cellStyle name="SAPBEXHLevel0X 5 20 2" xfId="22797" xr:uid="{00000000-0005-0000-0000-00003A4C0000}"/>
    <cellStyle name="SAPBEXHLevel0X 5 21" xfId="5869" xr:uid="{00000000-0005-0000-0000-00003B4C0000}"/>
    <cellStyle name="SAPBEXHLevel0X 5 21 2" xfId="22868" xr:uid="{00000000-0005-0000-0000-00003C4C0000}"/>
    <cellStyle name="SAPBEXHLevel0X 5 22" xfId="14445" xr:uid="{00000000-0005-0000-0000-00003D4C0000}"/>
    <cellStyle name="SAPBEXHLevel0X 5 22 2" xfId="29964" xr:uid="{00000000-0005-0000-0000-00003E4C0000}"/>
    <cellStyle name="SAPBEXHLevel0X 5 23" xfId="15456" xr:uid="{00000000-0005-0000-0000-00003F4C0000}"/>
    <cellStyle name="SAPBEXHLevel0X 5 23 2" xfId="30825" xr:uid="{00000000-0005-0000-0000-0000404C0000}"/>
    <cellStyle name="SAPBEXHLevel0X 5 24" xfId="15682" xr:uid="{00000000-0005-0000-0000-0000414C0000}"/>
    <cellStyle name="SAPBEXHLevel0X 5 24 2" xfId="30977" xr:uid="{00000000-0005-0000-0000-0000424C0000}"/>
    <cellStyle name="SAPBEXHLevel0X 5 25" xfId="5052" xr:uid="{00000000-0005-0000-0000-0000434C0000}"/>
    <cellStyle name="SAPBEXHLevel0X 5 26" xfId="22153" xr:uid="{00000000-0005-0000-0000-0000444C0000}"/>
    <cellStyle name="SAPBEXHLevel0X 5 27" xfId="38259" xr:uid="{C8C92087-FAEE-4E35-AE74-1D06089A431E}"/>
    <cellStyle name="SAPBEXHLevel0X 5 28" xfId="41368" xr:uid="{57B60BD7-4DB4-4E06-A0B0-4ECAF585BC99}"/>
    <cellStyle name="SAPBEXHLevel0X 5 29" xfId="39822" xr:uid="{1DD17377-5411-417F-AB57-2D539AEA30EC}"/>
    <cellStyle name="SAPBEXHLevel0X 5 3" xfId="3138" xr:uid="{00000000-0005-0000-0000-0000454C0000}"/>
    <cellStyle name="SAPBEXHLevel0X 5 3 10" xfId="39570" xr:uid="{FA8C392E-5C2D-4550-B91B-441D2B27F75E}"/>
    <cellStyle name="SAPBEXHLevel0X 5 3 11" xfId="42665" xr:uid="{147E80FF-D2BB-4A02-8A47-3CA889ADD526}"/>
    <cellStyle name="SAPBEXHLevel0X 5 3 12" xfId="42116" xr:uid="{957FB9F3-2447-4919-8ECC-9EAD3ED85EE9}"/>
    <cellStyle name="SAPBEXHLevel0X 5 3 13" xfId="47184" xr:uid="{0BB05054-D80E-490C-BE91-73B5E4DFFB1D}"/>
    <cellStyle name="SAPBEXHLevel0X 5 3 2" xfId="3139" xr:uid="{00000000-0005-0000-0000-0000464C0000}"/>
    <cellStyle name="SAPBEXHLevel0X 5 3 2 10" xfId="42117" xr:uid="{08C18C61-DCA1-4FAA-A9E1-C6345D44D59C}"/>
    <cellStyle name="SAPBEXHLevel0X 5 3 2 11" xfId="47185" xr:uid="{C34D25F6-C221-46F0-9D5C-B08356BAF893}"/>
    <cellStyle name="SAPBEXHLevel0X 5 3 2 2" xfId="4378" xr:uid="{00000000-0005-0000-0000-0000474C0000}"/>
    <cellStyle name="SAPBEXHLevel0X 5 3 2 2 10" xfId="46075" xr:uid="{994B84FA-03E1-4A9F-8348-FB2208584D92}"/>
    <cellStyle name="SAPBEXHLevel0X 5 3 2 2 11" xfId="48393" xr:uid="{CA3A63A8-3914-40D1-9E9C-0576009682A5}"/>
    <cellStyle name="SAPBEXHLevel0X 5 3 2 2 2" xfId="9533" xr:uid="{00000000-0005-0000-0000-0000484C0000}"/>
    <cellStyle name="SAPBEXHLevel0X 5 3 2 2 2 2" xfId="25524" xr:uid="{00000000-0005-0000-0000-0000494C0000}"/>
    <cellStyle name="SAPBEXHLevel0X 5 3 2 2 3" xfId="12351" xr:uid="{00000000-0005-0000-0000-00004A4C0000}"/>
    <cellStyle name="SAPBEXHLevel0X 5 3 2 2 3 2" xfId="28195" xr:uid="{00000000-0005-0000-0000-00004B4C0000}"/>
    <cellStyle name="SAPBEXHLevel0X 5 3 2 2 4" xfId="13259" xr:uid="{00000000-0005-0000-0000-00004C4C0000}"/>
    <cellStyle name="SAPBEXHLevel0X 5 3 2 2 4 2" xfId="29007" xr:uid="{00000000-0005-0000-0000-00004D4C0000}"/>
    <cellStyle name="SAPBEXHLevel0X 5 3 2 2 5" xfId="17674" xr:uid="{00000000-0005-0000-0000-00004E4C0000}"/>
    <cellStyle name="SAPBEXHLevel0X 5 3 2 2 5 2" xfId="32790" xr:uid="{00000000-0005-0000-0000-00004F4C0000}"/>
    <cellStyle name="SAPBEXHLevel0X 5 3 2 2 6" xfId="20282" xr:uid="{00000000-0005-0000-0000-0000504C0000}"/>
    <cellStyle name="SAPBEXHLevel0X 5 3 2 2 6 2" xfId="35219" xr:uid="{00000000-0005-0000-0000-0000514C0000}"/>
    <cellStyle name="SAPBEXHLevel0X 5 3 2 2 7" xfId="15794" xr:uid="{00000000-0005-0000-0000-0000524C0000}"/>
    <cellStyle name="SAPBEXHLevel0X 5 3 2 2 7 2" xfId="31046" xr:uid="{00000000-0005-0000-0000-0000534C0000}"/>
    <cellStyle name="SAPBEXHLevel0X 5 3 2 2 8" xfId="41729" xr:uid="{53283347-752B-4542-A39F-D0A6A2CB3DFD}"/>
    <cellStyle name="SAPBEXHLevel0X 5 3 2 2 9" xfId="43885" xr:uid="{9B0E04BD-C0F4-4F8C-AF98-B74CA8BF8DB9}"/>
    <cellStyle name="SAPBEXHLevel0X 5 3 2 3" xfId="8309" xr:uid="{00000000-0005-0000-0000-0000544C0000}"/>
    <cellStyle name="SAPBEXHLevel0X 5 3 2 3 2" xfId="24338" xr:uid="{00000000-0005-0000-0000-0000554C0000}"/>
    <cellStyle name="SAPBEXHLevel0X 5 3 2 4" xfId="11136" xr:uid="{00000000-0005-0000-0000-0000564C0000}"/>
    <cellStyle name="SAPBEXHLevel0X 5 3 2 4 2" xfId="27003" xr:uid="{00000000-0005-0000-0000-0000574C0000}"/>
    <cellStyle name="SAPBEXHLevel0X 5 3 2 5" xfId="14302" xr:uid="{00000000-0005-0000-0000-0000584C0000}"/>
    <cellStyle name="SAPBEXHLevel0X 5 3 2 5 2" xfId="29825" xr:uid="{00000000-0005-0000-0000-0000594C0000}"/>
    <cellStyle name="SAPBEXHLevel0X 5 3 2 6" xfId="16488" xr:uid="{00000000-0005-0000-0000-00005A4C0000}"/>
    <cellStyle name="SAPBEXHLevel0X 5 3 2 6 2" xfId="31626" xr:uid="{00000000-0005-0000-0000-00005B4C0000}"/>
    <cellStyle name="SAPBEXHLevel0X 5 3 2 7" xfId="19098" xr:uid="{00000000-0005-0000-0000-00005C4C0000}"/>
    <cellStyle name="SAPBEXHLevel0X 5 3 2 7 2" xfId="34045" xr:uid="{00000000-0005-0000-0000-00005D4C0000}"/>
    <cellStyle name="SAPBEXHLevel0X 5 3 2 8" xfId="39569" xr:uid="{FCF6D5E1-DBB9-414A-8C9B-839513AFBF54}"/>
    <cellStyle name="SAPBEXHLevel0X 5 3 2 9" xfId="42666" xr:uid="{CC83A3C2-85A2-41B4-940E-282E4BEE00FD}"/>
    <cellStyle name="SAPBEXHLevel0X 5 3 3" xfId="4379" xr:uid="{00000000-0005-0000-0000-00005E4C0000}"/>
    <cellStyle name="SAPBEXHLevel0X 5 3 3 10" xfId="46074" xr:uid="{1EFA7B69-8349-4B4B-B6C3-4467949CE699}"/>
    <cellStyle name="SAPBEXHLevel0X 5 3 3 11" xfId="48392" xr:uid="{DA84FE05-6661-4922-BFD1-F592C3B771E0}"/>
    <cellStyle name="SAPBEXHLevel0X 5 3 3 2" xfId="9534" xr:uid="{00000000-0005-0000-0000-00005F4C0000}"/>
    <cellStyle name="SAPBEXHLevel0X 5 3 3 2 2" xfId="25525" xr:uid="{00000000-0005-0000-0000-0000604C0000}"/>
    <cellStyle name="SAPBEXHLevel0X 5 3 3 3" xfId="12352" xr:uid="{00000000-0005-0000-0000-0000614C0000}"/>
    <cellStyle name="SAPBEXHLevel0X 5 3 3 3 2" xfId="28196" xr:uid="{00000000-0005-0000-0000-0000624C0000}"/>
    <cellStyle name="SAPBEXHLevel0X 5 3 3 4" xfId="14894" xr:uid="{00000000-0005-0000-0000-0000634C0000}"/>
    <cellStyle name="SAPBEXHLevel0X 5 3 3 4 2" xfId="30345" xr:uid="{00000000-0005-0000-0000-0000644C0000}"/>
    <cellStyle name="SAPBEXHLevel0X 5 3 3 5" xfId="17675" xr:uid="{00000000-0005-0000-0000-0000654C0000}"/>
    <cellStyle name="SAPBEXHLevel0X 5 3 3 5 2" xfId="32791" xr:uid="{00000000-0005-0000-0000-0000664C0000}"/>
    <cellStyle name="SAPBEXHLevel0X 5 3 3 6" xfId="20283" xr:uid="{00000000-0005-0000-0000-0000674C0000}"/>
    <cellStyle name="SAPBEXHLevel0X 5 3 3 6 2" xfId="35220" xr:uid="{00000000-0005-0000-0000-0000684C0000}"/>
    <cellStyle name="SAPBEXHLevel0X 5 3 3 7" xfId="21601" xr:uid="{00000000-0005-0000-0000-0000694C0000}"/>
    <cellStyle name="SAPBEXHLevel0X 5 3 3 7 2" xfId="36527" xr:uid="{00000000-0005-0000-0000-00006A4C0000}"/>
    <cellStyle name="SAPBEXHLevel0X 5 3 3 8" xfId="41730" xr:uid="{C456AED1-0E96-4895-ABEA-60DD7E71B799}"/>
    <cellStyle name="SAPBEXHLevel0X 5 3 3 9" xfId="43884" xr:uid="{C556F069-65E9-4A0C-BF7B-DBEAEC479F35}"/>
    <cellStyle name="SAPBEXHLevel0X 5 3 4" xfId="8308" xr:uid="{00000000-0005-0000-0000-00006B4C0000}"/>
    <cellStyle name="SAPBEXHLevel0X 5 3 4 2" xfId="24337" xr:uid="{00000000-0005-0000-0000-00006C4C0000}"/>
    <cellStyle name="SAPBEXHLevel0X 5 3 5" xfId="11135" xr:uid="{00000000-0005-0000-0000-00006D4C0000}"/>
    <cellStyle name="SAPBEXHLevel0X 5 3 5 2" xfId="27002" xr:uid="{00000000-0005-0000-0000-00006E4C0000}"/>
    <cellStyle name="SAPBEXHLevel0X 5 3 6" xfId="14627" xr:uid="{00000000-0005-0000-0000-00006F4C0000}"/>
    <cellStyle name="SAPBEXHLevel0X 5 3 6 2" xfId="30128" xr:uid="{00000000-0005-0000-0000-0000704C0000}"/>
    <cellStyle name="SAPBEXHLevel0X 5 3 7" xfId="16487" xr:uid="{00000000-0005-0000-0000-0000714C0000}"/>
    <cellStyle name="SAPBEXHLevel0X 5 3 7 2" xfId="31625" xr:uid="{00000000-0005-0000-0000-0000724C0000}"/>
    <cellStyle name="SAPBEXHLevel0X 5 3 8" xfId="19097" xr:uid="{00000000-0005-0000-0000-0000734C0000}"/>
    <cellStyle name="SAPBEXHLevel0X 5 3 8 2" xfId="34044" xr:uid="{00000000-0005-0000-0000-0000744C0000}"/>
    <cellStyle name="SAPBEXHLevel0X 5 3 9" xfId="22170" xr:uid="{00000000-0005-0000-0000-0000754C0000}"/>
    <cellStyle name="SAPBEXHLevel0X 5 30" xfId="38943" xr:uid="{ED74DD24-9456-42DF-815D-F8E71FBC3EC3}"/>
    <cellStyle name="SAPBEXHLevel0X 5 4" xfId="3140" xr:uid="{00000000-0005-0000-0000-0000764C0000}"/>
    <cellStyle name="SAPBEXHLevel0X 5 4 10" xfId="42667" xr:uid="{14043816-5355-43B6-B2FB-585816B79D56}"/>
    <cellStyle name="SAPBEXHLevel0X 5 4 11" xfId="42118" xr:uid="{2881DE68-2A1E-4648-B093-3742281172F3}"/>
    <cellStyle name="SAPBEXHLevel0X 5 4 12" xfId="47186" xr:uid="{5EED3899-18A9-4E56-B672-2E5624455916}"/>
    <cellStyle name="SAPBEXHLevel0X 5 4 2" xfId="3141" xr:uid="{00000000-0005-0000-0000-0000774C0000}"/>
    <cellStyle name="SAPBEXHLevel0X 5 4 2 10" xfId="42119" xr:uid="{5BCB8EE4-808C-4DB3-A21D-AFE8F494E6D6}"/>
    <cellStyle name="SAPBEXHLevel0X 5 4 2 11" xfId="47187" xr:uid="{CB97D2CD-494F-4887-B86A-2555F8CB9ED7}"/>
    <cellStyle name="SAPBEXHLevel0X 5 4 2 2" xfId="4376" xr:uid="{00000000-0005-0000-0000-0000784C0000}"/>
    <cellStyle name="SAPBEXHLevel0X 5 4 2 2 10" xfId="46077" xr:uid="{2B57FC81-E9FB-4255-A5B8-2F8DA5D590D6}"/>
    <cellStyle name="SAPBEXHLevel0X 5 4 2 2 11" xfId="48395" xr:uid="{31C8FA37-D7CD-4DF1-AE6C-E964C8EF32E8}"/>
    <cellStyle name="SAPBEXHLevel0X 5 4 2 2 2" xfId="9531" xr:uid="{00000000-0005-0000-0000-0000794C0000}"/>
    <cellStyle name="SAPBEXHLevel0X 5 4 2 2 2 2" xfId="25522" xr:uid="{00000000-0005-0000-0000-00007A4C0000}"/>
    <cellStyle name="SAPBEXHLevel0X 5 4 2 2 3" xfId="12349" xr:uid="{00000000-0005-0000-0000-00007B4C0000}"/>
    <cellStyle name="SAPBEXHLevel0X 5 4 2 2 3 2" xfId="28193" xr:uid="{00000000-0005-0000-0000-00007C4C0000}"/>
    <cellStyle name="SAPBEXHLevel0X 5 4 2 2 4" xfId="14893" xr:uid="{00000000-0005-0000-0000-00007D4C0000}"/>
    <cellStyle name="SAPBEXHLevel0X 5 4 2 2 4 2" xfId="30344" xr:uid="{00000000-0005-0000-0000-00007E4C0000}"/>
    <cellStyle name="SAPBEXHLevel0X 5 4 2 2 5" xfId="17672" xr:uid="{00000000-0005-0000-0000-00007F4C0000}"/>
    <cellStyle name="SAPBEXHLevel0X 5 4 2 2 5 2" xfId="32788" xr:uid="{00000000-0005-0000-0000-0000804C0000}"/>
    <cellStyle name="SAPBEXHLevel0X 5 4 2 2 6" xfId="20280" xr:uid="{00000000-0005-0000-0000-0000814C0000}"/>
    <cellStyle name="SAPBEXHLevel0X 5 4 2 2 6 2" xfId="35217" xr:uid="{00000000-0005-0000-0000-0000824C0000}"/>
    <cellStyle name="SAPBEXHLevel0X 5 4 2 2 7" xfId="20872" xr:uid="{00000000-0005-0000-0000-0000834C0000}"/>
    <cellStyle name="SAPBEXHLevel0X 5 4 2 2 7 2" xfId="35799" xr:uid="{00000000-0005-0000-0000-0000844C0000}"/>
    <cellStyle name="SAPBEXHLevel0X 5 4 2 2 8" xfId="41727" xr:uid="{8113A85F-751B-49BA-83D5-9E5316208000}"/>
    <cellStyle name="SAPBEXHLevel0X 5 4 2 2 9" xfId="43887" xr:uid="{4C8B35B0-7E8D-41FD-9007-7C82988D502F}"/>
    <cellStyle name="SAPBEXHLevel0X 5 4 2 3" xfId="8311" xr:uid="{00000000-0005-0000-0000-0000854C0000}"/>
    <cellStyle name="SAPBEXHLevel0X 5 4 2 3 2" xfId="24340" xr:uid="{00000000-0005-0000-0000-0000864C0000}"/>
    <cellStyle name="SAPBEXHLevel0X 5 4 2 4" xfId="11138" xr:uid="{00000000-0005-0000-0000-0000874C0000}"/>
    <cellStyle name="SAPBEXHLevel0X 5 4 2 4 2" xfId="27005" xr:uid="{00000000-0005-0000-0000-0000884C0000}"/>
    <cellStyle name="SAPBEXHLevel0X 5 4 2 5" xfId="15311" xr:uid="{00000000-0005-0000-0000-0000894C0000}"/>
    <cellStyle name="SAPBEXHLevel0X 5 4 2 5 2" xfId="30720" xr:uid="{00000000-0005-0000-0000-00008A4C0000}"/>
    <cellStyle name="SAPBEXHLevel0X 5 4 2 6" xfId="16490" xr:uid="{00000000-0005-0000-0000-00008B4C0000}"/>
    <cellStyle name="SAPBEXHLevel0X 5 4 2 6 2" xfId="31628" xr:uid="{00000000-0005-0000-0000-00008C4C0000}"/>
    <cellStyle name="SAPBEXHLevel0X 5 4 2 7" xfId="19100" xr:uid="{00000000-0005-0000-0000-00008D4C0000}"/>
    <cellStyle name="SAPBEXHLevel0X 5 4 2 7 2" xfId="34047" xr:uid="{00000000-0005-0000-0000-00008E4C0000}"/>
    <cellStyle name="SAPBEXHLevel0X 5 4 2 8" xfId="41892" xr:uid="{722F007D-73E0-48A6-8F89-B9F17A100601}"/>
    <cellStyle name="SAPBEXHLevel0X 5 4 2 9" xfId="42668" xr:uid="{0040996F-C273-4963-AA8D-B460A44E5CF4}"/>
    <cellStyle name="SAPBEXHLevel0X 5 4 3" xfId="4377" xr:uid="{00000000-0005-0000-0000-00008F4C0000}"/>
    <cellStyle name="SAPBEXHLevel0X 5 4 3 10" xfId="46076" xr:uid="{704E8351-5707-4A31-99C0-D0EE6FA3A753}"/>
    <cellStyle name="SAPBEXHLevel0X 5 4 3 11" xfId="48394" xr:uid="{19A65ED3-6AF6-4732-A15C-12C29C859844}"/>
    <cellStyle name="SAPBEXHLevel0X 5 4 3 2" xfId="9532" xr:uid="{00000000-0005-0000-0000-0000904C0000}"/>
    <cellStyle name="SAPBEXHLevel0X 5 4 3 2 2" xfId="25523" xr:uid="{00000000-0005-0000-0000-0000914C0000}"/>
    <cellStyle name="SAPBEXHLevel0X 5 4 3 3" xfId="12350" xr:uid="{00000000-0005-0000-0000-0000924C0000}"/>
    <cellStyle name="SAPBEXHLevel0X 5 4 3 3 2" xfId="28194" xr:uid="{00000000-0005-0000-0000-0000934C0000}"/>
    <cellStyle name="SAPBEXHLevel0X 5 4 3 4" xfId="13981" xr:uid="{00000000-0005-0000-0000-0000944C0000}"/>
    <cellStyle name="SAPBEXHLevel0X 5 4 3 4 2" xfId="29563" xr:uid="{00000000-0005-0000-0000-0000954C0000}"/>
    <cellStyle name="SAPBEXHLevel0X 5 4 3 5" xfId="17673" xr:uid="{00000000-0005-0000-0000-0000964C0000}"/>
    <cellStyle name="SAPBEXHLevel0X 5 4 3 5 2" xfId="32789" xr:uid="{00000000-0005-0000-0000-0000974C0000}"/>
    <cellStyle name="SAPBEXHLevel0X 5 4 3 6" xfId="20281" xr:uid="{00000000-0005-0000-0000-0000984C0000}"/>
    <cellStyle name="SAPBEXHLevel0X 5 4 3 6 2" xfId="35218" xr:uid="{00000000-0005-0000-0000-0000994C0000}"/>
    <cellStyle name="SAPBEXHLevel0X 5 4 3 7" xfId="20864" xr:uid="{00000000-0005-0000-0000-00009A4C0000}"/>
    <cellStyle name="SAPBEXHLevel0X 5 4 3 7 2" xfId="35791" xr:uid="{00000000-0005-0000-0000-00009B4C0000}"/>
    <cellStyle name="SAPBEXHLevel0X 5 4 3 8" xfId="41728" xr:uid="{F1C894E4-63E1-49CB-B3E4-2EBDA8A5DF79}"/>
    <cellStyle name="SAPBEXHLevel0X 5 4 3 9" xfId="43886" xr:uid="{8CAAB8EA-D799-47E3-9E34-EDD2D664107F}"/>
    <cellStyle name="SAPBEXHLevel0X 5 4 4" xfId="8310" xr:uid="{00000000-0005-0000-0000-00009C4C0000}"/>
    <cellStyle name="SAPBEXHLevel0X 5 4 4 2" xfId="24339" xr:uid="{00000000-0005-0000-0000-00009D4C0000}"/>
    <cellStyle name="SAPBEXHLevel0X 5 4 5" xfId="11137" xr:uid="{00000000-0005-0000-0000-00009E4C0000}"/>
    <cellStyle name="SAPBEXHLevel0X 5 4 5 2" xfId="27004" xr:uid="{00000000-0005-0000-0000-00009F4C0000}"/>
    <cellStyle name="SAPBEXHLevel0X 5 4 6" xfId="13095" xr:uid="{00000000-0005-0000-0000-0000A04C0000}"/>
    <cellStyle name="SAPBEXHLevel0X 5 4 6 2" xfId="28875" xr:uid="{00000000-0005-0000-0000-0000A14C0000}"/>
    <cellStyle name="SAPBEXHLevel0X 5 4 7" xfId="16489" xr:uid="{00000000-0005-0000-0000-0000A24C0000}"/>
    <cellStyle name="SAPBEXHLevel0X 5 4 7 2" xfId="31627" xr:uid="{00000000-0005-0000-0000-0000A34C0000}"/>
    <cellStyle name="SAPBEXHLevel0X 5 4 8" xfId="19099" xr:uid="{00000000-0005-0000-0000-0000A44C0000}"/>
    <cellStyle name="SAPBEXHLevel0X 5 4 8 2" xfId="34046" xr:uid="{00000000-0005-0000-0000-0000A54C0000}"/>
    <cellStyle name="SAPBEXHLevel0X 5 4 9" xfId="41893" xr:uid="{83616FE5-059D-474A-9420-76791A207BD1}"/>
    <cellStyle name="SAPBEXHLevel0X 5 5" xfId="3142" xr:uid="{00000000-0005-0000-0000-0000A64C0000}"/>
    <cellStyle name="SAPBEXHLevel0X 5 5 10" xfId="42669" xr:uid="{04301245-D055-4ED5-8251-A52EFD1F92AA}"/>
    <cellStyle name="SAPBEXHLevel0X 5 5 11" xfId="42120" xr:uid="{0BEFCBAC-58B9-46A0-BC18-F1B24BE33BEC}"/>
    <cellStyle name="SAPBEXHLevel0X 5 5 12" xfId="47188" xr:uid="{99F2EAE7-CCB6-46AD-B7E0-43E847A11A9E}"/>
    <cellStyle name="SAPBEXHLevel0X 5 5 2" xfId="3143" xr:uid="{00000000-0005-0000-0000-0000A74C0000}"/>
    <cellStyle name="SAPBEXHLevel0X 5 5 2 10" xfId="42121" xr:uid="{F0DE526B-1E0D-411F-B78C-0F743D418DB7}"/>
    <cellStyle name="SAPBEXHLevel0X 5 5 2 11" xfId="47189" xr:uid="{F1D4087A-8265-416F-9B06-95EC05C5B236}"/>
    <cellStyle name="SAPBEXHLevel0X 5 5 2 2" xfId="4374" xr:uid="{00000000-0005-0000-0000-0000A84C0000}"/>
    <cellStyle name="SAPBEXHLevel0X 5 5 2 2 10" xfId="46079" xr:uid="{8E419902-8172-40D2-927C-8D75088DE0F3}"/>
    <cellStyle name="SAPBEXHLevel0X 5 5 2 2 11" xfId="48397" xr:uid="{8CAE7EFC-6ACA-42AA-A769-9C37A3F803DE}"/>
    <cellStyle name="SAPBEXHLevel0X 5 5 2 2 2" xfId="9529" xr:uid="{00000000-0005-0000-0000-0000A94C0000}"/>
    <cellStyle name="SAPBEXHLevel0X 5 5 2 2 2 2" xfId="25520" xr:uid="{00000000-0005-0000-0000-0000AA4C0000}"/>
    <cellStyle name="SAPBEXHLevel0X 5 5 2 2 3" xfId="12347" xr:uid="{00000000-0005-0000-0000-0000AB4C0000}"/>
    <cellStyle name="SAPBEXHLevel0X 5 5 2 2 3 2" xfId="28191" xr:uid="{00000000-0005-0000-0000-0000AC4C0000}"/>
    <cellStyle name="SAPBEXHLevel0X 5 5 2 2 4" xfId="12997" xr:uid="{00000000-0005-0000-0000-0000AD4C0000}"/>
    <cellStyle name="SAPBEXHLevel0X 5 5 2 2 4 2" xfId="28803" xr:uid="{00000000-0005-0000-0000-0000AE4C0000}"/>
    <cellStyle name="SAPBEXHLevel0X 5 5 2 2 5" xfId="17670" xr:uid="{00000000-0005-0000-0000-0000AF4C0000}"/>
    <cellStyle name="SAPBEXHLevel0X 5 5 2 2 5 2" xfId="32786" xr:uid="{00000000-0005-0000-0000-0000B04C0000}"/>
    <cellStyle name="SAPBEXHLevel0X 5 5 2 2 6" xfId="20278" xr:uid="{00000000-0005-0000-0000-0000B14C0000}"/>
    <cellStyle name="SAPBEXHLevel0X 5 5 2 2 6 2" xfId="35215" xr:uid="{00000000-0005-0000-0000-0000B24C0000}"/>
    <cellStyle name="SAPBEXHLevel0X 5 5 2 2 7" xfId="20869" xr:uid="{00000000-0005-0000-0000-0000B34C0000}"/>
    <cellStyle name="SAPBEXHLevel0X 5 5 2 2 7 2" xfId="35796" xr:uid="{00000000-0005-0000-0000-0000B44C0000}"/>
    <cellStyle name="SAPBEXHLevel0X 5 5 2 2 8" xfId="41725" xr:uid="{D26D3FD9-37ED-4CFB-A2C8-0938F726CB81}"/>
    <cellStyle name="SAPBEXHLevel0X 5 5 2 2 9" xfId="43889" xr:uid="{07CFFCD0-4811-43D8-9E4C-9764AE79E00A}"/>
    <cellStyle name="SAPBEXHLevel0X 5 5 2 3" xfId="8313" xr:uid="{00000000-0005-0000-0000-0000B54C0000}"/>
    <cellStyle name="SAPBEXHLevel0X 5 5 2 3 2" xfId="24342" xr:uid="{00000000-0005-0000-0000-0000B64C0000}"/>
    <cellStyle name="SAPBEXHLevel0X 5 5 2 4" xfId="11140" xr:uid="{00000000-0005-0000-0000-0000B74C0000}"/>
    <cellStyle name="SAPBEXHLevel0X 5 5 2 4 2" xfId="27007" xr:uid="{00000000-0005-0000-0000-0000B84C0000}"/>
    <cellStyle name="SAPBEXHLevel0X 5 5 2 5" xfId="14303" xr:uid="{00000000-0005-0000-0000-0000B94C0000}"/>
    <cellStyle name="SAPBEXHLevel0X 5 5 2 5 2" xfId="29826" xr:uid="{00000000-0005-0000-0000-0000BA4C0000}"/>
    <cellStyle name="SAPBEXHLevel0X 5 5 2 6" xfId="16492" xr:uid="{00000000-0005-0000-0000-0000BB4C0000}"/>
    <cellStyle name="SAPBEXHLevel0X 5 5 2 6 2" xfId="31630" xr:uid="{00000000-0005-0000-0000-0000BC4C0000}"/>
    <cellStyle name="SAPBEXHLevel0X 5 5 2 7" xfId="19102" xr:uid="{00000000-0005-0000-0000-0000BD4C0000}"/>
    <cellStyle name="SAPBEXHLevel0X 5 5 2 7 2" xfId="34049" xr:uid="{00000000-0005-0000-0000-0000BE4C0000}"/>
    <cellStyle name="SAPBEXHLevel0X 5 5 2 8" xfId="41890" xr:uid="{60F8F6EA-4F7E-41F2-B3EE-285A538907F6}"/>
    <cellStyle name="SAPBEXHLevel0X 5 5 2 9" xfId="42670" xr:uid="{DBD4502F-EDF8-41A4-95C3-692DEDDB9236}"/>
    <cellStyle name="SAPBEXHLevel0X 5 5 3" xfId="4375" xr:uid="{00000000-0005-0000-0000-0000BF4C0000}"/>
    <cellStyle name="SAPBEXHLevel0X 5 5 3 10" xfId="46078" xr:uid="{03B21256-8787-49D0-8976-067468BB4EF5}"/>
    <cellStyle name="SAPBEXHLevel0X 5 5 3 11" xfId="48396" xr:uid="{04D3F956-DACB-403C-96D9-C435988F5BF0}"/>
    <cellStyle name="SAPBEXHLevel0X 5 5 3 2" xfId="9530" xr:uid="{00000000-0005-0000-0000-0000C04C0000}"/>
    <cellStyle name="SAPBEXHLevel0X 5 5 3 2 2" xfId="25521" xr:uid="{00000000-0005-0000-0000-0000C14C0000}"/>
    <cellStyle name="SAPBEXHLevel0X 5 5 3 3" xfId="12348" xr:uid="{00000000-0005-0000-0000-0000C24C0000}"/>
    <cellStyle name="SAPBEXHLevel0X 5 5 3 3 2" xfId="28192" xr:uid="{00000000-0005-0000-0000-0000C34C0000}"/>
    <cellStyle name="SAPBEXHLevel0X 5 5 3 4" xfId="14440" xr:uid="{00000000-0005-0000-0000-0000C44C0000}"/>
    <cellStyle name="SAPBEXHLevel0X 5 5 3 4 2" xfId="29959" xr:uid="{00000000-0005-0000-0000-0000C54C0000}"/>
    <cellStyle name="SAPBEXHLevel0X 5 5 3 5" xfId="17671" xr:uid="{00000000-0005-0000-0000-0000C64C0000}"/>
    <cellStyle name="SAPBEXHLevel0X 5 5 3 5 2" xfId="32787" xr:uid="{00000000-0005-0000-0000-0000C74C0000}"/>
    <cellStyle name="SAPBEXHLevel0X 5 5 3 6" xfId="20279" xr:uid="{00000000-0005-0000-0000-0000C84C0000}"/>
    <cellStyle name="SAPBEXHLevel0X 5 5 3 6 2" xfId="35216" xr:uid="{00000000-0005-0000-0000-0000C94C0000}"/>
    <cellStyle name="SAPBEXHLevel0X 5 5 3 7" xfId="20878" xr:uid="{00000000-0005-0000-0000-0000CA4C0000}"/>
    <cellStyle name="SAPBEXHLevel0X 5 5 3 7 2" xfId="35805" xr:uid="{00000000-0005-0000-0000-0000CB4C0000}"/>
    <cellStyle name="SAPBEXHLevel0X 5 5 3 8" xfId="41726" xr:uid="{615683C7-AC93-4628-8866-49FD1F8CF089}"/>
    <cellStyle name="SAPBEXHLevel0X 5 5 3 9" xfId="43888" xr:uid="{CDE6E33A-3FFC-409B-B64D-E480E8C3DED6}"/>
    <cellStyle name="SAPBEXHLevel0X 5 5 4" xfId="8312" xr:uid="{00000000-0005-0000-0000-0000CC4C0000}"/>
    <cellStyle name="SAPBEXHLevel0X 5 5 4 2" xfId="24341" xr:uid="{00000000-0005-0000-0000-0000CD4C0000}"/>
    <cellStyle name="SAPBEXHLevel0X 5 5 5" xfId="11139" xr:uid="{00000000-0005-0000-0000-0000CE4C0000}"/>
    <cellStyle name="SAPBEXHLevel0X 5 5 5 2" xfId="27006" xr:uid="{00000000-0005-0000-0000-0000CF4C0000}"/>
    <cellStyle name="SAPBEXHLevel0X 5 5 6" xfId="13030" xr:uid="{00000000-0005-0000-0000-0000D04C0000}"/>
    <cellStyle name="SAPBEXHLevel0X 5 5 6 2" xfId="28829" xr:uid="{00000000-0005-0000-0000-0000D14C0000}"/>
    <cellStyle name="SAPBEXHLevel0X 5 5 7" xfId="16491" xr:uid="{00000000-0005-0000-0000-0000D24C0000}"/>
    <cellStyle name="SAPBEXHLevel0X 5 5 7 2" xfId="31629" xr:uid="{00000000-0005-0000-0000-0000D34C0000}"/>
    <cellStyle name="SAPBEXHLevel0X 5 5 8" xfId="19101" xr:uid="{00000000-0005-0000-0000-0000D44C0000}"/>
    <cellStyle name="SAPBEXHLevel0X 5 5 8 2" xfId="34048" xr:uid="{00000000-0005-0000-0000-0000D54C0000}"/>
    <cellStyle name="SAPBEXHLevel0X 5 5 9" xfId="41891" xr:uid="{AC724B61-DD24-45EC-AE95-5096CF4C6B20}"/>
    <cellStyle name="SAPBEXHLevel0X 5 6" xfId="3144" xr:uid="{00000000-0005-0000-0000-0000D64C0000}"/>
    <cellStyle name="SAPBEXHLevel0X 5 6 10" xfId="42671" xr:uid="{239D44B7-6320-497F-826A-0A95C40397CF}"/>
    <cellStyle name="SAPBEXHLevel0X 5 6 11" xfId="42122" xr:uid="{F760C071-8CA5-4FDD-996B-629E73B6C592}"/>
    <cellStyle name="SAPBEXHLevel0X 5 6 12" xfId="47190" xr:uid="{8FEDF886-5B8F-41F3-9014-64A475159300}"/>
    <cellStyle name="SAPBEXHLevel0X 5 6 2" xfId="3145" xr:uid="{00000000-0005-0000-0000-0000D74C0000}"/>
    <cellStyle name="SAPBEXHLevel0X 5 6 2 10" xfId="42123" xr:uid="{9794FD3B-EE5C-49B3-9CB9-FFF59EE4700F}"/>
    <cellStyle name="SAPBEXHLevel0X 5 6 2 11" xfId="47191" xr:uid="{CF631A57-CAFA-4FD6-A240-1FCE7E2DAC11}"/>
    <cellStyle name="SAPBEXHLevel0X 5 6 2 2" xfId="4372" xr:uid="{00000000-0005-0000-0000-0000D84C0000}"/>
    <cellStyle name="SAPBEXHLevel0X 5 6 2 2 10" xfId="46081" xr:uid="{7629ABEB-5FB4-4711-8BDA-BDBFB64F6E2F}"/>
    <cellStyle name="SAPBEXHLevel0X 5 6 2 2 11" xfId="48399" xr:uid="{053DB0D8-997D-4E1B-8C67-ACA25481C8FF}"/>
    <cellStyle name="SAPBEXHLevel0X 5 6 2 2 2" xfId="9527" xr:uid="{00000000-0005-0000-0000-0000D94C0000}"/>
    <cellStyle name="SAPBEXHLevel0X 5 6 2 2 2 2" xfId="25518" xr:uid="{00000000-0005-0000-0000-0000DA4C0000}"/>
    <cellStyle name="SAPBEXHLevel0X 5 6 2 2 3" xfId="12345" xr:uid="{00000000-0005-0000-0000-0000DB4C0000}"/>
    <cellStyle name="SAPBEXHLevel0X 5 6 2 2 3 2" xfId="28189" xr:uid="{00000000-0005-0000-0000-0000DC4C0000}"/>
    <cellStyle name="SAPBEXHLevel0X 5 6 2 2 4" xfId="12986" xr:uid="{00000000-0005-0000-0000-0000DD4C0000}"/>
    <cellStyle name="SAPBEXHLevel0X 5 6 2 2 4 2" xfId="28792" xr:uid="{00000000-0005-0000-0000-0000DE4C0000}"/>
    <cellStyle name="SAPBEXHLevel0X 5 6 2 2 5" xfId="17668" xr:uid="{00000000-0005-0000-0000-0000DF4C0000}"/>
    <cellStyle name="SAPBEXHLevel0X 5 6 2 2 5 2" xfId="32784" xr:uid="{00000000-0005-0000-0000-0000E04C0000}"/>
    <cellStyle name="SAPBEXHLevel0X 5 6 2 2 6" xfId="20276" xr:uid="{00000000-0005-0000-0000-0000E14C0000}"/>
    <cellStyle name="SAPBEXHLevel0X 5 6 2 2 6 2" xfId="35213" xr:uid="{00000000-0005-0000-0000-0000E24C0000}"/>
    <cellStyle name="SAPBEXHLevel0X 5 6 2 2 7" xfId="20899" xr:uid="{00000000-0005-0000-0000-0000E34C0000}"/>
    <cellStyle name="SAPBEXHLevel0X 5 6 2 2 7 2" xfId="35826" xr:uid="{00000000-0005-0000-0000-0000E44C0000}"/>
    <cellStyle name="SAPBEXHLevel0X 5 6 2 2 8" xfId="38174" xr:uid="{861AF91A-B76C-4601-AC3B-AB5BDEA14C86}"/>
    <cellStyle name="SAPBEXHLevel0X 5 6 2 2 9" xfId="43891" xr:uid="{633E0EEB-9D62-4BA1-B9C8-4DD6805883B0}"/>
    <cellStyle name="SAPBEXHLevel0X 5 6 2 3" xfId="8315" xr:uid="{00000000-0005-0000-0000-0000E54C0000}"/>
    <cellStyle name="SAPBEXHLevel0X 5 6 2 3 2" xfId="24344" xr:uid="{00000000-0005-0000-0000-0000E64C0000}"/>
    <cellStyle name="SAPBEXHLevel0X 5 6 2 4" xfId="11142" xr:uid="{00000000-0005-0000-0000-0000E74C0000}"/>
    <cellStyle name="SAPBEXHLevel0X 5 6 2 4 2" xfId="27009" xr:uid="{00000000-0005-0000-0000-0000E84C0000}"/>
    <cellStyle name="SAPBEXHLevel0X 5 6 2 5" xfId="13823" xr:uid="{00000000-0005-0000-0000-0000E94C0000}"/>
    <cellStyle name="SAPBEXHLevel0X 5 6 2 5 2" xfId="29411" xr:uid="{00000000-0005-0000-0000-0000EA4C0000}"/>
    <cellStyle name="SAPBEXHLevel0X 5 6 2 6" xfId="16494" xr:uid="{00000000-0005-0000-0000-0000EB4C0000}"/>
    <cellStyle name="SAPBEXHLevel0X 5 6 2 6 2" xfId="31632" xr:uid="{00000000-0005-0000-0000-0000EC4C0000}"/>
    <cellStyle name="SAPBEXHLevel0X 5 6 2 7" xfId="19104" xr:uid="{00000000-0005-0000-0000-0000ED4C0000}"/>
    <cellStyle name="SAPBEXHLevel0X 5 6 2 7 2" xfId="34051" xr:uid="{00000000-0005-0000-0000-0000EE4C0000}"/>
    <cellStyle name="SAPBEXHLevel0X 5 6 2 8" xfId="41888" xr:uid="{56479E77-2E5A-4F12-A490-B49EA53542C8}"/>
    <cellStyle name="SAPBEXHLevel0X 5 6 2 9" xfId="42672" xr:uid="{1A09DE8D-2FE5-4BE2-8C43-04E328B03448}"/>
    <cellStyle name="SAPBEXHLevel0X 5 6 3" xfId="4373" xr:uid="{00000000-0005-0000-0000-0000EF4C0000}"/>
    <cellStyle name="SAPBEXHLevel0X 5 6 3 10" xfId="46080" xr:uid="{01C96A50-D747-42D0-BB83-8CA2E3DDEAF2}"/>
    <cellStyle name="SAPBEXHLevel0X 5 6 3 11" xfId="48398" xr:uid="{DD13FE3F-8243-4453-98F1-C31BAD514580}"/>
    <cellStyle name="SAPBEXHLevel0X 5 6 3 2" xfId="9528" xr:uid="{00000000-0005-0000-0000-0000F04C0000}"/>
    <cellStyle name="SAPBEXHLevel0X 5 6 3 2 2" xfId="25519" xr:uid="{00000000-0005-0000-0000-0000F14C0000}"/>
    <cellStyle name="SAPBEXHLevel0X 5 6 3 3" xfId="12346" xr:uid="{00000000-0005-0000-0000-0000F24C0000}"/>
    <cellStyle name="SAPBEXHLevel0X 5 6 3 3 2" xfId="28190" xr:uid="{00000000-0005-0000-0000-0000F34C0000}"/>
    <cellStyle name="SAPBEXHLevel0X 5 6 3 4" xfId="14439" xr:uid="{00000000-0005-0000-0000-0000F44C0000}"/>
    <cellStyle name="SAPBEXHLevel0X 5 6 3 4 2" xfId="29958" xr:uid="{00000000-0005-0000-0000-0000F54C0000}"/>
    <cellStyle name="SAPBEXHLevel0X 5 6 3 5" xfId="17669" xr:uid="{00000000-0005-0000-0000-0000F64C0000}"/>
    <cellStyle name="SAPBEXHLevel0X 5 6 3 5 2" xfId="32785" xr:uid="{00000000-0005-0000-0000-0000F74C0000}"/>
    <cellStyle name="SAPBEXHLevel0X 5 6 3 6" xfId="20277" xr:uid="{00000000-0005-0000-0000-0000F84C0000}"/>
    <cellStyle name="SAPBEXHLevel0X 5 6 3 6 2" xfId="35214" xr:uid="{00000000-0005-0000-0000-0000F94C0000}"/>
    <cellStyle name="SAPBEXHLevel0X 5 6 3 7" xfId="20866" xr:uid="{00000000-0005-0000-0000-0000FA4C0000}"/>
    <cellStyle name="SAPBEXHLevel0X 5 6 3 7 2" xfId="35793" xr:uid="{00000000-0005-0000-0000-0000FB4C0000}"/>
    <cellStyle name="SAPBEXHLevel0X 5 6 3 8" xfId="41724" xr:uid="{86E771EA-5EE1-4E20-8B0A-794906E178F9}"/>
    <cellStyle name="SAPBEXHLevel0X 5 6 3 9" xfId="43890" xr:uid="{DA403340-5BF0-483F-9718-B7B1E7236D21}"/>
    <cellStyle name="SAPBEXHLevel0X 5 6 4" xfId="8314" xr:uid="{00000000-0005-0000-0000-0000FC4C0000}"/>
    <cellStyle name="SAPBEXHLevel0X 5 6 4 2" xfId="24343" xr:uid="{00000000-0005-0000-0000-0000FD4C0000}"/>
    <cellStyle name="SAPBEXHLevel0X 5 6 5" xfId="11141" xr:uid="{00000000-0005-0000-0000-0000FE4C0000}"/>
    <cellStyle name="SAPBEXHLevel0X 5 6 5 2" xfId="27008" xr:uid="{00000000-0005-0000-0000-0000FF4C0000}"/>
    <cellStyle name="SAPBEXHLevel0X 5 6 6" xfId="15042" xr:uid="{00000000-0005-0000-0000-0000004D0000}"/>
    <cellStyle name="SAPBEXHLevel0X 5 6 6 2" xfId="30489" xr:uid="{00000000-0005-0000-0000-0000014D0000}"/>
    <cellStyle name="SAPBEXHLevel0X 5 6 7" xfId="16493" xr:uid="{00000000-0005-0000-0000-0000024D0000}"/>
    <cellStyle name="SAPBEXHLevel0X 5 6 7 2" xfId="31631" xr:uid="{00000000-0005-0000-0000-0000034D0000}"/>
    <cellStyle name="SAPBEXHLevel0X 5 6 8" xfId="19103" xr:uid="{00000000-0005-0000-0000-0000044D0000}"/>
    <cellStyle name="SAPBEXHLevel0X 5 6 8 2" xfId="34050" xr:uid="{00000000-0005-0000-0000-0000054D0000}"/>
    <cellStyle name="SAPBEXHLevel0X 5 6 9" xfId="41889" xr:uid="{90E63F63-F2C4-4CD1-9DE1-76CCF5DD62A9}"/>
    <cellStyle name="SAPBEXHLevel0X 5 7" xfId="3146" xr:uid="{00000000-0005-0000-0000-0000064D0000}"/>
    <cellStyle name="SAPBEXHLevel0X 5 7 10" xfId="42673" xr:uid="{5567C24C-75E4-43EC-878E-800A052D1FF5}"/>
    <cellStyle name="SAPBEXHLevel0X 5 7 11" xfId="42124" xr:uid="{D3167346-288D-4B13-93C3-6EDE9CE7DEA3}"/>
    <cellStyle name="SAPBEXHLevel0X 5 7 12" xfId="47192" xr:uid="{CCACE671-8788-46B9-B672-334622811F15}"/>
    <cellStyle name="SAPBEXHLevel0X 5 7 2" xfId="3147" xr:uid="{00000000-0005-0000-0000-0000074D0000}"/>
    <cellStyle name="SAPBEXHLevel0X 5 7 2 10" xfId="42125" xr:uid="{510AEF1D-6C26-48AE-BF3A-9BDC7A24A038}"/>
    <cellStyle name="SAPBEXHLevel0X 5 7 2 11" xfId="47193" xr:uid="{A74D41C8-C4DF-4827-8DC8-3FF9BE9740F1}"/>
    <cellStyle name="SAPBEXHLevel0X 5 7 2 2" xfId="4370" xr:uid="{00000000-0005-0000-0000-0000084D0000}"/>
    <cellStyle name="SAPBEXHLevel0X 5 7 2 2 10" xfId="46083" xr:uid="{57894E8B-5DD8-44F7-BC70-2ABB20F01D52}"/>
    <cellStyle name="SAPBEXHLevel0X 5 7 2 2 11" xfId="48401" xr:uid="{01CA5A02-D737-4F39-BEB7-7A1089D1C38F}"/>
    <cellStyle name="SAPBEXHLevel0X 5 7 2 2 2" xfId="9525" xr:uid="{00000000-0005-0000-0000-0000094D0000}"/>
    <cellStyle name="SAPBEXHLevel0X 5 7 2 2 2 2" xfId="25516" xr:uid="{00000000-0005-0000-0000-00000A4D0000}"/>
    <cellStyle name="SAPBEXHLevel0X 5 7 2 2 3" xfId="12343" xr:uid="{00000000-0005-0000-0000-00000B4D0000}"/>
    <cellStyle name="SAPBEXHLevel0X 5 7 2 2 3 2" xfId="28187" xr:uid="{00000000-0005-0000-0000-00000C4D0000}"/>
    <cellStyle name="SAPBEXHLevel0X 5 7 2 2 4" xfId="12981" xr:uid="{00000000-0005-0000-0000-00000D4D0000}"/>
    <cellStyle name="SAPBEXHLevel0X 5 7 2 2 4 2" xfId="28787" xr:uid="{00000000-0005-0000-0000-00000E4D0000}"/>
    <cellStyle name="SAPBEXHLevel0X 5 7 2 2 5" xfId="17666" xr:uid="{00000000-0005-0000-0000-00000F4D0000}"/>
    <cellStyle name="SAPBEXHLevel0X 5 7 2 2 5 2" xfId="32782" xr:uid="{00000000-0005-0000-0000-0000104D0000}"/>
    <cellStyle name="SAPBEXHLevel0X 5 7 2 2 6" xfId="20274" xr:uid="{00000000-0005-0000-0000-0000114D0000}"/>
    <cellStyle name="SAPBEXHLevel0X 5 7 2 2 6 2" xfId="35211" xr:uid="{00000000-0005-0000-0000-0000124D0000}"/>
    <cellStyle name="SAPBEXHLevel0X 5 7 2 2 7" xfId="20897" xr:uid="{00000000-0005-0000-0000-0000134D0000}"/>
    <cellStyle name="SAPBEXHLevel0X 5 7 2 2 7 2" xfId="35824" xr:uid="{00000000-0005-0000-0000-0000144D0000}"/>
    <cellStyle name="SAPBEXHLevel0X 5 7 2 2 8" xfId="41722" xr:uid="{852A8DD4-6088-44A7-B6C2-7019CA13182A}"/>
    <cellStyle name="SAPBEXHLevel0X 5 7 2 2 9" xfId="43893" xr:uid="{B7B27E9C-7D62-42C5-81CC-2F548973A571}"/>
    <cellStyle name="SAPBEXHLevel0X 5 7 2 3" xfId="8317" xr:uid="{00000000-0005-0000-0000-0000154D0000}"/>
    <cellStyle name="SAPBEXHLevel0X 5 7 2 3 2" xfId="24346" xr:uid="{00000000-0005-0000-0000-0000164D0000}"/>
    <cellStyle name="SAPBEXHLevel0X 5 7 2 4" xfId="11144" xr:uid="{00000000-0005-0000-0000-0000174D0000}"/>
    <cellStyle name="SAPBEXHLevel0X 5 7 2 4 2" xfId="27011" xr:uid="{00000000-0005-0000-0000-0000184D0000}"/>
    <cellStyle name="SAPBEXHLevel0X 5 7 2 5" xfId="15040" xr:uid="{00000000-0005-0000-0000-0000194D0000}"/>
    <cellStyle name="SAPBEXHLevel0X 5 7 2 5 2" xfId="30487" xr:uid="{00000000-0005-0000-0000-00001A4D0000}"/>
    <cellStyle name="SAPBEXHLevel0X 5 7 2 6" xfId="16496" xr:uid="{00000000-0005-0000-0000-00001B4D0000}"/>
    <cellStyle name="SAPBEXHLevel0X 5 7 2 6 2" xfId="31634" xr:uid="{00000000-0005-0000-0000-00001C4D0000}"/>
    <cellStyle name="SAPBEXHLevel0X 5 7 2 7" xfId="19106" xr:uid="{00000000-0005-0000-0000-00001D4D0000}"/>
    <cellStyle name="SAPBEXHLevel0X 5 7 2 7 2" xfId="34053" xr:uid="{00000000-0005-0000-0000-00001E4D0000}"/>
    <cellStyle name="SAPBEXHLevel0X 5 7 2 8" xfId="41885" xr:uid="{D76023FF-D511-467C-BD40-08D9FAE38D39}"/>
    <cellStyle name="SAPBEXHLevel0X 5 7 2 9" xfId="42674" xr:uid="{2E509AB4-A5B4-438D-B167-CC04DC413FAD}"/>
    <cellStyle name="SAPBEXHLevel0X 5 7 3" xfId="4371" xr:uid="{00000000-0005-0000-0000-00001F4D0000}"/>
    <cellStyle name="SAPBEXHLevel0X 5 7 3 10" xfId="46082" xr:uid="{BFF405D4-ACBF-46B7-B4D0-6C3B903B55C1}"/>
    <cellStyle name="SAPBEXHLevel0X 5 7 3 11" xfId="48400" xr:uid="{7C09ADEB-BA9C-4BF4-B26F-07FA63FB23EA}"/>
    <cellStyle name="SAPBEXHLevel0X 5 7 3 2" xfId="9526" xr:uid="{00000000-0005-0000-0000-0000204D0000}"/>
    <cellStyle name="SAPBEXHLevel0X 5 7 3 2 2" xfId="25517" xr:uid="{00000000-0005-0000-0000-0000214D0000}"/>
    <cellStyle name="SAPBEXHLevel0X 5 7 3 3" xfId="12344" xr:uid="{00000000-0005-0000-0000-0000224D0000}"/>
    <cellStyle name="SAPBEXHLevel0X 5 7 3 3 2" xfId="28188" xr:uid="{00000000-0005-0000-0000-0000234D0000}"/>
    <cellStyle name="SAPBEXHLevel0X 5 7 3 4" xfId="14438" xr:uid="{00000000-0005-0000-0000-0000244D0000}"/>
    <cellStyle name="SAPBEXHLevel0X 5 7 3 4 2" xfId="29957" xr:uid="{00000000-0005-0000-0000-0000254D0000}"/>
    <cellStyle name="SAPBEXHLevel0X 5 7 3 5" xfId="17667" xr:uid="{00000000-0005-0000-0000-0000264D0000}"/>
    <cellStyle name="SAPBEXHLevel0X 5 7 3 5 2" xfId="32783" xr:uid="{00000000-0005-0000-0000-0000274D0000}"/>
    <cellStyle name="SAPBEXHLevel0X 5 7 3 6" xfId="20275" xr:uid="{00000000-0005-0000-0000-0000284D0000}"/>
    <cellStyle name="SAPBEXHLevel0X 5 7 3 6 2" xfId="35212" xr:uid="{00000000-0005-0000-0000-0000294D0000}"/>
    <cellStyle name="SAPBEXHLevel0X 5 7 3 7" xfId="20898" xr:uid="{00000000-0005-0000-0000-00002A4D0000}"/>
    <cellStyle name="SAPBEXHLevel0X 5 7 3 7 2" xfId="35825" xr:uid="{00000000-0005-0000-0000-00002B4D0000}"/>
    <cellStyle name="SAPBEXHLevel0X 5 7 3 8" xfId="41723" xr:uid="{2A062A71-490C-4DEA-A3A0-F6F2081B5CEB}"/>
    <cellStyle name="SAPBEXHLevel0X 5 7 3 9" xfId="43892" xr:uid="{50002787-E1E8-432A-8CCF-074645E78097}"/>
    <cellStyle name="SAPBEXHLevel0X 5 7 4" xfId="8316" xr:uid="{00000000-0005-0000-0000-00002C4D0000}"/>
    <cellStyle name="SAPBEXHLevel0X 5 7 4 2" xfId="24345" xr:uid="{00000000-0005-0000-0000-00002D4D0000}"/>
    <cellStyle name="SAPBEXHLevel0X 5 7 5" xfId="11143" xr:uid="{00000000-0005-0000-0000-00002E4D0000}"/>
    <cellStyle name="SAPBEXHLevel0X 5 7 5 2" xfId="27010" xr:uid="{00000000-0005-0000-0000-00002F4D0000}"/>
    <cellStyle name="SAPBEXHLevel0X 5 7 6" xfId="13824" xr:uid="{00000000-0005-0000-0000-0000304D0000}"/>
    <cellStyle name="SAPBEXHLevel0X 5 7 6 2" xfId="29412" xr:uid="{00000000-0005-0000-0000-0000314D0000}"/>
    <cellStyle name="SAPBEXHLevel0X 5 7 7" xfId="16495" xr:uid="{00000000-0005-0000-0000-0000324D0000}"/>
    <cellStyle name="SAPBEXHLevel0X 5 7 7 2" xfId="31633" xr:uid="{00000000-0005-0000-0000-0000334D0000}"/>
    <cellStyle name="SAPBEXHLevel0X 5 7 8" xfId="19105" xr:uid="{00000000-0005-0000-0000-0000344D0000}"/>
    <cellStyle name="SAPBEXHLevel0X 5 7 8 2" xfId="34052" xr:uid="{00000000-0005-0000-0000-0000354D0000}"/>
    <cellStyle name="SAPBEXHLevel0X 5 7 9" xfId="41887" xr:uid="{23785DA7-BE8C-41BE-A196-275CDC1A5263}"/>
    <cellStyle name="SAPBEXHLevel0X 5 8" xfId="3148" xr:uid="{00000000-0005-0000-0000-0000364D0000}"/>
    <cellStyle name="SAPBEXHLevel0X 5 8 10" xfId="42126" xr:uid="{58109194-7F6C-4CFF-91D8-7D6963C715C8}"/>
    <cellStyle name="SAPBEXHLevel0X 5 8 11" xfId="47194" xr:uid="{2B333D00-EE47-4464-BDA0-02283D342BC6}"/>
    <cellStyle name="SAPBEXHLevel0X 5 8 2" xfId="4369" xr:uid="{00000000-0005-0000-0000-0000374D0000}"/>
    <cellStyle name="SAPBEXHLevel0X 5 8 2 10" xfId="46084" xr:uid="{445780DE-8E0C-4C6D-B48C-568E2BD2D7DE}"/>
    <cellStyle name="SAPBEXHLevel0X 5 8 2 11" xfId="48402" xr:uid="{39F90A3E-B180-41B4-B0E9-C4042FE78D31}"/>
    <cellStyle name="SAPBEXHLevel0X 5 8 2 2" xfId="9524" xr:uid="{00000000-0005-0000-0000-0000384D0000}"/>
    <cellStyle name="SAPBEXHLevel0X 5 8 2 2 2" xfId="25515" xr:uid="{00000000-0005-0000-0000-0000394D0000}"/>
    <cellStyle name="SAPBEXHLevel0X 5 8 2 3" xfId="12342" xr:uid="{00000000-0005-0000-0000-00003A4D0000}"/>
    <cellStyle name="SAPBEXHLevel0X 5 8 2 3 2" xfId="28186" xr:uid="{00000000-0005-0000-0000-00003B4D0000}"/>
    <cellStyle name="SAPBEXHLevel0X 5 8 2 4" xfId="14437" xr:uid="{00000000-0005-0000-0000-00003C4D0000}"/>
    <cellStyle name="SAPBEXHLevel0X 5 8 2 4 2" xfId="29956" xr:uid="{00000000-0005-0000-0000-00003D4D0000}"/>
    <cellStyle name="SAPBEXHLevel0X 5 8 2 5" xfId="17665" xr:uid="{00000000-0005-0000-0000-00003E4D0000}"/>
    <cellStyle name="SAPBEXHLevel0X 5 8 2 5 2" xfId="32781" xr:uid="{00000000-0005-0000-0000-00003F4D0000}"/>
    <cellStyle name="SAPBEXHLevel0X 5 8 2 6" xfId="20273" xr:uid="{00000000-0005-0000-0000-0000404D0000}"/>
    <cellStyle name="SAPBEXHLevel0X 5 8 2 6 2" xfId="35210" xr:uid="{00000000-0005-0000-0000-0000414D0000}"/>
    <cellStyle name="SAPBEXHLevel0X 5 8 2 7" xfId="20884" xr:uid="{00000000-0005-0000-0000-0000424D0000}"/>
    <cellStyle name="SAPBEXHLevel0X 5 8 2 7 2" xfId="35811" xr:uid="{00000000-0005-0000-0000-0000434D0000}"/>
    <cellStyle name="SAPBEXHLevel0X 5 8 2 8" xfId="41721" xr:uid="{1C0CDCC8-EA8D-4EA2-9E18-C2DCA3CCFB95}"/>
    <cellStyle name="SAPBEXHLevel0X 5 8 2 9" xfId="43894" xr:uid="{80D1001C-CD5D-47DB-88E1-F4F3D5DA6733}"/>
    <cellStyle name="SAPBEXHLevel0X 5 8 3" xfId="8318" xr:uid="{00000000-0005-0000-0000-0000444D0000}"/>
    <cellStyle name="SAPBEXHLevel0X 5 8 3 2" xfId="24347" xr:uid="{00000000-0005-0000-0000-0000454D0000}"/>
    <cellStyle name="SAPBEXHLevel0X 5 8 4" xfId="11145" xr:uid="{00000000-0005-0000-0000-0000464D0000}"/>
    <cellStyle name="SAPBEXHLevel0X 5 8 4 2" xfId="27012" xr:uid="{00000000-0005-0000-0000-0000474D0000}"/>
    <cellStyle name="SAPBEXHLevel0X 5 8 5" xfId="14081" xr:uid="{00000000-0005-0000-0000-0000484D0000}"/>
    <cellStyle name="SAPBEXHLevel0X 5 8 5 2" xfId="29662" xr:uid="{00000000-0005-0000-0000-0000494D0000}"/>
    <cellStyle name="SAPBEXHLevel0X 5 8 6" xfId="16497" xr:uid="{00000000-0005-0000-0000-00004A4D0000}"/>
    <cellStyle name="SAPBEXHLevel0X 5 8 6 2" xfId="31635" xr:uid="{00000000-0005-0000-0000-00004B4D0000}"/>
    <cellStyle name="SAPBEXHLevel0X 5 8 7" xfId="19107" xr:uid="{00000000-0005-0000-0000-00004C4D0000}"/>
    <cellStyle name="SAPBEXHLevel0X 5 8 7 2" xfId="34054" xr:uid="{00000000-0005-0000-0000-00004D4D0000}"/>
    <cellStyle name="SAPBEXHLevel0X 5 8 8" xfId="41886" xr:uid="{168E1CD6-3076-4B77-820E-9FD790FA883A}"/>
    <cellStyle name="SAPBEXHLevel0X 5 8 9" xfId="42675" xr:uid="{E05A02FE-F577-4BA3-AF90-548B06801B6E}"/>
    <cellStyle name="SAPBEXHLevel0X 5 9" xfId="3149" xr:uid="{00000000-0005-0000-0000-00004E4D0000}"/>
    <cellStyle name="SAPBEXHLevel0X 5 9 10" xfId="42127" xr:uid="{8D206ADC-A3F9-4E58-81F4-F64989D481CE}"/>
    <cellStyle name="SAPBEXHLevel0X 5 9 11" xfId="47195" xr:uid="{FCD610A8-03DF-4B0D-97A0-CA87C17F8996}"/>
    <cellStyle name="SAPBEXHLevel0X 5 9 2" xfId="4368" xr:uid="{00000000-0005-0000-0000-00004F4D0000}"/>
    <cellStyle name="SAPBEXHLevel0X 5 9 2 10" xfId="46085" xr:uid="{286FD602-53BD-4E96-BAD7-B66438C3AFD2}"/>
    <cellStyle name="SAPBEXHLevel0X 5 9 2 11" xfId="48403" xr:uid="{1E131270-977A-402F-91E3-514DDA5CA01D}"/>
    <cellStyle name="SAPBEXHLevel0X 5 9 2 2" xfId="9523" xr:uid="{00000000-0005-0000-0000-0000504D0000}"/>
    <cellStyle name="SAPBEXHLevel0X 5 9 2 2 2" xfId="25514" xr:uid="{00000000-0005-0000-0000-0000514D0000}"/>
    <cellStyle name="SAPBEXHLevel0X 5 9 2 3" xfId="12341" xr:uid="{00000000-0005-0000-0000-0000524D0000}"/>
    <cellStyle name="SAPBEXHLevel0X 5 9 2 3 2" xfId="28185" xr:uid="{00000000-0005-0000-0000-0000534D0000}"/>
    <cellStyle name="SAPBEXHLevel0X 5 9 2 4" xfId="13982" xr:uid="{00000000-0005-0000-0000-0000544D0000}"/>
    <cellStyle name="SAPBEXHLevel0X 5 9 2 4 2" xfId="29564" xr:uid="{00000000-0005-0000-0000-0000554D0000}"/>
    <cellStyle name="SAPBEXHLevel0X 5 9 2 5" xfId="17664" xr:uid="{00000000-0005-0000-0000-0000564D0000}"/>
    <cellStyle name="SAPBEXHLevel0X 5 9 2 5 2" xfId="32780" xr:uid="{00000000-0005-0000-0000-0000574D0000}"/>
    <cellStyle name="SAPBEXHLevel0X 5 9 2 6" xfId="20272" xr:uid="{00000000-0005-0000-0000-0000584D0000}"/>
    <cellStyle name="SAPBEXHLevel0X 5 9 2 6 2" xfId="35209" xr:uid="{00000000-0005-0000-0000-0000594D0000}"/>
    <cellStyle name="SAPBEXHLevel0X 5 9 2 7" xfId="5888" xr:uid="{00000000-0005-0000-0000-00005A4D0000}"/>
    <cellStyle name="SAPBEXHLevel0X 5 9 2 7 2" xfId="22881" xr:uid="{00000000-0005-0000-0000-00005B4D0000}"/>
    <cellStyle name="SAPBEXHLevel0X 5 9 2 8" xfId="41720" xr:uid="{4DDE645C-0D49-4C79-9284-CCB88A425033}"/>
    <cellStyle name="SAPBEXHLevel0X 5 9 2 9" xfId="43895" xr:uid="{0BE3DBD4-5E59-42EF-8C64-F44A86539C89}"/>
    <cellStyle name="SAPBEXHLevel0X 5 9 3" xfId="8319" xr:uid="{00000000-0005-0000-0000-00005C4D0000}"/>
    <cellStyle name="SAPBEXHLevel0X 5 9 3 2" xfId="24348" xr:uid="{00000000-0005-0000-0000-00005D4D0000}"/>
    <cellStyle name="SAPBEXHLevel0X 5 9 4" xfId="11146" xr:uid="{00000000-0005-0000-0000-00005E4D0000}"/>
    <cellStyle name="SAPBEXHLevel0X 5 9 4 2" xfId="27013" xr:uid="{00000000-0005-0000-0000-00005F4D0000}"/>
    <cellStyle name="SAPBEXHLevel0X 5 9 5" xfId="13825" xr:uid="{00000000-0005-0000-0000-0000604D0000}"/>
    <cellStyle name="SAPBEXHLevel0X 5 9 5 2" xfId="29413" xr:uid="{00000000-0005-0000-0000-0000614D0000}"/>
    <cellStyle name="SAPBEXHLevel0X 5 9 6" xfId="16498" xr:uid="{00000000-0005-0000-0000-0000624D0000}"/>
    <cellStyle name="SAPBEXHLevel0X 5 9 6 2" xfId="31636" xr:uid="{00000000-0005-0000-0000-0000634D0000}"/>
    <cellStyle name="SAPBEXHLevel0X 5 9 7" xfId="19108" xr:uid="{00000000-0005-0000-0000-0000644D0000}"/>
    <cellStyle name="SAPBEXHLevel0X 5 9 7 2" xfId="34055" xr:uid="{00000000-0005-0000-0000-0000654D0000}"/>
    <cellStyle name="SAPBEXHLevel0X 5 9 8" xfId="41405" xr:uid="{8CE21092-96CE-4680-92FD-DAE329EBCD14}"/>
    <cellStyle name="SAPBEXHLevel0X 5 9 9" xfId="42676" xr:uid="{87DA6183-8304-4536-8C01-1BC9971A4136}"/>
    <cellStyle name="SAPBEXHLevel0X 6" xfId="845" xr:uid="{00000000-0005-0000-0000-0000664D0000}"/>
    <cellStyle name="SAPBEXHLevel0X 6 10" xfId="15709" xr:uid="{00000000-0005-0000-0000-0000674D0000}"/>
    <cellStyle name="SAPBEXHLevel0X 6 10 2" xfId="30994" xr:uid="{00000000-0005-0000-0000-0000684D0000}"/>
    <cellStyle name="SAPBEXHLevel0X 6 11" xfId="5054" xr:uid="{00000000-0005-0000-0000-0000694D0000}"/>
    <cellStyle name="SAPBEXHLevel0X 6 12" xfId="38249" xr:uid="{88E9AD45-A157-475D-98B8-73C04DF96E09}"/>
    <cellStyle name="SAPBEXHLevel0X 6 13" xfId="42677" xr:uid="{E47EB6C5-5241-435D-B327-0A3EF4FD5509}"/>
    <cellStyle name="SAPBEXHLevel0X 6 14" xfId="42128" xr:uid="{6776ECA3-67F3-42EB-8CEF-73381DAEFBB9}"/>
    <cellStyle name="SAPBEXHLevel0X 6 15" xfId="47196" xr:uid="{E75F1C12-9585-4F99-A76A-76FE1B587D04}"/>
    <cellStyle name="SAPBEXHLevel0X 6 2" xfId="1861" xr:uid="{00000000-0005-0000-0000-00006A4D0000}"/>
    <cellStyle name="SAPBEXHLevel0X 6 2 10" xfId="6088" xr:uid="{00000000-0005-0000-0000-00006B4D0000}"/>
    <cellStyle name="SAPBEXHLevel0X 6 2 11" xfId="38248" xr:uid="{017580C1-50ED-4514-9E0E-5FCA1CE10AE2}"/>
    <cellStyle name="SAPBEXHLevel0X 6 2 12" xfId="42678" xr:uid="{C2174988-C7B3-4DEC-9394-DB8F2BC2BB1B}"/>
    <cellStyle name="SAPBEXHLevel0X 6 2 13" xfId="42129" xr:uid="{58216F13-663C-4DA4-8702-9D3A403C0075}"/>
    <cellStyle name="SAPBEXHLevel0X 6 2 14" xfId="47197" xr:uid="{F665B61D-3F3B-46DD-A44A-4BAAA7092CB4}"/>
    <cellStyle name="SAPBEXHLevel0X 6 2 2" xfId="3151" xr:uid="{00000000-0005-0000-0000-00006C4D0000}"/>
    <cellStyle name="SAPBEXHLevel0X 6 2 2 10" xfId="43897" xr:uid="{659C296A-EBEC-4C51-8ADE-FFE54BB60A5E}"/>
    <cellStyle name="SAPBEXHLevel0X 6 2 2 11" xfId="46087" xr:uid="{F1331799-B0C6-4CF5-AFF3-E5F48F0EB78C}"/>
    <cellStyle name="SAPBEXHLevel0X 6 2 2 12" xfId="48405" xr:uid="{E612D1E6-E443-40B7-80BA-537C0FD00613}"/>
    <cellStyle name="SAPBEXHLevel0X 6 2 2 2" xfId="8321" xr:uid="{00000000-0005-0000-0000-00006D4D0000}"/>
    <cellStyle name="SAPBEXHLevel0X 6 2 2 2 2" xfId="24350" xr:uid="{00000000-0005-0000-0000-00006E4D0000}"/>
    <cellStyle name="SAPBEXHLevel0X 6 2 2 3" xfId="11148" xr:uid="{00000000-0005-0000-0000-00006F4D0000}"/>
    <cellStyle name="SAPBEXHLevel0X 6 2 2 3 2" xfId="27015" xr:uid="{00000000-0005-0000-0000-0000704D0000}"/>
    <cellStyle name="SAPBEXHLevel0X 6 2 2 4" xfId="13826" xr:uid="{00000000-0005-0000-0000-0000714D0000}"/>
    <cellStyle name="SAPBEXHLevel0X 6 2 2 4 2" xfId="29414" xr:uid="{00000000-0005-0000-0000-0000724D0000}"/>
    <cellStyle name="SAPBEXHLevel0X 6 2 2 5" xfId="16500" xr:uid="{00000000-0005-0000-0000-0000734D0000}"/>
    <cellStyle name="SAPBEXHLevel0X 6 2 2 5 2" xfId="31638" xr:uid="{00000000-0005-0000-0000-0000744D0000}"/>
    <cellStyle name="SAPBEXHLevel0X 6 2 2 6" xfId="19110" xr:uid="{00000000-0005-0000-0000-0000754D0000}"/>
    <cellStyle name="SAPBEXHLevel0X 6 2 2 6 2" xfId="34057" xr:uid="{00000000-0005-0000-0000-0000764D0000}"/>
    <cellStyle name="SAPBEXHLevel0X 6 2 2 7" xfId="21277" xr:uid="{00000000-0005-0000-0000-0000774D0000}"/>
    <cellStyle name="SAPBEXHLevel0X 6 2 2 7 2" xfId="36203" xr:uid="{00000000-0005-0000-0000-0000784D0000}"/>
    <cellStyle name="SAPBEXHLevel0X 6 2 2 8" xfId="6333" xr:uid="{00000000-0005-0000-0000-0000794D0000}"/>
    <cellStyle name="SAPBEXHLevel0X 6 2 2 9" xfId="41718" xr:uid="{F04865C2-F2EF-430A-A428-CF034283C515}"/>
    <cellStyle name="SAPBEXHLevel0X 6 2 3" xfId="4366" xr:uid="{00000000-0005-0000-0000-00007A4D0000}"/>
    <cellStyle name="SAPBEXHLevel0X 6 2 3 2" xfId="9521" xr:uid="{00000000-0005-0000-0000-00007B4D0000}"/>
    <cellStyle name="SAPBEXHLevel0X 6 2 3 2 2" xfId="25512" xr:uid="{00000000-0005-0000-0000-00007C4D0000}"/>
    <cellStyle name="SAPBEXHLevel0X 6 2 3 3" xfId="12339" xr:uid="{00000000-0005-0000-0000-00007D4D0000}"/>
    <cellStyle name="SAPBEXHLevel0X 6 2 3 3 2" xfId="28183" xr:uid="{00000000-0005-0000-0000-00007E4D0000}"/>
    <cellStyle name="SAPBEXHLevel0X 6 2 3 4" xfId="7104" xr:uid="{00000000-0005-0000-0000-00007F4D0000}"/>
    <cellStyle name="SAPBEXHLevel0X 6 2 3 4 2" xfId="23407" xr:uid="{00000000-0005-0000-0000-0000804D0000}"/>
    <cellStyle name="SAPBEXHLevel0X 6 2 3 5" xfId="17662" xr:uid="{00000000-0005-0000-0000-0000814D0000}"/>
    <cellStyle name="SAPBEXHLevel0X 6 2 3 5 2" xfId="32778" xr:uid="{00000000-0005-0000-0000-0000824D0000}"/>
    <cellStyle name="SAPBEXHLevel0X 6 2 3 6" xfId="20270" xr:uid="{00000000-0005-0000-0000-0000834D0000}"/>
    <cellStyle name="SAPBEXHLevel0X 6 2 3 6 2" xfId="35207" xr:uid="{00000000-0005-0000-0000-0000844D0000}"/>
    <cellStyle name="SAPBEXHLevel0X 6 2 3 7" xfId="21592" xr:uid="{00000000-0005-0000-0000-0000854D0000}"/>
    <cellStyle name="SAPBEXHLevel0X 6 2 3 7 2" xfId="36518" xr:uid="{00000000-0005-0000-0000-0000864D0000}"/>
    <cellStyle name="SAPBEXHLevel0X 6 2 4" xfId="7125" xr:uid="{00000000-0005-0000-0000-0000874D0000}"/>
    <cellStyle name="SAPBEXHLevel0X 6 2 4 2" xfId="23416" xr:uid="{00000000-0005-0000-0000-0000884D0000}"/>
    <cellStyle name="SAPBEXHLevel0X 6 2 5" xfId="7536" xr:uid="{00000000-0005-0000-0000-0000894D0000}"/>
    <cellStyle name="SAPBEXHLevel0X 6 2 5 2" xfId="23703" xr:uid="{00000000-0005-0000-0000-00008A4D0000}"/>
    <cellStyle name="SAPBEXHLevel0X 6 2 6" xfId="10577" xr:uid="{00000000-0005-0000-0000-00008B4D0000}"/>
    <cellStyle name="SAPBEXHLevel0X 6 2 6 2" xfId="26487" xr:uid="{00000000-0005-0000-0000-00008C4D0000}"/>
    <cellStyle name="SAPBEXHLevel0X 6 2 7" xfId="15390" xr:uid="{00000000-0005-0000-0000-00008D4D0000}"/>
    <cellStyle name="SAPBEXHLevel0X 6 2 7 2" xfId="30782" xr:uid="{00000000-0005-0000-0000-00008E4D0000}"/>
    <cellStyle name="SAPBEXHLevel0X 6 2 8" xfId="15770" xr:uid="{00000000-0005-0000-0000-00008F4D0000}"/>
    <cellStyle name="SAPBEXHLevel0X 6 2 8 2" xfId="31034" xr:uid="{00000000-0005-0000-0000-0000904D0000}"/>
    <cellStyle name="SAPBEXHLevel0X 6 2 9" xfId="18431" xr:uid="{00000000-0005-0000-0000-0000914D0000}"/>
    <cellStyle name="SAPBEXHLevel0X 6 2 9 2" xfId="33482" xr:uid="{00000000-0005-0000-0000-0000924D0000}"/>
    <cellStyle name="SAPBEXHLevel0X 6 3" xfId="3150" xr:uid="{00000000-0005-0000-0000-0000934D0000}"/>
    <cellStyle name="SAPBEXHLevel0X 6 3 10" xfId="43896" xr:uid="{C1CAFD25-77FE-41EE-8E78-16A67E8189ED}"/>
    <cellStyle name="SAPBEXHLevel0X 6 3 11" xfId="46086" xr:uid="{F5CB97E9-6AFC-4C4C-8698-B5EC75AC7DD9}"/>
    <cellStyle name="SAPBEXHLevel0X 6 3 12" xfId="48404" xr:uid="{E9BCA944-A625-4070-89FC-0EA1518650F1}"/>
    <cellStyle name="SAPBEXHLevel0X 6 3 2" xfId="8320" xr:uid="{00000000-0005-0000-0000-0000944D0000}"/>
    <cellStyle name="SAPBEXHLevel0X 6 3 2 2" xfId="24349" xr:uid="{00000000-0005-0000-0000-0000954D0000}"/>
    <cellStyle name="SAPBEXHLevel0X 6 3 3" xfId="11147" xr:uid="{00000000-0005-0000-0000-0000964D0000}"/>
    <cellStyle name="SAPBEXHLevel0X 6 3 3 2" xfId="27014" xr:uid="{00000000-0005-0000-0000-0000974D0000}"/>
    <cellStyle name="SAPBEXHLevel0X 6 3 4" xfId="15039" xr:uid="{00000000-0005-0000-0000-0000984D0000}"/>
    <cellStyle name="SAPBEXHLevel0X 6 3 4 2" xfId="30486" xr:uid="{00000000-0005-0000-0000-0000994D0000}"/>
    <cellStyle name="SAPBEXHLevel0X 6 3 5" xfId="16499" xr:uid="{00000000-0005-0000-0000-00009A4D0000}"/>
    <cellStyle name="SAPBEXHLevel0X 6 3 5 2" xfId="31637" xr:uid="{00000000-0005-0000-0000-00009B4D0000}"/>
    <cellStyle name="SAPBEXHLevel0X 6 3 6" xfId="19109" xr:uid="{00000000-0005-0000-0000-00009C4D0000}"/>
    <cellStyle name="SAPBEXHLevel0X 6 3 6 2" xfId="34056" xr:uid="{00000000-0005-0000-0000-00009D4D0000}"/>
    <cellStyle name="SAPBEXHLevel0X 6 3 7" xfId="21276" xr:uid="{00000000-0005-0000-0000-00009E4D0000}"/>
    <cellStyle name="SAPBEXHLevel0X 6 3 7 2" xfId="36202" xr:uid="{00000000-0005-0000-0000-00009F4D0000}"/>
    <cellStyle name="SAPBEXHLevel0X 6 3 8" xfId="6332" xr:uid="{00000000-0005-0000-0000-0000A04D0000}"/>
    <cellStyle name="SAPBEXHLevel0X 6 3 9" xfId="41719" xr:uid="{258BF527-AEEC-4874-A564-2028669E34A6}"/>
    <cellStyle name="SAPBEXHLevel0X 6 4" xfId="4367" xr:uid="{00000000-0005-0000-0000-0000A14D0000}"/>
    <cellStyle name="SAPBEXHLevel0X 6 4 2" xfId="9522" xr:uid="{00000000-0005-0000-0000-0000A24D0000}"/>
    <cellStyle name="SAPBEXHLevel0X 6 4 2 2" xfId="25513" xr:uid="{00000000-0005-0000-0000-0000A34D0000}"/>
    <cellStyle name="SAPBEXHLevel0X 6 4 3" xfId="12340" xr:uid="{00000000-0005-0000-0000-0000A44D0000}"/>
    <cellStyle name="SAPBEXHLevel0X 6 4 3 2" xfId="28184" xr:uid="{00000000-0005-0000-0000-0000A54D0000}"/>
    <cellStyle name="SAPBEXHLevel0X 6 4 4" xfId="7416" xr:uid="{00000000-0005-0000-0000-0000A64D0000}"/>
    <cellStyle name="SAPBEXHLevel0X 6 4 4 2" xfId="23610" xr:uid="{00000000-0005-0000-0000-0000A74D0000}"/>
    <cellStyle name="SAPBEXHLevel0X 6 4 5" xfId="17663" xr:uid="{00000000-0005-0000-0000-0000A84D0000}"/>
    <cellStyle name="SAPBEXHLevel0X 6 4 5 2" xfId="32779" xr:uid="{00000000-0005-0000-0000-0000A94D0000}"/>
    <cellStyle name="SAPBEXHLevel0X 6 4 6" xfId="20271" xr:uid="{00000000-0005-0000-0000-0000AA4D0000}"/>
    <cellStyle name="SAPBEXHLevel0X 6 4 6 2" xfId="35208" xr:uid="{00000000-0005-0000-0000-0000AB4D0000}"/>
    <cellStyle name="SAPBEXHLevel0X 6 4 7" xfId="20895" xr:uid="{00000000-0005-0000-0000-0000AC4D0000}"/>
    <cellStyle name="SAPBEXHLevel0X 6 4 7 2" xfId="35822" xr:uid="{00000000-0005-0000-0000-0000AD4D0000}"/>
    <cellStyle name="SAPBEXHLevel0X 6 5" xfId="5421" xr:uid="{00000000-0005-0000-0000-0000AE4D0000}"/>
    <cellStyle name="SAPBEXHLevel0X 6 5 2" xfId="22671" xr:uid="{00000000-0005-0000-0000-0000AF4D0000}"/>
    <cellStyle name="SAPBEXHLevel0X 6 6" xfId="7272" xr:uid="{00000000-0005-0000-0000-0000B04D0000}"/>
    <cellStyle name="SAPBEXHLevel0X 6 6 2" xfId="23516" xr:uid="{00000000-0005-0000-0000-0000B14D0000}"/>
    <cellStyle name="SAPBEXHLevel0X 6 7" xfId="5868" xr:uid="{00000000-0005-0000-0000-0000B24D0000}"/>
    <cellStyle name="SAPBEXHLevel0X 6 7 2" xfId="22867" xr:uid="{00000000-0005-0000-0000-0000B34D0000}"/>
    <cellStyle name="SAPBEXHLevel0X 6 8" xfId="13006" xr:uid="{00000000-0005-0000-0000-0000B44D0000}"/>
    <cellStyle name="SAPBEXHLevel0X 6 8 2" xfId="28807" xr:uid="{00000000-0005-0000-0000-0000B54D0000}"/>
    <cellStyle name="SAPBEXHLevel0X 6 9" xfId="14136" xr:uid="{00000000-0005-0000-0000-0000B64D0000}"/>
    <cellStyle name="SAPBEXHLevel0X 6 9 2" xfId="29715" xr:uid="{00000000-0005-0000-0000-0000B74D0000}"/>
    <cellStyle name="SAPBEXHLevel0X 7" xfId="846" xr:uid="{00000000-0005-0000-0000-0000B84D0000}"/>
    <cellStyle name="SAPBEXHLevel0X 7 10" xfId="18261" xr:uid="{00000000-0005-0000-0000-0000B94D0000}"/>
    <cellStyle name="SAPBEXHLevel0X 7 10 2" xfId="33358" xr:uid="{00000000-0005-0000-0000-0000BA4D0000}"/>
    <cellStyle name="SAPBEXHLevel0X 7 11" xfId="5055" xr:uid="{00000000-0005-0000-0000-0000BB4D0000}"/>
    <cellStyle name="SAPBEXHLevel0X 7 12" xfId="41884" xr:uid="{A7F16AFE-3FE3-4ADA-B364-13A6FD0D3450}"/>
    <cellStyle name="SAPBEXHLevel0X 7 13" xfId="42679" xr:uid="{43A7C094-C432-406D-9014-0A3A1EE377B9}"/>
    <cellStyle name="SAPBEXHLevel0X 7 14" xfId="42130" xr:uid="{225D5427-24D1-41E1-A9E2-0B0AD225CB29}"/>
    <cellStyle name="SAPBEXHLevel0X 7 15" xfId="47198" xr:uid="{6C946D64-19E5-41B9-AFCB-B72D30A0A4AA}"/>
    <cellStyle name="SAPBEXHLevel0X 7 2" xfId="3153" xr:uid="{00000000-0005-0000-0000-0000BC4D0000}"/>
    <cellStyle name="SAPBEXHLevel0X 7 2 10" xfId="42131" xr:uid="{32D2E1DC-4A32-4E09-822B-7E544AAF8EB4}"/>
    <cellStyle name="SAPBEXHLevel0X 7 2 11" xfId="47199" xr:uid="{66AA2721-23AA-4B74-A53D-1DF640143052}"/>
    <cellStyle name="SAPBEXHLevel0X 7 2 2" xfId="4365" xr:uid="{00000000-0005-0000-0000-0000BD4D0000}"/>
    <cellStyle name="SAPBEXHLevel0X 7 2 2 10" xfId="46089" xr:uid="{39738136-6443-4395-BE14-657EC9D2FF52}"/>
    <cellStyle name="SAPBEXHLevel0X 7 2 2 11" xfId="48407" xr:uid="{363CFE5D-A567-40DE-9897-E9025B834ED5}"/>
    <cellStyle name="SAPBEXHLevel0X 7 2 2 2" xfId="9520" xr:uid="{00000000-0005-0000-0000-0000BE4D0000}"/>
    <cellStyle name="SAPBEXHLevel0X 7 2 2 2 2" xfId="25511" xr:uid="{00000000-0005-0000-0000-0000BF4D0000}"/>
    <cellStyle name="SAPBEXHLevel0X 7 2 2 3" xfId="12338" xr:uid="{00000000-0005-0000-0000-0000C04D0000}"/>
    <cellStyle name="SAPBEXHLevel0X 7 2 2 3 2" xfId="28182" xr:uid="{00000000-0005-0000-0000-0000C14D0000}"/>
    <cellStyle name="SAPBEXHLevel0X 7 2 2 4" xfId="12989" xr:uid="{00000000-0005-0000-0000-0000C24D0000}"/>
    <cellStyle name="SAPBEXHLevel0X 7 2 2 4 2" xfId="28795" xr:uid="{00000000-0005-0000-0000-0000C34D0000}"/>
    <cellStyle name="SAPBEXHLevel0X 7 2 2 5" xfId="17661" xr:uid="{00000000-0005-0000-0000-0000C44D0000}"/>
    <cellStyle name="SAPBEXHLevel0X 7 2 2 5 2" xfId="32777" xr:uid="{00000000-0005-0000-0000-0000C54D0000}"/>
    <cellStyle name="SAPBEXHLevel0X 7 2 2 6" xfId="20269" xr:uid="{00000000-0005-0000-0000-0000C64D0000}"/>
    <cellStyle name="SAPBEXHLevel0X 7 2 2 6 2" xfId="35206" xr:uid="{00000000-0005-0000-0000-0000C74D0000}"/>
    <cellStyle name="SAPBEXHLevel0X 7 2 2 7" xfId="21653" xr:uid="{00000000-0005-0000-0000-0000C84D0000}"/>
    <cellStyle name="SAPBEXHLevel0X 7 2 2 7 2" xfId="36575" xr:uid="{00000000-0005-0000-0000-0000C94D0000}"/>
    <cellStyle name="SAPBEXHLevel0X 7 2 2 8" xfId="41716" xr:uid="{DD007D8E-B0D7-4EFC-9149-3B9D0451C182}"/>
    <cellStyle name="SAPBEXHLevel0X 7 2 2 9" xfId="43899" xr:uid="{5C26C228-35DA-4E24-BED2-A6F4801F43E1}"/>
    <cellStyle name="SAPBEXHLevel0X 7 2 3" xfId="8323" xr:uid="{00000000-0005-0000-0000-0000CA4D0000}"/>
    <cellStyle name="SAPBEXHLevel0X 7 2 3 2" xfId="24352" xr:uid="{00000000-0005-0000-0000-0000CB4D0000}"/>
    <cellStyle name="SAPBEXHLevel0X 7 2 4" xfId="11150" xr:uid="{00000000-0005-0000-0000-0000CC4D0000}"/>
    <cellStyle name="SAPBEXHLevel0X 7 2 4 2" xfId="27017" xr:uid="{00000000-0005-0000-0000-0000CD4D0000}"/>
    <cellStyle name="SAPBEXHLevel0X 7 2 5" xfId="13827" xr:uid="{00000000-0005-0000-0000-0000CE4D0000}"/>
    <cellStyle name="SAPBEXHLevel0X 7 2 5 2" xfId="29415" xr:uid="{00000000-0005-0000-0000-0000CF4D0000}"/>
    <cellStyle name="SAPBEXHLevel0X 7 2 6" xfId="16502" xr:uid="{00000000-0005-0000-0000-0000D04D0000}"/>
    <cellStyle name="SAPBEXHLevel0X 7 2 6 2" xfId="31640" xr:uid="{00000000-0005-0000-0000-0000D14D0000}"/>
    <cellStyle name="SAPBEXHLevel0X 7 2 7" xfId="19112" xr:uid="{00000000-0005-0000-0000-0000D24D0000}"/>
    <cellStyle name="SAPBEXHLevel0X 7 2 7 2" xfId="34059" xr:uid="{00000000-0005-0000-0000-0000D34D0000}"/>
    <cellStyle name="SAPBEXHLevel0X 7 2 8" xfId="41883" xr:uid="{E4E97FB1-7FBF-4471-B170-4904A9B0A345}"/>
    <cellStyle name="SAPBEXHLevel0X 7 2 9" xfId="42680" xr:uid="{0FCD9D27-628A-423C-AFC8-FB11F2F17E8E}"/>
    <cellStyle name="SAPBEXHLevel0X 7 3" xfId="3152" xr:uid="{00000000-0005-0000-0000-0000D44D0000}"/>
    <cellStyle name="SAPBEXHLevel0X 7 3 10" xfId="43898" xr:uid="{0687333C-797C-41A5-A9A7-C2391CA6FA58}"/>
    <cellStyle name="SAPBEXHLevel0X 7 3 11" xfId="46088" xr:uid="{449CF2FE-9202-40C2-808A-A4B6326A73D2}"/>
    <cellStyle name="SAPBEXHLevel0X 7 3 12" xfId="48406" xr:uid="{85C75CCA-3D82-46DC-9D73-BCED06879D37}"/>
    <cellStyle name="SAPBEXHLevel0X 7 3 2" xfId="8322" xr:uid="{00000000-0005-0000-0000-0000D54D0000}"/>
    <cellStyle name="SAPBEXHLevel0X 7 3 2 2" xfId="24351" xr:uid="{00000000-0005-0000-0000-0000D64D0000}"/>
    <cellStyle name="SAPBEXHLevel0X 7 3 3" xfId="11149" xr:uid="{00000000-0005-0000-0000-0000D74D0000}"/>
    <cellStyle name="SAPBEXHLevel0X 7 3 3 2" xfId="27016" xr:uid="{00000000-0005-0000-0000-0000D84D0000}"/>
    <cellStyle name="SAPBEXHLevel0X 7 3 4" xfId="15038" xr:uid="{00000000-0005-0000-0000-0000D94D0000}"/>
    <cellStyle name="SAPBEXHLevel0X 7 3 4 2" xfId="30485" xr:uid="{00000000-0005-0000-0000-0000DA4D0000}"/>
    <cellStyle name="SAPBEXHLevel0X 7 3 5" xfId="16501" xr:uid="{00000000-0005-0000-0000-0000DB4D0000}"/>
    <cellStyle name="SAPBEXHLevel0X 7 3 5 2" xfId="31639" xr:uid="{00000000-0005-0000-0000-0000DC4D0000}"/>
    <cellStyle name="SAPBEXHLevel0X 7 3 6" xfId="19111" xr:uid="{00000000-0005-0000-0000-0000DD4D0000}"/>
    <cellStyle name="SAPBEXHLevel0X 7 3 6 2" xfId="34058" xr:uid="{00000000-0005-0000-0000-0000DE4D0000}"/>
    <cellStyle name="SAPBEXHLevel0X 7 3 7" xfId="21278" xr:uid="{00000000-0005-0000-0000-0000DF4D0000}"/>
    <cellStyle name="SAPBEXHLevel0X 7 3 7 2" xfId="36204" xr:uid="{00000000-0005-0000-0000-0000E04D0000}"/>
    <cellStyle name="SAPBEXHLevel0X 7 3 8" xfId="6334" xr:uid="{00000000-0005-0000-0000-0000E14D0000}"/>
    <cellStyle name="SAPBEXHLevel0X 7 3 9" xfId="41717" xr:uid="{80F8A4B2-AD2F-4EED-9BD9-E37AEC1A0CEB}"/>
    <cellStyle name="SAPBEXHLevel0X 7 4" xfId="3420" xr:uid="{00000000-0005-0000-0000-0000E24D0000}"/>
    <cellStyle name="SAPBEXHLevel0X 7 4 2" xfId="8588" xr:uid="{00000000-0005-0000-0000-0000E34D0000}"/>
    <cellStyle name="SAPBEXHLevel0X 7 4 2 2" xfId="24617" xr:uid="{00000000-0005-0000-0000-0000E44D0000}"/>
    <cellStyle name="SAPBEXHLevel0X 7 4 3" xfId="11415" xr:uid="{00000000-0005-0000-0000-0000E54D0000}"/>
    <cellStyle name="SAPBEXHLevel0X 7 4 3 2" xfId="27282" xr:uid="{00000000-0005-0000-0000-0000E64D0000}"/>
    <cellStyle name="SAPBEXHLevel0X 7 4 4" xfId="6713" xr:uid="{00000000-0005-0000-0000-0000E74D0000}"/>
    <cellStyle name="SAPBEXHLevel0X 7 4 4 2" xfId="23202" xr:uid="{00000000-0005-0000-0000-0000E84D0000}"/>
    <cellStyle name="SAPBEXHLevel0X 7 4 5" xfId="16767" xr:uid="{00000000-0005-0000-0000-0000E94D0000}"/>
    <cellStyle name="SAPBEXHLevel0X 7 4 5 2" xfId="31905" xr:uid="{00000000-0005-0000-0000-0000EA4D0000}"/>
    <cellStyle name="SAPBEXHLevel0X 7 4 6" xfId="19377" xr:uid="{00000000-0005-0000-0000-0000EB4D0000}"/>
    <cellStyle name="SAPBEXHLevel0X 7 4 6 2" xfId="34324" xr:uid="{00000000-0005-0000-0000-0000EC4D0000}"/>
    <cellStyle name="SAPBEXHLevel0X 7 4 7" xfId="21803" xr:uid="{00000000-0005-0000-0000-0000ED4D0000}"/>
    <cellStyle name="SAPBEXHLevel0X 7 4 7 2" xfId="36722" xr:uid="{00000000-0005-0000-0000-0000EE4D0000}"/>
    <cellStyle name="SAPBEXHLevel0X 7 5" xfId="5420" xr:uid="{00000000-0005-0000-0000-0000EF4D0000}"/>
    <cellStyle name="SAPBEXHLevel0X 7 5 2" xfId="22670" xr:uid="{00000000-0005-0000-0000-0000F04D0000}"/>
    <cellStyle name="SAPBEXHLevel0X 7 6" xfId="7271" xr:uid="{00000000-0005-0000-0000-0000F14D0000}"/>
    <cellStyle name="SAPBEXHLevel0X 7 6 2" xfId="23515" xr:uid="{00000000-0005-0000-0000-0000F24D0000}"/>
    <cellStyle name="SAPBEXHLevel0X 7 7" xfId="12888" xr:uid="{00000000-0005-0000-0000-0000F34D0000}"/>
    <cellStyle name="SAPBEXHLevel0X 7 7 2" xfId="28729" xr:uid="{00000000-0005-0000-0000-0000F44D0000}"/>
    <cellStyle name="SAPBEXHLevel0X 7 8" xfId="15091" xr:uid="{00000000-0005-0000-0000-0000F54D0000}"/>
    <cellStyle name="SAPBEXHLevel0X 7 8 2" xfId="30530" xr:uid="{00000000-0005-0000-0000-0000F64D0000}"/>
    <cellStyle name="SAPBEXHLevel0X 7 9" xfId="15558" xr:uid="{00000000-0005-0000-0000-0000F74D0000}"/>
    <cellStyle name="SAPBEXHLevel0X 7 9 2" xfId="30905" xr:uid="{00000000-0005-0000-0000-0000F84D0000}"/>
    <cellStyle name="SAPBEXHLevel0X 8" xfId="1862" xr:uid="{00000000-0005-0000-0000-0000F94D0000}"/>
    <cellStyle name="SAPBEXHLevel0X 8 10" xfId="42681" xr:uid="{A30A71DD-C05A-4F41-ACE4-C3084CDC8276}"/>
    <cellStyle name="SAPBEXHLevel0X 8 11" xfId="42132" xr:uid="{D08147C6-76DF-4443-B492-78A18EB13767}"/>
    <cellStyle name="SAPBEXHLevel0X 8 12" xfId="47200" xr:uid="{A4AA2856-6FC3-4885-92A9-BA0963047C1C}"/>
    <cellStyle name="SAPBEXHLevel0X 8 2" xfId="3155" xr:uid="{00000000-0005-0000-0000-0000FA4D0000}"/>
    <cellStyle name="SAPBEXHLevel0X 8 2 10" xfId="41960" xr:uid="{2028192D-79C6-4F3F-A64F-6D079CF800B0}"/>
    <cellStyle name="SAPBEXHLevel0X 8 2 11" xfId="47201" xr:uid="{0B8B5038-6C12-49F9-ACE5-AFCD3ED671B2}"/>
    <cellStyle name="SAPBEXHLevel0X 8 2 2" xfId="4363" xr:uid="{00000000-0005-0000-0000-0000FB4D0000}"/>
    <cellStyle name="SAPBEXHLevel0X 8 2 2 10" xfId="46091" xr:uid="{91B9DEE3-44D1-4376-83BB-2B54B14F46FD}"/>
    <cellStyle name="SAPBEXHLevel0X 8 2 2 11" xfId="48409" xr:uid="{4975AC08-424F-4B07-8852-EBB904BDD9B1}"/>
    <cellStyle name="SAPBEXHLevel0X 8 2 2 2" xfId="9518" xr:uid="{00000000-0005-0000-0000-0000FC4D0000}"/>
    <cellStyle name="SAPBEXHLevel0X 8 2 2 2 2" xfId="25509" xr:uid="{00000000-0005-0000-0000-0000FD4D0000}"/>
    <cellStyle name="SAPBEXHLevel0X 8 2 2 3" xfId="12336" xr:uid="{00000000-0005-0000-0000-0000FE4D0000}"/>
    <cellStyle name="SAPBEXHLevel0X 8 2 2 3 2" xfId="28180" xr:uid="{00000000-0005-0000-0000-0000FF4D0000}"/>
    <cellStyle name="SAPBEXHLevel0X 8 2 2 4" xfId="12996" xr:uid="{00000000-0005-0000-0000-0000004E0000}"/>
    <cellStyle name="SAPBEXHLevel0X 8 2 2 4 2" xfId="28802" xr:uid="{00000000-0005-0000-0000-0000014E0000}"/>
    <cellStyle name="SAPBEXHLevel0X 8 2 2 5" xfId="17659" xr:uid="{00000000-0005-0000-0000-0000024E0000}"/>
    <cellStyle name="SAPBEXHLevel0X 8 2 2 5 2" xfId="32775" xr:uid="{00000000-0005-0000-0000-0000034E0000}"/>
    <cellStyle name="SAPBEXHLevel0X 8 2 2 6" xfId="20267" xr:uid="{00000000-0005-0000-0000-0000044E0000}"/>
    <cellStyle name="SAPBEXHLevel0X 8 2 2 6 2" xfId="35204" xr:uid="{00000000-0005-0000-0000-0000054E0000}"/>
    <cellStyle name="SAPBEXHLevel0X 8 2 2 7" xfId="21654" xr:uid="{00000000-0005-0000-0000-0000064E0000}"/>
    <cellStyle name="SAPBEXHLevel0X 8 2 2 7 2" xfId="36576" xr:uid="{00000000-0005-0000-0000-0000074E0000}"/>
    <cellStyle name="SAPBEXHLevel0X 8 2 2 8" xfId="41714" xr:uid="{1C2C0865-B943-4814-B0F3-C7CB8F6C68C5}"/>
    <cellStyle name="SAPBEXHLevel0X 8 2 2 9" xfId="43901" xr:uid="{8AE9FC74-E8FF-4472-BF33-97D2F51CFC09}"/>
    <cellStyle name="SAPBEXHLevel0X 8 2 3" xfId="8325" xr:uid="{00000000-0005-0000-0000-0000084E0000}"/>
    <cellStyle name="SAPBEXHLevel0X 8 2 3 2" xfId="24354" xr:uid="{00000000-0005-0000-0000-0000094E0000}"/>
    <cellStyle name="SAPBEXHLevel0X 8 2 4" xfId="11152" xr:uid="{00000000-0005-0000-0000-00000A4E0000}"/>
    <cellStyle name="SAPBEXHLevel0X 8 2 4 2" xfId="27019" xr:uid="{00000000-0005-0000-0000-00000B4E0000}"/>
    <cellStyle name="SAPBEXHLevel0X 8 2 5" xfId="15460" xr:uid="{00000000-0005-0000-0000-00000C4E0000}"/>
    <cellStyle name="SAPBEXHLevel0X 8 2 5 2" xfId="30828" xr:uid="{00000000-0005-0000-0000-00000D4E0000}"/>
    <cellStyle name="SAPBEXHLevel0X 8 2 6" xfId="16504" xr:uid="{00000000-0005-0000-0000-00000E4E0000}"/>
    <cellStyle name="SAPBEXHLevel0X 8 2 6 2" xfId="31642" xr:uid="{00000000-0005-0000-0000-00000F4E0000}"/>
    <cellStyle name="SAPBEXHLevel0X 8 2 7" xfId="19114" xr:uid="{00000000-0005-0000-0000-0000104E0000}"/>
    <cellStyle name="SAPBEXHLevel0X 8 2 7 2" xfId="34061" xr:uid="{00000000-0005-0000-0000-0000114E0000}"/>
    <cellStyle name="SAPBEXHLevel0X 8 2 8" xfId="41881" xr:uid="{49031793-6DF4-451B-B6F4-4BCBA3D49C58}"/>
    <cellStyle name="SAPBEXHLevel0X 8 2 9" xfId="42682" xr:uid="{FE2975F8-939A-4DBB-8C13-816B96887B95}"/>
    <cellStyle name="SAPBEXHLevel0X 8 3" xfId="4364" xr:uid="{00000000-0005-0000-0000-0000124E0000}"/>
    <cellStyle name="SAPBEXHLevel0X 8 3 10" xfId="46090" xr:uid="{EDCCF04A-B67A-4460-B04C-2C2193F65C8E}"/>
    <cellStyle name="SAPBEXHLevel0X 8 3 11" xfId="48408" xr:uid="{13EE9314-E2F9-4615-9FDE-21C19680B49E}"/>
    <cellStyle name="SAPBEXHLevel0X 8 3 2" xfId="9519" xr:uid="{00000000-0005-0000-0000-0000134E0000}"/>
    <cellStyle name="SAPBEXHLevel0X 8 3 2 2" xfId="25510" xr:uid="{00000000-0005-0000-0000-0000144E0000}"/>
    <cellStyle name="SAPBEXHLevel0X 8 3 3" xfId="12337" xr:uid="{00000000-0005-0000-0000-0000154E0000}"/>
    <cellStyle name="SAPBEXHLevel0X 8 3 3 2" xfId="28181" xr:uid="{00000000-0005-0000-0000-0000164E0000}"/>
    <cellStyle name="SAPBEXHLevel0X 8 3 4" xfId="14436" xr:uid="{00000000-0005-0000-0000-0000174E0000}"/>
    <cellStyle name="SAPBEXHLevel0X 8 3 4 2" xfId="29955" xr:uid="{00000000-0005-0000-0000-0000184E0000}"/>
    <cellStyle name="SAPBEXHLevel0X 8 3 5" xfId="17660" xr:uid="{00000000-0005-0000-0000-0000194E0000}"/>
    <cellStyle name="SAPBEXHLevel0X 8 3 5 2" xfId="32776" xr:uid="{00000000-0005-0000-0000-00001A4E0000}"/>
    <cellStyle name="SAPBEXHLevel0X 8 3 6" xfId="20268" xr:uid="{00000000-0005-0000-0000-00001B4E0000}"/>
    <cellStyle name="SAPBEXHLevel0X 8 3 6 2" xfId="35205" xr:uid="{00000000-0005-0000-0000-00001C4E0000}"/>
    <cellStyle name="SAPBEXHLevel0X 8 3 7" xfId="21591" xr:uid="{00000000-0005-0000-0000-00001D4E0000}"/>
    <cellStyle name="SAPBEXHLevel0X 8 3 7 2" xfId="36517" xr:uid="{00000000-0005-0000-0000-00001E4E0000}"/>
    <cellStyle name="SAPBEXHLevel0X 8 3 8" xfId="41715" xr:uid="{D6CE90D2-F4BF-4F2B-91B5-B5CDEF6C3D50}"/>
    <cellStyle name="SAPBEXHLevel0X 8 3 9" xfId="43900" xr:uid="{4B7859F1-CE12-4A58-82B0-40083DA6FDC5}"/>
    <cellStyle name="SAPBEXHLevel0X 8 4" xfId="7126" xr:uid="{00000000-0005-0000-0000-00001F4E0000}"/>
    <cellStyle name="SAPBEXHLevel0X 8 4 2" xfId="23417" xr:uid="{00000000-0005-0000-0000-0000204E0000}"/>
    <cellStyle name="SAPBEXHLevel0X 8 5" xfId="7535" xr:uid="{00000000-0005-0000-0000-0000214E0000}"/>
    <cellStyle name="SAPBEXHLevel0X 8 5 2" xfId="23702" xr:uid="{00000000-0005-0000-0000-0000224E0000}"/>
    <cellStyle name="SAPBEXHLevel0X 8 6" xfId="13447" xr:uid="{00000000-0005-0000-0000-0000234E0000}"/>
    <cellStyle name="SAPBEXHLevel0X 8 6 2" xfId="29101" xr:uid="{00000000-0005-0000-0000-0000244E0000}"/>
    <cellStyle name="SAPBEXHLevel0X 8 7" xfId="10117" xr:uid="{00000000-0005-0000-0000-0000254E0000}"/>
    <cellStyle name="SAPBEXHLevel0X 8 7 2" xfId="26089" xr:uid="{00000000-0005-0000-0000-0000264E0000}"/>
    <cellStyle name="SAPBEXHLevel0X 8 8" xfId="15769" xr:uid="{00000000-0005-0000-0000-0000274E0000}"/>
    <cellStyle name="SAPBEXHLevel0X 8 8 2" xfId="31033" xr:uid="{00000000-0005-0000-0000-0000284E0000}"/>
    <cellStyle name="SAPBEXHLevel0X 8 9" xfId="41882" xr:uid="{620A1FFD-968C-4469-8952-84B0429AACA0}"/>
    <cellStyle name="SAPBEXHLevel0X 9" xfId="1863" xr:uid="{00000000-0005-0000-0000-0000294E0000}"/>
    <cellStyle name="SAPBEXHLevel0X 9 10" xfId="42683" xr:uid="{9EB07D0C-4CF6-4EBE-A265-BCC7C43A62C0}"/>
    <cellStyle name="SAPBEXHLevel0X 9 11" xfId="40229" xr:uid="{A0822D47-3FED-429F-9EC5-335477714E8B}"/>
    <cellStyle name="SAPBEXHLevel0X 9 12" xfId="47202" xr:uid="{C27DB3B8-8D47-4B40-B8BE-87A0A1D102F3}"/>
    <cellStyle name="SAPBEXHLevel0X 9 2" xfId="3157" xr:uid="{00000000-0005-0000-0000-00002A4E0000}"/>
    <cellStyle name="SAPBEXHLevel0X 9 2 10" xfId="40228" xr:uid="{F8DE0FCF-5D41-4D2D-8108-2A49FCFC8C22}"/>
    <cellStyle name="SAPBEXHLevel0X 9 2 11" xfId="47203" xr:uid="{7FED5B71-9AF6-4E39-8657-E775793F76AA}"/>
    <cellStyle name="SAPBEXHLevel0X 9 2 2" xfId="4361" xr:uid="{00000000-0005-0000-0000-00002B4E0000}"/>
    <cellStyle name="SAPBEXHLevel0X 9 2 2 10" xfId="46093" xr:uid="{C201B24D-78D2-4C1B-93C6-9D84979E9446}"/>
    <cellStyle name="SAPBEXHLevel0X 9 2 2 11" xfId="48411" xr:uid="{A430B214-768F-4712-BC5B-FA413C5C7647}"/>
    <cellStyle name="SAPBEXHLevel0X 9 2 2 2" xfId="9516" xr:uid="{00000000-0005-0000-0000-00002C4E0000}"/>
    <cellStyle name="SAPBEXHLevel0X 9 2 2 2 2" xfId="25507" xr:uid="{00000000-0005-0000-0000-00002D4E0000}"/>
    <cellStyle name="SAPBEXHLevel0X 9 2 2 3" xfId="12334" xr:uid="{00000000-0005-0000-0000-00002E4E0000}"/>
    <cellStyle name="SAPBEXHLevel0X 9 2 2 3 2" xfId="28178" xr:uid="{00000000-0005-0000-0000-00002F4E0000}"/>
    <cellStyle name="SAPBEXHLevel0X 9 2 2 4" xfId="5944" xr:uid="{00000000-0005-0000-0000-0000304E0000}"/>
    <cellStyle name="SAPBEXHLevel0X 9 2 2 4 2" xfId="22918" xr:uid="{00000000-0005-0000-0000-0000314E0000}"/>
    <cellStyle name="SAPBEXHLevel0X 9 2 2 5" xfId="17657" xr:uid="{00000000-0005-0000-0000-0000324E0000}"/>
    <cellStyle name="SAPBEXHLevel0X 9 2 2 5 2" xfId="32773" xr:uid="{00000000-0005-0000-0000-0000334E0000}"/>
    <cellStyle name="SAPBEXHLevel0X 9 2 2 6" xfId="20265" xr:uid="{00000000-0005-0000-0000-0000344E0000}"/>
    <cellStyle name="SAPBEXHLevel0X 9 2 2 6 2" xfId="35202" xr:uid="{00000000-0005-0000-0000-0000354E0000}"/>
    <cellStyle name="SAPBEXHLevel0X 9 2 2 7" xfId="21655" xr:uid="{00000000-0005-0000-0000-0000364E0000}"/>
    <cellStyle name="SAPBEXHLevel0X 9 2 2 7 2" xfId="36577" xr:uid="{00000000-0005-0000-0000-0000374E0000}"/>
    <cellStyle name="SAPBEXHLevel0X 9 2 2 8" xfId="38172" xr:uid="{442B24B7-FD36-43FE-ADE4-CA50CC8646B1}"/>
    <cellStyle name="SAPBEXHLevel0X 9 2 2 9" xfId="43903" xr:uid="{A9666A96-E8C4-476C-9313-5F977EADC735}"/>
    <cellStyle name="SAPBEXHLevel0X 9 2 3" xfId="8327" xr:uid="{00000000-0005-0000-0000-0000384E0000}"/>
    <cellStyle name="SAPBEXHLevel0X 9 2 3 2" xfId="24356" xr:uid="{00000000-0005-0000-0000-0000394E0000}"/>
    <cellStyle name="SAPBEXHLevel0X 9 2 4" xfId="11154" xr:uid="{00000000-0005-0000-0000-00003A4E0000}"/>
    <cellStyle name="SAPBEXHLevel0X 9 2 4 2" xfId="27021" xr:uid="{00000000-0005-0000-0000-00003B4E0000}"/>
    <cellStyle name="SAPBEXHLevel0X 9 2 5" xfId="13828" xr:uid="{00000000-0005-0000-0000-00003C4E0000}"/>
    <cellStyle name="SAPBEXHLevel0X 9 2 5 2" xfId="29416" xr:uid="{00000000-0005-0000-0000-00003D4E0000}"/>
    <cellStyle name="SAPBEXHLevel0X 9 2 6" xfId="16506" xr:uid="{00000000-0005-0000-0000-00003E4E0000}"/>
    <cellStyle name="SAPBEXHLevel0X 9 2 6 2" xfId="31644" xr:uid="{00000000-0005-0000-0000-00003F4E0000}"/>
    <cellStyle name="SAPBEXHLevel0X 9 2 7" xfId="19116" xr:uid="{00000000-0005-0000-0000-0000404E0000}"/>
    <cellStyle name="SAPBEXHLevel0X 9 2 7 2" xfId="34063" xr:uid="{00000000-0005-0000-0000-0000414E0000}"/>
    <cellStyle name="SAPBEXHLevel0X 9 2 8" xfId="41879" xr:uid="{8F142966-F11F-4BB4-AA4B-692BF5174A97}"/>
    <cellStyle name="SAPBEXHLevel0X 9 2 9" xfId="42684" xr:uid="{5400A9DC-B42E-4293-A995-5F21A673E164}"/>
    <cellStyle name="SAPBEXHLevel0X 9 3" xfId="4362" xr:uid="{00000000-0005-0000-0000-0000424E0000}"/>
    <cellStyle name="SAPBEXHLevel0X 9 3 10" xfId="46092" xr:uid="{90EA5566-BE41-450D-B219-B9431B3CE081}"/>
    <cellStyle name="SAPBEXHLevel0X 9 3 11" xfId="48410" xr:uid="{9223E9A3-02A5-458E-9F59-CD08A88158BE}"/>
    <cellStyle name="SAPBEXHLevel0X 9 3 2" xfId="9517" xr:uid="{00000000-0005-0000-0000-0000434E0000}"/>
    <cellStyle name="SAPBEXHLevel0X 9 3 2 2" xfId="25508" xr:uid="{00000000-0005-0000-0000-0000444E0000}"/>
    <cellStyle name="SAPBEXHLevel0X 9 3 3" xfId="12335" xr:uid="{00000000-0005-0000-0000-0000454E0000}"/>
    <cellStyle name="SAPBEXHLevel0X 9 3 3 2" xfId="28179" xr:uid="{00000000-0005-0000-0000-0000464E0000}"/>
    <cellStyle name="SAPBEXHLevel0X 9 3 4" xfId="14435" xr:uid="{00000000-0005-0000-0000-0000474E0000}"/>
    <cellStyle name="SAPBEXHLevel0X 9 3 4 2" xfId="29954" xr:uid="{00000000-0005-0000-0000-0000484E0000}"/>
    <cellStyle name="SAPBEXHLevel0X 9 3 5" xfId="17658" xr:uid="{00000000-0005-0000-0000-0000494E0000}"/>
    <cellStyle name="SAPBEXHLevel0X 9 3 5 2" xfId="32774" xr:uid="{00000000-0005-0000-0000-00004A4E0000}"/>
    <cellStyle name="SAPBEXHLevel0X 9 3 6" xfId="20266" xr:uid="{00000000-0005-0000-0000-00004B4E0000}"/>
    <cellStyle name="SAPBEXHLevel0X 9 3 6 2" xfId="35203" xr:uid="{00000000-0005-0000-0000-00004C4E0000}"/>
    <cellStyle name="SAPBEXHLevel0X 9 3 7" xfId="21590" xr:uid="{00000000-0005-0000-0000-00004D4E0000}"/>
    <cellStyle name="SAPBEXHLevel0X 9 3 7 2" xfId="36516" xr:uid="{00000000-0005-0000-0000-00004E4E0000}"/>
    <cellStyle name="SAPBEXHLevel0X 9 3 8" xfId="38173" xr:uid="{5AB27CA6-6275-47D5-904E-CB47FD963205}"/>
    <cellStyle name="SAPBEXHLevel0X 9 3 9" xfId="43902" xr:uid="{29DA9612-6863-4FE1-AB03-50D3C70DE853}"/>
    <cellStyle name="SAPBEXHLevel0X 9 4" xfId="7127" xr:uid="{00000000-0005-0000-0000-00004F4E0000}"/>
    <cellStyle name="SAPBEXHLevel0X 9 4 2" xfId="23418" xr:uid="{00000000-0005-0000-0000-0000504E0000}"/>
    <cellStyle name="SAPBEXHLevel0X 9 5" xfId="7534" xr:uid="{00000000-0005-0000-0000-0000514E0000}"/>
    <cellStyle name="SAPBEXHLevel0X 9 5 2" xfId="23701" xr:uid="{00000000-0005-0000-0000-0000524E0000}"/>
    <cellStyle name="SAPBEXHLevel0X 9 6" xfId="7801" xr:uid="{00000000-0005-0000-0000-0000534E0000}"/>
    <cellStyle name="SAPBEXHLevel0X 9 6 2" xfId="23839" xr:uid="{00000000-0005-0000-0000-0000544E0000}"/>
    <cellStyle name="SAPBEXHLevel0X 9 7" xfId="14681" xr:uid="{00000000-0005-0000-0000-0000554E0000}"/>
    <cellStyle name="SAPBEXHLevel0X 9 7 2" xfId="30172" xr:uid="{00000000-0005-0000-0000-0000564E0000}"/>
    <cellStyle name="SAPBEXHLevel0X 9 8" xfId="15768" xr:uid="{00000000-0005-0000-0000-0000574E0000}"/>
    <cellStyle name="SAPBEXHLevel0X 9 8 2" xfId="31032" xr:uid="{00000000-0005-0000-0000-0000584E0000}"/>
    <cellStyle name="SAPBEXHLevel0X 9 9" xfId="41880" xr:uid="{9938E7DC-E601-413F-9B3A-2CC0A0DDB1CC}"/>
    <cellStyle name="SAPBEXHLevel0X_CC - Div XRef" xfId="1864" xr:uid="{00000000-0005-0000-0000-0000594E0000}"/>
    <cellStyle name="SAPBEXHLevel1" xfId="93" xr:uid="{00000000-0005-0000-0000-00005A4E0000}"/>
    <cellStyle name="SAPBEXHLevel1 10" xfId="1865" xr:uid="{00000000-0005-0000-0000-00005B4E0000}"/>
    <cellStyle name="SAPBEXHLevel1 10 10" xfId="18428" xr:uid="{00000000-0005-0000-0000-00005C4E0000}"/>
    <cellStyle name="SAPBEXHLevel1 10 11" xfId="23055" xr:uid="{00000000-0005-0000-0000-00005D4E0000}"/>
    <cellStyle name="SAPBEXHLevel1 10 12" xfId="41877" xr:uid="{A910ADE3-9969-4080-80FF-E0B05F252D92}"/>
    <cellStyle name="SAPBEXHLevel1 10 13" xfId="42685" xr:uid="{A5CCB8D3-EEEF-4496-8EC7-0FD685CD1BA3}"/>
    <cellStyle name="SAPBEXHLevel1 10 14" xfId="42133" xr:uid="{A78E5987-1C37-41A9-BF72-386B1ADB4F8A}"/>
    <cellStyle name="SAPBEXHLevel1 10 15" xfId="47204" xr:uid="{0C182646-9CE7-42D9-AA65-6B6A3F0FD0EA}"/>
    <cellStyle name="SAPBEXHLevel1 10 2" xfId="3159" xr:uid="{00000000-0005-0000-0000-00005E4E0000}"/>
    <cellStyle name="SAPBEXHLevel1 10 2 10" xfId="42134" xr:uid="{60965DF2-29D8-4AE3-A0EE-C4B4069C52E1}"/>
    <cellStyle name="SAPBEXHLevel1 10 2 11" xfId="47205" xr:uid="{7A680277-4721-4985-96E4-EA30E0DB13F2}"/>
    <cellStyle name="SAPBEXHLevel1 10 2 2" xfId="4359" xr:uid="{00000000-0005-0000-0000-00005F4E0000}"/>
    <cellStyle name="SAPBEXHLevel1 10 2 2 10" xfId="46095" xr:uid="{E503AAF9-7AC1-40A5-95CB-ABBE483AE39B}"/>
    <cellStyle name="SAPBEXHLevel1 10 2 2 11" xfId="48413" xr:uid="{F6744A61-DE70-4DB9-8C3C-268AA43B499F}"/>
    <cellStyle name="SAPBEXHLevel1 10 2 2 2" xfId="9514" xr:uid="{00000000-0005-0000-0000-0000604E0000}"/>
    <cellStyle name="SAPBEXHLevel1 10 2 2 2 2" xfId="25505" xr:uid="{00000000-0005-0000-0000-0000614E0000}"/>
    <cellStyle name="SAPBEXHLevel1 10 2 2 3" xfId="12332" xr:uid="{00000000-0005-0000-0000-0000624E0000}"/>
    <cellStyle name="SAPBEXHLevel1 10 2 2 3 2" xfId="28176" xr:uid="{00000000-0005-0000-0000-0000634E0000}"/>
    <cellStyle name="SAPBEXHLevel1 10 2 2 4" xfId="5946" xr:uid="{00000000-0005-0000-0000-0000644E0000}"/>
    <cellStyle name="SAPBEXHLevel1 10 2 2 4 2" xfId="22920" xr:uid="{00000000-0005-0000-0000-0000654E0000}"/>
    <cellStyle name="SAPBEXHLevel1 10 2 2 5" xfId="17655" xr:uid="{00000000-0005-0000-0000-0000664E0000}"/>
    <cellStyle name="SAPBEXHLevel1 10 2 2 5 2" xfId="32771" xr:uid="{00000000-0005-0000-0000-0000674E0000}"/>
    <cellStyle name="SAPBEXHLevel1 10 2 2 6" xfId="20263" xr:uid="{00000000-0005-0000-0000-0000684E0000}"/>
    <cellStyle name="SAPBEXHLevel1 10 2 2 6 2" xfId="35200" xr:uid="{00000000-0005-0000-0000-0000694E0000}"/>
    <cellStyle name="SAPBEXHLevel1 10 2 2 7" xfId="21657" xr:uid="{00000000-0005-0000-0000-00006A4E0000}"/>
    <cellStyle name="SAPBEXHLevel1 10 2 2 7 2" xfId="36579" xr:uid="{00000000-0005-0000-0000-00006B4E0000}"/>
    <cellStyle name="SAPBEXHLevel1 10 2 2 8" xfId="41713" xr:uid="{60C40F93-658B-48F9-98E6-10A30A261E2F}"/>
    <cellStyle name="SAPBEXHLevel1 10 2 2 9" xfId="43905" xr:uid="{DB733E40-043E-4A5B-90E2-EFC546EF58AE}"/>
    <cellStyle name="SAPBEXHLevel1 10 2 3" xfId="8329" xr:uid="{00000000-0005-0000-0000-00006C4E0000}"/>
    <cellStyle name="SAPBEXHLevel1 10 2 3 2" xfId="24358" xr:uid="{00000000-0005-0000-0000-00006D4E0000}"/>
    <cellStyle name="SAPBEXHLevel1 10 2 4" xfId="11156" xr:uid="{00000000-0005-0000-0000-00006E4E0000}"/>
    <cellStyle name="SAPBEXHLevel1 10 2 4 2" xfId="27023" xr:uid="{00000000-0005-0000-0000-00006F4E0000}"/>
    <cellStyle name="SAPBEXHLevel1 10 2 5" xfId="13829" xr:uid="{00000000-0005-0000-0000-0000704E0000}"/>
    <cellStyle name="SAPBEXHLevel1 10 2 5 2" xfId="29417" xr:uid="{00000000-0005-0000-0000-0000714E0000}"/>
    <cellStyle name="SAPBEXHLevel1 10 2 6" xfId="16508" xr:uid="{00000000-0005-0000-0000-0000724E0000}"/>
    <cellStyle name="SAPBEXHLevel1 10 2 6 2" xfId="31646" xr:uid="{00000000-0005-0000-0000-0000734E0000}"/>
    <cellStyle name="SAPBEXHLevel1 10 2 7" xfId="19118" xr:uid="{00000000-0005-0000-0000-0000744E0000}"/>
    <cellStyle name="SAPBEXHLevel1 10 2 7 2" xfId="34065" xr:uid="{00000000-0005-0000-0000-0000754E0000}"/>
    <cellStyle name="SAPBEXHLevel1 10 2 8" xfId="41878" xr:uid="{4C1CB2C2-6AB0-40CD-95F2-C8A6C9A6E9A7}"/>
    <cellStyle name="SAPBEXHLevel1 10 2 9" xfId="42686" xr:uid="{AC7F8F10-D7C0-411C-9A87-B31482F3AC00}"/>
    <cellStyle name="SAPBEXHLevel1 10 3" xfId="3158" xr:uid="{00000000-0005-0000-0000-0000764E0000}"/>
    <cellStyle name="SAPBEXHLevel1 10 3 10" xfId="43904" xr:uid="{6E6D992B-106B-4539-ABA6-9B158BFD5EFD}"/>
    <cellStyle name="SAPBEXHLevel1 10 3 11" xfId="46094" xr:uid="{44D72365-65E0-41D4-BBE2-96518F178C34}"/>
    <cellStyle name="SAPBEXHLevel1 10 3 12" xfId="48412" xr:uid="{4E6B0225-BC35-4839-B922-0A86DB14A7D0}"/>
    <cellStyle name="SAPBEXHLevel1 10 3 2" xfId="8328" xr:uid="{00000000-0005-0000-0000-0000774E0000}"/>
    <cellStyle name="SAPBEXHLevel1 10 3 2 2" xfId="24357" xr:uid="{00000000-0005-0000-0000-0000784E0000}"/>
    <cellStyle name="SAPBEXHLevel1 10 3 3" xfId="11155" xr:uid="{00000000-0005-0000-0000-0000794E0000}"/>
    <cellStyle name="SAPBEXHLevel1 10 3 3 2" xfId="27022" xr:uid="{00000000-0005-0000-0000-00007A4E0000}"/>
    <cellStyle name="SAPBEXHLevel1 10 3 4" xfId="15035" xr:uid="{00000000-0005-0000-0000-00007B4E0000}"/>
    <cellStyle name="SAPBEXHLevel1 10 3 4 2" xfId="30482" xr:uid="{00000000-0005-0000-0000-00007C4E0000}"/>
    <cellStyle name="SAPBEXHLevel1 10 3 5" xfId="16507" xr:uid="{00000000-0005-0000-0000-00007D4E0000}"/>
    <cellStyle name="SAPBEXHLevel1 10 3 5 2" xfId="31645" xr:uid="{00000000-0005-0000-0000-00007E4E0000}"/>
    <cellStyle name="SAPBEXHLevel1 10 3 6" xfId="19117" xr:uid="{00000000-0005-0000-0000-00007F4E0000}"/>
    <cellStyle name="SAPBEXHLevel1 10 3 6 2" xfId="34064" xr:uid="{00000000-0005-0000-0000-0000804E0000}"/>
    <cellStyle name="SAPBEXHLevel1 10 3 7" xfId="21282" xr:uid="{00000000-0005-0000-0000-0000814E0000}"/>
    <cellStyle name="SAPBEXHLevel1 10 3 7 2" xfId="36208" xr:uid="{00000000-0005-0000-0000-0000824E0000}"/>
    <cellStyle name="SAPBEXHLevel1 10 3 8" xfId="6335" xr:uid="{00000000-0005-0000-0000-0000834E0000}"/>
    <cellStyle name="SAPBEXHLevel1 10 3 9" xfId="38171" xr:uid="{5109B25E-B950-44B3-976F-9162B99EFAB9}"/>
    <cellStyle name="SAPBEXHLevel1 10 4" xfId="4360" xr:uid="{00000000-0005-0000-0000-0000844E0000}"/>
    <cellStyle name="SAPBEXHLevel1 10 4 2" xfId="9515" xr:uid="{00000000-0005-0000-0000-0000854E0000}"/>
    <cellStyle name="SAPBEXHLevel1 10 4 2 2" xfId="25506" xr:uid="{00000000-0005-0000-0000-0000864E0000}"/>
    <cellStyle name="SAPBEXHLevel1 10 4 3" xfId="12333" xr:uid="{00000000-0005-0000-0000-0000874E0000}"/>
    <cellStyle name="SAPBEXHLevel1 10 4 3 2" xfId="28177" xr:uid="{00000000-0005-0000-0000-0000884E0000}"/>
    <cellStyle name="SAPBEXHLevel1 10 4 4" xfId="5945" xr:uid="{00000000-0005-0000-0000-0000894E0000}"/>
    <cellStyle name="SAPBEXHLevel1 10 4 4 2" xfId="22919" xr:uid="{00000000-0005-0000-0000-00008A4E0000}"/>
    <cellStyle name="SAPBEXHLevel1 10 4 5" xfId="17656" xr:uid="{00000000-0005-0000-0000-00008B4E0000}"/>
    <cellStyle name="SAPBEXHLevel1 10 4 5 2" xfId="32772" xr:uid="{00000000-0005-0000-0000-00008C4E0000}"/>
    <cellStyle name="SAPBEXHLevel1 10 4 6" xfId="20264" xr:uid="{00000000-0005-0000-0000-00008D4E0000}"/>
    <cellStyle name="SAPBEXHLevel1 10 4 6 2" xfId="35201" xr:uid="{00000000-0005-0000-0000-00008E4E0000}"/>
    <cellStyle name="SAPBEXHLevel1 10 4 7" xfId="21656" xr:uid="{00000000-0005-0000-0000-00008F4E0000}"/>
    <cellStyle name="SAPBEXHLevel1 10 4 7 2" xfId="36578" xr:uid="{00000000-0005-0000-0000-0000904E0000}"/>
    <cellStyle name="SAPBEXHLevel1 10 5" xfId="7128" xr:uid="{00000000-0005-0000-0000-0000914E0000}"/>
    <cellStyle name="SAPBEXHLevel1 10 5 2" xfId="37874" xr:uid="{00000000-0005-0000-0000-0000924E0000}"/>
    <cellStyle name="SAPBEXHLevel1 10 6" xfId="7533" xr:uid="{00000000-0005-0000-0000-0000934E0000}"/>
    <cellStyle name="SAPBEXHLevel1 10 7" xfId="13448" xr:uid="{00000000-0005-0000-0000-0000944E0000}"/>
    <cellStyle name="SAPBEXHLevel1 10 8" xfId="10021" xr:uid="{00000000-0005-0000-0000-0000954E0000}"/>
    <cellStyle name="SAPBEXHLevel1 10 9" xfId="15767" xr:uid="{00000000-0005-0000-0000-0000964E0000}"/>
    <cellStyle name="SAPBEXHLevel1 11" xfId="1866" xr:uid="{00000000-0005-0000-0000-0000974E0000}"/>
    <cellStyle name="SAPBEXHLevel1 11 10" xfId="42687" xr:uid="{E8DB60B6-C20E-4A7D-B73D-D9365CC90CE0}"/>
    <cellStyle name="SAPBEXHLevel1 11 11" xfId="42135" xr:uid="{F05B92E0-6B21-4ADD-8562-9E67E578C0B3}"/>
    <cellStyle name="SAPBEXHLevel1 11 12" xfId="47206" xr:uid="{E0CD48A7-FD07-4CBC-9AC7-05FCAD6AEBAF}"/>
    <cellStyle name="SAPBEXHLevel1 11 2" xfId="3161" xr:uid="{00000000-0005-0000-0000-0000984E0000}"/>
    <cellStyle name="SAPBEXHLevel1 11 2 10" xfId="42136" xr:uid="{C03CD897-4D1F-461D-88D8-68294616E9DE}"/>
    <cellStyle name="SAPBEXHLevel1 11 2 11" xfId="47207" xr:uid="{5CB132C5-4BD2-425F-8A96-B6256F0F967D}"/>
    <cellStyle name="SAPBEXHLevel1 11 2 2" xfId="4357" xr:uid="{00000000-0005-0000-0000-0000994E0000}"/>
    <cellStyle name="SAPBEXHLevel1 11 2 2 10" xfId="46097" xr:uid="{61267A07-C140-42B3-9EF7-22FBCC442F1B}"/>
    <cellStyle name="SAPBEXHLevel1 11 2 2 11" xfId="48415" xr:uid="{856BE5BC-2EC0-4B9A-B604-4109899DCF0F}"/>
    <cellStyle name="SAPBEXHLevel1 11 2 2 2" xfId="9512" xr:uid="{00000000-0005-0000-0000-00009A4E0000}"/>
    <cellStyle name="SAPBEXHLevel1 11 2 2 2 2" xfId="25503" xr:uid="{00000000-0005-0000-0000-00009B4E0000}"/>
    <cellStyle name="SAPBEXHLevel1 11 2 2 3" xfId="12330" xr:uid="{00000000-0005-0000-0000-00009C4E0000}"/>
    <cellStyle name="SAPBEXHLevel1 11 2 2 3 2" xfId="28174" xr:uid="{00000000-0005-0000-0000-00009D4E0000}"/>
    <cellStyle name="SAPBEXHLevel1 11 2 2 4" xfId="5947" xr:uid="{00000000-0005-0000-0000-00009E4E0000}"/>
    <cellStyle name="SAPBEXHLevel1 11 2 2 4 2" xfId="22921" xr:uid="{00000000-0005-0000-0000-00009F4E0000}"/>
    <cellStyle name="SAPBEXHLevel1 11 2 2 5" xfId="17653" xr:uid="{00000000-0005-0000-0000-0000A04E0000}"/>
    <cellStyle name="SAPBEXHLevel1 11 2 2 5 2" xfId="32769" xr:uid="{00000000-0005-0000-0000-0000A14E0000}"/>
    <cellStyle name="SAPBEXHLevel1 11 2 2 6" xfId="20261" xr:uid="{00000000-0005-0000-0000-0000A24E0000}"/>
    <cellStyle name="SAPBEXHLevel1 11 2 2 6 2" xfId="35198" xr:uid="{00000000-0005-0000-0000-0000A34E0000}"/>
    <cellStyle name="SAPBEXHLevel1 11 2 2 7" xfId="21658" xr:uid="{00000000-0005-0000-0000-0000A44E0000}"/>
    <cellStyle name="SAPBEXHLevel1 11 2 2 7 2" xfId="36580" xr:uid="{00000000-0005-0000-0000-0000A54E0000}"/>
    <cellStyle name="SAPBEXHLevel1 11 2 2 8" xfId="41711" xr:uid="{2DCD0550-72AB-4804-9584-0D5F43838EC5}"/>
    <cellStyle name="SAPBEXHLevel1 11 2 2 9" xfId="43907" xr:uid="{EB19C23D-00AE-48FA-A60C-B315E40715EA}"/>
    <cellStyle name="SAPBEXHLevel1 11 2 3" xfId="8331" xr:uid="{00000000-0005-0000-0000-0000A64E0000}"/>
    <cellStyle name="SAPBEXHLevel1 11 2 3 2" xfId="24360" xr:uid="{00000000-0005-0000-0000-0000A74E0000}"/>
    <cellStyle name="SAPBEXHLevel1 11 2 4" xfId="11158" xr:uid="{00000000-0005-0000-0000-0000A84E0000}"/>
    <cellStyle name="SAPBEXHLevel1 11 2 4 2" xfId="27025" xr:uid="{00000000-0005-0000-0000-0000A94E0000}"/>
    <cellStyle name="SAPBEXHLevel1 11 2 5" xfId="13094" xr:uid="{00000000-0005-0000-0000-0000AA4E0000}"/>
    <cellStyle name="SAPBEXHLevel1 11 2 5 2" xfId="28874" xr:uid="{00000000-0005-0000-0000-0000AB4E0000}"/>
    <cellStyle name="SAPBEXHLevel1 11 2 6" xfId="16510" xr:uid="{00000000-0005-0000-0000-0000AC4E0000}"/>
    <cellStyle name="SAPBEXHLevel1 11 2 6 2" xfId="31648" xr:uid="{00000000-0005-0000-0000-0000AD4E0000}"/>
    <cellStyle name="SAPBEXHLevel1 11 2 7" xfId="19120" xr:uid="{00000000-0005-0000-0000-0000AE4E0000}"/>
    <cellStyle name="SAPBEXHLevel1 11 2 7 2" xfId="34067" xr:uid="{00000000-0005-0000-0000-0000AF4E0000}"/>
    <cellStyle name="SAPBEXHLevel1 11 2 8" xfId="38246" xr:uid="{94CA4D8E-6B4F-4DE4-BC1A-F13443EFF30C}"/>
    <cellStyle name="SAPBEXHLevel1 11 2 9" xfId="42688" xr:uid="{2716A365-DCF5-4B7A-B8F6-F6E47B8CB36F}"/>
    <cellStyle name="SAPBEXHLevel1 11 3" xfId="4358" xr:uid="{00000000-0005-0000-0000-0000B04E0000}"/>
    <cellStyle name="SAPBEXHLevel1 11 3 10" xfId="46096" xr:uid="{72AC68AA-E3C2-4EB6-9521-2FF06B424358}"/>
    <cellStyle name="SAPBEXHLevel1 11 3 11" xfId="48414" xr:uid="{A455CA2A-04F4-4032-BB61-EA89DDA2BD1C}"/>
    <cellStyle name="SAPBEXHLevel1 11 3 2" xfId="9513" xr:uid="{00000000-0005-0000-0000-0000B14E0000}"/>
    <cellStyle name="SAPBEXHLevel1 11 3 2 2" xfId="25504" xr:uid="{00000000-0005-0000-0000-0000B24E0000}"/>
    <cellStyle name="SAPBEXHLevel1 11 3 3" xfId="12331" xr:uid="{00000000-0005-0000-0000-0000B34E0000}"/>
    <cellStyle name="SAPBEXHLevel1 11 3 3 2" xfId="28175" xr:uid="{00000000-0005-0000-0000-0000B44E0000}"/>
    <cellStyle name="SAPBEXHLevel1 11 3 4" xfId="12992" xr:uid="{00000000-0005-0000-0000-0000B54E0000}"/>
    <cellStyle name="SAPBEXHLevel1 11 3 4 2" xfId="28798" xr:uid="{00000000-0005-0000-0000-0000B64E0000}"/>
    <cellStyle name="SAPBEXHLevel1 11 3 5" xfId="17654" xr:uid="{00000000-0005-0000-0000-0000B74E0000}"/>
    <cellStyle name="SAPBEXHLevel1 11 3 5 2" xfId="32770" xr:uid="{00000000-0005-0000-0000-0000B84E0000}"/>
    <cellStyle name="SAPBEXHLevel1 11 3 6" xfId="20262" xr:uid="{00000000-0005-0000-0000-0000B94E0000}"/>
    <cellStyle name="SAPBEXHLevel1 11 3 6 2" xfId="35199" xr:uid="{00000000-0005-0000-0000-0000BA4E0000}"/>
    <cellStyle name="SAPBEXHLevel1 11 3 7" xfId="15887" xr:uid="{00000000-0005-0000-0000-0000BB4E0000}"/>
    <cellStyle name="SAPBEXHLevel1 11 3 7 2" xfId="31098" xr:uid="{00000000-0005-0000-0000-0000BC4E0000}"/>
    <cellStyle name="SAPBEXHLevel1 11 3 8" xfId="41712" xr:uid="{05A4627C-3A78-49E9-A9C2-04C7DD20AF7B}"/>
    <cellStyle name="SAPBEXHLevel1 11 3 9" xfId="43906" xr:uid="{453F86DF-413C-4604-8A60-FB35B6D57436}"/>
    <cellStyle name="SAPBEXHLevel1 11 4" xfId="7129" xr:uid="{00000000-0005-0000-0000-0000BD4E0000}"/>
    <cellStyle name="SAPBEXHLevel1 11 4 2" xfId="23419" xr:uid="{00000000-0005-0000-0000-0000BE4E0000}"/>
    <cellStyle name="SAPBEXHLevel1 11 5" xfId="7532" xr:uid="{00000000-0005-0000-0000-0000BF4E0000}"/>
    <cellStyle name="SAPBEXHLevel1 11 5 2" xfId="23700" xr:uid="{00000000-0005-0000-0000-0000C04E0000}"/>
    <cellStyle name="SAPBEXHLevel1 11 6" xfId="10576" xr:uid="{00000000-0005-0000-0000-0000C14E0000}"/>
    <cellStyle name="SAPBEXHLevel1 11 6 2" xfId="26486" xr:uid="{00000000-0005-0000-0000-0000C24E0000}"/>
    <cellStyle name="SAPBEXHLevel1 11 7" xfId="15078" xr:uid="{00000000-0005-0000-0000-0000C34E0000}"/>
    <cellStyle name="SAPBEXHLevel1 11 7 2" xfId="30523" xr:uid="{00000000-0005-0000-0000-0000C44E0000}"/>
    <cellStyle name="SAPBEXHLevel1 11 8" xfId="15766" xr:uid="{00000000-0005-0000-0000-0000C54E0000}"/>
    <cellStyle name="SAPBEXHLevel1 11 8 2" xfId="31031" xr:uid="{00000000-0005-0000-0000-0000C64E0000}"/>
    <cellStyle name="SAPBEXHLevel1 11 9" xfId="41403" xr:uid="{414FA1B8-8CCD-4913-980B-B2CDEED39C5B}"/>
    <cellStyle name="SAPBEXHLevel1 11_48MW CMSI CAPEX Budget rev 11Jun10-rev16b (Updated Forecast cash flow)" xfId="3162" xr:uid="{00000000-0005-0000-0000-0000C74E0000}"/>
    <cellStyle name="SAPBEXHLevel1 12" xfId="1867" xr:uid="{00000000-0005-0000-0000-0000C84E0000}"/>
    <cellStyle name="SAPBEXHLevel1 12 10" xfId="42137" xr:uid="{F330421C-A695-4B29-A50C-70084FCADEB9}"/>
    <cellStyle name="SAPBEXHLevel1 12 11" xfId="47208" xr:uid="{E0A57E7A-D5C6-4524-BFD7-3E706E769670}"/>
    <cellStyle name="SAPBEXHLevel1 12 2" xfId="4356" xr:uid="{00000000-0005-0000-0000-0000C94E0000}"/>
    <cellStyle name="SAPBEXHLevel1 12 2 10" xfId="46098" xr:uid="{EB9BBC98-C5FE-466C-B394-06ED12BCEFC8}"/>
    <cellStyle name="SAPBEXHLevel1 12 2 11" xfId="48416" xr:uid="{59D32411-01F5-46B7-9DE6-F2F5A3A691B2}"/>
    <cellStyle name="SAPBEXHLevel1 12 2 2" xfId="9511" xr:uid="{00000000-0005-0000-0000-0000CA4E0000}"/>
    <cellStyle name="SAPBEXHLevel1 12 2 2 2" xfId="25502" xr:uid="{00000000-0005-0000-0000-0000CB4E0000}"/>
    <cellStyle name="SAPBEXHLevel1 12 2 3" xfId="12329" xr:uid="{00000000-0005-0000-0000-0000CC4E0000}"/>
    <cellStyle name="SAPBEXHLevel1 12 2 3 2" xfId="28173" xr:uid="{00000000-0005-0000-0000-0000CD4E0000}"/>
    <cellStyle name="SAPBEXHLevel1 12 2 4" xfId="5948" xr:uid="{00000000-0005-0000-0000-0000CE4E0000}"/>
    <cellStyle name="SAPBEXHLevel1 12 2 4 2" xfId="22922" xr:uid="{00000000-0005-0000-0000-0000CF4E0000}"/>
    <cellStyle name="SAPBEXHLevel1 12 2 5" xfId="17652" xr:uid="{00000000-0005-0000-0000-0000D04E0000}"/>
    <cellStyle name="SAPBEXHLevel1 12 2 5 2" xfId="32768" xr:uid="{00000000-0005-0000-0000-0000D14E0000}"/>
    <cellStyle name="SAPBEXHLevel1 12 2 6" xfId="20260" xr:uid="{00000000-0005-0000-0000-0000D24E0000}"/>
    <cellStyle name="SAPBEXHLevel1 12 2 6 2" xfId="35197" xr:uid="{00000000-0005-0000-0000-0000D34E0000}"/>
    <cellStyle name="SAPBEXHLevel1 12 2 7" xfId="21586" xr:uid="{00000000-0005-0000-0000-0000D44E0000}"/>
    <cellStyle name="SAPBEXHLevel1 12 2 7 2" xfId="36512" xr:uid="{00000000-0005-0000-0000-0000D54E0000}"/>
    <cellStyle name="SAPBEXHLevel1 12 2 8" xfId="41710" xr:uid="{FDA1099A-AA44-4830-87B7-17917E5925C8}"/>
    <cellStyle name="SAPBEXHLevel1 12 2 9" xfId="43908" xr:uid="{7150F1BE-B937-4AA6-9D7D-3B1B34E6801B}"/>
    <cellStyle name="SAPBEXHLevel1 12 3" xfId="7130" xr:uid="{00000000-0005-0000-0000-0000D64E0000}"/>
    <cellStyle name="SAPBEXHLevel1 12 3 2" xfId="23420" xr:uid="{00000000-0005-0000-0000-0000D74E0000}"/>
    <cellStyle name="SAPBEXHLevel1 12 4" xfId="7531" xr:uid="{00000000-0005-0000-0000-0000D84E0000}"/>
    <cellStyle name="SAPBEXHLevel1 12 4 2" xfId="23699" xr:uid="{00000000-0005-0000-0000-0000D94E0000}"/>
    <cellStyle name="SAPBEXHLevel1 12 5" xfId="7015" xr:uid="{00000000-0005-0000-0000-0000DA4E0000}"/>
    <cellStyle name="SAPBEXHLevel1 12 5 2" xfId="23391" xr:uid="{00000000-0005-0000-0000-0000DB4E0000}"/>
    <cellStyle name="SAPBEXHLevel1 12 6" xfId="14447" xr:uid="{00000000-0005-0000-0000-0000DC4E0000}"/>
    <cellStyle name="SAPBEXHLevel1 12 6 2" xfId="29966" xr:uid="{00000000-0005-0000-0000-0000DD4E0000}"/>
    <cellStyle name="SAPBEXHLevel1 12 7" xfId="15765" xr:uid="{00000000-0005-0000-0000-0000DE4E0000}"/>
    <cellStyle name="SAPBEXHLevel1 12 7 2" xfId="31030" xr:uid="{00000000-0005-0000-0000-0000DF4E0000}"/>
    <cellStyle name="SAPBEXHLevel1 12 8" xfId="40295" xr:uid="{EE4E7119-771D-4234-927E-DAE814347B6C}"/>
    <cellStyle name="SAPBEXHLevel1 12 9" xfId="42689" xr:uid="{A5E92A3A-A823-4DE8-B3AA-6F7EE23882A6}"/>
    <cellStyle name="SAPBEXHLevel1 13" xfId="3164" xr:uid="{00000000-0005-0000-0000-0000E04E0000}"/>
    <cellStyle name="SAPBEXHLevel1 13 10" xfId="42138" xr:uid="{E4CA99A9-BC07-44B8-ABE3-6DB4F3D52C3B}"/>
    <cellStyle name="SAPBEXHLevel1 13 11" xfId="47209" xr:uid="{40AF8477-F564-45CD-A25B-961F306DF276}"/>
    <cellStyle name="SAPBEXHLevel1 13 2" xfId="4355" xr:uid="{00000000-0005-0000-0000-0000E14E0000}"/>
    <cellStyle name="SAPBEXHLevel1 13 2 10" xfId="46099" xr:uid="{6B95E447-6A5A-46ED-BE23-86A9285B8FCE}"/>
    <cellStyle name="SAPBEXHLevel1 13 2 11" xfId="48417" xr:uid="{1F223B28-0BAC-48F0-9F7F-08BADED57CF2}"/>
    <cellStyle name="SAPBEXHLevel1 13 2 2" xfId="9510" xr:uid="{00000000-0005-0000-0000-0000E24E0000}"/>
    <cellStyle name="SAPBEXHLevel1 13 2 2 2" xfId="25501" xr:uid="{00000000-0005-0000-0000-0000E34E0000}"/>
    <cellStyle name="SAPBEXHLevel1 13 2 3" xfId="12328" xr:uid="{00000000-0005-0000-0000-0000E44E0000}"/>
    <cellStyle name="SAPBEXHLevel1 13 2 3 2" xfId="28172" xr:uid="{00000000-0005-0000-0000-0000E54E0000}"/>
    <cellStyle name="SAPBEXHLevel1 13 2 4" xfId="12987" xr:uid="{00000000-0005-0000-0000-0000E64E0000}"/>
    <cellStyle name="SAPBEXHLevel1 13 2 4 2" xfId="28793" xr:uid="{00000000-0005-0000-0000-0000E74E0000}"/>
    <cellStyle name="SAPBEXHLevel1 13 2 5" xfId="17651" xr:uid="{00000000-0005-0000-0000-0000E84E0000}"/>
    <cellStyle name="SAPBEXHLevel1 13 2 5 2" xfId="32767" xr:uid="{00000000-0005-0000-0000-0000E94E0000}"/>
    <cellStyle name="SAPBEXHLevel1 13 2 6" xfId="20259" xr:uid="{00000000-0005-0000-0000-0000EA4E0000}"/>
    <cellStyle name="SAPBEXHLevel1 13 2 6 2" xfId="35196" xr:uid="{00000000-0005-0000-0000-0000EB4E0000}"/>
    <cellStyle name="SAPBEXHLevel1 13 2 7" xfId="21659" xr:uid="{00000000-0005-0000-0000-0000EC4E0000}"/>
    <cellStyle name="SAPBEXHLevel1 13 2 7 2" xfId="36581" xr:uid="{00000000-0005-0000-0000-0000ED4E0000}"/>
    <cellStyle name="SAPBEXHLevel1 13 2 8" xfId="41709" xr:uid="{08601778-ACB3-42BF-AE7B-0990BC4CBFEF}"/>
    <cellStyle name="SAPBEXHLevel1 13 2 9" xfId="43909" xr:uid="{3CD2A4CA-CB5B-47B5-816A-4754FAB7FB60}"/>
    <cellStyle name="SAPBEXHLevel1 13 3" xfId="8333" xr:uid="{00000000-0005-0000-0000-0000EE4E0000}"/>
    <cellStyle name="SAPBEXHLevel1 13 3 2" xfId="24362" xr:uid="{00000000-0005-0000-0000-0000EF4E0000}"/>
    <cellStyle name="SAPBEXHLevel1 13 4" xfId="11160" xr:uid="{00000000-0005-0000-0000-0000F04E0000}"/>
    <cellStyle name="SAPBEXHLevel1 13 4 2" xfId="27027" xr:uid="{00000000-0005-0000-0000-0000F14E0000}"/>
    <cellStyle name="SAPBEXHLevel1 13 5" xfId="15033" xr:uid="{00000000-0005-0000-0000-0000F24E0000}"/>
    <cellStyle name="SAPBEXHLevel1 13 5 2" xfId="30480" xr:uid="{00000000-0005-0000-0000-0000F34E0000}"/>
    <cellStyle name="SAPBEXHLevel1 13 6" xfId="16512" xr:uid="{00000000-0005-0000-0000-0000F44E0000}"/>
    <cellStyle name="SAPBEXHLevel1 13 6 2" xfId="31650" xr:uid="{00000000-0005-0000-0000-0000F54E0000}"/>
    <cellStyle name="SAPBEXHLevel1 13 7" xfId="19122" xr:uid="{00000000-0005-0000-0000-0000F64E0000}"/>
    <cellStyle name="SAPBEXHLevel1 13 7 2" xfId="34069" xr:uid="{00000000-0005-0000-0000-0000F74E0000}"/>
    <cellStyle name="SAPBEXHLevel1 13 8" xfId="40708" xr:uid="{1AADC2C7-EA3E-4604-B353-400BF527ACEF}"/>
    <cellStyle name="SAPBEXHLevel1 13 9" xfId="42690" xr:uid="{C838973F-9E57-46F1-A0F1-F7E05072EF95}"/>
    <cellStyle name="SAPBEXHLevel1 14" xfId="3165" xr:uid="{00000000-0005-0000-0000-0000F84E0000}"/>
    <cellStyle name="SAPBEXHLevel1 14 10" xfId="42139" xr:uid="{CB13DA08-0320-444E-8FF1-112B376C564A}"/>
    <cellStyle name="SAPBEXHLevel1 14 11" xfId="47210" xr:uid="{DB65A6AE-A8A0-4F49-BBC5-A87DA174E199}"/>
    <cellStyle name="SAPBEXHLevel1 14 2" xfId="4354" xr:uid="{00000000-0005-0000-0000-0000F94E0000}"/>
    <cellStyle name="SAPBEXHLevel1 14 2 10" xfId="46100" xr:uid="{C3BD4E7D-57CC-4524-AE75-C4FBFF24C58D}"/>
    <cellStyle name="SAPBEXHLevel1 14 2 11" xfId="48418" xr:uid="{F49E6097-32BE-438F-8F4C-141F7035D6C3}"/>
    <cellStyle name="SAPBEXHLevel1 14 2 2" xfId="9509" xr:uid="{00000000-0005-0000-0000-0000FA4E0000}"/>
    <cellStyle name="SAPBEXHLevel1 14 2 2 2" xfId="25500" xr:uid="{00000000-0005-0000-0000-0000FB4E0000}"/>
    <cellStyle name="SAPBEXHLevel1 14 2 3" xfId="12327" xr:uid="{00000000-0005-0000-0000-0000FC4E0000}"/>
    <cellStyle name="SAPBEXHLevel1 14 2 3 2" xfId="28171" xr:uid="{00000000-0005-0000-0000-0000FD4E0000}"/>
    <cellStyle name="SAPBEXHLevel1 14 2 4" xfId="6774" xr:uid="{00000000-0005-0000-0000-0000FE4E0000}"/>
    <cellStyle name="SAPBEXHLevel1 14 2 4 2" xfId="23245" xr:uid="{00000000-0005-0000-0000-0000FF4E0000}"/>
    <cellStyle name="SAPBEXHLevel1 14 2 5" xfId="17650" xr:uid="{00000000-0005-0000-0000-0000004F0000}"/>
    <cellStyle name="SAPBEXHLevel1 14 2 5 2" xfId="32766" xr:uid="{00000000-0005-0000-0000-0000014F0000}"/>
    <cellStyle name="SAPBEXHLevel1 14 2 6" xfId="20258" xr:uid="{00000000-0005-0000-0000-0000024F0000}"/>
    <cellStyle name="SAPBEXHLevel1 14 2 6 2" xfId="35195" xr:uid="{00000000-0005-0000-0000-0000034F0000}"/>
    <cellStyle name="SAPBEXHLevel1 14 2 7" xfId="21585" xr:uid="{00000000-0005-0000-0000-0000044F0000}"/>
    <cellStyle name="SAPBEXHLevel1 14 2 7 2" xfId="36511" xr:uid="{00000000-0005-0000-0000-0000054F0000}"/>
    <cellStyle name="SAPBEXHLevel1 14 2 8" xfId="41708" xr:uid="{10E4BD1E-7FBC-4205-AE5B-BF830B77C328}"/>
    <cellStyle name="SAPBEXHLevel1 14 2 9" xfId="43910" xr:uid="{5C220D9C-1F6E-48A7-9E25-B4C978174F35}"/>
    <cellStyle name="SAPBEXHLevel1 14 3" xfId="8334" xr:uid="{00000000-0005-0000-0000-0000064F0000}"/>
    <cellStyle name="SAPBEXHLevel1 14 3 2" xfId="24363" xr:uid="{00000000-0005-0000-0000-0000074F0000}"/>
    <cellStyle name="SAPBEXHLevel1 14 4" xfId="11161" xr:uid="{00000000-0005-0000-0000-0000084F0000}"/>
    <cellStyle name="SAPBEXHLevel1 14 4 2" xfId="27028" xr:uid="{00000000-0005-0000-0000-0000094F0000}"/>
    <cellStyle name="SAPBEXHLevel1 14 5" xfId="13831" xr:uid="{00000000-0005-0000-0000-00000A4F0000}"/>
    <cellStyle name="SAPBEXHLevel1 14 5 2" xfId="29419" xr:uid="{00000000-0005-0000-0000-00000B4F0000}"/>
    <cellStyle name="SAPBEXHLevel1 14 6" xfId="16513" xr:uid="{00000000-0005-0000-0000-00000C4F0000}"/>
    <cellStyle name="SAPBEXHLevel1 14 6 2" xfId="31651" xr:uid="{00000000-0005-0000-0000-00000D4F0000}"/>
    <cellStyle name="SAPBEXHLevel1 14 7" xfId="19123" xr:uid="{00000000-0005-0000-0000-00000E4F0000}"/>
    <cellStyle name="SAPBEXHLevel1 14 7 2" xfId="34070" xr:uid="{00000000-0005-0000-0000-00000F4F0000}"/>
    <cellStyle name="SAPBEXHLevel1 14 8" xfId="39568" xr:uid="{0DCE877C-8078-42DD-A1EA-69B3EE07D007}"/>
    <cellStyle name="SAPBEXHLevel1 14 9" xfId="42691" xr:uid="{F52287EC-5E82-424D-B980-F61B7F4CB0BF}"/>
    <cellStyle name="SAPBEXHLevel1 15" xfId="3166" xr:uid="{00000000-0005-0000-0000-0000104F0000}"/>
    <cellStyle name="SAPBEXHLevel1 15 10" xfId="42140" xr:uid="{3AABBBF5-1839-41D3-815C-0EF0F0A31A45}"/>
    <cellStyle name="SAPBEXHLevel1 15 11" xfId="47211" xr:uid="{4553D768-4A65-4115-B6D9-D1F7611EBD31}"/>
    <cellStyle name="SAPBEXHLevel1 15 2" xfId="4353" xr:uid="{00000000-0005-0000-0000-0000114F0000}"/>
    <cellStyle name="SAPBEXHLevel1 15 2 10" xfId="46101" xr:uid="{964467FB-F5C0-4EF3-8AD0-D721C8B8F6B0}"/>
    <cellStyle name="SAPBEXHLevel1 15 2 11" xfId="48419" xr:uid="{34F8DB5C-9A7C-4C93-9FFE-F270380782BA}"/>
    <cellStyle name="SAPBEXHLevel1 15 2 2" xfId="9508" xr:uid="{00000000-0005-0000-0000-0000124F0000}"/>
    <cellStyle name="SAPBEXHLevel1 15 2 2 2" xfId="25499" xr:uid="{00000000-0005-0000-0000-0000134F0000}"/>
    <cellStyle name="SAPBEXHLevel1 15 2 3" xfId="12326" xr:uid="{00000000-0005-0000-0000-0000144F0000}"/>
    <cellStyle name="SAPBEXHLevel1 15 2 3 2" xfId="28170" xr:uid="{00000000-0005-0000-0000-0000154F0000}"/>
    <cellStyle name="SAPBEXHLevel1 15 2 4" xfId="14433" xr:uid="{00000000-0005-0000-0000-0000164F0000}"/>
    <cellStyle name="SAPBEXHLevel1 15 2 4 2" xfId="29952" xr:uid="{00000000-0005-0000-0000-0000174F0000}"/>
    <cellStyle name="SAPBEXHLevel1 15 2 5" xfId="17649" xr:uid="{00000000-0005-0000-0000-0000184F0000}"/>
    <cellStyle name="SAPBEXHLevel1 15 2 5 2" xfId="32765" xr:uid="{00000000-0005-0000-0000-0000194F0000}"/>
    <cellStyle name="SAPBEXHLevel1 15 2 6" xfId="20257" xr:uid="{00000000-0005-0000-0000-00001A4F0000}"/>
    <cellStyle name="SAPBEXHLevel1 15 2 6 2" xfId="35194" xr:uid="{00000000-0005-0000-0000-00001B4F0000}"/>
    <cellStyle name="SAPBEXHLevel1 15 2 7" xfId="21660" xr:uid="{00000000-0005-0000-0000-00001C4F0000}"/>
    <cellStyle name="SAPBEXHLevel1 15 2 7 2" xfId="36582" xr:uid="{00000000-0005-0000-0000-00001D4F0000}"/>
    <cellStyle name="SAPBEXHLevel1 15 2 8" xfId="41707" xr:uid="{78F5A08B-C295-49AC-BD90-B97BDED1C176}"/>
    <cellStyle name="SAPBEXHLevel1 15 2 9" xfId="43911" xr:uid="{C3C2950D-A161-4560-AB1A-9F28A1A86357}"/>
    <cellStyle name="SAPBEXHLevel1 15 3" xfId="8335" xr:uid="{00000000-0005-0000-0000-00001E4F0000}"/>
    <cellStyle name="SAPBEXHLevel1 15 3 2" xfId="24364" xr:uid="{00000000-0005-0000-0000-00001F4F0000}"/>
    <cellStyle name="SAPBEXHLevel1 15 4" xfId="11162" xr:uid="{00000000-0005-0000-0000-0000204F0000}"/>
    <cellStyle name="SAPBEXHLevel1 15 4 2" xfId="27029" xr:uid="{00000000-0005-0000-0000-0000214F0000}"/>
    <cellStyle name="SAPBEXHLevel1 15 5" xfId="15032" xr:uid="{00000000-0005-0000-0000-0000224F0000}"/>
    <cellStyle name="SAPBEXHLevel1 15 5 2" xfId="30479" xr:uid="{00000000-0005-0000-0000-0000234F0000}"/>
    <cellStyle name="SAPBEXHLevel1 15 6" xfId="16514" xr:uid="{00000000-0005-0000-0000-0000244F0000}"/>
    <cellStyle name="SAPBEXHLevel1 15 6 2" xfId="31652" xr:uid="{00000000-0005-0000-0000-0000254F0000}"/>
    <cellStyle name="SAPBEXHLevel1 15 7" xfId="19124" xr:uid="{00000000-0005-0000-0000-0000264F0000}"/>
    <cellStyle name="SAPBEXHLevel1 15 7 2" xfId="34071" xr:uid="{00000000-0005-0000-0000-0000274F0000}"/>
    <cellStyle name="SAPBEXHLevel1 15 8" xfId="40707" xr:uid="{FAE465CE-238D-40FA-BEC6-423359552944}"/>
    <cellStyle name="SAPBEXHLevel1 15 9" xfId="42692" xr:uid="{8EC9E708-7F38-4C96-B526-65AD46605C98}"/>
    <cellStyle name="SAPBEXHLevel1 16" xfId="3167" xr:uid="{00000000-0005-0000-0000-0000284F0000}"/>
    <cellStyle name="SAPBEXHLevel1 16 10" xfId="41959" xr:uid="{2D89AD69-3E3B-412F-BC25-A348B9741284}"/>
    <cellStyle name="SAPBEXHLevel1 16 11" xfId="47212" xr:uid="{7C16406C-0477-4FA1-A65E-84BFF1049EB8}"/>
    <cellStyle name="SAPBEXHLevel1 16 2" xfId="4352" xr:uid="{00000000-0005-0000-0000-0000294F0000}"/>
    <cellStyle name="SAPBEXHLevel1 16 2 10" xfId="46102" xr:uid="{D73AAD8A-BFF5-4A16-B3B9-4C2092DA9777}"/>
    <cellStyle name="SAPBEXHLevel1 16 2 11" xfId="48420" xr:uid="{D0EBA109-3D80-4CAD-99CC-AA7B2E3EACDF}"/>
    <cellStyle name="SAPBEXHLevel1 16 2 2" xfId="9507" xr:uid="{00000000-0005-0000-0000-00002A4F0000}"/>
    <cellStyle name="SAPBEXHLevel1 16 2 2 2" xfId="25498" xr:uid="{00000000-0005-0000-0000-00002B4F0000}"/>
    <cellStyle name="SAPBEXHLevel1 16 2 3" xfId="12325" xr:uid="{00000000-0005-0000-0000-00002C4F0000}"/>
    <cellStyle name="SAPBEXHLevel1 16 2 3 2" xfId="28169" xr:uid="{00000000-0005-0000-0000-00002D4F0000}"/>
    <cellStyle name="SAPBEXHLevel1 16 2 4" xfId="5949" xr:uid="{00000000-0005-0000-0000-00002E4F0000}"/>
    <cellStyle name="SAPBEXHLevel1 16 2 4 2" xfId="22923" xr:uid="{00000000-0005-0000-0000-00002F4F0000}"/>
    <cellStyle name="SAPBEXHLevel1 16 2 5" xfId="17648" xr:uid="{00000000-0005-0000-0000-0000304F0000}"/>
    <cellStyle name="SAPBEXHLevel1 16 2 5 2" xfId="32764" xr:uid="{00000000-0005-0000-0000-0000314F0000}"/>
    <cellStyle name="SAPBEXHLevel1 16 2 6" xfId="20256" xr:uid="{00000000-0005-0000-0000-0000324F0000}"/>
    <cellStyle name="SAPBEXHLevel1 16 2 6 2" xfId="35193" xr:uid="{00000000-0005-0000-0000-0000334F0000}"/>
    <cellStyle name="SAPBEXHLevel1 16 2 7" xfId="21584" xr:uid="{00000000-0005-0000-0000-0000344F0000}"/>
    <cellStyle name="SAPBEXHLevel1 16 2 7 2" xfId="36510" xr:uid="{00000000-0005-0000-0000-0000354F0000}"/>
    <cellStyle name="SAPBEXHLevel1 16 2 8" xfId="41706" xr:uid="{9894790B-6CC5-4A27-B7A7-7810E9B8514A}"/>
    <cellStyle name="SAPBEXHLevel1 16 2 9" xfId="43912" xr:uid="{5B12D604-0020-412A-A453-E841A9008A9E}"/>
    <cellStyle name="SAPBEXHLevel1 16 3" xfId="8336" xr:uid="{00000000-0005-0000-0000-0000364F0000}"/>
    <cellStyle name="SAPBEXHLevel1 16 3 2" xfId="24365" xr:uid="{00000000-0005-0000-0000-0000374F0000}"/>
    <cellStyle name="SAPBEXHLevel1 16 4" xfId="11163" xr:uid="{00000000-0005-0000-0000-0000384F0000}"/>
    <cellStyle name="SAPBEXHLevel1 16 4 2" xfId="27030" xr:uid="{00000000-0005-0000-0000-0000394F0000}"/>
    <cellStyle name="SAPBEXHLevel1 16 5" xfId="13832" xr:uid="{00000000-0005-0000-0000-00003A4F0000}"/>
    <cellStyle name="SAPBEXHLevel1 16 5 2" xfId="29420" xr:uid="{00000000-0005-0000-0000-00003B4F0000}"/>
    <cellStyle name="SAPBEXHLevel1 16 6" xfId="16515" xr:uid="{00000000-0005-0000-0000-00003C4F0000}"/>
    <cellStyle name="SAPBEXHLevel1 16 6 2" xfId="31653" xr:uid="{00000000-0005-0000-0000-00003D4F0000}"/>
    <cellStyle name="SAPBEXHLevel1 16 7" xfId="19125" xr:uid="{00000000-0005-0000-0000-00003E4F0000}"/>
    <cellStyle name="SAPBEXHLevel1 16 7 2" xfId="34072" xr:uid="{00000000-0005-0000-0000-00003F4F0000}"/>
    <cellStyle name="SAPBEXHLevel1 16 8" xfId="42024" xr:uid="{14B78944-27A8-44D3-B505-2204C82581B4}"/>
    <cellStyle name="SAPBEXHLevel1 16 9" xfId="42693" xr:uid="{95836190-94A5-453F-BEED-7BDE37D02B32}"/>
    <cellStyle name="SAPBEXHLevel1 17" xfId="3168" xr:uid="{00000000-0005-0000-0000-0000404F0000}"/>
    <cellStyle name="SAPBEXHLevel1 17 10" xfId="42141" xr:uid="{2C9A65EF-75F7-4C8B-A92F-BC9AC26C5469}"/>
    <cellStyle name="SAPBEXHLevel1 17 11" xfId="47213" xr:uid="{A5DAC8E2-D90F-419F-926D-0DF48082E869}"/>
    <cellStyle name="SAPBEXHLevel1 17 2" xfId="4351" xr:uid="{00000000-0005-0000-0000-0000414F0000}"/>
    <cellStyle name="SAPBEXHLevel1 17 2 10" xfId="46103" xr:uid="{DEFF4E7B-8C6F-4F4A-8C8C-A41A180AAB98}"/>
    <cellStyle name="SAPBEXHLevel1 17 2 11" xfId="48421" xr:uid="{972F80BE-F84D-4C9F-A041-A0A8B91938FE}"/>
    <cellStyle name="SAPBEXHLevel1 17 2 2" xfId="9506" xr:uid="{00000000-0005-0000-0000-0000424F0000}"/>
    <cellStyle name="SAPBEXHLevel1 17 2 2 2" xfId="25497" xr:uid="{00000000-0005-0000-0000-0000434F0000}"/>
    <cellStyle name="SAPBEXHLevel1 17 2 3" xfId="12324" xr:uid="{00000000-0005-0000-0000-0000444F0000}"/>
    <cellStyle name="SAPBEXHLevel1 17 2 3 2" xfId="28168" xr:uid="{00000000-0005-0000-0000-0000454F0000}"/>
    <cellStyle name="SAPBEXHLevel1 17 2 4" xfId="5950" xr:uid="{00000000-0005-0000-0000-0000464F0000}"/>
    <cellStyle name="SAPBEXHLevel1 17 2 4 2" xfId="22924" xr:uid="{00000000-0005-0000-0000-0000474F0000}"/>
    <cellStyle name="SAPBEXHLevel1 17 2 5" xfId="17647" xr:uid="{00000000-0005-0000-0000-0000484F0000}"/>
    <cellStyle name="SAPBEXHLevel1 17 2 5 2" xfId="32763" xr:uid="{00000000-0005-0000-0000-0000494F0000}"/>
    <cellStyle name="SAPBEXHLevel1 17 2 6" xfId="20255" xr:uid="{00000000-0005-0000-0000-00004A4F0000}"/>
    <cellStyle name="SAPBEXHLevel1 17 2 6 2" xfId="35192" xr:uid="{00000000-0005-0000-0000-00004B4F0000}"/>
    <cellStyle name="SAPBEXHLevel1 17 2 7" xfId="21661" xr:uid="{00000000-0005-0000-0000-00004C4F0000}"/>
    <cellStyle name="SAPBEXHLevel1 17 2 7 2" xfId="36583" xr:uid="{00000000-0005-0000-0000-00004D4F0000}"/>
    <cellStyle name="SAPBEXHLevel1 17 2 8" xfId="41705" xr:uid="{94F5BE5B-E5DA-4717-A4F6-368004C27B5A}"/>
    <cellStyle name="SAPBEXHLevel1 17 2 9" xfId="43913" xr:uid="{70D62049-CA88-41A4-BF8E-8ECB61E713B7}"/>
    <cellStyle name="SAPBEXHLevel1 17 3" xfId="8337" xr:uid="{00000000-0005-0000-0000-00004E4F0000}"/>
    <cellStyle name="SAPBEXHLevel1 17 3 2" xfId="24366" xr:uid="{00000000-0005-0000-0000-00004F4F0000}"/>
    <cellStyle name="SAPBEXHLevel1 17 4" xfId="11164" xr:uid="{00000000-0005-0000-0000-0000504F0000}"/>
    <cellStyle name="SAPBEXHLevel1 17 4 2" xfId="27031" xr:uid="{00000000-0005-0000-0000-0000514F0000}"/>
    <cellStyle name="SAPBEXHLevel1 17 5" xfId="15031" xr:uid="{00000000-0005-0000-0000-0000524F0000}"/>
    <cellStyle name="SAPBEXHLevel1 17 5 2" xfId="30478" xr:uid="{00000000-0005-0000-0000-0000534F0000}"/>
    <cellStyle name="SAPBEXHLevel1 17 6" xfId="16516" xr:uid="{00000000-0005-0000-0000-0000544F0000}"/>
    <cellStyle name="SAPBEXHLevel1 17 6 2" xfId="31654" xr:uid="{00000000-0005-0000-0000-0000554F0000}"/>
    <cellStyle name="SAPBEXHLevel1 17 7" xfId="19126" xr:uid="{00000000-0005-0000-0000-0000564F0000}"/>
    <cellStyle name="SAPBEXHLevel1 17 7 2" xfId="34073" xr:uid="{00000000-0005-0000-0000-0000574F0000}"/>
    <cellStyle name="SAPBEXHLevel1 17 8" xfId="41876" xr:uid="{63B5DECC-84F7-47F9-987B-A4FD068E4B55}"/>
    <cellStyle name="SAPBEXHLevel1 17 9" xfId="42694" xr:uid="{12E8381B-5355-4ADA-90B2-F653567BCC3D}"/>
    <cellStyle name="SAPBEXHLevel1 18" xfId="3169" xr:uid="{00000000-0005-0000-0000-0000584F0000}"/>
    <cellStyle name="SAPBEXHLevel1 18 10" xfId="42142" xr:uid="{C35B2E52-1936-489F-AF39-E482B6F5F767}"/>
    <cellStyle name="SAPBEXHLevel1 18 11" xfId="47214" xr:uid="{8C8C7A30-6CFB-48BC-912E-86AA349368BC}"/>
    <cellStyle name="SAPBEXHLevel1 18 2" xfId="4350" xr:uid="{00000000-0005-0000-0000-0000594F0000}"/>
    <cellStyle name="SAPBEXHLevel1 18 2 10" xfId="46104" xr:uid="{248C9837-A78E-451F-BC4F-D9B041B50F1A}"/>
    <cellStyle name="SAPBEXHLevel1 18 2 11" xfId="48422" xr:uid="{7996FE51-EEFA-4D5B-82F0-CB635A7AA35F}"/>
    <cellStyle name="SAPBEXHLevel1 18 2 2" xfId="9505" xr:uid="{00000000-0005-0000-0000-00005A4F0000}"/>
    <cellStyle name="SAPBEXHLevel1 18 2 2 2" xfId="25496" xr:uid="{00000000-0005-0000-0000-00005B4F0000}"/>
    <cellStyle name="SAPBEXHLevel1 18 2 3" xfId="12323" xr:uid="{00000000-0005-0000-0000-00005C4F0000}"/>
    <cellStyle name="SAPBEXHLevel1 18 2 3 2" xfId="28167" xr:uid="{00000000-0005-0000-0000-00005D4F0000}"/>
    <cellStyle name="SAPBEXHLevel1 18 2 4" xfId="15447" xr:uid="{00000000-0005-0000-0000-00005E4F0000}"/>
    <cellStyle name="SAPBEXHLevel1 18 2 4 2" xfId="30817" xr:uid="{00000000-0005-0000-0000-00005F4F0000}"/>
    <cellStyle name="SAPBEXHLevel1 18 2 5" xfId="17646" xr:uid="{00000000-0005-0000-0000-0000604F0000}"/>
    <cellStyle name="SAPBEXHLevel1 18 2 5 2" xfId="32762" xr:uid="{00000000-0005-0000-0000-0000614F0000}"/>
    <cellStyle name="SAPBEXHLevel1 18 2 6" xfId="20254" xr:uid="{00000000-0005-0000-0000-0000624F0000}"/>
    <cellStyle name="SAPBEXHLevel1 18 2 6 2" xfId="35191" xr:uid="{00000000-0005-0000-0000-0000634F0000}"/>
    <cellStyle name="SAPBEXHLevel1 18 2 7" xfId="21583" xr:uid="{00000000-0005-0000-0000-0000644F0000}"/>
    <cellStyle name="SAPBEXHLevel1 18 2 7 2" xfId="36509" xr:uid="{00000000-0005-0000-0000-0000654F0000}"/>
    <cellStyle name="SAPBEXHLevel1 18 2 8" xfId="41704" xr:uid="{A49F4184-E3F7-4D6A-B41A-16228F6E4001}"/>
    <cellStyle name="SAPBEXHLevel1 18 2 9" xfId="43914" xr:uid="{70826DC6-5B4B-489C-9229-BB4177057D22}"/>
    <cellStyle name="SAPBEXHLevel1 18 3" xfId="8338" xr:uid="{00000000-0005-0000-0000-0000664F0000}"/>
    <cellStyle name="SAPBEXHLevel1 18 3 2" xfId="24367" xr:uid="{00000000-0005-0000-0000-0000674F0000}"/>
    <cellStyle name="SAPBEXHLevel1 18 4" xfId="11165" xr:uid="{00000000-0005-0000-0000-0000684F0000}"/>
    <cellStyle name="SAPBEXHLevel1 18 4 2" xfId="27032" xr:uid="{00000000-0005-0000-0000-0000694F0000}"/>
    <cellStyle name="SAPBEXHLevel1 18 5" xfId="13833" xr:uid="{00000000-0005-0000-0000-00006A4F0000}"/>
    <cellStyle name="SAPBEXHLevel1 18 5 2" xfId="29421" xr:uid="{00000000-0005-0000-0000-00006B4F0000}"/>
    <cellStyle name="SAPBEXHLevel1 18 6" xfId="16517" xr:uid="{00000000-0005-0000-0000-00006C4F0000}"/>
    <cellStyle name="SAPBEXHLevel1 18 6 2" xfId="31655" xr:uid="{00000000-0005-0000-0000-00006D4F0000}"/>
    <cellStyle name="SAPBEXHLevel1 18 7" xfId="19127" xr:uid="{00000000-0005-0000-0000-00006E4F0000}"/>
    <cellStyle name="SAPBEXHLevel1 18 7 2" xfId="34074" xr:uid="{00000000-0005-0000-0000-00006F4F0000}"/>
    <cellStyle name="SAPBEXHLevel1 18 8" xfId="39567" xr:uid="{61205725-FE04-41AA-B416-A813D2B0770D}"/>
    <cellStyle name="SAPBEXHLevel1 18 9" xfId="42695" xr:uid="{A33540B2-E10D-4DAF-833B-6146513A6D48}"/>
    <cellStyle name="SAPBEXHLevel1 19" xfId="3170" xr:uid="{00000000-0005-0000-0000-0000704F0000}"/>
    <cellStyle name="SAPBEXHLevel1 19 10" xfId="42143" xr:uid="{88D16038-EF45-4C3B-9EA2-EE22FDDBBC4D}"/>
    <cellStyle name="SAPBEXHLevel1 19 11" xfId="47215" xr:uid="{E8FBF36F-3532-4AE7-A548-127B3B268D57}"/>
    <cellStyle name="SAPBEXHLevel1 19 2" xfId="4349" xr:uid="{00000000-0005-0000-0000-0000714F0000}"/>
    <cellStyle name="SAPBEXHLevel1 19 2 10" xfId="46105" xr:uid="{909DA191-B7B4-4BC5-82B5-79B8B8921D09}"/>
    <cellStyle name="SAPBEXHLevel1 19 2 11" xfId="48423" xr:uid="{3427CDCE-9E44-4714-818E-80BBBC985B97}"/>
    <cellStyle name="SAPBEXHLevel1 19 2 2" xfId="9504" xr:uid="{00000000-0005-0000-0000-0000724F0000}"/>
    <cellStyle name="SAPBEXHLevel1 19 2 2 2" xfId="25495" xr:uid="{00000000-0005-0000-0000-0000734F0000}"/>
    <cellStyle name="SAPBEXHLevel1 19 2 3" xfId="12322" xr:uid="{00000000-0005-0000-0000-0000744F0000}"/>
    <cellStyle name="SAPBEXHLevel1 19 2 3 2" xfId="28166" xr:uid="{00000000-0005-0000-0000-0000754F0000}"/>
    <cellStyle name="SAPBEXHLevel1 19 2 4" xfId="12983" xr:uid="{00000000-0005-0000-0000-0000764F0000}"/>
    <cellStyle name="SAPBEXHLevel1 19 2 4 2" xfId="28789" xr:uid="{00000000-0005-0000-0000-0000774F0000}"/>
    <cellStyle name="SAPBEXHLevel1 19 2 5" xfId="17645" xr:uid="{00000000-0005-0000-0000-0000784F0000}"/>
    <cellStyle name="SAPBEXHLevel1 19 2 5 2" xfId="32761" xr:uid="{00000000-0005-0000-0000-0000794F0000}"/>
    <cellStyle name="SAPBEXHLevel1 19 2 6" xfId="20253" xr:uid="{00000000-0005-0000-0000-00007A4F0000}"/>
    <cellStyle name="SAPBEXHLevel1 19 2 6 2" xfId="35190" xr:uid="{00000000-0005-0000-0000-00007B4F0000}"/>
    <cellStyle name="SAPBEXHLevel1 19 2 7" xfId="21662" xr:uid="{00000000-0005-0000-0000-00007C4F0000}"/>
    <cellStyle name="SAPBEXHLevel1 19 2 7 2" xfId="36584" xr:uid="{00000000-0005-0000-0000-00007D4F0000}"/>
    <cellStyle name="SAPBEXHLevel1 19 2 8" xfId="41703" xr:uid="{9C61D6BF-9822-4397-8331-0BFF568BE9FD}"/>
    <cellStyle name="SAPBEXHLevel1 19 2 9" xfId="43915" xr:uid="{97FE1C81-C869-4B2C-A2F3-5DA5113D2DA8}"/>
    <cellStyle name="SAPBEXHLevel1 19 3" xfId="8339" xr:uid="{00000000-0005-0000-0000-00007E4F0000}"/>
    <cellStyle name="SAPBEXHLevel1 19 3 2" xfId="24368" xr:uid="{00000000-0005-0000-0000-00007F4F0000}"/>
    <cellStyle name="SAPBEXHLevel1 19 4" xfId="11166" xr:uid="{00000000-0005-0000-0000-0000804F0000}"/>
    <cellStyle name="SAPBEXHLevel1 19 4 2" xfId="27033" xr:uid="{00000000-0005-0000-0000-0000814F0000}"/>
    <cellStyle name="SAPBEXHLevel1 19 5" xfId="15030" xr:uid="{00000000-0005-0000-0000-0000824F0000}"/>
    <cellStyle name="SAPBEXHLevel1 19 5 2" xfId="30477" xr:uid="{00000000-0005-0000-0000-0000834F0000}"/>
    <cellStyle name="SAPBEXHLevel1 19 6" xfId="16518" xr:uid="{00000000-0005-0000-0000-0000844F0000}"/>
    <cellStyle name="SAPBEXHLevel1 19 6 2" xfId="31656" xr:uid="{00000000-0005-0000-0000-0000854F0000}"/>
    <cellStyle name="SAPBEXHLevel1 19 7" xfId="19128" xr:uid="{00000000-0005-0000-0000-0000864F0000}"/>
    <cellStyle name="SAPBEXHLevel1 19 7 2" xfId="34075" xr:uid="{00000000-0005-0000-0000-0000874F0000}"/>
    <cellStyle name="SAPBEXHLevel1 19 8" xfId="40705" xr:uid="{4F63AE35-979C-494E-8EF9-2D07A7DA1255}"/>
    <cellStyle name="SAPBEXHLevel1 19 9" xfId="42696" xr:uid="{E3843C66-B5AB-4BF9-85BD-D66C644CBC5D}"/>
    <cellStyle name="SAPBEXHLevel1 2" xfId="847" xr:uid="{00000000-0005-0000-0000-0000884F0000}"/>
    <cellStyle name="SAPBEXHLevel1 2 10" xfId="3172" xr:uid="{00000000-0005-0000-0000-0000894F0000}"/>
    <cellStyle name="SAPBEXHLevel1 2 10 10" xfId="42144" xr:uid="{67DE28D8-64E1-447A-B7B2-22FE58A70434}"/>
    <cellStyle name="SAPBEXHLevel1 2 10 11" xfId="47216" xr:uid="{9B143547-F433-4D5D-970E-2D296342B01A}"/>
    <cellStyle name="SAPBEXHLevel1 2 10 2" xfId="4347" xr:uid="{00000000-0005-0000-0000-00008A4F0000}"/>
    <cellStyle name="SAPBEXHLevel1 2 10 2 10" xfId="46106" xr:uid="{36615CB8-7088-4605-8BE5-55418A48A29C}"/>
    <cellStyle name="SAPBEXHLevel1 2 10 2 11" xfId="48424" xr:uid="{A4EA460E-DA3B-4DE8-85EC-5C4D25442B6C}"/>
    <cellStyle name="SAPBEXHLevel1 2 10 2 2" xfId="9502" xr:uid="{00000000-0005-0000-0000-00008B4F0000}"/>
    <cellStyle name="SAPBEXHLevel1 2 10 2 2 2" xfId="25493" xr:uid="{00000000-0005-0000-0000-00008C4F0000}"/>
    <cellStyle name="SAPBEXHLevel1 2 10 2 3" xfId="12320" xr:uid="{00000000-0005-0000-0000-00008D4F0000}"/>
    <cellStyle name="SAPBEXHLevel1 2 10 2 3 2" xfId="28164" xr:uid="{00000000-0005-0000-0000-00008E4F0000}"/>
    <cellStyle name="SAPBEXHLevel1 2 10 2 4" xfId="12990" xr:uid="{00000000-0005-0000-0000-00008F4F0000}"/>
    <cellStyle name="SAPBEXHLevel1 2 10 2 4 2" xfId="28796" xr:uid="{00000000-0005-0000-0000-0000904F0000}"/>
    <cellStyle name="SAPBEXHLevel1 2 10 2 5" xfId="17643" xr:uid="{00000000-0005-0000-0000-0000914F0000}"/>
    <cellStyle name="SAPBEXHLevel1 2 10 2 5 2" xfId="32759" xr:uid="{00000000-0005-0000-0000-0000924F0000}"/>
    <cellStyle name="SAPBEXHLevel1 2 10 2 6" xfId="20251" xr:uid="{00000000-0005-0000-0000-0000934F0000}"/>
    <cellStyle name="SAPBEXHLevel1 2 10 2 6 2" xfId="35188" xr:uid="{00000000-0005-0000-0000-0000944F0000}"/>
    <cellStyle name="SAPBEXHLevel1 2 10 2 7" xfId="21663" xr:uid="{00000000-0005-0000-0000-0000954F0000}"/>
    <cellStyle name="SAPBEXHLevel1 2 10 2 7 2" xfId="36585" xr:uid="{00000000-0005-0000-0000-0000964F0000}"/>
    <cellStyle name="SAPBEXHLevel1 2 10 2 8" xfId="41702" xr:uid="{454956A9-31BE-451D-AF24-79FA1E3B3575}"/>
    <cellStyle name="SAPBEXHLevel1 2 10 2 9" xfId="43916" xr:uid="{0971110D-6C9D-4DB8-BE01-DC4279F541E0}"/>
    <cellStyle name="SAPBEXHLevel1 2 10 3" xfId="8341" xr:uid="{00000000-0005-0000-0000-0000974F0000}"/>
    <cellStyle name="SAPBEXHLevel1 2 10 3 2" xfId="24370" xr:uid="{00000000-0005-0000-0000-0000984F0000}"/>
    <cellStyle name="SAPBEXHLevel1 2 10 4" xfId="11168" xr:uid="{00000000-0005-0000-0000-0000994F0000}"/>
    <cellStyle name="SAPBEXHLevel1 2 10 4 2" xfId="27035" xr:uid="{00000000-0005-0000-0000-00009A4F0000}"/>
    <cellStyle name="SAPBEXHLevel1 2 10 5" xfId="15029" xr:uid="{00000000-0005-0000-0000-00009B4F0000}"/>
    <cellStyle name="SAPBEXHLevel1 2 10 5 2" xfId="30476" xr:uid="{00000000-0005-0000-0000-00009C4F0000}"/>
    <cellStyle name="SAPBEXHLevel1 2 10 6" xfId="16520" xr:uid="{00000000-0005-0000-0000-00009D4F0000}"/>
    <cellStyle name="SAPBEXHLevel1 2 10 6 2" xfId="31658" xr:uid="{00000000-0005-0000-0000-00009E4F0000}"/>
    <cellStyle name="SAPBEXHLevel1 2 10 7" xfId="19130" xr:uid="{00000000-0005-0000-0000-00009F4F0000}"/>
    <cellStyle name="SAPBEXHLevel1 2 10 7 2" xfId="34077" xr:uid="{00000000-0005-0000-0000-0000A04F0000}"/>
    <cellStyle name="SAPBEXHLevel1 2 10 8" xfId="40706" xr:uid="{ADB549A7-2855-4486-A7A4-EBD76C6D5BE0}"/>
    <cellStyle name="SAPBEXHLevel1 2 10 9" xfId="42697" xr:uid="{C0DB175C-684C-437F-BD99-F82F8FE022CD}"/>
    <cellStyle name="SAPBEXHLevel1 2 11" xfId="3173" xr:uid="{00000000-0005-0000-0000-0000A14F0000}"/>
    <cellStyle name="SAPBEXHLevel1 2 11 10" xfId="42145" xr:uid="{E8674ACB-4290-4701-AB1F-126C477EEE6F}"/>
    <cellStyle name="SAPBEXHLevel1 2 11 11" xfId="47217" xr:uid="{F2B468FE-E69E-4AD9-89DB-29AF030B56AA}"/>
    <cellStyle name="SAPBEXHLevel1 2 11 2" xfId="4346" xr:uid="{00000000-0005-0000-0000-0000A24F0000}"/>
    <cellStyle name="SAPBEXHLevel1 2 11 2 10" xfId="46107" xr:uid="{81B018BB-7E18-4384-AF21-7386722D860E}"/>
    <cellStyle name="SAPBEXHLevel1 2 11 2 11" xfId="48425" xr:uid="{B59A3083-A7A7-4F23-993E-7738330BB6A5}"/>
    <cellStyle name="SAPBEXHLevel1 2 11 2 2" xfId="9501" xr:uid="{00000000-0005-0000-0000-0000A34F0000}"/>
    <cellStyle name="SAPBEXHLevel1 2 11 2 2 2" xfId="25492" xr:uid="{00000000-0005-0000-0000-0000A44F0000}"/>
    <cellStyle name="SAPBEXHLevel1 2 11 2 3" xfId="12319" xr:uid="{00000000-0005-0000-0000-0000A54F0000}"/>
    <cellStyle name="SAPBEXHLevel1 2 11 2 3 2" xfId="28163" xr:uid="{00000000-0005-0000-0000-0000A64F0000}"/>
    <cellStyle name="SAPBEXHLevel1 2 11 2 4" xfId="14431" xr:uid="{00000000-0005-0000-0000-0000A74F0000}"/>
    <cellStyle name="SAPBEXHLevel1 2 11 2 4 2" xfId="29950" xr:uid="{00000000-0005-0000-0000-0000A84F0000}"/>
    <cellStyle name="SAPBEXHLevel1 2 11 2 5" xfId="17642" xr:uid="{00000000-0005-0000-0000-0000A94F0000}"/>
    <cellStyle name="SAPBEXHLevel1 2 11 2 5 2" xfId="32758" xr:uid="{00000000-0005-0000-0000-0000AA4F0000}"/>
    <cellStyle name="SAPBEXHLevel1 2 11 2 6" xfId="20250" xr:uid="{00000000-0005-0000-0000-0000AB4F0000}"/>
    <cellStyle name="SAPBEXHLevel1 2 11 2 6 2" xfId="35187" xr:uid="{00000000-0005-0000-0000-0000AC4F0000}"/>
    <cellStyle name="SAPBEXHLevel1 2 11 2 7" xfId="21664" xr:uid="{00000000-0005-0000-0000-0000AD4F0000}"/>
    <cellStyle name="SAPBEXHLevel1 2 11 2 7 2" xfId="36586" xr:uid="{00000000-0005-0000-0000-0000AE4F0000}"/>
    <cellStyle name="SAPBEXHLevel1 2 11 2 8" xfId="41701" xr:uid="{1735BB8C-E693-46FD-B997-FE3DC450FDBC}"/>
    <cellStyle name="SAPBEXHLevel1 2 11 2 9" xfId="43917" xr:uid="{DBAA60C9-66FC-4EF8-AD6D-2470F92F7D71}"/>
    <cellStyle name="SAPBEXHLevel1 2 11 3" xfId="8342" xr:uid="{00000000-0005-0000-0000-0000AF4F0000}"/>
    <cellStyle name="SAPBEXHLevel1 2 11 3 2" xfId="24371" xr:uid="{00000000-0005-0000-0000-0000B04F0000}"/>
    <cellStyle name="SAPBEXHLevel1 2 11 4" xfId="11169" xr:uid="{00000000-0005-0000-0000-0000B14F0000}"/>
    <cellStyle name="SAPBEXHLevel1 2 11 4 2" xfId="27036" xr:uid="{00000000-0005-0000-0000-0000B24F0000}"/>
    <cellStyle name="SAPBEXHLevel1 2 11 5" xfId="15036" xr:uid="{00000000-0005-0000-0000-0000B34F0000}"/>
    <cellStyle name="SAPBEXHLevel1 2 11 5 2" xfId="30483" xr:uid="{00000000-0005-0000-0000-0000B44F0000}"/>
    <cellStyle name="SAPBEXHLevel1 2 11 6" xfId="16521" xr:uid="{00000000-0005-0000-0000-0000B54F0000}"/>
    <cellStyle name="SAPBEXHLevel1 2 11 6 2" xfId="31659" xr:uid="{00000000-0005-0000-0000-0000B64F0000}"/>
    <cellStyle name="SAPBEXHLevel1 2 11 7" xfId="19131" xr:uid="{00000000-0005-0000-0000-0000B74F0000}"/>
    <cellStyle name="SAPBEXHLevel1 2 11 7 2" xfId="34078" xr:uid="{00000000-0005-0000-0000-0000B84F0000}"/>
    <cellStyle name="SAPBEXHLevel1 2 11 8" xfId="39566" xr:uid="{22F25454-F6C9-4827-B370-4C86F37D2312}"/>
    <cellStyle name="SAPBEXHLevel1 2 11 9" xfId="42698" xr:uid="{30FDBB70-DD1D-46B7-97C1-1AADCEDB08F5}"/>
    <cellStyle name="SAPBEXHLevel1 2 12" xfId="3174" xr:uid="{00000000-0005-0000-0000-0000B94F0000}"/>
    <cellStyle name="SAPBEXHLevel1 2 12 10" xfId="42146" xr:uid="{9C1AC549-AAF9-4678-B977-882EC67DFEA4}"/>
    <cellStyle name="SAPBEXHLevel1 2 12 11" xfId="47218" xr:uid="{306B2B04-FE82-46E5-8FC8-EDDE6C3E7447}"/>
    <cellStyle name="SAPBEXHLevel1 2 12 2" xfId="4345" xr:uid="{00000000-0005-0000-0000-0000BA4F0000}"/>
    <cellStyle name="SAPBEXHLevel1 2 12 2 10" xfId="46108" xr:uid="{35323B4A-C933-4C85-9F7B-95BA276C282D}"/>
    <cellStyle name="SAPBEXHLevel1 2 12 2 11" xfId="48426" xr:uid="{37DEC947-BF72-4698-B1DD-CA99A10FFC16}"/>
    <cellStyle name="SAPBEXHLevel1 2 12 2 2" xfId="9500" xr:uid="{00000000-0005-0000-0000-0000BB4F0000}"/>
    <cellStyle name="SAPBEXHLevel1 2 12 2 2 2" xfId="25491" xr:uid="{00000000-0005-0000-0000-0000BC4F0000}"/>
    <cellStyle name="SAPBEXHLevel1 2 12 2 3" xfId="12318" xr:uid="{00000000-0005-0000-0000-0000BD4F0000}"/>
    <cellStyle name="SAPBEXHLevel1 2 12 2 3 2" xfId="28162" xr:uid="{00000000-0005-0000-0000-0000BE4F0000}"/>
    <cellStyle name="SAPBEXHLevel1 2 12 2 4" xfId="12995" xr:uid="{00000000-0005-0000-0000-0000BF4F0000}"/>
    <cellStyle name="SAPBEXHLevel1 2 12 2 4 2" xfId="28801" xr:uid="{00000000-0005-0000-0000-0000C04F0000}"/>
    <cellStyle name="SAPBEXHLevel1 2 12 2 5" xfId="17641" xr:uid="{00000000-0005-0000-0000-0000C14F0000}"/>
    <cellStyle name="SAPBEXHLevel1 2 12 2 5 2" xfId="32757" xr:uid="{00000000-0005-0000-0000-0000C24F0000}"/>
    <cellStyle name="SAPBEXHLevel1 2 12 2 6" xfId="20249" xr:uid="{00000000-0005-0000-0000-0000C34F0000}"/>
    <cellStyle name="SAPBEXHLevel1 2 12 2 6 2" xfId="35186" xr:uid="{00000000-0005-0000-0000-0000C44F0000}"/>
    <cellStyle name="SAPBEXHLevel1 2 12 2 7" xfId="21665" xr:uid="{00000000-0005-0000-0000-0000C54F0000}"/>
    <cellStyle name="SAPBEXHLevel1 2 12 2 7 2" xfId="36587" xr:uid="{00000000-0005-0000-0000-0000C64F0000}"/>
    <cellStyle name="SAPBEXHLevel1 2 12 2 8" xfId="41700" xr:uid="{ADAE2394-BF72-4F31-A444-974D6A2CE32C}"/>
    <cellStyle name="SAPBEXHLevel1 2 12 2 9" xfId="43918" xr:uid="{23AEAEC7-A14B-41BE-80E4-9FF15CD91D87}"/>
    <cellStyle name="SAPBEXHLevel1 2 12 3" xfId="8343" xr:uid="{00000000-0005-0000-0000-0000C74F0000}"/>
    <cellStyle name="SAPBEXHLevel1 2 12 3 2" xfId="24372" xr:uid="{00000000-0005-0000-0000-0000C84F0000}"/>
    <cellStyle name="SAPBEXHLevel1 2 12 4" xfId="11170" xr:uid="{00000000-0005-0000-0000-0000C94F0000}"/>
    <cellStyle name="SAPBEXHLevel1 2 12 4 2" xfId="27037" xr:uid="{00000000-0005-0000-0000-0000CA4F0000}"/>
    <cellStyle name="SAPBEXHLevel1 2 12 5" xfId="10519" xr:uid="{00000000-0005-0000-0000-0000CB4F0000}"/>
    <cellStyle name="SAPBEXHLevel1 2 12 5 2" xfId="26441" xr:uid="{00000000-0005-0000-0000-0000CC4F0000}"/>
    <cellStyle name="SAPBEXHLevel1 2 12 6" xfId="16522" xr:uid="{00000000-0005-0000-0000-0000CD4F0000}"/>
    <cellStyle name="SAPBEXHLevel1 2 12 6 2" xfId="31660" xr:uid="{00000000-0005-0000-0000-0000CE4F0000}"/>
    <cellStyle name="SAPBEXHLevel1 2 12 7" xfId="19132" xr:uid="{00000000-0005-0000-0000-0000CF4F0000}"/>
    <cellStyle name="SAPBEXHLevel1 2 12 7 2" xfId="34079" xr:uid="{00000000-0005-0000-0000-0000D04F0000}"/>
    <cellStyle name="SAPBEXHLevel1 2 12 8" xfId="39565" xr:uid="{F6E6AAF9-0582-42B7-8A84-4F031CB089F2}"/>
    <cellStyle name="SAPBEXHLevel1 2 12 9" xfId="42699" xr:uid="{D81B7C62-71FD-4C42-9334-A0B9FC9A6381}"/>
    <cellStyle name="SAPBEXHLevel1 2 13" xfId="3175" xr:uid="{00000000-0005-0000-0000-0000D14F0000}"/>
    <cellStyle name="SAPBEXHLevel1 2 13 10" xfId="42147" xr:uid="{2D2A8EE9-F551-4943-9011-691E0B7E63FF}"/>
    <cellStyle name="SAPBEXHLevel1 2 13 11" xfId="47219" xr:uid="{CBDC7BB0-389B-41C8-B33B-C069F1F1ABE2}"/>
    <cellStyle name="SAPBEXHLevel1 2 13 2" xfId="3421" xr:uid="{00000000-0005-0000-0000-0000D24F0000}"/>
    <cellStyle name="SAPBEXHLevel1 2 13 2 10" xfId="46109" xr:uid="{EDFED561-F5CA-4700-BB63-47C71B025FAB}"/>
    <cellStyle name="SAPBEXHLevel1 2 13 2 11" xfId="48427" xr:uid="{E8E89203-F373-4DEE-AEFF-7DDABC83365D}"/>
    <cellStyle name="SAPBEXHLevel1 2 13 2 2" xfId="8589" xr:uid="{00000000-0005-0000-0000-0000D34F0000}"/>
    <cellStyle name="SAPBEXHLevel1 2 13 2 2 2" xfId="24618" xr:uid="{00000000-0005-0000-0000-0000D44F0000}"/>
    <cellStyle name="SAPBEXHLevel1 2 13 2 3" xfId="11416" xr:uid="{00000000-0005-0000-0000-0000D54F0000}"/>
    <cellStyle name="SAPBEXHLevel1 2 13 2 3 2" xfId="27283" xr:uid="{00000000-0005-0000-0000-0000D64F0000}"/>
    <cellStyle name="SAPBEXHLevel1 2 13 2 4" xfId="14313" xr:uid="{00000000-0005-0000-0000-0000D74F0000}"/>
    <cellStyle name="SAPBEXHLevel1 2 13 2 4 2" xfId="29836" xr:uid="{00000000-0005-0000-0000-0000D84F0000}"/>
    <cellStyle name="SAPBEXHLevel1 2 13 2 5" xfId="16768" xr:uid="{00000000-0005-0000-0000-0000D94F0000}"/>
    <cellStyle name="SAPBEXHLevel1 2 13 2 5 2" xfId="31906" xr:uid="{00000000-0005-0000-0000-0000DA4F0000}"/>
    <cellStyle name="SAPBEXHLevel1 2 13 2 6" xfId="19378" xr:uid="{00000000-0005-0000-0000-0000DB4F0000}"/>
    <cellStyle name="SAPBEXHLevel1 2 13 2 6 2" xfId="34325" xr:uid="{00000000-0005-0000-0000-0000DC4F0000}"/>
    <cellStyle name="SAPBEXHLevel1 2 13 2 7" xfId="21639" xr:uid="{00000000-0005-0000-0000-0000DD4F0000}"/>
    <cellStyle name="SAPBEXHLevel1 2 13 2 7 2" xfId="36565" xr:uid="{00000000-0005-0000-0000-0000DE4F0000}"/>
    <cellStyle name="SAPBEXHLevel1 2 13 2 8" xfId="41699" xr:uid="{FBDBB274-FBF9-4F77-A20E-3E77BAF8710C}"/>
    <cellStyle name="SAPBEXHLevel1 2 13 2 9" xfId="43919" xr:uid="{613F6BCA-8800-4BD0-AD72-934C2AAB9369}"/>
    <cellStyle name="SAPBEXHLevel1 2 13 3" xfId="8344" xr:uid="{00000000-0005-0000-0000-0000DF4F0000}"/>
    <cellStyle name="SAPBEXHLevel1 2 13 3 2" xfId="24373" xr:uid="{00000000-0005-0000-0000-0000E04F0000}"/>
    <cellStyle name="SAPBEXHLevel1 2 13 4" xfId="11171" xr:uid="{00000000-0005-0000-0000-0000E14F0000}"/>
    <cellStyle name="SAPBEXHLevel1 2 13 4 2" xfId="27038" xr:uid="{00000000-0005-0000-0000-0000E24F0000}"/>
    <cellStyle name="SAPBEXHLevel1 2 13 5" xfId="15138" xr:uid="{00000000-0005-0000-0000-0000E34F0000}"/>
    <cellStyle name="SAPBEXHLevel1 2 13 5 2" xfId="30560" xr:uid="{00000000-0005-0000-0000-0000E44F0000}"/>
    <cellStyle name="SAPBEXHLevel1 2 13 6" xfId="16523" xr:uid="{00000000-0005-0000-0000-0000E54F0000}"/>
    <cellStyle name="SAPBEXHLevel1 2 13 6 2" xfId="31661" xr:uid="{00000000-0005-0000-0000-0000E64F0000}"/>
    <cellStyle name="SAPBEXHLevel1 2 13 7" xfId="19133" xr:uid="{00000000-0005-0000-0000-0000E74F0000}"/>
    <cellStyle name="SAPBEXHLevel1 2 13 7 2" xfId="34080" xr:uid="{00000000-0005-0000-0000-0000E84F0000}"/>
    <cellStyle name="SAPBEXHLevel1 2 13 8" xfId="40703" xr:uid="{F60E8105-AC0D-4DCD-96BB-E8B146A45383}"/>
    <cellStyle name="SAPBEXHLevel1 2 13 9" xfId="42700" xr:uid="{9C8CA934-F3DF-4A6D-AE83-791DA08856C7}"/>
    <cellStyle name="SAPBEXHLevel1 2 14" xfId="3176" xr:uid="{00000000-0005-0000-0000-0000E94F0000}"/>
    <cellStyle name="SAPBEXHLevel1 2 14 10" xfId="42148" xr:uid="{8A3CB84B-006E-4FD6-9704-CD6925F58F12}"/>
    <cellStyle name="SAPBEXHLevel1 2 14 11" xfId="47220" xr:uid="{C28D8350-BF8D-430D-A402-7F4CFFA4CF4E}"/>
    <cellStyle name="SAPBEXHLevel1 2 14 2" xfId="3422" xr:uid="{00000000-0005-0000-0000-0000EA4F0000}"/>
    <cellStyle name="SAPBEXHLevel1 2 14 2 10" xfId="46110" xr:uid="{7552E7BB-B2B4-4A40-8F45-DD784C3418AB}"/>
    <cellStyle name="SAPBEXHLevel1 2 14 2 11" xfId="48428" xr:uid="{A763AB34-AE8D-406B-AFFC-D7B89D435F13}"/>
    <cellStyle name="SAPBEXHLevel1 2 14 2 2" xfId="8590" xr:uid="{00000000-0005-0000-0000-0000EB4F0000}"/>
    <cellStyle name="SAPBEXHLevel1 2 14 2 2 2" xfId="24619" xr:uid="{00000000-0005-0000-0000-0000EC4F0000}"/>
    <cellStyle name="SAPBEXHLevel1 2 14 2 3" xfId="11417" xr:uid="{00000000-0005-0000-0000-0000ED4F0000}"/>
    <cellStyle name="SAPBEXHLevel1 2 14 2 3 2" xfId="27284" xr:uid="{00000000-0005-0000-0000-0000EE4F0000}"/>
    <cellStyle name="SAPBEXHLevel1 2 14 2 4" xfId="13578" xr:uid="{00000000-0005-0000-0000-0000EF4F0000}"/>
    <cellStyle name="SAPBEXHLevel1 2 14 2 4 2" xfId="29202" xr:uid="{00000000-0005-0000-0000-0000F04F0000}"/>
    <cellStyle name="SAPBEXHLevel1 2 14 2 5" xfId="16769" xr:uid="{00000000-0005-0000-0000-0000F14F0000}"/>
    <cellStyle name="SAPBEXHLevel1 2 14 2 5 2" xfId="31907" xr:uid="{00000000-0005-0000-0000-0000F24F0000}"/>
    <cellStyle name="SAPBEXHLevel1 2 14 2 6" xfId="19379" xr:uid="{00000000-0005-0000-0000-0000F34F0000}"/>
    <cellStyle name="SAPBEXHLevel1 2 14 2 6 2" xfId="34326" xr:uid="{00000000-0005-0000-0000-0000F44F0000}"/>
    <cellStyle name="SAPBEXHLevel1 2 14 2 7" xfId="6036" xr:uid="{00000000-0005-0000-0000-0000F54F0000}"/>
    <cellStyle name="SAPBEXHLevel1 2 14 2 7 2" xfId="22992" xr:uid="{00000000-0005-0000-0000-0000F64F0000}"/>
    <cellStyle name="SAPBEXHLevel1 2 14 2 8" xfId="41698" xr:uid="{7F0FB6C1-E5AA-46DD-A91B-495520F915A0}"/>
    <cellStyle name="SAPBEXHLevel1 2 14 2 9" xfId="43920" xr:uid="{556CCD66-756E-42EB-80CD-7637223F8127}"/>
    <cellStyle name="SAPBEXHLevel1 2 14 3" xfId="8345" xr:uid="{00000000-0005-0000-0000-0000F74F0000}"/>
    <cellStyle name="SAPBEXHLevel1 2 14 3 2" xfId="24374" xr:uid="{00000000-0005-0000-0000-0000F84F0000}"/>
    <cellStyle name="SAPBEXHLevel1 2 14 4" xfId="11172" xr:uid="{00000000-0005-0000-0000-0000F94F0000}"/>
    <cellStyle name="SAPBEXHLevel1 2 14 4 2" xfId="27039" xr:uid="{00000000-0005-0000-0000-0000FA4F0000}"/>
    <cellStyle name="SAPBEXHLevel1 2 14 5" xfId="13031" xr:uid="{00000000-0005-0000-0000-0000FB4F0000}"/>
    <cellStyle name="SAPBEXHLevel1 2 14 5 2" xfId="28830" xr:uid="{00000000-0005-0000-0000-0000FC4F0000}"/>
    <cellStyle name="SAPBEXHLevel1 2 14 6" xfId="16524" xr:uid="{00000000-0005-0000-0000-0000FD4F0000}"/>
    <cellStyle name="SAPBEXHLevel1 2 14 6 2" xfId="31662" xr:uid="{00000000-0005-0000-0000-0000FE4F0000}"/>
    <cellStyle name="SAPBEXHLevel1 2 14 7" xfId="19134" xr:uid="{00000000-0005-0000-0000-0000FF4F0000}"/>
    <cellStyle name="SAPBEXHLevel1 2 14 7 2" xfId="34081" xr:uid="{00000000-0005-0000-0000-000000500000}"/>
    <cellStyle name="SAPBEXHLevel1 2 14 8" xfId="40704" xr:uid="{909F4435-4951-4948-9F4D-FEDEE6E095D3}"/>
    <cellStyle name="SAPBEXHLevel1 2 14 9" xfId="42701" xr:uid="{50BFDA0C-D1D7-48A1-97BA-EFB942435FEE}"/>
    <cellStyle name="SAPBEXHLevel1 2 15" xfId="3177" xr:uid="{00000000-0005-0000-0000-000001500000}"/>
    <cellStyle name="SAPBEXHLevel1 2 15 10" xfId="42149" xr:uid="{09D161C4-4C50-41BF-964D-E9AE22253C72}"/>
    <cellStyle name="SAPBEXHLevel1 2 15 11" xfId="47221" xr:uid="{EC91DDB3-6CEA-46D0-AACB-C57FEB4817F4}"/>
    <cellStyle name="SAPBEXHLevel1 2 15 2" xfId="4344" xr:uid="{00000000-0005-0000-0000-000002500000}"/>
    <cellStyle name="SAPBEXHLevel1 2 15 2 10" xfId="46111" xr:uid="{791EC0D9-9AEB-41F5-B7BF-E32D7084F726}"/>
    <cellStyle name="SAPBEXHLevel1 2 15 2 11" xfId="48429" xr:uid="{AC1F2053-7F18-4EFD-8EED-C37733D8C623}"/>
    <cellStyle name="SAPBEXHLevel1 2 15 2 2" xfId="9499" xr:uid="{00000000-0005-0000-0000-000003500000}"/>
    <cellStyle name="SAPBEXHLevel1 2 15 2 2 2" xfId="25490" xr:uid="{00000000-0005-0000-0000-000004500000}"/>
    <cellStyle name="SAPBEXHLevel1 2 15 2 3" xfId="12317" xr:uid="{00000000-0005-0000-0000-000005500000}"/>
    <cellStyle name="SAPBEXHLevel1 2 15 2 3 2" xfId="28161" xr:uid="{00000000-0005-0000-0000-000006500000}"/>
    <cellStyle name="SAPBEXHLevel1 2 15 2 4" xfId="14430" xr:uid="{00000000-0005-0000-0000-000007500000}"/>
    <cellStyle name="SAPBEXHLevel1 2 15 2 4 2" xfId="29949" xr:uid="{00000000-0005-0000-0000-000008500000}"/>
    <cellStyle name="SAPBEXHLevel1 2 15 2 5" xfId="17640" xr:uid="{00000000-0005-0000-0000-000009500000}"/>
    <cellStyle name="SAPBEXHLevel1 2 15 2 5 2" xfId="32756" xr:uid="{00000000-0005-0000-0000-00000A500000}"/>
    <cellStyle name="SAPBEXHLevel1 2 15 2 6" xfId="20248" xr:uid="{00000000-0005-0000-0000-00000B500000}"/>
    <cellStyle name="SAPBEXHLevel1 2 15 2 6 2" xfId="35185" xr:uid="{00000000-0005-0000-0000-00000C500000}"/>
    <cellStyle name="SAPBEXHLevel1 2 15 2 7" xfId="22072" xr:uid="{00000000-0005-0000-0000-00000D500000}"/>
    <cellStyle name="SAPBEXHLevel1 2 15 2 7 2" xfId="36989" xr:uid="{00000000-0005-0000-0000-00000E500000}"/>
    <cellStyle name="SAPBEXHLevel1 2 15 2 8" xfId="41697" xr:uid="{B295986E-3ADA-408B-B98D-42047676FDB1}"/>
    <cellStyle name="SAPBEXHLevel1 2 15 2 9" xfId="43921" xr:uid="{85C0E147-6559-4BAE-A189-B9307C57187C}"/>
    <cellStyle name="SAPBEXHLevel1 2 15 3" xfId="8346" xr:uid="{00000000-0005-0000-0000-00000F500000}"/>
    <cellStyle name="SAPBEXHLevel1 2 15 3 2" xfId="24375" xr:uid="{00000000-0005-0000-0000-000010500000}"/>
    <cellStyle name="SAPBEXHLevel1 2 15 4" xfId="11173" xr:uid="{00000000-0005-0000-0000-000011500000}"/>
    <cellStyle name="SAPBEXHLevel1 2 15 4 2" xfId="27040" xr:uid="{00000000-0005-0000-0000-000012500000}"/>
    <cellStyle name="SAPBEXHLevel1 2 15 5" xfId="15147" xr:uid="{00000000-0005-0000-0000-000013500000}"/>
    <cellStyle name="SAPBEXHLevel1 2 15 5 2" xfId="30567" xr:uid="{00000000-0005-0000-0000-000014500000}"/>
    <cellStyle name="SAPBEXHLevel1 2 15 6" xfId="16525" xr:uid="{00000000-0005-0000-0000-000015500000}"/>
    <cellStyle name="SAPBEXHLevel1 2 15 6 2" xfId="31663" xr:uid="{00000000-0005-0000-0000-000016500000}"/>
    <cellStyle name="SAPBEXHLevel1 2 15 7" xfId="19135" xr:uid="{00000000-0005-0000-0000-000017500000}"/>
    <cellStyle name="SAPBEXHLevel1 2 15 7 2" xfId="34082" xr:uid="{00000000-0005-0000-0000-000018500000}"/>
    <cellStyle name="SAPBEXHLevel1 2 15 8" xfId="39564" xr:uid="{C6CC0547-C722-4D3E-89CB-396F2E5CDDBF}"/>
    <cellStyle name="SAPBEXHLevel1 2 15 9" xfId="42702" xr:uid="{B6435103-1843-461C-A0AB-36902391916F}"/>
    <cellStyle name="SAPBEXHLevel1 2 16" xfId="3178" xr:uid="{00000000-0005-0000-0000-000019500000}"/>
    <cellStyle name="SAPBEXHLevel1 2 16 10" xfId="42150" xr:uid="{A567DCDD-CC08-4A27-95E5-7B386412A030}"/>
    <cellStyle name="SAPBEXHLevel1 2 16 11" xfId="47222" xr:uid="{18B8F463-CF76-4CE3-83E2-74093DF4548D}"/>
    <cellStyle name="SAPBEXHLevel1 2 16 2" xfId="4343" xr:uid="{00000000-0005-0000-0000-00001A500000}"/>
    <cellStyle name="SAPBEXHLevel1 2 16 2 10" xfId="46112" xr:uid="{B09B2FE6-DD21-481E-8349-8699A5E58AB7}"/>
    <cellStyle name="SAPBEXHLevel1 2 16 2 11" xfId="48430" xr:uid="{897B23C1-3F97-4260-8399-F9FE85CC24E4}"/>
    <cellStyle name="SAPBEXHLevel1 2 16 2 2" xfId="9498" xr:uid="{00000000-0005-0000-0000-00001B500000}"/>
    <cellStyle name="SAPBEXHLevel1 2 16 2 2 2" xfId="25489" xr:uid="{00000000-0005-0000-0000-00001C500000}"/>
    <cellStyle name="SAPBEXHLevel1 2 16 2 3" xfId="12316" xr:uid="{00000000-0005-0000-0000-00001D500000}"/>
    <cellStyle name="SAPBEXHLevel1 2 16 2 3 2" xfId="28160" xr:uid="{00000000-0005-0000-0000-00001E500000}"/>
    <cellStyle name="SAPBEXHLevel1 2 16 2 4" xfId="12984" xr:uid="{00000000-0005-0000-0000-00001F500000}"/>
    <cellStyle name="SAPBEXHLevel1 2 16 2 4 2" xfId="28790" xr:uid="{00000000-0005-0000-0000-000020500000}"/>
    <cellStyle name="SAPBEXHLevel1 2 16 2 5" xfId="17639" xr:uid="{00000000-0005-0000-0000-000021500000}"/>
    <cellStyle name="SAPBEXHLevel1 2 16 2 5 2" xfId="32755" xr:uid="{00000000-0005-0000-0000-000022500000}"/>
    <cellStyle name="SAPBEXHLevel1 2 16 2 6" xfId="20247" xr:uid="{00000000-0005-0000-0000-000023500000}"/>
    <cellStyle name="SAPBEXHLevel1 2 16 2 6 2" xfId="35184" xr:uid="{00000000-0005-0000-0000-000024500000}"/>
    <cellStyle name="SAPBEXHLevel1 2 16 2 7" xfId="21966" xr:uid="{00000000-0005-0000-0000-000025500000}"/>
    <cellStyle name="SAPBEXHLevel1 2 16 2 7 2" xfId="36885" xr:uid="{00000000-0005-0000-0000-000026500000}"/>
    <cellStyle name="SAPBEXHLevel1 2 16 2 8" xfId="38170" xr:uid="{114E1701-AA67-4A24-B2C8-F98C8F480C8B}"/>
    <cellStyle name="SAPBEXHLevel1 2 16 2 9" xfId="43922" xr:uid="{77F292FD-C158-4FCA-A2B6-3C13E477D71A}"/>
    <cellStyle name="SAPBEXHLevel1 2 16 3" xfId="8347" xr:uid="{00000000-0005-0000-0000-000027500000}"/>
    <cellStyle name="SAPBEXHLevel1 2 16 3 2" xfId="24376" xr:uid="{00000000-0005-0000-0000-000028500000}"/>
    <cellStyle name="SAPBEXHLevel1 2 16 4" xfId="11174" xr:uid="{00000000-0005-0000-0000-000029500000}"/>
    <cellStyle name="SAPBEXHLevel1 2 16 4 2" xfId="27041" xr:uid="{00000000-0005-0000-0000-00002A500000}"/>
    <cellStyle name="SAPBEXHLevel1 2 16 5" xfId="14492" xr:uid="{00000000-0005-0000-0000-00002B500000}"/>
    <cellStyle name="SAPBEXHLevel1 2 16 5 2" xfId="30008" xr:uid="{00000000-0005-0000-0000-00002C500000}"/>
    <cellStyle name="SAPBEXHLevel1 2 16 6" xfId="16526" xr:uid="{00000000-0005-0000-0000-00002D500000}"/>
    <cellStyle name="SAPBEXHLevel1 2 16 6 2" xfId="31664" xr:uid="{00000000-0005-0000-0000-00002E500000}"/>
    <cellStyle name="SAPBEXHLevel1 2 16 7" xfId="19136" xr:uid="{00000000-0005-0000-0000-00002F500000}"/>
    <cellStyle name="SAPBEXHLevel1 2 16 7 2" xfId="34083" xr:uid="{00000000-0005-0000-0000-000030500000}"/>
    <cellStyle name="SAPBEXHLevel1 2 16 8" xfId="39563" xr:uid="{C44232D8-B404-43E3-9906-A7BFBF64175C}"/>
    <cellStyle name="SAPBEXHLevel1 2 16 9" xfId="42703" xr:uid="{E5E1A30A-2476-4EEB-8E02-0707B0BD2C26}"/>
    <cellStyle name="SAPBEXHLevel1 2 17" xfId="3171" xr:uid="{00000000-0005-0000-0000-000031500000}"/>
    <cellStyle name="SAPBEXHLevel1 2 17 10" xfId="38841" xr:uid="{AD029C08-9403-45C6-A443-B04D38C3F1F0}"/>
    <cellStyle name="SAPBEXHLevel1 2 17 11" xfId="43377" xr:uid="{532570A2-8500-49B9-A16A-320F75FB31DB}"/>
    <cellStyle name="SAPBEXHLevel1 2 17 12" xfId="45569" xr:uid="{B1FB69DB-F5AD-4C43-B336-BB58955F6041}"/>
    <cellStyle name="SAPBEXHLevel1 2 17 13" xfId="47889" xr:uid="{A41D2D47-5877-4D48-86CC-E0B04C175CE0}"/>
    <cellStyle name="SAPBEXHLevel1 2 17 2" xfId="8340" xr:uid="{00000000-0005-0000-0000-000032500000}"/>
    <cellStyle name="SAPBEXHLevel1 2 17 2 2" xfId="24369" xr:uid="{00000000-0005-0000-0000-000033500000}"/>
    <cellStyle name="SAPBEXHLevel1 2 17 3" xfId="11167" xr:uid="{00000000-0005-0000-0000-000034500000}"/>
    <cellStyle name="SAPBEXHLevel1 2 17 3 2" xfId="27034" xr:uid="{00000000-0005-0000-0000-000035500000}"/>
    <cellStyle name="SAPBEXHLevel1 2 17 4" xfId="13834" xr:uid="{00000000-0005-0000-0000-000036500000}"/>
    <cellStyle name="SAPBEXHLevel1 2 17 4 2" xfId="29422" xr:uid="{00000000-0005-0000-0000-000037500000}"/>
    <cellStyle name="SAPBEXHLevel1 2 17 5" xfId="16519" xr:uid="{00000000-0005-0000-0000-000038500000}"/>
    <cellStyle name="SAPBEXHLevel1 2 17 5 2" xfId="31657" xr:uid="{00000000-0005-0000-0000-000039500000}"/>
    <cellStyle name="SAPBEXHLevel1 2 17 6" xfId="19129" xr:uid="{00000000-0005-0000-0000-00003A500000}"/>
    <cellStyle name="SAPBEXHLevel1 2 17 6 2" xfId="34076" xr:uid="{00000000-0005-0000-0000-00003B500000}"/>
    <cellStyle name="SAPBEXHLevel1 2 17 7" xfId="21292" xr:uid="{00000000-0005-0000-0000-00003C500000}"/>
    <cellStyle name="SAPBEXHLevel1 2 17 7 2" xfId="36218" xr:uid="{00000000-0005-0000-0000-00003D500000}"/>
    <cellStyle name="SAPBEXHLevel1 2 17 8" xfId="6336" xr:uid="{00000000-0005-0000-0000-00003E500000}"/>
    <cellStyle name="SAPBEXHLevel1 2 17 9" xfId="40411" xr:uid="{3302977F-C7A6-49E3-8CC3-2AF8CE6FF197}"/>
    <cellStyle name="SAPBEXHLevel1 2 18" xfId="4348" xr:uid="{00000000-0005-0000-0000-00003F500000}"/>
    <cellStyle name="SAPBEXHLevel1 2 18 2" xfId="9503" xr:uid="{00000000-0005-0000-0000-000040500000}"/>
    <cellStyle name="SAPBEXHLevel1 2 18 2 2" xfId="25494" xr:uid="{00000000-0005-0000-0000-000041500000}"/>
    <cellStyle name="SAPBEXHLevel1 2 18 3" xfId="12321" xr:uid="{00000000-0005-0000-0000-000042500000}"/>
    <cellStyle name="SAPBEXHLevel1 2 18 3 2" xfId="28165" xr:uid="{00000000-0005-0000-0000-000043500000}"/>
    <cellStyle name="SAPBEXHLevel1 2 18 4" xfId="14432" xr:uid="{00000000-0005-0000-0000-000044500000}"/>
    <cellStyle name="SAPBEXHLevel1 2 18 4 2" xfId="29951" xr:uid="{00000000-0005-0000-0000-000045500000}"/>
    <cellStyle name="SAPBEXHLevel1 2 18 5" xfId="17644" xr:uid="{00000000-0005-0000-0000-000046500000}"/>
    <cellStyle name="SAPBEXHLevel1 2 18 5 2" xfId="32760" xr:uid="{00000000-0005-0000-0000-000047500000}"/>
    <cellStyle name="SAPBEXHLevel1 2 18 6" xfId="20252" xr:uid="{00000000-0005-0000-0000-000048500000}"/>
    <cellStyle name="SAPBEXHLevel1 2 18 6 2" xfId="35189" xr:uid="{00000000-0005-0000-0000-000049500000}"/>
    <cellStyle name="SAPBEXHLevel1 2 18 7" xfId="21582" xr:uid="{00000000-0005-0000-0000-00004A500000}"/>
    <cellStyle name="SAPBEXHLevel1 2 18 7 2" xfId="36508" xr:uid="{00000000-0005-0000-0000-00004B500000}"/>
    <cellStyle name="SAPBEXHLevel1 2 19" xfId="5419" xr:uid="{00000000-0005-0000-0000-00004C500000}"/>
    <cellStyle name="SAPBEXHLevel1 2 19 2" xfId="37566" xr:uid="{00000000-0005-0000-0000-00004D500000}"/>
    <cellStyle name="SAPBEXHLevel1 2 2" xfId="848" xr:uid="{00000000-0005-0000-0000-00004E500000}"/>
    <cellStyle name="SAPBEXHLevel1 2 2 10" xfId="18495" xr:uid="{00000000-0005-0000-0000-00004F500000}"/>
    <cellStyle name="SAPBEXHLevel1 2 2 10 2" xfId="33519" xr:uid="{00000000-0005-0000-0000-000050500000}"/>
    <cellStyle name="SAPBEXHLevel1 2 2 11" xfId="5056" xr:uid="{00000000-0005-0000-0000-000051500000}"/>
    <cellStyle name="SAPBEXHLevel1 2 2 12" xfId="41873" xr:uid="{17F29028-6DFB-4D81-95C4-301F8FB772AF}"/>
    <cellStyle name="SAPBEXHLevel1 2 2 13" xfId="42704" xr:uid="{C5B56377-D697-42BB-AB8A-8C3E80E8F869}"/>
    <cellStyle name="SAPBEXHLevel1 2 2 14" xfId="40227" xr:uid="{AAAD0FF1-F9C6-4422-AFBD-F689CEA160AF}"/>
    <cellStyle name="SAPBEXHLevel1 2 2 15" xfId="47223" xr:uid="{D724F2E2-7A0D-49C4-BEBF-10FA726E2328}"/>
    <cellStyle name="SAPBEXHLevel1 2 2 2" xfId="849" xr:uid="{00000000-0005-0000-0000-000052500000}"/>
    <cellStyle name="SAPBEXHLevel1 2 2 2 10" xfId="5057" xr:uid="{00000000-0005-0000-0000-000053500000}"/>
    <cellStyle name="SAPBEXHLevel1 2 2 2 11" xfId="40702" xr:uid="{7BC07152-8ECA-4B1F-805E-37A20E33BF91}"/>
    <cellStyle name="SAPBEXHLevel1 2 2 2 12" xfId="42705" xr:uid="{C17AB5B8-5409-492C-A4BC-6882CA7E5CA8}"/>
    <cellStyle name="SAPBEXHLevel1 2 2 2 13" xfId="42151" xr:uid="{50258660-DB36-453B-A62C-3345A965FD3E}"/>
    <cellStyle name="SAPBEXHLevel1 2 2 2 14" xfId="47224" xr:uid="{C9F4EF25-7A34-4465-A9FD-F6BEF866993D}"/>
    <cellStyle name="SAPBEXHLevel1 2 2 2 2" xfId="3180" xr:uid="{00000000-0005-0000-0000-000054500000}"/>
    <cellStyle name="SAPBEXHLevel1 2 2 2 2 10" xfId="38992" xr:uid="{33D13AE9-FED5-4157-BB2F-4814B68A47D4}"/>
    <cellStyle name="SAPBEXHLevel1 2 2 2 2 11" xfId="46716" xr:uid="{47067D23-63B4-4A34-957B-42B0408B5977}"/>
    <cellStyle name="SAPBEXHLevel1 2 2 2 2 12" xfId="49032" xr:uid="{EFDE60FB-0004-4640-97D9-18372A0823BF}"/>
    <cellStyle name="SAPBEXHLevel1 2 2 2 2 2" xfId="8349" xr:uid="{00000000-0005-0000-0000-000055500000}"/>
    <cellStyle name="SAPBEXHLevel1 2 2 2 2 2 2" xfId="24378" xr:uid="{00000000-0005-0000-0000-000056500000}"/>
    <cellStyle name="SAPBEXHLevel1 2 2 2 2 3" xfId="11176" xr:uid="{00000000-0005-0000-0000-000057500000}"/>
    <cellStyle name="SAPBEXHLevel1 2 2 2 2 3 2" xfId="27043" xr:uid="{00000000-0005-0000-0000-000058500000}"/>
    <cellStyle name="SAPBEXHLevel1 2 2 2 2 4" xfId="6694" xr:uid="{00000000-0005-0000-0000-000059500000}"/>
    <cellStyle name="SAPBEXHLevel1 2 2 2 2 4 2" xfId="23186" xr:uid="{00000000-0005-0000-0000-00005A500000}"/>
    <cellStyle name="SAPBEXHLevel1 2 2 2 2 5" xfId="16528" xr:uid="{00000000-0005-0000-0000-00005B500000}"/>
    <cellStyle name="SAPBEXHLevel1 2 2 2 2 5 2" xfId="31666" xr:uid="{00000000-0005-0000-0000-00005C500000}"/>
    <cellStyle name="SAPBEXHLevel1 2 2 2 2 6" xfId="19138" xr:uid="{00000000-0005-0000-0000-00005D500000}"/>
    <cellStyle name="SAPBEXHLevel1 2 2 2 2 6 2" xfId="34085" xr:uid="{00000000-0005-0000-0000-00005E500000}"/>
    <cellStyle name="SAPBEXHLevel1 2 2 2 2 7" xfId="21301" xr:uid="{00000000-0005-0000-0000-00005F500000}"/>
    <cellStyle name="SAPBEXHLevel1 2 2 2 2 7 2" xfId="36227" xr:uid="{00000000-0005-0000-0000-000060500000}"/>
    <cellStyle name="SAPBEXHLevel1 2 2 2 2 8" xfId="6338" xr:uid="{00000000-0005-0000-0000-000061500000}"/>
    <cellStyle name="SAPBEXHLevel1 2 2 2 2 9" xfId="41414" xr:uid="{A6C57CF9-D018-4803-8BE6-854B50858D74}"/>
    <cellStyle name="SAPBEXHLevel1 2 2 2 3" xfId="3445" xr:uid="{00000000-0005-0000-0000-000062500000}"/>
    <cellStyle name="SAPBEXHLevel1 2 2 2 3 10" xfId="46114" xr:uid="{19D586B7-B145-4AA3-A8A8-ED53437B65F9}"/>
    <cellStyle name="SAPBEXHLevel1 2 2 2 3 11" xfId="48432" xr:uid="{39CC6D23-CAEE-4118-8FFA-62CE6AC0D17A}"/>
    <cellStyle name="SAPBEXHLevel1 2 2 2 3 2" xfId="8613" xr:uid="{00000000-0005-0000-0000-000063500000}"/>
    <cellStyle name="SAPBEXHLevel1 2 2 2 3 2 2" xfId="24642" xr:uid="{00000000-0005-0000-0000-000064500000}"/>
    <cellStyle name="SAPBEXHLevel1 2 2 2 3 3" xfId="11440" xr:uid="{00000000-0005-0000-0000-000065500000}"/>
    <cellStyle name="SAPBEXHLevel1 2 2 2 3 3 2" xfId="27307" xr:uid="{00000000-0005-0000-0000-000066500000}"/>
    <cellStyle name="SAPBEXHLevel1 2 2 2 3 4" xfId="14456" xr:uid="{00000000-0005-0000-0000-000067500000}"/>
    <cellStyle name="SAPBEXHLevel1 2 2 2 3 4 2" xfId="29973" xr:uid="{00000000-0005-0000-0000-000068500000}"/>
    <cellStyle name="SAPBEXHLevel1 2 2 2 3 5" xfId="16792" xr:uid="{00000000-0005-0000-0000-000069500000}"/>
    <cellStyle name="SAPBEXHLevel1 2 2 2 3 5 2" xfId="31930" xr:uid="{00000000-0005-0000-0000-00006A500000}"/>
    <cellStyle name="SAPBEXHLevel1 2 2 2 3 6" xfId="19402" xr:uid="{00000000-0005-0000-0000-00006B500000}"/>
    <cellStyle name="SAPBEXHLevel1 2 2 2 3 6 2" xfId="34349" xr:uid="{00000000-0005-0000-0000-00006C500000}"/>
    <cellStyle name="SAPBEXHLevel1 2 2 2 3 7" xfId="20909" xr:uid="{00000000-0005-0000-0000-00006D500000}"/>
    <cellStyle name="SAPBEXHLevel1 2 2 2 3 7 2" xfId="35835" xr:uid="{00000000-0005-0000-0000-00006E500000}"/>
    <cellStyle name="SAPBEXHLevel1 2 2 2 3 8" xfId="41695" xr:uid="{61D9FA26-D3E0-4411-A132-D2249D5BC25F}"/>
    <cellStyle name="SAPBEXHLevel1 2 2 2 3 9" xfId="43924" xr:uid="{93A8F7A1-479C-4ED9-ADFB-ED8E9F6D1948}"/>
    <cellStyle name="SAPBEXHLevel1 2 2 2 4" xfId="5417" xr:uid="{00000000-0005-0000-0000-00006F500000}"/>
    <cellStyle name="SAPBEXHLevel1 2 2 2 4 2" xfId="22668" xr:uid="{00000000-0005-0000-0000-000070500000}"/>
    <cellStyle name="SAPBEXHLevel1 2 2 2 5" xfId="7217" xr:uid="{00000000-0005-0000-0000-000071500000}"/>
    <cellStyle name="SAPBEXHLevel1 2 2 2 5 2" xfId="23486" xr:uid="{00000000-0005-0000-0000-000072500000}"/>
    <cellStyle name="SAPBEXHLevel1 2 2 2 6" xfId="6659" xr:uid="{00000000-0005-0000-0000-000073500000}"/>
    <cellStyle name="SAPBEXHLevel1 2 2 2 6 2" xfId="23163" xr:uid="{00000000-0005-0000-0000-000074500000}"/>
    <cellStyle name="SAPBEXHLevel1 2 2 2 7" xfId="6925" xr:uid="{00000000-0005-0000-0000-000075500000}"/>
    <cellStyle name="SAPBEXHLevel1 2 2 2 7 2" xfId="23335" xr:uid="{00000000-0005-0000-0000-000076500000}"/>
    <cellStyle name="SAPBEXHLevel1 2 2 2 8" xfId="14219" xr:uid="{00000000-0005-0000-0000-000077500000}"/>
    <cellStyle name="SAPBEXHLevel1 2 2 2 8 2" xfId="29760" xr:uid="{00000000-0005-0000-0000-000078500000}"/>
    <cellStyle name="SAPBEXHLevel1 2 2 2 9" xfId="18253" xr:uid="{00000000-0005-0000-0000-000079500000}"/>
    <cellStyle name="SAPBEXHLevel1 2 2 2 9 2" xfId="33351" xr:uid="{00000000-0005-0000-0000-00007A500000}"/>
    <cellStyle name="SAPBEXHLevel1 2 2 3" xfId="3179" xr:uid="{00000000-0005-0000-0000-00007B500000}"/>
    <cellStyle name="SAPBEXHLevel1 2 2 3 10" xfId="38993" xr:uid="{2C60B242-BA07-41A2-AE8D-D2662D6E0358}"/>
    <cellStyle name="SAPBEXHLevel1 2 2 3 11" xfId="46715" xr:uid="{F05F58CD-71EF-4D50-912D-DEE069107782}"/>
    <cellStyle name="SAPBEXHLevel1 2 2 3 12" xfId="49031" xr:uid="{4AEE4132-6DA9-46A0-8391-9B666905F426}"/>
    <cellStyle name="SAPBEXHLevel1 2 2 3 2" xfId="8348" xr:uid="{00000000-0005-0000-0000-00007C500000}"/>
    <cellStyle name="SAPBEXHLevel1 2 2 3 2 2" xfId="24377" xr:uid="{00000000-0005-0000-0000-00007D500000}"/>
    <cellStyle name="SAPBEXHLevel1 2 2 3 3" xfId="11175" xr:uid="{00000000-0005-0000-0000-00007E500000}"/>
    <cellStyle name="SAPBEXHLevel1 2 2 3 3 2" xfId="27042" xr:uid="{00000000-0005-0000-0000-00007F500000}"/>
    <cellStyle name="SAPBEXHLevel1 2 2 3 4" xfId="14499" xr:uid="{00000000-0005-0000-0000-000080500000}"/>
    <cellStyle name="SAPBEXHLevel1 2 2 3 4 2" xfId="30015" xr:uid="{00000000-0005-0000-0000-000081500000}"/>
    <cellStyle name="SAPBEXHLevel1 2 2 3 5" xfId="16527" xr:uid="{00000000-0005-0000-0000-000082500000}"/>
    <cellStyle name="SAPBEXHLevel1 2 2 3 5 2" xfId="31665" xr:uid="{00000000-0005-0000-0000-000083500000}"/>
    <cellStyle name="SAPBEXHLevel1 2 2 3 6" xfId="19137" xr:uid="{00000000-0005-0000-0000-000084500000}"/>
    <cellStyle name="SAPBEXHLevel1 2 2 3 6 2" xfId="34084" xr:uid="{00000000-0005-0000-0000-000085500000}"/>
    <cellStyle name="SAPBEXHLevel1 2 2 3 7" xfId="21300" xr:uid="{00000000-0005-0000-0000-000086500000}"/>
    <cellStyle name="SAPBEXHLevel1 2 2 3 7 2" xfId="36226" xr:uid="{00000000-0005-0000-0000-000087500000}"/>
    <cellStyle name="SAPBEXHLevel1 2 2 3 8" xfId="6337" xr:uid="{00000000-0005-0000-0000-000088500000}"/>
    <cellStyle name="SAPBEXHLevel1 2 2 3 9" xfId="41413" xr:uid="{8449F43A-0C69-4D1B-A3D6-6358B2478306}"/>
    <cellStyle name="SAPBEXHLevel1 2 2 4" xfId="4342" xr:uid="{00000000-0005-0000-0000-000089500000}"/>
    <cellStyle name="SAPBEXHLevel1 2 2 4 10" xfId="46113" xr:uid="{DCED42D1-062B-4EB4-AE21-1B217BA55092}"/>
    <cellStyle name="SAPBEXHLevel1 2 2 4 11" xfId="48431" xr:uid="{7B1869D8-D0BE-4610-830B-1FD6883EFE61}"/>
    <cellStyle name="SAPBEXHLevel1 2 2 4 2" xfId="9497" xr:uid="{00000000-0005-0000-0000-00008A500000}"/>
    <cellStyle name="SAPBEXHLevel1 2 2 4 2 2" xfId="25488" xr:uid="{00000000-0005-0000-0000-00008B500000}"/>
    <cellStyle name="SAPBEXHLevel1 2 2 4 3" xfId="12315" xr:uid="{00000000-0005-0000-0000-00008C500000}"/>
    <cellStyle name="SAPBEXHLevel1 2 2 4 3 2" xfId="28159" xr:uid="{00000000-0005-0000-0000-00008D500000}"/>
    <cellStyle name="SAPBEXHLevel1 2 2 4 4" xfId="14429" xr:uid="{00000000-0005-0000-0000-00008E500000}"/>
    <cellStyle name="SAPBEXHLevel1 2 2 4 4 2" xfId="29948" xr:uid="{00000000-0005-0000-0000-00008F500000}"/>
    <cellStyle name="SAPBEXHLevel1 2 2 4 5" xfId="17638" xr:uid="{00000000-0005-0000-0000-000090500000}"/>
    <cellStyle name="SAPBEXHLevel1 2 2 4 5 2" xfId="32754" xr:uid="{00000000-0005-0000-0000-000091500000}"/>
    <cellStyle name="SAPBEXHLevel1 2 2 4 6" xfId="20246" xr:uid="{00000000-0005-0000-0000-000092500000}"/>
    <cellStyle name="SAPBEXHLevel1 2 2 4 6 2" xfId="35183" xr:uid="{00000000-0005-0000-0000-000093500000}"/>
    <cellStyle name="SAPBEXHLevel1 2 2 4 7" xfId="21666" xr:uid="{00000000-0005-0000-0000-000094500000}"/>
    <cellStyle name="SAPBEXHLevel1 2 2 4 7 2" xfId="36588" xr:uid="{00000000-0005-0000-0000-000095500000}"/>
    <cellStyle name="SAPBEXHLevel1 2 2 4 8" xfId="41696" xr:uid="{E4F16DF4-4DAD-4732-9AD5-A287A6199CE5}"/>
    <cellStyle name="SAPBEXHLevel1 2 2 4 9" xfId="43923" xr:uid="{4C0585E3-4A69-455D-8EBD-DC9B1C4366D9}"/>
    <cellStyle name="SAPBEXHLevel1 2 2 5" xfId="5418" xr:uid="{00000000-0005-0000-0000-000096500000}"/>
    <cellStyle name="SAPBEXHLevel1 2 2 5 2" xfId="22669" xr:uid="{00000000-0005-0000-0000-000097500000}"/>
    <cellStyle name="SAPBEXHLevel1 2 2 6" xfId="7248" xr:uid="{00000000-0005-0000-0000-000098500000}"/>
    <cellStyle name="SAPBEXHLevel1 2 2 6 2" xfId="23504" xr:uid="{00000000-0005-0000-0000-000099500000}"/>
    <cellStyle name="SAPBEXHLevel1 2 2 7" xfId="8984" xr:uid="{00000000-0005-0000-0000-00009A500000}"/>
    <cellStyle name="SAPBEXHLevel1 2 2 7 2" xfId="24996" xr:uid="{00000000-0005-0000-0000-00009B500000}"/>
    <cellStyle name="SAPBEXHLevel1 2 2 8" xfId="6926" xr:uid="{00000000-0005-0000-0000-00009C500000}"/>
    <cellStyle name="SAPBEXHLevel1 2 2 8 2" xfId="23336" xr:uid="{00000000-0005-0000-0000-00009D500000}"/>
    <cellStyle name="SAPBEXHLevel1 2 2 9" xfId="13024" xr:uid="{00000000-0005-0000-0000-00009E500000}"/>
    <cellStyle name="SAPBEXHLevel1 2 2 9 2" xfId="28823" xr:uid="{00000000-0005-0000-0000-00009F500000}"/>
    <cellStyle name="SAPBEXHLevel1 2 20" xfId="7219" xr:uid="{00000000-0005-0000-0000-0000A0500000}"/>
    <cellStyle name="SAPBEXHLevel1 2 21" xfId="13361" xr:uid="{00000000-0005-0000-0000-0000A1500000}"/>
    <cellStyle name="SAPBEXHLevel1 2 22" xfId="14651" xr:uid="{00000000-0005-0000-0000-0000A2500000}"/>
    <cellStyle name="SAPBEXHLevel1 2 23" xfId="14225" xr:uid="{00000000-0005-0000-0000-0000A3500000}"/>
    <cellStyle name="SAPBEXHLevel1 2 24" xfId="18494" xr:uid="{00000000-0005-0000-0000-0000A4500000}"/>
    <cellStyle name="SAPBEXHLevel1 2 25" xfId="22462" xr:uid="{00000000-0005-0000-0000-0000A5500000}"/>
    <cellStyle name="SAPBEXHLevel1 2 26" xfId="38038" xr:uid="{00000000-0005-0000-0000-0000A6500000}"/>
    <cellStyle name="SAPBEXHLevel1 2 27" xfId="40200" xr:uid="{03EDC98E-3C48-4C10-B517-2FD8151417DC}"/>
    <cellStyle name="SAPBEXHLevel1 2 28" xfId="40246" xr:uid="{78052810-C84B-4AAF-AA36-ED0354B4DD13}"/>
    <cellStyle name="SAPBEXHLevel1 2 29" xfId="44540" xr:uid="{1F0FB7B7-4D2E-49FB-B492-3247C549039E}"/>
    <cellStyle name="SAPBEXHLevel1 2 3" xfId="1868" xr:uid="{00000000-0005-0000-0000-0000A7500000}"/>
    <cellStyle name="SAPBEXHLevel1 2 3 10" xfId="18425" xr:uid="{00000000-0005-0000-0000-0000A8500000}"/>
    <cellStyle name="SAPBEXHLevel1 2 3 11" xfId="23056" xr:uid="{00000000-0005-0000-0000-0000A9500000}"/>
    <cellStyle name="SAPBEXHLevel1 2 3 12" xfId="39562" xr:uid="{FB59AD85-08B7-4E8F-878E-FE6A49C9C185}"/>
    <cellStyle name="SAPBEXHLevel1 2 3 13" xfId="42706" xr:uid="{22F8D288-46E0-4F59-A46F-C5CC28BB61DC}"/>
    <cellStyle name="SAPBEXHLevel1 2 3 14" xfId="42152" xr:uid="{BC78F934-613A-4EC5-865A-E0A0088786A3}"/>
    <cellStyle name="SAPBEXHLevel1 2 3 15" xfId="47225" xr:uid="{86A1F8DF-0F08-4A3E-A4D7-13EE8BE7047B}"/>
    <cellStyle name="SAPBEXHLevel1 2 3 2" xfId="3182" xr:uid="{00000000-0005-0000-0000-0000AA500000}"/>
    <cellStyle name="SAPBEXHLevel1 2 3 2 10" xfId="42153" xr:uid="{E05E3949-A254-4FC4-850A-B0BEE11B0D3A}"/>
    <cellStyle name="SAPBEXHLevel1 2 3 2 11" xfId="47226" xr:uid="{96BE42B8-7AF7-4CCE-A9E1-1A50F1A4872D}"/>
    <cellStyle name="SAPBEXHLevel1 2 3 2 2" xfId="4340" xr:uid="{00000000-0005-0000-0000-0000AB500000}"/>
    <cellStyle name="SAPBEXHLevel1 2 3 2 2 10" xfId="46116" xr:uid="{20528A01-47F4-4E1B-BAFB-BFCB54C2345F}"/>
    <cellStyle name="SAPBEXHLevel1 2 3 2 2 11" xfId="48434" xr:uid="{18C91639-1CBA-4058-93F2-12D6B3E1E1B9}"/>
    <cellStyle name="SAPBEXHLevel1 2 3 2 2 2" xfId="9495" xr:uid="{00000000-0005-0000-0000-0000AC500000}"/>
    <cellStyle name="SAPBEXHLevel1 2 3 2 2 2 2" xfId="25486" xr:uid="{00000000-0005-0000-0000-0000AD500000}"/>
    <cellStyle name="SAPBEXHLevel1 2 3 2 2 3" xfId="12313" xr:uid="{00000000-0005-0000-0000-0000AE500000}"/>
    <cellStyle name="SAPBEXHLevel1 2 3 2 2 3 2" xfId="28157" xr:uid="{00000000-0005-0000-0000-0000AF500000}"/>
    <cellStyle name="SAPBEXHLevel1 2 3 2 2 4" xfId="14428" xr:uid="{00000000-0005-0000-0000-0000B0500000}"/>
    <cellStyle name="SAPBEXHLevel1 2 3 2 2 4 2" xfId="29947" xr:uid="{00000000-0005-0000-0000-0000B1500000}"/>
    <cellStyle name="SAPBEXHLevel1 2 3 2 2 5" xfId="17636" xr:uid="{00000000-0005-0000-0000-0000B2500000}"/>
    <cellStyle name="SAPBEXHLevel1 2 3 2 2 5 2" xfId="32752" xr:uid="{00000000-0005-0000-0000-0000B3500000}"/>
    <cellStyle name="SAPBEXHLevel1 2 3 2 2 6" xfId="20244" xr:uid="{00000000-0005-0000-0000-0000B4500000}"/>
    <cellStyle name="SAPBEXHLevel1 2 3 2 2 6 2" xfId="35181" xr:uid="{00000000-0005-0000-0000-0000B5500000}"/>
    <cellStyle name="SAPBEXHLevel1 2 3 2 2 7" xfId="21221" xr:uid="{00000000-0005-0000-0000-0000B6500000}"/>
    <cellStyle name="SAPBEXHLevel1 2 3 2 2 7 2" xfId="36147" xr:uid="{00000000-0005-0000-0000-0000B7500000}"/>
    <cellStyle name="SAPBEXHLevel1 2 3 2 2 8" xfId="41693" xr:uid="{9418EFFA-12DC-4739-8FDE-4AD76D00A46C}"/>
    <cellStyle name="SAPBEXHLevel1 2 3 2 2 9" xfId="43926" xr:uid="{E2825F61-E4FE-42A5-9CA4-23483E33DF2E}"/>
    <cellStyle name="SAPBEXHLevel1 2 3 2 3" xfId="8351" xr:uid="{00000000-0005-0000-0000-0000B8500000}"/>
    <cellStyle name="SAPBEXHLevel1 2 3 2 3 2" xfId="24380" xr:uid="{00000000-0005-0000-0000-0000B9500000}"/>
    <cellStyle name="SAPBEXHLevel1 2 3 2 4" xfId="11178" xr:uid="{00000000-0005-0000-0000-0000BA500000}"/>
    <cellStyle name="SAPBEXHLevel1 2 3 2 4 2" xfId="27045" xr:uid="{00000000-0005-0000-0000-0000BB500000}"/>
    <cellStyle name="SAPBEXHLevel1 2 3 2 5" xfId="10121" xr:uid="{00000000-0005-0000-0000-0000BC500000}"/>
    <cellStyle name="SAPBEXHLevel1 2 3 2 5 2" xfId="26093" xr:uid="{00000000-0005-0000-0000-0000BD500000}"/>
    <cellStyle name="SAPBEXHLevel1 2 3 2 6" xfId="16530" xr:uid="{00000000-0005-0000-0000-0000BE500000}"/>
    <cellStyle name="SAPBEXHLevel1 2 3 2 6 2" xfId="31668" xr:uid="{00000000-0005-0000-0000-0000BF500000}"/>
    <cellStyle name="SAPBEXHLevel1 2 3 2 7" xfId="19140" xr:uid="{00000000-0005-0000-0000-0000C0500000}"/>
    <cellStyle name="SAPBEXHLevel1 2 3 2 7 2" xfId="34087" xr:uid="{00000000-0005-0000-0000-0000C1500000}"/>
    <cellStyle name="SAPBEXHLevel1 2 3 2 8" xfId="40332" xr:uid="{EA07993A-F430-42CA-AD05-FBAF2F9AE7CF}"/>
    <cellStyle name="SAPBEXHLevel1 2 3 2 9" xfId="42707" xr:uid="{E9A6D197-C9C8-4753-820E-279EC0FBA214}"/>
    <cellStyle name="SAPBEXHLevel1 2 3 3" xfId="3181" xr:uid="{00000000-0005-0000-0000-0000C2500000}"/>
    <cellStyle name="SAPBEXHLevel1 2 3 3 10" xfId="43925" xr:uid="{D84E8B62-9315-40D8-A683-04F5A660422D}"/>
    <cellStyle name="SAPBEXHLevel1 2 3 3 11" xfId="46115" xr:uid="{0E096004-A00B-4948-A1F0-B7FEF92BD045}"/>
    <cellStyle name="SAPBEXHLevel1 2 3 3 12" xfId="48433" xr:uid="{C0E8A454-0C75-47D0-ACE3-73954ADA0DF2}"/>
    <cellStyle name="SAPBEXHLevel1 2 3 3 2" xfId="8350" xr:uid="{00000000-0005-0000-0000-0000C3500000}"/>
    <cellStyle name="SAPBEXHLevel1 2 3 3 2 2" xfId="24379" xr:uid="{00000000-0005-0000-0000-0000C4500000}"/>
    <cellStyle name="SAPBEXHLevel1 2 3 3 3" xfId="11177" xr:uid="{00000000-0005-0000-0000-0000C5500000}"/>
    <cellStyle name="SAPBEXHLevel1 2 3 3 3 2" xfId="27044" xr:uid="{00000000-0005-0000-0000-0000C6500000}"/>
    <cellStyle name="SAPBEXHLevel1 2 3 3 4" xfId="15309" xr:uid="{00000000-0005-0000-0000-0000C7500000}"/>
    <cellStyle name="SAPBEXHLevel1 2 3 3 4 2" xfId="30718" xr:uid="{00000000-0005-0000-0000-0000C8500000}"/>
    <cellStyle name="SAPBEXHLevel1 2 3 3 5" xfId="16529" xr:uid="{00000000-0005-0000-0000-0000C9500000}"/>
    <cellStyle name="SAPBEXHLevel1 2 3 3 5 2" xfId="31667" xr:uid="{00000000-0005-0000-0000-0000CA500000}"/>
    <cellStyle name="SAPBEXHLevel1 2 3 3 6" xfId="19139" xr:uid="{00000000-0005-0000-0000-0000CB500000}"/>
    <cellStyle name="SAPBEXHLevel1 2 3 3 6 2" xfId="34086" xr:uid="{00000000-0005-0000-0000-0000CC500000}"/>
    <cellStyle name="SAPBEXHLevel1 2 3 3 7" xfId="21302" xr:uid="{00000000-0005-0000-0000-0000CD500000}"/>
    <cellStyle name="SAPBEXHLevel1 2 3 3 7 2" xfId="36228" xr:uid="{00000000-0005-0000-0000-0000CE500000}"/>
    <cellStyle name="SAPBEXHLevel1 2 3 3 8" xfId="6339" xr:uid="{00000000-0005-0000-0000-0000CF500000}"/>
    <cellStyle name="SAPBEXHLevel1 2 3 3 9" xfId="41694" xr:uid="{BEE6121F-D286-4305-8C35-4188FB86E866}"/>
    <cellStyle name="SAPBEXHLevel1 2 3 4" xfId="4341" xr:uid="{00000000-0005-0000-0000-0000D0500000}"/>
    <cellStyle name="SAPBEXHLevel1 2 3 4 2" xfId="9496" xr:uid="{00000000-0005-0000-0000-0000D1500000}"/>
    <cellStyle name="SAPBEXHLevel1 2 3 4 2 2" xfId="25487" xr:uid="{00000000-0005-0000-0000-0000D2500000}"/>
    <cellStyle name="SAPBEXHLevel1 2 3 4 3" xfId="12314" xr:uid="{00000000-0005-0000-0000-0000D3500000}"/>
    <cellStyle name="SAPBEXHLevel1 2 3 4 3 2" xfId="28158" xr:uid="{00000000-0005-0000-0000-0000D4500000}"/>
    <cellStyle name="SAPBEXHLevel1 2 3 4 4" xfId="12991" xr:uid="{00000000-0005-0000-0000-0000D5500000}"/>
    <cellStyle name="SAPBEXHLevel1 2 3 4 4 2" xfId="28797" xr:uid="{00000000-0005-0000-0000-0000D6500000}"/>
    <cellStyle name="SAPBEXHLevel1 2 3 4 5" xfId="17637" xr:uid="{00000000-0005-0000-0000-0000D7500000}"/>
    <cellStyle name="SAPBEXHLevel1 2 3 4 5 2" xfId="32753" xr:uid="{00000000-0005-0000-0000-0000D8500000}"/>
    <cellStyle name="SAPBEXHLevel1 2 3 4 6" xfId="20245" xr:uid="{00000000-0005-0000-0000-0000D9500000}"/>
    <cellStyle name="SAPBEXHLevel1 2 3 4 6 2" xfId="35182" xr:uid="{00000000-0005-0000-0000-0000DA500000}"/>
    <cellStyle name="SAPBEXHLevel1 2 3 4 7" xfId="21965" xr:uid="{00000000-0005-0000-0000-0000DB500000}"/>
    <cellStyle name="SAPBEXHLevel1 2 3 4 7 2" xfId="36884" xr:uid="{00000000-0005-0000-0000-0000DC500000}"/>
    <cellStyle name="SAPBEXHLevel1 2 3 5" xfId="7131" xr:uid="{00000000-0005-0000-0000-0000DD500000}"/>
    <cellStyle name="SAPBEXHLevel1 2 3 5 2" xfId="37875" xr:uid="{00000000-0005-0000-0000-0000DE500000}"/>
    <cellStyle name="SAPBEXHLevel1 2 3 6" xfId="7530" xr:uid="{00000000-0005-0000-0000-0000DF500000}"/>
    <cellStyle name="SAPBEXHLevel1 2 3 7" xfId="7799" xr:uid="{00000000-0005-0000-0000-0000E0500000}"/>
    <cellStyle name="SAPBEXHLevel1 2 3 8" xfId="14229" xr:uid="{00000000-0005-0000-0000-0000E1500000}"/>
    <cellStyle name="SAPBEXHLevel1 2 3 9" xfId="13313" xr:uid="{00000000-0005-0000-0000-0000E2500000}"/>
    <cellStyle name="SAPBEXHLevel1 2 30" xfId="41234" xr:uid="{5E5555AF-A74D-40B2-B4E1-ACD458548033}"/>
    <cellStyle name="SAPBEXHLevel1 2 4" xfId="1869" xr:uid="{00000000-0005-0000-0000-0000E3500000}"/>
    <cellStyle name="SAPBEXHLevel1 2 4 10" xfId="18424" xr:uid="{00000000-0005-0000-0000-0000E4500000}"/>
    <cellStyle name="SAPBEXHLevel1 2 4 11" xfId="23057" xr:uid="{00000000-0005-0000-0000-0000E5500000}"/>
    <cellStyle name="SAPBEXHLevel1 2 4 12" xfId="40701" xr:uid="{8503AFD1-A8AC-4C11-8A9D-AF35A4D2003E}"/>
    <cellStyle name="SAPBEXHLevel1 2 4 13" xfId="42708" xr:uid="{798CE1AD-6E9B-4F0E-BE16-3AA8CCEFA4F6}"/>
    <cellStyle name="SAPBEXHLevel1 2 4 14" xfId="42154" xr:uid="{B7A553FD-B852-4DAB-B926-438FA6318ACD}"/>
    <cellStyle name="SAPBEXHLevel1 2 4 15" xfId="47227" xr:uid="{7EF9579D-6855-434C-9AA7-0874129886B4}"/>
    <cellStyle name="SAPBEXHLevel1 2 4 2" xfId="3184" xr:uid="{00000000-0005-0000-0000-0000E6500000}"/>
    <cellStyle name="SAPBEXHLevel1 2 4 2 10" xfId="42155" xr:uid="{59A77312-8430-4B19-8776-B267DE3F8610}"/>
    <cellStyle name="SAPBEXHLevel1 2 4 2 11" xfId="47228" xr:uid="{18C4511C-3C41-497C-BC38-62FADEDED14B}"/>
    <cellStyle name="SAPBEXHLevel1 2 4 2 2" xfId="4338" xr:uid="{00000000-0005-0000-0000-0000E7500000}"/>
    <cellStyle name="SAPBEXHLevel1 2 4 2 2 10" xfId="46118" xr:uid="{CFCAD66A-429B-4332-ACBE-70166C3E747B}"/>
    <cellStyle name="SAPBEXHLevel1 2 4 2 2 11" xfId="48436" xr:uid="{FEE13D32-B64A-4666-B0A6-89FC4FEFF68E}"/>
    <cellStyle name="SAPBEXHLevel1 2 4 2 2 2" xfId="9493" xr:uid="{00000000-0005-0000-0000-0000E8500000}"/>
    <cellStyle name="SAPBEXHLevel1 2 4 2 2 2 2" xfId="25484" xr:uid="{00000000-0005-0000-0000-0000E9500000}"/>
    <cellStyle name="SAPBEXHLevel1 2 4 2 2 3" xfId="12311" xr:uid="{00000000-0005-0000-0000-0000EA500000}"/>
    <cellStyle name="SAPBEXHLevel1 2 4 2 2 3 2" xfId="28155" xr:uid="{00000000-0005-0000-0000-0000EB500000}"/>
    <cellStyle name="SAPBEXHLevel1 2 4 2 2 4" xfId="14427" xr:uid="{00000000-0005-0000-0000-0000EC500000}"/>
    <cellStyle name="SAPBEXHLevel1 2 4 2 2 4 2" xfId="29946" xr:uid="{00000000-0005-0000-0000-0000ED500000}"/>
    <cellStyle name="SAPBEXHLevel1 2 4 2 2 5" xfId="17634" xr:uid="{00000000-0005-0000-0000-0000EE500000}"/>
    <cellStyle name="SAPBEXHLevel1 2 4 2 2 5 2" xfId="32750" xr:uid="{00000000-0005-0000-0000-0000EF500000}"/>
    <cellStyle name="SAPBEXHLevel1 2 4 2 2 6" xfId="20242" xr:uid="{00000000-0005-0000-0000-0000F0500000}"/>
    <cellStyle name="SAPBEXHLevel1 2 4 2 2 6 2" xfId="35179" xr:uid="{00000000-0005-0000-0000-0000F1500000}"/>
    <cellStyle name="SAPBEXHLevel1 2 4 2 2 7" xfId="21579" xr:uid="{00000000-0005-0000-0000-0000F2500000}"/>
    <cellStyle name="SAPBEXHLevel1 2 4 2 2 7 2" xfId="36505" xr:uid="{00000000-0005-0000-0000-0000F3500000}"/>
    <cellStyle name="SAPBEXHLevel1 2 4 2 2 8" xfId="41691" xr:uid="{1E5882C3-E651-4E67-A56D-414DAE344AE3}"/>
    <cellStyle name="SAPBEXHLevel1 2 4 2 2 9" xfId="43928" xr:uid="{C7118BDD-DE35-4E2F-9D33-CFA674ABDFEE}"/>
    <cellStyle name="SAPBEXHLevel1 2 4 2 3" xfId="8353" xr:uid="{00000000-0005-0000-0000-0000F4500000}"/>
    <cellStyle name="SAPBEXHLevel1 2 4 2 3 2" xfId="24382" xr:uid="{00000000-0005-0000-0000-0000F5500000}"/>
    <cellStyle name="SAPBEXHLevel1 2 4 2 4" xfId="11180" xr:uid="{00000000-0005-0000-0000-0000F6500000}"/>
    <cellStyle name="SAPBEXHLevel1 2 4 2 4 2" xfId="27047" xr:uid="{00000000-0005-0000-0000-0000F7500000}"/>
    <cellStyle name="SAPBEXHLevel1 2 4 2 5" xfId="15027" xr:uid="{00000000-0005-0000-0000-0000F8500000}"/>
    <cellStyle name="SAPBEXHLevel1 2 4 2 5 2" xfId="30474" xr:uid="{00000000-0005-0000-0000-0000F9500000}"/>
    <cellStyle name="SAPBEXHLevel1 2 4 2 6" xfId="16532" xr:uid="{00000000-0005-0000-0000-0000FA500000}"/>
    <cellStyle name="SAPBEXHLevel1 2 4 2 6 2" xfId="31670" xr:uid="{00000000-0005-0000-0000-0000FB500000}"/>
    <cellStyle name="SAPBEXHLevel1 2 4 2 7" xfId="19142" xr:uid="{00000000-0005-0000-0000-0000FC500000}"/>
    <cellStyle name="SAPBEXHLevel1 2 4 2 7 2" xfId="34089" xr:uid="{00000000-0005-0000-0000-0000FD500000}"/>
    <cellStyle name="SAPBEXHLevel1 2 4 2 8" xfId="39561" xr:uid="{FDF443FC-83D1-4136-A3E3-068678388BA5}"/>
    <cellStyle name="SAPBEXHLevel1 2 4 2 9" xfId="42709" xr:uid="{8C887E2E-AF01-4C97-8272-54CE2FA0C3F3}"/>
    <cellStyle name="SAPBEXHLevel1 2 4 3" xfId="3183" xr:uid="{00000000-0005-0000-0000-0000FE500000}"/>
    <cellStyle name="SAPBEXHLevel1 2 4 3 10" xfId="43927" xr:uid="{CBB25183-F948-438C-BD66-7D2D5905DC22}"/>
    <cellStyle name="SAPBEXHLevel1 2 4 3 11" xfId="46117" xr:uid="{9F99BF18-ECCF-4AE4-9E7C-7EEF115B5AA4}"/>
    <cellStyle name="SAPBEXHLevel1 2 4 3 12" xfId="48435" xr:uid="{5B667126-E333-4A3D-BD78-18204C1A84D7}"/>
    <cellStyle name="SAPBEXHLevel1 2 4 3 2" xfId="8352" xr:uid="{00000000-0005-0000-0000-0000FF500000}"/>
    <cellStyle name="SAPBEXHLevel1 2 4 3 2 2" xfId="24381" xr:uid="{00000000-0005-0000-0000-000000510000}"/>
    <cellStyle name="SAPBEXHLevel1 2 4 3 3" xfId="11179" xr:uid="{00000000-0005-0000-0000-000001510000}"/>
    <cellStyle name="SAPBEXHLevel1 2 4 3 3 2" xfId="27046" xr:uid="{00000000-0005-0000-0000-000002510000}"/>
    <cellStyle name="SAPBEXHLevel1 2 4 3 4" xfId="13836" xr:uid="{00000000-0005-0000-0000-000003510000}"/>
    <cellStyle name="SAPBEXHLevel1 2 4 3 4 2" xfId="29424" xr:uid="{00000000-0005-0000-0000-000004510000}"/>
    <cellStyle name="SAPBEXHLevel1 2 4 3 5" xfId="16531" xr:uid="{00000000-0005-0000-0000-000005510000}"/>
    <cellStyle name="SAPBEXHLevel1 2 4 3 5 2" xfId="31669" xr:uid="{00000000-0005-0000-0000-000006510000}"/>
    <cellStyle name="SAPBEXHLevel1 2 4 3 6" xfId="19141" xr:uid="{00000000-0005-0000-0000-000007510000}"/>
    <cellStyle name="SAPBEXHLevel1 2 4 3 6 2" xfId="34088" xr:uid="{00000000-0005-0000-0000-000008510000}"/>
    <cellStyle name="SAPBEXHLevel1 2 4 3 7" xfId="21304" xr:uid="{00000000-0005-0000-0000-000009510000}"/>
    <cellStyle name="SAPBEXHLevel1 2 4 3 7 2" xfId="36230" xr:uid="{00000000-0005-0000-0000-00000A510000}"/>
    <cellStyle name="SAPBEXHLevel1 2 4 3 8" xfId="6340" xr:uid="{00000000-0005-0000-0000-00000B510000}"/>
    <cellStyle name="SAPBEXHLevel1 2 4 3 9" xfId="41692" xr:uid="{8CCBB0CB-23CC-4780-BB35-20FAE45149D4}"/>
    <cellStyle name="SAPBEXHLevel1 2 4 4" xfId="4339" xr:uid="{00000000-0005-0000-0000-00000C510000}"/>
    <cellStyle name="SAPBEXHLevel1 2 4 4 2" xfId="9494" xr:uid="{00000000-0005-0000-0000-00000D510000}"/>
    <cellStyle name="SAPBEXHLevel1 2 4 4 2 2" xfId="25485" xr:uid="{00000000-0005-0000-0000-00000E510000}"/>
    <cellStyle name="SAPBEXHLevel1 2 4 4 3" xfId="12312" xr:uid="{00000000-0005-0000-0000-00000F510000}"/>
    <cellStyle name="SAPBEXHLevel1 2 4 4 3 2" xfId="28156" xr:uid="{00000000-0005-0000-0000-000010510000}"/>
    <cellStyle name="SAPBEXHLevel1 2 4 4 4" xfId="12993" xr:uid="{00000000-0005-0000-0000-000011510000}"/>
    <cellStyle name="SAPBEXHLevel1 2 4 4 4 2" xfId="28799" xr:uid="{00000000-0005-0000-0000-000012510000}"/>
    <cellStyle name="SAPBEXHLevel1 2 4 4 5" xfId="17635" xr:uid="{00000000-0005-0000-0000-000013510000}"/>
    <cellStyle name="SAPBEXHLevel1 2 4 4 5 2" xfId="32751" xr:uid="{00000000-0005-0000-0000-000014510000}"/>
    <cellStyle name="SAPBEXHLevel1 2 4 4 6" xfId="20243" xr:uid="{00000000-0005-0000-0000-000015510000}"/>
    <cellStyle name="SAPBEXHLevel1 2 4 4 6 2" xfId="35180" xr:uid="{00000000-0005-0000-0000-000016510000}"/>
    <cellStyle name="SAPBEXHLevel1 2 4 4 7" xfId="18366" xr:uid="{00000000-0005-0000-0000-000017510000}"/>
    <cellStyle name="SAPBEXHLevel1 2 4 4 7 2" xfId="33429" xr:uid="{00000000-0005-0000-0000-000018510000}"/>
    <cellStyle name="SAPBEXHLevel1 2 4 5" xfId="7132" xr:uid="{00000000-0005-0000-0000-000019510000}"/>
    <cellStyle name="SAPBEXHLevel1 2 4 5 2" xfId="37876" xr:uid="{00000000-0005-0000-0000-00001A510000}"/>
    <cellStyle name="SAPBEXHLevel1 2 4 6" xfId="7529" xr:uid="{00000000-0005-0000-0000-00001B510000}"/>
    <cellStyle name="SAPBEXHLevel1 2 4 7" xfId="13449" xr:uid="{00000000-0005-0000-0000-00001C510000}"/>
    <cellStyle name="SAPBEXHLevel1 2 4 8" xfId="15391" xr:uid="{00000000-0005-0000-0000-00001D510000}"/>
    <cellStyle name="SAPBEXHLevel1 2 4 9" xfId="13191" xr:uid="{00000000-0005-0000-0000-00001E510000}"/>
    <cellStyle name="SAPBEXHLevel1 2 5" xfId="3185" xr:uid="{00000000-0005-0000-0000-00001F510000}"/>
    <cellStyle name="SAPBEXHLevel1 2 5 10" xfId="42710" xr:uid="{9CFD77D2-E590-4682-ADB7-07C0F3984978}"/>
    <cellStyle name="SAPBEXHLevel1 2 5 11" xfId="42156" xr:uid="{97096F33-9B95-435A-8865-C087B02C3586}"/>
    <cellStyle name="SAPBEXHLevel1 2 5 12" xfId="47229" xr:uid="{A8288BC1-00E6-4BAA-8042-7EE55989DC49}"/>
    <cellStyle name="SAPBEXHLevel1 2 5 2" xfId="3186" xr:uid="{00000000-0005-0000-0000-000020510000}"/>
    <cellStyle name="SAPBEXHLevel1 2 5 2 10" xfId="42157" xr:uid="{C4018DB0-A46B-4B85-9163-63F81E7F157E}"/>
    <cellStyle name="SAPBEXHLevel1 2 5 2 11" xfId="47230" xr:uid="{BDFC4152-111F-4612-AEDD-440B4F07884A}"/>
    <cellStyle name="SAPBEXHLevel1 2 5 2 2" xfId="4336" xr:uid="{00000000-0005-0000-0000-000021510000}"/>
    <cellStyle name="SAPBEXHLevel1 2 5 2 2 10" xfId="46120" xr:uid="{8B02C308-DAFD-4E07-83BD-6EE3A3A5CA3C}"/>
    <cellStyle name="SAPBEXHLevel1 2 5 2 2 11" xfId="48438" xr:uid="{19168E64-0334-4949-81FF-4D2338E26560}"/>
    <cellStyle name="SAPBEXHLevel1 2 5 2 2 2" xfId="9491" xr:uid="{00000000-0005-0000-0000-000022510000}"/>
    <cellStyle name="SAPBEXHLevel1 2 5 2 2 2 2" xfId="25482" xr:uid="{00000000-0005-0000-0000-000023510000}"/>
    <cellStyle name="SAPBEXHLevel1 2 5 2 2 3" xfId="12309" xr:uid="{00000000-0005-0000-0000-000024510000}"/>
    <cellStyle name="SAPBEXHLevel1 2 5 2 2 3 2" xfId="28153" xr:uid="{00000000-0005-0000-0000-000025510000}"/>
    <cellStyle name="SAPBEXHLevel1 2 5 2 2 4" xfId="14426" xr:uid="{00000000-0005-0000-0000-000026510000}"/>
    <cellStyle name="SAPBEXHLevel1 2 5 2 2 4 2" xfId="29945" xr:uid="{00000000-0005-0000-0000-000027510000}"/>
    <cellStyle name="SAPBEXHLevel1 2 5 2 2 5" xfId="17632" xr:uid="{00000000-0005-0000-0000-000028510000}"/>
    <cellStyle name="SAPBEXHLevel1 2 5 2 2 5 2" xfId="32748" xr:uid="{00000000-0005-0000-0000-000029510000}"/>
    <cellStyle name="SAPBEXHLevel1 2 5 2 2 6" xfId="20240" xr:uid="{00000000-0005-0000-0000-00002A510000}"/>
    <cellStyle name="SAPBEXHLevel1 2 5 2 2 6 2" xfId="35177" xr:uid="{00000000-0005-0000-0000-00002B510000}"/>
    <cellStyle name="SAPBEXHLevel1 2 5 2 2 7" xfId="21578" xr:uid="{00000000-0005-0000-0000-00002C510000}"/>
    <cellStyle name="SAPBEXHLevel1 2 5 2 2 7 2" xfId="36504" xr:uid="{00000000-0005-0000-0000-00002D510000}"/>
    <cellStyle name="SAPBEXHLevel1 2 5 2 2 8" xfId="41689" xr:uid="{931D958C-16EC-40CF-93AC-B96B2114EE2C}"/>
    <cellStyle name="SAPBEXHLevel1 2 5 2 2 9" xfId="43930" xr:uid="{2F64D73B-5E98-474C-A4BA-4339E406EFE3}"/>
    <cellStyle name="SAPBEXHLevel1 2 5 2 3" xfId="8355" xr:uid="{00000000-0005-0000-0000-00002E510000}"/>
    <cellStyle name="SAPBEXHLevel1 2 5 2 3 2" xfId="24384" xr:uid="{00000000-0005-0000-0000-00002F510000}"/>
    <cellStyle name="SAPBEXHLevel1 2 5 2 4" xfId="11182" xr:uid="{00000000-0005-0000-0000-000030510000}"/>
    <cellStyle name="SAPBEXHLevel1 2 5 2 4 2" xfId="27049" xr:uid="{00000000-0005-0000-0000-000031510000}"/>
    <cellStyle name="SAPBEXHLevel1 2 5 2 5" xfId="13568" xr:uid="{00000000-0005-0000-0000-000032510000}"/>
    <cellStyle name="SAPBEXHLevel1 2 5 2 5 2" xfId="29192" xr:uid="{00000000-0005-0000-0000-000033510000}"/>
    <cellStyle name="SAPBEXHLevel1 2 5 2 6" xfId="16534" xr:uid="{00000000-0005-0000-0000-000034510000}"/>
    <cellStyle name="SAPBEXHLevel1 2 5 2 6 2" xfId="31672" xr:uid="{00000000-0005-0000-0000-000035510000}"/>
    <cellStyle name="SAPBEXHLevel1 2 5 2 7" xfId="19144" xr:uid="{00000000-0005-0000-0000-000036510000}"/>
    <cellStyle name="SAPBEXHLevel1 2 5 2 7 2" xfId="34091" xr:uid="{00000000-0005-0000-0000-000037510000}"/>
    <cellStyle name="SAPBEXHLevel1 2 5 2 8" xfId="40700" xr:uid="{D94907AA-FD04-4B0C-9179-6F2D198C6EE5}"/>
    <cellStyle name="SAPBEXHLevel1 2 5 2 9" xfId="42711" xr:uid="{1FBAB42E-9F4B-4B61-8878-2E6C5197A5EB}"/>
    <cellStyle name="SAPBEXHLevel1 2 5 3" xfId="4337" xr:uid="{00000000-0005-0000-0000-000038510000}"/>
    <cellStyle name="SAPBEXHLevel1 2 5 3 10" xfId="46119" xr:uid="{106FB778-B46C-49B4-8FB9-DA3EA0C487AA}"/>
    <cellStyle name="SAPBEXHLevel1 2 5 3 11" xfId="48437" xr:uid="{C68F9A8F-21A5-40D7-8662-B8A50C77B77A}"/>
    <cellStyle name="SAPBEXHLevel1 2 5 3 2" xfId="9492" xr:uid="{00000000-0005-0000-0000-000039510000}"/>
    <cellStyle name="SAPBEXHLevel1 2 5 3 2 2" xfId="25483" xr:uid="{00000000-0005-0000-0000-00003A510000}"/>
    <cellStyle name="SAPBEXHLevel1 2 5 3 3" xfId="12310" xr:uid="{00000000-0005-0000-0000-00003B510000}"/>
    <cellStyle name="SAPBEXHLevel1 2 5 3 3 2" xfId="28154" xr:uid="{00000000-0005-0000-0000-00003C510000}"/>
    <cellStyle name="SAPBEXHLevel1 2 5 3 4" xfId="7164" xr:uid="{00000000-0005-0000-0000-00003D510000}"/>
    <cellStyle name="SAPBEXHLevel1 2 5 3 4 2" xfId="23446" xr:uid="{00000000-0005-0000-0000-00003E510000}"/>
    <cellStyle name="SAPBEXHLevel1 2 5 3 5" xfId="17633" xr:uid="{00000000-0005-0000-0000-00003F510000}"/>
    <cellStyle name="SAPBEXHLevel1 2 5 3 5 2" xfId="32749" xr:uid="{00000000-0005-0000-0000-000040510000}"/>
    <cellStyle name="SAPBEXHLevel1 2 5 3 6" xfId="20241" xr:uid="{00000000-0005-0000-0000-000041510000}"/>
    <cellStyle name="SAPBEXHLevel1 2 5 3 6 2" xfId="35178" xr:uid="{00000000-0005-0000-0000-000042510000}"/>
    <cellStyle name="SAPBEXHLevel1 2 5 3 7" xfId="21667" xr:uid="{00000000-0005-0000-0000-000043510000}"/>
    <cellStyle name="SAPBEXHLevel1 2 5 3 7 2" xfId="36589" xr:uid="{00000000-0005-0000-0000-000044510000}"/>
    <cellStyle name="SAPBEXHLevel1 2 5 3 8" xfId="41690" xr:uid="{A6DD4D84-131F-4FB2-AA6D-425C310530C2}"/>
    <cellStyle name="SAPBEXHLevel1 2 5 3 9" xfId="43929" xr:uid="{3BE4C9F0-3871-4034-95E2-C7FF52177479}"/>
    <cellStyle name="SAPBEXHLevel1 2 5 4" xfId="8354" xr:uid="{00000000-0005-0000-0000-000045510000}"/>
    <cellStyle name="SAPBEXHLevel1 2 5 4 2" xfId="24383" xr:uid="{00000000-0005-0000-0000-000046510000}"/>
    <cellStyle name="SAPBEXHLevel1 2 5 5" xfId="11181" xr:uid="{00000000-0005-0000-0000-000047510000}"/>
    <cellStyle name="SAPBEXHLevel1 2 5 5 2" xfId="27048" xr:uid="{00000000-0005-0000-0000-000048510000}"/>
    <cellStyle name="SAPBEXHLevel1 2 5 6" xfId="13835" xr:uid="{00000000-0005-0000-0000-000049510000}"/>
    <cellStyle name="SAPBEXHLevel1 2 5 6 2" xfId="29423" xr:uid="{00000000-0005-0000-0000-00004A510000}"/>
    <cellStyle name="SAPBEXHLevel1 2 5 7" xfId="16533" xr:uid="{00000000-0005-0000-0000-00004B510000}"/>
    <cellStyle name="SAPBEXHLevel1 2 5 7 2" xfId="31671" xr:uid="{00000000-0005-0000-0000-00004C510000}"/>
    <cellStyle name="SAPBEXHLevel1 2 5 8" xfId="19143" xr:uid="{00000000-0005-0000-0000-00004D510000}"/>
    <cellStyle name="SAPBEXHLevel1 2 5 8 2" xfId="34090" xr:uid="{00000000-0005-0000-0000-00004E510000}"/>
    <cellStyle name="SAPBEXHLevel1 2 5 9" xfId="38244" xr:uid="{93B95BF8-4E8B-40E6-AA9B-8C7A9FE3B139}"/>
    <cellStyle name="SAPBEXHLevel1 2 6" xfId="3187" xr:uid="{00000000-0005-0000-0000-00004F510000}"/>
    <cellStyle name="SAPBEXHLevel1 2 6 10" xfId="42712" xr:uid="{BAAF18E2-2271-48B8-8FF7-068C21E8E294}"/>
    <cellStyle name="SAPBEXHLevel1 2 6 11" xfId="42158" xr:uid="{D225EBA1-A6B4-4574-A3DA-B45DB1295AC2}"/>
    <cellStyle name="SAPBEXHLevel1 2 6 12" xfId="47231" xr:uid="{CDF7476F-8C3B-4675-A4A5-A3448513480B}"/>
    <cellStyle name="SAPBEXHLevel1 2 6 2" xfId="3188" xr:uid="{00000000-0005-0000-0000-000050510000}"/>
    <cellStyle name="SAPBEXHLevel1 2 6 2 10" xfId="42159" xr:uid="{E1F7CDF4-3665-43A1-AB64-BB55CF23483B}"/>
    <cellStyle name="SAPBEXHLevel1 2 6 2 11" xfId="47232" xr:uid="{836FB95F-E69E-44E2-A146-2F0BAAE97F7B}"/>
    <cellStyle name="SAPBEXHLevel1 2 6 2 2" xfId="4334" xr:uid="{00000000-0005-0000-0000-000051510000}"/>
    <cellStyle name="SAPBEXHLevel1 2 6 2 2 10" xfId="46122" xr:uid="{C70A20DB-0896-4726-A947-DEB82136F9A3}"/>
    <cellStyle name="SAPBEXHLevel1 2 6 2 2 11" xfId="48440" xr:uid="{459B6A24-7F78-4CA4-9825-F153B332F069}"/>
    <cellStyle name="SAPBEXHLevel1 2 6 2 2 2" xfId="9489" xr:uid="{00000000-0005-0000-0000-000052510000}"/>
    <cellStyle name="SAPBEXHLevel1 2 6 2 2 2 2" xfId="25480" xr:uid="{00000000-0005-0000-0000-000053510000}"/>
    <cellStyle name="SAPBEXHLevel1 2 6 2 2 3" xfId="12307" xr:uid="{00000000-0005-0000-0000-000054510000}"/>
    <cellStyle name="SAPBEXHLevel1 2 6 2 2 3 2" xfId="28151" xr:uid="{00000000-0005-0000-0000-000055510000}"/>
    <cellStyle name="SAPBEXHLevel1 2 6 2 2 4" xfId="10302" xr:uid="{00000000-0005-0000-0000-000056510000}"/>
    <cellStyle name="SAPBEXHLevel1 2 6 2 2 4 2" xfId="26244" xr:uid="{00000000-0005-0000-0000-000057510000}"/>
    <cellStyle name="SAPBEXHLevel1 2 6 2 2 5" xfId="17630" xr:uid="{00000000-0005-0000-0000-000058510000}"/>
    <cellStyle name="SAPBEXHLevel1 2 6 2 2 5 2" xfId="32746" xr:uid="{00000000-0005-0000-0000-000059510000}"/>
    <cellStyle name="SAPBEXHLevel1 2 6 2 2 6" xfId="20238" xr:uid="{00000000-0005-0000-0000-00005A510000}"/>
    <cellStyle name="SAPBEXHLevel1 2 6 2 2 6 2" xfId="35175" xr:uid="{00000000-0005-0000-0000-00005B510000}"/>
    <cellStyle name="SAPBEXHLevel1 2 6 2 2 7" xfId="21634" xr:uid="{00000000-0005-0000-0000-00005C510000}"/>
    <cellStyle name="SAPBEXHLevel1 2 6 2 2 7 2" xfId="36560" xr:uid="{00000000-0005-0000-0000-00005D510000}"/>
    <cellStyle name="SAPBEXHLevel1 2 6 2 2 8" xfId="41687" xr:uid="{4AAB0D21-3CAF-4C71-B369-EC4DF03CA10C}"/>
    <cellStyle name="SAPBEXHLevel1 2 6 2 2 9" xfId="43932" xr:uid="{0F777C49-43CE-4BCD-8CF3-77126DAF5655}"/>
    <cellStyle name="SAPBEXHLevel1 2 6 2 3" xfId="8357" xr:uid="{00000000-0005-0000-0000-00005E510000}"/>
    <cellStyle name="SAPBEXHLevel1 2 6 2 3 2" xfId="24386" xr:uid="{00000000-0005-0000-0000-00005F510000}"/>
    <cellStyle name="SAPBEXHLevel1 2 6 2 4" xfId="11184" xr:uid="{00000000-0005-0000-0000-000060510000}"/>
    <cellStyle name="SAPBEXHLevel1 2 6 2 4 2" xfId="27051" xr:uid="{00000000-0005-0000-0000-000061510000}"/>
    <cellStyle name="SAPBEXHLevel1 2 6 2 5" xfId="7570" xr:uid="{00000000-0005-0000-0000-000062510000}"/>
    <cellStyle name="SAPBEXHLevel1 2 6 2 5 2" xfId="23722" xr:uid="{00000000-0005-0000-0000-000063510000}"/>
    <cellStyle name="SAPBEXHLevel1 2 6 2 6" xfId="16536" xr:uid="{00000000-0005-0000-0000-000064510000}"/>
    <cellStyle name="SAPBEXHLevel1 2 6 2 6 2" xfId="31674" xr:uid="{00000000-0005-0000-0000-000065510000}"/>
    <cellStyle name="SAPBEXHLevel1 2 6 2 7" xfId="19146" xr:uid="{00000000-0005-0000-0000-000066510000}"/>
    <cellStyle name="SAPBEXHLevel1 2 6 2 7 2" xfId="34093" xr:uid="{00000000-0005-0000-0000-000067510000}"/>
    <cellStyle name="SAPBEXHLevel1 2 6 2 8" xfId="40416" xr:uid="{B21BDBB1-E833-4B0C-8F2A-A2E6945F0C17}"/>
    <cellStyle name="SAPBEXHLevel1 2 6 2 9" xfId="42713" xr:uid="{7E562467-DB17-42D6-831A-FAD6336D5D72}"/>
    <cellStyle name="SAPBEXHLevel1 2 6 3" xfId="4335" xr:uid="{00000000-0005-0000-0000-000068510000}"/>
    <cellStyle name="SAPBEXHLevel1 2 6 3 10" xfId="46121" xr:uid="{A66C020E-EF94-4E03-9D13-03F9E97D7AB4}"/>
    <cellStyle name="SAPBEXHLevel1 2 6 3 11" xfId="48439" xr:uid="{FECDCEF3-F161-4741-B3E3-2A36EAA3F491}"/>
    <cellStyle name="SAPBEXHLevel1 2 6 3 2" xfId="9490" xr:uid="{00000000-0005-0000-0000-000069510000}"/>
    <cellStyle name="SAPBEXHLevel1 2 6 3 2 2" xfId="25481" xr:uid="{00000000-0005-0000-0000-00006A510000}"/>
    <cellStyle name="SAPBEXHLevel1 2 6 3 3" xfId="12308" xr:uid="{00000000-0005-0000-0000-00006B510000}"/>
    <cellStyle name="SAPBEXHLevel1 2 6 3 3 2" xfId="28152" xr:uid="{00000000-0005-0000-0000-00006C510000}"/>
    <cellStyle name="SAPBEXHLevel1 2 6 3 4" xfId="12980" xr:uid="{00000000-0005-0000-0000-00006D510000}"/>
    <cellStyle name="SAPBEXHLevel1 2 6 3 4 2" xfId="28786" xr:uid="{00000000-0005-0000-0000-00006E510000}"/>
    <cellStyle name="SAPBEXHLevel1 2 6 3 5" xfId="17631" xr:uid="{00000000-0005-0000-0000-00006F510000}"/>
    <cellStyle name="SAPBEXHLevel1 2 6 3 5 2" xfId="32747" xr:uid="{00000000-0005-0000-0000-000070510000}"/>
    <cellStyle name="SAPBEXHLevel1 2 6 3 6" xfId="20239" xr:uid="{00000000-0005-0000-0000-000071510000}"/>
    <cellStyle name="SAPBEXHLevel1 2 6 3 6 2" xfId="35176" xr:uid="{00000000-0005-0000-0000-000072510000}"/>
    <cellStyle name="SAPBEXHLevel1 2 6 3 7" xfId="21668" xr:uid="{00000000-0005-0000-0000-000073510000}"/>
    <cellStyle name="SAPBEXHLevel1 2 6 3 7 2" xfId="36590" xr:uid="{00000000-0005-0000-0000-000074510000}"/>
    <cellStyle name="SAPBEXHLevel1 2 6 3 8" xfId="41688" xr:uid="{90CC720D-2E44-483E-8AE6-D13DC0F17E06}"/>
    <cellStyle name="SAPBEXHLevel1 2 6 3 9" xfId="43931" xr:uid="{44F3F1D3-8A5A-4AB8-8DAF-BF30076DA2EB}"/>
    <cellStyle name="SAPBEXHLevel1 2 6 4" xfId="8356" xr:uid="{00000000-0005-0000-0000-000075510000}"/>
    <cellStyle name="SAPBEXHLevel1 2 6 4 2" xfId="24385" xr:uid="{00000000-0005-0000-0000-000076510000}"/>
    <cellStyle name="SAPBEXHLevel1 2 6 5" xfId="11183" xr:uid="{00000000-0005-0000-0000-000077510000}"/>
    <cellStyle name="SAPBEXHLevel1 2 6 5 2" xfId="27050" xr:uid="{00000000-0005-0000-0000-000078510000}"/>
    <cellStyle name="SAPBEXHLevel1 2 6 6" xfId="15028" xr:uid="{00000000-0005-0000-0000-000079510000}"/>
    <cellStyle name="SAPBEXHLevel1 2 6 6 2" xfId="30475" xr:uid="{00000000-0005-0000-0000-00007A510000}"/>
    <cellStyle name="SAPBEXHLevel1 2 6 7" xfId="16535" xr:uid="{00000000-0005-0000-0000-00007B510000}"/>
    <cellStyle name="SAPBEXHLevel1 2 6 7 2" xfId="31673" xr:uid="{00000000-0005-0000-0000-00007C510000}"/>
    <cellStyle name="SAPBEXHLevel1 2 6 8" xfId="19145" xr:uid="{00000000-0005-0000-0000-00007D510000}"/>
    <cellStyle name="SAPBEXHLevel1 2 6 8 2" xfId="34092" xr:uid="{00000000-0005-0000-0000-00007E510000}"/>
    <cellStyle name="SAPBEXHLevel1 2 6 9" xfId="39560" xr:uid="{97E60345-D259-4C38-AA81-3AD29F99BD5F}"/>
    <cellStyle name="SAPBEXHLevel1 2 7" xfId="3189" xr:uid="{00000000-0005-0000-0000-00007F510000}"/>
    <cellStyle name="SAPBEXHLevel1 2 7 10" xfId="42714" xr:uid="{154B9BD2-4237-4C4D-AD40-A4322BB5A660}"/>
    <cellStyle name="SAPBEXHLevel1 2 7 11" xfId="42160" xr:uid="{E3276EC2-2ADC-45C4-B986-BFC6372D534F}"/>
    <cellStyle name="SAPBEXHLevel1 2 7 12" xfId="47233" xr:uid="{2B429184-A209-4030-A65C-8A430BF84141}"/>
    <cellStyle name="SAPBEXHLevel1 2 7 2" xfId="3190" xr:uid="{00000000-0005-0000-0000-000080510000}"/>
    <cellStyle name="SAPBEXHLevel1 2 7 2 10" xfId="42161" xr:uid="{E4B0B3AF-C3C0-4193-B3D4-E838CD877904}"/>
    <cellStyle name="SAPBEXHLevel1 2 7 2 11" xfId="47234" xr:uid="{763F87D9-4E8A-4EF3-B918-17495DAE58BB}"/>
    <cellStyle name="SAPBEXHLevel1 2 7 2 2" xfId="4332" xr:uid="{00000000-0005-0000-0000-000081510000}"/>
    <cellStyle name="SAPBEXHLevel1 2 7 2 2 10" xfId="46124" xr:uid="{E25A18FA-E456-4F8F-A8D1-136C1E73797A}"/>
    <cellStyle name="SAPBEXHLevel1 2 7 2 2 11" xfId="48442" xr:uid="{F956263D-9515-47E6-8888-088D53EEC2D0}"/>
    <cellStyle name="SAPBEXHLevel1 2 7 2 2 2" xfId="9487" xr:uid="{00000000-0005-0000-0000-000082510000}"/>
    <cellStyle name="SAPBEXHLevel1 2 7 2 2 2 2" xfId="25478" xr:uid="{00000000-0005-0000-0000-000083510000}"/>
    <cellStyle name="SAPBEXHLevel1 2 7 2 2 3" xfId="12305" xr:uid="{00000000-0005-0000-0000-000084510000}"/>
    <cellStyle name="SAPBEXHLevel1 2 7 2 2 3 2" xfId="28149" xr:uid="{00000000-0005-0000-0000-000085510000}"/>
    <cellStyle name="SAPBEXHLevel1 2 7 2 2 4" xfId="5951" xr:uid="{00000000-0005-0000-0000-000086510000}"/>
    <cellStyle name="SAPBEXHLevel1 2 7 2 2 4 2" xfId="22925" xr:uid="{00000000-0005-0000-0000-000087510000}"/>
    <cellStyle name="SAPBEXHLevel1 2 7 2 2 5" xfId="17628" xr:uid="{00000000-0005-0000-0000-000088510000}"/>
    <cellStyle name="SAPBEXHLevel1 2 7 2 2 5 2" xfId="32744" xr:uid="{00000000-0005-0000-0000-000089510000}"/>
    <cellStyle name="SAPBEXHLevel1 2 7 2 2 6" xfId="20236" xr:uid="{00000000-0005-0000-0000-00008A510000}"/>
    <cellStyle name="SAPBEXHLevel1 2 7 2 2 6 2" xfId="35173" xr:uid="{00000000-0005-0000-0000-00008B510000}"/>
    <cellStyle name="SAPBEXHLevel1 2 7 2 2 7" xfId="18385" xr:uid="{00000000-0005-0000-0000-00008C510000}"/>
    <cellStyle name="SAPBEXHLevel1 2 7 2 2 7 2" xfId="33446" xr:uid="{00000000-0005-0000-0000-00008D510000}"/>
    <cellStyle name="SAPBEXHLevel1 2 7 2 2 8" xfId="38169" xr:uid="{740B6BF5-2DD4-42C7-B9C7-F504B373934B}"/>
    <cellStyle name="SAPBEXHLevel1 2 7 2 2 9" xfId="43934" xr:uid="{18524676-3E93-4CB7-B1DA-0F2762A820A2}"/>
    <cellStyle name="SAPBEXHLevel1 2 7 2 3" xfId="8359" xr:uid="{00000000-0005-0000-0000-00008E510000}"/>
    <cellStyle name="SAPBEXHLevel1 2 7 2 3 2" xfId="24388" xr:uid="{00000000-0005-0000-0000-00008F510000}"/>
    <cellStyle name="SAPBEXHLevel1 2 7 2 4" xfId="11186" xr:uid="{00000000-0005-0000-0000-000090510000}"/>
    <cellStyle name="SAPBEXHLevel1 2 7 2 4 2" xfId="27053" xr:uid="{00000000-0005-0000-0000-000091510000}"/>
    <cellStyle name="SAPBEXHLevel1 2 7 2 5" xfId="5785" xr:uid="{00000000-0005-0000-0000-000092510000}"/>
    <cellStyle name="SAPBEXHLevel1 2 7 2 5 2" xfId="22820" xr:uid="{00000000-0005-0000-0000-000093510000}"/>
    <cellStyle name="SAPBEXHLevel1 2 7 2 6" xfId="16538" xr:uid="{00000000-0005-0000-0000-000094510000}"/>
    <cellStyle name="SAPBEXHLevel1 2 7 2 6 2" xfId="31676" xr:uid="{00000000-0005-0000-0000-000095510000}"/>
    <cellStyle name="SAPBEXHLevel1 2 7 2 7" xfId="19148" xr:uid="{00000000-0005-0000-0000-000096510000}"/>
    <cellStyle name="SAPBEXHLevel1 2 7 2 7 2" xfId="34095" xr:uid="{00000000-0005-0000-0000-000097510000}"/>
    <cellStyle name="SAPBEXHLevel1 2 7 2 8" xfId="39559" xr:uid="{746BA6EE-7219-4A48-B88B-CE0250B5A51B}"/>
    <cellStyle name="SAPBEXHLevel1 2 7 2 9" xfId="42715" xr:uid="{96B3747F-99FD-47A5-AC0C-1E92103099B5}"/>
    <cellStyle name="SAPBEXHLevel1 2 7 3" xfId="4333" xr:uid="{00000000-0005-0000-0000-000098510000}"/>
    <cellStyle name="SAPBEXHLevel1 2 7 3 10" xfId="46123" xr:uid="{5A1F6AF9-A95D-439A-8AC0-CE71F3A08E47}"/>
    <cellStyle name="SAPBEXHLevel1 2 7 3 11" xfId="48441" xr:uid="{652E4FFC-0E84-4189-A35E-50CD18C37266}"/>
    <cellStyle name="SAPBEXHLevel1 2 7 3 2" xfId="9488" xr:uid="{00000000-0005-0000-0000-000099510000}"/>
    <cellStyle name="SAPBEXHLevel1 2 7 3 2 2" xfId="25479" xr:uid="{00000000-0005-0000-0000-00009A510000}"/>
    <cellStyle name="SAPBEXHLevel1 2 7 3 3" xfId="12306" xr:uid="{00000000-0005-0000-0000-00009B510000}"/>
    <cellStyle name="SAPBEXHLevel1 2 7 3 3 2" xfId="28150" xr:uid="{00000000-0005-0000-0000-00009C510000}"/>
    <cellStyle name="SAPBEXHLevel1 2 7 3 4" xfId="5250" xr:uid="{00000000-0005-0000-0000-00009D510000}"/>
    <cellStyle name="SAPBEXHLevel1 2 7 3 4 2" xfId="22562" xr:uid="{00000000-0005-0000-0000-00009E510000}"/>
    <cellStyle name="SAPBEXHLevel1 2 7 3 5" xfId="17629" xr:uid="{00000000-0005-0000-0000-00009F510000}"/>
    <cellStyle name="SAPBEXHLevel1 2 7 3 5 2" xfId="32745" xr:uid="{00000000-0005-0000-0000-0000A0510000}"/>
    <cellStyle name="SAPBEXHLevel1 2 7 3 6" xfId="20237" xr:uid="{00000000-0005-0000-0000-0000A1510000}"/>
    <cellStyle name="SAPBEXHLevel1 2 7 3 6 2" xfId="35174" xr:uid="{00000000-0005-0000-0000-0000A2510000}"/>
    <cellStyle name="SAPBEXHLevel1 2 7 3 7" xfId="18384" xr:uid="{00000000-0005-0000-0000-0000A3510000}"/>
    <cellStyle name="SAPBEXHLevel1 2 7 3 7 2" xfId="33445" xr:uid="{00000000-0005-0000-0000-0000A4510000}"/>
    <cellStyle name="SAPBEXHLevel1 2 7 3 8" xfId="41686" xr:uid="{46E4100B-C44D-45E3-8A5A-2D1519656936}"/>
    <cellStyle name="SAPBEXHLevel1 2 7 3 9" xfId="43933" xr:uid="{75700E7A-A389-47CB-8E42-6D24433B37B3}"/>
    <cellStyle name="SAPBEXHLevel1 2 7 4" xfId="8358" xr:uid="{00000000-0005-0000-0000-0000A5510000}"/>
    <cellStyle name="SAPBEXHLevel1 2 7 4 2" xfId="24387" xr:uid="{00000000-0005-0000-0000-0000A6510000}"/>
    <cellStyle name="SAPBEXHLevel1 2 7 5" xfId="11185" xr:uid="{00000000-0005-0000-0000-0000A7510000}"/>
    <cellStyle name="SAPBEXHLevel1 2 7 5 2" xfId="27052" xr:uid="{00000000-0005-0000-0000-0000A8510000}"/>
    <cellStyle name="SAPBEXHLevel1 2 7 6" xfId="14305" xr:uid="{00000000-0005-0000-0000-0000A9510000}"/>
    <cellStyle name="SAPBEXHLevel1 2 7 6 2" xfId="29828" xr:uid="{00000000-0005-0000-0000-0000AA510000}"/>
    <cellStyle name="SAPBEXHLevel1 2 7 7" xfId="16537" xr:uid="{00000000-0005-0000-0000-0000AB510000}"/>
    <cellStyle name="SAPBEXHLevel1 2 7 7 2" xfId="31675" xr:uid="{00000000-0005-0000-0000-0000AC510000}"/>
    <cellStyle name="SAPBEXHLevel1 2 7 8" xfId="19147" xr:uid="{00000000-0005-0000-0000-0000AD510000}"/>
    <cellStyle name="SAPBEXHLevel1 2 7 8 2" xfId="34094" xr:uid="{00000000-0005-0000-0000-0000AE510000}"/>
    <cellStyle name="SAPBEXHLevel1 2 7 9" xfId="40699" xr:uid="{6C31B838-BE60-4C53-8D77-462BDBE60ED2}"/>
    <cellStyle name="SAPBEXHLevel1 2 8" xfId="3191" xr:uid="{00000000-0005-0000-0000-0000AF510000}"/>
    <cellStyle name="SAPBEXHLevel1 2 8 10" xfId="40226" xr:uid="{34EF069B-D9A3-4287-ABC5-C87244594D73}"/>
    <cellStyle name="SAPBEXHLevel1 2 8 11" xfId="47235" xr:uid="{7E08006E-C833-4745-82B8-5AD4865DCF31}"/>
    <cellStyle name="SAPBEXHLevel1 2 8 2" xfId="4331" xr:uid="{00000000-0005-0000-0000-0000B0510000}"/>
    <cellStyle name="SAPBEXHLevel1 2 8 2 10" xfId="46125" xr:uid="{DA0F5649-8394-4FB6-9DD5-B98EC9AB2F27}"/>
    <cellStyle name="SAPBEXHLevel1 2 8 2 11" xfId="48443" xr:uid="{FE1227EB-E776-4007-A959-E4AC5D0E6CB4}"/>
    <cellStyle name="SAPBEXHLevel1 2 8 2 2" xfId="9486" xr:uid="{00000000-0005-0000-0000-0000B1510000}"/>
    <cellStyle name="SAPBEXHLevel1 2 8 2 2 2" xfId="25477" xr:uid="{00000000-0005-0000-0000-0000B2510000}"/>
    <cellStyle name="SAPBEXHLevel1 2 8 2 3" xfId="12304" xr:uid="{00000000-0005-0000-0000-0000B3510000}"/>
    <cellStyle name="SAPBEXHLevel1 2 8 2 3 2" xfId="28148" xr:uid="{00000000-0005-0000-0000-0000B4510000}"/>
    <cellStyle name="SAPBEXHLevel1 2 8 2 4" xfId="12988" xr:uid="{00000000-0005-0000-0000-0000B5510000}"/>
    <cellStyle name="SAPBEXHLevel1 2 8 2 4 2" xfId="28794" xr:uid="{00000000-0005-0000-0000-0000B6510000}"/>
    <cellStyle name="SAPBEXHLevel1 2 8 2 5" xfId="17627" xr:uid="{00000000-0005-0000-0000-0000B7510000}"/>
    <cellStyle name="SAPBEXHLevel1 2 8 2 5 2" xfId="32743" xr:uid="{00000000-0005-0000-0000-0000B8510000}"/>
    <cellStyle name="SAPBEXHLevel1 2 8 2 6" xfId="20235" xr:uid="{00000000-0005-0000-0000-0000B9510000}"/>
    <cellStyle name="SAPBEXHLevel1 2 8 2 6 2" xfId="35172" xr:uid="{00000000-0005-0000-0000-0000BA510000}"/>
    <cellStyle name="SAPBEXHLevel1 2 8 2 7" xfId="21577" xr:uid="{00000000-0005-0000-0000-0000BB510000}"/>
    <cellStyle name="SAPBEXHLevel1 2 8 2 7 2" xfId="36503" xr:uid="{00000000-0005-0000-0000-0000BC510000}"/>
    <cellStyle name="SAPBEXHLevel1 2 8 2 8" xfId="41685" xr:uid="{56F61D78-8BAE-4DA4-A470-CD182438E1F3}"/>
    <cellStyle name="SAPBEXHLevel1 2 8 2 9" xfId="43935" xr:uid="{A31534C8-CEAF-4DD6-8C5A-C02EBD950D9D}"/>
    <cellStyle name="SAPBEXHLevel1 2 8 3" xfId="8360" xr:uid="{00000000-0005-0000-0000-0000BD510000}"/>
    <cellStyle name="SAPBEXHLevel1 2 8 3 2" xfId="24389" xr:uid="{00000000-0005-0000-0000-0000BE510000}"/>
    <cellStyle name="SAPBEXHLevel1 2 8 4" xfId="11187" xr:uid="{00000000-0005-0000-0000-0000BF510000}"/>
    <cellStyle name="SAPBEXHLevel1 2 8 4 2" xfId="27054" xr:uid="{00000000-0005-0000-0000-0000C0510000}"/>
    <cellStyle name="SAPBEXHLevel1 2 8 5" xfId="14626" xr:uid="{00000000-0005-0000-0000-0000C1510000}"/>
    <cellStyle name="SAPBEXHLevel1 2 8 5 2" xfId="30127" xr:uid="{00000000-0005-0000-0000-0000C2510000}"/>
    <cellStyle name="SAPBEXHLevel1 2 8 6" xfId="16539" xr:uid="{00000000-0005-0000-0000-0000C3510000}"/>
    <cellStyle name="SAPBEXHLevel1 2 8 6 2" xfId="31677" xr:uid="{00000000-0005-0000-0000-0000C4510000}"/>
    <cellStyle name="SAPBEXHLevel1 2 8 7" xfId="19149" xr:uid="{00000000-0005-0000-0000-0000C5510000}"/>
    <cellStyle name="SAPBEXHLevel1 2 8 7 2" xfId="34096" xr:uid="{00000000-0005-0000-0000-0000C6510000}"/>
    <cellStyle name="SAPBEXHLevel1 2 8 8" xfId="38242" xr:uid="{08CB55B3-727C-4B70-B370-D36AD1DF1EF5}"/>
    <cellStyle name="SAPBEXHLevel1 2 8 9" xfId="42716" xr:uid="{016D5537-F15F-4343-BC47-52A86DD1259F}"/>
    <cellStyle name="SAPBEXHLevel1 2 9" xfId="3192" xr:uid="{00000000-0005-0000-0000-0000C7510000}"/>
    <cellStyle name="SAPBEXHLevel1 2 9 10" xfId="42162" xr:uid="{39792FEA-96C9-4CE0-9355-D9EBA26F424A}"/>
    <cellStyle name="SAPBEXHLevel1 2 9 11" xfId="47236" xr:uid="{4750F900-6CDB-47D6-932B-51938ED940B2}"/>
    <cellStyle name="SAPBEXHLevel1 2 9 2" xfId="4330" xr:uid="{00000000-0005-0000-0000-0000C8510000}"/>
    <cellStyle name="SAPBEXHLevel1 2 9 2 10" xfId="46126" xr:uid="{0F6E1B1F-83D1-43C7-A1C5-19069ED7FEF6}"/>
    <cellStyle name="SAPBEXHLevel1 2 9 2 11" xfId="48444" xr:uid="{BD2941F8-34E3-4CEC-9EA5-91D97C3556FE}"/>
    <cellStyle name="SAPBEXHLevel1 2 9 2 2" xfId="9485" xr:uid="{00000000-0005-0000-0000-0000C9510000}"/>
    <cellStyle name="SAPBEXHLevel1 2 9 2 2 2" xfId="25476" xr:uid="{00000000-0005-0000-0000-0000CA510000}"/>
    <cellStyle name="SAPBEXHLevel1 2 9 2 3" xfId="12303" xr:uid="{00000000-0005-0000-0000-0000CB510000}"/>
    <cellStyle name="SAPBEXHLevel1 2 9 2 3 2" xfId="28147" xr:uid="{00000000-0005-0000-0000-0000CC510000}"/>
    <cellStyle name="SAPBEXHLevel1 2 9 2 4" xfId="10303" xr:uid="{00000000-0005-0000-0000-0000CD510000}"/>
    <cellStyle name="SAPBEXHLevel1 2 9 2 4 2" xfId="26245" xr:uid="{00000000-0005-0000-0000-0000CE510000}"/>
    <cellStyle name="SAPBEXHLevel1 2 9 2 5" xfId="17626" xr:uid="{00000000-0005-0000-0000-0000CF510000}"/>
    <cellStyle name="SAPBEXHLevel1 2 9 2 5 2" xfId="32742" xr:uid="{00000000-0005-0000-0000-0000D0510000}"/>
    <cellStyle name="SAPBEXHLevel1 2 9 2 6" xfId="20234" xr:uid="{00000000-0005-0000-0000-0000D1510000}"/>
    <cellStyle name="SAPBEXHLevel1 2 9 2 6 2" xfId="35171" xr:uid="{00000000-0005-0000-0000-0000D2510000}"/>
    <cellStyle name="SAPBEXHLevel1 2 9 2 7" xfId="21669" xr:uid="{00000000-0005-0000-0000-0000D3510000}"/>
    <cellStyle name="SAPBEXHLevel1 2 9 2 7 2" xfId="36591" xr:uid="{00000000-0005-0000-0000-0000D4510000}"/>
    <cellStyle name="SAPBEXHLevel1 2 9 2 8" xfId="41684" xr:uid="{0AF69A24-6D7D-4E21-A153-BE0298E9BAE9}"/>
    <cellStyle name="SAPBEXHLevel1 2 9 2 9" xfId="43936" xr:uid="{3E8885F2-8DDC-4EF6-B3FD-3744372F5453}"/>
    <cellStyle name="SAPBEXHLevel1 2 9 3" xfId="8361" xr:uid="{00000000-0005-0000-0000-0000D5510000}"/>
    <cellStyle name="SAPBEXHLevel1 2 9 3 2" xfId="24390" xr:uid="{00000000-0005-0000-0000-0000D6510000}"/>
    <cellStyle name="SAPBEXHLevel1 2 9 4" xfId="11188" xr:uid="{00000000-0005-0000-0000-0000D7510000}"/>
    <cellStyle name="SAPBEXHLevel1 2 9 4 2" xfId="27055" xr:uid="{00000000-0005-0000-0000-0000D8510000}"/>
    <cellStyle name="SAPBEXHLevel1 2 9 5" xfId="5236" xr:uid="{00000000-0005-0000-0000-0000D9510000}"/>
    <cellStyle name="SAPBEXHLevel1 2 9 5 2" xfId="22551" xr:uid="{00000000-0005-0000-0000-0000DA510000}"/>
    <cellStyle name="SAPBEXHLevel1 2 9 6" xfId="16540" xr:uid="{00000000-0005-0000-0000-0000DB510000}"/>
    <cellStyle name="SAPBEXHLevel1 2 9 6 2" xfId="31678" xr:uid="{00000000-0005-0000-0000-0000DC510000}"/>
    <cellStyle name="SAPBEXHLevel1 2 9 7" xfId="19150" xr:uid="{00000000-0005-0000-0000-0000DD510000}"/>
    <cellStyle name="SAPBEXHLevel1 2 9 7 2" xfId="34097" xr:uid="{00000000-0005-0000-0000-0000DE510000}"/>
    <cellStyle name="SAPBEXHLevel1 2 9 8" xfId="40698" xr:uid="{397B7D7F-E8EC-4212-B640-AF0A02185C38}"/>
    <cellStyle name="SAPBEXHLevel1 2 9 9" xfId="42717" xr:uid="{E5DAFD02-E703-40FC-9A09-1DCD4E9F6F54}"/>
    <cellStyle name="SAPBEXHLevel1 20" xfId="3193" xr:uid="{00000000-0005-0000-0000-0000DF510000}"/>
    <cellStyle name="SAPBEXHLevel1 20 10" xfId="42163" xr:uid="{18B69A07-CB91-44F9-9265-A7FE53A2490A}"/>
    <cellStyle name="SAPBEXHLevel1 20 11" xfId="47237" xr:uid="{277BD5B4-6E3F-43A1-9639-6589EDDA35BA}"/>
    <cellStyle name="SAPBEXHLevel1 20 2" xfId="4329" xr:uid="{00000000-0005-0000-0000-0000E0510000}"/>
    <cellStyle name="SAPBEXHLevel1 20 2 10" xfId="46127" xr:uid="{4F1CD1AB-344B-4325-9C10-BC65432A9132}"/>
    <cellStyle name="SAPBEXHLevel1 20 2 11" xfId="48445" xr:uid="{6144628E-D80A-4BEE-A5A0-5E0A0E8E4D1F}"/>
    <cellStyle name="SAPBEXHLevel1 20 2 2" xfId="9484" xr:uid="{00000000-0005-0000-0000-0000E1510000}"/>
    <cellStyle name="SAPBEXHLevel1 20 2 2 2" xfId="25475" xr:uid="{00000000-0005-0000-0000-0000E2510000}"/>
    <cellStyle name="SAPBEXHLevel1 20 2 3" xfId="12302" xr:uid="{00000000-0005-0000-0000-0000E3510000}"/>
    <cellStyle name="SAPBEXHLevel1 20 2 3 2" xfId="28146" xr:uid="{00000000-0005-0000-0000-0000E4510000}"/>
    <cellStyle name="SAPBEXHLevel1 20 2 4" xfId="14902" xr:uid="{00000000-0005-0000-0000-0000E5510000}"/>
    <cellStyle name="SAPBEXHLevel1 20 2 4 2" xfId="30353" xr:uid="{00000000-0005-0000-0000-0000E6510000}"/>
    <cellStyle name="SAPBEXHLevel1 20 2 5" xfId="17625" xr:uid="{00000000-0005-0000-0000-0000E7510000}"/>
    <cellStyle name="SAPBEXHLevel1 20 2 5 2" xfId="32741" xr:uid="{00000000-0005-0000-0000-0000E8510000}"/>
    <cellStyle name="SAPBEXHLevel1 20 2 6" xfId="20233" xr:uid="{00000000-0005-0000-0000-0000E9510000}"/>
    <cellStyle name="SAPBEXHLevel1 20 2 6 2" xfId="35170" xr:uid="{00000000-0005-0000-0000-0000EA510000}"/>
    <cellStyle name="SAPBEXHLevel1 20 2 7" xfId="21968" xr:uid="{00000000-0005-0000-0000-0000EB510000}"/>
    <cellStyle name="SAPBEXHLevel1 20 2 7 2" xfId="36887" xr:uid="{00000000-0005-0000-0000-0000EC510000}"/>
    <cellStyle name="SAPBEXHLevel1 20 2 8" xfId="41683" xr:uid="{DB47FD5D-FAD7-4D4C-B725-D67D1D8F74FA}"/>
    <cellStyle name="SAPBEXHLevel1 20 2 9" xfId="43937" xr:uid="{CF783EEF-CAEE-4646-88DC-DF93FD716B51}"/>
    <cellStyle name="SAPBEXHLevel1 20 3" xfId="8362" xr:uid="{00000000-0005-0000-0000-0000ED510000}"/>
    <cellStyle name="SAPBEXHLevel1 20 3 2" xfId="24391" xr:uid="{00000000-0005-0000-0000-0000EE510000}"/>
    <cellStyle name="SAPBEXHLevel1 20 4" xfId="11189" xr:uid="{00000000-0005-0000-0000-0000EF510000}"/>
    <cellStyle name="SAPBEXHLevel1 20 4 2" xfId="27056" xr:uid="{00000000-0005-0000-0000-0000F0510000}"/>
    <cellStyle name="SAPBEXHLevel1 20 5" xfId="14306" xr:uid="{00000000-0005-0000-0000-0000F1510000}"/>
    <cellStyle name="SAPBEXHLevel1 20 5 2" xfId="29829" xr:uid="{00000000-0005-0000-0000-0000F2510000}"/>
    <cellStyle name="SAPBEXHLevel1 20 6" xfId="16541" xr:uid="{00000000-0005-0000-0000-0000F3510000}"/>
    <cellStyle name="SAPBEXHLevel1 20 6 2" xfId="31679" xr:uid="{00000000-0005-0000-0000-0000F4510000}"/>
    <cellStyle name="SAPBEXHLevel1 20 7" xfId="19151" xr:uid="{00000000-0005-0000-0000-0000F5510000}"/>
    <cellStyle name="SAPBEXHLevel1 20 7 2" xfId="34098" xr:uid="{00000000-0005-0000-0000-0000F6510000}"/>
    <cellStyle name="SAPBEXHLevel1 20 8" xfId="39558" xr:uid="{60DF8B3D-5AA0-41E5-B21A-6FB4FE97EB91}"/>
    <cellStyle name="SAPBEXHLevel1 20 9" xfId="42718" xr:uid="{6286ECB0-41F7-4B70-A9FB-3997A934DDBC}"/>
    <cellStyle name="SAPBEXHLevel1 21" xfId="4900" xr:uid="{00000000-0005-0000-0000-0000F7510000}"/>
    <cellStyle name="SAPBEXHLevel1 21 10" xfId="45507" xr:uid="{73385216-9898-4F38-AC2E-5DD2733EF0AC}"/>
    <cellStyle name="SAPBEXHLevel1 21 11" xfId="47829" xr:uid="{42704A14-ED32-4C1F-8B7A-F6C38CC7716D}"/>
    <cellStyle name="SAPBEXHLevel1 21 2" xfId="10055" xr:uid="{00000000-0005-0000-0000-0000F8510000}"/>
    <cellStyle name="SAPBEXHLevel1 21 2 2" xfId="26037" xr:uid="{00000000-0005-0000-0000-0000F9510000}"/>
    <cellStyle name="SAPBEXHLevel1 21 3" xfId="12873" xr:uid="{00000000-0005-0000-0000-0000FA510000}"/>
    <cellStyle name="SAPBEXHLevel1 21 3 2" xfId="28714" xr:uid="{00000000-0005-0000-0000-0000FB510000}"/>
    <cellStyle name="SAPBEXHLevel1 21 4" xfId="13694" xr:uid="{00000000-0005-0000-0000-0000FC510000}"/>
    <cellStyle name="SAPBEXHLevel1 21 4 2" xfId="29314" xr:uid="{00000000-0005-0000-0000-0000FD510000}"/>
    <cellStyle name="SAPBEXHLevel1 21 5" xfId="18194" xr:uid="{00000000-0005-0000-0000-0000FE510000}"/>
    <cellStyle name="SAPBEXHLevel1 21 5 2" xfId="33300" xr:uid="{00000000-0005-0000-0000-0000FF510000}"/>
    <cellStyle name="SAPBEXHLevel1 21 6" xfId="20801" xr:uid="{00000000-0005-0000-0000-000000520000}"/>
    <cellStyle name="SAPBEXHLevel1 21 6 2" xfId="35734" xr:uid="{00000000-0005-0000-0000-000001520000}"/>
    <cellStyle name="SAPBEXHLevel1 21 7" xfId="7720" xr:uid="{00000000-0005-0000-0000-000002520000}"/>
    <cellStyle name="SAPBEXHLevel1 21 7 2" xfId="23801" xr:uid="{00000000-0005-0000-0000-000003520000}"/>
    <cellStyle name="SAPBEXHLevel1 21 8" xfId="40349" xr:uid="{758D1937-BE01-43D2-BAA4-A24BE3E9F98C}"/>
    <cellStyle name="SAPBEXHLevel1 21 9" xfId="38885" xr:uid="{E20AF579-59B3-41A1-A89B-876844589C20}"/>
    <cellStyle name="SAPBEXHLevel1 22" xfId="5995" xr:uid="{00000000-0005-0000-0000-000004520000}"/>
    <cellStyle name="SAPBEXHLevel1 22 2" xfId="22964" xr:uid="{00000000-0005-0000-0000-000005520000}"/>
    <cellStyle name="SAPBEXHLevel1 22 3" xfId="40412" xr:uid="{E452EE0C-913D-40BC-95FF-E480176DF6C7}"/>
    <cellStyle name="SAPBEXHLevel1 22 4" xfId="38840" xr:uid="{34F519FA-2FEC-437B-B68A-CA9233153889}"/>
    <cellStyle name="SAPBEXHLevel1 22 5" xfId="45570" xr:uid="{3A33719B-B698-4E8F-A6FD-6A525802B622}"/>
    <cellStyle name="SAPBEXHLevel1 22 6" xfId="47890" xr:uid="{9108A870-7AFE-4E5C-865E-9E0B92626FB6}"/>
    <cellStyle name="SAPBEXHLevel1 23" xfId="7161" xr:uid="{00000000-0005-0000-0000-000006520000}"/>
    <cellStyle name="SAPBEXHLevel1 23 2" xfId="23443" xr:uid="{00000000-0005-0000-0000-000007520000}"/>
    <cellStyle name="SAPBEXHLevel1 24" xfId="10275" xr:uid="{00000000-0005-0000-0000-000008520000}"/>
    <cellStyle name="SAPBEXHLevel1 24 2" xfId="26225" xr:uid="{00000000-0005-0000-0000-000009520000}"/>
    <cellStyle name="SAPBEXHLevel1 25" xfId="13351" xr:uid="{00000000-0005-0000-0000-00000A520000}"/>
    <cellStyle name="SAPBEXHLevel1 25 2" xfId="29052" xr:uid="{00000000-0005-0000-0000-00000B520000}"/>
    <cellStyle name="SAPBEXHLevel1 26" xfId="14288" xr:uid="{00000000-0005-0000-0000-00000C520000}"/>
    <cellStyle name="SAPBEXHLevel1 26 2" xfId="29811" xr:uid="{00000000-0005-0000-0000-00000D520000}"/>
    <cellStyle name="SAPBEXHLevel1 27" xfId="38260" xr:uid="{87DE97CA-E5FF-4779-84A5-42C1D5E20FCE}"/>
    <cellStyle name="SAPBEXHLevel1 28" xfId="41336" xr:uid="{C9CB02E8-3C40-47C4-81EB-82AC86A3ADD2}"/>
    <cellStyle name="SAPBEXHLevel1 29" xfId="41138" xr:uid="{64F0210F-DFB9-4BD6-8211-13E2091856A4}"/>
    <cellStyle name="SAPBEXHLevel1 3" xfId="850" xr:uid="{00000000-0005-0000-0000-00000E520000}"/>
    <cellStyle name="SAPBEXHLevel1 3 10" xfId="3195" xr:uid="{00000000-0005-0000-0000-00000F520000}"/>
    <cellStyle name="SAPBEXHLevel1 3 10 10" xfId="42164" xr:uid="{658320D4-6878-402F-BB5B-94C44CD7F228}"/>
    <cellStyle name="SAPBEXHLevel1 3 10 11" xfId="47238" xr:uid="{2E369056-2FB3-4EA3-BDA5-9908396C56B5}"/>
    <cellStyle name="SAPBEXHLevel1 3 10 2" xfId="4327" xr:uid="{00000000-0005-0000-0000-000010520000}"/>
    <cellStyle name="SAPBEXHLevel1 3 10 2 10" xfId="46128" xr:uid="{33382B5A-73DD-453D-8CF3-60E839ED1F23}"/>
    <cellStyle name="SAPBEXHLevel1 3 10 2 11" xfId="48446" xr:uid="{7A47B8E7-4FEA-4A86-BE09-A52F7F05A803}"/>
    <cellStyle name="SAPBEXHLevel1 3 10 2 2" xfId="9482" xr:uid="{00000000-0005-0000-0000-000011520000}"/>
    <cellStyle name="SAPBEXHLevel1 3 10 2 2 2" xfId="25473" xr:uid="{00000000-0005-0000-0000-000012520000}"/>
    <cellStyle name="SAPBEXHLevel1 3 10 2 3" xfId="12300" xr:uid="{00000000-0005-0000-0000-000013520000}"/>
    <cellStyle name="SAPBEXHLevel1 3 10 2 3 2" xfId="28144" xr:uid="{00000000-0005-0000-0000-000014520000}"/>
    <cellStyle name="SAPBEXHLevel1 3 10 2 4" xfId="13973" xr:uid="{00000000-0005-0000-0000-000015520000}"/>
    <cellStyle name="SAPBEXHLevel1 3 10 2 4 2" xfId="29555" xr:uid="{00000000-0005-0000-0000-000016520000}"/>
    <cellStyle name="SAPBEXHLevel1 3 10 2 5" xfId="17623" xr:uid="{00000000-0005-0000-0000-000017520000}"/>
    <cellStyle name="SAPBEXHLevel1 3 10 2 5 2" xfId="32739" xr:uid="{00000000-0005-0000-0000-000018520000}"/>
    <cellStyle name="SAPBEXHLevel1 3 10 2 6" xfId="20231" xr:uid="{00000000-0005-0000-0000-000019520000}"/>
    <cellStyle name="SAPBEXHLevel1 3 10 2 6 2" xfId="35168" xr:uid="{00000000-0005-0000-0000-00001A520000}"/>
    <cellStyle name="SAPBEXHLevel1 3 10 2 7" xfId="21576" xr:uid="{00000000-0005-0000-0000-00001B520000}"/>
    <cellStyle name="SAPBEXHLevel1 3 10 2 7 2" xfId="36502" xr:uid="{00000000-0005-0000-0000-00001C520000}"/>
    <cellStyle name="SAPBEXHLevel1 3 10 2 8" xfId="41682" xr:uid="{90BECFC6-5EFD-48A4-920C-7D5B8644BA9E}"/>
    <cellStyle name="SAPBEXHLevel1 3 10 2 9" xfId="43938" xr:uid="{DD526C5F-89C9-4796-A28F-E6EC5F2E8BC8}"/>
    <cellStyle name="SAPBEXHLevel1 3 10 3" xfId="8364" xr:uid="{00000000-0005-0000-0000-00001D520000}"/>
    <cellStyle name="SAPBEXHLevel1 3 10 3 2" xfId="24393" xr:uid="{00000000-0005-0000-0000-00001E520000}"/>
    <cellStyle name="SAPBEXHLevel1 3 10 4" xfId="11191" xr:uid="{00000000-0005-0000-0000-00001F520000}"/>
    <cellStyle name="SAPBEXHLevel1 3 10 4 2" xfId="27058" xr:uid="{00000000-0005-0000-0000-000020520000}"/>
    <cellStyle name="SAPBEXHLevel1 3 10 5" xfId="15310" xr:uid="{00000000-0005-0000-0000-000021520000}"/>
    <cellStyle name="SAPBEXHLevel1 3 10 5 2" xfId="30719" xr:uid="{00000000-0005-0000-0000-000022520000}"/>
    <cellStyle name="SAPBEXHLevel1 3 10 6" xfId="16543" xr:uid="{00000000-0005-0000-0000-000023520000}"/>
    <cellStyle name="SAPBEXHLevel1 3 10 6 2" xfId="31681" xr:uid="{00000000-0005-0000-0000-000024520000}"/>
    <cellStyle name="SAPBEXHLevel1 3 10 7" xfId="19153" xr:uid="{00000000-0005-0000-0000-000025520000}"/>
    <cellStyle name="SAPBEXHLevel1 3 10 7 2" xfId="34100" xr:uid="{00000000-0005-0000-0000-000026520000}"/>
    <cellStyle name="SAPBEXHLevel1 3 10 8" xfId="40697" xr:uid="{E519130C-ABC9-4897-884B-4E90307C1AAA}"/>
    <cellStyle name="SAPBEXHLevel1 3 10 9" xfId="42719" xr:uid="{A2572513-1992-4782-A85F-ED3FA1F9150F}"/>
    <cellStyle name="SAPBEXHLevel1 3 11" xfId="3196" xr:uid="{00000000-0005-0000-0000-000027520000}"/>
    <cellStyle name="SAPBEXHLevel1 3 11 10" xfId="42165" xr:uid="{1CEC0792-D2AA-456D-97EC-3C6ED491EB10}"/>
    <cellStyle name="SAPBEXHLevel1 3 11 11" xfId="47239" xr:uid="{70E9160E-93EE-4905-8B8E-800F0DF9816B}"/>
    <cellStyle name="SAPBEXHLevel1 3 11 2" xfId="4326" xr:uid="{00000000-0005-0000-0000-000028520000}"/>
    <cellStyle name="SAPBEXHLevel1 3 11 2 10" xfId="46129" xr:uid="{984BBC66-67C4-4537-94E0-5965208A7A46}"/>
    <cellStyle name="SAPBEXHLevel1 3 11 2 11" xfId="48447" xr:uid="{FE1F3462-D5A8-4001-B394-CDE10367D2BF}"/>
    <cellStyle name="SAPBEXHLevel1 3 11 2 2" xfId="9481" xr:uid="{00000000-0005-0000-0000-000029520000}"/>
    <cellStyle name="SAPBEXHLevel1 3 11 2 2 2" xfId="25472" xr:uid="{00000000-0005-0000-0000-00002A520000}"/>
    <cellStyle name="SAPBEXHLevel1 3 11 2 3" xfId="12299" xr:uid="{00000000-0005-0000-0000-00002B520000}"/>
    <cellStyle name="SAPBEXHLevel1 3 11 2 3 2" xfId="28143" xr:uid="{00000000-0005-0000-0000-00002C520000}"/>
    <cellStyle name="SAPBEXHLevel1 3 11 2 4" xfId="14895" xr:uid="{00000000-0005-0000-0000-00002D520000}"/>
    <cellStyle name="SAPBEXHLevel1 3 11 2 4 2" xfId="30346" xr:uid="{00000000-0005-0000-0000-00002E520000}"/>
    <cellStyle name="SAPBEXHLevel1 3 11 2 5" xfId="17622" xr:uid="{00000000-0005-0000-0000-00002F520000}"/>
    <cellStyle name="SAPBEXHLevel1 3 11 2 5 2" xfId="32738" xr:uid="{00000000-0005-0000-0000-000030520000}"/>
    <cellStyle name="SAPBEXHLevel1 3 11 2 6" xfId="20230" xr:uid="{00000000-0005-0000-0000-000031520000}"/>
    <cellStyle name="SAPBEXHLevel1 3 11 2 6 2" xfId="35167" xr:uid="{00000000-0005-0000-0000-000032520000}"/>
    <cellStyle name="SAPBEXHLevel1 3 11 2 7" xfId="21220" xr:uid="{00000000-0005-0000-0000-000033520000}"/>
    <cellStyle name="SAPBEXHLevel1 3 11 2 7 2" xfId="36146" xr:uid="{00000000-0005-0000-0000-000034520000}"/>
    <cellStyle name="SAPBEXHLevel1 3 11 2 8" xfId="41681" xr:uid="{78C61CAA-978C-4606-A8E5-0826DF16A9A5}"/>
    <cellStyle name="SAPBEXHLevel1 3 11 2 9" xfId="43939" xr:uid="{993E5C58-FAE9-4E66-8864-FEB8F7C41096}"/>
    <cellStyle name="SAPBEXHLevel1 3 11 3" xfId="8365" xr:uid="{00000000-0005-0000-0000-000035520000}"/>
    <cellStyle name="SAPBEXHLevel1 3 11 3 2" xfId="24394" xr:uid="{00000000-0005-0000-0000-000036520000}"/>
    <cellStyle name="SAPBEXHLevel1 3 11 4" xfId="11192" xr:uid="{00000000-0005-0000-0000-000037520000}"/>
    <cellStyle name="SAPBEXHLevel1 3 11 4 2" xfId="27059" xr:uid="{00000000-0005-0000-0000-000038520000}"/>
    <cellStyle name="SAPBEXHLevel1 3 11 5" xfId="10242" xr:uid="{00000000-0005-0000-0000-000039520000}"/>
    <cellStyle name="SAPBEXHLevel1 3 11 5 2" xfId="26202" xr:uid="{00000000-0005-0000-0000-00003A520000}"/>
    <cellStyle name="SAPBEXHLevel1 3 11 6" xfId="16544" xr:uid="{00000000-0005-0000-0000-00003B520000}"/>
    <cellStyle name="SAPBEXHLevel1 3 11 6 2" xfId="31682" xr:uid="{00000000-0005-0000-0000-00003C520000}"/>
    <cellStyle name="SAPBEXHLevel1 3 11 7" xfId="19154" xr:uid="{00000000-0005-0000-0000-00003D520000}"/>
    <cellStyle name="SAPBEXHLevel1 3 11 7 2" xfId="34101" xr:uid="{00000000-0005-0000-0000-00003E520000}"/>
    <cellStyle name="SAPBEXHLevel1 3 11 8" xfId="39557" xr:uid="{499C015F-436C-4661-8CFB-92EFF66B2890}"/>
    <cellStyle name="SAPBEXHLevel1 3 11 9" xfId="42720" xr:uid="{D4FA850B-62B5-48CB-99C4-3D2DFD1F38FE}"/>
    <cellStyle name="SAPBEXHLevel1 3 12" xfId="3197" xr:uid="{00000000-0005-0000-0000-00003F520000}"/>
    <cellStyle name="SAPBEXHLevel1 3 12 10" xfId="42166" xr:uid="{0AD0E9D8-B678-4C7D-BF53-D680319D0555}"/>
    <cellStyle name="SAPBEXHLevel1 3 12 11" xfId="47240" xr:uid="{133D45C9-E414-41AE-A990-3A35895E03A7}"/>
    <cellStyle name="SAPBEXHLevel1 3 12 2" xfId="4325" xr:uid="{00000000-0005-0000-0000-000040520000}"/>
    <cellStyle name="SAPBEXHLevel1 3 12 2 10" xfId="46130" xr:uid="{E662F327-92F7-4C4B-ACFD-069E458E20E7}"/>
    <cellStyle name="SAPBEXHLevel1 3 12 2 11" xfId="48448" xr:uid="{3649063D-0659-4B58-B66D-5685899FFAFB}"/>
    <cellStyle name="SAPBEXHLevel1 3 12 2 2" xfId="9480" xr:uid="{00000000-0005-0000-0000-000041520000}"/>
    <cellStyle name="SAPBEXHLevel1 3 12 2 2 2" xfId="25471" xr:uid="{00000000-0005-0000-0000-000042520000}"/>
    <cellStyle name="SAPBEXHLevel1 3 12 2 3" xfId="12298" xr:uid="{00000000-0005-0000-0000-000043520000}"/>
    <cellStyle name="SAPBEXHLevel1 3 12 2 3 2" xfId="28142" xr:uid="{00000000-0005-0000-0000-000044520000}"/>
    <cellStyle name="SAPBEXHLevel1 3 12 2 4" xfId="13980" xr:uid="{00000000-0005-0000-0000-000045520000}"/>
    <cellStyle name="SAPBEXHLevel1 3 12 2 4 2" xfId="29562" xr:uid="{00000000-0005-0000-0000-000046520000}"/>
    <cellStyle name="SAPBEXHLevel1 3 12 2 5" xfId="17621" xr:uid="{00000000-0005-0000-0000-000047520000}"/>
    <cellStyle name="SAPBEXHLevel1 3 12 2 5 2" xfId="32737" xr:uid="{00000000-0005-0000-0000-000048520000}"/>
    <cellStyle name="SAPBEXHLevel1 3 12 2 6" xfId="20229" xr:uid="{00000000-0005-0000-0000-000049520000}"/>
    <cellStyle name="SAPBEXHLevel1 3 12 2 6 2" xfId="35166" xr:uid="{00000000-0005-0000-0000-00004A520000}"/>
    <cellStyle name="SAPBEXHLevel1 3 12 2 7" xfId="21976" xr:uid="{00000000-0005-0000-0000-00004B520000}"/>
    <cellStyle name="SAPBEXHLevel1 3 12 2 7 2" xfId="36895" xr:uid="{00000000-0005-0000-0000-00004C520000}"/>
    <cellStyle name="SAPBEXHLevel1 3 12 2 8" xfId="41680" xr:uid="{03419E1E-200B-4204-82A2-CD92FBAE1243}"/>
    <cellStyle name="SAPBEXHLevel1 3 12 2 9" xfId="43940" xr:uid="{082BC1EC-B3D0-4D62-B9B6-58A38E5F1B7A}"/>
    <cellStyle name="SAPBEXHLevel1 3 12 3" xfId="8366" xr:uid="{00000000-0005-0000-0000-00004D520000}"/>
    <cellStyle name="SAPBEXHLevel1 3 12 3 2" xfId="24395" xr:uid="{00000000-0005-0000-0000-00004E520000}"/>
    <cellStyle name="SAPBEXHLevel1 3 12 4" xfId="11193" xr:uid="{00000000-0005-0000-0000-00004F520000}"/>
    <cellStyle name="SAPBEXHLevel1 3 12 4 2" xfId="27060" xr:uid="{00000000-0005-0000-0000-000050520000}"/>
    <cellStyle name="SAPBEXHLevel1 3 12 5" xfId="14307" xr:uid="{00000000-0005-0000-0000-000051520000}"/>
    <cellStyle name="SAPBEXHLevel1 3 12 5 2" xfId="29830" xr:uid="{00000000-0005-0000-0000-000052520000}"/>
    <cellStyle name="SAPBEXHLevel1 3 12 6" xfId="16545" xr:uid="{00000000-0005-0000-0000-000053520000}"/>
    <cellStyle name="SAPBEXHLevel1 3 12 6 2" xfId="31683" xr:uid="{00000000-0005-0000-0000-000054520000}"/>
    <cellStyle name="SAPBEXHLevel1 3 12 7" xfId="19155" xr:uid="{00000000-0005-0000-0000-000055520000}"/>
    <cellStyle name="SAPBEXHLevel1 3 12 7 2" xfId="34102" xr:uid="{00000000-0005-0000-0000-000056520000}"/>
    <cellStyle name="SAPBEXHLevel1 3 12 8" xfId="40696" xr:uid="{8BCE3DBB-6536-4B6F-B593-B6E3A7B19427}"/>
    <cellStyle name="SAPBEXHLevel1 3 12 9" xfId="42721" xr:uid="{2EEAADBB-6F23-42CB-81F2-56BC57444A7F}"/>
    <cellStyle name="SAPBEXHLevel1 3 13" xfId="3198" xr:uid="{00000000-0005-0000-0000-000057520000}"/>
    <cellStyle name="SAPBEXHLevel1 3 13 10" xfId="42167" xr:uid="{DC5E2FC3-DC93-4DCC-918F-47AF08370057}"/>
    <cellStyle name="SAPBEXHLevel1 3 13 11" xfId="47241" xr:uid="{4C682284-021C-441F-9BC4-B918C0FFCECF}"/>
    <cellStyle name="SAPBEXHLevel1 3 13 2" xfId="4324" xr:uid="{00000000-0005-0000-0000-000058520000}"/>
    <cellStyle name="SAPBEXHLevel1 3 13 2 10" xfId="46131" xr:uid="{70A03F75-FE72-4290-84EF-6CC013C3CFA3}"/>
    <cellStyle name="SAPBEXHLevel1 3 13 2 11" xfId="48449" xr:uid="{89672760-D4B2-42E9-AF73-2B30D4523D22}"/>
    <cellStyle name="SAPBEXHLevel1 3 13 2 2" xfId="9479" xr:uid="{00000000-0005-0000-0000-000059520000}"/>
    <cellStyle name="SAPBEXHLevel1 3 13 2 2 2" xfId="25470" xr:uid="{00000000-0005-0000-0000-00005A520000}"/>
    <cellStyle name="SAPBEXHLevel1 3 13 2 3" xfId="12297" xr:uid="{00000000-0005-0000-0000-00005B520000}"/>
    <cellStyle name="SAPBEXHLevel1 3 13 2 3 2" xfId="28141" xr:uid="{00000000-0005-0000-0000-00005C520000}"/>
    <cellStyle name="SAPBEXHLevel1 3 13 2 4" xfId="10427" xr:uid="{00000000-0005-0000-0000-00005D520000}"/>
    <cellStyle name="SAPBEXHLevel1 3 13 2 4 2" xfId="26350" xr:uid="{00000000-0005-0000-0000-00005E520000}"/>
    <cellStyle name="SAPBEXHLevel1 3 13 2 5" xfId="17620" xr:uid="{00000000-0005-0000-0000-00005F520000}"/>
    <cellStyle name="SAPBEXHLevel1 3 13 2 5 2" xfId="32736" xr:uid="{00000000-0005-0000-0000-000060520000}"/>
    <cellStyle name="SAPBEXHLevel1 3 13 2 6" xfId="20228" xr:uid="{00000000-0005-0000-0000-000061520000}"/>
    <cellStyle name="SAPBEXHLevel1 3 13 2 6 2" xfId="35165" xr:uid="{00000000-0005-0000-0000-000062520000}"/>
    <cellStyle name="SAPBEXHLevel1 3 13 2 7" xfId="21670" xr:uid="{00000000-0005-0000-0000-000063520000}"/>
    <cellStyle name="SAPBEXHLevel1 3 13 2 7 2" xfId="36592" xr:uid="{00000000-0005-0000-0000-000064520000}"/>
    <cellStyle name="SAPBEXHLevel1 3 13 2 8" xfId="41679" xr:uid="{812832A5-EC30-4916-922F-8F5CC449C2BC}"/>
    <cellStyle name="SAPBEXHLevel1 3 13 2 9" xfId="43941" xr:uid="{247FC673-CA56-4747-ABAD-5B7C24439B8C}"/>
    <cellStyle name="SAPBEXHLevel1 3 13 3" xfId="8367" xr:uid="{00000000-0005-0000-0000-000065520000}"/>
    <cellStyle name="SAPBEXHLevel1 3 13 3 2" xfId="24396" xr:uid="{00000000-0005-0000-0000-000066520000}"/>
    <cellStyle name="SAPBEXHLevel1 3 13 4" xfId="11194" xr:uid="{00000000-0005-0000-0000-000067520000}"/>
    <cellStyle name="SAPBEXHLevel1 3 13 4 2" xfId="27061" xr:uid="{00000000-0005-0000-0000-000068520000}"/>
    <cellStyle name="SAPBEXHLevel1 3 13 5" xfId="13567" xr:uid="{00000000-0005-0000-0000-000069520000}"/>
    <cellStyle name="SAPBEXHLevel1 3 13 5 2" xfId="29191" xr:uid="{00000000-0005-0000-0000-00006A520000}"/>
    <cellStyle name="SAPBEXHLevel1 3 13 6" xfId="16546" xr:uid="{00000000-0005-0000-0000-00006B520000}"/>
    <cellStyle name="SAPBEXHLevel1 3 13 6 2" xfId="31684" xr:uid="{00000000-0005-0000-0000-00006C520000}"/>
    <cellStyle name="SAPBEXHLevel1 3 13 7" xfId="19156" xr:uid="{00000000-0005-0000-0000-00006D520000}"/>
    <cellStyle name="SAPBEXHLevel1 3 13 7 2" xfId="34103" xr:uid="{00000000-0005-0000-0000-00006E520000}"/>
    <cellStyle name="SAPBEXHLevel1 3 13 8" xfId="39556" xr:uid="{B554C2F6-64C0-462C-B595-37F9750C9804}"/>
    <cellStyle name="SAPBEXHLevel1 3 13 9" xfId="42722" xr:uid="{D40377A8-1C61-4250-A92F-5FEC2EC08C77}"/>
    <cellStyle name="SAPBEXHLevel1 3 14" xfId="3199" xr:uid="{00000000-0005-0000-0000-00006F520000}"/>
    <cellStyle name="SAPBEXHLevel1 3 14 10" xfId="42168" xr:uid="{66D56CF8-5CA4-4F33-A4C3-305121B3E9FA}"/>
    <cellStyle name="SAPBEXHLevel1 3 14 11" xfId="47242" xr:uid="{0618C4E2-4681-4AFC-9E1A-422D0A5ABCC0}"/>
    <cellStyle name="SAPBEXHLevel1 3 14 2" xfId="4323" xr:uid="{00000000-0005-0000-0000-000070520000}"/>
    <cellStyle name="SAPBEXHLevel1 3 14 2 10" xfId="46132" xr:uid="{F1405846-4158-414F-B677-88644EC73666}"/>
    <cellStyle name="SAPBEXHLevel1 3 14 2 11" xfId="48450" xr:uid="{B33109AA-D612-471B-B0E0-31707CD45562}"/>
    <cellStyle name="SAPBEXHLevel1 3 14 2 2" xfId="9478" xr:uid="{00000000-0005-0000-0000-000071520000}"/>
    <cellStyle name="SAPBEXHLevel1 3 14 2 2 2" xfId="25469" xr:uid="{00000000-0005-0000-0000-000072520000}"/>
    <cellStyle name="SAPBEXHLevel1 3 14 2 3" xfId="12296" xr:uid="{00000000-0005-0000-0000-000073520000}"/>
    <cellStyle name="SAPBEXHLevel1 3 14 2 3 2" xfId="28140" xr:uid="{00000000-0005-0000-0000-000074520000}"/>
    <cellStyle name="SAPBEXHLevel1 3 14 2 4" xfId="12994" xr:uid="{00000000-0005-0000-0000-000075520000}"/>
    <cellStyle name="SAPBEXHLevel1 3 14 2 4 2" xfId="28800" xr:uid="{00000000-0005-0000-0000-000076520000}"/>
    <cellStyle name="SAPBEXHLevel1 3 14 2 5" xfId="17619" xr:uid="{00000000-0005-0000-0000-000077520000}"/>
    <cellStyle name="SAPBEXHLevel1 3 14 2 5 2" xfId="32735" xr:uid="{00000000-0005-0000-0000-000078520000}"/>
    <cellStyle name="SAPBEXHLevel1 3 14 2 6" xfId="20227" xr:uid="{00000000-0005-0000-0000-000079520000}"/>
    <cellStyle name="SAPBEXHLevel1 3 14 2 6 2" xfId="35164" xr:uid="{00000000-0005-0000-0000-00007A520000}"/>
    <cellStyle name="SAPBEXHLevel1 3 14 2 7" xfId="21969" xr:uid="{00000000-0005-0000-0000-00007B520000}"/>
    <cellStyle name="SAPBEXHLevel1 3 14 2 7 2" xfId="36888" xr:uid="{00000000-0005-0000-0000-00007C520000}"/>
    <cellStyle name="SAPBEXHLevel1 3 14 2 8" xfId="41678" xr:uid="{6CBEE1F9-6613-421B-B68B-5055A653396E}"/>
    <cellStyle name="SAPBEXHLevel1 3 14 2 9" xfId="43942" xr:uid="{6E573A50-A93A-496C-8615-DB36BFF609D3}"/>
    <cellStyle name="SAPBEXHLevel1 3 14 3" xfId="8368" xr:uid="{00000000-0005-0000-0000-00007D520000}"/>
    <cellStyle name="SAPBEXHLevel1 3 14 3 2" xfId="24397" xr:uid="{00000000-0005-0000-0000-00007E520000}"/>
    <cellStyle name="SAPBEXHLevel1 3 14 4" xfId="11195" xr:uid="{00000000-0005-0000-0000-00007F520000}"/>
    <cellStyle name="SAPBEXHLevel1 3 14 4 2" xfId="27062" xr:uid="{00000000-0005-0000-0000-000080520000}"/>
    <cellStyle name="SAPBEXHLevel1 3 14 5" xfId="13837" xr:uid="{00000000-0005-0000-0000-000081520000}"/>
    <cellStyle name="SAPBEXHLevel1 3 14 5 2" xfId="29425" xr:uid="{00000000-0005-0000-0000-000082520000}"/>
    <cellStyle name="SAPBEXHLevel1 3 14 6" xfId="16547" xr:uid="{00000000-0005-0000-0000-000083520000}"/>
    <cellStyle name="SAPBEXHLevel1 3 14 6 2" xfId="31685" xr:uid="{00000000-0005-0000-0000-000084520000}"/>
    <cellStyle name="SAPBEXHLevel1 3 14 7" xfId="19157" xr:uid="{00000000-0005-0000-0000-000085520000}"/>
    <cellStyle name="SAPBEXHLevel1 3 14 7 2" xfId="34104" xr:uid="{00000000-0005-0000-0000-000086520000}"/>
    <cellStyle name="SAPBEXHLevel1 3 14 8" xfId="40695" xr:uid="{39AD150F-F9C4-4042-BCB9-936103E0CF26}"/>
    <cellStyle name="SAPBEXHLevel1 3 14 9" xfId="42723" xr:uid="{545E4407-79B1-4C72-830D-D79D0D46D2B4}"/>
    <cellStyle name="SAPBEXHLevel1 3 15" xfId="3200" xr:uid="{00000000-0005-0000-0000-000087520000}"/>
    <cellStyle name="SAPBEXHLevel1 3 15 10" xfId="42169" xr:uid="{DFCDDDFE-3FE7-41F5-9322-21103C240D25}"/>
    <cellStyle name="SAPBEXHLevel1 3 15 11" xfId="47243" xr:uid="{C7EBA030-9D60-48AF-B78B-9C1EB15ED970}"/>
    <cellStyle name="SAPBEXHLevel1 3 15 2" xfId="4322" xr:uid="{00000000-0005-0000-0000-000088520000}"/>
    <cellStyle name="SAPBEXHLevel1 3 15 2 10" xfId="46133" xr:uid="{F3B24B1F-AB1A-4EFE-8074-9552DCDEC113}"/>
    <cellStyle name="SAPBEXHLevel1 3 15 2 11" xfId="48451" xr:uid="{A90E2C38-7E4F-4EBE-81A1-EC849D5FD7FA}"/>
    <cellStyle name="SAPBEXHLevel1 3 15 2 2" xfId="9477" xr:uid="{00000000-0005-0000-0000-000089520000}"/>
    <cellStyle name="SAPBEXHLevel1 3 15 2 2 2" xfId="25468" xr:uid="{00000000-0005-0000-0000-00008A520000}"/>
    <cellStyle name="SAPBEXHLevel1 3 15 2 3" xfId="12295" xr:uid="{00000000-0005-0000-0000-00008B520000}"/>
    <cellStyle name="SAPBEXHLevel1 3 15 2 3 2" xfId="28139" xr:uid="{00000000-0005-0000-0000-00008C520000}"/>
    <cellStyle name="SAPBEXHLevel1 3 15 2 4" xfId="14423" xr:uid="{00000000-0005-0000-0000-00008D520000}"/>
    <cellStyle name="SAPBEXHLevel1 3 15 2 4 2" xfId="29942" xr:uid="{00000000-0005-0000-0000-00008E520000}"/>
    <cellStyle name="SAPBEXHLevel1 3 15 2 5" xfId="17618" xr:uid="{00000000-0005-0000-0000-00008F520000}"/>
    <cellStyle name="SAPBEXHLevel1 3 15 2 5 2" xfId="32734" xr:uid="{00000000-0005-0000-0000-000090520000}"/>
    <cellStyle name="SAPBEXHLevel1 3 15 2 6" xfId="20226" xr:uid="{00000000-0005-0000-0000-000091520000}"/>
    <cellStyle name="SAPBEXHLevel1 3 15 2 6 2" xfId="35163" xr:uid="{00000000-0005-0000-0000-000092520000}"/>
    <cellStyle name="SAPBEXHLevel1 3 15 2 7" xfId="21218" xr:uid="{00000000-0005-0000-0000-000093520000}"/>
    <cellStyle name="SAPBEXHLevel1 3 15 2 7 2" xfId="36144" xr:uid="{00000000-0005-0000-0000-000094520000}"/>
    <cellStyle name="SAPBEXHLevel1 3 15 2 8" xfId="41677" xr:uid="{9743FA97-CDF5-4A34-8F50-64CB7742C18D}"/>
    <cellStyle name="SAPBEXHLevel1 3 15 2 9" xfId="43943" xr:uid="{E069EB0A-95A3-47DC-B3F1-95B67EF52A20}"/>
    <cellStyle name="SAPBEXHLevel1 3 15 3" xfId="8369" xr:uid="{00000000-0005-0000-0000-000095520000}"/>
    <cellStyle name="SAPBEXHLevel1 3 15 3 2" xfId="24398" xr:uid="{00000000-0005-0000-0000-000096520000}"/>
    <cellStyle name="SAPBEXHLevel1 3 15 4" xfId="11196" xr:uid="{00000000-0005-0000-0000-000097520000}"/>
    <cellStyle name="SAPBEXHLevel1 3 15 4 2" xfId="27063" xr:uid="{00000000-0005-0000-0000-000098520000}"/>
    <cellStyle name="SAPBEXHLevel1 3 15 5" xfId="15025" xr:uid="{00000000-0005-0000-0000-000099520000}"/>
    <cellStyle name="SAPBEXHLevel1 3 15 5 2" xfId="30472" xr:uid="{00000000-0005-0000-0000-00009A520000}"/>
    <cellStyle name="SAPBEXHLevel1 3 15 6" xfId="16548" xr:uid="{00000000-0005-0000-0000-00009B520000}"/>
    <cellStyle name="SAPBEXHLevel1 3 15 6 2" xfId="31686" xr:uid="{00000000-0005-0000-0000-00009C520000}"/>
    <cellStyle name="SAPBEXHLevel1 3 15 7" xfId="19158" xr:uid="{00000000-0005-0000-0000-00009D520000}"/>
    <cellStyle name="SAPBEXHLevel1 3 15 7 2" xfId="34105" xr:uid="{00000000-0005-0000-0000-00009E520000}"/>
    <cellStyle name="SAPBEXHLevel1 3 15 8" xfId="39555" xr:uid="{4D1BFF65-0B8E-4A1B-9CA6-F2562966E4B6}"/>
    <cellStyle name="SAPBEXHLevel1 3 15 9" xfId="42724" xr:uid="{ABC57860-40EE-47A1-A79B-BE66C3FDCBD3}"/>
    <cellStyle name="SAPBEXHLevel1 3 16" xfId="3201" xr:uid="{00000000-0005-0000-0000-00009F520000}"/>
    <cellStyle name="SAPBEXHLevel1 3 16 10" xfId="42170" xr:uid="{EB59505E-9493-4E7E-AA24-03BBE959F18F}"/>
    <cellStyle name="SAPBEXHLevel1 3 16 11" xfId="47244" xr:uid="{39058E36-B612-484F-831E-5E766BCF0DE3}"/>
    <cellStyle name="SAPBEXHLevel1 3 16 2" xfId="4321" xr:uid="{00000000-0005-0000-0000-0000A0520000}"/>
    <cellStyle name="SAPBEXHLevel1 3 16 2 10" xfId="46134" xr:uid="{C0446A8B-D953-4E82-ABD3-486DF7357C89}"/>
    <cellStyle name="SAPBEXHLevel1 3 16 2 11" xfId="48452" xr:uid="{57A9C341-3C9C-44B2-92E1-B71275F2933D}"/>
    <cellStyle name="SAPBEXHLevel1 3 16 2 2" xfId="9476" xr:uid="{00000000-0005-0000-0000-0000A1520000}"/>
    <cellStyle name="SAPBEXHLevel1 3 16 2 2 2" xfId="25467" xr:uid="{00000000-0005-0000-0000-0000A2520000}"/>
    <cellStyle name="SAPBEXHLevel1 3 16 2 3" xfId="12294" xr:uid="{00000000-0005-0000-0000-0000A3520000}"/>
    <cellStyle name="SAPBEXHLevel1 3 16 2 3 2" xfId="28138" xr:uid="{00000000-0005-0000-0000-0000A4520000}"/>
    <cellStyle name="SAPBEXHLevel1 3 16 2 4" xfId="10428" xr:uid="{00000000-0005-0000-0000-0000A5520000}"/>
    <cellStyle name="SAPBEXHLevel1 3 16 2 4 2" xfId="26351" xr:uid="{00000000-0005-0000-0000-0000A6520000}"/>
    <cellStyle name="SAPBEXHLevel1 3 16 2 5" xfId="17617" xr:uid="{00000000-0005-0000-0000-0000A7520000}"/>
    <cellStyle name="SAPBEXHLevel1 3 16 2 5 2" xfId="32733" xr:uid="{00000000-0005-0000-0000-0000A8520000}"/>
    <cellStyle name="SAPBEXHLevel1 3 16 2 6" xfId="20225" xr:uid="{00000000-0005-0000-0000-0000A9520000}"/>
    <cellStyle name="SAPBEXHLevel1 3 16 2 6 2" xfId="35162" xr:uid="{00000000-0005-0000-0000-0000AA520000}"/>
    <cellStyle name="SAPBEXHLevel1 3 16 2 7" xfId="21575" xr:uid="{00000000-0005-0000-0000-0000AB520000}"/>
    <cellStyle name="SAPBEXHLevel1 3 16 2 7 2" xfId="36501" xr:uid="{00000000-0005-0000-0000-0000AC520000}"/>
    <cellStyle name="SAPBEXHLevel1 3 16 2 8" xfId="41676" xr:uid="{73BA1D50-F5B3-43B5-806A-909809B43C03}"/>
    <cellStyle name="SAPBEXHLevel1 3 16 2 9" xfId="43944" xr:uid="{B01CF606-017F-4A8B-BAE7-2EDDB34C8507}"/>
    <cellStyle name="SAPBEXHLevel1 3 16 3" xfId="8370" xr:uid="{00000000-0005-0000-0000-0000AD520000}"/>
    <cellStyle name="SAPBEXHLevel1 3 16 3 2" xfId="24399" xr:uid="{00000000-0005-0000-0000-0000AE520000}"/>
    <cellStyle name="SAPBEXHLevel1 3 16 4" xfId="11197" xr:uid="{00000000-0005-0000-0000-0000AF520000}"/>
    <cellStyle name="SAPBEXHLevel1 3 16 4 2" xfId="27064" xr:uid="{00000000-0005-0000-0000-0000B0520000}"/>
    <cellStyle name="SAPBEXHLevel1 3 16 5" xfId="15026" xr:uid="{00000000-0005-0000-0000-0000B1520000}"/>
    <cellStyle name="SAPBEXHLevel1 3 16 5 2" xfId="30473" xr:uid="{00000000-0005-0000-0000-0000B2520000}"/>
    <cellStyle name="SAPBEXHLevel1 3 16 6" xfId="16549" xr:uid="{00000000-0005-0000-0000-0000B3520000}"/>
    <cellStyle name="SAPBEXHLevel1 3 16 6 2" xfId="31687" xr:uid="{00000000-0005-0000-0000-0000B4520000}"/>
    <cellStyle name="SAPBEXHLevel1 3 16 7" xfId="19159" xr:uid="{00000000-0005-0000-0000-0000B5520000}"/>
    <cellStyle name="SAPBEXHLevel1 3 16 7 2" xfId="34106" xr:uid="{00000000-0005-0000-0000-0000B6520000}"/>
    <cellStyle name="SAPBEXHLevel1 3 16 8" xfId="40694" xr:uid="{4D0474D1-95DB-406F-8336-60B7BC97A843}"/>
    <cellStyle name="SAPBEXHLevel1 3 16 9" xfId="42725" xr:uid="{56D9A58F-97E7-42E4-A9AE-0CEF7426BE44}"/>
    <cellStyle name="SAPBEXHLevel1 3 17" xfId="4328" xr:uid="{00000000-0005-0000-0000-0000B7520000}"/>
    <cellStyle name="SAPBEXHLevel1 3 17 10" xfId="45508" xr:uid="{7475810A-3EAF-40C6-B47B-8EF27D13B094}"/>
    <cellStyle name="SAPBEXHLevel1 3 17 11" xfId="47830" xr:uid="{98C437B4-B029-4AAE-88D7-36F4C2654AA3}"/>
    <cellStyle name="SAPBEXHLevel1 3 17 2" xfId="9483" xr:uid="{00000000-0005-0000-0000-0000B8520000}"/>
    <cellStyle name="SAPBEXHLevel1 3 17 2 2" xfId="25474" xr:uid="{00000000-0005-0000-0000-0000B9520000}"/>
    <cellStyle name="SAPBEXHLevel1 3 17 3" xfId="12301" xr:uid="{00000000-0005-0000-0000-0000BA520000}"/>
    <cellStyle name="SAPBEXHLevel1 3 17 3 2" xfId="28145" xr:uid="{00000000-0005-0000-0000-0000BB520000}"/>
    <cellStyle name="SAPBEXHLevel1 3 17 4" xfId="6487" xr:uid="{00000000-0005-0000-0000-0000BC520000}"/>
    <cellStyle name="SAPBEXHLevel1 3 17 4 2" xfId="23095" xr:uid="{00000000-0005-0000-0000-0000BD520000}"/>
    <cellStyle name="SAPBEXHLevel1 3 17 5" xfId="17624" xr:uid="{00000000-0005-0000-0000-0000BE520000}"/>
    <cellStyle name="SAPBEXHLevel1 3 17 5 2" xfId="32740" xr:uid="{00000000-0005-0000-0000-0000BF520000}"/>
    <cellStyle name="SAPBEXHLevel1 3 17 6" xfId="20232" xr:uid="{00000000-0005-0000-0000-0000C0520000}"/>
    <cellStyle name="SAPBEXHLevel1 3 17 6 2" xfId="35169" xr:uid="{00000000-0005-0000-0000-0000C1520000}"/>
    <cellStyle name="SAPBEXHLevel1 3 17 7" xfId="21967" xr:uid="{00000000-0005-0000-0000-0000C2520000}"/>
    <cellStyle name="SAPBEXHLevel1 3 17 7 2" xfId="36886" xr:uid="{00000000-0005-0000-0000-0000C3520000}"/>
    <cellStyle name="SAPBEXHLevel1 3 17 8" xfId="40350" xr:uid="{A07CDDB7-224F-47CD-A635-4DC2913F996E}"/>
    <cellStyle name="SAPBEXHLevel1 3 17 9" xfId="38884" xr:uid="{35BA8E19-05BB-450A-A781-AA27C8944FF7}"/>
    <cellStyle name="SAPBEXHLevel1 3 18" xfId="5416" xr:uid="{00000000-0005-0000-0000-0000C4520000}"/>
    <cellStyle name="SAPBEXHLevel1 3 18 2" xfId="22667" xr:uid="{00000000-0005-0000-0000-0000C5520000}"/>
    <cellStyle name="SAPBEXHLevel1 3 19" xfId="7253" xr:uid="{00000000-0005-0000-0000-0000C6520000}"/>
    <cellStyle name="SAPBEXHLevel1 3 19 2" xfId="23507" xr:uid="{00000000-0005-0000-0000-0000C7520000}"/>
    <cellStyle name="SAPBEXHLevel1 3 2" xfId="3202" xr:uid="{00000000-0005-0000-0000-0000C8520000}"/>
    <cellStyle name="SAPBEXHLevel1 3 2 10" xfId="42726" xr:uid="{4807B126-A783-422C-9944-639F1A13E0FA}"/>
    <cellStyle name="SAPBEXHLevel1 3 2 11" xfId="42171" xr:uid="{BC049C61-F451-4379-8835-A4C052D1661E}"/>
    <cellStyle name="SAPBEXHLevel1 3 2 12" xfId="47245" xr:uid="{3DE9C6E5-B8AC-4208-BE32-DD7A096D1ABB}"/>
    <cellStyle name="SAPBEXHLevel1 3 2 2" xfId="3203" xr:uid="{00000000-0005-0000-0000-0000C9520000}"/>
    <cellStyle name="SAPBEXHLevel1 3 2 2 10" xfId="42172" xr:uid="{4ED0E9CB-EAFF-40B1-9695-AEEF462E5D20}"/>
    <cellStyle name="SAPBEXHLevel1 3 2 2 11" xfId="47246" xr:uid="{9E5EADF8-6D06-48F4-8E86-8E0E88E9F7F0}"/>
    <cellStyle name="SAPBEXHLevel1 3 2 2 2" xfId="3453" xr:uid="{00000000-0005-0000-0000-0000CA520000}"/>
    <cellStyle name="SAPBEXHLevel1 3 2 2 2 10" xfId="46136" xr:uid="{DB107E29-8722-4675-9B22-C221B6E4029A}"/>
    <cellStyle name="SAPBEXHLevel1 3 2 2 2 11" xfId="48454" xr:uid="{A46A960E-233A-4B36-9B1F-025A8F669596}"/>
    <cellStyle name="SAPBEXHLevel1 3 2 2 2 2" xfId="8621" xr:uid="{00000000-0005-0000-0000-0000CB520000}"/>
    <cellStyle name="SAPBEXHLevel1 3 2 2 2 2 2" xfId="24650" xr:uid="{00000000-0005-0000-0000-0000CC520000}"/>
    <cellStyle name="SAPBEXHLevel1 3 2 2 2 3" xfId="11448" xr:uid="{00000000-0005-0000-0000-0000CD520000}"/>
    <cellStyle name="SAPBEXHLevel1 3 2 2 2 3 2" xfId="27315" xr:uid="{00000000-0005-0000-0000-0000CE520000}"/>
    <cellStyle name="SAPBEXHLevel1 3 2 2 2 4" xfId="14620" xr:uid="{00000000-0005-0000-0000-0000CF520000}"/>
    <cellStyle name="SAPBEXHLevel1 3 2 2 2 4 2" xfId="30121" xr:uid="{00000000-0005-0000-0000-0000D0520000}"/>
    <cellStyle name="SAPBEXHLevel1 3 2 2 2 5" xfId="16800" xr:uid="{00000000-0005-0000-0000-0000D1520000}"/>
    <cellStyle name="SAPBEXHLevel1 3 2 2 2 5 2" xfId="31938" xr:uid="{00000000-0005-0000-0000-0000D2520000}"/>
    <cellStyle name="SAPBEXHLevel1 3 2 2 2 6" xfId="19410" xr:uid="{00000000-0005-0000-0000-0000D3520000}"/>
    <cellStyle name="SAPBEXHLevel1 3 2 2 2 6 2" xfId="34357" xr:uid="{00000000-0005-0000-0000-0000D4520000}"/>
    <cellStyle name="SAPBEXHLevel1 3 2 2 2 7" xfId="7005" xr:uid="{00000000-0005-0000-0000-0000D5520000}"/>
    <cellStyle name="SAPBEXHLevel1 3 2 2 2 7 2" xfId="23383" xr:uid="{00000000-0005-0000-0000-0000D6520000}"/>
    <cellStyle name="SAPBEXHLevel1 3 2 2 2 8" xfId="41675" xr:uid="{38655590-127D-4392-8387-B41006F138BE}"/>
    <cellStyle name="SAPBEXHLevel1 3 2 2 2 9" xfId="43946" xr:uid="{292DDE3D-0054-40CD-91D9-ABD094AA1F42}"/>
    <cellStyle name="SAPBEXHLevel1 3 2 2 3" xfId="8372" xr:uid="{00000000-0005-0000-0000-0000D7520000}"/>
    <cellStyle name="SAPBEXHLevel1 3 2 2 3 2" xfId="24401" xr:uid="{00000000-0005-0000-0000-0000D8520000}"/>
    <cellStyle name="SAPBEXHLevel1 3 2 2 4" xfId="11199" xr:uid="{00000000-0005-0000-0000-0000D9520000}"/>
    <cellStyle name="SAPBEXHLevel1 3 2 2 4 2" xfId="27066" xr:uid="{00000000-0005-0000-0000-0000DA520000}"/>
    <cellStyle name="SAPBEXHLevel1 3 2 2 5" xfId="14446" xr:uid="{00000000-0005-0000-0000-0000DB520000}"/>
    <cellStyle name="SAPBEXHLevel1 3 2 2 5 2" xfId="29965" xr:uid="{00000000-0005-0000-0000-0000DC520000}"/>
    <cellStyle name="SAPBEXHLevel1 3 2 2 6" xfId="16551" xr:uid="{00000000-0005-0000-0000-0000DD520000}"/>
    <cellStyle name="SAPBEXHLevel1 3 2 2 6 2" xfId="31689" xr:uid="{00000000-0005-0000-0000-0000DE520000}"/>
    <cellStyle name="SAPBEXHLevel1 3 2 2 7" xfId="19161" xr:uid="{00000000-0005-0000-0000-0000DF520000}"/>
    <cellStyle name="SAPBEXHLevel1 3 2 2 7 2" xfId="34108" xr:uid="{00000000-0005-0000-0000-0000E0520000}"/>
    <cellStyle name="SAPBEXHLevel1 3 2 2 8" xfId="40693" xr:uid="{49DD4F8A-5FB9-4993-AFAA-56C9810EFC35}"/>
    <cellStyle name="SAPBEXHLevel1 3 2 2 9" xfId="42727" xr:uid="{B4ED3F78-9519-4A3A-920C-8B886862F199}"/>
    <cellStyle name="SAPBEXHLevel1 3 2 3" xfId="4320" xr:uid="{00000000-0005-0000-0000-0000E1520000}"/>
    <cellStyle name="SAPBEXHLevel1 3 2 3 10" xfId="46135" xr:uid="{80031ECA-20BA-416E-BA1F-49C2EF196BAA}"/>
    <cellStyle name="SAPBEXHLevel1 3 2 3 11" xfId="48453" xr:uid="{8C7BAE36-35ED-41AA-ACB4-067A3761CCBE}"/>
    <cellStyle name="SAPBEXHLevel1 3 2 3 2" xfId="9475" xr:uid="{00000000-0005-0000-0000-0000E2520000}"/>
    <cellStyle name="SAPBEXHLevel1 3 2 3 2 2" xfId="25466" xr:uid="{00000000-0005-0000-0000-0000E3520000}"/>
    <cellStyle name="SAPBEXHLevel1 3 2 3 3" xfId="12293" xr:uid="{00000000-0005-0000-0000-0000E4520000}"/>
    <cellStyle name="SAPBEXHLevel1 3 2 3 3 2" xfId="28137" xr:uid="{00000000-0005-0000-0000-0000E5520000}"/>
    <cellStyle name="SAPBEXHLevel1 3 2 3 4" xfId="15476" xr:uid="{00000000-0005-0000-0000-0000E6520000}"/>
    <cellStyle name="SAPBEXHLevel1 3 2 3 4 2" xfId="30843" xr:uid="{00000000-0005-0000-0000-0000E7520000}"/>
    <cellStyle name="SAPBEXHLevel1 3 2 3 5" xfId="17616" xr:uid="{00000000-0005-0000-0000-0000E8520000}"/>
    <cellStyle name="SAPBEXHLevel1 3 2 3 5 2" xfId="32732" xr:uid="{00000000-0005-0000-0000-0000E9520000}"/>
    <cellStyle name="SAPBEXHLevel1 3 2 3 6" xfId="20224" xr:uid="{00000000-0005-0000-0000-0000EA520000}"/>
    <cellStyle name="SAPBEXHLevel1 3 2 3 6 2" xfId="35161" xr:uid="{00000000-0005-0000-0000-0000EB520000}"/>
    <cellStyle name="SAPBEXHLevel1 3 2 3 7" xfId="21671" xr:uid="{00000000-0005-0000-0000-0000EC520000}"/>
    <cellStyle name="SAPBEXHLevel1 3 2 3 7 2" xfId="36593" xr:uid="{00000000-0005-0000-0000-0000ED520000}"/>
    <cellStyle name="SAPBEXHLevel1 3 2 3 8" xfId="38168" xr:uid="{1EDCA994-1DC3-4B3D-BDD0-7DBB6928F566}"/>
    <cellStyle name="SAPBEXHLevel1 3 2 3 9" xfId="43945" xr:uid="{0A85BF37-D39F-4ADC-BCEA-DF9B8110339C}"/>
    <cellStyle name="SAPBEXHLevel1 3 2 4" xfId="8371" xr:uid="{00000000-0005-0000-0000-0000EE520000}"/>
    <cellStyle name="SAPBEXHLevel1 3 2 4 2" xfId="24400" xr:uid="{00000000-0005-0000-0000-0000EF520000}"/>
    <cellStyle name="SAPBEXHLevel1 3 2 5" xfId="11198" xr:uid="{00000000-0005-0000-0000-0000F0520000}"/>
    <cellStyle name="SAPBEXHLevel1 3 2 5 2" xfId="27065" xr:uid="{00000000-0005-0000-0000-0000F1520000}"/>
    <cellStyle name="SAPBEXHLevel1 3 2 6" xfId="13838" xr:uid="{00000000-0005-0000-0000-0000F2520000}"/>
    <cellStyle name="SAPBEXHLevel1 3 2 6 2" xfId="29426" xr:uid="{00000000-0005-0000-0000-0000F3520000}"/>
    <cellStyle name="SAPBEXHLevel1 3 2 7" xfId="16550" xr:uid="{00000000-0005-0000-0000-0000F4520000}"/>
    <cellStyle name="SAPBEXHLevel1 3 2 7 2" xfId="31688" xr:uid="{00000000-0005-0000-0000-0000F5520000}"/>
    <cellStyle name="SAPBEXHLevel1 3 2 8" xfId="19160" xr:uid="{00000000-0005-0000-0000-0000F6520000}"/>
    <cellStyle name="SAPBEXHLevel1 3 2 8 2" xfId="34107" xr:uid="{00000000-0005-0000-0000-0000F7520000}"/>
    <cellStyle name="SAPBEXHLevel1 3 2 9" xfId="39554" xr:uid="{B7484006-F8B1-44BD-9E69-A37C6A0BFACB}"/>
    <cellStyle name="SAPBEXHLevel1 3 20" xfId="6496" xr:uid="{00000000-0005-0000-0000-0000F8520000}"/>
    <cellStyle name="SAPBEXHLevel1 3 20 2" xfId="23102" xr:uid="{00000000-0005-0000-0000-0000F9520000}"/>
    <cellStyle name="SAPBEXHLevel1 3 21" xfId="7004" xr:uid="{00000000-0005-0000-0000-0000FA520000}"/>
    <cellStyle name="SAPBEXHLevel1 3 21 2" xfId="23382" xr:uid="{00000000-0005-0000-0000-0000FB520000}"/>
    <cellStyle name="SAPBEXHLevel1 3 22" xfId="13786" xr:uid="{00000000-0005-0000-0000-0000FC520000}"/>
    <cellStyle name="SAPBEXHLevel1 3 22 2" xfId="29378" xr:uid="{00000000-0005-0000-0000-0000FD520000}"/>
    <cellStyle name="SAPBEXHLevel1 3 23" xfId="22261" xr:uid="{00000000-0005-0000-0000-0000FE520000}"/>
    <cellStyle name="SAPBEXHLevel1 3 24" xfId="38262" xr:uid="{C292D6CB-0873-4800-A2FF-13785A74559F}"/>
    <cellStyle name="SAPBEXHLevel1 3 25" xfId="41335" xr:uid="{0451E614-5776-44D8-89B9-DA26BFD6912B}"/>
    <cellStyle name="SAPBEXHLevel1 3 26" xfId="44541" xr:uid="{E6388861-A99B-432C-95F6-6FFD4E0750BD}"/>
    <cellStyle name="SAPBEXHLevel1 3 27" xfId="40101" xr:uid="{8CCA91AF-12DA-4032-8C3F-8AF326E15FEB}"/>
    <cellStyle name="SAPBEXHLevel1 3 3" xfId="3204" xr:uid="{00000000-0005-0000-0000-0000FF520000}"/>
    <cellStyle name="SAPBEXHLevel1 3 3 10" xfId="42728" xr:uid="{EC15A54A-4C18-441B-BCCB-37C9E6BACC49}"/>
    <cellStyle name="SAPBEXHLevel1 3 3 11" xfId="42173" xr:uid="{7C6C7826-01CE-4DF6-9BB4-E4271A2C3712}"/>
    <cellStyle name="SAPBEXHLevel1 3 3 12" xfId="47247" xr:uid="{A353F66E-25D1-40E9-95DF-D7E89FB04701}"/>
    <cellStyle name="SAPBEXHLevel1 3 3 2" xfId="3205" xr:uid="{00000000-0005-0000-0000-000000530000}"/>
    <cellStyle name="SAPBEXHLevel1 3 3 2 10" xfId="42174" xr:uid="{29C87839-2CA5-4F21-9E2E-F3C878F095B8}"/>
    <cellStyle name="SAPBEXHLevel1 3 3 2 11" xfId="47248" xr:uid="{B2B5036E-38B5-4F6A-A79A-EA6FECBB6752}"/>
    <cellStyle name="SAPBEXHLevel1 3 3 2 2" xfId="4318" xr:uid="{00000000-0005-0000-0000-000001530000}"/>
    <cellStyle name="SAPBEXHLevel1 3 3 2 2 10" xfId="46138" xr:uid="{93D6989C-1197-4574-A826-8C043C53D010}"/>
    <cellStyle name="SAPBEXHLevel1 3 3 2 2 11" xfId="48456" xr:uid="{BCC306EE-4C22-4DC1-B50A-2251B146AE20}"/>
    <cellStyle name="SAPBEXHLevel1 3 3 2 2 2" xfId="9473" xr:uid="{00000000-0005-0000-0000-000002530000}"/>
    <cellStyle name="SAPBEXHLevel1 3 3 2 2 2 2" xfId="25464" xr:uid="{00000000-0005-0000-0000-000003530000}"/>
    <cellStyle name="SAPBEXHLevel1 3 3 2 2 3" xfId="12291" xr:uid="{00000000-0005-0000-0000-000004530000}"/>
    <cellStyle name="SAPBEXHLevel1 3 3 2 2 3 2" xfId="28135" xr:uid="{00000000-0005-0000-0000-000005530000}"/>
    <cellStyle name="SAPBEXHLevel1 3 3 2 2 4" xfId="11812" xr:uid="{00000000-0005-0000-0000-000006530000}"/>
    <cellStyle name="SAPBEXHLevel1 3 3 2 2 4 2" xfId="27663" xr:uid="{00000000-0005-0000-0000-000007530000}"/>
    <cellStyle name="SAPBEXHLevel1 3 3 2 2 5" xfId="17614" xr:uid="{00000000-0005-0000-0000-000008530000}"/>
    <cellStyle name="SAPBEXHLevel1 3 3 2 2 5 2" xfId="32730" xr:uid="{00000000-0005-0000-0000-000009530000}"/>
    <cellStyle name="SAPBEXHLevel1 3 3 2 2 6" xfId="20222" xr:uid="{00000000-0005-0000-0000-00000A530000}"/>
    <cellStyle name="SAPBEXHLevel1 3 3 2 2 6 2" xfId="35159" xr:uid="{00000000-0005-0000-0000-00000B530000}"/>
    <cellStyle name="SAPBEXHLevel1 3 3 2 2 7" xfId="21672" xr:uid="{00000000-0005-0000-0000-00000C530000}"/>
    <cellStyle name="SAPBEXHLevel1 3 3 2 2 7 2" xfId="36594" xr:uid="{00000000-0005-0000-0000-00000D530000}"/>
    <cellStyle name="SAPBEXHLevel1 3 3 2 2 8" xfId="41673" xr:uid="{1AE224A3-677C-4387-B7EF-A081FC447235}"/>
    <cellStyle name="SAPBEXHLevel1 3 3 2 2 9" xfId="43948" xr:uid="{94B448E0-7406-423F-8DCF-1E772F44097A}"/>
    <cellStyle name="SAPBEXHLevel1 3 3 2 3" xfId="8374" xr:uid="{00000000-0005-0000-0000-00000E530000}"/>
    <cellStyle name="SAPBEXHLevel1 3 3 2 3 2" xfId="24403" xr:uid="{00000000-0005-0000-0000-00000F530000}"/>
    <cellStyle name="SAPBEXHLevel1 3 3 2 4" xfId="11201" xr:uid="{00000000-0005-0000-0000-000010530000}"/>
    <cellStyle name="SAPBEXHLevel1 3 3 2 4 2" xfId="27068" xr:uid="{00000000-0005-0000-0000-000011530000}"/>
    <cellStyle name="SAPBEXHLevel1 3 3 2 5" xfId="14452" xr:uid="{00000000-0005-0000-0000-000012530000}"/>
    <cellStyle name="SAPBEXHLevel1 3 3 2 5 2" xfId="29969" xr:uid="{00000000-0005-0000-0000-000013530000}"/>
    <cellStyle name="SAPBEXHLevel1 3 3 2 6" xfId="16553" xr:uid="{00000000-0005-0000-0000-000014530000}"/>
    <cellStyle name="SAPBEXHLevel1 3 3 2 6 2" xfId="31691" xr:uid="{00000000-0005-0000-0000-000015530000}"/>
    <cellStyle name="SAPBEXHLevel1 3 3 2 7" xfId="19163" xr:uid="{00000000-0005-0000-0000-000016530000}"/>
    <cellStyle name="SAPBEXHLevel1 3 3 2 7 2" xfId="34110" xr:uid="{00000000-0005-0000-0000-000017530000}"/>
    <cellStyle name="SAPBEXHLevel1 3 3 2 8" xfId="40692" xr:uid="{E563C946-17A8-4C5B-A659-1F96D506C2F2}"/>
    <cellStyle name="SAPBEXHLevel1 3 3 2 9" xfId="42729" xr:uid="{3D7B280B-C671-48CB-96CE-C190F11FD6B1}"/>
    <cellStyle name="SAPBEXHLevel1 3 3 3" xfId="4319" xr:uid="{00000000-0005-0000-0000-000018530000}"/>
    <cellStyle name="SAPBEXHLevel1 3 3 3 10" xfId="46137" xr:uid="{82A889FC-DB76-4531-9A00-2FFCE54295F9}"/>
    <cellStyle name="SAPBEXHLevel1 3 3 3 11" xfId="48455" xr:uid="{9E09A317-561B-457F-AF46-5050B7F16893}"/>
    <cellStyle name="SAPBEXHLevel1 3 3 3 2" xfId="9474" xr:uid="{00000000-0005-0000-0000-000019530000}"/>
    <cellStyle name="SAPBEXHLevel1 3 3 3 2 2" xfId="25465" xr:uid="{00000000-0005-0000-0000-00001A530000}"/>
    <cellStyle name="SAPBEXHLevel1 3 3 3 3" xfId="12292" xr:uid="{00000000-0005-0000-0000-00001B530000}"/>
    <cellStyle name="SAPBEXHLevel1 3 3 3 3 2" xfId="28136" xr:uid="{00000000-0005-0000-0000-00001C530000}"/>
    <cellStyle name="SAPBEXHLevel1 3 3 3 4" xfId="14485" xr:uid="{00000000-0005-0000-0000-00001D530000}"/>
    <cellStyle name="SAPBEXHLevel1 3 3 3 4 2" xfId="30001" xr:uid="{00000000-0005-0000-0000-00001E530000}"/>
    <cellStyle name="SAPBEXHLevel1 3 3 3 5" xfId="17615" xr:uid="{00000000-0005-0000-0000-00001F530000}"/>
    <cellStyle name="SAPBEXHLevel1 3 3 3 5 2" xfId="32731" xr:uid="{00000000-0005-0000-0000-000020530000}"/>
    <cellStyle name="SAPBEXHLevel1 3 3 3 6" xfId="20223" xr:uid="{00000000-0005-0000-0000-000021530000}"/>
    <cellStyle name="SAPBEXHLevel1 3 3 3 6 2" xfId="35160" xr:uid="{00000000-0005-0000-0000-000022530000}"/>
    <cellStyle name="SAPBEXHLevel1 3 3 3 7" xfId="21574" xr:uid="{00000000-0005-0000-0000-000023530000}"/>
    <cellStyle name="SAPBEXHLevel1 3 3 3 7 2" xfId="36500" xr:uid="{00000000-0005-0000-0000-000024530000}"/>
    <cellStyle name="SAPBEXHLevel1 3 3 3 8" xfId="41674" xr:uid="{6477CDCC-D866-41BA-8941-17423B219D3D}"/>
    <cellStyle name="SAPBEXHLevel1 3 3 3 9" xfId="43947" xr:uid="{BD83E71F-D830-4823-98D5-150917E2E577}"/>
    <cellStyle name="SAPBEXHLevel1 3 3 4" xfId="8373" xr:uid="{00000000-0005-0000-0000-000025530000}"/>
    <cellStyle name="SAPBEXHLevel1 3 3 4 2" xfId="24402" xr:uid="{00000000-0005-0000-0000-000026530000}"/>
    <cellStyle name="SAPBEXHLevel1 3 3 5" xfId="11200" xr:uid="{00000000-0005-0000-0000-000027530000}"/>
    <cellStyle name="SAPBEXHLevel1 3 3 5 2" xfId="27067" xr:uid="{00000000-0005-0000-0000-000028530000}"/>
    <cellStyle name="SAPBEXHLevel1 3 3 6" xfId="14308" xr:uid="{00000000-0005-0000-0000-000029530000}"/>
    <cellStyle name="SAPBEXHLevel1 3 3 6 2" xfId="29831" xr:uid="{00000000-0005-0000-0000-00002A530000}"/>
    <cellStyle name="SAPBEXHLevel1 3 3 7" xfId="16552" xr:uid="{00000000-0005-0000-0000-00002B530000}"/>
    <cellStyle name="SAPBEXHLevel1 3 3 7 2" xfId="31690" xr:uid="{00000000-0005-0000-0000-00002C530000}"/>
    <cellStyle name="SAPBEXHLevel1 3 3 8" xfId="19162" xr:uid="{00000000-0005-0000-0000-00002D530000}"/>
    <cellStyle name="SAPBEXHLevel1 3 3 8 2" xfId="34109" xr:uid="{00000000-0005-0000-0000-00002E530000}"/>
    <cellStyle name="SAPBEXHLevel1 3 3 9" xfId="39553" xr:uid="{8375C145-0148-4EE8-BCA7-E1A1CD7B4BCB}"/>
    <cellStyle name="SAPBEXHLevel1 3 4" xfId="3206" xr:uid="{00000000-0005-0000-0000-00002F530000}"/>
    <cellStyle name="SAPBEXHLevel1 3 4 10" xfId="42730" xr:uid="{8BFBFE72-21AC-4534-90D8-7A1340C37321}"/>
    <cellStyle name="SAPBEXHLevel1 3 4 11" xfId="42175" xr:uid="{385433F4-7495-4BE0-96E2-2963565572F4}"/>
    <cellStyle name="SAPBEXHLevel1 3 4 12" xfId="47249" xr:uid="{7AC380E9-8495-4775-8931-D845FD12D00D}"/>
    <cellStyle name="SAPBEXHLevel1 3 4 2" xfId="3207" xr:uid="{00000000-0005-0000-0000-000030530000}"/>
    <cellStyle name="SAPBEXHLevel1 3 4 2 10" xfId="42176" xr:uid="{24DD2FD6-CA2D-4319-AC97-6490311E6CEE}"/>
    <cellStyle name="SAPBEXHLevel1 3 4 2 11" xfId="47250" xr:uid="{A3ECC60C-0F39-4BFB-8DA0-58729DAA6AF8}"/>
    <cellStyle name="SAPBEXHLevel1 3 4 2 2" xfId="4316" xr:uid="{00000000-0005-0000-0000-000031530000}"/>
    <cellStyle name="SAPBEXHLevel1 3 4 2 2 10" xfId="46140" xr:uid="{4A66C0D4-EBB3-4B50-82D6-D48EEA0CD4DA}"/>
    <cellStyle name="SAPBEXHLevel1 3 4 2 2 11" xfId="48458" xr:uid="{376CAE3D-5181-4720-AD46-CBA3B9DCFC55}"/>
    <cellStyle name="SAPBEXHLevel1 3 4 2 2 2" xfId="9471" xr:uid="{00000000-0005-0000-0000-000032530000}"/>
    <cellStyle name="SAPBEXHLevel1 3 4 2 2 2 2" xfId="25462" xr:uid="{00000000-0005-0000-0000-000033530000}"/>
    <cellStyle name="SAPBEXHLevel1 3 4 2 2 3" xfId="12289" xr:uid="{00000000-0005-0000-0000-000034530000}"/>
    <cellStyle name="SAPBEXHLevel1 3 4 2 2 3 2" xfId="28133" xr:uid="{00000000-0005-0000-0000-000035530000}"/>
    <cellStyle name="SAPBEXHLevel1 3 4 2 2 4" xfId="12985" xr:uid="{00000000-0005-0000-0000-000036530000}"/>
    <cellStyle name="SAPBEXHLevel1 3 4 2 2 4 2" xfId="28791" xr:uid="{00000000-0005-0000-0000-000037530000}"/>
    <cellStyle name="SAPBEXHLevel1 3 4 2 2 5" xfId="17612" xr:uid="{00000000-0005-0000-0000-000038530000}"/>
    <cellStyle name="SAPBEXHLevel1 3 4 2 2 5 2" xfId="32728" xr:uid="{00000000-0005-0000-0000-000039530000}"/>
    <cellStyle name="SAPBEXHLevel1 3 4 2 2 6" xfId="20220" xr:uid="{00000000-0005-0000-0000-00003A530000}"/>
    <cellStyle name="SAPBEXHLevel1 3 4 2 2 6 2" xfId="35157" xr:uid="{00000000-0005-0000-0000-00003B530000}"/>
    <cellStyle name="SAPBEXHLevel1 3 4 2 2 7" xfId="15793" xr:uid="{00000000-0005-0000-0000-00003C530000}"/>
    <cellStyle name="SAPBEXHLevel1 3 4 2 2 7 2" xfId="31045" xr:uid="{00000000-0005-0000-0000-00003D530000}"/>
    <cellStyle name="SAPBEXHLevel1 3 4 2 2 8" xfId="41671" xr:uid="{261F05DD-956A-48DF-B010-77F24C968D87}"/>
    <cellStyle name="SAPBEXHLevel1 3 4 2 2 9" xfId="43950" xr:uid="{E3C28F00-D2E5-4AFE-B2D4-A5AFD82728F7}"/>
    <cellStyle name="SAPBEXHLevel1 3 4 2 3" xfId="8376" xr:uid="{00000000-0005-0000-0000-00003E530000}"/>
    <cellStyle name="SAPBEXHLevel1 3 4 2 3 2" xfId="24405" xr:uid="{00000000-0005-0000-0000-00003F530000}"/>
    <cellStyle name="SAPBEXHLevel1 3 4 2 4" xfId="11203" xr:uid="{00000000-0005-0000-0000-000040530000}"/>
    <cellStyle name="SAPBEXHLevel1 3 4 2 4 2" xfId="27070" xr:uid="{00000000-0005-0000-0000-000041530000}"/>
    <cellStyle name="SAPBEXHLevel1 3 4 2 5" xfId="5969" xr:uid="{00000000-0005-0000-0000-000042530000}"/>
    <cellStyle name="SAPBEXHLevel1 3 4 2 5 2" xfId="22942" xr:uid="{00000000-0005-0000-0000-000043530000}"/>
    <cellStyle name="SAPBEXHLevel1 3 4 2 6" xfId="16555" xr:uid="{00000000-0005-0000-0000-000044530000}"/>
    <cellStyle name="SAPBEXHLevel1 3 4 2 6 2" xfId="31693" xr:uid="{00000000-0005-0000-0000-000045530000}"/>
    <cellStyle name="SAPBEXHLevel1 3 4 2 7" xfId="19165" xr:uid="{00000000-0005-0000-0000-000046530000}"/>
    <cellStyle name="SAPBEXHLevel1 3 4 2 7 2" xfId="34112" xr:uid="{00000000-0005-0000-0000-000047530000}"/>
    <cellStyle name="SAPBEXHLevel1 3 4 2 8" xfId="40691" xr:uid="{682096B6-4F69-4B1F-BDB7-D9EC30C72EB8}"/>
    <cellStyle name="SAPBEXHLevel1 3 4 2 9" xfId="42731" xr:uid="{C04F2155-B438-444A-A209-05A4229EA110}"/>
    <cellStyle name="SAPBEXHLevel1 3 4 3" xfId="4317" xr:uid="{00000000-0005-0000-0000-000048530000}"/>
    <cellStyle name="SAPBEXHLevel1 3 4 3 10" xfId="46139" xr:uid="{ADAD9181-BDFF-46D2-9AD7-19409A146D53}"/>
    <cellStyle name="SAPBEXHLevel1 3 4 3 11" xfId="48457" xr:uid="{25F7D419-D624-4450-B154-F21273DDE367}"/>
    <cellStyle name="SAPBEXHLevel1 3 4 3 2" xfId="9472" xr:uid="{00000000-0005-0000-0000-000049530000}"/>
    <cellStyle name="SAPBEXHLevel1 3 4 3 2 2" xfId="25463" xr:uid="{00000000-0005-0000-0000-00004A530000}"/>
    <cellStyle name="SAPBEXHLevel1 3 4 3 3" xfId="12290" xr:uid="{00000000-0005-0000-0000-00004B530000}"/>
    <cellStyle name="SAPBEXHLevel1 3 4 3 3 2" xfId="28134" xr:uid="{00000000-0005-0000-0000-00004C530000}"/>
    <cellStyle name="SAPBEXHLevel1 3 4 3 4" xfId="10429" xr:uid="{00000000-0005-0000-0000-00004D530000}"/>
    <cellStyle name="SAPBEXHLevel1 3 4 3 4 2" xfId="26352" xr:uid="{00000000-0005-0000-0000-00004E530000}"/>
    <cellStyle name="SAPBEXHLevel1 3 4 3 5" xfId="17613" xr:uid="{00000000-0005-0000-0000-00004F530000}"/>
    <cellStyle name="SAPBEXHLevel1 3 4 3 5 2" xfId="32729" xr:uid="{00000000-0005-0000-0000-000050530000}"/>
    <cellStyle name="SAPBEXHLevel1 3 4 3 6" xfId="20221" xr:uid="{00000000-0005-0000-0000-000051530000}"/>
    <cellStyle name="SAPBEXHLevel1 3 4 3 6 2" xfId="35158" xr:uid="{00000000-0005-0000-0000-000052530000}"/>
    <cellStyle name="SAPBEXHLevel1 3 4 3 7" xfId="21573" xr:uid="{00000000-0005-0000-0000-000053530000}"/>
    <cellStyle name="SAPBEXHLevel1 3 4 3 7 2" xfId="36499" xr:uid="{00000000-0005-0000-0000-000054530000}"/>
    <cellStyle name="SAPBEXHLevel1 3 4 3 8" xfId="41672" xr:uid="{364AE628-6888-4B05-8CED-F0480CB8FB0C}"/>
    <cellStyle name="SAPBEXHLevel1 3 4 3 9" xfId="43949" xr:uid="{564743D8-5A94-4268-A1A8-7B1C5C8DBD3F}"/>
    <cellStyle name="SAPBEXHLevel1 3 4 4" xfId="8375" xr:uid="{00000000-0005-0000-0000-000055530000}"/>
    <cellStyle name="SAPBEXHLevel1 3 4 4 2" xfId="24404" xr:uid="{00000000-0005-0000-0000-000056530000}"/>
    <cellStyle name="SAPBEXHLevel1 3 4 5" xfId="11202" xr:uid="{00000000-0005-0000-0000-000057530000}"/>
    <cellStyle name="SAPBEXHLevel1 3 4 5 2" xfId="27069" xr:uid="{00000000-0005-0000-0000-000058530000}"/>
    <cellStyle name="SAPBEXHLevel1 3 4 6" xfId="5235" xr:uid="{00000000-0005-0000-0000-000059530000}"/>
    <cellStyle name="SAPBEXHLevel1 3 4 6 2" xfId="22550" xr:uid="{00000000-0005-0000-0000-00005A530000}"/>
    <cellStyle name="SAPBEXHLevel1 3 4 7" xfId="16554" xr:uid="{00000000-0005-0000-0000-00005B530000}"/>
    <cellStyle name="SAPBEXHLevel1 3 4 7 2" xfId="31692" xr:uid="{00000000-0005-0000-0000-00005C530000}"/>
    <cellStyle name="SAPBEXHLevel1 3 4 8" xfId="19164" xr:uid="{00000000-0005-0000-0000-00005D530000}"/>
    <cellStyle name="SAPBEXHLevel1 3 4 8 2" xfId="34111" xr:uid="{00000000-0005-0000-0000-00005E530000}"/>
    <cellStyle name="SAPBEXHLevel1 3 4 9" xfId="39552" xr:uid="{FB9040C0-D833-48A2-819D-312FBA468C98}"/>
    <cellStyle name="SAPBEXHLevel1 3 5" xfId="3208" xr:uid="{00000000-0005-0000-0000-00005F530000}"/>
    <cellStyle name="SAPBEXHLevel1 3 5 10" xfId="42732" xr:uid="{7C7BFC7E-FB7D-4284-B618-0A42AB18469A}"/>
    <cellStyle name="SAPBEXHLevel1 3 5 11" xfId="42177" xr:uid="{1F4A7D99-A119-41EC-8AC2-D8E8D9ED0027}"/>
    <cellStyle name="SAPBEXHLevel1 3 5 12" xfId="47251" xr:uid="{31F95EDE-9DBB-4DF5-BE4A-737F715A0BEF}"/>
    <cellStyle name="SAPBEXHLevel1 3 5 2" xfId="3209" xr:uid="{00000000-0005-0000-0000-000060530000}"/>
    <cellStyle name="SAPBEXHLevel1 3 5 2 10" xfId="42178" xr:uid="{F82712BD-953B-4CBB-95D8-FF16E587A9F3}"/>
    <cellStyle name="SAPBEXHLevel1 3 5 2 11" xfId="47252" xr:uid="{AAFC15B8-6FF4-4A0A-A7F0-5AB2BE20AD30}"/>
    <cellStyle name="SAPBEXHLevel1 3 5 2 2" xfId="4314" xr:uid="{00000000-0005-0000-0000-000061530000}"/>
    <cellStyle name="SAPBEXHLevel1 3 5 2 2 10" xfId="46142" xr:uid="{7D3DFE0D-7BAE-4E2B-9597-BAB3BFC8DC28}"/>
    <cellStyle name="SAPBEXHLevel1 3 5 2 2 11" xfId="48460" xr:uid="{CFFA394A-0996-4542-913E-E6C34AB30041}"/>
    <cellStyle name="SAPBEXHLevel1 3 5 2 2 2" xfId="9469" xr:uid="{00000000-0005-0000-0000-000062530000}"/>
    <cellStyle name="SAPBEXHLevel1 3 5 2 2 2 2" xfId="25460" xr:uid="{00000000-0005-0000-0000-000063530000}"/>
    <cellStyle name="SAPBEXHLevel1 3 5 2 2 3" xfId="12287" xr:uid="{00000000-0005-0000-0000-000064530000}"/>
    <cellStyle name="SAPBEXHLevel1 3 5 2 2 3 2" xfId="28131" xr:uid="{00000000-0005-0000-0000-000065530000}"/>
    <cellStyle name="SAPBEXHLevel1 3 5 2 2 4" xfId="13979" xr:uid="{00000000-0005-0000-0000-000066530000}"/>
    <cellStyle name="SAPBEXHLevel1 3 5 2 2 4 2" xfId="29561" xr:uid="{00000000-0005-0000-0000-000067530000}"/>
    <cellStyle name="SAPBEXHLevel1 3 5 2 2 5" xfId="17610" xr:uid="{00000000-0005-0000-0000-000068530000}"/>
    <cellStyle name="SAPBEXHLevel1 3 5 2 2 5 2" xfId="32726" xr:uid="{00000000-0005-0000-0000-000069530000}"/>
    <cellStyle name="SAPBEXHLevel1 3 5 2 2 6" xfId="20218" xr:uid="{00000000-0005-0000-0000-00006A530000}"/>
    <cellStyle name="SAPBEXHLevel1 3 5 2 2 6 2" xfId="35155" xr:uid="{00000000-0005-0000-0000-00006B530000}"/>
    <cellStyle name="SAPBEXHLevel1 3 5 2 2 7" xfId="21970" xr:uid="{00000000-0005-0000-0000-00006C530000}"/>
    <cellStyle name="SAPBEXHLevel1 3 5 2 2 7 2" xfId="36889" xr:uid="{00000000-0005-0000-0000-00006D530000}"/>
    <cellStyle name="SAPBEXHLevel1 3 5 2 2 8" xfId="41669" xr:uid="{15FBB8E3-48A2-4A9B-898A-1D0D3D71BDD4}"/>
    <cellStyle name="SAPBEXHLevel1 3 5 2 2 9" xfId="43952" xr:uid="{37AFF13F-FDDE-44CE-A2B0-F23C2B8BA404}"/>
    <cellStyle name="SAPBEXHLevel1 3 5 2 3" xfId="8378" xr:uid="{00000000-0005-0000-0000-00006E530000}"/>
    <cellStyle name="SAPBEXHLevel1 3 5 2 3 2" xfId="24407" xr:uid="{00000000-0005-0000-0000-00006F530000}"/>
    <cellStyle name="SAPBEXHLevel1 3 5 2 4" xfId="11205" xr:uid="{00000000-0005-0000-0000-000070530000}"/>
    <cellStyle name="SAPBEXHLevel1 3 5 2 4 2" xfId="27072" xr:uid="{00000000-0005-0000-0000-000071530000}"/>
    <cellStyle name="SAPBEXHLevel1 3 5 2 5" xfId="13729" xr:uid="{00000000-0005-0000-0000-000072530000}"/>
    <cellStyle name="SAPBEXHLevel1 3 5 2 5 2" xfId="29341" xr:uid="{00000000-0005-0000-0000-000073530000}"/>
    <cellStyle name="SAPBEXHLevel1 3 5 2 6" xfId="16557" xr:uid="{00000000-0005-0000-0000-000074530000}"/>
    <cellStyle name="SAPBEXHLevel1 3 5 2 6 2" xfId="31695" xr:uid="{00000000-0005-0000-0000-000075530000}"/>
    <cellStyle name="SAPBEXHLevel1 3 5 2 7" xfId="19167" xr:uid="{00000000-0005-0000-0000-000076530000}"/>
    <cellStyle name="SAPBEXHLevel1 3 5 2 7 2" xfId="34114" xr:uid="{00000000-0005-0000-0000-000077530000}"/>
    <cellStyle name="SAPBEXHLevel1 3 5 2 8" xfId="38241" xr:uid="{1293C2B9-2706-4CF0-84EA-762ECF56F7A6}"/>
    <cellStyle name="SAPBEXHLevel1 3 5 2 9" xfId="42733" xr:uid="{E9183DFF-38BA-4457-A6E0-D6117F91656B}"/>
    <cellStyle name="SAPBEXHLevel1 3 5 3" xfId="4315" xr:uid="{00000000-0005-0000-0000-000078530000}"/>
    <cellStyle name="SAPBEXHLevel1 3 5 3 10" xfId="46141" xr:uid="{AAE5C960-885E-4760-9368-C067A13D4EBB}"/>
    <cellStyle name="SAPBEXHLevel1 3 5 3 11" xfId="48459" xr:uid="{7C2346E0-28CD-4CFC-A31E-1EB2F82E8146}"/>
    <cellStyle name="SAPBEXHLevel1 3 5 3 2" xfId="9470" xr:uid="{00000000-0005-0000-0000-000079530000}"/>
    <cellStyle name="SAPBEXHLevel1 3 5 3 2 2" xfId="25461" xr:uid="{00000000-0005-0000-0000-00007A530000}"/>
    <cellStyle name="SAPBEXHLevel1 3 5 3 3" xfId="12288" xr:uid="{00000000-0005-0000-0000-00007B530000}"/>
    <cellStyle name="SAPBEXHLevel1 3 5 3 3 2" xfId="28132" xr:uid="{00000000-0005-0000-0000-00007C530000}"/>
    <cellStyle name="SAPBEXHLevel1 3 5 3 4" xfId="14896" xr:uid="{00000000-0005-0000-0000-00007D530000}"/>
    <cellStyle name="SAPBEXHLevel1 3 5 3 4 2" xfId="30347" xr:uid="{00000000-0005-0000-0000-00007E530000}"/>
    <cellStyle name="SAPBEXHLevel1 3 5 3 5" xfId="17611" xr:uid="{00000000-0005-0000-0000-00007F530000}"/>
    <cellStyle name="SAPBEXHLevel1 3 5 3 5 2" xfId="32727" xr:uid="{00000000-0005-0000-0000-000080530000}"/>
    <cellStyle name="SAPBEXHLevel1 3 5 3 6" xfId="20219" xr:uid="{00000000-0005-0000-0000-000081530000}"/>
    <cellStyle name="SAPBEXHLevel1 3 5 3 6 2" xfId="35156" xr:uid="{00000000-0005-0000-0000-000082530000}"/>
    <cellStyle name="SAPBEXHLevel1 3 5 3 7" xfId="21673" xr:uid="{00000000-0005-0000-0000-000083530000}"/>
    <cellStyle name="SAPBEXHLevel1 3 5 3 7 2" xfId="36595" xr:uid="{00000000-0005-0000-0000-000084530000}"/>
    <cellStyle name="SAPBEXHLevel1 3 5 3 8" xfId="41670" xr:uid="{7F52C7E2-3029-4169-847B-CE67CE5379A8}"/>
    <cellStyle name="SAPBEXHLevel1 3 5 3 9" xfId="43951" xr:uid="{01409465-53F1-4683-AC57-A5575D9A85BE}"/>
    <cellStyle name="SAPBEXHLevel1 3 5 4" xfId="8377" xr:uid="{00000000-0005-0000-0000-000085530000}"/>
    <cellStyle name="SAPBEXHLevel1 3 5 4 2" xfId="24406" xr:uid="{00000000-0005-0000-0000-000086530000}"/>
    <cellStyle name="SAPBEXHLevel1 3 5 5" xfId="11204" xr:uid="{00000000-0005-0000-0000-000087530000}"/>
    <cellStyle name="SAPBEXHLevel1 3 5 5 2" xfId="27071" xr:uid="{00000000-0005-0000-0000-000088530000}"/>
    <cellStyle name="SAPBEXHLevel1 3 5 6" xfId="14463" xr:uid="{00000000-0005-0000-0000-000089530000}"/>
    <cellStyle name="SAPBEXHLevel1 3 5 6 2" xfId="29980" xr:uid="{00000000-0005-0000-0000-00008A530000}"/>
    <cellStyle name="SAPBEXHLevel1 3 5 7" xfId="16556" xr:uid="{00000000-0005-0000-0000-00008B530000}"/>
    <cellStyle name="SAPBEXHLevel1 3 5 7 2" xfId="31694" xr:uid="{00000000-0005-0000-0000-00008C530000}"/>
    <cellStyle name="SAPBEXHLevel1 3 5 8" xfId="19166" xr:uid="{00000000-0005-0000-0000-00008D530000}"/>
    <cellStyle name="SAPBEXHLevel1 3 5 8 2" xfId="34113" xr:uid="{00000000-0005-0000-0000-00008E530000}"/>
    <cellStyle name="SAPBEXHLevel1 3 5 9" xfId="39551" xr:uid="{164E7F92-3CB7-4617-9DD0-8664C18A5606}"/>
    <cellStyle name="SAPBEXHLevel1 3 6" xfId="3210" xr:uid="{00000000-0005-0000-0000-00008F530000}"/>
    <cellStyle name="SAPBEXHLevel1 3 6 10" xfId="42734" xr:uid="{856A0EAD-A049-4C4C-8285-DD3250312FE8}"/>
    <cellStyle name="SAPBEXHLevel1 3 6 11" xfId="40225" xr:uid="{E7204B4C-70B3-47FD-A355-2798F248B8D0}"/>
    <cellStyle name="SAPBEXHLevel1 3 6 12" xfId="47253" xr:uid="{E9A327BC-DBDD-46B1-A1AA-3D56AE8ED929}"/>
    <cellStyle name="SAPBEXHLevel1 3 6 2" xfId="3211" xr:uid="{00000000-0005-0000-0000-000090530000}"/>
    <cellStyle name="SAPBEXHLevel1 3 6 2 10" xfId="40224" xr:uid="{D07433F4-D7A3-4655-A2B8-73849C6E2CCB}"/>
    <cellStyle name="SAPBEXHLevel1 3 6 2 11" xfId="47254" xr:uid="{7887AA87-EB8F-48A7-9862-BA1A2CBEE9B0}"/>
    <cellStyle name="SAPBEXHLevel1 3 6 2 2" xfId="4312" xr:uid="{00000000-0005-0000-0000-000091530000}"/>
    <cellStyle name="SAPBEXHLevel1 3 6 2 2 10" xfId="46144" xr:uid="{352FE384-92EA-4C06-8058-19A3E16FE8F8}"/>
    <cellStyle name="SAPBEXHLevel1 3 6 2 2 11" xfId="48462" xr:uid="{CE8A18B3-2081-4975-8B53-37182FD22F98}"/>
    <cellStyle name="SAPBEXHLevel1 3 6 2 2 2" xfId="9467" xr:uid="{00000000-0005-0000-0000-000092530000}"/>
    <cellStyle name="SAPBEXHLevel1 3 6 2 2 2 2" xfId="25458" xr:uid="{00000000-0005-0000-0000-000093530000}"/>
    <cellStyle name="SAPBEXHLevel1 3 6 2 2 3" xfId="12285" xr:uid="{00000000-0005-0000-0000-000094530000}"/>
    <cellStyle name="SAPBEXHLevel1 3 6 2 2 3 2" xfId="28129" xr:uid="{00000000-0005-0000-0000-000095530000}"/>
    <cellStyle name="SAPBEXHLevel1 3 6 2 2 4" xfId="14897" xr:uid="{00000000-0005-0000-0000-000096530000}"/>
    <cellStyle name="SAPBEXHLevel1 3 6 2 2 4 2" xfId="30348" xr:uid="{00000000-0005-0000-0000-000097530000}"/>
    <cellStyle name="SAPBEXHLevel1 3 6 2 2 5" xfId="17608" xr:uid="{00000000-0005-0000-0000-000098530000}"/>
    <cellStyle name="SAPBEXHLevel1 3 6 2 2 5 2" xfId="32724" xr:uid="{00000000-0005-0000-0000-000099530000}"/>
    <cellStyle name="SAPBEXHLevel1 3 6 2 2 6" xfId="20216" xr:uid="{00000000-0005-0000-0000-00009A530000}"/>
    <cellStyle name="SAPBEXHLevel1 3 6 2 2 6 2" xfId="35153" xr:uid="{00000000-0005-0000-0000-00009B530000}"/>
    <cellStyle name="SAPBEXHLevel1 3 6 2 2 7" xfId="10423" xr:uid="{00000000-0005-0000-0000-00009C530000}"/>
    <cellStyle name="SAPBEXHLevel1 3 6 2 2 7 2" xfId="26346" xr:uid="{00000000-0005-0000-0000-00009D530000}"/>
    <cellStyle name="SAPBEXHLevel1 3 6 2 2 8" xfId="41667" xr:uid="{11F49D02-24CF-4193-82F4-A931AA655842}"/>
    <cellStyle name="SAPBEXHLevel1 3 6 2 2 9" xfId="43954" xr:uid="{F2633682-46C7-4E0E-931D-1349458780CE}"/>
    <cellStyle name="SAPBEXHLevel1 3 6 2 3" xfId="8380" xr:uid="{00000000-0005-0000-0000-00009E530000}"/>
    <cellStyle name="SAPBEXHLevel1 3 6 2 3 2" xfId="24409" xr:uid="{00000000-0005-0000-0000-00009F530000}"/>
    <cellStyle name="SAPBEXHLevel1 3 6 2 4" xfId="11207" xr:uid="{00000000-0005-0000-0000-0000A0530000}"/>
    <cellStyle name="SAPBEXHLevel1 3 6 2 4 2" xfId="27074" xr:uid="{00000000-0005-0000-0000-0000A1530000}"/>
    <cellStyle name="SAPBEXHLevel1 3 6 2 5" xfId="7772" xr:uid="{00000000-0005-0000-0000-0000A2530000}"/>
    <cellStyle name="SAPBEXHLevel1 3 6 2 5 2" xfId="23820" xr:uid="{00000000-0005-0000-0000-0000A3530000}"/>
    <cellStyle name="SAPBEXHLevel1 3 6 2 6" xfId="16559" xr:uid="{00000000-0005-0000-0000-0000A4530000}"/>
    <cellStyle name="SAPBEXHLevel1 3 6 2 6 2" xfId="31697" xr:uid="{00000000-0005-0000-0000-0000A5530000}"/>
    <cellStyle name="SAPBEXHLevel1 3 6 2 7" xfId="19169" xr:uid="{00000000-0005-0000-0000-0000A6530000}"/>
    <cellStyle name="SAPBEXHLevel1 3 6 2 7 2" xfId="34116" xr:uid="{00000000-0005-0000-0000-0000A7530000}"/>
    <cellStyle name="SAPBEXHLevel1 3 6 2 8" xfId="41870" xr:uid="{37B36B23-D792-4414-BDC5-50BDC9E0678C}"/>
    <cellStyle name="SAPBEXHLevel1 3 6 2 9" xfId="42735" xr:uid="{9F5C05B2-3261-4F39-95BD-0FEF4E0A0214}"/>
    <cellStyle name="SAPBEXHLevel1 3 6 3" xfId="4313" xr:uid="{00000000-0005-0000-0000-0000A8530000}"/>
    <cellStyle name="SAPBEXHLevel1 3 6 3 10" xfId="46143" xr:uid="{9B53619F-68FA-4DA6-9574-B9967A1B4230}"/>
    <cellStyle name="SAPBEXHLevel1 3 6 3 11" xfId="48461" xr:uid="{074A4E91-D172-40EE-9951-6846EAB2DD44}"/>
    <cellStyle name="SAPBEXHLevel1 3 6 3 2" xfId="9468" xr:uid="{00000000-0005-0000-0000-0000A9530000}"/>
    <cellStyle name="SAPBEXHLevel1 3 6 3 2 2" xfId="25459" xr:uid="{00000000-0005-0000-0000-0000AA530000}"/>
    <cellStyle name="SAPBEXHLevel1 3 6 3 3" xfId="12286" xr:uid="{00000000-0005-0000-0000-0000AB530000}"/>
    <cellStyle name="SAPBEXHLevel1 3 6 3 3 2" xfId="28130" xr:uid="{00000000-0005-0000-0000-0000AC530000}"/>
    <cellStyle name="SAPBEXHLevel1 3 6 3 4" xfId="14422" xr:uid="{00000000-0005-0000-0000-0000AD530000}"/>
    <cellStyle name="SAPBEXHLevel1 3 6 3 4 2" xfId="29941" xr:uid="{00000000-0005-0000-0000-0000AE530000}"/>
    <cellStyle name="SAPBEXHLevel1 3 6 3 5" xfId="17609" xr:uid="{00000000-0005-0000-0000-0000AF530000}"/>
    <cellStyle name="SAPBEXHLevel1 3 6 3 5 2" xfId="32725" xr:uid="{00000000-0005-0000-0000-0000B0530000}"/>
    <cellStyle name="SAPBEXHLevel1 3 6 3 6" xfId="20217" xr:uid="{00000000-0005-0000-0000-0000B1530000}"/>
    <cellStyle name="SAPBEXHLevel1 3 6 3 6 2" xfId="35154" xr:uid="{00000000-0005-0000-0000-0000B2530000}"/>
    <cellStyle name="SAPBEXHLevel1 3 6 3 7" xfId="21217" xr:uid="{00000000-0005-0000-0000-0000B3530000}"/>
    <cellStyle name="SAPBEXHLevel1 3 6 3 7 2" xfId="36143" xr:uid="{00000000-0005-0000-0000-0000B4530000}"/>
    <cellStyle name="SAPBEXHLevel1 3 6 3 8" xfId="41668" xr:uid="{6DD399C7-F534-4E51-A3B7-C5217C839695}"/>
    <cellStyle name="SAPBEXHLevel1 3 6 3 9" xfId="43953" xr:uid="{A4576FFF-AA0E-4C40-ACDF-51ADE77369F6}"/>
    <cellStyle name="SAPBEXHLevel1 3 6 4" xfId="8379" xr:uid="{00000000-0005-0000-0000-0000B5530000}"/>
    <cellStyle name="SAPBEXHLevel1 3 6 4 2" xfId="24408" xr:uid="{00000000-0005-0000-0000-0000B6530000}"/>
    <cellStyle name="SAPBEXHLevel1 3 6 5" xfId="11206" xr:uid="{00000000-0005-0000-0000-0000B7530000}"/>
    <cellStyle name="SAPBEXHLevel1 3 6 5 2" xfId="27073" xr:uid="{00000000-0005-0000-0000-0000B8530000}"/>
    <cellStyle name="SAPBEXHLevel1 3 6 6" xfId="13839" xr:uid="{00000000-0005-0000-0000-0000B9530000}"/>
    <cellStyle name="SAPBEXHLevel1 3 6 6 2" xfId="29427" xr:uid="{00000000-0005-0000-0000-0000BA530000}"/>
    <cellStyle name="SAPBEXHLevel1 3 6 7" xfId="16558" xr:uid="{00000000-0005-0000-0000-0000BB530000}"/>
    <cellStyle name="SAPBEXHLevel1 3 6 7 2" xfId="31696" xr:uid="{00000000-0005-0000-0000-0000BC530000}"/>
    <cellStyle name="SAPBEXHLevel1 3 6 8" xfId="19168" xr:uid="{00000000-0005-0000-0000-0000BD530000}"/>
    <cellStyle name="SAPBEXHLevel1 3 6 8 2" xfId="34115" xr:uid="{00000000-0005-0000-0000-0000BE530000}"/>
    <cellStyle name="SAPBEXHLevel1 3 6 9" xfId="41871" xr:uid="{556FF666-2A96-490F-890C-42BBDDC131E6}"/>
    <cellStyle name="SAPBEXHLevel1 3 7" xfId="3212" xr:uid="{00000000-0005-0000-0000-0000BF530000}"/>
    <cellStyle name="SAPBEXHLevel1 3 7 10" xfId="42736" xr:uid="{232C264D-43A1-40B3-ADF7-D0BA88581109}"/>
    <cellStyle name="SAPBEXHLevel1 3 7 11" xfId="41358" xr:uid="{E2403392-E516-4A73-8A90-BFC7BD33BF00}"/>
    <cellStyle name="SAPBEXHLevel1 3 7 12" xfId="47255" xr:uid="{A1DE90B3-566A-493A-AB06-9E392591D3A2}"/>
    <cellStyle name="SAPBEXHLevel1 3 7 2" xfId="3213" xr:uid="{00000000-0005-0000-0000-0000C0530000}"/>
    <cellStyle name="SAPBEXHLevel1 3 7 2 10" xfId="42179" xr:uid="{C460C1B6-983D-4886-B0B2-B9AB72957CF2}"/>
    <cellStyle name="SAPBEXHLevel1 3 7 2 11" xfId="47256" xr:uid="{C629867A-6D0F-4C77-B325-66BD981CE02A}"/>
    <cellStyle name="SAPBEXHLevel1 3 7 2 2" xfId="4310" xr:uid="{00000000-0005-0000-0000-0000C1530000}"/>
    <cellStyle name="SAPBEXHLevel1 3 7 2 2 10" xfId="46146" xr:uid="{6A56EB5F-757E-45B7-A06E-F8DD34249F0E}"/>
    <cellStyle name="SAPBEXHLevel1 3 7 2 2 11" xfId="48464" xr:uid="{05DA6BAD-712D-4B57-9FD5-F186A6F9EF2D}"/>
    <cellStyle name="SAPBEXHLevel1 3 7 2 2 2" xfId="9465" xr:uid="{00000000-0005-0000-0000-0000C2530000}"/>
    <cellStyle name="SAPBEXHLevel1 3 7 2 2 2 2" xfId="25456" xr:uid="{00000000-0005-0000-0000-0000C3530000}"/>
    <cellStyle name="SAPBEXHLevel1 3 7 2 2 3" xfId="12283" xr:uid="{00000000-0005-0000-0000-0000C4530000}"/>
    <cellStyle name="SAPBEXHLevel1 3 7 2 2 3 2" xfId="28127" xr:uid="{00000000-0005-0000-0000-0000C5530000}"/>
    <cellStyle name="SAPBEXHLevel1 3 7 2 2 4" xfId="10430" xr:uid="{00000000-0005-0000-0000-0000C6530000}"/>
    <cellStyle name="SAPBEXHLevel1 3 7 2 2 4 2" xfId="26353" xr:uid="{00000000-0005-0000-0000-0000C7530000}"/>
    <cellStyle name="SAPBEXHLevel1 3 7 2 2 5" xfId="17606" xr:uid="{00000000-0005-0000-0000-0000C8530000}"/>
    <cellStyle name="SAPBEXHLevel1 3 7 2 2 5 2" xfId="32722" xr:uid="{00000000-0005-0000-0000-0000C9530000}"/>
    <cellStyle name="SAPBEXHLevel1 3 7 2 2 6" xfId="20214" xr:uid="{00000000-0005-0000-0000-0000CA530000}"/>
    <cellStyle name="SAPBEXHLevel1 3 7 2 2 6 2" xfId="35151" xr:uid="{00000000-0005-0000-0000-0000CB530000}"/>
    <cellStyle name="SAPBEXHLevel1 3 7 2 2 7" xfId="21675" xr:uid="{00000000-0005-0000-0000-0000CC530000}"/>
    <cellStyle name="SAPBEXHLevel1 3 7 2 2 7 2" xfId="36597" xr:uid="{00000000-0005-0000-0000-0000CD530000}"/>
    <cellStyle name="SAPBEXHLevel1 3 7 2 2 8" xfId="38167" xr:uid="{8450C2AB-37DC-4F86-BCC9-8EF8968E63C6}"/>
    <cellStyle name="SAPBEXHLevel1 3 7 2 2 9" xfId="43956" xr:uid="{8482656D-5B32-409B-9DC7-5D911B2CC2A0}"/>
    <cellStyle name="SAPBEXHLevel1 3 7 2 3" xfId="8382" xr:uid="{00000000-0005-0000-0000-0000CE530000}"/>
    <cellStyle name="SAPBEXHLevel1 3 7 2 3 2" xfId="24411" xr:uid="{00000000-0005-0000-0000-0000CF530000}"/>
    <cellStyle name="SAPBEXHLevel1 3 7 2 4" xfId="11209" xr:uid="{00000000-0005-0000-0000-0000D0530000}"/>
    <cellStyle name="SAPBEXHLevel1 3 7 2 4 2" xfId="27076" xr:uid="{00000000-0005-0000-0000-0000D1530000}"/>
    <cellStyle name="SAPBEXHLevel1 3 7 2 5" xfId="14495" xr:uid="{00000000-0005-0000-0000-0000D2530000}"/>
    <cellStyle name="SAPBEXHLevel1 3 7 2 5 2" xfId="30011" xr:uid="{00000000-0005-0000-0000-0000D3530000}"/>
    <cellStyle name="SAPBEXHLevel1 3 7 2 6" xfId="16561" xr:uid="{00000000-0005-0000-0000-0000D4530000}"/>
    <cellStyle name="SAPBEXHLevel1 3 7 2 6 2" xfId="31699" xr:uid="{00000000-0005-0000-0000-0000D5530000}"/>
    <cellStyle name="SAPBEXHLevel1 3 7 2 7" xfId="19171" xr:uid="{00000000-0005-0000-0000-0000D6530000}"/>
    <cellStyle name="SAPBEXHLevel1 3 7 2 7 2" xfId="34118" xr:uid="{00000000-0005-0000-0000-0000D7530000}"/>
    <cellStyle name="SAPBEXHLevel1 3 7 2 8" xfId="38239" xr:uid="{0456DAD8-F2F2-4D60-A704-1D8F2D30C813}"/>
    <cellStyle name="SAPBEXHLevel1 3 7 2 9" xfId="42737" xr:uid="{28BBE291-A459-43C4-B3DA-5323C838E424}"/>
    <cellStyle name="SAPBEXHLevel1 3 7 3" xfId="4311" xr:uid="{00000000-0005-0000-0000-0000D8530000}"/>
    <cellStyle name="SAPBEXHLevel1 3 7 3 10" xfId="46145" xr:uid="{8697EF49-53BF-4092-8C5F-E737FBDC91D8}"/>
    <cellStyle name="SAPBEXHLevel1 3 7 3 11" xfId="48463" xr:uid="{22EFD3EE-238B-4BAD-B9BE-2FE779B862FE}"/>
    <cellStyle name="SAPBEXHLevel1 3 7 3 2" xfId="9466" xr:uid="{00000000-0005-0000-0000-0000D9530000}"/>
    <cellStyle name="SAPBEXHLevel1 3 7 3 2 2" xfId="25457" xr:uid="{00000000-0005-0000-0000-0000DA530000}"/>
    <cellStyle name="SAPBEXHLevel1 3 7 3 3" xfId="12284" xr:uid="{00000000-0005-0000-0000-0000DB530000}"/>
    <cellStyle name="SAPBEXHLevel1 3 7 3 3 2" xfId="28128" xr:uid="{00000000-0005-0000-0000-0000DC530000}"/>
    <cellStyle name="SAPBEXHLevel1 3 7 3 4" xfId="13978" xr:uid="{00000000-0005-0000-0000-0000DD530000}"/>
    <cellStyle name="SAPBEXHLevel1 3 7 3 4 2" xfId="29560" xr:uid="{00000000-0005-0000-0000-0000DE530000}"/>
    <cellStyle name="SAPBEXHLevel1 3 7 3 5" xfId="17607" xr:uid="{00000000-0005-0000-0000-0000DF530000}"/>
    <cellStyle name="SAPBEXHLevel1 3 7 3 5 2" xfId="32723" xr:uid="{00000000-0005-0000-0000-0000E0530000}"/>
    <cellStyle name="SAPBEXHLevel1 3 7 3 6" xfId="20215" xr:uid="{00000000-0005-0000-0000-0000E1530000}"/>
    <cellStyle name="SAPBEXHLevel1 3 7 3 6 2" xfId="35152" xr:uid="{00000000-0005-0000-0000-0000E2530000}"/>
    <cellStyle name="SAPBEXHLevel1 3 7 3 7" xfId="21674" xr:uid="{00000000-0005-0000-0000-0000E3530000}"/>
    <cellStyle name="SAPBEXHLevel1 3 7 3 7 2" xfId="36596" xr:uid="{00000000-0005-0000-0000-0000E4530000}"/>
    <cellStyle name="SAPBEXHLevel1 3 7 3 8" xfId="41666" xr:uid="{C96BC991-BF76-4060-B869-D79AAB8424AA}"/>
    <cellStyle name="SAPBEXHLevel1 3 7 3 9" xfId="43955" xr:uid="{94544D2A-33F1-4A09-9B14-3CD0F4766B90}"/>
    <cellStyle name="SAPBEXHLevel1 3 7 4" xfId="8381" xr:uid="{00000000-0005-0000-0000-0000E5530000}"/>
    <cellStyle name="SAPBEXHLevel1 3 7 4 2" xfId="24410" xr:uid="{00000000-0005-0000-0000-0000E6530000}"/>
    <cellStyle name="SAPBEXHLevel1 3 7 5" xfId="11208" xr:uid="{00000000-0005-0000-0000-0000E7530000}"/>
    <cellStyle name="SAPBEXHLevel1 3 7 5 2" xfId="27075" xr:uid="{00000000-0005-0000-0000-0000E8530000}"/>
    <cellStyle name="SAPBEXHLevel1 3 7 6" xfId="14309" xr:uid="{00000000-0005-0000-0000-0000E9530000}"/>
    <cellStyle name="SAPBEXHLevel1 3 7 6 2" xfId="29832" xr:uid="{00000000-0005-0000-0000-0000EA530000}"/>
    <cellStyle name="SAPBEXHLevel1 3 7 7" xfId="16560" xr:uid="{00000000-0005-0000-0000-0000EB530000}"/>
    <cellStyle name="SAPBEXHLevel1 3 7 7 2" xfId="31698" xr:uid="{00000000-0005-0000-0000-0000EC530000}"/>
    <cellStyle name="SAPBEXHLevel1 3 7 8" xfId="19170" xr:uid="{00000000-0005-0000-0000-0000ED530000}"/>
    <cellStyle name="SAPBEXHLevel1 3 7 8 2" xfId="34117" xr:uid="{00000000-0005-0000-0000-0000EE530000}"/>
    <cellStyle name="SAPBEXHLevel1 3 7 9" xfId="41398" xr:uid="{B5387EA5-1582-47E0-A7C2-95422381E743}"/>
    <cellStyle name="SAPBEXHLevel1 3 8" xfId="3214" xr:uid="{00000000-0005-0000-0000-0000EF530000}"/>
    <cellStyle name="SAPBEXHLevel1 3 8 10" xfId="42180" xr:uid="{A2EC3BE5-44F9-4B98-9AC4-2D36B92F2877}"/>
    <cellStyle name="SAPBEXHLevel1 3 8 11" xfId="47257" xr:uid="{FF5F6F49-456A-4917-98CA-9087A9F97E26}"/>
    <cellStyle name="SAPBEXHLevel1 3 8 2" xfId="4309" xr:uid="{00000000-0005-0000-0000-0000F0530000}"/>
    <cellStyle name="SAPBEXHLevel1 3 8 2 10" xfId="46147" xr:uid="{78DBA19E-FE47-4BAD-9207-7239DAF6862B}"/>
    <cellStyle name="SAPBEXHLevel1 3 8 2 11" xfId="48465" xr:uid="{5860EAEB-C8B2-4018-88DE-AAA7F203A1AD}"/>
    <cellStyle name="SAPBEXHLevel1 3 8 2 2" xfId="9464" xr:uid="{00000000-0005-0000-0000-0000F1530000}"/>
    <cellStyle name="SAPBEXHLevel1 3 8 2 2 2" xfId="25455" xr:uid="{00000000-0005-0000-0000-0000F2530000}"/>
    <cellStyle name="SAPBEXHLevel1 3 8 2 3" xfId="12282" xr:uid="{00000000-0005-0000-0000-0000F3530000}"/>
    <cellStyle name="SAPBEXHLevel1 3 8 2 3 2" xfId="28126" xr:uid="{00000000-0005-0000-0000-0000F4530000}"/>
    <cellStyle name="SAPBEXHLevel1 3 8 2 4" xfId="14898" xr:uid="{00000000-0005-0000-0000-0000F5530000}"/>
    <cellStyle name="SAPBEXHLevel1 3 8 2 4 2" xfId="30349" xr:uid="{00000000-0005-0000-0000-0000F6530000}"/>
    <cellStyle name="SAPBEXHLevel1 3 8 2 5" xfId="17605" xr:uid="{00000000-0005-0000-0000-0000F7530000}"/>
    <cellStyle name="SAPBEXHLevel1 3 8 2 5 2" xfId="32721" xr:uid="{00000000-0005-0000-0000-0000F8530000}"/>
    <cellStyle name="SAPBEXHLevel1 3 8 2 6" xfId="20213" xr:uid="{00000000-0005-0000-0000-0000F9530000}"/>
    <cellStyle name="SAPBEXHLevel1 3 8 2 6 2" xfId="35150" xr:uid="{00000000-0005-0000-0000-0000FA530000}"/>
    <cellStyle name="SAPBEXHLevel1 3 8 2 7" xfId="21676" xr:uid="{00000000-0005-0000-0000-0000FB530000}"/>
    <cellStyle name="SAPBEXHLevel1 3 8 2 7 2" xfId="36598" xr:uid="{00000000-0005-0000-0000-0000FC530000}"/>
    <cellStyle name="SAPBEXHLevel1 3 8 2 8" xfId="38166" xr:uid="{A12235C5-0581-40B2-94E3-3E68C5752C2A}"/>
    <cellStyle name="SAPBEXHLevel1 3 8 2 9" xfId="43957" xr:uid="{66555FAE-6535-4502-85C4-5DB61304EE71}"/>
    <cellStyle name="SAPBEXHLevel1 3 8 3" xfId="8383" xr:uid="{00000000-0005-0000-0000-0000FD530000}"/>
    <cellStyle name="SAPBEXHLevel1 3 8 3 2" xfId="24412" xr:uid="{00000000-0005-0000-0000-0000FE530000}"/>
    <cellStyle name="SAPBEXHLevel1 3 8 4" xfId="11210" xr:uid="{00000000-0005-0000-0000-0000FF530000}"/>
    <cellStyle name="SAPBEXHLevel1 3 8 4 2" xfId="27077" xr:uid="{00000000-0005-0000-0000-000000540000}"/>
    <cellStyle name="SAPBEXHLevel1 3 8 5" xfId="15023" xr:uid="{00000000-0005-0000-0000-000001540000}"/>
    <cellStyle name="SAPBEXHLevel1 3 8 5 2" xfId="30470" xr:uid="{00000000-0005-0000-0000-000002540000}"/>
    <cellStyle name="SAPBEXHLevel1 3 8 6" xfId="16562" xr:uid="{00000000-0005-0000-0000-000003540000}"/>
    <cellStyle name="SAPBEXHLevel1 3 8 6 2" xfId="31700" xr:uid="{00000000-0005-0000-0000-000004540000}"/>
    <cellStyle name="SAPBEXHLevel1 3 8 7" xfId="19172" xr:uid="{00000000-0005-0000-0000-000005540000}"/>
    <cellStyle name="SAPBEXHLevel1 3 8 7 2" xfId="34119" xr:uid="{00000000-0005-0000-0000-000006540000}"/>
    <cellStyle name="SAPBEXHLevel1 3 8 8" xfId="41869" xr:uid="{D1278DFC-7BEC-4837-B169-156561B397EF}"/>
    <cellStyle name="SAPBEXHLevel1 3 8 9" xfId="42738" xr:uid="{4D0B37DE-3C0A-47C8-843F-A1156A6EB766}"/>
    <cellStyle name="SAPBEXHLevel1 3 9" xfId="3215" xr:uid="{00000000-0005-0000-0000-000007540000}"/>
    <cellStyle name="SAPBEXHLevel1 3 9 10" xfId="42181" xr:uid="{90394E40-9F7F-4E54-8401-E12A378DE418}"/>
    <cellStyle name="SAPBEXHLevel1 3 9 11" xfId="47258" xr:uid="{E885A2C0-0DE0-4C36-8657-57F995C5BA6C}"/>
    <cellStyle name="SAPBEXHLevel1 3 9 2" xfId="4308" xr:uid="{00000000-0005-0000-0000-000008540000}"/>
    <cellStyle name="SAPBEXHLevel1 3 9 2 10" xfId="46148" xr:uid="{DDC05C2D-FB44-4A2A-95A8-2E518C1D11E0}"/>
    <cellStyle name="SAPBEXHLevel1 3 9 2 11" xfId="48466" xr:uid="{F8D4152E-8BA5-45BE-BD6A-902A3C95CCC4}"/>
    <cellStyle name="SAPBEXHLevel1 3 9 2 2" xfId="9463" xr:uid="{00000000-0005-0000-0000-000009540000}"/>
    <cellStyle name="SAPBEXHLevel1 3 9 2 2 2" xfId="25454" xr:uid="{00000000-0005-0000-0000-00000A540000}"/>
    <cellStyle name="SAPBEXHLevel1 3 9 2 3" xfId="12281" xr:uid="{00000000-0005-0000-0000-00000B540000}"/>
    <cellStyle name="SAPBEXHLevel1 3 9 2 3 2" xfId="28125" xr:uid="{00000000-0005-0000-0000-00000C540000}"/>
    <cellStyle name="SAPBEXHLevel1 3 9 2 4" xfId="13977" xr:uid="{00000000-0005-0000-0000-00000D540000}"/>
    <cellStyle name="SAPBEXHLevel1 3 9 2 4 2" xfId="29559" xr:uid="{00000000-0005-0000-0000-00000E540000}"/>
    <cellStyle name="SAPBEXHLevel1 3 9 2 5" xfId="17604" xr:uid="{00000000-0005-0000-0000-00000F540000}"/>
    <cellStyle name="SAPBEXHLevel1 3 9 2 5 2" xfId="32720" xr:uid="{00000000-0005-0000-0000-000010540000}"/>
    <cellStyle name="SAPBEXHLevel1 3 9 2 6" xfId="20212" xr:uid="{00000000-0005-0000-0000-000011540000}"/>
    <cellStyle name="SAPBEXHLevel1 3 9 2 6 2" xfId="35149" xr:uid="{00000000-0005-0000-0000-000012540000}"/>
    <cellStyle name="SAPBEXHLevel1 3 9 2 7" xfId="21677" xr:uid="{00000000-0005-0000-0000-000013540000}"/>
    <cellStyle name="SAPBEXHLevel1 3 9 2 7 2" xfId="36599" xr:uid="{00000000-0005-0000-0000-000014540000}"/>
    <cellStyle name="SAPBEXHLevel1 3 9 2 8" xfId="38165" xr:uid="{50FCD008-F5F4-4860-A6A7-FE77791C0356}"/>
    <cellStyle name="SAPBEXHLevel1 3 9 2 9" xfId="43958" xr:uid="{1368C801-713C-4C64-B4DD-7AB4A3658EF6}"/>
    <cellStyle name="SAPBEXHLevel1 3 9 3" xfId="8384" xr:uid="{00000000-0005-0000-0000-000015540000}"/>
    <cellStyle name="SAPBEXHLevel1 3 9 3 2" xfId="24413" xr:uid="{00000000-0005-0000-0000-000016540000}"/>
    <cellStyle name="SAPBEXHLevel1 3 9 4" xfId="11211" xr:uid="{00000000-0005-0000-0000-000017540000}"/>
    <cellStyle name="SAPBEXHLevel1 3 9 4 2" xfId="27078" xr:uid="{00000000-0005-0000-0000-000018540000}"/>
    <cellStyle name="SAPBEXHLevel1 3 9 5" xfId="15024" xr:uid="{00000000-0005-0000-0000-000019540000}"/>
    <cellStyle name="SAPBEXHLevel1 3 9 5 2" xfId="30471" xr:uid="{00000000-0005-0000-0000-00001A540000}"/>
    <cellStyle name="SAPBEXHLevel1 3 9 6" xfId="16563" xr:uid="{00000000-0005-0000-0000-00001B540000}"/>
    <cellStyle name="SAPBEXHLevel1 3 9 6 2" xfId="31701" xr:uid="{00000000-0005-0000-0000-00001C540000}"/>
    <cellStyle name="SAPBEXHLevel1 3 9 7" xfId="19173" xr:uid="{00000000-0005-0000-0000-00001D540000}"/>
    <cellStyle name="SAPBEXHLevel1 3 9 7 2" xfId="34120" xr:uid="{00000000-0005-0000-0000-00001E540000}"/>
    <cellStyle name="SAPBEXHLevel1 3 9 8" xfId="41868" xr:uid="{739D0D24-FBE9-4E46-BAA6-C609378387B2}"/>
    <cellStyle name="SAPBEXHLevel1 3 9 9" xfId="42739" xr:uid="{9ADA0582-3A0B-436A-BE07-FDE3D1342A9C}"/>
    <cellStyle name="SAPBEXHLevel1 30" xfId="43340" xr:uid="{3A6720CC-C28C-498D-AB79-288130D5C3E9}"/>
    <cellStyle name="SAPBEXHLevel1 31" xfId="40100" xr:uid="{587A1A48-5007-41FC-9C70-FDBE529143D4}"/>
    <cellStyle name="SAPBEXHLevel1 4" xfId="851" xr:uid="{00000000-0005-0000-0000-00001F540000}"/>
    <cellStyle name="SAPBEXHLevel1 4 10" xfId="3217" xr:uid="{00000000-0005-0000-0000-000020540000}"/>
    <cellStyle name="SAPBEXHLevel1 4 10 10" xfId="42182" xr:uid="{0EF418FB-0E04-46B5-A203-7F46C20613E5}"/>
    <cellStyle name="SAPBEXHLevel1 4 10 11" xfId="47259" xr:uid="{478E4F42-521F-4B79-B974-2DDAD5998670}"/>
    <cellStyle name="SAPBEXHLevel1 4 10 2" xfId="4306" xr:uid="{00000000-0005-0000-0000-000021540000}"/>
    <cellStyle name="SAPBEXHLevel1 4 10 2 10" xfId="46149" xr:uid="{1E8BFB27-D7BE-4796-9767-226C2A49C7DF}"/>
    <cellStyle name="SAPBEXHLevel1 4 10 2 11" xfId="48467" xr:uid="{39CFDB97-66C6-4DBA-BE72-7540CDE48F1A}"/>
    <cellStyle name="SAPBEXHLevel1 4 10 2 2" xfId="9461" xr:uid="{00000000-0005-0000-0000-000022540000}"/>
    <cellStyle name="SAPBEXHLevel1 4 10 2 2 2" xfId="25452" xr:uid="{00000000-0005-0000-0000-000023540000}"/>
    <cellStyle name="SAPBEXHLevel1 4 10 2 3" xfId="12279" xr:uid="{00000000-0005-0000-0000-000024540000}"/>
    <cellStyle name="SAPBEXHLevel1 4 10 2 3 2" xfId="28123" xr:uid="{00000000-0005-0000-0000-000025540000}"/>
    <cellStyle name="SAPBEXHLevel1 4 10 2 4" xfId="10432" xr:uid="{00000000-0005-0000-0000-000026540000}"/>
    <cellStyle name="SAPBEXHLevel1 4 10 2 4 2" xfId="26355" xr:uid="{00000000-0005-0000-0000-000027540000}"/>
    <cellStyle name="SAPBEXHLevel1 4 10 2 5" xfId="17602" xr:uid="{00000000-0005-0000-0000-000028540000}"/>
    <cellStyle name="SAPBEXHLevel1 4 10 2 5 2" xfId="32718" xr:uid="{00000000-0005-0000-0000-000029540000}"/>
    <cellStyle name="SAPBEXHLevel1 4 10 2 6" xfId="20210" xr:uid="{00000000-0005-0000-0000-00002A540000}"/>
    <cellStyle name="SAPBEXHLevel1 4 10 2 6 2" xfId="35147" xr:uid="{00000000-0005-0000-0000-00002B540000}"/>
    <cellStyle name="SAPBEXHLevel1 4 10 2 7" xfId="21679" xr:uid="{00000000-0005-0000-0000-00002C540000}"/>
    <cellStyle name="SAPBEXHLevel1 4 10 2 7 2" xfId="36601" xr:uid="{00000000-0005-0000-0000-00002D540000}"/>
    <cellStyle name="SAPBEXHLevel1 4 10 2 8" xfId="41665" xr:uid="{3355086D-B05B-4260-B13A-D276DA0E0421}"/>
    <cellStyle name="SAPBEXHLevel1 4 10 2 9" xfId="43959" xr:uid="{45958FB1-F19E-4AB2-AEF9-659A6EA4D836}"/>
    <cellStyle name="SAPBEXHLevel1 4 10 3" xfId="8386" xr:uid="{00000000-0005-0000-0000-00002E540000}"/>
    <cellStyle name="SAPBEXHLevel1 4 10 3 2" xfId="24415" xr:uid="{00000000-0005-0000-0000-00002F540000}"/>
    <cellStyle name="SAPBEXHLevel1 4 10 4" xfId="11213" xr:uid="{00000000-0005-0000-0000-000030540000}"/>
    <cellStyle name="SAPBEXHLevel1 4 10 4 2" xfId="27080" xr:uid="{00000000-0005-0000-0000-000031540000}"/>
    <cellStyle name="SAPBEXHLevel1 4 10 5" xfId="13841" xr:uid="{00000000-0005-0000-0000-000032540000}"/>
    <cellStyle name="SAPBEXHLevel1 4 10 5 2" xfId="29429" xr:uid="{00000000-0005-0000-0000-000033540000}"/>
    <cellStyle name="SAPBEXHLevel1 4 10 6" xfId="16565" xr:uid="{00000000-0005-0000-0000-000034540000}"/>
    <cellStyle name="SAPBEXHLevel1 4 10 6 2" xfId="31703" xr:uid="{00000000-0005-0000-0000-000035540000}"/>
    <cellStyle name="SAPBEXHLevel1 4 10 7" xfId="19175" xr:uid="{00000000-0005-0000-0000-000036540000}"/>
    <cellStyle name="SAPBEXHLevel1 4 10 7 2" xfId="34122" xr:uid="{00000000-0005-0000-0000-000037540000}"/>
    <cellStyle name="SAPBEXHLevel1 4 10 8" xfId="41867" xr:uid="{F6C641F8-17B0-43A0-9298-3376A7E4AA0A}"/>
    <cellStyle name="SAPBEXHLevel1 4 10 9" xfId="42740" xr:uid="{658A63FC-B7DD-49D3-84B9-551960EC2702}"/>
    <cellStyle name="SAPBEXHLevel1 4 11" xfId="3218" xr:uid="{00000000-0005-0000-0000-000038540000}"/>
    <cellStyle name="SAPBEXHLevel1 4 11 10" xfId="42183" xr:uid="{B702E4D7-0F9E-4BA8-A734-4F6EF22DCDB1}"/>
    <cellStyle name="SAPBEXHLevel1 4 11 11" xfId="47260" xr:uid="{627EF967-2357-4ECE-94A7-C04D4D9077CE}"/>
    <cellStyle name="SAPBEXHLevel1 4 11 2" xfId="4305" xr:uid="{00000000-0005-0000-0000-000039540000}"/>
    <cellStyle name="SAPBEXHLevel1 4 11 2 10" xfId="46150" xr:uid="{02C32AE0-954A-4EBA-A985-D19F4BA8E13B}"/>
    <cellStyle name="SAPBEXHLevel1 4 11 2 11" xfId="48468" xr:uid="{F79DF1D4-B9DA-47D6-A4C3-8B07E3912D2D}"/>
    <cellStyle name="SAPBEXHLevel1 4 11 2 2" xfId="9460" xr:uid="{00000000-0005-0000-0000-00003A540000}"/>
    <cellStyle name="SAPBEXHLevel1 4 11 2 2 2" xfId="25451" xr:uid="{00000000-0005-0000-0000-00003B540000}"/>
    <cellStyle name="SAPBEXHLevel1 4 11 2 3" xfId="12278" xr:uid="{00000000-0005-0000-0000-00003C540000}"/>
    <cellStyle name="SAPBEXHLevel1 4 11 2 3 2" xfId="28122" xr:uid="{00000000-0005-0000-0000-00003D540000}"/>
    <cellStyle name="SAPBEXHLevel1 4 11 2 4" xfId="12982" xr:uid="{00000000-0005-0000-0000-00003E540000}"/>
    <cellStyle name="SAPBEXHLevel1 4 11 2 4 2" xfId="28788" xr:uid="{00000000-0005-0000-0000-00003F540000}"/>
    <cellStyle name="SAPBEXHLevel1 4 11 2 5" xfId="17601" xr:uid="{00000000-0005-0000-0000-000040540000}"/>
    <cellStyle name="SAPBEXHLevel1 4 11 2 5 2" xfId="32717" xr:uid="{00000000-0005-0000-0000-000041540000}"/>
    <cellStyle name="SAPBEXHLevel1 4 11 2 6" xfId="20209" xr:uid="{00000000-0005-0000-0000-000042540000}"/>
    <cellStyle name="SAPBEXHLevel1 4 11 2 6 2" xfId="35146" xr:uid="{00000000-0005-0000-0000-000043540000}"/>
    <cellStyle name="SAPBEXHLevel1 4 11 2 7" xfId="21680" xr:uid="{00000000-0005-0000-0000-000044540000}"/>
    <cellStyle name="SAPBEXHLevel1 4 11 2 7 2" xfId="36602" xr:uid="{00000000-0005-0000-0000-000045540000}"/>
    <cellStyle name="SAPBEXHLevel1 4 11 2 8" xfId="41664" xr:uid="{ABCE5D52-C054-4139-B1B9-F5063A043E88}"/>
    <cellStyle name="SAPBEXHLevel1 4 11 2 9" xfId="43960" xr:uid="{B3CFC79C-14C6-49A0-BA76-8D0008172821}"/>
    <cellStyle name="SAPBEXHLevel1 4 11 3" xfId="8387" xr:uid="{00000000-0005-0000-0000-000046540000}"/>
    <cellStyle name="SAPBEXHLevel1 4 11 3 2" xfId="24416" xr:uid="{00000000-0005-0000-0000-000047540000}"/>
    <cellStyle name="SAPBEXHLevel1 4 11 4" xfId="11214" xr:uid="{00000000-0005-0000-0000-000048540000}"/>
    <cellStyle name="SAPBEXHLevel1 4 11 4 2" xfId="27081" xr:uid="{00000000-0005-0000-0000-000049540000}"/>
    <cellStyle name="SAPBEXHLevel1 4 11 5" xfId="15021" xr:uid="{00000000-0005-0000-0000-00004A540000}"/>
    <cellStyle name="SAPBEXHLevel1 4 11 5 2" xfId="30468" xr:uid="{00000000-0005-0000-0000-00004B540000}"/>
    <cellStyle name="SAPBEXHLevel1 4 11 6" xfId="16566" xr:uid="{00000000-0005-0000-0000-00004C540000}"/>
    <cellStyle name="SAPBEXHLevel1 4 11 6 2" xfId="31704" xr:uid="{00000000-0005-0000-0000-00004D540000}"/>
    <cellStyle name="SAPBEXHLevel1 4 11 7" xfId="19176" xr:uid="{00000000-0005-0000-0000-00004E540000}"/>
    <cellStyle name="SAPBEXHLevel1 4 11 7 2" xfId="34123" xr:uid="{00000000-0005-0000-0000-00004F540000}"/>
    <cellStyle name="SAPBEXHLevel1 4 11 8" xfId="41866" xr:uid="{F73D6C40-FF9F-4B59-96B9-F6A5A5B822F1}"/>
    <cellStyle name="SAPBEXHLevel1 4 11 9" xfId="42741" xr:uid="{403513E3-E736-482F-87CF-2361B32B6F42}"/>
    <cellStyle name="SAPBEXHLevel1 4 12" xfId="3219" xr:uid="{00000000-0005-0000-0000-000050540000}"/>
    <cellStyle name="SAPBEXHLevel1 4 12 10" xfId="42184" xr:uid="{733250A1-EE8A-4F51-81CF-4CEF57B6CE6D}"/>
    <cellStyle name="SAPBEXHLevel1 4 12 11" xfId="47261" xr:uid="{DFE1E931-5184-4D1D-8626-7800D4664528}"/>
    <cellStyle name="SAPBEXHLevel1 4 12 2" xfId="4304" xr:uid="{00000000-0005-0000-0000-000051540000}"/>
    <cellStyle name="SAPBEXHLevel1 4 12 2 10" xfId="46151" xr:uid="{5FD51C75-8026-40D9-9B12-D55485C8227C}"/>
    <cellStyle name="SAPBEXHLevel1 4 12 2 11" xfId="48469" xr:uid="{8CFF5A35-079B-4DE7-BCA0-687FDF4582A1}"/>
    <cellStyle name="SAPBEXHLevel1 4 12 2 2" xfId="9459" xr:uid="{00000000-0005-0000-0000-000052540000}"/>
    <cellStyle name="SAPBEXHLevel1 4 12 2 2 2" xfId="25450" xr:uid="{00000000-0005-0000-0000-000053540000}"/>
    <cellStyle name="SAPBEXHLevel1 4 12 2 3" xfId="12277" xr:uid="{00000000-0005-0000-0000-000054540000}"/>
    <cellStyle name="SAPBEXHLevel1 4 12 2 3 2" xfId="28121" xr:uid="{00000000-0005-0000-0000-000055540000}"/>
    <cellStyle name="SAPBEXHLevel1 4 12 2 4" xfId="10304" xr:uid="{00000000-0005-0000-0000-000056540000}"/>
    <cellStyle name="SAPBEXHLevel1 4 12 2 4 2" xfId="26246" xr:uid="{00000000-0005-0000-0000-000057540000}"/>
    <cellStyle name="SAPBEXHLevel1 4 12 2 5" xfId="17600" xr:uid="{00000000-0005-0000-0000-000058540000}"/>
    <cellStyle name="SAPBEXHLevel1 4 12 2 5 2" xfId="32716" xr:uid="{00000000-0005-0000-0000-000059540000}"/>
    <cellStyle name="SAPBEXHLevel1 4 12 2 6" xfId="20208" xr:uid="{00000000-0005-0000-0000-00005A540000}"/>
    <cellStyle name="SAPBEXHLevel1 4 12 2 6 2" xfId="35145" xr:uid="{00000000-0005-0000-0000-00005B540000}"/>
    <cellStyle name="SAPBEXHLevel1 4 12 2 7" xfId="22073" xr:uid="{00000000-0005-0000-0000-00005C540000}"/>
    <cellStyle name="SAPBEXHLevel1 4 12 2 7 2" xfId="36990" xr:uid="{00000000-0005-0000-0000-00005D540000}"/>
    <cellStyle name="SAPBEXHLevel1 4 12 2 8" xfId="41663" xr:uid="{1C04F1D4-BF5B-4D44-A914-439A507B73CD}"/>
    <cellStyle name="SAPBEXHLevel1 4 12 2 9" xfId="43961" xr:uid="{63FA356B-DE6E-4DEC-8E48-B02D211B8F10}"/>
    <cellStyle name="SAPBEXHLevel1 4 12 3" xfId="8388" xr:uid="{00000000-0005-0000-0000-00005E540000}"/>
    <cellStyle name="SAPBEXHLevel1 4 12 3 2" xfId="24417" xr:uid="{00000000-0005-0000-0000-00005F540000}"/>
    <cellStyle name="SAPBEXHLevel1 4 12 4" xfId="11215" xr:uid="{00000000-0005-0000-0000-000060540000}"/>
    <cellStyle name="SAPBEXHLevel1 4 12 4 2" xfId="27082" xr:uid="{00000000-0005-0000-0000-000061540000}"/>
    <cellStyle name="SAPBEXHLevel1 4 12 5" xfId="15022" xr:uid="{00000000-0005-0000-0000-000062540000}"/>
    <cellStyle name="SAPBEXHLevel1 4 12 5 2" xfId="30469" xr:uid="{00000000-0005-0000-0000-000063540000}"/>
    <cellStyle name="SAPBEXHLevel1 4 12 6" xfId="16567" xr:uid="{00000000-0005-0000-0000-000064540000}"/>
    <cellStyle name="SAPBEXHLevel1 4 12 6 2" xfId="31705" xr:uid="{00000000-0005-0000-0000-000065540000}"/>
    <cellStyle name="SAPBEXHLevel1 4 12 7" xfId="19177" xr:uid="{00000000-0005-0000-0000-000066540000}"/>
    <cellStyle name="SAPBEXHLevel1 4 12 7 2" xfId="34124" xr:uid="{00000000-0005-0000-0000-000067540000}"/>
    <cellStyle name="SAPBEXHLevel1 4 12 8" xfId="41865" xr:uid="{596909D5-92D1-40FE-B9A4-05EDC7F52B92}"/>
    <cellStyle name="SAPBEXHLevel1 4 12 9" xfId="42742" xr:uid="{0F450B33-75C0-424E-942B-6C4AA56DB960}"/>
    <cellStyle name="SAPBEXHLevel1 4 13" xfId="3220" xr:uid="{00000000-0005-0000-0000-000068540000}"/>
    <cellStyle name="SAPBEXHLevel1 4 13 10" xfId="42185" xr:uid="{D59D5B0E-8DC4-4669-917F-A7BED888F17D}"/>
    <cellStyle name="SAPBEXHLevel1 4 13 11" xfId="47262" xr:uid="{DE6DFD73-D17A-4CAE-96E9-485C19DA69D8}"/>
    <cellStyle name="SAPBEXHLevel1 4 13 2" xfId="4303" xr:uid="{00000000-0005-0000-0000-000069540000}"/>
    <cellStyle name="SAPBEXHLevel1 4 13 2 10" xfId="46152" xr:uid="{C5BAE709-2ED6-483E-A3B1-4694F5E6B99F}"/>
    <cellStyle name="SAPBEXHLevel1 4 13 2 11" xfId="48470" xr:uid="{F71D0677-9FBD-43AE-8ED6-9F3101ACF571}"/>
    <cellStyle name="SAPBEXHLevel1 4 13 2 2" xfId="9458" xr:uid="{00000000-0005-0000-0000-00006A540000}"/>
    <cellStyle name="SAPBEXHLevel1 4 13 2 2 2" xfId="25449" xr:uid="{00000000-0005-0000-0000-00006B540000}"/>
    <cellStyle name="SAPBEXHLevel1 4 13 2 3" xfId="12276" xr:uid="{00000000-0005-0000-0000-00006C540000}"/>
    <cellStyle name="SAPBEXHLevel1 4 13 2 3 2" xfId="28120" xr:uid="{00000000-0005-0000-0000-00006D540000}"/>
    <cellStyle name="SAPBEXHLevel1 4 13 2 4" xfId="10433" xr:uid="{00000000-0005-0000-0000-00006E540000}"/>
    <cellStyle name="SAPBEXHLevel1 4 13 2 4 2" xfId="26356" xr:uid="{00000000-0005-0000-0000-00006F540000}"/>
    <cellStyle name="SAPBEXHLevel1 4 13 2 5" xfId="17599" xr:uid="{00000000-0005-0000-0000-000070540000}"/>
    <cellStyle name="SAPBEXHLevel1 4 13 2 5 2" xfId="32715" xr:uid="{00000000-0005-0000-0000-000071540000}"/>
    <cellStyle name="SAPBEXHLevel1 4 13 2 6" xfId="20207" xr:uid="{00000000-0005-0000-0000-000072540000}"/>
    <cellStyle name="SAPBEXHLevel1 4 13 2 6 2" xfId="35144" xr:uid="{00000000-0005-0000-0000-000073540000}"/>
    <cellStyle name="SAPBEXHLevel1 4 13 2 7" xfId="21681" xr:uid="{00000000-0005-0000-0000-000074540000}"/>
    <cellStyle name="SAPBEXHLevel1 4 13 2 7 2" xfId="36603" xr:uid="{00000000-0005-0000-0000-000075540000}"/>
    <cellStyle name="SAPBEXHLevel1 4 13 2 8" xfId="41662" xr:uid="{C3C10F8F-24B9-4463-B40F-BDD837150BEB}"/>
    <cellStyle name="SAPBEXHLevel1 4 13 2 9" xfId="43962" xr:uid="{BEFFA740-BA09-4B2E-BA1D-B37912B49094}"/>
    <cellStyle name="SAPBEXHLevel1 4 13 3" xfId="8389" xr:uid="{00000000-0005-0000-0000-000076540000}"/>
    <cellStyle name="SAPBEXHLevel1 4 13 3 2" xfId="24418" xr:uid="{00000000-0005-0000-0000-000077540000}"/>
    <cellStyle name="SAPBEXHLevel1 4 13 4" xfId="11216" xr:uid="{00000000-0005-0000-0000-000078540000}"/>
    <cellStyle name="SAPBEXHLevel1 4 13 4 2" xfId="27083" xr:uid="{00000000-0005-0000-0000-000079540000}"/>
    <cellStyle name="SAPBEXHLevel1 4 13 5" xfId="13842" xr:uid="{00000000-0005-0000-0000-00007A540000}"/>
    <cellStyle name="SAPBEXHLevel1 4 13 5 2" xfId="29430" xr:uid="{00000000-0005-0000-0000-00007B540000}"/>
    <cellStyle name="SAPBEXHLevel1 4 13 6" xfId="16568" xr:uid="{00000000-0005-0000-0000-00007C540000}"/>
    <cellStyle name="SAPBEXHLevel1 4 13 6 2" xfId="31706" xr:uid="{00000000-0005-0000-0000-00007D540000}"/>
    <cellStyle name="SAPBEXHLevel1 4 13 7" xfId="19178" xr:uid="{00000000-0005-0000-0000-00007E540000}"/>
    <cellStyle name="SAPBEXHLevel1 4 13 7 2" xfId="34125" xr:uid="{00000000-0005-0000-0000-00007F540000}"/>
    <cellStyle name="SAPBEXHLevel1 4 13 8" xfId="38237" xr:uid="{86A8D547-F7BB-4FF7-8F3D-0EFD073C4FCD}"/>
    <cellStyle name="SAPBEXHLevel1 4 13 9" xfId="42743" xr:uid="{F40158DA-8962-49B4-8772-8824E3BD8B9B}"/>
    <cellStyle name="SAPBEXHLevel1 4 14" xfId="3221" xr:uid="{00000000-0005-0000-0000-000080540000}"/>
    <cellStyle name="SAPBEXHLevel1 4 14 10" xfId="42186" xr:uid="{6095D41D-B205-4695-999F-563CE9BC1DDB}"/>
    <cellStyle name="SAPBEXHLevel1 4 14 11" xfId="47263" xr:uid="{5D850200-60A0-45EC-81BA-FF6FB6C4538B}"/>
    <cellStyle name="SAPBEXHLevel1 4 14 2" xfId="4302" xr:uid="{00000000-0005-0000-0000-000081540000}"/>
    <cellStyle name="SAPBEXHLevel1 4 14 2 10" xfId="46153" xr:uid="{E1BE0D44-CC21-4764-A068-F2D7BB13EE97}"/>
    <cellStyle name="SAPBEXHLevel1 4 14 2 11" xfId="48471" xr:uid="{E9534AED-ADC5-4496-B533-A9F64AD2B299}"/>
    <cellStyle name="SAPBEXHLevel1 4 14 2 2" xfId="9457" xr:uid="{00000000-0005-0000-0000-000082540000}"/>
    <cellStyle name="SAPBEXHLevel1 4 14 2 2 2" xfId="25448" xr:uid="{00000000-0005-0000-0000-000083540000}"/>
    <cellStyle name="SAPBEXHLevel1 4 14 2 3" xfId="12275" xr:uid="{00000000-0005-0000-0000-000084540000}"/>
    <cellStyle name="SAPBEXHLevel1 4 14 2 3 2" xfId="28119" xr:uid="{00000000-0005-0000-0000-000085540000}"/>
    <cellStyle name="SAPBEXHLevel1 4 14 2 4" xfId="10434" xr:uid="{00000000-0005-0000-0000-000086540000}"/>
    <cellStyle name="SAPBEXHLevel1 4 14 2 4 2" xfId="26357" xr:uid="{00000000-0005-0000-0000-000087540000}"/>
    <cellStyle name="SAPBEXHLevel1 4 14 2 5" xfId="17598" xr:uid="{00000000-0005-0000-0000-000088540000}"/>
    <cellStyle name="SAPBEXHLevel1 4 14 2 5 2" xfId="32714" xr:uid="{00000000-0005-0000-0000-000089540000}"/>
    <cellStyle name="SAPBEXHLevel1 4 14 2 6" xfId="20206" xr:uid="{00000000-0005-0000-0000-00008A540000}"/>
    <cellStyle name="SAPBEXHLevel1 4 14 2 6 2" xfId="35143" xr:uid="{00000000-0005-0000-0000-00008B540000}"/>
    <cellStyle name="SAPBEXHLevel1 4 14 2 7" xfId="21567" xr:uid="{00000000-0005-0000-0000-00008C540000}"/>
    <cellStyle name="SAPBEXHLevel1 4 14 2 7 2" xfId="36493" xr:uid="{00000000-0005-0000-0000-00008D540000}"/>
    <cellStyle name="SAPBEXHLevel1 4 14 2 8" xfId="41661" xr:uid="{A751884A-EF9F-4E7F-990C-DA7B82A1F8B8}"/>
    <cellStyle name="SAPBEXHLevel1 4 14 2 9" xfId="43963" xr:uid="{5D740E29-6F50-4EF2-86A6-7BDA680CEE6A}"/>
    <cellStyle name="SAPBEXHLevel1 4 14 3" xfId="8390" xr:uid="{00000000-0005-0000-0000-00008E540000}"/>
    <cellStyle name="SAPBEXHLevel1 4 14 3 2" xfId="24419" xr:uid="{00000000-0005-0000-0000-00008F540000}"/>
    <cellStyle name="SAPBEXHLevel1 4 14 4" xfId="11217" xr:uid="{00000000-0005-0000-0000-000090540000}"/>
    <cellStyle name="SAPBEXHLevel1 4 14 4 2" xfId="27084" xr:uid="{00000000-0005-0000-0000-000091540000}"/>
    <cellStyle name="SAPBEXHLevel1 4 14 5" xfId="13843" xr:uid="{00000000-0005-0000-0000-000092540000}"/>
    <cellStyle name="SAPBEXHLevel1 4 14 5 2" xfId="29431" xr:uid="{00000000-0005-0000-0000-000093540000}"/>
    <cellStyle name="SAPBEXHLevel1 4 14 6" xfId="16569" xr:uid="{00000000-0005-0000-0000-000094540000}"/>
    <cellStyle name="SAPBEXHLevel1 4 14 6 2" xfId="31707" xr:uid="{00000000-0005-0000-0000-000095540000}"/>
    <cellStyle name="SAPBEXHLevel1 4 14 7" xfId="19179" xr:uid="{00000000-0005-0000-0000-000096540000}"/>
    <cellStyle name="SAPBEXHLevel1 4 14 7 2" xfId="34126" xr:uid="{00000000-0005-0000-0000-000097540000}"/>
    <cellStyle name="SAPBEXHLevel1 4 14 8" xfId="41864" xr:uid="{EECA4907-716A-4EB8-97C2-84441EB940ED}"/>
    <cellStyle name="SAPBEXHLevel1 4 14 9" xfId="42744" xr:uid="{90984E3B-1FED-409F-B00B-95E0D98DD2D6}"/>
    <cellStyle name="SAPBEXHLevel1 4 15" xfId="3222" xr:uid="{00000000-0005-0000-0000-000098540000}"/>
    <cellStyle name="SAPBEXHLevel1 4 15 10" xfId="42187" xr:uid="{7E65C24C-C1FB-4EF7-A939-5C7481DC564A}"/>
    <cellStyle name="SAPBEXHLevel1 4 15 11" xfId="47264" xr:uid="{C8F46D8F-D3E2-4DA2-A944-FC16EF7A7754}"/>
    <cellStyle name="SAPBEXHLevel1 4 15 2" xfId="4301" xr:uid="{00000000-0005-0000-0000-000099540000}"/>
    <cellStyle name="SAPBEXHLevel1 4 15 2 10" xfId="46154" xr:uid="{CA21DF2C-5B03-4201-9C77-0AC7B7D48A84}"/>
    <cellStyle name="SAPBEXHLevel1 4 15 2 11" xfId="48472" xr:uid="{95067071-B462-41B9-BBBF-C96B7E991C7C}"/>
    <cellStyle name="SAPBEXHLevel1 4 15 2 2" xfId="9456" xr:uid="{00000000-0005-0000-0000-00009A540000}"/>
    <cellStyle name="SAPBEXHLevel1 4 15 2 2 2" xfId="25447" xr:uid="{00000000-0005-0000-0000-00009B540000}"/>
    <cellStyle name="SAPBEXHLevel1 4 15 2 3" xfId="12274" xr:uid="{00000000-0005-0000-0000-00009C540000}"/>
    <cellStyle name="SAPBEXHLevel1 4 15 2 3 2" xfId="28118" xr:uid="{00000000-0005-0000-0000-00009D540000}"/>
    <cellStyle name="SAPBEXHLevel1 4 15 2 4" xfId="13204" xr:uid="{00000000-0005-0000-0000-00009E540000}"/>
    <cellStyle name="SAPBEXHLevel1 4 15 2 4 2" xfId="28981" xr:uid="{00000000-0005-0000-0000-00009F540000}"/>
    <cellStyle name="SAPBEXHLevel1 4 15 2 5" xfId="17597" xr:uid="{00000000-0005-0000-0000-0000A0540000}"/>
    <cellStyle name="SAPBEXHLevel1 4 15 2 5 2" xfId="32713" xr:uid="{00000000-0005-0000-0000-0000A1540000}"/>
    <cellStyle name="SAPBEXHLevel1 4 15 2 6" xfId="20205" xr:uid="{00000000-0005-0000-0000-0000A2540000}"/>
    <cellStyle name="SAPBEXHLevel1 4 15 2 6 2" xfId="35142" xr:uid="{00000000-0005-0000-0000-0000A3540000}"/>
    <cellStyle name="SAPBEXHLevel1 4 15 2 7" xfId="21682" xr:uid="{00000000-0005-0000-0000-0000A4540000}"/>
    <cellStyle name="SAPBEXHLevel1 4 15 2 7 2" xfId="36604" xr:uid="{00000000-0005-0000-0000-0000A5540000}"/>
    <cellStyle name="SAPBEXHLevel1 4 15 2 8" xfId="41660" xr:uid="{D34B2469-0A32-47B1-A4B8-E1FF9809EB86}"/>
    <cellStyle name="SAPBEXHLevel1 4 15 2 9" xfId="43964" xr:uid="{5422C61E-D9E4-44ED-8DDA-093C90AAE40E}"/>
    <cellStyle name="SAPBEXHLevel1 4 15 3" xfId="8391" xr:uid="{00000000-0005-0000-0000-0000A6540000}"/>
    <cellStyle name="SAPBEXHLevel1 4 15 3 2" xfId="24420" xr:uid="{00000000-0005-0000-0000-0000A7540000}"/>
    <cellStyle name="SAPBEXHLevel1 4 15 4" xfId="11218" xr:uid="{00000000-0005-0000-0000-0000A8540000}"/>
    <cellStyle name="SAPBEXHLevel1 4 15 4 2" xfId="27085" xr:uid="{00000000-0005-0000-0000-0000A9540000}"/>
    <cellStyle name="SAPBEXHLevel1 4 15 5" xfId="15019" xr:uid="{00000000-0005-0000-0000-0000AA540000}"/>
    <cellStyle name="SAPBEXHLevel1 4 15 5 2" xfId="30466" xr:uid="{00000000-0005-0000-0000-0000AB540000}"/>
    <cellStyle name="SAPBEXHLevel1 4 15 6" xfId="16570" xr:uid="{00000000-0005-0000-0000-0000AC540000}"/>
    <cellStyle name="SAPBEXHLevel1 4 15 6 2" xfId="31708" xr:uid="{00000000-0005-0000-0000-0000AD540000}"/>
    <cellStyle name="SAPBEXHLevel1 4 15 7" xfId="19180" xr:uid="{00000000-0005-0000-0000-0000AE540000}"/>
    <cellStyle name="SAPBEXHLevel1 4 15 7 2" xfId="34127" xr:uid="{00000000-0005-0000-0000-0000AF540000}"/>
    <cellStyle name="SAPBEXHLevel1 4 15 8" xfId="41863" xr:uid="{B2BFD2B4-FAD3-4173-B6F3-B456E80C01B1}"/>
    <cellStyle name="SAPBEXHLevel1 4 15 9" xfId="42745" xr:uid="{EB993A83-0AA4-4D09-9AEB-94BB9CDBD539}"/>
    <cellStyle name="SAPBEXHLevel1 4 16" xfId="3223" xr:uid="{00000000-0005-0000-0000-0000B0540000}"/>
    <cellStyle name="SAPBEXHLevel1 4 16 10" xfId="42188" xr:uid="{1659C67A-C226-473A-8737-37DF0E3D413A}"/>
    <cellStyle name="SAPBEXHLevel1 4 16 11" xfId="47265" xr:uid="{80690B44-B69F-4FC7-B101-F21DCC2E7949}"/>
    <cellStyle name="SAPBEXHLevel1 4 16 2" xfId="4300" xr:uid="{00000000-0005-0000-0000-0000B1540000}"/>
    <cellStyle name="SAPBEXHLevel1 4 16 2 10" xfId="46155" xr:uid="{AFF706A8-4376-45EF-94CE-5F2E91392B1E}"/>
    <cellStyle name="SAPBEXHLevel1 4 16 2 11" xfId="48473" xr:uid="{FC5DD672-6F9F-4DC6-B468-D2249424CDA1}"/>
    <cellStyle name="SAPBEXHLevel1 4 16 2 2" xfId="9455" xr:uid="{00000000-0005-0000-0000-0000B2540000}"/>
    <cellStyle name="SAPBEXHLevel1 4 16 2 2 2" xfId="25446" xr:uid="{00000000-0005-0000-0000-0000B3540000}"/>
    <cellStyle name="SAPBEXHLevel1 4 16 2 3" xfId="12273" xr:uid="{00000000-0005-0000-0000-0000B4540000}"/>
    <cellStyle name="SAPBEXHLevel1 4 16 2 3 2" xfId="28117" xr:uid="{00000000-0005-0000-0000-0000B5540000}"/>
    <cellStyle name="SAPBEXHLevel1 4 16 2 4" xfId="14899" xr:uid="{00000000-0005-0000-0000-0000B6540000}"/>
    <cellStyle name="SAPBEXHLevel1 4 16 2 4 2" xfId="30350" xr:uid="{00000000-0005-0000-0000-0000B7540000}"/>
    <cellStyle name="SAPBEXHLevel1 4 16 2 5" xfId="17596" xr:uid="{00000000-0005-0000-0000-0000B8540000}"/>
    <cellStyle name="SAPBEXHLevel1 4 16 2 5 2" xfId="32712" xr:uid="{00000000-0005-0000-0000-0000B9540000}"/>
    <cellStyle name="SAPBEXHLevel1 4 16 2 6" xfId="20204" xr:uid="{00000000-0005-0000-0000-0000BA540000}"/>
    <cellStyle name="SAPBEXHLevel1 4 16 2 6 2" xfId="35141" xr:uid="{00000000-0005-0000-0000-0000BB540000}"/>
    <cellStyle name="SAPBEXHLevel1 4 16 2 7" xfId="10414" xr:uid="{00000000-0005-0000-0000-0000BC540000}"/>
    <cellStyle name="SAPBEXHLevel1 4 16 2 7 2" xfId="26337" xr:uid="{00000000-0005-0000-0000-0000BD540000}"/>
    <cellStyle name="SAPBEXHLevel1 4 16 2 8" xfId="41659" xr:uid="{E2552ED6-2AF9-4B3F-B556-05C386A40E1A}"/>
    <cellStyle name="SAPBEXHLevel1 4 16 2 9" xfId="43965" xr:uid="{27CB1315-767A-4D71-9745-C9CB31D77EF3}"/>
    <cellStyle name="SAPBEXHLevel1 4 16 3" xfId="8392" xr:uid="{00000000-0005-0000-0000-0000BE540000}"/>
    <cellStyle name="SAPBEXHLevel1 4 16 3 2" xfId="24421" xr:uid="{00000000-0005-0000-0000-0000BF540000}"/>
    <cellStyle name="SAPBEXHLevel1 4 16 4" xfId="11219" xr:uid="{00000000-0005-0000-0000-0000C0540000}"/>
    <cellStyle name="SAPBEXHLevel1 4 16 4 2" xfId="27086" xr:uid="{00000000-0005-0000-0000-0000C1540000}"/>
    <cellStyle name="SAPBEXHLevel1 4 16 5" xfId="15020" xr:uid="{00000000-0005-0000-0000-0000C2540000}"/>
    <cellStyle name="SAPBEXHLevel1 4 16 5 2" xfId="30467" xr:uid="{00000000-0005-0000-0000-0000C3540000}"/>
    <cellStyle name="SAPBEXHLevel1 4 16 6" xfId="16571" xr:uid="{00000000-0005-0000-0000-0000C4540000}"/>
    <cellStyle name="SAPBEXHLevel1 4 16 6 2" xfId="31709" xr:uid="{00000000-0005-0000-0000-0000C5540000}"/>
    <cellStyle name="SAPBEXHLevel1 4 16 7" xfId="19181" xr:uid="{00000000-0005-0000-0000-0000C6540000}"/>
    <cellStyle name="SAPBEXHLevel1 4 16 7 2" xfId="34128" xr:uid="{00000000-0005-0000-0000-0000C7540000}"/>
    <cellStyle name="SAPBEXHLevel1 4 16 8" xfId="41862" xr:uid="{A0DD838F-A702-4D63-92D8-1DEC88168E06}"/>
    <cellStyle name="SAPBEXHLevel1 4 16 9" xfId="42746" xr:uid="{128E8AB3-1E48-4CD7-A852-7B847DA7D31C}"/>
    <cellStyle name="SAPBEXHLevel1 4 17" xfId="3216" xr:uid="{00000000-0005-0000-0000-0000C8540000}"/>
    <cellStyle name="SAPBEXHLevel1 4 17 10" xfId="38883" xr:uid="{EDF82818-BC34-40F6-B05C-209447776C5E}"/>
    <cellStyle name="SAPBEXHLevel1 4 17 11" xfId="45509" xr:uid="{BDCCB010-CB74-4777-A82D-970BF4AF86DD}"/>
    <cellStyle name="SAPBEXHLevel1 4 17 12" xfId="47831" xr:uid="{7931D3F7-B4F5-4BE2-85CB-FB708DDEE273}"/>
    <cellStyle name="SAPBEXHLevel1 4 17 2" xfId="8385" xr:uid="{00000000-0005-0000-0000-0000C9540000}"/>
    <cellStyle name="SAPBEXHLevel1 4 17 2 2" xfId="24414" xr:uid="{00000000-0005-0000-0000-0000CA540000}"/>
    <cellStyle name="SAPBEXHLevel1 4 17 3" xfId="11212" xr:uid="{00000000-0005-0000-0000-0000CB540000}"/>
    <cellStyle name="SAPBEXHLevel1 4 17 3 2" xfId="27079" xr:uid="{00000000-0005-0000-0000-0000CC540000}"/>
    <cellStyle name="SAPBEXHLevel1 4 17 4" xfId="13840" xr:uid="{00000000-0005-0000-0000-0000CD540000}"/>
    <cellStyle name="SAPBEXHLevel1 4 17 4 2" xfId="29428" xr:uid="{00000000-0005-0000-0000-0000CE540000}"/>
    <cellStyle name="SAPBEXHLevel1 4 17 5" xfId="16564" xr:uid="{00000000-0005-0000-0000-0000CF540000}"/>
    <cellStyle name="SAPBEXHLevel1 4 17 5 2" xfId="31702" xr:uid="{00000000-0005-0000-0000-0000D0540000}"/>
    <cellStyle name="SAPBEXHLevel1 4 17 6" xfId="19174" xr:uid="{00000000-0005-0000-0000-0000D1540000}"/>
    <cellStyle name="SAPBEXHLevel1 4 17 6 2" xfId="34121" xr:uid="{00000000-0005-0000-0000-0000D2540000}"/>
    <cellStyle name="SAPBEXHLevel1 4 17 7" xfId="21337" xr:uid="{00000000-0005-0000-0000-0000D3540000}"/>
    <cellStyle name="SAPBEXHLevel1 4 17 7 2" xfId="36263" xr:uid="{00000000-0005-0000-0000-0000D4540000}"/>
    <cellStyle name="SAPBEXHLevel1 4 17 8" xfId="6341" xr:uid="{00000000-0005-0000-0000-0000D5540000}"/>
    <cellStyle name="SAPBEXHLevel1 4 17 9" xfId="40351" xr:uid="{D8BEC111-769E-46D7-A5E1-A64D2B14B0A1}"/>
    <cellStyle name="SAPBEXHLevel1 4 18" xfId="4307" xr:uid="{00000000-0005-0000-0000-0000D6540000}"/>
    <cellStyle name="SAPBEXHLevel1 4 18 2" xfId="9462" xr:uid="{00000000-0005-0000-0000-0000D7540000}"/>
    <cellStyle name="SAPBEXHLevel1 4 18 2 2" xfId="25453" xr:uid="{00000000-0005-0000-0000-0000D8540000}"/>
    <cellStyle name="SAPBEXHLevel1 4 18 3" xfId="12280" xr:uid="{00000000-0005-0000-0000-0000D9540000}"/>
    <cellStyle name="SAPBEXHLevel1 4 18 3 2" xfId="28124" xr:uid="{00000000-0005-0000-0000-0000DA540000}"/>
    <cellStyle name="SAPBEXHLevel1 4 18 4" xfId="10431" xr:uid="{00000000-0005-0000-0000-0000DB540000}"/>
    <cellStyle name="SAPBEXHLevel1 4 18 4 2" xfId="26354" xr:uid="{00000000-0005-0000-0000-0000DC540000}"/>
    <cellStyle name="SAPBEXHLevel1 4 18 5" xfId="17603" xr:uid="{00000000-0005-0000-0000-0000DD540000}"/>
    <cellStyle name="SAPBEXHLevel1 4 18 5 2" xfId="32719" xr:uid="{00000000-0005-0000-0000-0000DE540000}"/>
    <cellStyle name="SAPBEXHLevel1 4 18 6" xfId="20211" xr:uid="{00000000-0005-0000-0000-0000DF540000}"/>
    <cellStyle name="SAPBEXHLevel1 4 18 6 2" xfId="35148" xr:uid="{00000000-0005-0000-0000-0000E0540000}"/>
    <cellStyle name="SAPBEXHLevel1 4 18 7" xfId="21678" xr:uid="{00000000-0005-0000-0000-0000E1540000}"/>
    <cellStyle name="SAPBEXHLevel1 4 18 7 2" xfId="36600" xr:uid="{00000000-0005-0000-0000-0000E2540000}"/>
    <cellStyle name="SAPBEXHLevel1 4 19" xfId="5415" xr:uid="{00000000-0005-0000-0000-0000E3540000}"/>
    <cellStyle name="SAPBEXHLevel1 4 19 2" xfId="22666" xr:uid="{00000000-0005-0000-0000-0000E4540000}"/>
    <cellStyle name="SAPBEXHLevel1 4 2" xfId="852" xr:uid="{00000000-0005-0000-0000-0000E5540000}"/>
    <cellStyle name="SAPBEXHLevel1 4 2 10" xfId="18259" xr:uid="{00000000-0005-0000-0000-0000E6540000}"/>
    <cellStyle name="SAPBEXHLevel1 4 2 10 2" xfId="33356" xr:uid="{00000000-0005-0000-0000-0000E7540000}"/>
    <cellStyle name="SAPBEXHLevel1 4 2 11" xfId="5059" xr:uid="{00000000-0005-0000-0000-0000E8540000}"/>
    <cellStyle name="SAPBEXHLevel1 4 2 12" xfId="38040" xr:uid="{00000000-0005-0000-0000-0000E9540000}"/>
    <cellStyle name="SAPBEXHLevel1 4 2 13" xfId="41861" xr:uid="{393532AD-05EB-448F-B323-E58214A7DA1C}"/>
    <cellStyle name="SAPBEXHLevel1 4 2 14" xfId="42747" xr:uid="{6B3C6A42-0108-4FD3-994D-1C2386136901}"/>
    <cellStyle name="SAPBEXHLevel1 4 2 15" xfId="40223" xr:uid="{38050F95-EEE1-4367-81BE-DFD3E167E9E9}"/>
    <cellStyle name="SAPBEXHLevel1 4 2 16" xfId="47266" xr:uid="{FD83416C-BE64-4275-82F0-57EA1A63B1F7}"/>
    <cellStyle name="SAPBEXHLevel1 4 2 2" xfId="3225" xr:uid="{00000000-0005-0000-0000-0000EA540000}"/>
    <cellStyle name="SAPBEXHLevel1 4 2 2 10" xfId="42189" xr:uid="{8269E95C-AC56-4001-96C6-8ABBF30AA180}"/>
    <cellStyle name="SAPBEXHLevel1 4 2 2 11" xfId="47267" xr:uid="{B9ACD883-CD29-4E52-80A9-9456373AC617}"/>
    <cellStyle name="SAPBEXHLevel1 4 2 2 2" xfId="4298" xr:uid="{00000000-0005-0000-0000-0000EB540000}"/>
    <cellStyle name="SAPBEXHLevel1 4 2 2 2 10" xfId="46157" xr:uid="{495C87EA-4ADB-4EE2-BB5B-D38E7D110EB0}"/>
    <cellStyle name="SAPBEXHLevel1 4 2 2 2 11" xfId="48475" xr:uid="{6A9B329F-0E99-4A8C-9E0C-39AD5AD22E90}"/>
    <cellStyle name="SAPBEXHLevel1 4 2 2 2 2" xfId="9453" xr:uid="{00000000-0005-0000-0000-0000EC540000}"/>
    <cellStyle name="SAPBEXHLevel1 4 2 2 2 2 2" xfId="25444" xr:uid="{00000000-0005-0000-0000-0000ED540000}"/>
    <cellStyle name="SAPBEXHLevel1 4 2 2 2 3" xfId="12271" xr:uid="{00000000-0005-0000-0000-0000EE540000}"/>
    <cellStyle name="SAPBEXHLevel1 4 2 2 2 3 2" xfId="28115" xr:uid="{00000000-0005-0000-0000-0000EF540000}"/>
    <cellStyle name="SAPBEXHLevel1 4 2 2 2 4" xfId="15234" xr:uid="{00000000-0005-0000-0000-0000F0540000}"/>
    <cellStyle name="SAPBEXHLevel1 4 2 2 2 4 2" xfId="30647" xr:uid="{00000000-0005-0000-0000-0000F1540000}"/>
    <cellStyle name="SAPBEXHLevel1 4 2 2 2 5" xfId="17594" xr:uid="{00000000-0005-0000-0000-0000F2540000}"/>
    <cellStyle name="SAPBEXHLevel1 4 2 2 2 5 2" xfId="32710" xr:uid="{00000000-0005-0000-0000-0000F3540000}"/>
    <cellStyle name="SAPBEXHLevel1 4 2 2 2 6" xfId="20202" xr:uid="{00000000-0005-0000-0000-0000F4540000}"/>
    <cellStyle name="SAPBEXHLevel1 4 2 2 2 6 2" xfId="35139" xr:uid="{00000000-0005-0000-0000-0000F5540000}"/>
    <cellStyle name="SAPBEXHLevel1 4 2 2 2 7" xfId="21683" xr:uid="{00000000-0005-0000-0000-0000F6540000}"/>
    <cellStyle name="SAPBEXHLevel1 4 2 2 2 7 2" xfId="36605" xr:uid="{00000000-0005-0000-0000-0000F7540000}"/>
    <cellStyle name="SAPBEXHLevel1 4 2 2 2 8" xfId="41657" xr:uid="{80A201D7-37C8-41CD-A50F-D260495BAD01}"/>
    <cellStyle name="SAPBEXHLevel1 4 2 2 2 9" xfId="43967" xr:uid="{57613334-FB81-43D8-8004-622F199CBC18}"/>
    <cellStyle name="SAPBEXHLevel1 4 2 2 3" xfId="8394" xr:uid="{00000000-0005-0000-0000-0000F8540000}"/>
    <cellStyle name="SAPBEXHLevel1 4 2 2 3 2" xfId="24423" xr:uid="{00000000-0005-0000-0000-0000F9540000}"/>
    <cellStyle name="SAPBEXHLevel1 4 2 2 4" xfId="11221" xr:uid="{00000000-0005-0000-0000-0000FA540000}"/>
    <cellStyle name="SAPBEXHLevel1 4 2 2 4 2" xfId="27088" xr:uid="{00000000-0005-0000-0000-0000FB540000}"/>
    <cellStyle name="SAPBEXHLevel1 4 2 2 5" xfId="14453" xr:uid="{00000000-0005-0000-0000-0000FC540000}"/>
    <cellStyle name="SAPBEXHLevel1 4 2 2 5 2" xfId="29970" xr:uid="{00000000-0005-0000-0000-0000FD540000}"/>
    <cellStyle name="SAPBEXHLevel1 4 2 2 6" xfId="16573" xr:uid="{00000000-0005-0000-0000-0000FE540000}"/>
    <cellStyle name="SAPBEXHLevel1 4 2 2 6 2" xfId="31711" xr:uid="{00000000-0005-0000-0000-0000FF540000}"/>
    <cellStyle name="SAPBEXHLevel1 4 2 2 7" xfId="19183" xr:uid="{00000000-0005-0000-0000-000000550000}"/>
    <cellStyle name="SAPBEXHLevel1 4 2 2 7 2" xfId="34130" xr:uid="{00000000-0005-0000-0000-000001550000}"/>
    <cellStyle name="SAPBEXHLevel1 4 2 2 8" xfId="38235" xr:uid="{51C4B4CC-F06A-4995-B533-442BF35CEF9C}"/>
    <cellStyle name="SAPBEXHLevel1 4 2 2 9" xfId="42748" xr:uid="{F5B4EB25-A731-4AAC-B6A2-01D0310B6DB7}"/>
    <cellStyle name="SAPBEXHLevel1 4 2 3" xfId="3224" xr:uid="{00000000-0005-0000-0000-000002550000}"/>
    <cellStyle name="SAPBEXHLevel1 4 2 3 10" xfId="42340" xr:uid="{1F38EF40-944A-4A64-A741-932C68A2A66A}"/>
    <cellStyle name="SAPBEXHLevel1 4 2 3 11" xfId="46873" xr:uid="{A782D1DC-E9FD-4373-BE09-CD7806B45CB9}"/>
    <cellStyle name="SAPBEXHLevel1 4 2 3 12" xfId="49176" xr:uid="{ACD1BE21-C712-4215-BDAF-91F6EADF084D}"/>
    <cellStyle name="SAPBEXHLevel1 4 2 3 2" xfId="8393" xr:uid="{00000000-0005-0000-0000-000003550000}"/>
    <cellStyle name="SAPBEXHLevel1 4 2 3 2 2" xfId="24422" xr:uid="{00000000-0005-0000-0000-000004550000}"/>
    <cellStyle name="SAPBEXHLevel1 4 2 3 3" xfId="11220" xr:uid="{00000000-0005-0000-0000-000005550000}"/>
    <cellStyle name="SAPBEXHLevel1 4 2 3 3 2" xfId="27087" xr:uid="{00000000-0005-0000-0000-000006550000}"/>
    <cellStyle name="SAPBEXHLevel1 4 2 3 4" xfId="13844" xr:uid="{00000000-0005-0000-0000-000007550000}"/>
    <cellStyle name="SAPBEXHLevel1 4 2 3 4 2" xfId="29432" xr:uid="{00000000-0005-0000-0000-000008550000}"/>
    <cellStyle name="SAPBEXHLevel1 4 2 3 5" xfId="16572" xr:uid="{00000000-0005-0000-0000-000009550000}"/>
    <cellStyle name="SAPBEXHLevel1 4 2 3 5 2" xfId="31710" xr:uid="{00000000-0005-0000-0000-00000A550000}"/>
    <cellStyle name="SAPBEXHLevel1 4 2 3 6" xfId="19182" xr:uid="{00000000-0005-0000-0000-00000B550000}"/>
    <cellStyle name="SAPBEXHLevel1 4 2 3 6 2" xfId="34129" xr:uid="{00000000-0005-0000-0000-00000C550000}"/>
    <cellStyle name="SAPBEXHLevel1 4 2 3 7" xfId="21345" xr:uid="{00000000-0005-0000-0000-00000D550000}"/>
    <cellStyle name="SAPBEXHLevel1 4 2 3 7 2" xfId="36271" xr:uid="{00000000-0005-0000-0000-00000E550000}"/>
    <cellStyle name="SAPBEXHLevel1 4 2 3 8" xfId="6342" xr:uid="{00000000-0005-0000-0000-00000F550000}"/>
    <cellStyle name="SAPBEXHLevel1 4 2 3 9" xfId="41901" xr:uid="{41AF8C4F-2B5A-4AE7-A94C-642BBCB4B2DF}"/>
    <cellStyle name="SAPBEXHLevel1 4 2 4" xfId="4299" xr:uid="{00000000-0005-0000-0000-000010550000}"/>
    <cellStyle name="SAPBEXHLevel1 4 2 4 10" xfId="46156" xr:uid="{18C28140-B90B-451B-9956-3F1E6DB0B3AA}"/>
    <cellStyle name="SAPBEXHLevel1 4 2 4 11" xfId="48474" xr:uid="{E249334B-170B-4331-983D-B49D13354221}"/>
    <cellStyle name="SAPBEXHLevel1 4 2 4 2" xfId="9454" xr:uid="{00000000-0005-0000-0000-000011550000}"/>
    <cellStyle name="SAPBEXHLevel1 4 2 4 2 2" xfId="25445" xr:uid="{00000000-0005-0000-0000-000012550000}"/>
    <cellStyle name="SAPBEXHLevel1 4 2 4 3" xfId="12272" xr:uid="{00000000-0005-0000-0000-000013550000}"/>
    <cellStyle name="SAPBEXHLevel1 4 2 4 3 2" xfId="28116" xr:uid="{00000000-0005-0000-0000-000014550000}"/>
    <cellStyle name="SAPBEXHLevel1 4 2 4 4" xfId="13976" xr:uid="{00000000-0005-0000-0000-000015550000}"/>
    <cellStyle name="SAPBEXHLevel1 4 2 4 4 2" xfId="29558" xr:uid="{00000000-0005-0000-0000-000016550000}"/>
    <cellStyle name="SAPBEXHLevel1 4 2 4 5" xfId="17595" xr:uid="{00000000-0005-0000-0000-000017550000}"/>
    <cellStyle name="SAPBEXHLevel1 4 2 4 5 2" xfId="32711" xr:uid="{00000000-0005-0000-0000-000018550000}"/>
    <cellStyle name="SAPBEXHLevel1 4 2 4 6" xfId="20203" xr:uid="{00000000-0005-0000-0000-000019550000}"/>
    <cellStyle name="SAPBEXHLevel1 4 2 4 6 2" xfId="35140" xr:uid="{00000000-0005-0000-0000-00001A550000}"/>
    <cellStyle name="SAPBEXHLevel1 4 2 4 7" xfId="21566" xr:uid="{00000000-0005-0000-0000-00001B550000}"/>
    <cellStyle name="SAPBEXHLevel1 4 2 4 7 2" xfId="36492" xr:uid="{00000000-0005-0000-0000-00001C550000}"/>
    <cellStyle name="SAPBEXHLevel1 4 2 4 8" xfId="41658" xr:uid="{3C3CFD89-441C-4EBE-AA1F-7F0C57CEE34D}"/>
    <cellStyle name="SAPBEXHLevel1 4 2 4 9" xfId="43966" xr:uid="{FF9B7E3E-1F9B-4778-B2EC-57FBCF30702D}"/>
    <cellStyle name="SAPBEXHLevel1 4 2 5" xfId="5414" xr:uid="{00000000-0005-0000-0000-00001D550000}"/>
    <cellStyle name="SAPBEXHLevel1 4 2 5 2" xfId="22665" xr:uid="{00000000-0005-0000-0000-00001E550000}"/>
    <cellStyle name="SAPBEXHLevel1 4 2 6" xfId="7208" xr:uid="{00000000-0005-0000-0000-00001F550000}"/>
    <cellStyle name="SAPBEXHLevel1 4 2 6 2" xfId="23481" xr:uid="{00000000-0005-0000-0000-000020550000}"/>
    <cellStyle name="SAPBEXHLevel1 4 2 7" xfId="14168" xr:uid="{00000000-0005-0000-0000-000021550000}"/>
    <cellStyle name="SAPBEXHLevel1 4 2 7 2" xfId="29731" xr:uid="{00000000-0005-0000-0000-000022550000}"/>
    <cellStyle name="SAPBEXHLevel1 4 2 8" xfId="6999" xr:uid="{00000000-0005-0000-0000-000023550000}"/>
    <cellStyle name="SAPBEXHLevel1 4 2 8 2" xfId="23377" xr:uid="{00000000-0005-0000-0000-000024550000}"/>
    <cellStyle name="SAPBEXHLevel1 4 2 9" xfId="14684" xr:uid="{00000000-0005-0000-0000-000025550000}"/>
    <cellStyle name="SAPBEXHLevel1 4 2 9 2" xfId="30175" xr:uid="{00000000-0005-0000-0000-000026550000}"/>
    <cellStyle name="SAPBEXHLevel1 4 20" xfId="7262" xr:uid="{00000000-0005-0000-0000-000027550000}"/>
    <cellStyle name="SAPBEXHLevel1 4 20 2" xfId="23511" xr:uid="{00000000-0005-0000-0000-000028550000}"/>
    <cellStyle name="SAPBEXHLevel1 4 21" xfId="13362" xr:uid="{00000000-0005-0000-0000-000029550000}"/>
    <cellStyle name="SAPBEXHLevel1 4 21 2" xfId="29055" xr:uid="{00000000-0005-0000-0000-00002A550000}"/>
    <cellStyle name="SAPBEXHLevel1 4 22" xfId="13459" xr:uid="{00000000-0005-0000-0000-00002B550000}"/>
    <cellStyle name="SAPBEXHLevel1 4 22 2" xfId="29109" xr:uid="{00000000-0005-0000-0000-00002C550000}"/>
    <cellStyle name="SAPBEXHLevel1 4 23" xfId="13917" xr:uid="{00000000-0005-0000-0000-00002D550000}"/>
    <cellStyle name="SAPBEXHLevel1 4 23 2" xfId="29504" xr:uid="{00000000-0005-0000-0000-00002E550000}"/>
    <cellStyle name="SAPBEXHLevel1 4 24" xfId="18257" xr:uid="{00000000-0005-0000-0000-00002F550000}"/>
    <cellStyle name="SAPBEXHLevel1 4 24 2" xfId="33355" xr:uid="{00000000-0005-0000-0000-000030550000}"/>
    <cellStyle name="SAPBEXHLevel1 4 25" xfId="5058" xr:uid="{00000000-0005-0000-0000-000031550000}"/>
    <cellStyle name="SAPBEXHLevel1 4 26" xfId="38039" xr:uid="{00000000-0005-0000-0000-000032550000}"/>
    <cellStyle name="SAPBEXHLevel1 4 27" xfId="40199" xr:uid="{A06B865E-7EF3-4C88-98DC-BC1295B2DF6F}"/>
    <cellStyle name="SAPBEXHLevel1 4 28" xfId="40958" xr:uid="{3C888172-9A30-4B87-A7D4-C9A084EC74EB}"/>
    <cellStyle name="SAPBEXHLevel1 4 29" xfId="41235" xr:uid="{5178450A-B4DA-498B-8B33-1BE69BB60368}"/>
    <cellStyle name="SAPBEXHLevel1 4 3" xfId="853" xr:uid="{00000000-0005-0000-0000-000033550000}"/>
    <cellStyle name="SAPBEXHLevel1 4 3 10" xfId="15697" xr:uid="{00000000-0005-0000-0000-000034550000}"/>
    <cellStyle name="SAPBEXHLevel1 4 3 10 2" xfId="30987" xr:uid="{00000000-0005-0000-0000-000035550000}"/>
    <cellStyle name="SAPBEXHLevel1 4 3 11" xfId="5060" xr:uid="{00000000-0005-0000-0000-000036550000}"/>
    <cellStyle name="SAPBEXHLevel1 4 3 12" xfId="38041" xr:uid="{00000000-0005-0000-0000-000037550000}"/>
    <cellStyle name="SAPBEXHLevel1 4 3 13" xfId="40294" xr:uid="{66D9A6FF-A2DF-4C9B-A4A4-236078D3B0B2}"/>
    <cellStyle name="SAPBEXHLevel1 4 3 14" xfId="42749" xr:uid="{A91E628E-5E07-4755-907A-78926C374E68}"/>
    <cellStyle name="SAPBEXHLevel1 4 3 15" xfId="42190" xr:uid="{E53FD33E-3076-4545-9048-61E0962FC296}"/>
    <cellStyle name="SAPBEXHLevel1 4 3 16" xfId="47268" xr:uid="{85490606-A3EE-49AE-98FF-453D481F2739}"/>
    <cellStyle name="SAPBEXHLevel1 4 3 2" xfId="3227" xr:uid="{00000000-0005-0000-0000-000038550000}"/>
    <cellStyle name="SAPBEXHLevel1 4 3 2 10" xfId="42191" xr:uid="{00807FEF-C213-4171-BAE3-19A56DFB4435}"/>
    <cellStyle name="SAPBEXHLevel1 4 3 2 11" xfId="47269" xr:uid="{1CE967BD-0E79-40C1-BB76-91BDFF2F558D}"/>
    <cellStyle name="SAPBEXHLevel1 4 3 2 2" xfId="4297" xr:uid="{00000000-0005-0000-0000-000039550000}"/>
    <cellStyle name="SAPBEXHLevel1 4 3 2 2 10" xfId="46159" xr:uid="{41C36148-25E5-4313-97A0-520B0F52C66A}"/>
    <cellStyle name="SAPBEXHLevel1 4 3 2 2 11" xfId="48477" xr:uid="{B1949462-DA25-4756-81D0-88F42ED400BA}"/>
    <cellStyle name="SAPBEXHLevel1 4 3 2 2 2" xfId="9452" xr:uid="{00000000-0005-0000-0000-00003A550000}"/>
    <cellStyle name="SAPBEXHLevel1 4 3 2 2 2 2" xfId="25443" xr:uid="{00000000-0005-0000-0000-00003B550000}"/>
    <cellStyle name="SAPBEXHLevel1 4 3 2 2 3" xfId="12270" xr:uid="{00000000-0005-0000-0000-00003C550000}"/>
    <cellStyle name="SAPBEXHLevel1 4 3 2 2 3 2" xfId="28114" xr:uid="{00000000-0005-0000-0000-00003D550000}"/>
    <cellStyle name="SAPBEXHLevel1 4 3 2 2 4" xfId="14420" xr:uid="{00000000-0005-0000-0000-00003E550000}"/>
    <cellStyle name="SAPBEXHLevel1 4 3 2 2 4 2" xfId="29939" xr:uid="{00000000-0005-0000-0000-00003F550000}"/>
    <cellStyle name="SAPBEXHLevel1 4 3 2 2 5" xfId="17593" xr:uid="{00000000-0005-0000-0000-000040550000}"/>
    <cellStyle name="SAPBEXHLevel1 4 3 2 2 5 2" xfId="32709" xr:uid="{00000000-0005-0000-0000-000041550000}"/>
    <cellStyle name="SAPBEXHLevel1 4 3 2 2 6" xfId="20201" xr:uid="{00000000-0005-0000-0000-000042550000}"/>
    <cellStyle name="SAPBEXHLevel1 4 3 2 2 6 2" xfId="35138" xr:uid="{00000000-0005-0000-0000-000043550000}"/>
    <cellStyle name="SAPBEXHLevel1 4 3 2 2 7" xfId="21565" xr:uid="{00000000-0005-0000-0000-000044550000}"/>
    <cellStyle name="SAPBEXHLevel1 4 3 2 2 7 2" xfId="36491" xr:uid="{00000000-0005-0000-0000-000045550000}"/>
    <cellStyle name="SAPBEXHLevel1 4 3 2 2 8" xfId="41655" xr:uid="{003D0316-0BAE-4F48-90C9-A29EE682FDC8}"/>
    <cellStyle name="SAPBEXHLevel1 4 3 2 2 9" xfId="43969" xr:uid="{ABF1F148-35F6-443C-98CA-9EF8D1FC2DBD}"/>
    <cellStyle name="SAPBEXHLevel1 4 3 2 3" xfId="8396" xr:uid="{00000000-0005-0000-0000-000046550000}"/>
    <cellStyle name="SAPBEXHLevel1 4 3 2 3 2" xfId="24425" xr:uid="{00000000-0005-0000-0000-000047550000}"/>
    <cellStyle name="SAPBEXHLevel1 4 3 2 4" xfId="11223" xr:uid="{00000000-0005-0000-0000-000048550000}"/>
    <cellStyle name="SAPBEXHLevel1 4 3 2 4 2" xfId="27090" xr:uid="{00000000-0005-0000-0000-000049550000}"/>
    <cellStyle name="SAPBEXHLevel1 4 3 2 5" xfId="13845" xr:uid="{00000000-0005-0000-0000-00004A550000}"/>
    <cellStyle name="SAPBEXHLevel1 4 3 2 5 2" xfId="29433" xr:uid="{00000000-0005-0000-0000-00004B550000}"/>
    <cellStyle name="SAPBEXHLevel1 4 3 2 6" xfId="16575" xr:uid="{00000000-0005-0000-0000-00004C550000}"/>
    <cellStyle name="SAPBEXHLevel1 4 3 2 6 2" xfId="31713" xr:uid="{00000000-0005-0000-0000-00004D550000}"/>
    <cellStyle name="SAPBEXHLevel1 4 3 2 7" xfId="19185" xr:uid="{00000000-0005-0000-0000-00004E550000}"/>
    <cellStyle name="SAPBEXHLevel1 4 3 2 7 2" xfId="34132" xr:uid="{00000000-0005-0000-0000-00004F550000}"/>
    <cellStyle name="SAPBEXHLevel1 4 3 2 8" xfId="40690" xr:uid="{9C6616B9-BEA3-4ADD-ADC1-521587DF749F}"/>
    <cellStyle name="SAPBEXHLevel1 4 3 2 9" xfId="42750" xr:uid="{8173D6CC-CA69-48F0-8FF5-9E6CCBBBACFA}"/>
    <cellStyle name="SAPBEXHLevel1 4 3 3" xfId="3226" xr:uid="{00000000-0005-0000-0000-000050550000}"/>
    <cellStyle name="SAPBEXHLevel1 4 3 3 10" xfId="43968" xr:uid="{5424326A-EFFE-419A-9BA1-0517BD18A32D}"/>
    <cellStyle name="SAPBEXHLevel1 4 3 3 11" xfId="46158" xr:uid="{29BE8144-B24C-477C-B064-5D21A86BDF9D}"/>
    <cellStyle name="SAPBEXHLevel1 4 3 3 12" xfId="48476" xr:uid="{E54C117B-931F-4572-A9C2-BDF31274AEC8}"/>
    <cellStyle name="SAPBEXHLevel1 4 3 3 2" xfId="8395" xr:uid="{00000000-0005-0000-0000-000051550000}"/>
    <cellStyle name="SAPBEXHLevel1 4 3 3 2 2" xfId="24424" xr:uid="{00000000-0005-0000-0000-000052550000}"/>
    <cellStyle name="SAPBEXHLevel1 4 3 3 3" xfId="11222" xr:uid="{00000000-0005-0000-0000-000053550000}"/>
    <cellStyle name="SAPBEXHLevel1 4 3 3 3 2" xfId="27089" xr:uid="{00000000-0005-0000-0000-000054550000}"/>
    <cellStyle name="SAPBEXHLevel1 4 3 3 4" xfId="15307" xr:uid="{00000000-0005-0000-0000-000055550000}"/>
    <cellStyle name="SAPBEXHLevel1 4 3 3 4 2" xfId="30716" xr:uid="{00000000-0005-0000-0000-000056550000}"/>
    <cellStyle name="SAPBEXHLevel1 4 3 3 5" xfId="16574" xr:uid="{00000000-0005-0000-0000-000057550000}"/>
    <cellStyle name="SAPBEXHLevel1 4 3 3 5 2" xfId="31712" xr:uid="{00000000-0005-0000-0000-000058550000}"/>
    <cellStyle name="SAPBEXHLevel1 4 3 3 6" xfId="19184" xr:uid="{00000000-0005-0000-0000-000059550000}"/>
    <cellStyle name="SAPBEXHLevel1 4 3 3 6 2" xfId="34131" xr:uid="{00000000-0005-0000-0000-00005A550000}"/>
    <cellStyle name="SAPBEXHLevel1 4 3 3 7" xfId="21347" xr:uid="{00000000-0005-0000-0000-00005B550000}"/>
    <cellStyle name="SAPBEXHLevel1 4 3 3 7 2" xfId="36273" xr:uid="{00000000-0005-0000-0000-00005C550000}"/>
    <cellStyle name="SAPBEXHLevel1 4 3 3 8" xfId="6343" xr:uid="{00000000-0005-0000-0000-00005D550000}"/>
    <cellStyle name="SAPBEXHLevel1 4 3 3 9" xfId="41656" xr:uid="{105CC0D1-C728-4FBB-AC8E-8C830739EB6F}"/>
    <cellStyle name="SAPBEXHLevel1 4 3 4" xfId="3492" xr:uid="{00000000-0005-0000-0000-00005E550000}"/>
    <cellStyle name="SAPBEXHLevel1 4 3 4 2" xfId="8660" xr:uid="{00000000-0005-0000-0000-00005F550000}"/>
    <cellStyle name="SAPBEXHLevel1 4 3 4 2 2" xfId="24689" xr:uid="{00000000-0005-0000-0000-000060550000}"/>
    <cellStyle name="SAPBEXHLevel1 4 3 4 3" xfId="11487" xr:uid="{00000000-0005-0000-0000-000061550000}"/>
    <cellStyle name="SAPBEXHLevel1 4 3 4 3 2" xfId="27354" xr:uid="{00000000-0005-0000-0000-000062550000}"/>
    <cellStyle name="SAPBEXHLevel1 4 3 4 4" xfId="13899" xr:uid="{00000000-0005-0000-0000-000063550000}"/>
    <cellStyle name="SAPBEXHLevel1 4 3 4 4 2" xfId="29487" xr:uid="{00000000-0005-0000-0000-000064550000}"/>
    <cellStyle name="SAPBEXHLevel1 4 3 4 5" xfId="16839" xr:uid="{00000000-0005-0000-0000-000065550000}"/>
    <cellStyle name="SAPBEXHLevel1 4 3 4 5 2" xfId="31977" xr:uid="{00000000-0005-0000-0000-000066550000}"/>
    <cellStyle name="SAPBEXHLevel1 4 3 4 6" xfId="19449" xr:uid="{00000000-0005-0000-0000-000067550000}"/>
    <cellStyle name="SAPBEXHLevel1 4 3 4 6 2" xfId="34396" xr:uid="{00000000-0005-0000-0000-000068550000}"/>
    <cellStyle name="SAPBEXHLevel1 4 3 4 7" xfId="6779" xr:uid="{00000000-0005-0000-0000-000069550000}"/>
    <cellStyle name="SAPBEXHLevel1 4 3 4 7 2" xfId="23250" xr:uid="{00000000-0005-0000-0000-00006A550000}"/>
    <cellStyle name="SAPBEXHLevel1 4 3 5" xfId="5413" xr:uid="{00000000-0005-0000-0000-00006B550000}"/>
    <cellStyle name="SAPBEXHLevel1 4 3 5 2" xfId="22664" xr:uid="{00000000-0005-0000-0000-00006C550000}"/>
    <cellStyle name="SAPBEXHLevel1 4 3 6" xfId="7267" xr:uid="{00000000-0005-0000-0000-00006D550000}"/>
    <cellStyle name="SAPBEXHLevel1 4 3 6 2" xfId="23512" xr:uid="{00000000-0005-0000-0000-00006E550000}"/>
    <cellStyle name="SAPBEXHLevel1 4 3 7" xfId="11826" xr:uid="{00000000-0005-0000-0000-00006F550000}"/>
    <cellStyle name="SAPBEXHLevel1 4 3 7 2" xfId="27673" xr:uid="{00000000-0005-0000-0000-000070550000}"/>
    <cellStyle name="SAPBEXHLevel1 4 3 8" xfId="14193" xr:uid="{00000000-0005-0000-0000-000071550000}"/>
    <cellStyle name="SAPBEXHLevel1 4 3 8 2" xfId="29743" xr:uid="{00000000-0005-0000-0000-000072550000}"/>
    <cellStyle name="SAPBEXHLevel1 4 3 9" xfId="14079" xr:uid="{00000000-0005-0000-0000-000073550000}"/>
    <cellStyle name="SAPBEXHLevel1 4 3 9 2" xfId="29660" xr:uid="{00000000-0005-0000-0000-000074550000}"/>
    <cellStyle name="SAPBEXHLevel1 4 4" xfId="3228" xr:uid="{00000000-0005-0000-0000-000075550000}"/>
    <cellStyle name="SAPBEXHLevel1 4 4 10" xfId="42751" xr:uid="{3B5ACFDF-1890-4209-9692-2505009E2292}"/>
    <cellStyle name="SAPBEXHLevel1 4 4 11" xfId="42192" xr:uid="{67484839-E1C5-4AD8-A4D3-7C8452B38DEB}"/>
    <cellStyle name="SAPBEXHLevel1 4 4 12" xfId="47270" xr:uid="{52DA73C3-AEC4-455A-B420-B64A5E9CDC0E}"/>
    <cellStyle name="SAPBEXHLevel1 4 4 2" xfId="3229" xr:uid="{00000000-0005-0000-0000-000076550000}"/>
    <cellStyle name="SAPBEXHLevel1 4 4 2 10" xfId="42193" xr:uid="{EB90BB9B-E837-4399-824E-D20F716275B0}"/>
    <cellStyle name="SAPBEXHLevel1 4 4 2 11" xfId="47271" xr:uid="{35110AB4-1D2B-40B4-8B40-183297A4F3B8}"/>
    <cellStyle name="SAPBEXHLevel1 4 4 2 2" xfId="4295" xr:uid="{00000000-0005-0000-0000-000077550000}"/>
    <cellStyle name="SAPBEXHLevel1 4 4 2 2 10" xfId="46161" xr:uid="{E4DF58A7-CFBE-44B5-A7AF-370AC722A776}"/>
    <cellStyle name="SAPBEXHLevel1 4 4 2 2 11" xfId="48479" xr:uid="{4D7C0AE5-A760-42D1-9388-36CACB91E91F}"/>
    <cellStyle name="SAPBEXHLevel1 4 4 2 2 2" xfId="9450" xr:uid="{00000000-0005-0000-0000-000078550000}"/>
    <cellStyle name="SAPBEXHLevel1 4 4 2 2 2 2" xfId="25441" xr:uid="{00000000-0005-0000-0000-000079550000}"/>
    <cellStyle name="SAPBEXHLevel1 4 4 2 2 3" xfId="12268" xr:uid="{00000000-0005-0000-0000-00007A550000}"/>
    <cellStyle name="SAPBEXHLevel1 4 4 2 2 3 2" xfId="28112" xr:uid="{00000000-0005-0000-0000-00007B550000}"/>
    <cellStyle name="SAPBEXHLevel1 4 4 2 2 4" xfId="11814" xr:uid="{00000000-0005-0000-0000-00007C550000}"/>
    <cellStyle name="SAPBEXHLevel1 4 4 2 2 4 2" xfId="27665" xr:uid="{00000000-0005-0000-0000-00007D550000}"/>
    <cellStyle name="SAPBEXHLevel1 4 4 2 2 5" xfId="17591" xr:uid="{00000000-0005-0000-0000-00007E550000}"/>
    <cellStyle name="SAPBEXHLevel1 4 4 2 2 5 2" xfId="32707" xr:uid="{00000000-0005-0000-0000-00007F550000}"/>
    <cellStyle name="SAPBEXHLevel1 4 4 2 2 6" xfId="20199" xr:uid="{00000000-0005-0000-0000-000080550000}"/>
    <cellStyle name="SAPBEXHLevel1 4 4 2 2 6 2" xfId="35136" xr:uid="{00000000-0005-0000-0000-000081550000}"/>
    <cellStyle name="SAPBEXHLevel1 4 4 2 2 7" xfId="21564" xr:uid="{00000000-0005-0000-0000-000082550000}"/>
    <cellStyle name="SAPBEXHLevel1 4 4 2 2 7 2" xfId="36490" xr:uid="{00000000-0005-0000-0000-000083550000}"/>
    <cellStyle name="SAPBEXHLevel1 4 4 2 2 8" xfId="41653" xr:uid="{A7FC3241-455A-48B7-B164-FA9A5A4DCCA9}"/>
    <cellStyle name="SAPBEXHLevel1 4 4 2 2 9" xfId="43971" xr:uid="{0A5756A2-31D6-4487-BDE7-9507DA5674B9}"/>
    <cellStyle name="SAPBEXHLevel1 4 4 2 3" xfId="8398" xr:uid="{00000000-0005-0000-0000-000084550000}"/>
    <cellStyle name="SAPBEXHLevel1 4 4 2 3 2" xfId="24427" xr:uid="{00000000-0005-0000-0000-000085550000}"/>
    <cellStyle name="SAPBEXHLevel1 4 4 2 4" xfId="11225" xr:uid="{00000000-0005-0000-0000-000086550000}"/>
    <cellStyle name="SAPBEXHLevel1 4 4 2 4 2" xfId="27092" xr:uid="{00000000-0005-0000-0000-000087550000}"/>
    <cellStyle name="SAPBEXHLevel1 4 4 2 5" xfId="15018" xr:uid="{00000000-0005-0000-0000-000088550000}"/>
    <cellStyle name="SAPBEXHLevel1 4 4 2 5 2" xfId="30465" xr:uid="{00000000-0005-0000-0000-000089550000}"/>
    <cellStyle name="SAPBEXHLevel1 4 4 2 6" xfId="16577" xr:uid="{00000000-0005-0000-0000-00008A550000}"/>
    <cellStyle name="SAPBEXHLevel1 4 4 2 6 2" xfId="31715" xr:uid="{00000000-0005-0000-0000-00008B550000}"/>
    <cellStyle name="SAPBEXHLevel1 4 4 2 7" xfId="19187" xr:uid="{00000000-0005-0000-0000-00008C550000}"/>
    <cellStyle name="SAPBEXHLevel1 4 4 2 7 2" xfId="34134" xr:uid="{00000000-0005-0000-0000-00008D550000}"/>
    <cellStyle name="SAPBEXHLevel1 4 4 2 8" xfId="40689" xr:uid="{3A197C22-F442-4903-809F-2681A9D526BC}"/>
    <cellStyle name="SAPBEXHLevel1 4 4 2 9" xfId="42752" xr:uid="{5E9FF009-2FEC-429A-BC71-D3B9225402C1}"/>
    <cellStyle name="SAPBEXHLevel1 4 4 3" xfId="4296" xr:uid="{00000000-0005-0000-0000-00008E550000}"/>
    <cellStyle name="SAPBEXHLevel1 4 4 3 10" xfId="46160" xr:uid="{F24C4D5E-8775-487F-A96C-BDE3BD3E84B7}"/>
    <cellStyle name="SAPBEXHLevel1 4 4 3 11" xfId="48478" xr:uid="{D2DB2106-6857-49E9-B976-F109C26905FC}"/>
    <cellStyle name="SAPBEXHLevel1 4 4 3 2" xfId="9451" xr:uid="{00000000-0005-0000-0000-00008F550000}"/>
    <cellStyle name="SAPBEXHLevel1 4 4 3 2 2" xfId="25442" xr:uid="{00000000-0005-0000-0000-000090550000}"/>
    <cellStyle name="SAPBEXHLevel1 4 4 3 3" xfId="12269" xr:uid="{00000000-0005-0000-0000-000091550000}"/>
    <cellStyle name="SAPBEXHLevel1 4 4 3 3 2" xfId="28113" xr:uid="{00000000-0005-0000-0000-000092550000}"/>
    <cellStyle name="SAPBEXHLevel1 4 4 3 4" xfId="10435" xr:uid="{00000000-0005-0000-0000-000093550000}"/>
    <cellStyle name="SAPBEXHLevel1 4 4 3 4 2" xfId="26358" xr:uid="{00000000-0005-0000-0000-000094550000}"/>
    <cellStyle name="SAPBEXHLevel1 4 4 3 5" xfId="17592" xr:uid="{00000000-0005-0000-0000-000095550000}"/>
    <cellStyle name="SAPBEXHLevel1 4 4 3 5 2" xfId="32708" xr:uid="{00000000-0005-0000-0000-000096550000}"/>
    <cellStyle name="SAPBEXHLevel1 4 4 3 6" xfId="20200" xr:uid="{00000000-0005-0000-0000-000097550000}"/>
    <cellStyle name="SAPBEXHLevel1 4 4 3 6 2" xfId="35137" xr:uid="{00000000-0005-0000-0000-000098550000}"/>
    <cellStyle name="SAPBEXHLevel1 4 4 3 7" xfId="21684" xr:uid="{00000000-0005-0000-0000-000099550000}"/>
    <cellStyle name="SAPBEXHLevel1 4 4 3 7 2" xfId="36606" xr:uid="{00000000-0005-0000-0000-00009A550000}"/>
    <cellStyle name="SAPBEXHLevel1 4 4 3 8" xfId="41654" xr:uid="{FF4E38F2-4AE1-4C08-9A17-049E585F1710}"/>
    <cellStyle name="SAPBEXHLevel1 4 4 3 9" xfId="43970" xr:uid="{14E638A8-0AEF-40CD-B276-310614D4ED75}"/>
    <cellStyle name="SAPBEXHLevel1 4 4 4" xfId="8397" xr:uid="{00000000-0005-0000-0000-00009B550000}"/>
    <cellStyle name="SAPBEXHLevel1 4 4 4 2" xfId="24426" xr:uid="{00000000-0005-0000-0000-00009C550000}"/>
    <cellStyle name="SAPBEXHLevel1 4 4 5" xfId="11224" xr:uid="{00000000-0005-0000-0000-00009D550000}"/>
    <cellStyle name="SAPBEXHLevel1 4 4 5 2" xfId="27091" xr:uid="{00000000-0005-0000-0000-00009E550000}"/>
    <cellStyle name="SAPBEXHLevel1 4 4 6" xfId="14082" xr:uid="{00000000-0005-0000-0000-00009F550000}"/>
    <cellStyle name="SAPBEXHLevel1 4 4 6 2" xfId="29663" xr:uid="{00000000-0005-0000-0000-0000A0550000}"/>
    <cellStyle name="SAPBEXHLevel1 4 4 7" xfId="16576" xr:uid="{00000000-0005-0000-0000-0000A1550000}"/>
    <cellStyle name="SAPBEXHLevel1 4 4 7 2" xfId="31714" xr:uid="{00000000-0005-0000-0000-0000A2550000}"/>
    <cellStyle name="SAPBEXHLevel1 4 4 8" xfId="19186" xr:uid="{00000000-0005-0000-0000-0000A3550000}"/>
    <cellStyle name="SAPBEXHLevel1 4 4 8 2" xfId="34133" xr:uid="{00000000-0005-0000-0000-0000A4550000}"/>
    <cellStyle name="SAPBEXHLevel1 4 4 9" xfId="39550" xr:uid="{A8A61141-EFED-4B90-8857-CF75B48D8D3A}"/>
    <cellStyle name="SAPBEXHLevel1 4 5" xfId="3230" xr:uid="{00000000-0005-0000-0000-0000A5550000}"/>
    <cellStyle name="SAPBEXHLevel1 4 5 10" xfId="42753" xr:uid="{52C9DC30-6A51-411A-8BB2-E78261B74C76}"/>
    <cellStyle name="SAPBEXHLevel1 4 5 11" xfId="42194" xr:uid="{1707D1F0-0FA3-4861-B286-7CBF46C912C6}"/>
    <cellStyle name="SAPBEXHLevel1 4 5 12" xfId="47272" xr:uid="{154BCDE8-1EA3-4BB1-B8DB-9C92BEF56481}"/>
    <cellStyle name="SAPBEXHLevel1 4 5 2" xfId="3231" xr:uid="{00000000-0005-0000-0000-0000A6550000}"/>
    <cellStyle name="SAPBEXHLevel1 4 5 2 10" xfId="42195" xr:uid="{01B373CE-67C5-4BA6-B0A2-DE2D1793C740}"/>
    <cellStyle name="SAPBEXHLevel1 4 5 2 11" xfId="47273" xr:uid="{821FB5C9-FCF1-4C12-9767-1449F6F92F3C}"/>
    <cellStyle name="SAPBEXHLevel1 4 5 2 2" xfId="4293" xr:uid="{00000000-0005-0000-0000-0000A7550000}"/>
    <cellStyle name="SAPBEXHLevel1 4 5 2 2 10" xfId="46163" xr:uid="{157F4104-6418-4DFA-87EE-688FC1767C10}"/>
    <cellStyle name="SAPBEXHLevel1 4 5 2 2 11" xfId="48481" xr:uid="{B0ACC56B-EDE4-4AB9-B6E7-7604FF346AEC}"/>
    <cellStyle name="SAPBEXHLevel1 4 5 2 2 2" xfId="9448" xr:uid="{00000000-0005-0000-0000-0000A8550000}"/>
    <cellStyle name="SAPBEXHLevel1 4 5 2 2 2 2" xfId="25439" xr:uid="{00000000-0005-0000-0000-0000A9550000}"/>
    <cellStyle name="SAPBEXHLevel1 4 5 2 2 3" xfId="12266" xr:uid="{00000000-0005-0000-0000-0000AA550000}"/>
    <cellStyle name="SAPBEXHLevel1 4 5 2 2 3 2" xfId="28110" xr:uid="{00000000-0005-0000-0000-0000AB550000}"/>
    <cellStyle name="SAPBEXHLevel1 4 5 2 2 4" xfId="14419" xr:uid="{00000000-0005-0000-0000-0000AC550000}"/>
    <cellStyle name="SAPBEXHLevel1 4 5 2 2 4 2" xfId="29938" xr:uid="{00000000-0005-0000-0000-0000AD550000}"/>
    <cellStyle name="SAPBEXHLevel1 4 5 2 2 5" xfId="17589" xr:uid="{00000000-0005-0000-0000-0000AE550000}"/>
    <cellStyle name="SAPBEXHLevel1 4 5 2 2 5 2" xfId="32705" xr:uid="{00000000-0005-0000-0000-0000AF550000}"/>
    <cellStyle name="SAPBEXHLevel1 4 5 2 2 6" xfId="20197" xr:uid="{00000000-0005-0000-0000-0000B0550000}"/>
    <cellStyle name="SAPBEXHLevel1 4 5 2 2 6 2" xfId="35134" xr:uid="{00000000-0005-0000-0000-0000B1550000}"/>
    <cellStyle name="SAPBEXHLevel1 4 5 2 2 7" xfId="21686" xr:uid="{00000000-0005-0000-0000-0000B2550000}"/>
    <cellStyle name="SAPBEXHLevel1 4 5 2 2 7 2" xfId="36608" xr:uid="{00000000-0005-0000-0000-0000B3550000}"/>
    <cellStyle name="SAPBEXHLevel1 4 5 2 2 8" xfId="41651" xr:uid="{56D91B17-D977-433D-8238-7ECDA8C8EA29}"/>
    <cellStyle name="SAPBEXHLevel1 4 5 2 2 9" xfId="43973" xr:uid="{93D0851C-30BB-46C8-9897-04D94E2931E9}"/>
    <cellStyle name="SAPBEXHLevel1 4 5 2 3" xfId="8400" xr:uid="{00000000-0005-0000-0000-0000B4550000}"/>
    <cellStyle name="SAPBEXHLevel1 4 5 2 3 2" xfId="24429" xr:uid="{00000000-0005-0000-0000-0000B5550000}"/>
    <cellStyle name="SAPBEXHLevel1 4 5 2 4" xfId="11227" xr:uid="{00000000-0005-0000-0000-0000B6550000}"/>
    <cellStyle name="SAPBEXHLevel1 4 5 2 4 2" xfId="27094" xr:uid="{00000000-0005-0000-0000-0000B7550000}"/>
    <cellStyle name="SAPBEXHLevel1 4 5 2 5" xfId="14105" xr:uid="{00000000-0005-0000-0000-0000B8550000}"/>
    <cellStyle name="SAPBEXHLevel1 4 5 2 5 2" xfId="29686" xr:uid="{00000000-0005-0000-0000-0000B9550000}"/>
    <cellStyle name="SAPBEXHLevel1 4 5 2 6" xfId="16579" xr:uid="{00000000-0005-0000-0000-0000BA550000}"/>
    <cellStyle name="SAPBEXHLevel1 4 5 2 6 2" xfId="31717" xr:uid="{00000000-0005-0000-0000-0000BB550000}"/>
    <cellStyle name="SAPBEXHLevel1 4 5 2 7" xfId="19189" xr:uid="{00000000-0005-0000-0000-0000BC550000}"/>
    <cellStyle name="SAPBEXHLevel1 4 5 2 7 2" xfId="34136" xr:uid="{00000000-0005-0000-0000-0000BD550000}"/>
    <cellStyle name="SAPBEXHLevel1 4 5 2 8" xfId="41859" xr:uid="{D0366AE8-1ABF-4107-830B-9580AC245C6F}"/>
    <cellStyle name="SAPBEXHLevel1 4 5 2 9" xfId="42754" xr:uid="{901A285B-12C6-4A4F-A59D-AB30C7F24F0F}"/>
    <cellStyle name="SAPBEXHLevel1 4 5 3" xfId="4294" xr:uid="{00000000-0005-0000-0000-0000BE550000}"/>
    <cellStyle name="SAPBEXHLevel1 4 5 3 10" xfId="46162" xr:uid="{6DF6002E-3B79-4641-AB06-6E9B5938BAB4}"/>
    <cellStyle name="SAPBEXHLevel1 4 5 3 11" xfId="48480" xr:uid="{B21109F2-0142-4D78-B630-72ED37442A91}"/>
    <cellStyle name="SAPBEXHLevel1 4 5 3 2" xfId="9449" xr:uid="{00000000-0005-0000-0000-0000BF550000}"/>
    <cellStyle name="SAPBEXHLevel1 4 5 3 2 2" xfId="25440" xr:uid="{00000000-0005-0000-0000-0000C0550000}"/>
    <cellStyle name="SAPBEXHLevel1 4 5 3 3" xfId="12267" xr:uid="{00000000-0005-0000-0000-0000C1550000}"/>
    <cellStyle name="SAPBEXHLevel1 4 5 3 3 2" xfId="28111" xr:uid="{00000000-0005-0000-0000-0000C2550000}"/>
    <cellStyle name="SAPBEXHLevel1 4 5 3 4" xfId="13203" xr:uid="{00000000-0005-0000-0000-0000C3550000}"/>
    <cellStyle name="SAPBEXHLevel1 4 5 3 4 2" xfId="28980" xr:uid="{00000000-0005-0000-0000-0000C4550000}"/>
    <cellStyle name="SAPBEXHLevel1 4 5 3 5" xfId="17590" xr:uid="{00000000-0005-0000-0000-0000C5550000}"/>
    <cellStyle name="SAPBEXHLevel1 4 5 3 5 2" xfId="32706" xr:uid="{00000000-0005-0000-0000-0000C6550000}"/>
    <cellStyle name="SAPBEXHLevel1 4 5 3 6" xfId="20198" xr:uid="{00000000-0005-0000-0000-0000C7550000}"/>
    <cellStyle name="SAPBEXHLevel1 4 5 3 6 2" xfId="35135" xr:uid="{00000000-0005-0000-0000-0000C8550000}"/>
    <cellStyle name="SAPBEXHLevel1 4 5 3 7" xfId="21685" xr:uid="{00000000-0005-0000-0000-0000C9550000}"/>
    <cellStyle name="SAPBEXHLevel1 4 5 3 7 2" xfId="36607" xr:uid="{00000000-0005-0000-0000-0000CA550000}"/>
    <cellStyle name="SAPBEXHLevel1 4 5 3 8" xfId="41652" xr:uid="{2D907105-6ABD-49FC-93B8-050AF7DA4C6D}"/>
    <cellStyle name="SAPBEXHLevel1 4 5 3 9" xfId="43972" xr:uid="{78C24FA7-9627-4B78-B6C3-7F2EC46D2BC9}"/>
    <cellStyle name="SAPBEXHLevel1 4 5 4" xfId="8399" xr:uid="{00000000-0005-0000-0000-0000CB550000}"/>
    <cellStyle name="SAPBEXHLevel1 4 5 4 2" xfId="24428" xr:uid="{00000000-0005-0000-0000-0000CC550000}"/>
    <cellStyle name="SAPBEXHLevel1 4 5 5" xfId="11226" xr:uid="{00000000-0005-0000-0000-0000CD550000}"/>
    <cellStyle name="SAPBEXHLevel1 4 5 5 2" xfId="27093" xr:uid="{00000000-0005-0000-0000-0000CE550000}"/>
    <cellStyle name="SAPBEXHLevel1 4 5 6" xfId="13846" xr:uid="{00000000-0005-0000-0000-0000CF550000}"/>
    <cellStyle name="SAPBEXHLevel1 4 5 6 2" xfId="29434" xr:uid="{00000000-0005-0000-0000-0000D0550000}"/>
    <cellStyle name="SAPBEXHLevel1 4 5 7" xfId="16578" xr:uid="{00000000-0005-0000-0000-0000D1550000}"/>
    <cellStyle name="SAPBEXHLevel1 4 5 7 2" xfId="31716" xr:uid="{00000000-0005-0000-0000-0000D2550000}"/>
    <cellStyle name="SAPBEXHLevel1 4 5 8" xfId="19188" xr:uid="{00000000-0005-0000-0000-0000D3550000}"/>
    <cellStyle name="SAPBEXHLevel1 4 5 8 2" xfId="34135" xr:uid="{00000000-0005-0000-0000-0000D4550000}"/>
    <cellStyle name="SAPBEXHLevel1 4 5 9" xfId="42020" xr:uid="{7F1B076F-1D90-4A7F-9739-6DD4EC46D8C4}"/>
    <cellStyle name="SAPBEXHLevel1 4 6" xfId="3232" xr:uid="{00000000-0005-0000-0000-0000D5550000}"/>
    <cellStyle name="SAPBEXHLevel1 4 6 10" xfId="42755" xr:uid="{371F7511-F39D-4C73-AEA3-54AEDD4329DD}"/>
    <cellStyle name="SAPBEXHLevel1 4 6 11" xfId="42196" xr:uid="{E97FD777-1C7F-457A-BB45-AF06E4B374B8}"/>
    <cellStyle name="SAPBEXHLevel1 4 6 12" xfId="47274" xr:uid="{57356E4F-9446-471C-B6FE-AD42C8DB4BA2}"/>
    <cellStyle name="SAPBEXHLevel1 4 6 2" xfId="3233" xr:uid="{00000000-0005-0000-0000-0000D6550000}"/>
    <cellStyle name="SAPBEXHLevel1 4 6 2 10" xfId="42197" xr:uid="{D397D55B-276B-4569-AE3F-5469396135F3}"/>
    <cellStyle name="SAPBEXHLevel1 4 6 2 11" xfId="47275" xr:uid="{7F3D4D8B-6533-4125-9C6A-5678E716BAC2}"/>
    <cellStyle name="SAPBEXHLevel1 4 6 2 2" xfId="4291" xr:uid="{00000000-0005-0000-0000-0000D7550000}"/>
    <cellStyle name="SAPBEXHLevel1 4 6 2 2 10" xfId="46165" xr:uid="{C965CBFC-8172-4096-A087-013AFBCA2117}"/>
    <cellStyle name="SAPBEXHLevel1 4 6 2 2 11" xfId="48483" xr:uid="{9145418F-00E8-472D-BED1-993019EDA584}"/>
    <cellStyle name="SAPBEXHLevel1 4 6 2 2 2" xfId="9446" xr:uid="{00000000-0005-0000-0000-0000D8550000}"/>
    <cellStyle name="SAPBEXHLevel1 4 6 2 2 2 2" xfId="25437" xr:uid="{00000000-0005-0000-0000-0000D9550000}"/>
    <cellStyle name="SAPBEXHLevel1 4 6 2 2 3" xfId="12264" xr:uid="{00000000-0005-0000-0000-0000DA550000}"/>
    <cellStyle name="SAPBEXHLevel1 4 6 2 2 3 2" xfId="28108" xr:uid="{00000000-0005-0000-0000-0000DB550000}"/>
    <cellStyle name="SAPBEXHLevel1 4 6 2 2 4" xfId="5952" xr:uid="{00000000-0005-0000-0000-0000DC550000}"/>
    <cellStyle name="SAPBEXHLevel1 4 6 2 2 4 2" xfId="22926" xr:uid="{00000000-0005-0000-0000-0000DD550000}"/>
    <cellStyle name="SAPBEXHLevel1 4 6 2 2 5" xfId="17587" xr:uid="{00000000-0005-0000-0000-0000DE550000}"/>
    <cellStyle name="SAPBEXHLevel1 4 6 2 2 5 2" xfId="32703" xr:uid="{00000000-0005-0000-0000-0000DF550000}"/>
    <cellStyle name="SAPBEXHLevel1 4 6 2 2 6" xfId="20195" xr:uid="{00000000-0005-0000-0000-0000E0550000}"/>
    <cellStyle name="SAPBEXHLevel1 4 6 2 2 6 2" xfId="35132" xr:uid="{00000000-0005-0000-0000-0000E1550000}"/>
    <cellStyle name="SAPBEXHLevel1 4 6 2 2 7" xfId="15885" xr:uid="{00000000-0005-0000-0000-0000E2550000}"/>
    <cellStyle name="SAPBEXHLevel1 4 6 2 2 7 2" xfId="31097" xr:uid="{00000000-0005-0000-0000-0000E3550000}"/>
    <cellStyle name="SAPBEXHLevel1 4 6 2 2 8" xfId="41649" xr:uid="{1971720C-325D-41C1-9536-CAEE735952C9}"/>
    <cellStyle name="SAPBEXHLevel1 4 6 2 2 9" xfId="43975" xr:uid="{09FE764B-0E81-42DE-B6B9-1CFA4097BFD4}"/>
    <cellStyle name="SAPBEXHLevel1 4 6 2 3" xfId="8402" xr:uid="{00000000-0005-0000-0000-0000E4550000}"/>
    <cellStyle name="SAPBEXHLevel1 4 6 2 3 2" xfId="24431" xr:uid="{00000000-0005-0000-0000-0000E5550000}"/>
    <cellStyle name="SAPBEXHLevel1 4 6 2 4" xfId="11229" xr:uid="{00000000-0005-0000-0000-0000E6550000}"/>
    <cellStyle name="SAPBEXHLevel1 4 6 2 4 2" xfId="27096" xr:uid="{00000000-0005-0000-0000-0000E7550000}"/>
    <cellStyle name="SAPBEXHLevel1 4 6 2 5" xfId="14310" xr:uid="{00000000-0005-0000-0000-0000E8550000}"/>
    <cellStyle name="SAPBEXHLevel1 4 6 2 5 2" xfId="29833" xr:uid="{00000000-0005-0000-0000-0000E9550000}"/>
    <cellStyle name="SAPBEXHLevel1 4 6 2 6" xfId="16581" xr:uid="{00000000-0005-0000-0000-0000EA550000}"/>
    <cellStyle name="SAPBEXHLevel1 4 6 2 6 2" xfId="31719" xr:uid="{00000000-0005-0000-0000-0000EB550000}"/>
    <cellStyle name="SAPBEXHLevel1 4 6 2 7" xfId="19191" xr:uid="{00000000-0005-0000-0000-0000EC550000}"/>
    <cellStyle name="SAPBEXHLevel1 4 6 2 7 2" xfId="34138" xr:uid="{00000000-0005-0000-0000-0000ED550000}"/>
    <cellStyle name="SAPBEXHLevel1 4 6 2 8" xfId="40687" xr:uid="{4956EC22-06BD-4EF4-91CD-D235B8574F1D}"/>
    <cellStyle name="SAPBEXHLevel1 4 6 2 9" xfId="42756" xr:uid="{5F4A5960-4001-45BB-BEC5-9155D1B0DB44}"/>
    <cellStyle name="SAPBEXHLevel1 4 6 3" xfId="4292" xr:uid="{00000000-0005-0000-0000-0000EE550000}"/>
    <cellStyle name="SAPBEXHLevel1 4 6 3 10" xfId="46164" xr:uid="{5DA17419-235F-4943-91BC-10B3A127CDEF}"/>
    <cellStyle name="SAPBEXHLevel1 4 6 3 11" xfId="48482" xr:uid="{4D03CBBB-CCDF-452A-995C-68C72F4AC7F1}"/>
    <cellStyle name="SAPBEXHLevel1 4 6 3 2" xfId="9447" xr:uid="{00000000-0005-0000-0000-0000EF550000}"/>
    <cellStyle name="SAPBEXHLevel1 4 6 3 2 2" xfId="25438" xr:uid="{00000000-0005-0000-0000-0000F0550000}"/>
    <cellStyle name="SAPBEXHLevel1 4 6 3 3" xfId="12265" xr:uid="{00000000-0005-0000-0000-0000F1550000}"/>
    <cellStyle name="SAPBEXHLevel1 4 6 3 3 2" xfId="28109" xr:uid="{00000000-0005-0000-0000-0000F2550000}"/>
    <cellStyle name="SAPBEXHLevel1 4 6 3 4" xfId="8976" xr:uid="{00000000-0005-0000-0000-0000F3550000}"/>
    <cellStyle name="SAPBEXHLevel1 4 6 3 4 2" xfId="24991" xr:uid="{00000000-0005-0000-0000-0000F4550000}"/>
    <cellStyle name="SAPBEXHLevel1 4 6 3 5" xfId="17588" xr:uid="{00000000-0005-0000-0000-0000F5550000}"/>
    <cellStyle name="SAPBEXHLevel1 4 6 3 5 2" xfId="32704" xr:uid="{00000000-0005-0000-0000-0000F6550000}"/>
    <cellStyle name="SAPBEXHLevel1 4 6 3 6" xfId="20196" xr:uid="{00000000-0005-0000-0000-0000F7550000}"/>
    <cellStyle name="SAPBEXHLevel1 4 6 3 6 2" xfId="35133" xr:uid="{00000000-0005-0000-0000-0000F8550000}"/>
    <cellStyle name="SAPBEXHLevel1 4 6 3 7" xfId="21687" xr:uid="{00000000-0005-0000-0000-0000F9550000}"/>
    <cellStyle name="SAPBEXHLevel1 4 6 3 7 2" xfId="36609" xr:uid="{00000000-0005-0000-0000-0000FA550000}"/>
    <cellStyle name="SAPBEXHLevel1 4 6 3 8" xfId="41650" xr:uid="{A7E5865D-2BE8-4951-A4A2-33A3E4130027}"/>
    <cellStyle name="SAPBEXHLevel1 4 6 3 9" xfId="43974" xr:uid="{66AA2BE4-2F80-483B-A687-185315F2332A}"/>
    <cellStyle name="SAPBEXHLevel1 4 6 4" xfId="8401" xr:uid="{00000000-0005-0000-0000-0000FB550000}"/>
    <cellStyle name="SAPBEXHLevel1 4 6 4 2" xfId="24430" xr:uid="{00000000-0005-0000-0000-0000FC550000}"/>
    <cellStyle name="SAPBEXHLevel1 4 6 5" xfId="11228" xr:uid="{00000000-0005-0000-0000-0000FD550000}"/>
    <cellStyle name="SAPBEXHLevel1 4 6 5 2" xfId="27095" xr:uid="{00000000-0005-0000-0000-0000FE550000}"/>
    <cellStyle name="SAPBEXHLevel1 4 6 6" xfId="13847" xr:uid="{00000000-0005-0000-0000-0000FF550000}"/>
    <cellStyle name="SAPBEXHLevel1 4 6 6 2" xfId="29435" xr:uid="{00000000-0005-0000-0000-000000560000}"/>
    <cellStyle name="SAPBEXHLevel1 4 6 7" xfId="16580" xr:uid="{00000000-0005-0000-0000-000001560000}"/>
    <cellStyle name="SAPBEXHLevel1 4 6 7 2" xfId="31718" xr:uid="{00000000-0005-0000-0000-000002560000}"/>
    <cellStyle name="SAPBEXHLevel1 4 6 8" xfId="19190" xr:uid="{00000000-0005-0000-0000-000003560000}"/>
    <cellStyle name="SAPBEXHLevel1 4 6 8 2" xfId="34137" xr:uid="{00000000-0005-0000-0000-000004560000}"/>
    <cellStyle name="SAPBEXHLevel1 4 6 9" xfId="39549" xr:uid="{10C1FFE7-0E86-4787-9A91-4ABB904E9F48}"/>
    <cellStyle name="SAPBEXHLevel1 4 7" xfId="3234" xr:uid="{00000000-0005-0000-0000-000005560000}"/>
    <cellStyle name="SAPBEXHLevel1 4 7 10" xfId="42757" xr:uid="{36567984-E998-4832-9C37-155D8FCB9875}"/>
    <cellStyle name="SAPBEXHLevel1 4 7 11" xfId="42198" xr:uid="{A59E10A3-AF2E-4CBB-98B1-DB45D3504338}"/>
    <cellStyle name="SAPBEXHLevel1 4 7 12" xfId="47276" xr:uid="{36F61D44-E6FB-4187-A6DF-316C867086D9}"/>
    <cellStyle name="SAPBEXHLevel1 4 7 2" xfId="3235" xr:uid="{00000000-0005-0000-0000-000006560000}"/>
    <cellStyle name="SAPBEXHLevel1 4 7 2 10" xfId="41357" xr:uid="{4CFC4035-D30C-4042-8E01-DBF2FEF4B927}"/>
    <cellStyle name="SAPBEXHLevel1 4 7 2 11" xfId="47277" xr:uid="{FAD5FDCD-CB7C-4956-904E-05B639058DC9}"/>
    <cellStyle name="SAPBEXHLevel1 4 7 2 2" xfId="4289" xr:uid="{00000000-0005-0000-0000-000007560000}"/>
    <cellStyle name="SAPBEXHLevel1 4 7 2 2 10" xfId="46167" xr:uid="{A7C16AD8-1E54-4095-9FAB-034F4C9D35DC}"/>
    <cellStyle name="SAPBEXHLevel1 4 7 2 2 11" xfId="48485" xr:uid="{9F44EDF2-FD9F-45B0-8149-9ECFEA8BAB13}"/>
    <cellStyle name="SAPBEXHLevel1 4 7 2 2 2" xfId="9444" xr:uid="{00000000-0005-0000-0000-000008560000}"/>
    <cellStyle name="SAPBEXHLevel1 4 7 2 2 2 2" xfId="25435" xr:uid="{00000000-0005-0000-0000-000009560000}"/>
    <cellStyle name="SAPBEXHLevel1 4 7 2 2 3" xfId="12262" xr:uid="{00000000-0005-0000-0000-00000A560000}"/>
    <cellStyle name="SAPBEXHLevel1 4 7 2 2 3 2" xfId="28106" xr:uid="{00000000-0005-0000-0000-00000B560000}"/>
    <cellStyle name="SAPBEXHLevel1 4 7 2 2 4" xfId="13163" xr:uid="{00000000-0005-0000-0000-00000C560000}"/>
    <cellStyle name="SAPBEXHLevel1 4 7 2 2 4 2" xfId="28943" xr:uid="{00000000-0005-0000-0000-00000D560000}"/>
    <cellStyle name="SAPBEXHLevel1 4 7 2 2 5" xfId="17585" xr:uid="{00000000-0005-0000-0000-00000E560000}"/>
    <cellStyle name="SAPBEXHLevel1 4 7 2 2 5 2" xfId="32701" xr:uid="{00000000-0005-0000-0000-00000F560000}"/>
    <cellStyle name="SAPBEXHLevel1 4 7 2 2 6" xfId="20193" xr:uid="{00000000-0005-0000-0000-000010560000}"/>
    <cellStyle name="SAPBEXHLevel1 4 7 2 2 6 2" xfId="35130" xr:uid="{00000000-0005-0000-0000-000011560000}"/>
    <cellStyle name="SAPBEXHLevel1 4 7 2 2 7" xfId="21561" xr:uid="{00000000-0005-0000-0000-000012560000}"/>
    <cellStyle name="SAPBEXHLevel1 4 7 2 2 7 2" xfId="36487" xr:uid="{00000000-0005-0000-0000-000013560000}"/>
    <cellStyle name="SAPBEXHLevel1 4 7 2 2 8" xfId="41648" xr:uid="{044C6306-6B70-4C64-818D-500B0A3A8533}"/>
    <cellStyle name="SAPBEXHLevel1 4 7 2 2 9" xfId="43977" xr:uid="{8F7C0B87-F6D8-4102-BE40-AD01715192C5}"/>
    <cellStyle name="SAPBEXHLevel1 4 7 2 3" xfId="8404" xr:uid="{00000000-0005-0000-0000-000014560000}"/>
    <cellStyle name="SAPBEXHLevel1 4 7 2 3 2" xfId="24433" xr:uid="{00000000-0005-0000-0000-000015560000}"/>
    <cellStyle name="SAPBEXHLevel1 4 7 2 4" xfId="11231" xr:uid="{00000000-0005-0000-0000-000016560000}"/>
    <cellStyle name="SAPBEXHLevel1 4 7 2 4 2" xfId="27098" xr:uid="{00000000-0005-0000-0000-000017560000}"/>
    <cellStyle name="SAPBEXHLevel1 4 7 2 5" xfId="15017" xr:uid="{00000000-0005-0000-0000-000018560000}"/>
    <cellStyle name="SAPBEXHLevel1 4 7 2 5 2" xfId="30464" xr:uid="{00000000-0005-0000-0000-000019560000}"/>
    <cellStyle name="SAPBEXHLevel1 4 7 2 6" xfId="16583" xr:uid="{00000000-0005-0000-0000-00001A560000}"/>
    <cellStyle name="SAPBEXHLevel1 4 7 2 6 2" xfId="31721" xr:uid="{00000000-0005-0000-0000-00001B560000}"/>
    <cellStyle name="SAPBEXHLevel1 4 7 2 7" xfId="19193" xr:uid="{00000000-0005-0000-0000-00001C560000}"/>
    <cellStyle name="SAPBEXHLevel1 4 7 2 7 2" xfId="34140" xr:uid="{00000000-0005-0000-0000-00001D560000}"/>
    <cellStyle name="SAPBEXHLevel1 4 7 2 8" xfId="39548" xr:uid="{F48EA0AE-074F-4688-B048-CBCD79C539B1}"/>
    <cellStyle name="SAPBEXHLevel1 4 7 2 9" xfId="42758" xr:uid="{F258F517-B3D9-48E2-9CD6-E834CB645B6B}"/>
    <cellStyle name="SAPBEXHLevel1 4 7 3" xfId="4290" xr:uid="{00000000-0005-0000-0000-00001E560000}"/>
    <cellStyle name="SAPBEXHLevel1 4 7 3 10" xfId="46166" xr:uid="{256F0F01-330C-4432-90B1-B790FA7AC483}"/>
    <cellStyle name="SAPBEXHLevel1 4 7 3 11" xfId="48484" xr:uid="{4B1EE73C-E4AD-4DEF-A343-249DA607E54F}"/>
    <cellStyle name="SAPBEXHLevel1 4 7 3 2" xfId="9445" xr:uid="{00000000-0005-0000-0000-00001F560000}"/>
    <cellStyle name="SAPBEXHLevel1 4 7 3 2 2" xfId="25436" xr:uid="{00000000-0005-0000-0000-000020560000}"/>
    <cellStyle name="SAPBEXHLevel1 4 7 3 3" xfId="12263" xr:uid="{00000000-0005-0000-0000-000021560000}"/>
    <cellStyle name="SAPBEXHLevel1 4 7 3 3 2" xfId="28107" xr:uid="{00000000-0005-0000-0000-000022560000}"/>
    <cellStyle name="SAPBEXHLevel1 4 7 3 4" xfId="10305" xr:uid="{00000000-0005-0000-0000-000023560000}"/>
    <cellStyle name="SAPBEXHLevel1 4 7 3 4 2" xfId="26247" xr:uid="{00000000-0005-0000-0000-000024560000}"/>
    <cellStyle name="SAPBEXHLevel1 4 7 3 5" xfId="17586" xr:uid="{00000000-0005-0000-0000-000025560000}"/>
    <cellStyle name="SAPBEXHLevel1 4 7 3 5 2" xfId="32702" xr:uid="{00000000-0005-0000-0000-000026560000}"/>
    <cellStyle name="SAPBEXHLevel1 4 7 3 6" xfId="20194" xr:uid="{00000000-0005-0000-0000-000027560000}"/>
    <cellStyle name="SAPBEXHLevel1 4 7 3 6 2" xfId="35131" xr:uid="{00000000-0005-0000-0000-000028560000}"/>
    <cellStyle name="SAPBEXHLevel1 4 7 3 7" xfId="21688" xr:uid="{00000000-0005-0000-0000-000029560000}"/>
    <cellStyle name="SAPBEXHLevel1 4 7 3 7 2" xfId="36610" xr:uid="{00000000-0005-0000-0000-00002A560000}"/>
    <cellStyle name="SAPBEXHLevel1 4 7 3 8" xfId="38164" xr:uid="{311F1FA8-2054-4B16-B3A0-945A42234173}"/>
    <cellStyle name="SAPBEXHLevel1 4 7 3 9" xfId="43976" xr:uid="{1C50C69D-D024-4D18-B0DB-150D3B8E15EF}"/>
    <cellStyle name="SAPBEXHLevel1 4 7 4" xfId="8403" xr:uid="{00000000-0005-0000-0000-00002B560000}"/>
    <cellStyle name="SAPBEXHLevel1 4 7 4 2" xfId="24432" xr:uid="{00000000-0005-0000-0000-00002C560000}"/>
    <cellStyle name="SAPBEXHLevel1 4 7 5" xfId="11230" xr:uid="{00000000-0005-0000-0000-00002D560000}"/>
    <cellStyle name="SAPBEXHLevel1 4 7 5 2" xfId="27097" xr:uid="{00000000-0005-0000-0000-00002E560000}"/>
    <cellStyle name="SAPBEXHLevel1 4 7 6" xfId="15308" xr:uid="{00000000-0005-0000-0000-00002F560000}"/>
    <cellStyle name="SAPBEXHLevel1 4 7 6 2" xfId="30717" xr:uid="{00000000-0005-0000-0000-000030560000}"/>
    <cellStyle name="SAPBEXHLevel1 4 7 7" xfId="16582" xr:uid="{00000000-0005-0000-0000-000031560000}"/>
    <cellStyle name="SAPBEXHLevel1 4 7 7 2" xfId="31720" xr:uid="{00000000-0005-0000-0000-000032560000}"/>
    <cellStyle name="SAPBEXHLevel1 4 7 8" xfId="19192" xr:uid="{00000000-0005-0000-0000-000033560000}"/>
    <cellStyle name="SAPBEXHLevel1 4 7 8 2" xfId="34139" xr:uid="{00000000-0005-0000-0000-000034560000}"/>
    <cellStyle name="SAPBEXHLevel1 4 7 9" xfId="40688" xr:uid="{2C34BE37-B9C2-44EC-8AD5-0DBFB9AD59B0}"/>
    <cellStyle name="SAPBEXHLevel1 4 8" xfId="3236" xr:uid="{00000000-0005-0000-0000-000035560000}"/>
    <cellStyle name="SAPBEXHLevel1 4 8 10" xfId="42199" xr:uid="{371FFA19-8414-45DB-947D-DF073C12D547}"/>
    <cellStyle name="SAPBEXHLevel1 4 8 11" xfId="47278" xr:uid="{ED578ACD-183D-4B41-A56D-F6DECD0D33B5}"/>
    <cellStyle name="SAPBEXHLevel1 4 8 2" xfId="4288" xr:uid="{00000000-0005-0000-0000-000036560000}"/>
    <cellStyle name="SAPBEXHLevel1 4 8 2 10" xfId="46168" xr:uid="{17040D75-94CB-45D8-91D1-738DC13B5ACB}"/>
    <cellStyle name="SAPBEXHLevel1 4 8 2 11" xfId="48486" xr:uid="{2BA80D93-1433-4985-A9D8-21D22FEBAB87}"/>
    <cellStyle name="SAPBEXHLevel1 4 8 2 2" xfId="9443" xr:uid="{00000000-0005-0000-0000-000037560000}"/>
    <cellStyle name="SAPBEXHLevel1 4 8 2 2 2" xfId="25434" xr:uid="{00000000-0005-0000-0000-000038560000}"/>
    <cellStyle name="SAPBEXHLevel1 4 8 2 3" xfId="12261" xr:uid="{00000000-0005-0000-0000-000039560000}"/>
    <cellStyle name="SAPBEXHLevel1 4 8 2 3 2" xfId="28105" xr:uid="{00000000-0005-0000-0000-00003A560000}"/>
    <cellStyle name="SAPBEXHLevel1 4 8 2 4" xfId="7580" xr:uid="{00000000-0005-0000-0000-00003B560000}"/>
    <cellStyle name="SAPBEXHLevel1 4 8 2 4 2" xfId="23730" xr:uid="{00000000-0005-0000-0000-00003C560000}"/>
    <cellStyle name="SAPBEXHLevel1 4 8 2 5" xfId="17584" xr:uid="{00000000-0005-0000-0000-00003D560000}"/>
    <cellStyle name="SAPBEXHLevel1 4 8 2 5 2" xfId="32700" xr:uid="{00000000-0005-0000-0000-00003E560000}"/>
    <cellStyle name="SAPBEXHLevel1 4 8 2 6" xfId="20192" xr:uid="{00000000-0005-0000-0000-00003F560000}"/>
    <cellStyle name="SAPBEXHLevel1 4 8 2 6 2" xfId="35129" xr:uid="{00000000-0005-0000-0000-000040560000}"/>
    <cellStyle name="SAPBEXHLevel1 4 8 2 7" xfId="21689" xr:uid="{00000000-0005-0000-0000-000041560000}"/>
    <cellStyle name="SAPBEXHLevel1 4 8 2 7 2" xfId="36611" xr:uid="{00000000-0005-0000-0000-000042560000}"/>
    <cellStyle name="SAPBEXHLevel1 4 8 2 8" xfId="41647" xr:uid="{B1CCC884-1EE1-44E4-B794-C0F9DB99DFDD}"/>
    <cellStyle name="SAPBEXHLevel1 4 8 2 9" xfId="43978" xr:uid="{C236C7C2-0D7F-449C-BFB7-148512190731}"/>
    <cellStyle name="SAPBEXHLevel1 4 8 3" xfId="8405" xr:uid="{00000000-0005-0000-0000-000043560000}"/>
    <cellStyle name="SAPBEXHLevel1 4 8 3 2" xfId="24434" xr:uid="{00000000-0005-0000-0000-000044560000}"/>
    <cellStyle name="SAPBEXHLevel1 4 8 4" xfId="11232" xr:uid="{00000000-0005-0000-0000-000045560000}"/>
    <cellStyle name="SAPBEXHLevel1 4 8 4 2" xfId="27099" xr:uid="{00000000-0005-0000-0000-000046560000}"/>
    <cellStyle name="SAPBEXHLevel1 4 8 5" xfId="10124" xr:uid="{00000000-0005-0000-0000-000047560000}"/>
    <cellStyle name="SAPBEXHLevel1 4 8 5 2" xfId="26096" xr:uid="{00000000-0005-0000-0000-000048560000}"/>
    <cellStyle name="SAPBEXHLevel1 4 8 6" xfId="16584" xr:uid="{00000000-0005-0000-0000-000049560000}"/>
    <cellStyle name="SAPBEXHLevel1 4 8 6 2" xfId="31722" xr:uid="{00000000-0005-0000-0000-00004A560000}"/>
    <cellStyle name="SAPBEXHLevel1 4 8 7" xfId="19194" xr:uid="{00000000-0005-0000-0000-00004B560000}"/>
    <cellStyle name="SAPBEXHLevel1 4 8 7 2" xfId="34141" xr:uid="{00000000-0005-0000-0000-00004C560000}"/>
    <cellStyle name="SAPBEXHLevel1 4 8 8" xfId="39547" xr:uid="{15553B0B-85AB-4E00-8B9C-E46F99D70A65}"/>
    <cellStyle name="SAPBEXHLevel1 4 8 9" xfId="42759" xr:uid="{5D739687-A198-4691-93A7-01BCD138A9DD}"/>
    <cellStyle name="SAPBEXHLevel1 4 9" xfId="3237" xr:uid="{00000000-0005-0000-0000-00004D560000}"/>
    <cellStyle name="SAPBEXHLevel1 4 9 10" xfId="42200" xr:uid="{C8536280-86DA-4563-8567-49DE0D014F39}"/>
    <cellStyle name="SAPBEXHLevel1 4 9 11" xfId="47279" xr:uid="{13C3BF67-8956-43BF-973F-4C3FE91C4E7C}"/>
    <cellStyle name="SAPBEXHLevel1 4 9 2" xfId="4287" xr:uid="{00000000-0005-0000-0000-00004E560000}"/>
    <cellStyle name="SAPBEXHLevel1 4 9 2 10" xfId="46169" xr:uid="{3DC0D253-19CB-4EF3-96EC-74A2A385E266}"/>
    <cellStyle name="SAPBEXHLevel1 4 9 2 11" xfId="48487" xr:uid="{74952580-770D-463E-B4B9-8BE7E916E0D4}"/>
    <cellStyle name="SAPBEXHLevel1 4 9 2 2" xfId="9442" xr:uid="{00000000-0005-0000-0000-00004F560000}"/>
    <cellStyle name="SAPBEXHLevel1 4 9 2 2 2" xfId="25433" xr:uid="{00000000-0005-0000-0000-000050560000}"/>
    <cellStyle name="SAPBEXHLevel1 4 9 2 3" xfId="12260" xr:uid="{00000000-0005-0000-0000-000051560000}"/>
    <cellStyle name="SAPBEXHLevel1 4 9 2 3 2" xfId="28104" xr:uid="{00000000-0005-0000-0000-000052560000}"/>
    <cellStyle name="SAPBEXHLevel1 4 9 2 4" xfId="10250" xr:uid="{00000000-0005-0000-0000-000053560000}"/>
    <cellStyle name="SAPBEXHLevel1 4 9 2 4 2" xfId="26209" xr:uid="{00000000-0005-0000-0000-000054560000}"/>
    <cellStyle name="SAPBEXHLevel1 4 9 2 5" xfId="17583" xr:uid="{00000000-0005-0000-0000-000055560000}"/>
    <cellStyle name="SAPBEXHLevel1 4 9 2 5 2" xfId="32699" xr:uid="{00000000-0005-0000-0000-000056560000}"/>
    <cellStyle name="SAPBEXHLevel1 4 9 2 6" xfId="20191" xr:uid="{00000000-0005-0000-0000-000057560000}"/>
    <cellStyle name="SAPBEXHLevel1 4 9 2 6 2" xfId="35128" xr:uid="{00000000-0005-0000-0000-000058560000}"/>
    <cellStyle name="SAPBEXHLevel1 4 9 2 7" xfId="21560" xr:uid="{00000000-0005-0000-0000-000059560000}"/>
    <cellStyle name="SAPBEXHLevel1 4 9 2 7 2" xfId="36486" xr:uid="{00000000-0005-0000-0000-00005A560000}"/>
    <cellStyle name="SAPBEXHLevel1 4 9 2 8" xfId="41646" xr:uid="{5ABD6741-039A-47C9-A267-0AB96854FEE1}"/>
    <cellStyle name="SAPBEXHLevel1 4 9 2 9" xfId="43979" xr:uid="{19D7D345-EFB4-4E2D-AB9D-46B7D88215CA}"/>
    <cellStyle name="SAPBEXHLevel1 4 9 3" xfId="8406" xr:uid="{00000000-0005-0000-0000-00005B560000}"/>
    <cellStyle name="SAPBEXHLevel1 4 9 3 2" xfId="24435" xr:uid="{00000000-0005-0000-0000-00005C560000}"/>
    <cellStyle name="SAPBEXHLevel1 4 9 4" xfId="11233" xr:uid="{00000000-0005-0000-0000-00005D560000}"/>
    <cellStyle name="SAPBEXHLevel1 4 9 4 2" xfId="27100" xr:uid="{00000000-0005-0000-0000-00005E560000}"/>
    <cellStyle name="SAPBEXHLevel1 4 9 5" xfId="13849" xr:uid="{00000000-0005-0000-0000-00005F560000}"/>
    <cellStyle name="SAPBEXHLevel1 4 9 5 2" xfId="29437" xr:uid="{00000000-0005-0000-0000-000060560000}"/>
    <cellStyle name="SAPBEXHLevel1 4 9 6" xfId="16585" xr:uid="{00000000-0005-0000-0000-000061560000}"/>
    <cellStyle name="SAPBEXHLevel1 4 9 6 2" xfId="31723" xr:uid="{00000000-0005-0000-0000-000062560000}"/>
    <cellStyle name="SAPBEXHLevel1 4 9 7" xfId="19195" xr:uid="{00000000-0005-0000-0000-000063560000}"/>
    <cellStyle name="SAPBEXHLevel1 4 9 7 2" xfId="34142" xr:uid="{00000000-0005-0000-0000-000064560000}"/>
    <cellStyle name="SAPBEXHLevel1 4 9 8" xfId="40685" xr:uid="{2938AE16-B944-40CE-B444-018B68DDAA95}"/>
    <cellStyle name="SAPBEXHLevel1 4 9 9" xfId="42760" xr:uid="{4B7C7131-CA7C-4E24-9CD2-321E1A544017}"/>
    <cellStyle name="SAPBEXHLevel1 5" xfId="854" xr:uid="{00000000-0005-0000-0000-000065560000}"/>
    <cellStyle name="SAPBEXHLevel1 5 10" xfId="3239" xr:uid="{00000000-0005-0000-0000-000066560000}"/>
    <cellStyle name="SAPBEXHLevel1 5 10 10" xfId="42201" xr:uid="{DF6E42AF-2E33-4496-AB7B-925487698660}"/>
    <cellStyle name="SAPBEXHLevel1 5 10 11" xfId="47280" xr:uid="{756C804A-7FAC-441E-AC9F-CD6E025267BB}"/>
    <cellStyle name="SAPBEXHLevel1 5 10 2" xfId="4285" xr:uid="{00000000-0005-0000-0000-000067560000}"/>
    <cellStyle name="SAPBEXHLevel1 5 10 2 10" xfId="46170" xr:uid="{116EA7F2-C31C-4B03-8BBE-62959BB20309}"/>
    <cellStyle name="SAPBEXHLevel1 5 10 2 11" xfId="48488" xr:uid="{31745CF6-CA89-4997-AAF0-AD0EF3084A5F}"/>
    <cellStyle name="SAPBEXHLevel1 5 10 2 2" xfId="9440" xr:uid="{00000000-0005-0000-0000-000068560000}"/>
    <cellStyle name="SAPBEXHLevel1 5 10 2 2 2" xfId="25431" xr:uid="{00000000-0005-0000-0000-000069560000}"/>
    <cellStyle name="SAPBEXHLevel1 5 10 2 3" xfId="12258" xr:uid="{00000000-0005-0000-0000-00006A560000}"/>
    <cellStyle name="SAPBEXHLevel1 5 10 2 3 2" xfId="28102" xr:uid="{00000000-0005-0000-0000-00006B560000}"/>
    <cellStyle name="SAPBEXHLevel1 5 10 2 4" xfId="10306" xr:uid="{00000000-0005-0000-0000-00006C560000}"/>
    <cellStyle name="SAPBEXHLevel1 5 10 2 4 2" xfId="26248" xr:uid="{00000000-0005-0000-0000-00006D560000}"/>
    <cellStyle name="SAPBEXHLevel1 5 10 2 5" xfId="17581" xr:uid="{00000000-0005-0000-0000-00006E560000}"/>
    <cellStyle name="SAPBEXHLevel1 5 10 2 5 2" xfId="32697" xr:uid="{00000000-0005-0000-0000-00006F560000}"/>
    <cellStyle name="SAPBEXHLevel1 5 10 2 6" xfId="20189" xr:uid="{00000000-0005-0000-0000-000070560000}"/>
    <cellStyle name="SAPBEXHLevel1 5 10 2 6 2" xfId="35126" xr:uid="{00000000-0005-0000-0000-000071560000}"/>
    <cellStyle name="SAPBEXHLevel1 5 10 2 7" xfId="21559" xr:uid="{00000000-0005-0000-0000-000072560000}"/>
    <cellStyle name="SAPBEXHLevel1 5 10 2 7 2" xfId="36485" xr:uid="{00000000-0005-0000-0000-000073560000}"/>
    <cellStyle name="SAPBEXHLevel1 5 10 2 8" xfId="41645" xr:uid="{BE4E5520-F288-47DF-8530-5DD02ED64C5C}"/>
    <cellStyle name="SAPBEXHLevel1 5 10 2 9" xfId="43980" xr:uid="{4CBEC15A-E3F1-4F7D-8207-9C802AF59791}"/>
    <cellStyle name="SAPBEXHLevel1 5 10 3" xfId="8408" xr:uid="{00000000-0005-0000-0000-000074560000}"/>
    <cellStyle name="SAPBEXHLevel1 5 10 3 2" xfId="24437" xr:uid="{00000000-0005-0000-0000-000075560000}"/>
    <cellStyle name="SAPBEXHLevel1 5 10 4" xfId="11235" xr:uid="{00000000-0005-0000-0000-000076560000}"/>
    <cellStyle name="SAPBEXHLevel1 5 10 4 2" xfId="27102" xr:uid="{00000000-0005-0000-0000-000077560000}"/>
    <cellStyle name="SAPBEXHLevel1 5 10 5" xfId="13850" xr:uid="{00000000-0005-0000-0000-000078560000}"/>
    <cellStyle name="SAPBEXHLevel1 5 10 5 2" xfId="29438" xr:uid="{00000000-0005-0000-0000-000079560000}"/>
    <cellStyle name="SAPBEXHLevel1 5 10 6" xfId="16587" xr:uid="{00000000-0005-0000-0000-00007A560000}"/>
    <cellStyle name="SAPBEXHLevel1 5 10 6 2" xfId="31725" xr:uid="{00000000-0005-0000-0000-00007B560000}"/>
    <cellStyle name="SAPBEXHLevel1 5 10 7" xfId="19197" xr:uid="{00000000-0005-0000-0000-00007C560000}"/>
    <cellStyle name="SAPBEXHLevel1 5 10 7 2" xfId="34144" xr:uid="{00000000-0005-0000-0000-00007D560000}"/>
    <cellStyle name="SAPBEXHLevel1 5 10 8" xfId="40686" xr:uid="{E7988C66-6B09-403B-93F2-4327A525E26F}"/>
    <cellStyle name="SAPBEXHLevel1 5 10 9" xfId="42761" xr:uid="{BC87B72B-27A1-44D9-9655-729AD4A76BE4}"/>
    <cellStyle name="SAPBEXHLevel1 5 11" xfId="3240" xr:uid="{00000000-0005-0000-0000-00007E560000}"/>
    <cellStyle name="SAPBEXHLevel1 5 11 10" xfId="44955" xr:uid="{483E2E7A-CEF3-42E8-8298-FB4AEFAD6F61}"/>
    <cellStyle name="SAPBEXHLevel1 5 11 11" xfId="47281" xr:uid="{12C36AE6-10C4-45D4-9EEA-E0A44ECF38C5}"/>
    <cellStyle name="SAPBEXHLevel1 5 11 2" xfId="4284" xr:uid="{00000000-0005-0000-0000-00007F560000}"/>
    <cellStyle name="SAPBEXHLevel1 5 11 2 10" xfId="46171" xr:uid="{C7A8840B-11C9-412B-A3BA-855A5509BE09}"/>
    <cellStyle name="SAPBEXHLevel1 5 11 2 11" xfId="48489" xr:uid="{86CEEAA6-7D92-4092-A45C-BD0FD25DA114}"/>
    <cellStyle name="SAPBEXHLevel1 5 11 2 2" xfId="9439" xr:uid="{00000000-0005-0000-0000-000080560000}"/>
    <cellStyle name="SAPBEXHLevel1 5 11 2 2 2" xfId="25430" xr:uid="{00000000-0005-0000-0000-000081560000}"/>
    <cellStyle name="SAPBEXHLevel1 5 11 2 3" xfId="12257" xr:uid="{00000000-0005-0000-0000-000082560000}"/>
    <cellStyle name="SAPBEXHLevel1 5 11 2 3 2" xfId="28101" xr:uid="{00000000-0005-0000-0000-000083560000}"/>
    <cellStyle name="SAPBEXHLevel1 5 11 2 4" xfId="10248" xr:uid="{00000000-0005-0000-0000-000084560000}"/>
    <cellStyle name="SAPBEXHLevel1 5 11 2 4 2" xfId="26207" xr:uid="{00000000-0005-0000-0000-000085560000}"/>
    <cellStyle name="SAPBEXHLevel1 5 11 2 5" xfId="17580" xr:uid="{00000000-0005-0000-0000-000086560000}"/>
    <cellStyle name="SAPBEXHLevel1 5 11 2 5 2" xfId="32696" xr:uid="{00000000-0005-0000-0000-000087560000}"/>
    <cellStyle name="SAPBEXHLevel1 5 11 2 6" xfId="20188" xr:uid="{00000000-0005-0000-0000-000088560000}"/>
    <cellStyle name="SAPBEXHLevel1 5 11 2 6 2" xfId="35125" xr:uid="{00000000-0005-0000-0000-000089560000}"/>
    <cellStyle name="SAPBEXHLevel1 5 11 2 7" xfId="21691" xr:uid="{00000000-0005-0000-0000-00008A560000}"/>
    <cellStyle name="SAPBEXHLevel1 5 11 2 7 2" xfId="36613" xr:uid="{00000000-0005-0000-0000-00008B560000}"/>
    <cellStyle name="SAPBEXHLevel1 5 11 2 8" xfId="41644" xr:uid="{0A8CEBE5-A8DE-41C7-B0FB-593EF7FCDCD8}"/>
    <cellStyle name="SAPBEXHLevel1 5 11 2 9" xfId="43981" xr:uid="{0D0CD7A5-8E37-4AE3-88AC-168EE44AC663}"/>
    <cellStyle name="SAPBEXHLevel1 5 11 3" xfId="8409" xr:uid="{00000000-0005-0000-0000-00008C560000}"/>
    <cellStyle name="SAPBEXHLevel1 5 11 3 2" xfId="24438" xr:uid="{00000000-0005-0000-0000-00008D560000}"/>
    <cellStyle name="SAPBEXHLevel1 5 11 4" xfId="11236" xr:uid="{00000000-0005-0000-0000-00008E560000}"/>
    <cellStyle name="SAPBEXHLevel1 5 11 4 2" xfId="27103" xr:uid="{00000000-0005-0000-0000-00008F560000}"/>
    <cellStyle name="SAPBEXHLevel1 5 11 5" xfId="15014" xr:uid="{00000000-0005-0000-0000-000090560000}"/>
    <cellStyle name="SAPBEXHLevel1 5 11 5 2" xfId="30461" xr:uid="{00000000-0005-0000-0000-000091560000}"/>
    <cellStyle name="SAPBEXHLevel1 5 11 6" xfId="16588" xr:uid="{00000000-0005-0000-0000-000092560000}"/>
    <cellStyle name="SAPBEXHLevel1 5 11 6 2" xfId="31726" xr:uid="{00000000-0005-0000-0000-000093560000}"/>
    <cellStyle name="SAPBEXHLevel1 5 11 7" xfId="19198" xr:uid="{00000000-0005-0000-0000-000094560000}"/>
    <cellStyle name="SAPBEXHLevel1 5 11 7 2" xfId="34145" xr:uid="{00000000-0005-0000-0000-000095560000}"/>
    <cellStyle name="SAPBEXHLevel1 5 11 8" xfId="39546" xr:uid="{54574F20-00B2-4B2A-B992-E6E75A9D6BCF}"/>
    <cellStyle name="SAPBEXHLevel1 5 11 9" xfId="42762" xr:uid="{52DCB392-A3E1-42F7-8EAE-73E17B4826D0}"/>
    <cellStyle name="SAPBEXHLevel1 5 12" xfId="3241" xr:uid="{00000000-0005-0000-0000-000096560000}"/>
    <cellStyle name="SAPBEXHLevel1 5 12 10" xfId="44956" xr:uid="{61A97C04-D988-4302-AB16-4FC360F52009}"/>
    <cellStyle name="SAPBEXHLevel1 5 12 11" xfId="47282" xr:uid="{A89B3E5E-3000-43FA-878A-1F61DF91EF78}"/>
    <cellStyle name="SAPBEXHLevel1 5 12 2" xfId="4283" xr:uid="{00000000-0005-0000-0000-000097560000}"/>
    <cellStyle name="SAPBEXHLevel1 5 12 2 10" xfId="46172" xr:uid="{75391447-D4C8-4B90-9980-68AA3B7F8BC7}"/>
    <cellStyle name="SAPBEXHLevel1 5 12 2 11" xfId="48490" xr:uid="{92FE673D-64C8-430D-ABC2-AE3E86AC1DB2}"/>
    <cellStyle name="SAPBEXHLevel1 5 12 2 2" xfId="9438" xr:uid="{00000000-0005-0000-0000-000098560000}"/>
    <cellStyle name="SAPBEXHLevel1 5 12 2 2 2" xfId="25429" xr:uid="{00000000-0005-0000-0000-000099560000}"/>
    <cellStyle name="SAPBEXHLevel1 5 12 2 3" xfId="12256" xr:uid="{00000000-0005-0000-0000-00009A560000}"/>
    <cellStyle name="SAPBEXHLevel1 5 12 2 3 2" xfId="28100" xr:uid="{00000000-0005-0000-0000-00009B560000}"/>
    <cellStyle name="SAPBEXHLevel1 5 12 2 4" xfId="6744" xr:uid="{00000000-0005-0000-0000-00009C560000}"/>
    <cellStyle name="SAPBEXHLevel1 5 12 2 4 2" xfId="23223" xr:uid="{00000000-0005-0000-0000-00009D560000}"/>
    <cellStyle name="SAPBEXHLevel1 5 12 2 5" xfId="17579" xr:uid="{00000000-0005-0000-0000-00009E560000}"/>
    <cellStyle name="SAPBEXHLevel1 5 12 2 5 2" xfId="32695" xr:uid="{00000000-0005-0000-0000-00009F560000}"/>
    <cellStyle name="SAPBEXHLevel1 5 12 2 6" xfId="20187" xr:uid="{00000000-0005-0000-0000-0000A0560000}"/>
    <cellStyle name="SAPBEXHLevel1 5 12 2 6 2" xfId="35124" xr:uid="{00000000-0005-0000-0000-0000A1560000}"/>
    <cellStyle name="SAPBEXHLevel1 5 12 2 7" xfId="21558" xr:uid="{00000000-0005-0000-0000-0000A2560000}"/>
    <cellStyle name="SAPBEXHLevel1 5 12 2 7 2" xfId="36484" xr:uid="{00000000-0005-0000-0000-0000A3560000}"/>
    <cellStyle name="SAPBEXHLevel1 5 12 2 8" xfId="41643" xr:uid="{94BE9E6B-C055-4F9A-B162-5A6C23995843}"/>
    <cellStyle name="SAPBEXHLevel1 5 12 2 9" xfId="43982" xr:uid="{F399C1FF-2472-49DE-B6ED-2BEB483A8B20}"/>
    <cellStyle name="SAPBEXHLevel1 5 12 3" xfId="8410" xr:uid="{00000000-0005-0000-0000-0000A4560000}"/>
    <cellStyle name="SAPBEXHLevel1 5 12 3 2" xfId="24439" xr:uid="{00000000-0005-0000-0000-0000A5560000}"/>
    <cellStyle name="SAPBEXHLevel1 5 12 4" xfId="11237" xr:uid="{00000000-0005-0000-0000-0000A6560000}"/>
    <cellStyle name="SAPBEXHLevel1 5 12 4 2" xfId="27104" xr:uid="{00000000-0005-0000-0000-0000A7560000}"/>
    <cellStyle name="SAPBEXHLevel1 5 12 5" xfId="13851" xr:uid="{00000000-0005-0000-0000-0000A8560000}"/>
    <cellStyle name="SAPBEXHLevel1 5 12 5 2" xfId="29439" xr:uid="{00000000-0005-0000-0000-0000A9560000}"/>
    <cellStyle name="SAPBEXHLevel1 5 12 6" xfId="16589" xr:uid="{00000000-0005-0000-0000-0000AA560000}"/>
    <cellStyle name="SAPBEXHLevel1 5 12 6 2" xfId="31727" xr:uid="{00000000-0005-0000-0000-0000AB560000}"/>
    <cellStyle name="SAPBEXHLevel1 5 12 7" xfId="19199" xr:uid="{00000000-0005-0000-0000-0000AC560000}"/>
    <cellStyle name="SAPBEXHLevel1 5 12 7 2" xfId="34146" xr:uid="{00000000-0005-0000-0000-0000AD560000}"/>
    <cellStyle name="SAPBEXHLevel1 5 12 8" xfId="39545" xr:uid="{69310A64-532E-4F90-A29C-DE31D64DAD87}"/>
    <cellStyle name="SAPBEXHLevel1 5 12 9" xfId="42763" xr:uid="{4BC21AC8-CABE-46D1-9B2A-3A0F10A1FE7E}"/>
    <cellStyle name="SAPBEXHLevel1 5 13" xfId="3242" xr:uid="{00000000-0005-0000-0000-0000AE560000}"/>
    <cellStyle name="SAPBEXHLevel1 5 13 10" xfId="44957" xr:uid="{8A820ADF-3FEF-4A86-83E8-F3B85C8A87B6}"/>
    <cellStyle name="SAPBEXHLevel1 5 13 11" xfId="47283" xr:uid="{8EBBBFD2-D169-4BC9-8256-828BC9AA7552}"/>
    <cellStyle name="SAPBEXHLevel1 5 13 2" xfId="4282" xr:uid="{00000000-0005-0000-0000-0000AF560000}"/>
    <cellStyle name="SAPBEXHLevel1 5 13 2 10" xfId="46173" xr:uid="{29C3F1FB-3196-4D42-8F88-D3C61E0A12E0}"/>
    <cellStyle name="SAPBEXHLevel1 5 13 2 11" xfId="48491" xr:uid="{9C74D29F-8EA6-454E-B13F-5DDC3455935E}"/>
    <cellStyle name="SAPBEXHLevel1 5 13 2 2" xfId="9437" xr:uid="{00000000-0005-0000-0000-0000B0560000}"/>
    <cellStyle name="SAPBEXHLevel1 5 13 2 2 2" xfId="25428" xr:uid="{00000000-0005-0000-0000-0000B1560000}"/>
    <cellStyle name="SAPBEXHLevel1 5 13 2 3" xfId="12255" xr:uid="{00000000-0005-0000-0000-0000B2560000}"/>
    <cellStyle name="SAPBEXHLevel1 5 13 2 3 2" xfId="28099" xr:uid="{00000000-0005-0000-0000-0000B3560000}"/>
    <cellStyle name="SAPBEXHLevel1 5 13 2 4" xfId="11815" xr:uid="{00000000-0005-0000-0000-0000B4560000}"/>
    <cellStyle name="SAPBEXHLevel1 5 13 2 4 2" xfId="27666" xr:uid="{00000000-0005-0000-0000-0000B5560000}"/>
    <cellStyle name="SAPBEXHLevel1 5 13 2 5" xfId="17578" xr:uid="{00000000-0005-0000-0000-0000B6560000}"/>
    <cellStyle name="SAPBEXHLevel1 5 13 2 5 2" xfId="32694" xr:uid="{00000000-0005-0000-0000-0000B7560000}"/>
    <cellStyle name="SAPBEXHLevel1 5 13 2 6" xfId="20186" xr:uid="{00000000-0005-0000-0000-0000B8560000}"/>
    <cellStyle name="SAPBEXHLevel1 5 13 2 6 2" xfId="35123" xr:uid="{00000000-0005-0000-0000-0000B9560000}"/>
    <cellStyle name="SAPBEXHLevel1 5 13 2 7" xfId="21692" xr:uid="{00000000-0005-0000-0000-0000BA560000}"/>
    <cellStyle name="SAPBEXHLevel1 5 13 2 7 2" xfId="36614" xr:uid="{00000000-0005-0000-0000-0000BB560000}"/>
    <cellStyle name="SAPBEXHLevel1 5 13 2 8" xfId="41642" xr:uid="{0054C01B-1526-4ED0-BCDA-770920773F96}"/>
    <cellStyle name="SAPBEXHLevel1 5 13 2 9" xfId="43983" xr:uid="{BD8979C5-01FA-4738-9207-CB38547A4BD0}"/>
    <cellStyle name="SAPBEXHLevel1 5 13 3" xfId="8411" xr:uid="{00000000-0005-0000-0000-0000BC560000}"/>
    <cellStyle name="SAPBEXHLevel1 5 13 3 2" xfId="24440" xr:uid="{00000000-0005-0000-0000-0000BD560000}"/>
    <cellStyle name="SAPBEXHLevel1 5 13 4" xfId="11238" xr:uid="{00000000-0005-0000-0000-0000BE560000}"/>
    <cellStyle name="SAPBEXHLevel1 5 13 4 2" xfId="27105" xr:uid="{00000000-0005-0000-0000-0000BF560000}"/>
    <cellStyle name="SAPBEXHLevel1 5 13 5" xfId="15013" xr:uid="{00000000-0005-0000-0000-0000C0560000}"/>
    <cellStyle name="SAPBEXHLevel1 5 13 5 2" xfId="30460" xr:uid="{00000000-0005-0000-0000-0000C1560000}"/>
    <cellStyle name="SAPBEXHLevel1 5 13 6" xfId="16590" xr:uid="{00000000-0005-0000-0000-0000C2560000}"/>
    <cellStyle name="SAPBEXHLevel1 5 13 6 2" xfId="31728" xr:uid="{00000000-0005-0000-0000-0000C3560000}"/>
    <cellStyle name="SAPBEXHLevel1 5 13 7" xfId="19200" xr:uid="{00000000-0005-0000-0000-0000C4560000}"/>
    <cellStyle name="SAPBEXHLevel1 5 13 7 2" xfId="34147" xr:uid="{00000000-0005-0000-0000-0000C5560000}"/>
    <cellStyle name="SAPBEXHLevel1 5 13 8" xfId="40683" xr:uid="{4EBF47A2-37C6-491A-81FD-1797FC6EE4A3}"/>
    <cellStyle name="SAPBEXHLevel1 5 13 9" xfId="42764" xr:uid="{041BD248-26F9-4040-B2F8-6C8CB1D68C06}"/>
    <cellStyle name="SAPBEXHLevel1 5 14" xfId="3243" xr:uid="{00000000-0005-0000-0000-0000C6560000}"/>
    <cellStyle name="SAPBEXHLevel1 5 14 10" xfId="44958" xr:uid="{33B70349-93B6-44E3-A02E-700DC95ED9BE}"/>
    <cellStyle name="SAPBEXHLevel1 5 14 11" xfId="47284" xr:uid="{493C00A4-93B8-4DD4-A381-A0C1BC9F4A11}"/>
    <cellStyle name="SAPBEXHLevel1 5 14 2" xfId="4281" xr:uid="{00000000-0005-0000-0000-0000C7560000}"/>
    <cellStyle name="SAPBEXHLevel1 5 14 2 10" xfId="46174" xr:uid="{F2511FBE-4373-4B2C-B775-A68EE621AFF5}"/>
    <cellStyle name="SAPBEXHLevel1 5 14 2 11" xfId="48492" xr:uid="{91AAF76B-B182-4613-8092-4988CCBBF210}"/>
    <cellStyle name="SAPBEXHLevel1 5 14 2 2" xfId="9436" xr:uid="{00000000-0005-0000-0000-0000C8560000}"/>
    <cellStyle name="SAPBEXHLevel1 5 14 2 2 2" xfId="25427" xr:uid="{00000000-0005-0000-0000-0000C9560000}"/>
    <cellStyle name="SAPBEXHLevel1 5 14 2 3" xfId="12254" xr:uid="{00000000-0005-0000-0000-0000CA560000}"/>
    <cellStyle name="SAPBEXHLevel1 5 14 2 3 2" xfId="28098" xr:uid="{00000000-0005-0000-0000-0000CB560000}"/>
    <cellStyle name="SAPBEXHLevel1 5 14 2 4" xfId="6743" xr:uid="{00000000-0005-0000-0000-0000CC560000}"/>
    <cellStyle name="SAPBEXHLevel1 5 14 2 4 2" xfId="23222" xr:uid="{00000000-0005-0000-0000-0000CD560000}"/>
    <cellStyle name="SAPBEXHLevel1 5 14 2 5" xfId="17577" xr:uid="{00000000-0005-0000-0000-0000CE560000}"/>
    <cellStyle name="SAPBEXHLevel1 5 14 2 5 2" xfId="32693" xr:uid="{00000000-0005-0000-0000-0000CF560000}"/>
    <cellStyle name="SAPBEXHLevel1 5 14 2 6" xfId="20185" xr:uid="{00000000-0005-0000-0000-0000D0560000}"/>
    <cellStyle name="SAPBEXHLevel1 5 14 2 6 2" xfId="35122" xr:uid="{00000000-0005-0000-0000-0000D1560000}"/>
    <cellStyle name="SAPBEXHLevel1 5 14 2 7" xfId="21557" xr:uid="{00000000-0005-0000-0000-0000D2560000}"/>
    <cellStyle name="SAPBEXHLevel1 5 14 2 7 2" xfId="36483" xr:uid="{00000000-0005-0000-0000-0000D3560000}"/>
    <cellStyle name="SAPBEXHLevel1 5 14 2 8" xfId="41641" xr:uid="{EB511568-0BC7-4407-8601-A47955CAFD97}"/>
    <cellStyle name="SAPBEXHLevel1 5 14 2 9" xfId="43984" xr:uid="{60A57A97-99EB-404D-A80E-970B301E1625}"/>
    <cellStyle name="SAPBEXHLevel1 5 14 3" xfId="8412" xr:uid="{00000000-0005-0000-0000-0000D4560000}"/>
    <cellStyle name="SAPBEXHLevel1 5 14 3 2" xfId="24441" xr:uid="{00000000-0005-0000-0000-0000D5560000}"/>
    <cellStyle name="SAPBEXHLevel1 5 14 4" xfId="11239" xr:uid="{00000000-0005-0000-0000-0000D6560000}"/>
    <cellStyle name="SAPBEXHLevel1 5 14 4 2" xfId="27106" xr:uid="{00000000-0005-0000-0000-0000D7560000}"/>
    <cellStyle name="SAPBEXHLevel1 5 14 5" xfId="13852" xr:uid="{00000000-0005-0000-0000-0000D8560000}"/>
    <cellStyle name="SAPBEXHLevel1 5 14 5 2" xfId="29440" xr:uid="{00000000-0005-0000-0000-0000D9560000}"/>
    <cellStyle name="SAPBEXHLevel1 5 14 6" xfId="16591" xr:uid="{00000000-0005-0000-0000-0000DA560000}"/>
    <cellStyle name="SAPBEXHLevel1 5 14 6 2" xfId="31729" xr:uid="{00000000-0005-0000-0000-0000DB560000}"/>
    <cellStyle name="SAPBEXHLevel1 5 14 7" xfId="19201" xr:uid="{00000000-0005-0000-0000-0000DC560000}"/>
    <cellStyle name="SAPBEXHLevel1 5 14 7 2" xfId="34148" xr:uid="{00000000-0005-0000-0000-0000DD560000}"/>
    <cellStyle name="SAPBEXHLevel1 5 14 8" xfId="40684" xr:uid="{F816252B-816C-414B-A437-188EC9652857}"/>
    <cellStyle name="SAPBEXHLevel1 5 14 9" xfId="42765" xr:uid="{A3E5F599-9924-425A-A24C-2F73355DA537}"/>
    <cellStyle name="SAPBEXHLevel1 5 15" xfId="3244" xr:uid="{00000000-0005-0000-0000-0000DE560000}"/>
    <cellStyle name="SAPBEXHLevel1 5 15 10" xfId="44959" xr:uid="{25709F39-10B0-4F15-BF06-D1B576A802FB}"/>
    <cellStyle name="SAPBEXHLevel1 5 15 11" xfId="47285" xr:uid="{EF69092B-E273-4805-88B1-1C55ABFB6EFA}"/>
    <cellStyle name="SAPBEXHLevel1 5 15 2" xfId="4280" xr:uid="{00000000-0005-0000-0000-0000DF560000}"/>
    <cellStyle name="SAPBEXHLevel1 5 15 2 10" xfId="46175" xr:uid="{0DB3DF34-4407-45CA-9F7E-92235B3F69F8}"/>
    <cellStyle name="SAPBEXHLevel1 5 15 2 11" xfId="48493" xr:uid="{BCB5DEF0-5A10-43BA-91E6-5F00270C39B7}"/>
    <cellStyle name="SAPBEXHLevel1 5 15 2 2" xfId="9435" xr:uid="{00000000-0005-0000-0000-0000E0560000}"/>
    <cellStyle name="SAPBEXHLevel1 5 15 2 2 2" xfId="25426" xr:uid="{00000000-0005-0000-0000-0000E1560000}"/>
    <cellStyle name="SAPBEXHLevel1 5 15 2 3" xfId="12253" xr:uid="{00000000-0005-0000-0000-0000E2560000}"/>
    <cellStyle name="SAPBEXHLevel1 5 15 2 3 2" xfId="28097" xr:uid="{00000000-0005-0000-0000-0000E3560000}"/>
    <cellStyle name="SAPBEXHLevel1 5 15 2 4" xfId="13011" xr:uid="{00000000-0005-0000-0000-0000E4560000}"/>
    <cellStyle name="SAPBEXHLevel1 5 15 2 4 2" xfId="28811" xr:uid="{00000000-0005-0000-0000-0000E5560000}"/>
    <cellStyle name="SAPBEXHLevel1 5 15 2 5" xfId="17576" xr:uid="{00000000-0005-0000-0000-0000E6560000}"/>
    <cellStyle name="SAPBEXHLevel1 5 15 2 5 2" xfId="32692" xr:uid="{00000000-0005-0000-0000-0000E7560000}"/>
    <cellStyle name="SAPBEXHLevel1 5 15 2 6" xfId="20184" xr:uid="{00000000-0005-0000-0000-0000E8560000}"/>
    <cellStyle name="SAPBEXHLevel1 5 15 2 6 2" xfId="35121" xr:uid="{00000000-0005-0000-0000-0000E9560000}"/>
    <cellStyle name="SAPBEXHLevel1 5 15 2 7" xfId="21693" xr:uid="{00000000-0005-0000-0000-0000EA560000}"/>
    <cellStyle name="SAPBEXHLevel1 5 15 2 7 2" xfId="36615" xr:uid="{00000000-0005-0000-0000-0000EB560000}"/>
    <cellStyle name="SAPBEXHLevel1 5 15 2 8" xfId="41640" xr:uid="{A9DA226D-4985-4039-B182-4633DC08BFFB}"/>
    <cellStyle name="SAPBEXHLevel1 5 15 2 9" xfId="43985" xr:uid="{32A0BDDB-BF53-4107-8D57-BADA1866AA4F}"/>
    <cellStyle name="SAPBEXHLevel1 5 15 3" xfId="8413" xr:uid="{00000000-0005-0000-0000-0000EC560000}"/>
    <cellStyle name="SAPBEXHLevel1 5 15 3 2" xfId="24442" xr:uid="{00000000-0005-0000-0000-0000ED560000}"/>
    <cellStyle name="SAPBEXHLevel1 5 15 4" xfId="11240" xr:uid="{00000000-0005-0000-0000-0000EE560000}"/>
    <cellStyle name="SAPBEXHLevel1 5 15 4 2" xfId="27107" xr:uid="{00000000-0005-0000-0000-0000EF560000}"/>
    <cellStyle name="SAPBEXHLevel1 5 15 5" xfId="15012" xr:uid="{00000000-0005-0000-0000-0000F0560000}"/>
    <cellStyle name="SAPBEXHLevel1 5 15 5 2" xfId="30459" xr:uid="{00000000-0005-0000-0000-0000F1560000}"/>
    <cellStyle name="SAPBEXHLevel1 5 15 6" xfId="16592" xr:uid="{00000000-0005-0000-0000-0000F2560000}"/>
    <cellStyle name="SAPBEXHLevel1 5 15 6 2" xfId="31730" xr:uid="{00000000-0005-0000-0000-0000F3560000}"/>
    <cellStyle name="SAPBEXHLevel1 5 15 7" xfId="19202" xr:uid="{00000000-0005-0000-0000-0000F4560000}"/>
    <cellStyle name="SAPBEXHLevel1 5 15 7 2" xfId="34149" xr:uid="{00000000-0005-0000-0000-0000F5560000}"/>
    <cellStyle name="SAPBEXHLevel1 5 15 8" xfId="39544" xr:uid="{1AEDEA5F-EEA2-41EC-B429-7B3BD1A047AE}"/>
    <cellStyle name="SAPBEXHLevel1 5 15 9" xfId="42766" xr:uid="{7B42C41E-3FCD-4B4E-8AF3-1547905A621A}"/>
    <cellStyle name="SAPBEXHLevel1 5 16" xfId="3245" xr:uid="{00000000-0005-0000-0000-0000F6560000}"/>
    <cellStyle name="SAPBEXHLevel1 5 16 10" xfId="44960" xr:uid="{503A3352-B171-4C9E-8C52-E37ACC834050}"/>
    <cellStyle name="SAPBEXHLevel1 5 16 11" xfId="47286" xr:uid="{E7A8ABAD-BC62-4D8B-B25C-7BED6F142064}"/>
    <cellStyle name="SAPBEXHLevel1 5 16 2" xfId="4279" xr:uid="{00000000-0005-0000-0000-0000F7560000}"/>
    <cellStyle name="SAPBEXHLevel1 5 16 2 10" xfId="46176" xr:uid="{9DD20629-1BE4-47BA-95F1-56F5B7D97D83}"/>
    <cellStyle name="SAPBEXHLevel1 5 16 2 11" xfId="48494" xr:uid="{1A8C79E5-EC46-4CA1-98EE-5D46CE5D8044}"/>
    <cellStyle name="SAPBEXHLevel1 5 16 2 2" xfId="9434" xr:uid="{00000000-0005-0000-0000-0000F8560000}"/>
    <cellStyle name="SAPBEXHLevel1 5 16 2 2 2" xfId="25425" xr:uid="{00000000-0005-0000-0000-0000F9560000}"/>
    <cellStyle name="SAPBEXHLevel1 5 16 2 3" xfId="12252" xr:uid="{00000000-0005-0000-0000-0000FA560000}"/>
    <cellStyle name="SAPBEXHLevel1 5 16 2 3 2" xfId="28096" xr:uid="{00000000-0005-0000-0000-0000FB560000}"/>
    <cellStyle name="SAPBEXHLevel1 5 16 2 4" xfId="13036" xr:uid="{00000000-0005-0000-0000-0000FC560000}"/>
    <cellStyle name="SAPBEXHLevel1 5 16 2 4 2" xfId="28833" xr:uid="{00000000-0005-0000-0000-0000FD560000}"/>
    <cellStyle name="SAPBEXHLevel1 5 16 2 5" xfId="17575" xr:uid="{00000000-0005-0000-0000-0000FE560000}"/>
    <cellStyle name="SAPBEXHLevel1 5 16 2 5 2" xfId="32691" xr:uid="{00000000-0005-0000-0000-0000FF560000}"/>
    <cellStyle name="SAPBEXHLevel1 5 16 2 6" xfId="20183" xr:uid="{00000000-0005-0000-0000-000000570000}"/>
    <cellStyle name="SAPBEXHLevel1 5 16 2 6 2" xfId="35120" xr:uid="{00000000-0005-0000-0000-000001570000}"/>
    <cellStyle name="SAPBEXHLevel1 5 16 2 7" xfId="21694" xr:uid="{00000000-0005-0000-0000-000002570000}"/>
    <cellStyle name="SAPBEXHLevel1 5 16 2 7 2" xfId="36616" xr:uid="{00000000-0005-0000-0000-000003570000}"/>
    <cellStyle name="SAPBEXHLevel1 5 16 2 8" xfId="41639" xr:uid="{49D68E56-2326-451F-81F4-C173D04BC352}"/>
    <cellStyle name="SAPBEXHLevel1 5 16 2 9" xfId="43986" xr:uid="{25ADCC24-8114-4EE7-B439-F50131DAEEC9}"/>
    <cellStyle name="SAPBEXHLevel1 5 16 3" xfId="8414" xr:uid="{00000000-0005-0000-0000-000004570000}"/>
    <cellStyle name="SAPBEXHLevel1 5 16 3 2" xfId="24443" xr:uid="{00000000-0005-0000-0000-000005570000}"/>
    <cellStyle name="SAPBEXHLevel1 5 16 4" xfId="11241" xr:uid="{00000000-0005-0000-0000-000006570000}"/>
    <cellStyle name="SAPBEXHLevel1 5 16 4 2" xfId="27108" xr:uid="{00000000-0005-0000-0000-000007570000}"/>
    <cellStyle name="SAPBEXHLevel1 5 16 5" xfId="13853" xr:uid="{00000000-0005-0000-0000-000008570000}"/>
    <cellStyle name="SAPBEXHLevel1 5 16 5 2" xfId="29441" xr:uid="{00000000-0005-0000-0000-000009570000}"/>
    <cellStyle name="SAPBEXHLevel1 5 16 6" xfId="16593" xr:uid="{00000000-0005-0000-0000-00000A570000}"/>
    <cellStyle name="SAPBEXHLevel1 5 16 6 2" xfId="31731" xr:uid="{00000000-0005-0000-0000-00000B570000}"/>
    <cellStyle name="SAPBEXHLevel1 5 16 7" xfId="19203" xr:uid="{00000000-0005-0000-0000-00000C570000}"/>
    <cellStyle name="SAPBEXHLevel1 5 16 7 2" xfId="34150" xr:uid="{00000000-0005-0000-0000-00000D570000}"/>
    <cellStyle name="SAPBEXHLevel1 5 16 8" xfId="39543" xr:uid="{9700D017-46F0-4797-B0B9-12624D3842F0}"/>
    <cellStyle name="SAPBEXHLevel1 5 16 9" xfId="42767" xr:uid="{8F892E5F-3FC4-4771-864E-DD32F012E77C}"/>
    <cellStyle name="SAPBEXHLevel1 5 17" xfId="3238" xr:uid="{00000000-0005-0000-0000-00000E570000}"/>
    <cellStyle name="SAPBEXHLevel1 5 17 10" xfId="42341" xr:uid="{774A480C-929A-4FC9-B254-82EE31FC97FA}"/>
    <cellStyle name="SAPBEXHLevel1 5 17 11" xfId="44818" xr:uid="{CCB7067C-61F6-4E11-8B61-FB2CC9BE842D}"/>
    <cellStyle name="SAPBEXHLevel1 5 17 12" xfId="46874" xr:uid="{12583DCF-E642-4388-9ED0-33FC80D6DE42}"/>
    <cellStyle name="SAPBEXHLevel1 5 17 13" xfId="49177" xr:uid="{40268DC4-653C-4423-8E1A-33F3510E6815}"/>
    <cellStyle name="SAPBEXHLevel1 5 17 2" xfId="8407" xr:uid="{00000000-0005-0000-0000-00000F570000}"/>
    <cellStyle name="SAPBEXHLevel1 5 17 2 2" xfId="24436" xr:uid="{00000000-0005-0000-0000-000010570000}"/>
    <cellStyle name="SAPBEXHLevel1 5 17 2 3" xfId="42029" xr:uid="{1DD608B8-1E14-42C3-A39F-F84613A18140}"/>
    <cellStyle name="SAPBEXHLevel1 5 17 2 4" xfId="42467" xr:uid="{ACDCBE69-27F9-4AA9-BD8B-CD4AA7085FD9}"/>
    <cellStyle name="SAPBEXHLevel1 5 17 2 5" xfId="44935" xr:uid="{357C4379-4363-4D03-842D-D9E3D7EFE149}"/>
    <cellStyle name="SAPBEXHLevel1 5 17 2 6" xfId="46998" xr:uid="{644AF546-7F6B-4ACC-AB1C-65B69CC89D2A}"/>
    <cellStyle name="SAPBEXHLevel1 5 17 2 7" xfId="49295" xr:uid="{138610D2-ACA1-4599-8D9D-4CAC0B80115A}"/>
    <cellStyle name="SAPBEXHLevel1 5 17 3" xfId="11234" xr:uid="{00000000-0005-0000-0000-000011570000}"/>
    <cellStyle name="SAPBEXHLevel1 5 17 3 2" xfId="27101" xr:uid="{00000000-0005-0000-0000-000012570000}"/>
    <cellStyle name="SAPBEXHLevel1 5 17 4" xfId="15015" xr:uid="{00000000-0005-0000-0000-000013570000}"/>
    <cellStyle name="SAPBEXHLevel1 5 17 4 2" xfId="30462" xr:uid="{00000000-0005-0000-0000-000014570000}"/>
    <cellStyle name="SAPBEXHLevel1 5 17 5" xfId="16586" xr:uid="{00000000-0005-0000-0000-000015570000}"/>
    <cellStyle name="SAPBEXHLevel1 5 17 5 2" xfId="31724" xr:uid="{00000000-0005-0000-0000-000016570000}"/>
    <cellStyle name="SAPBEXHLevel1 5 17 6" xfId="19196" xr:uid="{00000000-0005-0000-0000-000017570000}"/>
    <cellStyle name="SAPBEXHLevel1 5 17 6 2" xfId="34143" xr:uid="{00000000-0005-0000-0000-000018570000}"/>
    <cellStyle name="SAPBEXHLevel1 5 17 7" xfId="21359" xr:uid="{00000000-0005-0000-0000-000019570000}"/>
    <cellStyle name="SAPBEXHLevel1 5 17 7 2" xfId="36285" xr:uid="{00000000-0005-0000-0000-00001A570000}"/>
    <cellStyle name="SAPBEXHLevel1 5 17 8" xfId="6344" xr:uid="{00000000-0005-0000-0000-00001B570000}"/>
    <cellStyle name="SAPBEXHLevel1 5 17 9" xfId="41902" xr:uid="{2A083F44-5FC6-4A3B-869C-4B2BFE5385DB}"/>
    <cellStyle name="SAPBEXHLevel1 5 18" xfId="4286" xr:uid="{00000000-0005-0000-0000-00001C570000}"/>
    <cellStyle name="SAPBEXHLevel1 5 18 10" xfId="45510" xr:uid="{A5CFE919-B234-4A29-9D29-F0CCF1A958FA}"/>
    <cellStyle name="SAPBEXHLevel1 5 18 11" xfId="47832" xr:uid="{FB38346F-0526-494D-84C3-1EBEA960E3E5}"/>
    <cellStyle name="SAPBEXHLevel1 5 18 2" xfId="9441" xr:uid="{00000000-0005-0000-0000-00001D570000}"/>
    <cellStyle name="SAPBEXHLevel1 5 18 2 2" xfId="25432" xr:uid="{00000000-0005-0000-0000-00001E570000}"/>
    <cellStyle name="SAPBEXHLevel1 5 18 3" xfId="12259" xr:uid="{00000000-0005-0000-0000-00001F570000}"/>
    <cellStyle name="SAPBEXHLevel1 5 18 3 2" xfId="28103" xr:uid="{00000000-0005-0000-0000-000020570000}"/>
    <cellStyle name="SAPBEXHLevel1 5 18 4" xfId="13637" xr:uid="{00000000-0005-0000-0000-000021570000}"/>
    <cellStyle name="SAPBEXHLevel1 5 18 4 2" xfId="29258" xr:uid="{00000000-0005-0000-0000-000022570000}"/>
    <cellStyle name="SAPBEXHLevel1 5 18 5" xfId="17582" xr:uid="{00000000-0005-0000-0000-000023570000}"/>
    <cellStyle name="SAPBEXHLevel1 5 18 5 2" xfId="32698" xr:uid="{00000000-0005-0000-0000-000024570000}"/>
    <cellStyle name="SAPBEXHLevel1 5 18 6" xfId="20190" xr:uid="{00000000-0005-0000-0000-000025570000}"/>
    <cellStyle name="SAPBEXHLevel1 5 18 6 2" xfId="35127" xr:uid="{00000000-0005-0000-0000-000026570000}"/>
    <cellStyle name="SAPBEXHLevel1 5 18 7" xfId="21690" xr:uid="{00000000-0005-0000-0000-000027570000}"/>
    <cellStyle name="SAPBEXHLevel1 5 18 7 2" xfId="36612" xr:uid="{00000000-0005-0000-0000-000028570000}"/>
    <cellStyle name="SAPBEXHLevel1 5 18 8" xfId="40352" xr:uid="{DDDB08CF-B1EC-4D84-98B7-1AE077E0BEDB}"/>
    <cellStyle name="SAPBEXHLevel1 5 18 9" xfId="38882" xr:uid="{575EE589-E486-468B-9820-2D54EA0F2E45}"/>
    <cellStyle name="SAPBEXHLevel1 5 19" xfId="5412" xr:uid="{00000000-0005-0000-0000-000029570000}"/>
    <cellStyle name="SAPBEXHLevel1 5 19 2" xfId="37565" xr:uid="{00000000-0005-0000-0000-00002A570000}"/>
    <cellStyle name="SAPBEXHLevel1 5 2" xfId="855" xr:uid="{00000000-0005-0000-0000-00002B570000}"/>
    <cellStyle name="SAPBEXHLevel1 5 2 10" xfId="5651" xr:uid="{00000000-0005-0000-0000-00002C570000}"/>
    <cellStyle name="SAPBEXHLevel1 5 2 11" xfId="22464" xr:uid="{00000000-0005-0000-0000-00002D570000}"/>
    <cellStyle name="SAPBEXHLevel1 5 2 12" xfId="40681" xr:uid="{6FFBD8F7-7399-4EB8-A531-DC64589387FB}"/>
    <cellStyle name="SAPBEXHLevel1 5 2 13" xfId="42768" xr:uid="{3BBCB91F-0936-435E-AECE-C8648236C6FB}"/>
    <cellStyle name="SAPBEXHLevel1 5 2 14" xfId="44961" xr:uid="{A1514E9D-637A-49B9-9833-4F274AD065C2}"/>
    <cellStyle name="SAPBEXHLevel1 5 2 15" xfId="47287" xr:uid="{C3A38DF0-A0B7-4240-B9C7-5C41391A1761}"/>
    <cellStyle name="SAPBEXHLevel1 5 2 2" xfId="3247" xr:uid="{00000000-0005-0000-0000-00002E570000}"/>
    <cellStyle name="SAPBEXHLevel1 5 2 2 10" xfId="44962" xr:uid="{28A490C9-C92B-47D4-8B74-2369067D0164}"/>
    <cellStyle name="SAPBEXHLevel1 5 2 2 11" xfId="47288" xr:uid="{704D19A3-AA0E-44F9-A1E1-C9E26A6F2DB8}"/>
    <cellStyle name="SAPBEXHLevel1 5 2 2 2" xfId="4277" xr:uid="{00000000-0005-0000-0000-00002F570000}"/>
    <cellStyle name="SAPBEXHLevel1 5 2 2 2 10" xfId="46178" xr:uid="{91ED7244-4B29-4E93-9B34-97D5ED142E05}"/>
    <cellStyle name="SAPBEXHLevel1 5 2 2 2 11" xfId="48496" xr:uid="{CFD0994C-3077-43E6-98BF-3AF6AB04B1FD}"/>
    <cellStyle name="SAPBEXHLevel1 5 2 2 2 2" xfId="9432" xr:uid="{00000000-0005-0000-0000-000030570000}"/>
    <cellStyle name="SAPBEXHLevel1 5 2 2 2 2 2" xfId="25423" xr:uid="{00000000-0005-0000-0000-000031570000}"/>
    <cellStyle name="SAPBEXHLevel1 5 2 2 2 3" xfId="12250" xr:uid="{00000000-0005-0000-0000-000032570000}"/>
    <cellStyle name="SAPBEXHLevel1 5 2 2 2 3 2" xfId="28094" xr:uid="{00000000-0005-0000-0000-000033570000}"/>
    <cellStyle name="SAPBEXHLevel1 5 2 2 2 4" xfId="14521" xr:uid="{00000000-0005-0000-0000-000034570000}"/>
    <cellStyle name="SAPBEXHLevel1 5 2 2 2 4 2" xfId="30024" xr:uid="{00000000-0005-0000-0000-000035570000}"/>
    <cellStyle name="SAPBEXHLevel1 5 2 2 2 5" xfId="17573" xr:uid="{00000000-0005-0000-0000-000036570000}"/>
    <cellStyle name="SAPBEXHLevel1 5 2 2 2 5 2" xfId="32689" xr:uid="{00000000-0005-0000-0000-000037570000}"/>
    <cellStyle name="SAPBEXHLevel1 5 2 2 2 6" xfId="20181" xr:uid="{00000000-0005-0000-0000-000038570000}"/>
    <cellStyle name="SAPBEXHLevel1 5 2 2 2 6 2" xfId="35118" xr:uid="{00000000-0005-0000-0000-000039570000}"/>
    <cellStyle name="SAPBEXHLevel1 5 2 2 2 7" xfId="22074" xr:uid="{00000000-0005-0000-0000-00003A570000}"/>
    <cellStyle name="SAPBEXHLevel1 5 2 2 2 7 2" xfId="36991" xr:uid="{00000000-0005-0000-0000-00003B570000}"/>
    <cellStyle name="SAPBEXHLevel1 5 2 2 2 8" xfId="38163" xr:uid="{E28A9C71-7551-43FA-8C07-0B54604BDA32}"/>
    <cellStyle name="SAPBEXHLevel1 5 2 2 2 9" xfId="43988" xr:uid="{B2E553CD-820E-4F58-9C13-8B94C9672B6B}"/>
    <cellStyle name="SAPBEXHLevel1 5 2 2 3" xfId="8416" xr:uid="{00000000-0005-0000-0000-00003C570000}"/>
    <cellStyle name="SAPBEXHLevel1 5 2 2 3 2" xfId="24445" xr:uid="{00000000-0005-0000-0000-00003D570000}"/>
    <cellStyle name="SAPBEXHLevel1 5 2 2 4" xfId="11243" xr:uid="{00000000-0005-0000-0000-00003E570000}"/>
    <cellStyle name="SAPBEXHLevel1 5 2 2 4 2" xfId="27110" xr:uid="{00000000-0005-0000-0000-00003F570000}"/>
    <cellStyle name="SAPBEXHLevel1 5 2 2 5" xfId="14304" xr:uid="{00000000-0005-0000-0000-000040570000}"/>
    <cellStyle name="SAPBEXHLevel1 5 2 2 5 2" xfId="29827" xr:uid="{00000000-0005-0000-0000-000041570000}"/>
    <cellStyle name="SAPBEXHLevel1 5 2 2 6" xfId="16595" xr:uid="{00000000-0005-0000-0000-000042570000}"/>
    <cellStyle name="SAPBEXHLevel1 5 2 2 6 2" xfId="31733" xr:uid="{00000000-0005-0000-0000-000043570000}"/>
    <cellStyle name="SAPBEXHLevel1 5 2 2 7" xfId="19205" xr:uid="{00000000-0005-0000-0000-000044570000}"/>
    <cellStyle name="SAPBEXHLevel1 5 2 2 7 2" xfId="34152" xr:uid="{00000000-0005-0000-0000-000045570000}"/>
    <cellStyle name="SAPBEXHLevel1 5 2 2 8" xfId="40682" xr:uid="{4E143C5A-FA58-4645-A2C7-15183769DCAA}"/>
    <cellStyle name="SAPBEXHLevel1 5 2 2 9" xfId="42769" xr:uid="{9CB98DB2-BFB7-4BD7-A69F-0FCE7C21BB44}"/>
    <cellStyle name="SAPBEXHLevel1 5 2 3" xfId="3246" xr:uid="{00000000-0005-0000-0000-000046570000}"/>
    <cellStyle name="SAPBEXHLevel1 5 2 3 10" xfId="43987" xr:uid="{0A28DA98-44B9-4A89-9DDD-0EF7485E515F}"/>
    <cellStyle name="SAPBEXHLevel1 5 2 3 11" xfId="46177" xr:uid="{9FB30EB0-92DD-4937-8DDF-9F1322FC536D}"/>
    <cellStyle name="SAPBEXHLevel1 5 2 3 12" xfId="48495" xr:uid="{399DC729-FF5E-4683-A82B-89CBBA45C83A}"/>
    <cellStyle name="SAPBEXHLevel1 5 2 3 2" xfId="8415" xr:uid="{00000000-0005-0000-0000-000047570000}"/>
    <cellStyle name="SAPBEXHLevel1 5 2 3 2 2" xfId="24444" xr:uid="{00000000-0005-0000-0000-000048570000}"/>
    <cellStyle name="SAPBEXHLevel1 5 2 3 3" xfId="11242" xr:uid="{00000000-0005-0000-0000-000049570000}"/>
    <cellStyle name="SAPBEXHLevel1 5 2 3 3 2" xfId="27109" xr:uid="{00000000-0005-0000-0000-00004A570000}"/>
    <cellStyle name="SAPBEXHLevel1 5 2 3 4" xfId="14624" xr:uid="{00000000-0005-0000-0000-00004B570000}"/>
    <cellStyle name="SAPBEXHLevel1 5 2 3 4 2" xfId="30125" xr:uid="{00000000-0005-0000-0000-00004C570000}"/>
    <cellStyle name="SAPBEXHLevel1 5 2 3 5" xfId="16594" xr:uid="{00000000-0005-0000-0000-00004D570000}"/>
    <cellStyle name="SAPBEXHLevel1 5 2 3 5 2" xfId="31732" xr:uid="{00000000-0005-0000-0000-00004E570000}"/>
    <cellStyle name="SAPBEXHLevel1 5 2 3 6" xfId="19204" xr:uid="{00000000-0005-0000-0000-00004F570000}"/>
    <cellStyle name="SAPBEXHLevel1 5 2 3 6 2" xfId="34151" xr:uid="{00000000-0005-0000-0000-000050570000}"/>
    <cellStyle name="SAPBEXHLevel1 5 2 3 7" xfId="21367" xr:uid="{00000000-0005-0000-0000-000051570000}"/>
    <cellStyle name="SAPBEXHLevel1 5 2 3 7 2" xfId="36293" xr:uid="{00000000-0005-0000-0000-000052570000}"/>
    <cellStyle name="SAPBEXHLevel1 5 2 3 8" xfId="6345" xr:uid="{00000000-0005-0000-0000-000053570000}"/>
    <cellStyle name="SAPBEXHLevel1 5 2 3 9" xfId="41638" xr:uid="{4382E6FB-296A-407F-993F-9DFA356075EF}"/>
    <cellStyle name="SAPBEXHLevel1 5 2 4" xfId="4278" xr:uid="{00000000-0005-0000-0000-000054570000}"/>
    <cellStyle name="SAPBEXHLevel1 5 2 4 2" xfId="9433" xr:uid="{00000000-0005-0000-0000-000055570000}"/>
    <cellStyle name="SAPBEXHLevel1 5 2 4 2 2" xfId="25424" xr:uid="{00000000-0005-0000-0000-000056570000}"/>
    <cellStyle name="SAPBEXHLevel1 5 2 4 3" xfId="12251" xr:uid="{00000000-0005-0000-0000-000057570000}"/>
    <cellStyle name="SAPBEXHLevel1 5 2 4 3 2" xfId="28095" xr:uid="{00000000-0005-0000-0000-000058570000}"/>
    <cellStyle name="SAPBEXHLevel1 5 2 4 4" xfId="14417" xr:uid="{00000000-0005-0000-0000-000059570000}"/>
    <cellStyle name="SAPBEXHLevel1 5 2 4 4 2" xfId="29936" xr:uid="{00000000-0005-0000-0000-00005A570000}"/>
    <cellStyle name="SAPBEXHLevel1 5 2 4 5" xfId="17574" xr:uid="{00000000-0005-0000-0000-00005B570000}"/>
    <cellStyle name="SAPBEXHLevel1 5 2 4 5 2" xfId="32690" xr:uid="{00000000-0005-0000-0000-00005C570000}"/>
    <cellStyle name="SAPBEXHLevel1 5 2 4 6" xfId="20182" xr:uid="{00000000-0005-0000-0000-00005D570000}"/>
    <cellStyle name="SAPBEXHLevel1 5 2 4 6 2" xfId="35119" xr:uid="{00000000-0005-0000-0000-00005E570000}"/>
    <cellStyle name="SAPBEXHLevel1 5 2 4 7" xfId="21695" xr:uid="{00000000-0005-0000-0000-00005F570000}"/>
    <cellStyle name="SAPBEXHLevel1 5 2 4 7 2" xfId="36617" xr:uid="{00000000-0005-0000-0000-000060570000}"/>
    <cellStyle name="SAPBEXHLevel1 5 2 5" xfId="5411" xr:uid="{00000000-0005-0000-0000-000061570000}"/>
    <cellStyle name="SAPBEXHLevel1 5 2 5 2" xfId="37564" xr:uid="{00000000-0005-0000-0000-000062570000}"/>
    <cellStyle name="SAPBEXHLevel1 5 2 6" xfId="7637" xr:uid="{00000000-0005-0000-0000-000063570000}"/>
    <cellStyle name="SAPBEXHLevel1 5 2 7" xfId="7557" xr:uid="{00000000-0005-0000-0000-000064570000}"/>
    <cellStyle name="SAPBEXHLevel1 5 2 8" xfId="15424" xr:uid="{00000000-0005-0000-0000-000065570000}"/>
    <cellStyle name="SAPBEXHLevel1 5 2 9" xfId="14182" xr:uid="{00000000-0005-0000-0000-000066570000}"/>
    <cellStyle name="SAPBEXHLevel1 5 20" xfId="7636" xr:uid="{00000000-0005-0000-0000-000067570000}"/>
    <cellStyle name="SAPBEXHLevel1 5 21" xfId="13363" xr:uid="{00000000-0005-0000-0000-000068570000}"/>
    <cellStyle name="SAPBEXHLevel1 5 22" xfId="5890" xr:uid="{00000000-0005-0000-0000-000069570000}"/>
    <cellStyle name="SAPBEXHLevel1 5 23" xfId="13215" xr:uid="{00000000-0005-0000-0000-00006A570000}"/>
    <cellStyle name="SAPBEXHLevel1 5 24" xfId="15707" xr:uid="{00000000-0005-0000-0000-00006B570000}"/>
    <cellStyle name="SAPBEXHLevel1 5 25" xfId="6106" xr:uid="{00000000-0005-0000-0000-00006C570000}"/>
    <cellStyle name="SAPBEXHLevel1 5 26" xfId="22463" xr:uid="{00000000-0005-0000-0000-00006D570000}"/>
    <cellStyle name="SAPBEXHLevel1 5 27" xfId="38264" xr:uid="{7657F573-F3C5-4E3F-BAF1-1C603BD71193}"/>
    <cellStyle name="SAPBEXHLevel1 5 28" xfId="41334" xr:uid="{A213E1DA-4DE6-4453-AF3A-E693A4217796}"/>
    <cellStyle name="SAPBEXHLevel1 5 29" xfId="43339" xr:uid="{2A9BDB13-3751-4F62-B92A-0021A5FC0AB3}"/>
    <cellStyle name="SAPBEXHLevel1 5 3" xfId="3248" xr:uid="{00000000-0005-0000-0000-00006E570000}"/>
    <cellStyle name="SAPBEXHLevel1 5 3 10" xfId="37915" xr:uid="{00000000-0005-0000-0000-00006F570000}"/>
    <cellStyle name="SAPBEXHLevel1 5 3 11" xfId="39542" xr:uid="{D62D524D-EB1C-417E-AC09-D467299C4D4E}"/>
    <cellStyle name="SAPBEXHLevel1 5 3 12" xfId="42770" xr:uid="{D589D9D8-18A7-4EDE-8492-2E1D5A0851BB}"/>
    <cellStyle name="SAPBEXHLevel1 5 3 13" xfId="44963" xr:uid="{63EAE8D5-B116-4633-9065-3C5834046546}"/>
    <cellStyle name="SAPBEXHLevel1 5 3 14" xfId="47289" xr:uid="{FA797DD1-F4CA-488F-95D4-62259FB1E38E}"/>
    <cellStyle name="SAPBEXHLevel1 5 3 2" xfId="3249" xr:uid="{00000000-0005-0000-0000-000070570000}"/>
    <cellStyle name="SAPBEXHLevel1 5 3 2 10" xfId="44964" xr:uid="{D2B5C442-9004-43C3-BFDD-F9D6A8CC337B}"/>
    <cellStyle name="SAPBEXHLevel1 5 3 2 11" xfId="47290" xr:uid="{B2C93FE5-6AC1-4609-824D-F1DD3B8B10E6}"/>
    <cellStyle name="SAPBEXHLevel1 5 3 2 2" xfId="4275" xr:uid="{00000000-0005-0000-0000-000071570000}"/>
    <cellStyle name="SAPBEXHLevel1 5 3 2 2 10" xfId="46180" xr:uid="{6CB7811D-B09A-44A2-83FC-9C8FB1662171}"/>
    <cellStyle name="SAPBEXHLevel1 5 3 2 2 11" xfId="48498" xr:uid="{FCC376F5-76FF-4C6E-9CFF-78C7F267B602}"/>
    <cellStyle name="SAPBEXHLevel1 5 3 2 2 2" xfId="9430" xr:uid="{00000000-0005-0000-0000-000072570000}"/>
    <cellStyle name="SAPBEXHLevel1 5 3 2 2 2 2" xfId="25421" xr:uid="{00000000-0005-0000-0000-000073570000}"/>
    <cellStyle name="SAPBEXHLevel1 5 3 2 2 3" xfId="12248" xr:uid="{00000000-0005-0000-0000-000074570000}"/>
    <cellStyle name="SAPBEXHLevel1 5 3 2 2 3 2" xfId="28092" xr:uid="{00000000-0005-0000-0000-000075570000}"/>
    <cellStyle name="SAPBEXHLevel1 5 3 2 2 4" xfId="14522" xr:uid="{00000000-0005-0000-0000-000076570000}"/>
    <cellStyle name="SAPBEXHLevel1 5 3 2 2 4 2" xfId="30025" xr:uid="{00000000-0005-0000-0000-000077570000}"/>
    <cellStyle name="SAPBEXHLevel1 5 3 2 2 5" xfId="17571" xr:uid="{00000000-0005-0000-0000-000078570000}"/>
    <cellStyle name="SAPBEXHLevel1 5 3 2 2 5 2" xfId="32687" xr:uid="{00000000-0005-0000-0000-000079570000}"/>
    <cellStyle name="SAPBEXHLevel1 5 3 2 2 6" xfId="20179" xr:uid="{00000000-0005-0000-0000-00007A570000}"/>
    <cellStyle name="SAPBEXHLevel1 5 3 2 2 6 2" xfId="35116" xr:uid="{00000000-0005-0000-0000-00007B570000}"/>
    <cellStyle name="SAPBEXHLevel1 5 3 2 2 7" xfId="21971" xr:uid="{00000000-0005-0000-0000-00007C570000}"/>
    <cellStyle name="SAPBEXHLevel1 5 3 2 2 7 2" xfId="36890" xr:uid="{00000000-0005-0000-0000-00007D570000}"/>
    <cellStyle name="SAPBEXHLevel1 5 3 2 2 8" xfId="41636" xr:uid="{7108FA7E-E20E-4F3A-B7D2-71CEB46A846F}"/>
    <cellStyle name="SAPBEXHLevel1 5 3 2 2 9" xfId="43990" xr:uid="{27619014-4BBB-418D-898F-7A005C3E521F}"/>
    <cellStyle name="SAPBEXHLevel1 5 3 2 3" xfId="8418" xr:uid="{00000000-0005-0000-0000-00007E570000}"/>
    <cellStyle name="SAPBEXHLevel1 5 3 2 3 2" xfId="24447" xr:uid="{00000000-0005-0000-0000-00007F570000}"/>
    <cellStyle name="SAPBEXHLevel1 5 3 2 4" xfId="11245" xr:uid="{00000000-0005-0000-0000-000080570000}"/>
    <cellStyle name="SAPBEXHLevel1 5 3 2 4 2" xfId="27112" xr:uid="{00000000-0005-0000-0000-000081570000}"/>
    <cellStyle name="SAPBEXHLevel1 5 3 2 5" xfId="14496" xr:uid="{00000000-0005-0000-0000-000082570000}"/>
    <cellStyle name="SAPBEXHLevel1 5 3 2 5 2" xfId="30012" xr:uid="{00000000-0005-0000-0000-000083570000}"/>
    <cellStyle name="SAPBEXHLevel1 5 3 2 6" xfId="16597" xr:uid="{00000000-0005-0000-0000-000084570000}"/>
    <cellStyle name="SAPBEXHLevel1 5 3 2 6 2" xfId="31735" xr:uid="{00000000-0005-0000-0000-000085570000}"/>
    <cellStyle name="SAPBEXHLevel1 5 3 2 7" xfId="19207" xr:uid="{00000000-0005-0000-0000-000086570000}"/>
    <cellStyle name="SAPBEXHLevel1 5 3 2 7 2" xfId="34154" xr:uid="{00000000-0005-0000-0000-000087570000}"/>
    <cellStyle name="SAPBEXHLevel1 5 3 2 8" xfId="39541" xr:uid="{42A13BF7-E56A-4E21-A9FE-8B886906AB12}"/>
    <cellStyle name="SAPBEXHLevel1 5 3 2 9" xfId="42771" xr:uid="{D3E84C64-270D-456E-8907-B817F227DB76}"/>
    <cellStyle name="SAPBEXHLevel1 5 3 3" xfId="4276" xr:uid="{00000000-0005-0000-0000-000088570000}"/>
    <cellStyle name="SAPBEXHLevel1 5 3 3 10" xfId="46179" xr:uid="{E3E5EBE7-8108-4E46-9517-DCD1B640B5C9}"/>
    <cellStyle name="SAPBEXHLevel1 5 3 3 11" xfId="48497" xr:uid="{B386E569-158E-468B-844B-8256315A50BC}"/>
    <cellStyle name="SAPBEXHLevel1 5 3 3 2" xfId="9431" xr:uid="{00000000-0005-0000-0000-000089570000}"/>
    <cellStyle name="SAPBEXHLevel1 5 3 3 2 2" xfId="25422" xr:uid="{00000000-0005-0000-0000-00008A570000}"/>
    <cellStyle name="SAPBEXHLevel1 5 3 3 3" xfId="12249" xr:uid="{00000000-0005-0000-0000-00008B570000}"/>
    <cellStyle name="SAPBEXHLevel1 5 3 3 3 2" xfId="28093" xr:uid="{00000000-0005-0000-0000-00008C570000}"/>
    <cellStyle name="SAPBEXHLevel1 5 3 3 4" xfId="14416" xr:uid="{00000000-0005-0000-0000-00008D570000}"/>
    <cellStyle name="SAPBEXHLevel1 5 3 3 4 2" xfId="29935" xr:uid="{00000000-0005-0000-0000-00008E570000}"/>
    <cellStyle name="SAPBEXHLevel1 5 3 3 5" xfId="17572" xr:uid="{00000000-0005-0000-0000-00008F570000}"/>
    <cellStyle name="SAPBEXHLevel1 5 3 3 5 2" xfId="32688" xr:uid="{00000000-0005-0000-0000-000090570000}"/>
    <cellStyle name="SAPBEXHLevel1 5 3 3 6" xfId="20180" xr:uid="{00000000-0005-0000-0000-000091570000}"/>
    <cellStyle name="SAPBEXHLevel1 5 3 3 6 2" xfId="35117" xr:uid="{00000000-0005-0000-0000-000092570000}"/>
    <cellStyle name="SAPBEXHLevel1 5 3 3 7" xfId="21696" xr:uid="{00000000-0005-0000-0000-000093570000}"/>
    <cellStyle name="SAPBEXHLevel1 5 3 3 7 2" xfId="36618" xr:uid="{00000000-0005-0000-0000-000094570000}"/>
    <cellStyle name="SAPBEXHLevel1 5 3 3 8" xfId="41637" xr:uid="{A3CC102D-AD70-4260-A76C-98E597A8A45B}"/>
    <cellStyle name="SAPBEXHLevel1 5 3 3 9" xfId="43989" xr:uid="{96030B79-A345-482D-ADC7-EE70DD098C2A}"/>
    <cellStyle name="SAPBEXHLevel1 5 3 4" xfId="8417" xr:uid="{00000000-0005-0000-0000-000095570000}"/>
    <cellStyle name="SAPBEXHLevel1 5 3 4 2" xfId="24446" xr:uid="{00000000-0005-0000-0000-000096570000}"/>
    <cellStyle name="SAPBEXHLevel1 5 3 5" xfId="11244" xr:uid="{00000000-0005-0000-0000-000097570000}"/>
    <cellStyle name="SAPBEXHLevel1 5 3 5 2" xfId="27111" xr:uid="{00000000-0005-0000-0000-000098570000}"/>
    <cellStyle name="SAPBEXHLevel1 5 3 6" xfId="14464" xr:uid="{00000000-0005-0000-0000-000099570000}"/>
    <cellStyle name="SAPBEXHLevel1 5 3 6 2" xfId="29981" xr:uid="{00000000-0005-0000-0000-00009A570000}"/>
    <cellStyle name="SAPBEXHLevel1 5 3 7" xfId="16596" xr:uid="{00000000-0005-0000-0000-00009B570000}"/>
    <cellStyle name="SAPBEXHLevel1 5 3 7 2" xfId="31734" xr:uid="{00000000-0005-0000-0000-00009C570000}"/>
    <cellStyle name="SAPBEXHLevel1 5 3 8" xfId="19206" xr:uid="{00000000-0005-0000-0000-00009D570000}"/>
    <cellStyle name="SAPBEXHLevel1 5 3 8 2" xfId="34153" xr:uid="{00000000-0005-0000-0000-00009E570000}"/>
    <cellStyle name="SAPBEXHLevel1 5 3 9" xfId="22207" xr:uid="{00000000-0005-0000-0000-00009F570000}"/>
    <cellStyle name="SAPBEXHLevel1 5 30" xfId="43261" xr:uid="{461CC507-BE70-432F-B4CB-0AA00710154F}"/>
    <cellStyle name="SAPBEXHLevel1 5 4" xfId="3250" xr:uid="{00000000-0005-0000-0000-0000A0570000}"/>
    <cellStyle name="SAPBEXHLevel1 5 4 10" xfId="42772" xr:uid="{CF90A998-A9DE-4E1E-9CA8-92DF82D14847}"/>
    <cellStyle name="SAPBEXHLevel1 5 4 11" xfId="44965" xr:uid="{84C2E4D0-5DE3-4AA6-A11F-A806D4F06DDA}"/>
    <cellStyle name="SAPBEXHLevel1 5 4 12" xfId="47291" xr:uid="{A8AAA3A9-AC7F-4C01-85EF-CDD29006EB08}"/>
    <cellStyle name="SAPBEXHLevel1 5 4 2" xfId="3251" xr:uid="{00000000-0005-0000-0000-0000A1570000}"/>
    <cellStyle name="SAPBEXHLevel1 5 4 2 10" xfId="44966" xr:uid="{79A2C7E1-7023-4A36-A417-CB1888E63038}"/>
    <cellStyle name="SAPBEXHLevel1 5 4 2 11" xfId="47292" xr:uid="{1B962BEE-DF26-43D0-9CE7-A084D53280B9}"/>
    <cellStyle name="SAPBEXHLevel1 5 4 2 2" xfId="4274" xr:uid="{00000000-0005-0000-0000-0000A2570000}"/>
    <cellStyle name="SAPBEXHLevel1 5 4 2 2 10" xfId="46182" xr:uid="{8A5793C5-3BC8-4673-A5E9-EB5E17532A85}"/>
    <cellStyle name="SAPBEXHLevel1 5 4 2 2 11" xfId="48500" xr:uid="{650E1E51-7FC0-46AC-8770-451C8CFEE77B}"/>
    <cellStyle name="SAPBEXHLevel1 5 4 2 2 2" xfId="9429" xr:uid="{00000000-0005-0000-0000-0000A3570000}"/>
    <cellStyle name="SAPBEXHLevel1 5 4 2 2 2 2" xfId="25420" xr:uid="{00000000-0005-0000-0000-0000A4570000}"/>
    <cellStyle name="SAPBEXHLevel1 5 4 2 2 3" xfId="12247" xr:uid="{00000000-0005-0000-0000-0000A5570000}"/>
    <cellStyle name="SAPBEXHLevel1 5 4 2 2 3 2" xfId="28091" xr:uid="{00000000-0005-0000-0000-0000A6570000}"/>
    <cellStyle name="SAPBEXHLevel1 5 4 2 2 4" xfId="14415" xr:uid="{00000000-0005-0000-0000-0000A7570000}"/>
    <cellStyle name="SAPBEXHLevel1 5 4 2 2 4 2" xfId="29934" xr:uid="{00000000-0005-0000-0000-0000A8570000}"/>
    <cellStyle name="SAPBEXHLevel1 5 4 2 2 5" xfId="17570" xr:uid="{00000000-0005-0000-0000-0000A9570000}"/>
    <cellStyle name="SAPBEXHLevel1 5 4 2 2 5 2" xfId="32686" xr:uid="{00000000-0005-0000-0000-0000AA570000}"/>
    <cellStyle name="SAPBEXHLevel1 5 4 2 2 6" xfId="20178" xr:uid="{00000000-0005-0000-0000-0000AB570000}"/>
    <cellStyle name="SAPBEXHLevel1 5 4 2 2 6 2" xfId="35115" xr:uid="{00000000-0005-0000-0000-0000AC570000}"/>
    <cellStyle name="SAPBEXHLevel1 5 4 2 2 7" xfId="21554" xr:uid="{00000000-0005-0000-0000-0000AD570000}"/>
    <cellStyle name="SAPBEXHLevel1 5 4 2 2 7 2" xfId="36480" xr:uid="{00000000-0005-0000-0000-0000AE570000}"/>
    <cellStyle name="SAPBEXHLevel1 5 4 2 2 8" xfId="41634" xr:uid="{3D75D22C-4243-4519-B30B-7F197000D6CD}"/>
    <cellStyle name="SAPBEXHLevel1 5 4 2 2 9" xfId="43992" xr:uid="{33ECA476-A261-4E89-9837-7A39E9B3CA49}"/>
    <cellStyle name="SAPBEXHLevel1 5 4 2 3" xfId="8420" xr:uid="{00000000-0005-0000-0000-0000AF570000}"/>
    <cellStyle name="SAPBEXHLevel1 5 4 2 3 2" xfId="24449" xr:uid="{00000000-0005-0000-0000-0000B0570000}"/>
    <cellStyle name="SAPBEXHLevel1 5 4 2 4" xfId="11247" xr:uid="{00000000-0005-0000-0000-0000B1570000}"/>
    <cellStyle name="SAPBEXHLevel1 5 4 2 4 2" xfId="27114" xr:uid="{00000000-0005-0000-0000-0000B2570000}"/>
    <cellStyle name="SAPBEXHLevel1 5 4 2 5" xfId="6941" xr:uid="{00000000-0005-0000-0000-0000B3570000}"/>
    <cellStyle name="SAPBEXHLevel1 5 4 2 5 2" xfId="23345" xr:uid="{00000000-0005-0000-0000-0000B4570000}"/>
    <cellStyle name="SAPBEXHLevel1 5 4 2 6" xfId="16599" xr:uid="{00000000-0005-0000-0000-0000B5570000}"/>
    <cellStyle name="SAPBEXHLevel1 5 4 2 6 2" xfId="31737" xr:uid="{00000000-0005-0000-0000-0000B6570000}"/>
    <cellStyle name="SAPBEXHLevel1 5 4 2 7" xfId="19209" xr:uid="{00000000-0005-0000-0000-0000B7570000}"/>
    <cellStyle name="SAPBEXHLevel1 5 4 2 7 2" xfId="34156" xr:uid="{00000000-0005-0000-0000-0000B8570000}"/>
    <cellStyle name="SAPBEXHLevel1 5 4 2 8" xfId="40680" xr:uid="{07DC22ED-7CDC-4E35-A0CA-DA5074C7E9F3}"/>
    <cellStyle name="SAPBEXHLevel1 5 4 2 9" xfId="42773" xr:uid="{BF09E03B-1EA1-4D41-9532-FAB32DF9576D}"/>
    <cellStyle name="SAPBEXHLevel1 5 4 3" xfId="3493" xr:uid="{00000000-0005-0000-0000-0000B9570000}"/>
    <cellStyle name="SAPBEXHLevel1 5 4 3 10" xfId="46181" xr:uid="{42A69DE9-F85F-4552-8222-1741E389999D}"/>
    <cellStyle name="SAPBEXHLevel1 5 4 3 11" xfId="48499" xr:uid="{6C6E6847-5990-4741-83BB-A97E953723B5}"/>
    <cellStyle name="SAPBEXHLevel1 5 4 3 2" xfId="8661" xr:uid="{00000000-0005-0000-0000-0000BA570000}"/>
    <cellStyle name="SAPBEXHLevel1 5 4 3 2 2" xfId="24690" xr:uid="{00000000-0005-0000-0000-0000BB570000}"/>
    <cellStyle name="SAPBEXHLevel1 5 4 3 3" xfId="11488" xr:uid="{00000000-0005-0000-0000-0000BC570000}"/>
    <cellStyle name="SAPBEXHLevel1 5 4 3 3 2" xfId="27355" xr:uid="{00000000-0005-0000-0000-0000BD570000}"/>
    <cellStyle name="SAPBEXHLevel1 5 4 3 4" xfId="14616" xr:uid="{00000000-0005-0000-0000-0000BE570000}"/>
    <cellStyle name="SAPBEXHLevel1 5 4 3 4 2" xfId="30117" xr:uid="{00000000-0005-0000-0000-0000BF570000}"/>
    <cellStyle name="SAPBEXHLevel1 5 4 3 5" xfId="16840" xr:uid="{00000000-0005-0000-0000-0000C0570000}"/>
    <cellStyle name="SAPBEXHLevel1 5 4 3 5 2" xfId="31978" xr:uid="{00000000-0005-0000-0000-0000C1570000}"/>
    <cellStyle name="SAPBEXHLevel1 5 4 3 6" xfId="19450" xr:uid="{00000000-0005-0000-0000-0000C2570000}"/>
    <cellStyle name="SAPBEXHLevel1 5 4 3 6 2" xfId="34397" xr:uid="{00000000-0005-0000-0000-0000C3570000}"/>
    <cellStyle name="SAPBEXHLevel1 5 4 3 7" xfId="21156" xr:uid="{00000000-0005-0000-0000-0000C4570000}"/>
    <cellStyle name="SAPBEXHLevel1 5 4 3 7 2" xfId="36082" xr:uid="{00000000-0005-0000-0000-0000C5570000}"/>
    <cellStyle name="SAPBEXHLevel1 5 4 3 8" xfId="41635" xr:uid="{EA42DA88-B5D7-4B13-9607-322F34F7CA6F}"/>
    <cellStyle name="SAPBEXHLevel1 5 4 3 9" xfId="43991" xr:uid="{F77F5618-66E8-462A-A784-F5DD8C4A8698}"/>
    <cellStyle name="SAPBEXHLevel1 5 4 4" xfId="8419" xr:uid="{00000000-0005-0000-0000-0000C6570000}"/>
    <cellStyle name="SAPBEXHLevel1 5 4 4 2" xfId="24448" xr:uid="{00000000-0005-0000-0000-0000C7570000}"/>
    <cellStyle name="SAPBEXHLevel1 5 4 5" xfId="11246" xr:uid="{00000000-0005-0000-0000-0000C8570000}"/>
    <cellStyle name="SAPBEXHLevel1 5 4 5 2" xfId="27113" xr:uid="{00000000-0005-0000-0000-0000C9570000}"/>
    <cellStyle name="SAPBEXHLevel1 5 4 6" xfId="15131" xr:uid="{00000000-0005-0000-0000-0000CA570000}"/>
    <cellStyle name="SAPBEXHLevel1 5 4 6 2" xfId="30553" xr:uid="{00000000-0005-0000-0000-0000CB570000}"/>
    <cellStyle name="SAPBEXHLevel1 5 4 7" xfId="16598" xr:uid="{00000000-0005-0000-0000-0000CC570000}"/>
    <cellStyle name="SAPBEXHLevel1 5 4 7 2" xfId="31736" xr:uid="{00000000-0005-0000-0000-0000CD570000}"/>
    <cellStyle name="SAPBEXHLevel1 5 4 8" xfId="19208" xr:uid="{00000000-0005-0000-0000-0000CE570000}"/>
    <cellStyle name="SAPBEXHLevel1 5 4 8 2" xfId="34155" xr:uid="{00000000-0005-0000-0000-0000CF570000}"/>
    <cellStyle name="SAPBEXHLevel1 5 4 9" xfId="40679" xr:uid="{0B4A2277-DDD0-4D3F-AC65-CD600ECFAB70}"/>
    <cellStyle name="SAPBEXHLevel1 5 5" xfId="3252" xr:uid="{00000000-0005-0000-0000-0000D0570000}"/>
    <cellStyle name="SAPBEXHLevel1 5 5 10" xfId="42774" xr:uid="{17623D8F-2679-4111-BC5B-788141B3708E}"/>
    <cellStyle name="SAPBEXHLevel1 5 5 11" xfId="44967" xr:uid="{0860B3BB-FFD6-4EDC-9346-A7FF10E4FE75}"/>
    <cellStyle name="SAPBEXHLevel1 5 5 12" xfId="47293" xr:uid="{E096E7F3-4D88-4749-A607-13F8E9D73FC1}"/>
    <cellStyle name="SAPBEXHLevel1 5 5 2" xfId="3253" xr:uid="{00000000-0005-0000-0000-0000D1570000}"/>
    <cellStyle name="SAPBEXHLevel1 5 5 2 10" xfId="44968" xr:uid="{5AA20AD5-BF5F-4B4B-8C3A-3EBD6BAD3775}"/>
    <cellStyle name="SAPBEXHLevel1 5 5 2 11" xfId="47294" xr:uid="{961B8DC3-1AB7-404B-9BD8-BA4FD2B3AF45}"/>
    <cellStyle name="SAPBEXHLevel1 5 5 2 2" xfId="4272" xr:uid="{00000000-0005-0000-0000-0000D2570000}"/>
    <cellStyle name="SAPBEXHLevel1 5 5 2 2 10" xfId="46184" xr:uid="{59A4F833-05E4-4B0C-92D9-EE9752F8B25C}"/>
    <cellStyle name="SAPBEXHLevel1 5 5 2 2 11" xfId="48502" xr:uid="{29684C58-E5B9-43CB-8420-F5FEEC98DA68}"/>
    <cellStyle name="SAPBEXHLevel1 5 5 2 2 2" xfId="9427" xr:uid="{00000000-0005-0000-0000-0000D3570000}"/>
    <cellStyle name="SAPBEXHLevel1 5 5 2 2 2 2" xfId="25418" xr:uid="{00000000-0005-0000-0000-0000D4570000}"/>
    <cellStyle name="SAPBEXHLevel1 5 5 2 2 3" xfId="12245" xr:uid="{00000000-0005-0000-0000-0000D5570000}"/>
    <cellStyle name="SAPBEXHLevel1 5 5 2 2 3 2" xfId="28089" xr:uid="{00000000-0005-0000-0000-0000D6570000}"/>
    <cellStyle name="SAPBEXHLevel1 5 5 2 2 4" xfId="14414" xr:uid="{00000000-0005-0000-0000-0000D7570000}"/>
    <cellStyle name="SAPBEXHLevel1 5 5 2 2 4 2" xfId="29933" xr:uid="{00000000-0005-0000-0000-0000D8570000}"/>
    <cellStyle name="SAPBEXHLevel1 5 5 2 2 5" xfId="17568" xr:uid="{00000000-0005-0000-0000-0000D9570000}"/>
    <cellStyle name="SAPBEXHLevel1 5 5 2 2 5 2" xfId="32684" xr:uid="{00000000-0005-0000-0000-0000DA570000}"/>
    <cellStyle name="SAPBEXHLevel1 5 5 2 2 6" xfId="20176" xr:uid="{00000000-0005-0000-0000-0000DB570000}"/>
    <cellStyle name="SAPBEXHLevel1 5 5 2 2 6 2" xfId="35113" xr:uid="{00000000-0005-0000-0000-0000DC570000}"/>
    <cellStyle name="SAPBEXHLevel1 5 5 2 2 7" xfId="21972" xr:uid="{00000000-0005-0000-0000-0000DD570000}"/>
    <cellStyle name="SAPBEXHLevel1 5 5 2 2 7 2" xfId="36891" xr:uid="{00000000-0005-0000-0000-0000DE570000}"/>
    <cellStyle name="SAPBEXHLevel1 5 5 2 2 8" xfId="41632" xr:uid="{94F9B928-53BC-4F1E-BD90-EBC67E24B63B}"/>
    <cellStyle name="SAPBEXHLevel1 5 5 2 2 9" xfId="43994" xr:uid="{0C39CCC1-D2D4-4BA4-8ACB-C24B03EC9A78}"/>
    <cellStyle name="SAPBEXHLevel1 5 5 2 3" xfId="8422" xr:uid="{00000000-0005-0000-0000-0000DF570000}"/>
    <cellStyle name="SAPBEXHLevel1 5 5 2 3 2" xfId="24451" xr:uid="{00000000-0005-0000-0000-0000E0570000}"/>
    <cellStyle name="SAPBEXHLevel1 5 5 2 4" xfId="11249" xr:uid="{00000000-0005-0000-0000-0000E1570000}"/>
    <cellStyle name="SAPBEXHLevel1 5 5 2 4 2" xfId="27116" xr:uid="{00000000-0005-0000-0000-0000E2570000}"/>
    <cellStyle name="SAPBEXHLevel1 5 5 2 5" xfId="13270" xr:uid="{00000000-0005-0000-0000-0000E3570000}"/>
    <cellStyle name="SAPBEXHLevel1 5 5 2 5 2" xfId="29015" xr:uid="{00000000-0005-0000-0000-0000E4570000}"/>
    <cellStyle name="SAPBEXHLevel1 5 5 2 6" xfId="16601" xr:uid="{00000000-0005-0000-0000-0000E5570000}"/>
    <cellStyle name="SAPBEXHLevel1 5 5 2 6 2" xfId="31739" xr:uid="{00000000-0005-0000-0000-0000E6570000}"/>
    <cellStyle name="SAPBEXHLevel1 5 5 2 7" xfId="19211" xr:uid="{00000000-0005-0000-0000-0000E7570000}"/>
    <cellStyle name="SAPBEXHLevel1 5 5 2 7 2" xfId="34158" xr:uid="{00000000-0005-0000-0000-0000E8570000}"/>
    <cellStyle name="SAPBEXHLevel1 5 5 2 8" xfId="39539" xr:uid="{1C4FCCB0-6BED-4F7C-A0D4-589D191A8709}"/>
    <cellStyle name="SAPBEXHLevel1 5 5 2 9" xfId="42775" xr:uid="{9FCB9253-31BE-44D2-A88C-E1E72BA2FA08}"/>
    <cellStyle name="SAPBEXHLevel1 5 5 3" xfId="4273" xr:uid="{00000000-0005-0000-0000-0000E9570000}"/>
    <cellStyle name="SAPBEXHLevel1 5 5 3 10" xfId="46183" xr:uid="{2B7920D8-22B9-483C-8BA2-27B10B6ED346}"/>
    <cellStyle name="SAPBEXHLevel1 5 5 3 11" xfId="48501" xr:uid="{D5E63678-1EBA-4E8E-8FD4-D6DD318AC05C}"/>
    <cellStyle name="SAPBEXHLevel1 5 5 3 2" xfId="9428" xr:uid="{00000000-0005-0000-0000-0000EA570000}"/>
    <cellStyle name="SAPBEXHLevel1 5 5 3 2 2" xfId="25419" xr:uid="{00000000-0005-0000-0000-0000EB570000}"/>
    <cellStyle name="SAPBEXHLevel1 5 5 3 3" xfId="12246" xr:uid="{00000000-0005-0000-0000-0000EC570000}"/>
    <cellStyle name="SAPBEXHLevel1 5 5 3 3 2" xfId="28090" xr:uid="{00000000-0005-0000-0000-0000ED570000}"/>
    <cellStyle name="SAPBEXHLevel1 5 5 3 4" xfId="14523" xr:uid="{00000000-0005-0000-0000-0000EE570000}"/>
    <cellStyle name="SAPBEXHLevel1 5 5 3 4 2" xfId="30026" xr:uid="{00000000-0005-0000-0000-0000EF570000}"/>
    <cellStyle name="SAPBEXHLevel1 5 5 3 5" xfId="17569" xr:uid="{00000000-0005-0000-0000-0000F0570000}"/>
    <cellStyle name="SAPBEXHLevel1 5 5 3 5 2" xfId="32685" xr:uid="{00000000-0005-0000-0000-0000F1570000}"/>
    <cellStyle name="SAPBEXHLevel1 5 5 3 6" xfId="20177" xr:uid="{00000000-0005-0000-0000-0000F2570000}"/>
    <cellStyle name="SAPBEXHLevel1 5 5 3 6 2" xfId="35114" xr:uid="{00000000-0005-0000-0000-0000F3570000}"/>
    <cellStyle name="SAPBEXHLevel1 5 5 3 7" xfId="21216" xr:uid="{00000000-0005-0000-0000-0000F4570000}"/>
    <cellStyle name="SAPBEXHLevel1 5 5 3 7 2" xfId="36142" xr:uid="{00000000-0005-0000-0000-0000F5570000}"/>
    <cellStyle name="SAPBEXHLevel1 5 5 3 8" xfId="41633" xr:uid="{FE29395B-DBFD-4FFF-BBAD-FEE5BD7331E4}"/>
    <cellStyle name="SAPBEXHLevel1 5 5 3 9" xfId="43993" xr:uid="{57A05E8D-F790-4D47-9E17-8D779A45CBA7}"/>
    <cellStyle name="SAPBEXHLevel1 5 5 4" xfId="8421" xr:uid="{00000000-0005-0000-0000-0000F6570000}"/>
    <cellStyle name="SAPBEXHLevel1 5 5 4 2" xfId="24450" xr:uid="{00000000-0005-0000-0000-0000F7570000}"/>
    <cellStyle name="SAPBEXHLevel1 5 5 5" xfId="11248" xr:uid="{00000000-0005-0000-0000-0000F8570000}"/>
    <cellStyle name="SAPBEXHLevel1 5 5 5 2" xfId="27115" xr:uid="{00000000-0005-0000-0000-0000F9570000}"/>
    <cellStyle name="SAPBEXHLevel1 5 5 6" xfId="14465" xr:uid="{00000000-0005-0000-0000-0000FA570000}"/>
    <cellStyle name="SAPBEXHLevel1 5 5 6 2" xfId="29982" xr:uid="{00000000-0005-0000-0000-0000FB570000}"/>
    <cellStyle name="SAPBEXHLevel1 5 5 7" xfId="16600" xr:uid="{00000000-0005-0000-0000-0000FC570000}"/>
    <cellStyle name="SAPBEXHLevel1 5 5 7 2" xfId="31738" xr:uid="{00000000-0005-0000-0000-0000FD570000}"/>
    <cellStyle name="SAPBEXHLevel1 5 5 8" xfId="19210" xr:uid="{00000000-0005-0000-0000-0000FE570000}"/>
    <cellStyle name="SAPBEXHLevel1 5 5 8 2" xfId="34157" xr:uid="{00000000-0005-0000-0000-0000FF570000}"/>
    <cellStyle name="SAPBEXHLevel1 5 5 9" xfId="39540" xr:uid="{9BA14D15-6AAE-45C6-BDEE-D51C0AC529E6}"/>
    <cellStyle name="SAPBEXHLevel1 5 6" xfId="3254" xr:uid="{00000000-0005-0000-0000-000000580000}"/>
    <cellStyle name="SAPBEXHLevel1 5 6 10" xfId="42776" xr:uid="{E55203A8-6D35-4DE7-A8F8-AC6D0F93C42A}"/>
    <cellStyle name="SAPBEXHLevel1 5 6 11" xfId="44969" xr:uid="{45856002-B2F5-4506-AADE-EB7C4C3E150F}"/>
    <cellStyle name="SAPBEXHLevel1 5 6 12" xfId="47295" xr:uid="{B0AC2833-C1DE-45C9-9DAB-E30324C726DD}"/>
    <cellStyle name="SAPBEXHLevel1 5 6 2" xfId="3255" xr:uid="{00000000-0005-0000-0000-000001580000}"/>
    <cellStyle name="SAPBEXHLevel1 5 6 2 10" xfId="44970" xr:uid="{253D55F8-C35B-43ED-8229-4F98A5EDEEBD}"/>
    <cellStyle name="SAPBEXHLevel1 5 6 2 11" xfId="47296" xr:uid="{3163BBA6-78D7-492C-A2E6-05132D01531B}"/>
    <cellStyle name="SAPBEXHLevel1 5 6 2 2" xfId="4270" xr:uid="{00000000-0005-0000-0000-000002580000}"/>
    <cellStyle name="SAPBEXHLevel1 5 6 2 2 10" xfId="46186" xr:uid="{B0483FE5-A167-4657-8418-F877961A3E1D}"/>
    <cellStyle name="SAPBEXHLevel1 5 6 2 2 11" xfId="48504" xr:uid="{5F67E961-F411-446C-80EE-786BA93A04F8}"/>
    <cellStyle name="SAPBEXHLevel1 5 6 2 2 2" xfId="9425" xr:uid="{00000000-0005-0000-0000-000003580000}"/>
    <cellStyle name="SAPBEXHLevel1 5 6 2 2 2 2" xfId="25416" xr:uid="{00000000-0005-0000-0000-000004580000}"/>
    <cellStyle name="SAPBEXHLevel1 5 6 2 2 3" xfId="12243" xr:uid="{00000000-0005-0000-0000-000005580000}"/>
    <cellStyle name="SAPBEXHLevel1 5 6 2 2 3 2" xfId="28087" xr:uid="{00000000-0005-0000-0000-000006580000}"/>
    <cellStyle name="SAPBEXHLevel1 5 6 2 2 4" xfId="14524" xr:uid="{00000000-0005-0000-0000-000007580000}"/>
    <cellStyle name="SAPBEXHLevel1 5 6 2 2 4 2" xfId="30027" xr:uid="{00000000-0005-0000-0000-000008580000}"/>
    <cellStyle name="SAPBEXHLevel1 5 6 2 2 5" xfId="17566" xr:uid="{00000000-0005-0000-0000-000009580000}"/>
    <cellStyle name="SAPBEXHLevel1 5 6 2 2 5 2" xfId="32682" xr:uid="{00000000-0005-0000-0000-00000A580000}"/>
    <cellStyle name="SAPBEXHLevel1 5 6 2 2 6" xfId="20174" xr:uid="{00000000-0005-0000-0000-00000B580000}"/>
    <cellStyle name="SAPBEXHLevel1 5 6 2 2 6 2" xfId="35111" xr:uid="{00000000-0005-0000-0000-00000C580000}"/>
    <cellStyle name="SAPBEXHLevel1 5 6 2 2 7" xfId="21697" xr:uid="{00000000-0005-0000-0000-00000D580000}"/>
    <cellStyle name="SAPBEXHLevel1 5 6 2 2 7 2" xfId="36619" xr:uid="{00000000-0005-0000-0000-00000E580000}"/>
    <cellStyle name="SAPBEXHLevel1 5 6 2 2 8" xfId="41630" xr:uid="{442E941D-2CA4-4FB5-818D-20DE7D7FDE95}"/>
    <cellStyle name="SAPBEXHLevel1 5 6 2 2 9" xfId="43996" xr:uid="{AD80DE6C-2C40-4792-A6C1-E733EF755991}"/>
    <cellStyle name="SAPBEXHLevel1 5 6 2 3" xfId="8424" xr:uid="{00000000-0005-0000-0000-00000F580000}"/>
    <cellStyle name="SAPBEXHLevel1 5 6 2 3 2" xfId="24453" xr:uid="{00000000-0005-0000-0000-000010580000}"/>
    <cellStyle name="SAPBEXHLevel1 5 6 2 4" xfId="11251" xr:uid="{00000000-0005-0000-0000-000011580000}"/>
    <cellStyle name="SAPBEXHLevel1 5 6 2 4 2" xfId="27118" xr:uid="{00000000-0005-0000-0000-000012580000}"/>
    <cellStyle name="SAPBEXHLevel1 5 6 2 5" xfId="13570" xr:uid="{00000000-0005-0000-0000-000013580000}"/>
    <cellStyle name="SAPBEXHLevel1 5 6 2 5 2" xfId="29194" xr:uid="{00000000-0005-0000-0000-000014580000}"/>
    <cellStyle name="SAPBEXHLevel1 5 6 2 6" xfId="16603" xr:uid="{00000000-0005-0000-0000-000015580000}"/>
    <cellStyle name="SAPBEXHLevel1 5 6 2 6 2" xfId="31741" xr:uid="{00000000-0005-0000-0000-000016580000}"/>
    <cellStyle name="SAPBEXHLevel1 5 6 2 7" xfId="19213" xr:uid="{00000000-0005-0000-0000-000017580000}"/>
    <cellStyle name="SAPBEXHLevel1 5 6 2 7 2" xfId="34160" xr:uid="{00000000-0005-0000-0000-000018580000}"/>
    <cellStyle name="SAPBEXHLevel1 5 6 2 8" xfId="40678" xr:uid="{8EE02B35-4646-4E9F-8360-60F7790FFC5F}"/>
    <cellStyle name="SAPBEXHLevel1 5 6 2 9" xfId="42777" xr:uid="{4666BA66-0A78-4D40-84CD-85962E7C1E6F}"/>
    <cellStyle name="SAPBEXHLevel1 5 6 3" xfId="4271" xr:uid="{00000000-0005-0000-0000-000019580000}"/>
    <cellStyle name="SAPBEXHLevel1 5 6 3 10" xfId="46185" xr:uid="{7002564C-3757-48F0-9750-65459D5A35D6}"/>
    <cellStyle name="SAPBEXHLevel1 5 6 3 11" xfId="48503" xr:uid="{44FFE14B-DDF3-44DC-86FF-19D0EF7019DB}"/>
    <cellStyle name="SAPBEXHLevel1 5 6 3 2" xfId="9426" xr:uid="{00000000-0005-0000-0000-00001A580000}"/>
    <cellStyle name="SAPBEXHLevel1 5 6 3 2 2" xfId="25417" xr:uid="{00000000-0005-0000-0000-00001B580000}"/>
    <cellStyle name="SAPBEXHLevel1 5 6 3 3" xfId="12244" xr:uid="{00000000-0005-0000-0000-00001C580000}"/>
    <cellStyle name="SAPBEXHLevel1 5 6 3 3 2" xfId="28088" xr:uid="{00000000-0005-0000-0000-00001D580000}"/>
    <cellStyle name="SAPBEXHLevel1 5 6 3 4" xfId="10307" xr:uid="{00000000-0005-0000-0000-00001E580000}"/>
    <cellStyle name="SAPBEXHLevel1 5 6 3 4 2" xfId="26249" xr:uid="{00000000-0005-0000-0000-00001F580000}"/>
    <cellStyle name="SAPBEXHLevel1 5 6 3 5" xfId="17567" xr:uid="{00000000-0005-0000-0000-000020580000}"/>
    <cellStyle name="SAPBEXHLevel1 5 6 3 5 2" xfId="32683" xr:uid="{00000000-0005-0000-0000-000021580000}"/>
    <cellStyle name="SAPBEXHLevel1 5 6 3 6" xfId="20175" xr:uid="{00000000-0005-0000-0000-000022580000}"/>
    <cellStyle name="SAPBEXHLevel1 5 6 3 6 2" xfId="35112" xr:uid="{00000000-0005-0000-0000-000023580000}"/>
    <cellStyle name="SAPBEXHLevel1 5 6 3 7" xfId="21215" xr:uid="{00000000-0005-0000-0000-000024580000}"/>
    <cellStyle name="SAPBEXHLevel1 5 6 3 7 2" xfId="36141" xr:uid="{00000000-0005-0000-0000-000025580000}"/>
    <cellStyle name="SAPBEXHLevel1 5 6 3 8" xfId="41631" xr:uid="{2789DBBD-1515-4975-B787-DB915861E53A}"/>
    <cellStyle name="SAPBEXHLevel1 5 6 3 9" xfId="43995" xr:uid="{44EBC700-CF02-4A15-A344-F79F576FB411}"/>
    <cellStyle name="SAPBEXHLevel1 5 6 4" xfId="8423" xr:uid="{00000000-0005-0000-0000-000026580000}"/>
    <cellStyle name="SAPBEXHLevel1 5 6 4 2" xfId="24452" xr:uid="{00000000-0005-0000-0000-000027580000}"/>
    <cellStyle name="SAPBEXHLevel1 5 6 5" xfId="11250" xr:uid="{00000000-0005-0000-0000-000028580000}"/>
    <cellStyle name="SAPBEXHLevel1 5 6 5 2" xfId="27117" xr:uid="{00000000-0005-0000-0000-000029580000}"/>
    <cellStyle name="SAPBEXHLevel1 5 6 6" xfId="13033" xr:uid="{00000000-0005-0000-0000-00002A580000}"/>
    <cellStyle name="SAPBEXHLevel1 5 6 6 2" xfId="28831" xr:uid="{00000000-0005-0000-0000-00002B580000}"/>
    <cellStyle name="SAPBEXHLevel1 5 6 7" xfId="16602" xr:uid="{00000000-0005-0000-0000-00002C580000}"/>
    <cellStyle name="SAPBEXHLevel1 5 6 7 2" xfId="31740" xr:uid="{00000000-0005-0000-0000-00002D580000}"/>
    <cellStyle name="SAPBEXHLevel1 5 6 8" xfId="19212" xr:uid="{00000000-0005-0000-0000-00002E580000}"/>
    <cellStyle name="SAPBEXHLevel1 5 6 8 2" xfId="34159" xr:uid="{00000000-0005-0000-0000-00002F580000}"/>
    <cellStyle name="SAPBEXHLevel1 5 6 9" xfId="41362" xr:uid="{CB5C263C-3E1F-4837-BADB-D5D043E91C43}"/>
    <cellStyle name="SAPBEXHLevel1 5 7" xfId="3256" xr:uid="{00000000-0005-0000-0000-000030580000}"/>
    <cellStyle name="SAPBEXHLevel1 5 7 10" xfId="42778" xr:uid="{B3D36DF0-5361-4D50-8ED9-26B21C43F790}"/>
    <cellStyle name="SAPBEXHLevel1 5 7 11" xfId="44971" xr:uid="{CDACC6ED-5E93-4873-86BC-2247035E21CF}"/>
    <cellStyle name="SAPBEXHLevel1 5 7 12" xfId="47297" xr:uid="{73169B88-5ECA-4F89-96EC-21AB94C805FF}"/>
    <cellStyle name="SAPBEXHLevel1 5 7 2" xfId="3257" xr:uid="{00000000-0005-0000-0000-000031580000}"/>
    <cellStyle name="SAPBEXHLevel1 5 7 2 10" xfId="44972" xr:uid="{25281357-3CB7-48BD-9309-7420343907F3}"/>
    <cellStyle name="SAPBEXHLevel1 5 7 2 11" xfId="47298" xr:uid="{58AC909E-CAD2-4672-A7E9-1FEBA4635C71}"/>
    <cellStyle name="SAPBEXHLevel1 5 7 2 2" xfId="4268" xr:uid="{00000000-0005-0000-0000-000032580000}"/>
    <cellStyle name="SAPBEXHLevel1 5 7 2 2 10" xfId="46188" xr:uid="{7E7AE361-CF5A-42D9-BF20-89606E3C38DE}"/>
    <cellStyle name="SAPBEXHLevel1 5 7 2 2 11" xfId="48506" xr:uid="{E335A730-40AC-429C-977F-ABBDE46F17C2}"/>
    <cellStyle name="SAPBEXHLevel1 5 7 2 2 2" xfId="9423" xr:uid="{00000000-0005-0000-0000-000033580000}"/>
    <cellStyle name="SAPBEXHLevel1 5 7 2 2 2 2" xfId="25414" xr:uid="{00000000-0005-0000-0000-000034580000}"/>
    <cellStyle name="SAPBEXHLevel1 5 7 2 2 3" xfId="12241" xr:uid="{00000000-0005-0000-0000-000035580000}"/>
    <cellStyle name="SAPBEXHLevel1 5 7 2 2 3 2" xfId="28085" xr:uid="{00000000-0005-0000-0000-000036580000}"/>
    <cellStyle name="SAPBEXHLevel1 5 7 2 2 4" xfId="5953" xr:uid="{00000000-0005-0000-0000-000037580000}"/>
    <cellStyle name="SAPBEXHLevel1 5 7 2 2 4 2" xfId="22927" xr:uid="{00000000-0005-0000-0000-000038580000}"/>
    <cellStyle name="SAPBEXHLevel1 5 7 2 2 5" xfId="17564" xr:uid="{00000000-0005-0000-0000-000039580000}"/>
    <cellStyle name="SAPBEXHLevel1 5 7 2 2 5 2" xfId="32680" xr:uid="{00000000-0005-0000-0000-00003A580000}"/>
    <cellStyle name="SAPBEXHLevel1 5 7 2 2 6" xfId="20172" xr:uid="{00000000-0005-0000-0000-00003B580000}"/>
    <cellStyle name="SAPBEXHLevel1 5 7 2 2 6 2" xfId="35109" xr:uid="{00000000-0005-0000-0000-00003C580000}"/>
    <cellStyle name="SAPBEXHLevel1 5 7 2 2 7" xfId="21698" xr:uid="{00000000-0005-0000-0000-00003D580000}"/>
    <cellStyle name="SAPBEXHLevel1 5 7 2 2 7 2" xfId="36620" xr:uid="{00000000-0005-0000-0000-00003E580000}"/>
    <cellStyle name="SAPBEXHLevel1 5 7 2 2 8" xfId="41628" xr:uid="{F9F8C194-C8FD-4D89-A834-7093A78DFCB1}"/>
    <cellStyle name="SAPBEXHLevel1 5 7 2 2 9" xfId="43998" xr:uid="{0FAC11EF-59A1-4DFD-BE5D-C351446EB59E}"/>
    <cellStyle name="SAPBEXHLevel1 5 7 2 3" xfId="8426" xr:uid="{00000000-0005-0000-0000-00003F580000}"/>
    <cellStyle name="SAPBEXHLevel1 5 7 2 3 2" xfId="24455" xr:uid="{00000000-0005-0000-0000-000040580000}"/>
    <cellStyle name="SAPBEXHLevel1 5 7 2 4" xfId="11253" xr:uid="{00000000-0005-0000-0000-000041580000}"/>
    <cellStyle name="SAPBEXHLevel1 5 7 2 4 2" xfId="27120" xr:uid="{00000000-0005-0000-0000-000042580000}"/>
    <cellStyle name="SAPBEXHLevel1 5 7 2 5" xfId="5897" xr:uid="{00000000-0005-0000-0000-000043580000}"/>
    <cellStyle name="SAPBEXHLevel1 5 7 2 5 2" xfId="22885" xr:uid="{00000000-0005-0000-0000-000044580000}"/>
    <cellStyle name="SAPBEXHLevel1 5 7 2 6" xfId="16605" xr:uid="{00000000-0005-0000-0000-000045580000}"/>
    <cellStyle name="SAPBEXHLevel1 5 7 2 6 2" xfId="31743" xr:uid="{00000000-0005-0000-0000-000046580000}"/>
    <cellStyle name="SAPBEXHLevel1 5 7 2 7" xfId="19215" xr:uid="{00000000-0005-0000-0000-000047580000}"/>
    <cellStyle name="SAPBEXHLevel1 5 7 2 7 2" xfId="34162" xr:uid="{00000000-0005-0000-0000-000048580000}"/>
    <cellStyle name="SAPBEXHLevel1 5 7 2 8" xfId="38234" xr:uid="{BDB8C70C-0E46-452B-A3F0-310C3F1BBFE3}"/>
    <cellStyle name="SAPBEXHLevel1 5 7 2 9" xfId="42779" xr:uid="{468DEC11-31B4-4539-9C70-7CEECDFF16E9}"/>
    <cellStyle name="SAPBEXHLevel1 5 7 3" xfId="4269" xr:uid="{00000000-0005-0000-0000-000049580000}"/>
    <cellStyle name="SAPBEXHLevel1 5 7 3 10" xfId="46187" xr:uid="{BE5EFEBB-D173-46EC-B07E-0675B4D2EBCF}"/>
    <cellStyle name="SAPBEXHLevel1 5 7 3 11" xfId="48505" xr:uid="{FA255D17-5505-49CC-A8F7-0A5DDB39EA37}"/>
    <cellStyle name="SAPBEXHLevel1 5 7 3 2" xfId="9424" xr:uid="{00000000-0005-0000-0000-00004A580000}"/>
    <cellStyle name="SAPBEXHLevel1 5 7 3 2 2" xfId="25415" xr:uid="{00000000-0005-0000-0000-00004B580000}"/>
    <cellStyle name="SAPBEXHLevel1 5 7 3 3" xfId="12242" xr:uid="{00000000-0005-0000-0000-00004C580000}"/>
    <cellStyle name="SAPBEXHLevel1 5 7 3 3 2" xfId="28086" xr:uid="{00000000-0005-0000-0000-00004D580000}"/>
    <cellStyle name="SAPBEXHLevel1 5 7 3 4" xfId="14413" xr:uid="{00000000-0005-0000-0000-00004E580000}"/>
    <cellStyle name="SAPBEXHLevel1 5 7 3 4 2" xfId="29932" xr:uid="{00000000-0005-0000-0000-00004F580000}"/>
    <cellStyle name="SAPBEXHLevel1 5 7 3 5" xfId="17565" xr:uid="{00000000-0005-0000-0000-000050580000}"/>
    <cellStyle name="SAPBEXHLevel1 5 7 3 5 2" xfId="32681" xr:uid="{00000000-0005-0000-0000-000051580000}"/>
    <cellStyle name="SAPBEXHLevel1 5 7 3 6" xfId="20173" xr:uid="{00000000-0005-0000-0000-000052580000}"/>
    <cellStyle name="SAPBEXHLevel1 5 7 3 6 2" xfId="35110" xr:uid="{00000000-0005-0000-0000-000053580000}"/>
    <cellStyle name="SAPBEXHLevel1 5 7 3 7" xfId="21553" xr:uid="{00000000-0005-0000-0000-000054580000}"/>
    <cellStyle name="SAPBEXHLevel1 5 7 3 7 2" xfId="36479" xr:uid="{00000000-0005-0000-0000-000055580000}"/>
    <cellStyle name="SAPBEXHLevel1 5 7 3 8" xfId="41629" xr:uid="{79AAA6FF-1188-477C-B9D1-E1F73AD325F3}"/>
    <cellStyle name="SAPBEXHLevel1 5 7 3 9" xfId="43997" xr:uid="{714B1C00-B0E2-4849-84A1-E8A5567EAE3D}"/>
    <cellStyle name="SAPBEXHLevel1 5 7 4" xfId="8425" xr:uid="{00000000-0005-0000-0000-000056580000}"/>
    <cellStyle name="SAPBEXHLevel1 5 7 4 2" xfId="24454" xr:uid="{00000000-0005-0000-0000-000057580000}"/>
    <cellStyle name="SAPBEXHLevel1 5 7 5" xfId="11252" xr:uid="{00000000-0005-0000-0000-000058580000}"/>
    <cellStyle name="SAPBEXHLevel1 5 7 5 2" xfId="27119" xr:uid="{00000000-0005-0000-0000-000059580000}"/>
    <cellStyle name="SAPBEXHLevel1 5 7 6" xfId="15011" xr:uid="{00000000-0005-0000-0000-00005A580000}"/>
    <cellStyle name="SAPBEXHLevel1 5 7 6 2" xfId="30458" xr:uid="{00000000-0005-0000-0000-00005B580000}"/>
    <cellStyle name="SAPBEXHLevel1 5 7 7" xfId="16604" xr:uid="{00000000-0005-0000-0000-00005C580000}"/>
    <cellStyle name="SAPBEXHLevel1 5 7 7 2" xfId="31742" xr:uid="{00000000-0005-0000-0000-00005D580000}"/>
    <cellStyle name="SAPBEXHLevel1 5 7 8" xfId="19214" xr:uid="{00000000-0005-0000-0000-00005E580000}"/>
    <cellStyle name="SAPBEXHLevel1 5 7 8 2" xfId="34161" xr:uid="{00000000-0005-0000-0000-00005F580000}"/>
    <cellStyle name="SAPBEXHLevel1 5 7 9" xfId="39538" xr:uid="{7EB27B45-ACEB-417E-B2D3-730218F736BB}"/>
    <cellStyle name="SAPBEXHLevel1 5 8" xfId="3258" xr:uid="{00000000-0005-0000-0000-000060580000}"/>
    <cellStyle name="SAPBEXHLevel1 5 8 10" xfId="44973" xr:uid="{3B8FBD91-C88E-48F1-8499-E48B0DE0EC9B}"/>
    <cellStyle name="SAPBEXHLevel1 5 8 11" xfId="47299" xr:uid="{E53510E4-7611-4376-9356-AB7E79BDF5D9}"/>
    <cellStyle name="SAPBEXHLevel1 5 8 2" xfId="4267" xr:uid="{00000000-0005-0000-0000-000061580000}"/>
    <cellStyle name="SAPBEXHLevel1 5 8 2 10" xfId="46189" xr:uid="{D73A534E-6DA0-4645-8124-F74AB0B5A37A}"/>
    <cellStyle name="SAPBEXHLevel1 5 8 2 11" xfId="48507" xr:uid="{D1DA19E3-0DF4-4173-9754-8F889D728273}"/>
    <cellStyle name="SAPBEXHLevel1 5 8 2 2" xfId="9422" xr:uid="{00000000-0005-0000-0000-000062580000}"/>
    <cellStyle name="SAPBEXHLevel1 5 8 2 2 2" xfId="25413" xr:uid="{00000000-0005-0000-0000-000063580000}"/>
    <cellStyle name="SAPBEXHLevel1 5 8 2 3" xfId="12240" xr:uid="{00000000-0005-0000-0000-000064580000}"/>
    <cellStyle name="SAPBEXHLevel1 5 8 2 3 2" xfId="28084" xr:uid="{00000000-0005-0000-0000-000065580000}"/>
    <cellStyle name="SAPBEXHLevel1 5 8 2 4" xfId="14525" xr:uid="{00000000-0005-0000-0000-000066580000}"/>
    <cellStyle name="SAPBEXHLevel1 5 8 2 4 2" xfId="30028" xr:uid="{00000000-0005-0000-0000-000067580000}"/>
    <cellStyle name="SAPBEXHLevel1 5 8 2 5" xfId="17563" xr:uid="{00000000-0005-0000-0000-000068580000}"/>
    <cellStyle name="SAPBEXHLevel1 5 8 2 5 2" xfId="32679" xr:uid="{00000000-0005-0000-0000-000069580000}"/>
    <cellStyle name="SAPBEXHLevel1 5 8 2 6" xfId="20171" xr:uid="{00000000-0005-0000-0000-00006A580000}"/>
    <cellStyle name="SAPBEXHLevel1 5 8 2 6 2" xfId="35108" xr:uid="{00000000-0005-0000-0000-00006B580000}"/>
    <cellStyle name="SAPBEXHLevel1 5 8 2 7" xfId="21552" xr:uid="{00000000-0005-0000-0000-00006C580000}"/>
    <cellStyle name="SAPBEXHLevel1 5 8 2 7 2" xfId="36478" xr:uid="{00000000-0005-0000-0000-00006D580000}"/>
    <cellStyle name="SAPBEXHLevel1 5 8 2 8" xfId="38162" xr:uid="{1E8EE91F-8BB9-49C3-8287-28FD5FD41384}"/>
    <cellStyle name="SAPBEXHLevel1 5 8 2 9" xfId="43999" xr:uid="{DDA6D368-4AC5-4830-B3FF-C668F7BDEB04}"/>
    <cellStyle name="SAPBEXHLevel1 5 8 3" xfId="8427" xr:uid="{00000000-0005-0000-0000-00006E580000}"/>
    <cellStyle name="SAPBEXHLevel1 5 8 3 2" xfId="24456" xr:uid="{00000000-0005-0000-0000-00006F580000}"/>
    <cellStyle name="SAPBEXHLevel1 5 8 4" xfId="11254" xr:uid="{00000000-0005-0000-0000-000070580000}"/>
    <cellStyle name="SAPBEXHLevel1 5 8 4 2" xfId="27121" xr:uid="{00000000-0005-0000-0000-000071580000}"/>
    <cellStyle name="SAPBEXHLevel1 5 8 5" xfId="13854" xr:uid="{00000000-0005-0000-0000-000072580000}"/>
    <cellStyle name="SAPBEXHLevel1 5 8 5 2" xfId="29442" xr:uid="{00000000-0005-0000-0000-000073580000}"/>
    <cellStyle name="SAPBEXHLevel1 5 8 6" xfId="16606" xr:uid="{00000000-0005-0000-0000-000074580000}"/>
    <cellStyle name="SAPBEXHLevel1 5 8 6 2" xfId="31744" xr:uid="{00000000-0005-0000-0000-000075580000}"/>
    <cellStyle name="SAPBEXHLevel1 5 8 7" xfId="19216" xr:uid="{00000000-0005-0000-0000-000076580000}"/>
    <cellStyle name="SAPBEXHLevel1 5 8 7 2" xfId="34163" xr:uid="{00000000-0005-0000-0000-000077580000}"/>
    <cellStyle name="SAPBEXHLevel1 5 8 8" xfId="40677" xr:uid="{CCA444E0-9720-42E9-93F7-A6B09604B2BB}"/>
    <cellStyle name="SAPBEXHLevel1 5 8 9" xfId="42780" xr:uid="{B75DC582-3AAD-4395-BD2D-EA2D2840EAFD}"/>
    <cellStyle name="SAPBEXHLevel1 5 9" xfId="3259" xr:uid="{00000000-0005-0000-0000-000078580000}"/>
    <cellStyle name="SAPBEXHLevel1 5 9 10" xfId="44974" xr:uid="{57211615-0AA9-42D6-A5D0-A1C178C3AD14}"/>
    <cellStyle name="SAPBEXHLevel1 5 9 11" xfId="47300" xr:uid="{66BD91B0-DEDC-4335-A263-53C25F52A1F5}"/>
    <cellStyle name="SAPBEXHLevel1 5 9 2" xfId="4266" xr:uid="{00000000-0005-0000-0000-000079580000}"/>
    <cellStyle name="SAPBEXHLevel1 5 9 2 10" xfId="46190" xr:uid="{6C2E7A3A-579F-4198-BBB9-746E163AFBEC}"/>
    <cellStyle name="SAPBEXHLevel1 5 9 2 11" xfId="48508" xr:uid="{F1591FF0-BD5E-43D5-94D0-A5DC800C5607}"/>
    <cellStyle name="SAPBEXHLevel1 5 9 2 2" xfId="9421" xr:uid="{00000000-0005-0000-0000-00007A580000}"/>
    <cellStyle name="SAPBEXHLevel1 5 9 2 2 2" xfId="25412" xr:uid="{00000000-0005-0000-0000-00007B580000}"/>
    <cellStyle name="SAPBEXHLevel1 5 9 2 3" xfId="12239" xr:uid="{00000000-0005-0000-0000-00007C580000}"/>
    <cellStyle name="SAPBEXHLevel1 5 9 2 3 2" xfId="28083" xr:uid="{00000000-0005-0000-0000-00007D580000}"/>
    <cellStyle name="SAPBEXHLevel1 5 9 2 4" xfId="10308" xr:uid="{00000000-0005-0000-0000-00007E580000}"/>
    <cellStyle name="SAPBEXHLevel1 5 9 2 4 2" xfId="26250" xr:uid="{00000000-0005-0000-0000-00007F580000}"/>
    <cellStyle name="SAPBEXHLevel1 5 9 2 5" xfId="17562" xr:uid="{00000000-0005-0000-0000-000080580000}"/>
    <cellStyle name="SAPBEXHLevel1 5 9 2 5 2" xfId="32678" xr:uid="{00000000-0005-0000-0000-000081580000}"/>
    <cellStyle name="SAPBEXHLevel1 5 9 2 6" xfId="20170" xr:uid="{00000000-0005-0000-0000-000082580000}"/>
    <cellStyle name="SAPBEXHLevel1 5 9 2 6 2" xfId="35107" xr:uid="{00000000-0005-0000-0000-000083580000}"/>
    <cellStyle name="SAPBEXHLevel1 5 9 2 7" xfId="21633" xr:uid="{00000000-0005-0000-0000-000084580000}"/>
    <cellStyle name="SAPBEXHLevel1 5 9 2 7 2" xfId="36559" xr:uid="{00000000-0005-0000-0000-000085580000}"/>
    <cellStyle name="SAPBEXHLevel1 5 9 2 8" xfId="41627" xr:uid="{D9C3CEEE-33C4-4ED3-ACFF-A81F7DA2526D}"/>
    <cellStyle name="SAPBEXHLevel1 5 9 2 9" xfId="44000" xr:uid="{BC74C1DD-3A71-4821-9356-33A60973E3FC}"/>
    <cellStyle name="SAPBEXHLevel1 5 9 3" xfId="8428" xr:uid="{00000000-0005-0000-0000-000086580000}"/>
    <cellStyle name="SAPBEXHLevel1 5 9 3 2" xfId="24457" xr:uid="{00000000-0005-0000-0000-000087580000}"/>
    <cellStyle name="SAPBEXHLevel1 5 9 4" xfId="11255" xr:uid="{00000000-0005-0000-0000-000088580000}"/>
    <cellStyle name="SAPBEXHLevel1 5 9 4 2" xfId="27122" xr:uid="{00000000-0005-0000-0000-000089580000}"/>
    <cellStyle name="SAPBEXHLevel1 5 9 5" xfId="7571" xr:uid="{00000000-0005-0000-0000-00008A580000}"/>
    <cellStyle name="SAPBEXHLevel1 5 9 5 2" xfId="23723" xr:uid="{00000000-0005-0000-0000-00008B580000}"/>
    <cellStyle name="SAPBEXHLevel1 5 9 6" xfId="16607" xr:uid="{00000000-0005-0000-0000-00008C580000}"/>
    <cellStyle name="SAPBEXHLevel1 5 9 6 2" xfId="31745" xr:uid="{00000000-0005-0000-0000-00008D580000}"/>
    <cellStyle name="SAPBEXHLevel1 5 9 7" xfId="19217" xr:uid="{00000000-0005-0000-0000-00008E580000}"/>
    <cellStyle name="SAPBEXHLevel1 5 9 7 2" xfId="34164" xr:uid="{00000000-0005-0000-0000-00008F580000}"/>
    <cellStyle name="SAPBEXHLevel1 5 9 8" xfId="39537" xr:uid="{4F8FA530-AB9E-4343-8E49-6185791A272E}"/>
    <cellStyle name="SAPBEXHLevel1 5 9 9" xfId="42781" xr:uid="{C8BC2696-920B-4AE0-9F5F-6B1B23170729}"/>
    <cellStyle name="SAPBEXHLevel1 6" xfId="856" xr:uid="{00000000-0005-0000-0000-000090580000}"/>
    <cellStyle name="SAPBEXHLevel1 6 10" xfId="15690" xr:uid="{00000000-0005-0000-0000-000091580000}"/>
    <cellStyle name="SAPBEXHLevel1 6 11" xfId="22465" xr:uid="{00000000-0005-0000-0000-000092580000}"/>
    <cellStyle name="SAPBEXHLevel1 6 12" xfId="40676" xr:uid="{46B80576-4836-4BF4-AED7-A10D3CFD837F}"/>
    <cellStyle name="SAPBEXHLevel1 6 13" xfId="42782" xr:uid="{28A4BAAB-2681-4EB8-AF4D-EEDF5BE74097}"/>
    <cellStyle name="SAPBEXHLevel1 6 14" xfId="44975" xr:uid="{50A08D26-6CF1-49B1-9F8C-C382F7B4850A}"/>
    <cellStyle name="SAPBEXHLevel1 6 15" xfId="47301" xr:uid="{9764EB50-5F4E-4B20-A0E8-191435E567D6}"/>
    <cellStyle name="SAPBEXHLevel1 6 2" xfId="857" xr:uid="{00000000-0005-0000-0000-000093580000}"/>
    <cellStyle name="SAPBEXHLevel1 6 2 10" xfId="22466" xr:uid="{00000000-0005-0000-0000-000094580000}"/>
    <cellStyle name="SAPBEXHLevel1 6 2 11" xfId="39536" xr:uid="{29834400-AF5D-4B2F-829D-8FF6EB234846}"/>
    <cellStyle name="SAPBEXHLevel1 6 2 12" xfId="42783" xr:uid="{22D13B07-8203-4CF1-9516-6010A9E01F7C}"/>
    <cellStyle name="SAPBEXHLevel1 6 2 13" xfId="44976" xr:uid="{BC792CAC-1650-45DF-B663-9AB5E61C77F6}"/>
    <cellStyle name="SAPBEXHLevel1 6 2 14" xfId="47302" xr:uid="{AF0FFAD6-AF96-4F8E-BE10-FC51BED6C97F}"/>
    <cellStyle name="SAPBEXHLevel1 6 2 2" xfId="3261" xr:uid="{00000000-0005-0000-0000-000095580000}"/>
    <cellStyle name="SAPBEXHLevel1 6 2 2 10" xfId="44002" xr:uid="{1092B402-4457-4B09-88B4-2FA7F5AC2590}"/>
    <cellStyle name="SAPBEXHLevel1 6 2 2 11" xfId="46192" xr:uid="{F01B6BD0-A7C3-48FD-B083-1B8CF2162D1C}"/>
    <cellStyle name="SAPBEXHLevel1 6 2 2 12" xfId="48510" xr:uid="{9C9F3902-84DC-4E47-925C-0559EE67BA57}"/>
    <cellStyle name="SAPBEXHLevel1 6 2 2 2" xfId="8430" xr:uid="{00000000-0005-0000-0000-000096580000}"/>
    <cellStyle name="SAPBEXHLevel1 6 2 2 2 2" xfId="24459" xr:uid="{00000000-0005-0000-0000-000097580000}"/>
    <cellStyle name="SAPBEXHLevel1 6 2 2 3" xfId="11257" xr:uid="{00000000-0005-0000-0000-000098580000}"/>
    <cellStyle name="SAPBEXHLevel1 6 2 2 3 2" xfId="27124" xr:uid="{00000000-0005-0000-0000-000099580000}"/>
    <cellStyle name="SAPBEXHLevel1 6 2 2 4" xfId="13059" xr:uid="{00000000-0005-0000-0000-00009A580000}"/>
    <cellStyle name="SAPBEXHLevel1 6 2 2 4 2" xfId="28843" xr:uid="{00000000-0005-0000-0000-00009B580000}"/>
    <cellStyle name="SAPBEXHLevel1 6 2 2 5" xfId="16609" xr:uid="{00000000-0005-0000-0000-00009C580000}"/>
    <cellStyle name="SAPBEXHLevel1 6 2 2 5 2" xfId="31747" xr:uid="{00000000-0005-0000-0000-00009D580000}"/>
    <cellStyle name="SAPBEXHLevel1 6 2 2 6" xfId="19219" xr:uid="{00000000-0005-0000-0000-00009E580000}"/>
    <cellStyle name="SAPBEXHLevel1 6 2 2 6 2" xfId="34166" xr:uid="{00000000-0005-0000-0000-00009F580000}"/>
    <cellStyle name="SAPBEXHLevel1 6 2 2 7" xfId="21382" xr:uid="{00000000-0005-0000-0000-0000A0580000}"/>
    <cellStyle name="SAPBEXHLevel1 6 2 2 7 2" xfId="36308" xr:uid="{00000000-0005-0000-0000-0000A1580000}"/>
    <cellStyle name="SAPBEXHLevel1 6 2 2 8" xfId="6347" xr:uid="{00000000-0005-0000-0000-0000A2580000}"/>
    <cellStyle name="SAPBEXHLevel1 6 2 2 9" xfId="41625" xr:uid="{676F6E30-5989-42D5-ACE8-C373A06B6CBF}"/>
    <cellStyle name="SAPBEXHLevel1 6 2 3" xfId="4264" xr:uid="{00000000-0005-0000-0000-0000A3580000}"/>
    <cellStyle name="SAPBEXHLevel1 6 2 3 2" xfId="9419" xr:uid="{00000000-0005-0000-0000-0000A4580000}"/>
    <cellStyle name="SAPBEXHLevel1 6 2 3 2 2" xfId="25410" xr:uid="{00000000-0005-0000-0000-0000A5580000}"/>
    <cellStyle name="SAPBEXHLevel1 6 2 3 3" xfId="12237" xr:uid="{00000000-0005-0000-0000-0000A6580000}"/>
    <cellStyle name="SAPBEXHLevel1 6 2 3 3 2" xfId="28081" xr:uid="{00000000-0005-0000-0000-0000A7580000}"/>
    <cellStyle name="SAPBEXHLevel1 6 2 3 4" xfId="5198" xr:uid="{00000000-0005-0000-0000-0000A8580000}"/>
    <cellStyle name="SAPBEXHLevel1 6 2 3 4 2" xfId="22531" xr:uid="{00000000-0005-0000-0000-0000A9580000}"/>
    <cellStyle name="SAPBEXHLevel1 6 2 3 5" xfId="17560" xr:uid="{00000000-0005-0000-0000-0000AA580000}"/>
    <cellStyle name="SAPBEXHLevel1 6 2 3 5 2" xfId="32676" xr:uid="{00000000-0005-0000-0000-0000AB580000}"/>
    <cellStyle name="SAPBEXHLevel1 6 2 3 6" xfId="20168" xr:uid="{00000000-0005-0000-0000-0000AC580000}"/>
    <cellStyle name="SAPBEXHLevel1 6 2 3 6 2" xfId="35105" xr:uid="{00000000-0005-0000-0000-0000AD580000}"/>
    <cellStyle name="SAPBEXHLevel1 6 2 3 7" xfId="21632" xr:uid="{00000000-0005-0000-0000-0000AE580000}"/>
    <cellStyle name="SAPBEXHLevel1 6 2 3 7 2" xfId="36558" xr:uid="{00000000-0005-0000-0000-0000AF580000}"/>
    <cellStyle name="SAPBEXHLevel1 6 2 4" xfId="5409" xr:uid="{00000000-0005-0000-0000-0000B0580000}"/>
    <cellStyle name="SAPBEXHLevel1 6 2 4 2" xfId="37563" xr:uid="{00000000-0005-0000-0000-0000B1580000}"/>
    <cellStyle name="SAPBEXHLevel1 6 2 5" xfId="5233" xr:uid="{00000000-0005-0000-0000-0000B2580000}"/>
    <cellStyle name="SAPBEXHLevel1 6 2 6" xfId="10606" xr:uid="{00000000-0005-0000-0000-0000B3580000}"/>
    <cellStyle name="SAPBEXHLevel1 6 2 7" xfId="5707" xr:uid="{00000000-0005-0000-0000-0000B4580000}"/>
    <cellStyle name="SAPBEXHLevel1 6 2 8" xfId="11803" xr:uid="{00000000-0005-0000-0000-0000B5580000}"/>
    <cellStyle name="SAPBEXHLevel1 6 2 9" xfId="6995" xr:uid="{00000000-0005-0000-0000-0000B6580000}"/>
    <cellStyle name="SAPBEXHLevel1 6 3" xfId="3260" xr:uid="{00000000-0005-0000-0000-0000B7580000}"/>
    <cellStyle name="SAPBEXHLevel1 6 3 10" xfId="42342" xr:uid="{68691B19-A2EA-4D89-9778-EAB0531656EB}"/>
    <cellStyle name="SAPBEXHLevel1 6 3 11" xfId="44819" xr:uid="{F5B8B495-4BDB-4DB8-9EAB-5675B8C71894}"/>
    <cellStyle name="SAPBEXHLevel1 6 3 12" xfId="46875" xr:uid="{BE1030A7-0451-4399-AD38-5800A9933596}"/>
    <cellStyle name="SAPBEXHLevel1 6 3 13" xfId="49178" xr:uid="{5A6D44CB-DE78-4259-B57B-8E78B776683E}"/>
    <cellStyle name="SAPBEXHLevel1 6 3 2" xfId="8429" xr:uid="{00000000-0005-0000-0000-0000B8580000}"/>
    <cellStyle name="SAPBEXHLevel1 6 3 2 2" xfId="24458" xr:uid="{00000000-0005-0000-0000-0000B9580000}"/>
    <cellStyle name="SAPBEXHLevel1 6 3 2 3" xfId="42030" xr:uid="{CD785716-E279-43BC-BD51-8D038578FDAA}"/>
    <cellStyle name="SAPBEXHLevel1 6 3 2 4" xfId="42468" xr:uid="{8EB9A00B-39BF-4323-BFCA-4A8612B36603}"/>
    <cellStyle name="SAPBEXHLevel1 6 3 2 5" xfId="44936" xr:uid="{7F27F989-01F5-4F39-AD64-810C8FAE882B}"/>
    <cellStyle name="SAPBEXHLevel1 6 3 2 6" xfId="46999" xr:uid="{5BFC681B-8A23-4FCB-BE46-A82811FCDBB2}"/>
    <cellStyle name="SAPBEXHLevel1 6 3 2 7" xfId="49296" xr:uid="{1FED734E-CDD0-4DE0-A465-AC8EC3CD8ECC}"/>
    <cellStyle name="SAPBEXHLevel1 6 3 3" xfId="11256" xr:uid="{00000000-0005-0000-0000-0000BA580000}"/>
    <cellStyle name="SAPBEXHLevel1 6 3 3 2" xfId="27123" xr:uid="{00000000-0005-0000-0000-0000BB580000}"/>
    <cellStyle name="SAPBEXHLevel1 6 3 4" xfId="14497" xr:uid="{00000000-0005-0000-0000-0000BC580000}"/>
    <cellStyle name="SAPBEXHLevel1 6 3 4 2" xfId="30013" xr:uid="{00000000-0005-0000-0000-0000BD580000}"/>
    <cellStyle name="SAPBEXHLevel1 6 3 5" xfId="16608" xr:uid="{00000000-0005-0000-0000-0000BE580000}"/>
    <cellStyle name="SAPBEXHLevel1 6 3 5 2" xfId="31746" xr:uid="{00000000-0005-0000-0000-0000BF580000}"/>
    <cellStyle name="SAPBEXHLevel1 6 3 6" xfId="19218" xr:uid="{00000000-0005-0000-0000-0000C0580000}"/>
    <cellStyle name="SAPBEXHLevel1 6 3 6 2" xfId="34165" xr:uid="{00000000-0005-0000-0000-0000C1580000}"/>
    <cellStyle name="SAPBEXHLevel1 6 3 7" xfId="21381" xr:uid="{00000000-0005-0000-0000-0000C2580000}"/>
    <cellStyle name="SAPBEXHLevel1 6 3 7 2" xfId="36307" xr:uid="{00000000-0005-0000-0000-0000C3580000}"/>
    <cellStyle name="SAPBEXHLevel1 6 3 8" xfId="6346" xr:uid="{00000000-0005-0000-0000-0000C4580000}"/>
    <cellStyle name="SAPBEXHLevel1 6 3 9" xfId="41903" xr:uid="{8ACA7E37-A799-49CA-B65F-6249EF826E5C}"/>
    <cellStyle name="SAPBEXHLevel1 6 4" xfId="4265" xr:uid="{00000000-0005-0000-0000-0000C5580000}"/>
    <cellStyle name="SAPBEXHLevel1 6 4 10" xfId="46191" xr:uid="{F3ABBADF-653F-4D1F-886A-3EF93CC8746E}"/>
    <cellStyle name="SAPBEXHLevel1 6 4 11" xfId="48509" xr:uid="{EE4B2C4A-B289-40CD-A7D9-24465DB88E78}"/>
    <cellStyle name="SAPBEXHLevel1 6 4 2" xfId="9420" xr:uid="{00000000-0005-0000-0000-0000C6580000}"/>
    <cellStyle name="SAPBEXHLevel1 6 4 2 2" xfId="25411" xr:uid="{00000000-0005-0000-0000-0000C7580000}"/>
    <cellStyle name="SAPBEXHLevel1 6 4 3" xfId="12238" xr:uid="{00000000-0005-0000-0000-0000C8580000}"/>
    <cellStyle name="SAPBEXHLevel1 6 4 3 2" xfId="28082" xr:uid="{00000000-0005-0000-0000-0000C9580000}"/>
    <cellStyle name="SAPBEXHLevel1 6 4 4" xfId="5954" xr:uid="{00000000-0005-0000-0000-0000CA580000}"/>
    <cellStyle name="SAPBEXHLevel1 6 4 4 2" xfId="22928" xr:uid="{00000000-0005-0000-0000-0000CB580000}"/>
    <cellStyle name="SAPBEXHLevel1 6 4 5" xfId="17561" xr:uid="{00000000-0005-0000-0000-0000CC580000}"/>
    <cellStyle name="SAPBEXHLevel1 6 4 5 2" xfId="32677" xr:uid="{00000000-0005-0000-0000-0000CD580000}"/>
    <cellStyle name="SAPBEXHLevel1 6 4 6" xfId="20169" xr:uid="{00000000-0005-0000-0000-0000CE580000}"/>
    <cellStyle name="SAPBEXHLevel1 6 4 6 2" xfId="35106" xr:uid="{00000000-0005-0000-0000-0000CF580000}"/>
    <cellStyle name="SAPBEXHLevel1 6 4 7" xfId="18386" xr:uid="{00000000-0005-0000-0000-0000D0580000}"/>
    <cellStyle name="SAPBEXHLevel1 6 4 7 2" xfId="33447" xr:uid="{00000000-0005-0000-0000-0000D1580000}"/>
    <cellStyle name="SAPBEXHLevel1 6 4 8" xfId="41626" xr:uid="{FE1CE558-7686-476E-9F21-DAABBB061059}"/>
    <cellStyle name="SAPBEXHLevel1 6 4 9" xfId="44001" xr:uid="{921C3A6A-5C6C-4822-BB4D-01A173BB5155}"/>
    <cellStyle name="SAPBEXHLevel1 6 5" xfId="5410" xr:uid="{00000000-0005-0000-0000-0000D2580000}"/>
    <cellStyle name="SAPBEXHLevel1 6 5 2" xfId="37116" xr:uid="{00000000-0005-0000-0000-0000D3580000}"/>
    <cellStyle name="SAPBEXHLevel1 6 6" xfId="7258" xr:uid="{00000000-0005-0000-0000-0000D4580000}"/>
    <cellStyle name="SAPBEXHLevel1 6 7" xfId="13365" xr:uid="{00000000-0005-0000-0000-0000D5580000}"/>
    <cellStyle name="SAPBEXHLevel1 6 8" xfId="10569" xr:uid="{00000000-0005-0000-0000-0000D6580000}"/>
    <cellStyle name="SAPBEXHLevel1 6 9" xfId="7046" xr:uid="{00000000-0005-0000-0000-0000D7580000}"/>
    <cellStyle name="SAPBEXHLevel1 7" xfId="858" xr:uid="{00000000-0005-0000-0000-0000D8580000}"/>
    <cellStyle name="SAPBEXHLevel1 7 10" xfId="15710" xr:uid="{00000000-0005-0000-0000-0000D9580000}"/>
    <cellStyle name="SAPBEXHLevel1 7 11" xfId="22467" xr:uid="{00000000-0005-0000-0000-0000DA580000}"/>
    <cellStyle name="SAPBEXHLevel1 7 12" xfId="40675" xr:uid="{2C7E6265-8879-4B5F-9FE4-2C2418DB3E08}"/>
    <cellStyle name="SAPBEXHLevel1 7 13" xfId="42784" xr:uid="{2B7433B4-D554-4C5B-8E5C-E79162164BF3}"/>
    <cellStyle name="SAPBEXHLevel1 7 14" xfId="44977" xr:uid="{6109DB85-F1C9-47FF-A713-A83A017AF41C}"/>
    <cellStyle name="SAPBEXHLevel1 7 15" xfId="47303" xr:uid="{106EFFA3-6EC6-426F-B53C-711090565EE8}"/>
    <cellStyle name="SAPBEXHLevel1 7 2" xfId="859" xr:uid="{00000000-0005-0000-0000-0000DB580000}"/>
    <cellStyle name="SAPBEXHLevel1 7 2 10" xfId="22468" xr:uid="{00000000-0005-0000-0000-0000DC580000}"/>
    <cellStyle name="SAPBEXHLevel1 7 2 11" xfId="39535" xr:uid="{DA862C3C-C36D-4D37-BEC9-53110147D68F}"/>
    <cellStyle name="SAPBEXHLevel1 7 2 12" xfId="42785" xr:uid="{5482E21F-6839-493C-81A5-7D5E8BE041E4}"/>
    <cellStyle name="SAPBEXHLevel1 7 2 13" xfId="44978" xr:uid="{0A865DD2-1578-4A44-97FA-F983A7AFAD41}"/>
    <cellStyle name="SAPBEXHLevel1 7 2 14" xfId="47304" xr:uid="{B16D5ABF-AFB0-4814-8772-284B1F87E6FB}"/>
    <cellStyle name="SAPBEXHLevel1 7 2 2" xfId="3263" xr:uid="{00000000-0005-0000-0000-0000DD580000}"/>
    <cellStyle name="SAPBEXHLevel1 7 2 2 10" xfId="44004" xr:uid="{8FBA70F7-2555-4C66-B176-28A5BCA5513B}"/>
    <cellStyle name="SAPBEXHLevel1 7 2 2 11" xfId="46194" xr:uid="{2C95565A-FBCA-4B6D-BE9B-40A7E242C999}"/>
    <cellStyle name="SAPBEXHLevel1 7 2 2 12" xfId="48512" xr:uid="{ADE8FE91-3A35-4715-A654-DB8FCD6113EE}"/>
    <cellStyle name="SAPBEXHLevel1 7 2 2 2" xfId="8432" xr:uid="{00000000-0005-0000-0000-0000DE580000}"/>
    <cellStyle name="SAPBEXHLevel1 7 2 2 2 2" xfId="24461" xr:uid="{00000000-0005-0000-0000-0000DF580000}"/>
    <cellStyle name="SAPBEXHLevel1 7 2 2 3" xfId="11259" xr:uid="{00000000-0005-0000-0000-0000E0580000}"/>
    <cellStyle name="SAPBEXHLevel1 7 2 2 3 2" xfId="27126" xr:uid="{00000000-0005-0000-0000-0000E1580000}"/>
    <cellStyle name="SAPBEXHLevel1 7 2 2 4" xfId="7825" xr:uid="{00000000-0005-0000-0000-0000E2580000}"/>
    <cellStyle name="SAPBEXHLevel1 7 2 2 4 2" xfId="23856" xr:uid="{00000000-0005-0000-0000-0000E3580000}"/>
    <cellStyle name="SAPBEXHLevel1 7 2 2 5" xfId="16611" xr:uid="{00000000-0005-0000-0000-0000E4580000}"/>
    <cellStyle name="SAPBEXHLevel1 7 2 2 5 2" xfId="31749" xr:uid="{00000000-0005-0000-0000-0000E5580000}"/>
    <cellStyle name="SAPBEXHLevel1 7 2 2 6" xfId="19221" xr:uid="{00000000-0005-0000-0000-0000E6580000}"/>
    <cellStyle name="SAPBEXHLevel1 7 2 2 6 2" xfId="34168" xr:uid="{00000000-0005-0000-0000-0000E7580000}"/>
    <cellStyle name="SAPBEXHLevel1 7 2 2 7" xfId="21384" xr:uid="{00000000-0005-0000-0000-0000E8580000}"/>
    <cellStyle name="SAPBEXHLevel1 7 2 2 7 2" xfId="36310" xr:uid="{00000000-0005-0000-0000-0000E9580000}"/>
    <cellStyle name="SAPBEXHLevel1 7 2 2 8" xfId="6349" xr:uid="{00000000-0005-0000-0000-0000EA580000}"/>
    <cellStyle name="SAPBEXHLevel1 7 2 2 9" xfId="41623" xr:uid="{BF31E458-452D-4349-B4E8-D3277ACE0F10}"/>
    <cellStyle name="SAPBEXHLevel1 7 2 3" xfId="4262" xr:uid="{00000000-0005-0000-0000-0000EB580000}"/>
    <cellStyle name="SAPBEXHLevel1 7 2 3 2" xfId="9417" xr:uid="{00000000-0005-0000-0000-0000EC580000}"/>
    <cellStyle name="SAPBEXHLevel1 7 2 3 2 2" xfId="25408" xr:uid="{00000000-0005-0000-0000-0000ED580000}"/>
    <cellStyle name="SAPBEXHLevel1 7 2 3 3" xfId="12235" xr:uid="{00000000-0005-0000-0000-0000EE580000}"/>
    <cellStyle name="SAPBEXHLevel1 7 2 3 3 2" xfId="28079" xr:uid="{00000000-0005-0000-0000-0000EF580000}"/>
    <cellStyle name="SAPBEXHLevel1 7 2 3 4" xfId="14526" xr:uid="{00000000-0005-0000-0000-0000F0580000}"/>
    <cellStyle name="SAPBEXHLevel1 7 2 3 4 2" xfId="30029" xr:uid="{00000000-0005-0000-0000-0000F1580000}"/>
    <cellStyle name="SAPBEXHLevel1 7 2 3 5" xfId="17558" xr:uid="{00000000-0005-0000-0000-0000F2580000}"/>
    <cellStyle name="SAPBEXHLevel1 7 2 3 5 2" xfId="32674" xr:uid="{00000000-0005-0000-0000-0000F3580000}"/>
    <cellStyle name="SAPBEXHLevel1 7 2 3 6" xfId="20166" xr:uid="{00000000-0005-0000-0000-0000F4580000}"/>
    <cellStyle name="SAPBEXHLevel1 7 2 3 6 2" xfId="35103" xr:uid="{00000000-0005-0000-0000-0000F5580000}"/>
    <cellStyle name="SAPBEXHLevel1 7 2 3 7" xfId="21551" xr:uid="{00000000-0005-0000-0000-0000F6580000}"/>
    <cellStyle name="SAPBEXHLevel1 7 2 3 7 2" xfId="36477" xr:uid="{00000000-0005-0000-0000-0000F7580000}"/>
    <cellStyle name="SAPBEXHLevel1 7 2 4" xfId="5407" xr:uid="{00000000-0005-0000-0000-0000F8580000}"/>
    <cellStyle name="SAPBEXHLevel1 7 2 4 2" xfId="37561" xr:uid="{00000000-0005-0000-0000-0000F9580000}"/>
    <cellStyle name="SAPBEXHLevel1 7 2 5" xfId="7265" xr:uid="{00000000-0005-0000-0000-0000FA580000}"/>
    <cellStyle name="SAPBEXHLevel1 7 2 6" xfId="7323" xr:uid="{00000000-0005-0000-0000-0000FB580000}"/>
    <cellStyle name="SAPBEXHLevel1 7 2 7" xfId="5825" xr:uid="{00000000-0005-0000-0000-0000FC580000}"/>
    <cellStyle name="SAPBEXHLevel1 7 2 8" xfId="15863" xr:uid="{00000000-0005-0000-0000-0000FD580000}"/>
    <cellStyle name="SAPBEXHLevel1 7 2 9" xfId="15713" xr:uid="{00000000-0005-0000-0000-0000FE580000}"/>
    <cellStyle name="SAPBEXHLevel1 7 3" xfId="3262" xr:uid="{00000000-0005-0000-0000-0000FF580000}"/>
    <cellStyle name="SAPBEXHLevel1 7 3 10" xfId="42343" xr:uid="{0D85EA19-9885-4198-984E-210B6941168C}"/>
    <cellStyle name="SAPBEXHLevel1 7 3 11" xfId="44820" xr:uid="{6947C840-F46F-47EA-99E0-D507E3ACC9D3}"/>
    <cellStyle name="SAPBEXHLevel1 7 3 12" xfId="46876" xr:uid="{9339FC62-B611-4A7D-8062-17A6C84E4C11}"/>
    <cellStyle name="SAPBEXHLevel1 7 3 13" xfId="49179" xr:uid="{9382E5CC-45F8-418B-8D7E-961DD4E23378}"/>
    <cellStyle name="SAPBEXHLevel1 7 3 2" xfId="8431" xr:uid="{00000000-0005-0000-0000-000000590000}"/>
    <cellStyle name="SAPBEXHLevel1 7 3 2 2" xfId="24460" xr:uid="{00000000-0005-0000-0000-000001590000}"/>
    <cellStyle name="SAPBEXHLevel1 7 3 2 3" xfId="42031" xr:uid="{74FC3FB3-CACD-47A1-9A5C-C635AB31C84C}"/>
    <cellStyle name="SAPBEXHLevel1 7 3 2 4" xfId="42469" xr:uid="{5CB09A48-FA7E-48DC-92BC-58B3D3386084}"/>
    <cellStyle name="SAPBEXHLevel1 7 3 2 5" xfId="44937" xr:uid="{64EC531B-EA79-4D66-AF72-F504118A630A}"/>
    <cellStyle name="SAPBEXHLevel1 7 3 2 6" xfId="47000" xr:uid="{ECC29984-E3AB-412B-BB88-7B791ECB15C2}"/>
    <cellStyle name="SAPBEXHLevel1 7 3 2 7" xfId="49297" xr:uid="{75BE7F15-8514-48EB-AACB-1416D42036A4}"/>
    <cellStyle name="SAPBEXHLevel1 7 3 3" xfId="11258" xr:uid="{00000000-0005-0000-0000-000002590000}"/>
    <cellStyle name="SAPBEXHLevel1 7 3 3 2" xfId="27125" xr:uid="{00000000-0005-0000-0000-000003590000}"/>
    <cellStyle name="SAPBEXHLevel1 7 3 4" xfId="15522" xr:uid="{00000000-0005-0000-0000-000004590000}"/>
    <cellStyle name="SAPBEXHLevel1 7 3 4 2" xfId="30877" xr:uid="{00000000-0005-0000-0000-000005590000}"/>
    <cellStyle name="SAPBEXHLevel1 7 3 5" xfId="16610" xr:uid="{00000000-0005-0000-0000-000006590000}"/>
    <cellStyle name="SAPBEXHLevel1 7 3 5 2" xfId="31748" xr:uid="{00000000-0005-0000-0000-000007590000}"/>
    <cellStyle name="SAPBEXHLevel1 7 3 6" xfId="19220" xr:uid="{00000000-0005-0000-0000-000008590000}"/>
    <cellStyle name="SAPBEXHLevel1 7 3 6 2" xfId="34167" xr:uid="{00000000-0005-0000-0000-000009590000}"/>
    <cellStyle name="SAPBEXHLevel1 7 3 7" xfId="21383" xr:uid="{00000000-0005-0000-0000-00000A590000}"/>
    <cellStyle name="SAPBEXHLevel1 7 3 7 2" xfId="36309" xr:uid="{00000000-0005-0000-0000-00000B590000}"/>
    <cellStyle name="SAPBEXHLevel1 7 3 8" xfId="6348" xr:uid="{00000000-0005-0000-0000-00000C590000}"/>
    <cellStyle name="SAPBEXHLevel1 7 3 9" xfId="41904" xr:uid="{4F6F86E2-54BD-45FB-849B-00974183F2F2}"/>
    <cellStyle name="SAPBEXHLevel1 7 4" xfId="4263" xr:uid="{00000000-0005-0000-0000-00000D590000}"/>
    <cellStyle name="SAPBEXHLevel1 7 4 10" xfId="46193" xr:uid="{1C32B23A-0A7D-4E5B-A534-1BC58E031550}"/>
    <cellStyle name="SAPBEXHLevel1 7 4 11" xfId="48511" xr:uid="{6E46CB6C-1572-4668-B083-F5A783757DC6}"/>
    <cellStyle name="SAPBEXHLevel1 7 4 2" xfId="9418" xr:uid="{00000000-0005-0000-0000-00000E590000}"/>
    <cellStyle name="SAPBEXHLevel1 7 4 2 2" xfId="25409" xr:uid="{00000000-0005-0000-0000-00000F590000}"/>
    <cellStyle name="SAPBEXHLevel1 7 4 3" xfId="12236" xr:uid="{00000000-0005-0000-0000-000010590000}"/>
    <cellStyle name="SAPBEXHLevel1 7 4 3 2" xfId="28080" xr:uid="{00000000-0005-0000-0000-000011590000}"/>
    <cellStyle name="SAPBEXHLevel1 7 4 4" xfId="10309" xr:uid="{00000000-0005-0000-0000-000012590000}"/>
    <cellStyle name="SAPBEXHLevel1 7 4 4 2" xfId="26251" xr:uid="{00000000-0005-0000-0000-000013590000}"/>
    <cellStyle name="SAPBEXHLevel1 7 4 5" xfId="17559" xr:uid="{00000000-0005-0000-0000-000014590000}"/>
    <cellStyle name="SAPBEXHLevel1 7 4 5 2" xfId="32675" xr:uid="{00000000-0005-0000-0000-000015590000}"/>
    <cellStyle name="SAPBEXHLevel1 7 4 6" xfId="20167" xr:uid="{00000000-0005-0000-0000-000016590000}"/>
    <cellStyle name="SAPBEXHLevel1 7 4 6 2" xfId="35104" xr:uid="{00000000-0005-0000-0000-000017590000}"/>
    <cellStyle name="SAPBEXHLevel1 7 4 7" xfId="21699" xr:uid="{00000000-0005-0000-0000-000018590000}"/>
    <cellStyle name="SAPBEXHLevel1 7 4 7 2" xfId="36621" xr:uid="{00000000-0005-0000-0000-000019590000}"/>
    <cellStyle name="SAPBEXHLevel1 7 4 8" xfId="41624" xr:uid="{04E3FB08-8D89-4A58-BDE3-7BF8B0E1EA38}"/>
    <cellStyle name="SAPBEXHLevel1 7 4 9" xfId="44003" xr:uid="{EF5BAF0C-6807-4451-B826-123952A2BFCC}"/>
    <cellStyle name="SAPBEXHLevel1 7 5" xfId="5408" xr:uid="{00000000-0005-0000-0000-00001A590000}"/>
    <cellStyle name="SAPBEXHLevel1 7 5 2" xfId="37562" xr:uid="{00000000-0005-0000-0000-00001B590000}"/>
    <cellStyle name="SAPBEXHLevel1 7 6" xfId="7263" xr:uid="{00000000-0005-0000-0000-00001C590000}"/>
    <cellStyle name="SAPBEXHLevel1 7 7" xfId="13366" xr:uid="{00000000-0005-0000-0000-00001D590000}"/>
    <cellStyle name="SAPBEXHLevel1 7 8" xfId="6543" xr:uid="{00000000-0005-0000-0000-00001E590000}"/>
    <cellStyle name="SAPBEXHLevel1 7 9" xfId="6748" xr:uid="{00000000-0005-0000-0000-00001F590000}"/>
    <cellStyle name="SAPBEXHLevel1 8" xfId="860" xr:uid="{00000000-0005-0000-0000-000020590000}"/>
    <cellStyle name="SAPBEXHLevel1 8 10" xfId="15714" xr:uid="{00000000-0005-0000-0000-000021590000}"/>
    <cellStyle name="SAPBEXHLevel1 8 11" xfId="22469" xr:uid="{00000000-0005-0000-0000-000022590000}"/>
    <cellStyle name="SAPBEXHLevel1 8 12" xfId="40674" xr:uid="{8AA2FB1A-BF19-4CF8-9184-09F1F15AB3AC}"/>
    <cellStyle name="SAPBEXHLevel1 8 13" xfId="42786" xr:uid="{D7C88018-F1F8-433A-99AD-61718DC712AB}"/>
    <cellStyle name="SAPBEXHLevel1 8 14" xfId="44979" xr:uid="{031417B3-E2F9-41C3-A3BA-8F39F457572C}"/>
    <cellStyle name="SAPBEXHLevel1 8 15" xfId="47305" xr:uid="{8D2D0DC3-7A3B-4BB2-BE5C-A2D1DF4969C0}"/>
    <cellStyle name="SAPBEXHLevel1 8 2" xfId="861" xr:uid="{00000000-0005-0000-0000-000023590000}"/>
    <cellStyle name="SAPBEXHLevel1 8 2 10" xfId="22470" xr:uid="{00000000-0005-0000-0000-000024590000}"/>
    <cellStyle name="SAPBEXHLevel1 8 2 11" xfId="39534" xr:uid="{44016BDC-C8DE-45BD-BF42-D533CE7FD526}"/>
    <cellStyle name="SAPBEXHLevel1 8 2 12" xfId="42787" xr:uid="{02F79B70-7D65-49BC-8E67-87A829272C50}"/>
    <cellStyle name="SAPBEXHLevel1 8 2 13" xfId="44980" xr:uid="{F5F8C510-F83C-4817-BFE2-DB72CF728416}"/>
    <cellStyle name="SAPBEXHLevel1 8 2 14" xfId="47306" xr:uid="{461AFB76-CF24-41E0-B499-E08FA34ED39D}"/>
    <cellStyle name="SAPBEXHLevel1 8 2 2" xfId="3265" xr:uid="{00000000-0005-0000-0000-000025590000}"/>
    <cellStyle name="SAPBEXHLevel1 8 2 2 10" xfId="44006" xr:uid="{CEAF8B07-65C5-4F06-BD81-BBCB830C195B}"/>
    <cellStyle name="SAPBEXHLevel1 8 2 2 11" xfId="46196" xr:uid="{675D7515-7BC0-4ECB-9893-ADA0339D177D}"/>
    <cellStyle name="SAPBEXHLevel1 8 2 2 12" xfId="48514" xr:uid="{FDDBC6B7-A6B2-4A28-A455-3712C63969E8}"/>
    <cellStyle name="SAPBEXHLevel1 8 2 2 2" xfId="8434" xr:uid="{00000000-0005-0000-0000-000026590000}"/>
    <cellStyle name="SAPBEXHLevel1 8 2 2 2 2" xfId="24463" xr:uid="{00000000-0005-0000-0000-000027590000}"/>
    <cellStyle name="SAPBEXHLevel1 8 2 2 3" xfId="11261" xr:uid="{00000000-0005-0000-0000-000028590000}"/>
    <cellStyle name="SAPBEXHLevel1 8 2 2 3 2" xfId="27128" xr:uid="{00000000-0005-0000-0000-000029590000}"/>
    <cellStyle name="SAPBEXHLevel1 8 2 2 4" xfId="15525" xr:uid="{00000000-0005-0000-0000-00002A590000}"/>
    <cellStyle name="SAPBEXHLevel1 8 2 2 4 2" xfId="30880" xr:uid="{00000000-0005-0000-0000-00002B590000}"/>
    <cellStyle name="SAPBEXHLevel1 8 2 2 5" xfId="16613" xr:uid="{00000000-0005-0000-0000-00002C590000}"/>
    <cellStyle name="SAPBEXHLevel1 8 2 2 5 2" xfId="31751" xr:uid="{00000000-0005-0000-0000-00002D590000}"/>
    <cellStyle name="SAPBEXHLevel1 8 2 2 6" xfId="19223" xr:uid="{00000000-0005-0000-0000-00002E590000}"/>
    <cellStyle name="SAPBEXHLevel1 8 2 2 6 2" xfId="34170" xr:uid="{00000000-0005-0000-0000-00002F590000}"/>
    <cellStyle name="SAPBEXHLevel1 8 2 2 7" xfId="21386" xr:uid="{00000000-0005-0000-0000-000030590000}"/>
    <cellStyle name="SAPBEXHLevel1 8 2 2 7 2" xfId="36312" xr:uid="{00000000-0005-0000-0000-000031590000}"/>
    <cellStyle name="SAPBEXHLevel1 8 2 2 8" xfId="6351" xr:uid="{00000000-0005-0000-0000-000032590000}"/>
    <cellStyle name="SAPBEXHLevel1 8 2 2 9" xfId="41621" xr:uid="{279DB799-64FC-4A1B-8623-D1C30ACD122F}"/>
    <cellStyle name="SAPBEXHLevel1 8 2 3" xfId="4260" xr:uid="{00000000-0005-0000-0000-000033590000}"/>
    <cellStyle name="SAPBEXHLevel1 8 2 3 2" xfId="9415" xr:uid="{00000000-0005-0000-0000-000034590000}"/>
    <cellStyle name="SAPBEXHLevel1 8 2 3 2 2" xfId="25406" xr:uid="{00000000-0005-0000-0000-000035590000}"/>
    <cellStyle name="SAPBEXHLevel1 8 2 3 3" xfId="12233" xr:uid="{00000000-0005-0000-0000-000036590000}"/>
    <cellStyle name="SAPBEXHLevel1 8 2 3 3 2" xfId="28077" xr:uid="{00000000-0005-0000-0000-000037590000}"/>
    <cellStyle name="SAPBEXHLevel1 8 2 3 4" xfId="14411" xr:uid="{00000000-0005-0000-0000-000038590000}"/>
    <cellStyle name="SAPBEXHLevel1 8 2 3 4 2" xfId="29930" xr:uid="{00000000-0005-0000-0000-000039590000}"/>
    <cellStyle name="SAPBEXHLevel1 8 2 3 5" xfId="17556" xr:uid="{00000000-0005-0000-0000-00003A590000}"/>
    <cellStyle name="SAPBEXHLevel1 8 2 3 5 2" xfId="32672" xr:uid="{00000000-0005-0000-0000-00003B590000}"/>
    <cellStyle name="SAPBEXHLevel1 8 2 3 6" xfId="20164" xr:uid="{00000000-0005-0000-0000-00003C590000}"/>
    <cellStyle name="SAPBEXHLevel1 8 2 3 6 2" xfId="35101" xr:uid="{00000000-0005-0000-0000-00003D590000}"/>
    <cellStyle name="SAPBEXHLevel1 8 2 3 7" xfId="21214" xr:uid="{00000000-0005-0000-0000-00003E590000}"/>
    <cellStyle name="SAPBEXHLevel1 8 2 3 7 2" xfId="36140" xr:uid="{00000000-0005-0000-0000-00003F590000}"/>
    <cellStyle name="SAPBEXHLevel1 8 2 4" xfId="5405" xr:uid="{00000000-0005-0000-0000-000040590000}"/>
    <cellStyle name="SAPBEXHLevel1 8 2 4 2" xfId="37559" xr:uid="{00000000-0005-0000-0000-000041590000}"/>
    <cellStyle name="SAPBEXHLevel1 8 2 5" xfId="7211" xr:uid="{00000000-0005-0000-0000-000042590000}"/>
    <cellStyle name="SAPBEXHLevel1 8 2 6" xfId="11827" xr:uid="{00000000-0005-0000-0000-000043590000}"/>
    <cellStyle name="SAPBEXHLevel1 8 2 7" xfId="5239" xr:uid="{00000000-0005-0000-0000-000044590000}"/>
    <cellStyle name="SAPBEXHLevel1 8 2 8" xfId="14152" xr:uid="{00000000-0005-0000-0000-000045590000}"/>
    <cellStyle name="SAPBEXHLevel1 8 2 9" xfId="5260" xr:uid="{00000000-0005-0000-0000-000046590000}"/>
    <cellStyle name="SAPBEXHLevel1 8 3" xfId="3264" xr:uid="{00000000-0005-0000-0000-000047590000}"/>
    <cellStyle name="SAPBEXHLevel1 8 3 10" xfId="42344" xr:uid="{DCEA0454-7F92-4EE9-8A65-CBCAC3397468}"/>
    <cellStyle name="SAPBEXHLevel1 8 3 11" xfId="44821" xr:uid="{5E9D0433-0545-4367-9A4F-5F70BAA64EDC}"/>
    <cellStyle name="SAPBEXHLevel1 8 3 12" xfId="46877" xr:uid="{A54FDBCC-EB21-4FD0-A99D-BA441CDD9595}"/>
    <cellStyle name="SAPBEXHLevel1 8 3 13" xfId="49180" xr:uid="{B16D3065-D4D3-4A6A-BFF8-6FFD6B764ECC}"/>
    <cellStyle name="SAPBEXHLevel1 8 3 2" xfId="8433" xr:uid="{00000000-0005-0000-0000-000048590000}"/>
    <cellStyle name="SAPBEXHLevel1 8 3 2 2" xfId="24462" xr:uid="{00000000-0005-0000-0000-000049590000}"/>
    <cellStyle name="SAPBEXHLevel1 8 3 2 3" xfId="42032" xr:uid="{07C528B2-9455-4568-8B6D-BD5BD306EE22}"/>
    <cellStyle name="SAPBEXHLevel1 8 3 2 4" xfId="42470" xr:uid="{85935589-A9F0-4A6C-B9FA-46298B147266}"/>
    <cellStyle name="SAPBEXHLevel1 8 3 2 5" xfId="44938" xr:uid="{A8DCBC73-95C3-427A-81B9-18A661556A95}"/>
    <cellStyle name="SAPBEXHLevel1 8 3 2 6" xfId="47001" xr:uid="{A5C96C1D-B6F5-40C0-AC51-811941FC7BDC}"/>
    <cellStyle name="SAPBEXHLevel1 8 3 2 7" xfId="49298" xr:uid="{5B3C868C-8506-4B49-83A6-8FF63354D23F}"/>
    <cellStyle name="SAPBEXHLevel1 8 3 3" xfId="11260" xr:uid="{00000000-0005-0000-0000-00004A590000}"/>
    <cellStyle name="SAPBEXHLevel1 8 3 3 2" xfId="27127" xr:uid="{00000000-0005-0000-0000-00004B590000}"/>
    <cellStyle name="SAPBEXHLevel1 8 3 4" xfId="13090" xr:uid="{00000000-0005-0000-0000-00004C590000}"/>
    <cellStyle name="SAPBEXHLevel1 8 3 4 2" xfId="28870" xr:uid="{00000000-0005-0000-0000-00004D590000}"/>
    <cellStyle name="SAPBEXHLevel1 8 3 5" xfId="16612" xr:uid="{00000000-0005-0000-0000-00004E590000}"/>
    <cellStyle name="SAPBEXHLevel1 8 3 5 2" xfId="31750" xr:uid="{00000000-0005-0000-0000-00004F590000}"/>
    <cellStyle name="SAPBEXHLevel1 8 3 6" xfId="19222" xr:uid="{00000000-0005-0000-0000-000050590000}"/>
    <cellStyle name="SAPBEXHLevel1 8 3 6 2" xfId="34169" xr:uid="{00000000-0005-0000-0000-000051590000}"/>
    <cellStyle name="SAPBEXHLevel1 8 3 7" xfId="21385" xr:uid="{00000000-0005-0000-0000-000052590000}"/>
    <cellStyle name="SAPBEXHLevel1 8 3 7 2" xfId="36311" xr:uid="{00000000-0005-0000-0000-000053590000}"/>
    <cellStyle name="SAPBEXHLevel1 8 3 8" xfId="6350" xr:uid="{00000000-0005-0000-0000-000054590000}"/>
    <cellStyle name="SAPBEXHLevel1 8 3 9" xfId="41905" xr:uid="{DA566E72-8CF3-4E56-8748-0290576B3AFD}"/>
    <cellStyle name="SAPBEXHLevel1 8 4" xfId="4261" xr:uid="{00000000-0005-0000-0000-000055590000}"/>
    <cellStyle name="SAPBEXHLevel1 8 4 10" xfId="46195" xr:uid="{CAD23986-4A47-4334-9E35-75FE5C9AD346}"/>
    <cellStyle name="SAPBEXHLevel1 8 4 11" xfId="48513" xr:uid="{548B480A-270F-4E55-9A06-60655F854736}"/>
    <cellStyle name="SAPBEXHLevel1 8 4 2" xfId="9416" xr:uid="{00000000-0005-0000-0000-000056590000}"/>
    <cellStyle name="SAPBEXHLevel1 8 4 2 2" xfId="25407" xr:uid="{00000000-0005-0000-0000-000057590000}"/>
    <cellStyle name="SAPBEXHLevel1 8 4 3" xfId="12234" xr:uid="{00000000-0005-0000-0000-000058590000}"/>
    <cellStyle name="SAPBEXHLevel1 8 4 3 2" xfId="28078" xr:uid="{00000000-0005-0000-0000-000059590000}"/>
    <cellStyle name="SAPBEXHLevel1 8 4 4" xfId="14900" xr:uid="{00000000-0005-0000-0000-00005A590000}"/>
    <cellStyle name="SAPBEXHLevel1 8 4 4 2" xfId="30351" xr:uid="{00000000-0005-0000-0000-00005B590000}"/>
    <cellStyle name="SAPBEXHLevel1 8 4 5" xfId="17557" xr:uid="{00000000-0005-0000-0000-00005C590000}"/>
    <cellStyle name="SAPBEXHLevel1 8 4 5 2" xfId="32673" xr:uid="{00000000-0005-0000-0000-00005D590000}"/>
    <cellStyle name="SAPBEXHLevel1 8 4 6" xfId="20165" xr:uid="{00000000-0005-0000-0000-00005E590000}"/>
    <cellStyle name="SAPBEXHLevel1 8 4 6 2" xfId="35102" xr:uid="{00000000-0005-0000-0000-00005F590000}"/>
    <cellStyle name="SAPBEXHLevel1 8 4 7" xfId="21973" xr:uid="{00000000-0005-0000-0000-000060590000}"/>
    <cellStyle name="SAPBEXHLevel1 8 4 7 2" xfId="36892" xr:uid="{00000000-0005-0000-0000-000061590000}"/>
    <cellStyle name="SAPBEXHLevel1 8 4 8" xfId="41622" xr:uid="{D6F0E87A-6CA4-4EDE-8217-4959E3538590}"/>
    <cellStyle name="SAPBEXHLevel1 8 4 9" xfId="44005" xr:uid="{5CD6BB6A-AC7E-4EBA-AFD1-6524C1B1D4E1}"/>
    <cellStyle name="SAPBEXHLevel1 8 5" xfId="5406" xr:uid="{00000000-0005-0000-0000-000062590000}"/>
    <cellStyle name="SAPBEXHLevel1 8 5 2" xfId="37560" xr:uid="{00000000-0005-0000-0000-000063590000}"/>
    <cellStyle name="SAPBEXHLevel1 8 6" xfId="7227" xr:uid="{00000000-0005-0000-0000-000064590000}"/>
    <cellStyle name="SAPBEXHLevel1 8 7" xfId="13367" xr:uid="{00000000-0005-0000-0000-000065590000}"/>
    <cellStyle name="SAPBEXHLevel1 8 8" xfId="6544" xr:uid="{00000000-0005-0000-0000-000066590000}"/>
    <cellStyle name="SAPBEXHLevel1 8 9" xfId="7047" xr:uid="{00000000-0005-0000-0000-000067590000}"/>
    <cellStyle name="SAPBEXHLevel1 9" xfId="862" xr:uid="{00000000-0005-0000-0000-000068590000}"/>
    <cellStyle name="SAPBEXHLevel1 9 10" xfId="6555" xr:uid="{00000000-0005-0000-0000-000069590000}"/>
    <cellStyle name="SAPBEXHLevel1 9 11" xfId="22471" xr:uid="{00000000-0005-0000-0000-00006A590000}"/>
    <cellStyle name="SAPBEXHLevel1 9 12" xfId="40673" xr:uid="{6E067375-BB3E-44A1-B594-26EB30E6FC34}"/>
    <cellStyle name="SAPBEXHLevel1 9 13" xfId="42788" xr:uid="{B8BE667D-E695-4B67-BC58-99E2791562C0}"/>
    <cellStyle name="SAPBEXHLevel1 9 14" xfId="44981" xr:uid="{4DBF141D-CBB4-45AE-B881-4CA89ED188BD}"/>
    <cellStyle name="SAPBEXHLevel1 9 15" xfId="47307" xr:uid="{D93C556A-C936-41CA-BF86-D72999CC30BC}"/>
    <cellStyle name="SAPBEXHLevel1 9 2" xfId="3267" xr:uid="{00000000-0005-0000-0000-00006B590000}"/>
    <cellStyle name="SAPBEXHLevel1 9 2 10" xfId="44982" xr:uid="{32C026B9-C639-46F8-AC16-C53C13831F69}"/>
    <cellStyle name="SAPBEXHLevel1 9 2 11" xfId="47308" xr:uid="{29D244FA-A397-4084-9522-DC6029CEA2F2}"/>
    <cellStyle name="SAPBEXHLevel1 9 2 2" xfId="4258" xr:uid="{00000000-0005-0000-0000-00006C590000}"/>
    <cellStyle name="SAPBEXHLevel1 9 2 2 10" xfId="46198" xr:uid="{B7DF4E87-4C1F-4508-84AF-0FC33A2E7CDE}"/>
    <cellStyle name="SAPBEXHLevel1 9 2 2 11" xfId="48516" xr:uid="{A3C6B72A-0A64-4DC7-8950-DBDDCC4590A7}"/>
    <cellStyle name="SAPBEXHLevel1 9 2 2 2" xfId="9413" xr:uid="{00000000-0005-0000-0000-00006D590000}"/>
    <cellStyle name="SAPBEXHLevel1 9 2 2 2 2" xfId="25404" xr:uid="{00000000-0005-0000-0000-00006E590000}"/>
    <cellStyle name="SAPBEXHLevel1 9 2 2 3" xfId="12231" xr:uid="{00000000-0005-0000-0000-00006F590000}"/>
    <cellStyle name="SAPBEXHLevel1 9 2 2 3 2" xfId="28075" xr:uid="{00000000-0005-0000-0000-000070590000}"/>
    <cellStyle name="SAPBEXHLevel1 9 2 2 4" xfId="14901" xr:uid="{00000000-0005-0000-0000-000071590000}"/>
    <cellStyle name="SAPBEXHLevel1 9 2 2 4 2" xfId="30352" xr:uid="{00000000-0005-0000-0000-000072590000}"/>
    <cellStyle name="SAPBEXHLevel1 9 2 2 5" xfId="17554" xr:uid="{00000000-0005-0000-0000-000073590000}"/>
    <cellStyle name="SAPBEXHLevel1 9 2 2 5 2" xfId="32670" xr:uid="{00000000-0005-0000-0000-000074590000}"/>
    <cellStyle name="SAPBEXHLevel1 9 2 2 6" xfId="20162" xr:uid="{00000000-0005-0000-0000-000075590000}"/>
    <cellStyle name="SAPBEXHLevel1 9 2 2 6 2" xfId="35099" xr:uid="{00000000-0005-0000-0000-000076590000}"/>
    <cellStyle name="SAPBEXHLevel1 9 2 2 7" xfId="21974" xr:uid="{00000000-0005-0000-0000-000077590000}"/>
    <cellStyle name="SAPBEXHLevel1 9 2 2 7 2" xfId="36893" xr:uid="{00000000-0005-0000-0000-000078590000}"/>
    <cellStyle name="SAPBEXHLevel1 9 2 2 8" xfId="41619" xr:uid="{30ACF7F4-7C9D-467A-91B2-C34434BB7653}"/>
    <cellStyle name="SAPBEXHLevel1 9 2 2 9" xfId="44008" xr:uid="{9E16248E-9600-4812-BB5A-AF562965DAB7}"/>
    <cellStyle name="SAPBEXHLevel1 9 2 3" xfId="8436" xr:uid="{00000000-0005-0000-0000-000079590000}"/>
    <cellStyle name="SAPBEXHLevel1 9 2 3 2" xfId="24465" xr:uid="{00000000-0005-0000-0000-00007A590000}"/>
    <cellStyle name="SAPBEXHLevel1 9 2 4" xfId="11263" xr:uid="{00000000-0005-0000-0000-00007B590000}"/>
    <cellStyle name="SAPBEXHLevel1 9 2 4 2" xfId="27130" xr:uid="{00000000-0005-0000-0000-00007C590000}"/>
    <cellStyle name="SAPBEXHLevel1 9 2 5" xfId="15529" xr:uid="{00000000-0005-0000-0000-00007D590000}"/>
    <cellStyle name="SAPBEXHLevel1 9 2 5 2" xfId="30884" xr:uid="{00000000-0005-0000-0000-00007E590000}"/>
    <cellStyle name="SAPBEXHLevel1 9 2 6" xfId="16615" xr:uid="{00000000-0005-0000-0000-00007F590000}"/>
    <cellStyle name="SAPBEXHLevel1 9 2 6 2" xfId="31753" xr:uid="{00000000-0005-0000-0000-000080590000}"/>
    <cellStyle name="SAPBEXHLevel1 9 2 7" xfId="19225" xr:uid="{00000000-0005-0000-0000-000081590000}"/>
    <cellStyle name="SAPBEXHLevel1 9 2 7 2" xfId="34172" xr:uid="{00000000-0005-0000-0000-000082590000}"/>
    <cellStyle name="SAPBEXHLevel1 9 2 8" xfId="39533" xr:uid="{0E8EF8A2-50FC-4B3C-9FCA-F931F5809586}"/>
    <cellStyle name="SAPBEXHLevel1 9 2 9" xfId="42789" xr:uid="{E3882783-0264-4991-B44E-37C06DF713F3}"/>
    <cellStyle name="SAPBEXHLevel1 9 3" xfId="3266" xr:uid="{00000000-0005-0000-0000-000083590000}"/>
    <cellStyle name="SAPBEXHLevel1 9 3 10" xfId="44007" xr:uid="{4B458A85-D097-46AA-B1FF-CB1E754393EE}"/>
    <cellStyle name="SAPBEXHLevel1 9 3 11" xfId="46197" xr:uid="{2DB9D29C-B5D5-49D9-9157-02AC275FD529}"/>
    <cellStyle name="SAPBEXHLevel1 9 3 12" xfId="48515" xr:uid="{E73E1909-6979-4BC3-B3DF-555CB9EC36AC}"/>
    <cellStyle name="SAPBEXHLevel1 9 3 2" xfId="8435" xr:uid="{00000000-0005-0000-0000-000084590000}"/>
    <cellStyle name="SAPBEXHLevel1 9 3 2 2" xfId="24464" xr:uid="{00000000-0005-0000-0000-000085590000}"/>
    <cellStyle name="SAPBEXHLevel1 9 3 3" xfId="11262" xr:uid="{00000000-0005-0000-0000-000086590000}"/>
    <cellStyle name="SAPBEXHLevel1 9 3 3 2" xfId="27129" xr:uid="{00000000-0005-0000-0000-000087590000}"/>
    <cellStyle name="SAPBEXHLevel1 9 3 4" xfId="13098" xr:uid="{00000000-0005-0000-0000-000088590000}"/>
    <cellStyle name="SAPBEXHLevel1 9 3 4 2" xfId="28878" xr:uid="{00000000-0005-0000-0000-000089590000}"/>
    <cellStyle name="SAPBEXHLevel1 9 3 5" xfId="16614" xr:uid="{00000000-0005-0000-0000-00008A590000}"/>
    <cellStyle name="SAPBEXHLevel1 9 3 5 2" xfId="31752" xr:uid="{00000000-0005-0000-0000-00008B590000}"/>
    <cellStyle name="SAPBEXHLevel1 9 3 6" xfId="19224" xr:uid="{00000000-0005-0000-0000-00008C590000}"/>
    <cellStyle name="SAPBEXHLevel1 9 3 6 2" xfId="34171" xr:uid="{00000000-0005-0000-0000-00008D590000}"/>
    <cellStyle name="SAPBEXHLevel1 9 3 7" xfId="21387" xr:uid="{00000000-0005-0000-0000-00008E590000}"/>
    <cellStyle name="SAPBEXHLevel1 9 3 7 2" xfId="36313" xr:uid="{00000000-0005-0000-0000-00008F590000}"/>
    <cellStyle name="SAPBEXHLevel1 9 3 8" xfId="6352" xr:uid="{00000000-0005-0000-0000-000090590000}"/>
    <cellStyle name="SAPBEXHLevel1 9 3 9" xfId="41620" xr:uid="{4345C92B-9050-4AD0-B9D7-CC2129891E10}"/>
    <cellStyle name="SAPBEXHLevel1 9 4" xfId="4259" xr:uid="{00000000-0005-0000-0000-000091590000}"/>
    <cellStyle name="SAPBEXHLevel1 9 4 2" xfId="9414" xr:uid="{00000000-0005-0000-0000-000092590000}"/>
    <cellStyle name="SAPBEXHLevel1 9 4 2 2" xfId="25405" xr:uid="{00000000-0005-0000-0000-000093590000}"/>
    <cellStyle name="SAPBEXHLevel1 9 4 3" xfId="12232" xr:uid="{00000000-0005-0000-0000-000094590000}"/>
    <cellStyle name="SAPBEXHLevel1 9 4 3 2" xfId="28076" xr:uid="{00000000-0005-0000-0000-000095590000}"/>
    <cellStyle name="SAPBEXHLevel1 9 4 4" xfId="13975" xr:uid="{00000000-0005-0000-0000-000096590000}"/>
    <cellStyle name="SAPBEXHLevel1 9 4 4 2" xfId="29557" xr:uid="{00000000-0005-0000-0000-000097590000}"/>
    <cellStyle name="SAPBEXHLevel1 9 4 5" xfId="17555" xr:uid="{00000000-0005-0000-0000-000098590000}"/>
    <cellStyle name="SAPBEXHLevel1 9 4 5 2" xfId="32671" xr:uid="{00000000-0005-0000-0000-000099590000}"/>
    <cellStyle name="SAPBEXHLevel1 9 4 6" xfId="20163" xr:uid="{00000000-0005-0000-0000-00009A590000}"/>
    <cellStyle name="SAPBEXHLevel1 9 4 6 2" xfId="35100" xr:uid="{00000000-0005-0000-0000-00009B590000}"/>
    <cellStyle name="SAPBEXHLevel1 9 4 7" xfId="21700" xr:uid="{00000000-0005-0000-0000-00009C590000}"/>
    <cellStyle name="SAPBEXHLevel1 9 4 7 2" xfId="36622" xr:uid="{00000000-0005-0000-0000-00009D590000}"/>
    <cellStyle name="SAPBEXHLevel1 9 5" xfId="5404" xr:uid="{00000000-0005-0000-0000-00009E590000}"/>
    <cellStyle name="SAPBEXHLevel1 9 5 2" xfId="37558" xr:uid="{00000000-0005-0000-0000-00009F590000}"/>
    <cellStyle name="SAPBEXHLevel1 9 6" xfId="7255" xr:uid="{00000000-0005-0000-0000-0000A0590000}"/>
    <cellStyle name="SAPBEXHLevel1 9 7" xfId="13368" xr:uid="{00000000-0005-0000-0000-0000A1590000}"/>
    <cellStyle name="SAPBEXHLevel1 9 8" xfId="15380" xr:uid="{00000000-0005-0000-0000-0000A2590000}"/>
    <cellStyle name="SAPBEXHLevel1 9 9" xfId="14951" xr:uid="{00000000-0005-0000-0000-0000A3590000}"/>
    <cellStyle name="SAPBEXHLevel1_CC - Div XRef" xfId="1870" xr:uid="{00000000-0005-0000-0000-0000A4590000}"/>
    <cellStyle name="SAPBEXHLevel1X" xfId="94" xr:uid="{00000000-0005-0000-0000-0000A5590000}"/>
    <cellStyle name="SAPBEXHLevel1X 10" xfId="1871" xr:uid="{00000000-0005-0000-0000-0000A6590000}"/>
    <cellStyle name="SAPBEXHLevel1X 10 10" xfId="42790" xr:uid="{8CCF770B-2125-4B30-A216-43696416EA26}"/>
    <cellStyle name="SAPBEXHLevel1X 10 11" xfId="44983" xr:uid="{7E5C6E5A-55E9-4A6A-A899-B29B9DE5FA76}"/>
    <cellStyle name="SAPBEXHLevel1X 10 12" xfId="47309" xr:uid="{ED3C0324-58EB-4811-A197-8122E657FBF8}"/>
    <cellStyle name="SAPBEXHLevel1X 10 2" xfId="3269" xr:uid="{00000000-0005-0000-0000-0000A7590000}"/>
    <cellStyle name="SAPBEXHLevel1X 10 2 10" xfId="44984" xr:uid="{7582D8D7-119C-40A4-BC89-115745D3DE08}"/>
    <cellStyle name="SAPBEXHLevel1X 10 2 11" xfId="47310" xr:uid="{A34C7BD8-9640-480B-A433-1FCA6544868C}"/>
    <cellStyle name="SAPBEXHLevel1X 10 2 2" xfId="4256" xr:uid="{00000000-0005-0000-0000-0000A8590000}"/>
    <cellStyle name="SAPBEXHLevel1X 10 2 2 10" xfId="46200" xr:uid="{995D6B35-9D06-4AA3-B73A-CF245E403A45}"/>
    <cellStyle name="SAPBEXHLevel1X 10 2 2 11" xfId="48518" xr:uid="{21EB4E5A-B9F7-4559-8646-C1797FAB6437}"/>
    <cellStyle name="SAPBEXHLevel1X 10 2 2 2" xfId="9411" xr:uid="{00000000-0005-0000-0000-0000A9590000}"/>
    <cellStyle name="SAPBEXHLevel1X 10 2 2 2 2" xfId="25402" xr:uid="{00000000-0005-0000-0000-0000AA590000}"/>
    <cellStyle name="SAPBEXHLevel1X 10 2 2 3" xfId="12229" xr:uid="{00000000-0005-0000-0000-0000AB590000}"/>
    <cellStyle name="SAPBEXHLevel1X 10 2 2 3 2" xfId="28073" xr:uid="{00000000-0005-0000-0000-0000AC590000}"/>
    <cellStyle name="SAPBEXHLevel1X 10 2 2 4" xfId="14527" xr:uid="{00000000-0005-0000-0000-0000AD590000}"/>
    <cellStyle name="SAPBEXHLevel1X 10 2 2 4 2" xfId="30030" xr:uid="{00000000-0005-0000-0000-0000AE590000}"/>
    <cellStyle name="SAPBEXHLevel1X 10 2 2 5" xfId="17552" xr:uid="{00000000-0005-0000-0000-0000AF590000}"/>
    <cellStyle name="SAPBEXHLevel1X 10 2 2 5 2" xfId="32668" xr:uid="{00000000-0005-0000-0000-0000B0590000}"/>
    <cellStyle name="SAPBEXHLevel1X 10 2 2 6" xfId="20160" xr:uid="{00000000-0005-0000-0000-0000B1590000}"/>
    <cellStyle name="SAPBEXHLevel1X 10 2 2 6 2" xfId="35097" xr:uid="{00000000-0005-0000-0000-0000B2590000}"/>
    <cellStyle name="SAPBEXHLevel1X 10 2 2 7" xfId="21550" xr:uid="{00000000-0005-0000-0000-0000B3590000}"/>
    <cellStyle name="SAPBEXHLevel1X 10 2 2 7 2" xfId="36476" xr:uid="{00000000-0005-0000-0000-0000B4590000}"/>
    <cellStyle name="SAPBEXHLevel1X 10 2 2 8" xfId="38161" xr:uid="{6D6D7CEE-5AA8-47B9-AEDF-96269F3A6A2A}"/>
    <cellStyle name="SAPBEXHLevel1X 10 2 2 9" xfId="44010" xr:uid="{FBFF5721-FC73-4FA5-820B-0CD95E4DD283}"/>
    <cellStyle name="SAPBEXHLevel1X 10 2 3" xfId="8438" xr:uid="{00000000-0005-0000-0000-0000B5590000}"/>
    <cellStyle name="SAPBEXHLevel1X 10 2 3 2" xfId="24467" xr:uid="{00000000-0005-0000-0000-0000B6590000}"/>
    <cellStyle name="SAPBEXHLevel1X 10 2 4" xfId="11265" xr:uid="{00000000-0005-0000-0000-0000B7590000}"/>
    <cellStyle name="SAPBEXHLevel1X 10 2 4 2" xfId="27132" xr:uid="{00000000-0005-0000-0000-0000B8590000}"/>
    <cellStyle name="SAPBEXHLevel1X 10 2 5" xfId="13052" xr:uid="{00000000-0005-0000-0000-0000B9590000}"/>
    <cellStyle name="SAPBEXHLevel1X 10 2 5 2" xfId="28839" xr:uid="{00000000-0005-0000-0000-0000BA590000}"/>
    <cellStyle name="SAPBEXHLevel1X 10 2 6" xfId="16617" xr:uid="{00000000-0005-0000-0000-0000BB590000}"/>
    <cellStyle name="SAPBEXHLevel1X 10 2 6 2" xfId="31755" xr:uid="{00000000-0005-0000-0000-0000BC590000}"/>
    <cellStyle name="SAPBEXHLevel1X 10 2 7" xfId="19227" xr:uid="{00000000-0005-0000-0000-0000BD590000}"/>
    <cellStyle name="SAPBEXHLevel1X 10 2 7 2" xfId="34174" xr:uid="{00000000-0005-0000-0000-0000BE590000}"/>
    <cellStyle name="SAPBEXHLevel1X 10 2 8" xfId="40672" xr:uid="{6F6D2A45-4610-4769-A1F7-11710A8BD28C}"/>
    <cellStyle name="SAPBEXHLevel1X 10 2 9" xfId="42791" xr:uid="{DCB8824D-9CB7-4268-964B-BF8E5723CCA7}"/>
    <cellStyle name="SAPBEXHLevel1X 10 3" xfId="4257" xr:uid="{00000000-0005-0000-0000-0000BF590000}"/>
    <cellStyle name="SAPBEXHLevel1X 10 3 10" xfId="46199" xr:uid="{7F24EB0F-65DF-441B-94A3-769024F7982A}"/>
    <cellStyle name="SAPBEXHLevel1X 10 3 11" xfId="48517" xr:uid="{4459CD20-F621-4069-8E74-D82596B6761A}"/>
    <cellStyle name="SAPBEXHLevel1X 10 3 2" xfId="9412" xr:uid="{00000000-0005-0000-0000-0000C0590000}"/>
    <cellStyle name="SAPBEXHLevel1X 10 3 2 2" xfId="25403" xr:uid="{00000000-0005-0000-0000-0000C1590000}"/>
    <cellStyle name="SAPBEXHLevel1X 10 3 3" xfId="12230" xr:uid="{00000000-0005-0000-0000-0000C2590000}"/>
    <cellStyle name="SAPBEXHLevel1X 10 3 3 2" xfId="28074" xr:uid="{00000000-0005-0000-0000-0000C3590000}"/>
    <cellStyle name="SAPBEXHLevel1X 10 3 4" xfId="13974" xr:uid="{00000000-0005-0000-0000-0000C4590000}"/>
    <cellStyle name="SAPBEXHLevel1X 10 3 4 2" xfId="29556" xr:uid="{00000000-0005-0000-0000-0000C5590000}"/>
    <cellStyle name="SAPBEXHLevel1X 10 3 5" xfId="17553" xr:uid="{00000000-0005-0000-0000-0000C6590000}"/>
    <cellStyle name="SAPBEXHLevel1X 10 3 5 2" xfId="32669" xr:uid="{00000000-0005-0000-0000-0000C7590000}"/>
    <cellStyle name="SAPBEXHLevel1X 10 3 6" xfId="20161" xr:uid="{00000000-0005-0000-0000-0000C8590000}"/>
    <cellStyle name="SAPBEXHLevel1X 10 3 6 2" xfId="35098" xr:uid="{00000000-0005-0000-0000-0000C9590000}"/>
    <cellStyle name="SAPBEXHLevel1X 10 3 7" xfId="21213" xr:uid="{00000000-0005-0000-0000-0000CA590000}"/>
    <cellStyle name="SAPBEXHLevel1X 10 3 7 2" xfId="36139" xr:uid="{00000000-0005-0000-0000-0000CB590000}"/>
    <cellStyle name="SAPBEXHLevel1X 10 3 8" xfId="41618" xr:uid="{C52AF157-D152-4A94-B259-D40FB2A5303B}"/>
    <cellStyle name="SAPBEXHLevel1X 10 3 9" xfId="44009" xr:uid="{57A9426C-43D2-46FB-A7EF-9A5049BBA2B3}"/>
    <cellStyle name="SAPBEXHLevel1X 10 4" xfId="7133" xr:uid="{00000000-0005-0000-0000-0000CC590000}"/>
    <cellStyle name="SAPBEXHLevel1X 10 4 2" xfId="23421" xr:uid="{00000000-0005-0000-0000-0000CD590000}"/>
    <cellStyle name="SAPBEXHLevel1X 10 5" xfId="7528" xr:uid="{00000000-0005-0000-0000-0000CE590000}"/>
    <cellStyle name="SAPBEXHLevel1X 10 5 2" xfId="23698" xr:uid="{00000000-0005-0000-0000-0000CF590000}"/>
    <cellStyle name="SAPBEXHLevel1X 10 6" xfId="7362" xr:uid="{00000000-0005-0000-0000-0000D0590000}"/>
    <cellStyle name="SAPBEXHLevel1X 10 6 2" xfId="23565" xr:uid="{00000000-0005-0000-0000-0000D1590000}"/>
    <cellStyle name="SAPBEXHLevel1X 10 7" xfId="15077" xr:uid="{00000000-0005-0000-0000-0000D2590000}"/>
    <cellStyle name="SAPBEXHLevel1X 10 7 2" xfId="30522" xr:uid="{00000000-0005-0000-0000-0000D3590000}"/>
    <cellStyle name="SAPBEXHLevel1X 10 8" xfId="15762" xr:uid="{00000000-0005-0000-0000-0000D4590000}"/>
    <cellStyle name="SAPBEXHLevel1X 10 8 2" xfId="31028" xr:uid="{00000000-0005-0000-0000-0000D5590000}"/>
    <cellStyle name="SAPBEXHLevel1X 10 9" xfId="39532" xr:uid="{4EC95FB2-46C1-4AC5-AFD5-23988B0F307C}"/>
    <cellStyle name="SAPBEXHLevel1X 11" xfId="1872" xr:uid="{00000000-0005-0000-0000-0000D6590000}"/>
    <cellStyle name="SAPBEXHLevel1X 11 10" xfId="42792" xr:uid="{B76D8BDD-1D6F-4AC8-8418-468016174995}"/>
    <cellStyle name="SAPBEXHLevel1X 11 11" xfId="44985" xr:uid="{EC117E7E-EF8E-4D26-A66E-5B79DC360EAF}"/>
    <cellStyle name="SAPBEXHLevel1X 11 12" xfId="47311" xr:uid="{E7735661-BD16-4259-83D8-98D760C17EAF}"/>
    <cellStyle name="SAPBEXHLevel1X 11 2" xfId="3271" xr:uid="{00000000-0005-0000-0000-0000D7590000}"/>
    <cellStyle name="SAPBEXHLevel1X 11 2 10" xfId="44986" xr:uid="{59393407-F834-4B6D-A2B7-A284EF8513C6}"/>
    <cellStyle name="SAPBEXHLevel1X 11 2 11" xfId="47312" xr:uid="{06F95EA8-216D-4AEB-816E-D3CF8B6EE114}"/>
    <cellStyle name="SAPBEXHLevel1X 11 2 2" xfId="4254" xr:uid="{00000000-0005-0000-0000-0000D8590000}"/>
    <cellStyle name="SAPBEXHLevel1X 11 2 2 10" xfId="46202" xr:uid="{4E338F20-E47C-4B79-99B4-38C9E53F20E3}"/>
    <cellStyle name="SAPBEXHLevel1X 11 2 2 11" xfId="48520" xr:uid="{1D97A356-98D3-4440-9C48-E302EFDDDFF5}"/>
    <cellStyle name="SAPBEXHLevel1X 11 2 2 2" xfId="9409" xr:uid="{00000000-0005-0000-0000-0000D9590000}"/>
    <cellStyle name="SAPBEXHLevel1X 11 2 2 2 2" xfId="25400" xr:uid="{00000000-0005-0000-0000-0000DA590000}"/>
    <cellStyle name="SAPBEXHLevel1X 11 2 2 3" xfId="12227" xr:uid="{00000000-0005-0000-0000-0000DB590000}"/>
    <cellStyle name="SAPBEXHLevel1X 11 2 2 3 2" xfId="28071" xr:uid="{00000000-0005-0000-0000-0000DC590000}"/>
    <cellStyle name="SAPBEXHLevel1X 11 2 2 4" xfId="14528" xr:uid="{00000000-0005-0000-0000-0000DD590000}"/>
    <cellStyle name="SAPBEXHLevel1X 11 2 2 4 2" xfId="30031" xr:uid="{00000000-0005-0000-0000-0000DE590000}"/>
    <cellStyle name="SAPBEXHLevel1X 11 2 2 5" xfId="17550" xr:uid="{00000000-0005-0000-0000-0000DF590000}"/>
    <cellStyle name="SAPBEXHLevel1X 11 2 2 5 2" xfId="32666" xr:uid="{00000000-0005-0000-0000-0000E0590000}"/>
    <cellStyle name="SAPBEXHLevel1X 11 2 2 6" xfId="20158" xr:uid="{00000000-0005-0000-0000-0000E1590000}"/>
    <cellStyle name="SAPBEXHLevel1X 11 2 2 6 2" xfId="35095" xr:uid="{00000000-0005-0000-0000-0000E2590000}"/>
    <cellStyle name="SAPBEXHLevel1X 11 2 2 7" xfId="21212" xr:uid="{00000000-0005-0000-0000-0000E3590000}"/>
    <cellStyle name="SAPBEXHLevel1X 11 2 2 7 2" xfId="36138" xr:uid="{00000000-0005-0000-0000-0000E4590000}"/>
    <cellStyle name="SAPBEXHLevel1X 11 2 2 8" xfId="38159" xr:uid="{69DBC509-1EEE-4D87-AAC5-0987984A8912}"/>
    <cellStyle name="SAPBEXHLevel1X 11 2 2 9" xfId="44012" xr:uid="{0890C0D7-EC16-40F4-9AD9-8D389981246E}"/>
    <cellStyle name="SAPBEXHLevel1X 11 2 3" xfId="8440" xr:uid="{00000000-0005-0000-0000-0000E5590000}"/>
    <cellStyle name="SAPBEXHLevel1X 11 2 3 2" xfId="24469" xr:uid="{00000000-0005-0000-0000-0000E6590000}"/>
    <cellStyle name="SAPBEXHLevel1X 11 2 4" xfId="11267" xr:uid="{00000000-0005-0000-0000-0000E7590000}"/>
    <cellStyle name="SAPBEXHLevel1X 11 2 4 2" xfId="27134" xr:uid="{00000000-0005-0000-0000-0000E8590000}"/>
    <cellStyle name="SAPBEXHLevel1X 11 2 5" xfId="7826" xr:uid="{00000000-0005-0000-0000-0000E9590000}"/>
    <cellStyle name="SAPBEXHLevel1X 11 2 5 2" xfId="23857" xr:uid="{00000000-0005-0000-0000-0000EA590000}"/>
    <cellStyle name="SAPBEXHLevel1X 11 2 6" xfId="16619" xr:uid="{00000000-0005-0000-0000-0000EB590000}"/>
    <cellStyle name="SAPBEXHLevel1X 11 2 6 2" xfId="31757" xr:uid="{00000000-0005-0000-0000-0000EC590000}"/>
    <cellStyle name="SAPBEXHLevel1X 11 2 7" xfId="19229" xr:uid="{00000000-0005-0000-0000-0000ED590000}"/>
    <cellStyle name="SAPBEXHLevel1X 11 2 7 2" xfId="34176" xr:uid="{00000000-0005-0000-0000-0000EE590000}"/>
    <cellStyle name="SAPBEXHLevel1X 11 2 8" xfId="40671" xr:uid="{46533D39-E187-430A-ACFE-7967833F858C}"/>
    <cellStyle name="SAPBEXHLevel1X 11 2 9" xfId="42793" xr:uid="{02AA4C85-B8B7-42B5-9374-66504913EAF7}"/>
    <cellStyle name="SAPBEXHLevel1X 11 3" xfId="4255" xr:uid="{00000000-0005-0000-0000-0000EF590000}"/>
    <cellStyle name="SAPBEXHLevel1X 11 3 10" xfId="46201" xr:uid="{9D022594-C105-4BB8-9488-C11CC0C8D0FA}"/>
    <cellStyle name="SAPBEXHLevel1X 11 3 11" xfId="48519" xr:uid="{3980CF0F-6D67-455B-9F2B-30D4B5808655}"/>
    <cellStyle name="SAPBEXHLevel1X 11 3 2" xfId="9410" xr:uid="{00000000-0005-0000-0000-0000F0590000}"/>
    <cellStyle name="SAPBEXHLevel1X 11 3 2 2" xfId="25401" xr:uid="{00000000-0005-0000-0000-0000F1590000}"/>
    <cellStyle name="SAPBEXHLevel1X 11 3 3" xfId="12228" xr:uid="{00000000-0005-0000-0000-0000F2590000}"/>
    <cellStyle name="SAPBEXHLevel1X 11 3 3 2" xfId="28072" xr:uid="{00000000-0005-0000-0000-0000F3590000}"/>
    <cellStyle name="SAPBEXHLevel1X 11 3 4" xfId="14410" xr:uid="{00000000-0005-0000-0000-0000F4590000}"/>
    <cellStyle name="SAPBEXHLevel1X 11 3 4 2" xfId="29929" xr:uid="{00000000-0005-0000-0000-0000F5590000}"/>
    <cellStyle name="SAPBEXHLevel1X 11 3 5" xfId="17551" xr:uid="{00000000-0005-0000-0000-0000F6590000}"/>
    <cellStyle name="SAPBEXHLevel1X 11 3 5 2" xfId="32667" xr:uid="{00000000-0005-0000-0000-0000F7590000}"/>
    <cellStyle name="SAPBEXHLevel1X 11 3 6" xfId="20159" xr:uid="{00000000-0005-0000-0000-0000F8590000}"/>
    <cellStyle name="SAPBEXHLevel1X 11 3 6 2" xfId="35096" xr:uid="{00000000-0005-0000-0000-0000F9590000}"/>
    <cellStyle name="SAPBEXHLevel1X 11 3 7" xfId="21975" xr:uid="{00000000-0005-0000-0000-0000FA590000}"/>
    <cellStyle name="SAPBEXHLevel1X 11 3 7 2" xfId="36894" xr:uid="{00000000-0005-0000-0000-0000FB590000}"/>
    <cellStyle name="SAPBEXHLevel1X 11 3 8" xfId="38160" xr:uid="{126BD32C-D7EA-42EA-AA98-E0EE40C1E6B4}"/>
    <cellStyle name="SAPBEXHLevel1X 11 3 9" xfId="44011" xr:uid="{9FA503E0-761A-444A-8C66-28526AB0CD87}"/>
    <cellStyle name="SAPBEXHLevel1X 11 4" xfId="7134" xr:uid="{00000000-0005-0000-0000-0000FC590000}"/>
    <cellStyle name="SAPBEXHLevel1X 11 4 2" xfId="23422" xr:uid="{00000000-0005-0000-0000-0000FD590000}"/>
    <cellStyle name="SAPBEXHLevel1X 11 5" xfId="7527" xr:uid="{00000000-0005-0000-0000-0000FE590000}"/>
    <cellStyle name="SAPBEXHLevel1X 11 5 2" xfId="23697" xr:uid="{00000000-0005-0000-0000-0000FF590000}"/>
    <cellStyle name="SAPBEXHLevel1X 11 6" xfId="7014" xr:uid="{00000000-0005-0000-0000-0000005A0000}"/>
    <cellStyle name="SAPBEXHLevel1X 11 6 2" xfId="23390" xr:uid="{00000000-0005-0000-0000-0000015A0000}"/>
    <cellStyle name="SAPBEXHLevel1X 11 7" xfId="13486" xr:uid="{00000000-0005-0000-0000-0000025A0000}"/>
    <cellStyle name="SAPBEXHLevel1X 11 7 2" xfId="29126" xr:uid="{00000000-0005-0000-0000-0000035A0000}"/>
    <cellStyle name="SAPBEXHLevel1X 11 8" xfId="15761" xr:uid="{00000000-0005-0000-0000-0000045A0000}"/>
    <cellStyle name="SAPBEXHLevel1X 11 8 2" xfId="31027" xr:uid="{00000000-0005-0000-0000-0000055A0000}"/>
    <cellStyle name="SAPBEXHLevel1X 11 9" xfId="39531" xr:uid="{F876087F-65DE-4F9B-A8F4-72266761F0EB}"/>
    <cellStyle name="SAPBEXHLevel1X 11_48MW CMSI CAPEX Budget rev 11Jun10-rev16b (Updated Forecast cash flow)" xfId="3272" xr:uid="{00000000-0005-0000-0000-0000065A0000}"/>
    <cellStyle name="SAPBEXHLevel1X 12" xfId="1873" xr:uid="{00000000-0005-0000-0000-0000075A0000}"/>
    <cellStyle name="SAPBEXHLevel1X 12 10" xfId="44987" xr:uid="{0CAFA32D-72EE-4CF3-9CC0-0475D9A84E6F}"/>
    <cellStyle name="SAPBEXHLevel1X 12 11" xfId="47313" xr:uid="{04CC93EF-07F2-47F4-B1D0-CFD6AD734BE0}"/>
    <cellStyle name="SAPBEXHLevel1X 12 2" xfId="2133" xr:uid="{00000000-0005-0000-0000-0000085A0000}"/>
    <cellStyle name="SAPBEXHLevel1X 12 2 10" xfId="46203" xr:uid="{4891EE46-9C0B-49DC-AA75-2F826A32722F}"/>
    <cellStyle name="SAPBEXHLevel1X 12 2 11" xfId="48521" xr:uid="{03691912-9A34-4D2A-AA9D-00A97A454491}"/>
    <cellStyle name="SAPBEXHLevel1X 12 2 2" xfId="7373" xr:uid="{00000000-0005-0000-0000-0000095A0000}"/>
    <cellStyle name="SAPBEXHLevel1X 12 2 2 2" xfId="23575" xr:uid="{00000000-0005-0000-0000-00000A5A0000}"/>
    <cellStyle name="SAPBEXHLevel1X 12 2 3" xfId="10214" xr:uid="{00000000-0005-0000-0000-00000B5A0000}"/>
    <cellStyle name="SAPBEXHLevel1X 12 2 3 2" xfId="26178" xr:uid="{00000000-0005-0000-0000-00000C5A0000}"/>
    <cellStyle name="SAPBEXHLevel1X 12 2 4" xfId="15470" xr:uid="{00000000-0005-0000-0000-00000D5A0000}"/>
    <cellStyle name="SAPBEXHLevel1X 12 2 4 2" xfId="30838" xr:uid="{00000000-0005-0000-0000-00000E5A0000}"/>
    <cellStyle name="SAPBEXHLevel1X 12 2 5" xfId="15662" xr:uid="{00000000-0005-0000-0000-00000F5A0000}"/>
    <cellStyle name="SAPBEXHLevel1X 12 2 5 2" xfId="30960" xr:uid="{00000000-0005-0000-0000-0000105A0000}"/>
    <cellStyle name="SAPBEXHLevel1X 12 2 6" xfId="18348" xr:uid="{00000000-0005-0000-0000-0000115A0000}"/>
    <cellStyle name="SAPBEXHLevel1X 12 2 6 2" xfId="33412" xr:uid="{00000000-0005-0000-0000-0000125A0000}"/>
    <cellStyle name="SAPBEXHLevel1X 12 2 7" xfId="22102" xr:uid="{00000000-0005-0000-0000-0000135A0000}"/>
    <cellStyle name="SAPBEXHLevel1X 12 2 7 2" xfId="37015" xr:uid="{00000000-0005-0000-0000-0000145A0000}"/>
    <cellStyle name="SAPBEXHLevel1X 12 2 8" xfId="41617" xr:uid="{56791D6B-EFB3-43DA-9304-32A70B5070DC}"/>
    <cellStyle name="SAPBEXHLevel1X 12 2 9" xfId="44013" xr:uid="{02ABEA17-8449-4F52-9F51-29B283BE7E97}"/>
    <cellStyle name="SAPBEXHLevel1X 12 3" xfId="7135" xr:uid="{00000000-0005-0000-0000-0000155A0000}"/>
    <cellStyle name="SAPBEXHLevel1X 12 3 2" xfId="23423" xr:uid="{00000000-0005-0000-0000-0000165A0000}"/>
    <cellStyle name="SAPBEXHLevel1X 12 4" xfId="7526" xr:uid="{00000000-0005-0000-0000-0000175A0000}"/>
    <cellStyle name="SAPBEXHLevel1X 12 4 2" xfId="23696" xr:uid="{00000000-0005-0000-0000-0000185A0000}"/>
    <cellStyle name="SAPBEXHLevel1X 12 5" xfId="13450" xr:uid="{00000000-0005-0000-0000-0000195A0000}"/>
    <cellStyle name="SAPBEXHLevel1X 12 5 2" xfId="29102" xr:uid="{00000000-0005-0000-0000-00001A5A0000}"/>
    <cellStyle name="SAPBEXHLevel1X 12 6" xfId="10029" xr:uid="{00000000-0005-0000-0000-00001B5A0000}"/>
    <cellStyle name="SAPBEXHLevel1X 12 6 2" xfId="26017" xr:uid="{00000000-0005-0000-0000-00001C5A0000}"/>
    <cellStyle name="SAPBEXHLevel1X 12 7" xfId="15760" xr:uid="{00000000-0005-0000-0000-00001D5A0000}"/>
    <cellStyle name="SAPBEXHLevel1X 12 7 2" xfId="31026" xr:uid="{00000000-0005-0000-0000-00001E5A0000}"/>
    <cellStyle name="SAPBEXHLevel1X 12 8" xfId="38233" xr:uid="{C9C354D3-777F-4340-87BB-69FE1EFE82F5}"/>
    <cellStyle name="SAPBEXHLevel1X 12 9" xfId="42794" xr:uid="{86C5B4AA-EACC-48ED-A3B9-0B4DBA840C8E}"/>
    <cellStyle name="SAPBEXHLevel1X 13" xfId="3274" xr:uid="{00000000-0005-0000-0000-00001F5A0000}"/>
    <cellStyle name="SAPBEXHLevel1X 13 10" xfId="44988" xr:uid="{0908A2CB-8C85-43DD-8D0E-2F53D462C405}"/>
    <cellStyle name="SAPBEXHLevel1X 13 11" xfId="47314" xr:uid="{5796EE55-9D62-4702-996B-BDAA29835DE1}"/>
    <cellStyle name="SAPBEXHLevel1X 13 2" xfId="4253" xr:uid="{00000000-0005-0000-0000-0000205A0000}"/>
    <cellStyle name="SAPBEXHLevel1X 13 2 10" xfId="46204" xr:uid="{0066A0DA-C612-46C6-84FA-C4C29D39A925}"/>
    <cellStyle name="SAPBEXHLevel1X 13 2 11" xfId="48522" xr:uid="{29235E51-134B-434E-B506-B211E7FDAA67}"/>
    <cellStyle name="SAPBEXHLevel1X 13 2 2" xfId="9408" xr:uid="{00000000-0005-0000-0000-0000215A0000}"/>
    <cellStyle name="SAPBEXHLevel1X 13 2 2 2" xfId="25399" xr:uid="{00000000-0005-0000-0000-0000225A0000}"/>
    <cellStyle name="SAPBEXHLevel1X 13 2 3" xfId="12226" xr:uid="{00000000-0005-0000-0000-0000235A0000}"/>
    <cellStyle name="SAPBEXHLevel1X 13 2 3 2" xfId="28070" xr:uid="{00000000-0005-0000-0000-0000245A0000}"/>
    <cellStyle name="SAPBEXHLevel1X 13 2 4" xfId="14409" xr:uid="{00000000-0005-0000-0000-0000255A0000}"/>
    <cellStyle name="SAPBEXHLevel1X 13 2 4 2" xfId="29928" xr:uid="{00000000-0005-0000-0000-0000265A0000}"/>
    <cellStyle name="SAPBEXHLevel1X 13 2 5" xfId="17549" xr:uid="{00000000-0005-0000-0000-0000275A0000}"/>
    <cellStyle name="SAPBEXHLevel1X 13 2 5 2" xfId="32665" xr:uid="{00000000-0005-0000-0000-0000285A0000}"/>
    <cellStyle name="SAPBEXHLevel1X 13 2 6" xfId="20157" xr:uid="{00000000-0005-0000-0000-0000295A0000}"/>
    <cellStyle name="SAPBEXHLevel1X 13 2 6 2" xfId="35094" xr:uid="{00000000-0005-0000-0000-00002A5A0000}"/>
    <cellStyle name="SAPBEXHLevel1X 13 2 7" xfId="21701" xr:uid="{00000000-0005-0000-0000-00002B5A0000}"/>
    <cellStyle name="SAPBEXHLevel1X 13 2 7 2" xfId="36623" xr:uid="{00000000-0005-0000-0000-00002C5A0000}"/>
    <cellStyle name="SAPBEXHLevel1X 13 2 8" xfId="41616" xr:uid="{435FC323-A3FA-40E1-9CBD-D7BF64EC9068}"/>
    <cellStyle name="SAPBEXHLevel1X 13 2 9" xfId="44014" xr:uid="{79988E32-2C51-4A16-AB93-EF8762B48A65}"/>
    <cellStyle name="SAPBEXHLevel1X 13 3" xfId="8442" xr:uid="{00000000-0005-0000-0000-00002D5A0000}"/>
    <cellStyle name="SAPBEXHLevel1X 13 3 2" xfId="24471" xr:uid="{00000000-0005-0000-0000-00002E5A0000}"/>
    <cellStyle name="SAPBEXHLevel1X 13 4" xfId="11269" xr:uid="{00000000-0005-0000-0000-00002F5A0000}"/>
    <cellStyle name="SAPBEXHLevel1X 13 4 2" xfId="27136" xr:uid="{00000000-0005-0000-0000-0000305A0000}"/>
    <cellStyle name="SAPBEXHLevel1X 13 5" xfId="15306" xr:uid="{00000000-0005-0000-0000-0000315A0000}"/>
    <cellStyle name="SAPBEXHLevel1X 13 5 2" xfId="30715" xr:uid="{00000000-0005-0000-0000-0000325A0000}"/>
    <cellStyle name="SAPBEXHLevel1X 13 6" xfId="16621" xr:uid="{00000000-0005-0000-0000-0000335A0000}"/>
    <cellStyle name="SAPBEXHLevel1X 13 6 2" xfId="31759" xr:uid="{00000000-0005-0000-0000-0000345A0000}"/>
    <cellStyle name="SAPBEXHLevel1X 13 7" xfId="19231" xr:uid="{00000000-0005-0000-0000-0000355A0000}"/>
    <cellStyle name="SAPBEXHLevel1X 13 7 2" xfId="34178" xr:uid="{00000000-0005-0000-0000-0000365A0000}"/>
    <cellStyle name="SAPBEXHLevel1X 13 8" xfId="40670" xr:uid="{EB4F62E2-03E8-4F49-BDEC-1C96DC6E7DB7}"/>
    <cellStyle name="SAPBEXHLevel1X 13 9" xfId="42795" xr:uid="{EF17A839-F174-41D4-A812-8758E0ED884D}"/>
    <cellStyle name="SAPBEXHLevel1X 14" xfId="3275" xr:uid="{00000000-0005-0000-0000-0000375A0000}"/>
    <cellStyle name="SAPBEXHLevel1X 14 10" xfId="44989" xr:uid="{308FD8F2-CFE1-4548-8525-4EDB915904EC}"/>
    <cellStyle name="SAPBEXHLevel1X 14 11" xfId="47315" xr:uid="{B204667F-BF3A-496E-B75E-7D6CAEEDFA03}"/>
    <cellStyle name="SAPBEXHLevel1X 14 2" xfId="4252" xr:uid="{00000000-0005-0000-0000-0000385A0000}"/>
    <cellStyle name="SAPBEXHLevel1X 14 2 10" xfId="46205" xr:uid="{F4D50992-E878-441F-941B-7209A7A5B856}"/>
    <cellStyle name="SAPBEXHLevel1X 14 2 11" xfId="48523" xr:uid="{FF765461-63F7-40B1-B660-C56F0F420BE5}"/>
    <cellStyle name="SAPBEXHLevel1X 14 2 2" xfId="9407" xr:uid="{00000000-0005-0000-0000-0000395A0000}"/>
    <cellStyle name="SAPBEXHLevel1X 14 2 2 2" xfId="25398" xr:uid="{00000000-0005-0000-0000-00003A5A0000}"/>
    <cellStyle name="SAPBEXHLevel1X 14 2 3" xfId="12225" xr:uid="{00000000-0005-0000-0000-00003B5A0000}"/>
    <cellStyle name="SAPBEXHLevel1X 14 2 3 2" xfId="28069" xr:uid="{00000000-0005-0000-0000-00003C5A0000}"/>
    <cellStyle name="SAPBEXHLevel1X 14 2 4" xfId="15475" xr:uid="{00000000-0005-0000-0000-00003D5A0000}"/>
    <cellStyle name="SAPBEXHLevel1X 14 2 4 2" xfId="30842" xr:uid="{00000000-0005-0000-0000-00003E5A0000}"/>
    <cellStyle name="SAPBEXHLevel1X 14 2 5" xfId="17548" xr:uid="{00000000-0005-0000-0000-00003F5A0000}"/>
    <cellStyle name="SAPBEXHLevel1X 14 2 5 2" xfId="32664" xr:uid="{00000000-0005-0000-0000-0000405A0000}"/>
    <cellStyle name="SAPBEXHLevel1X 14 2 6" xfId="20156" xr:uid="{00000000-0005-0000-0000-0000415A0000}"/>
    <cellStyle name="SAPBEXHLevel1X 14 2 6 2" xfId="35093" xr:uid="{00000000-0005-0000-0000-0000425A0000}"/>
    <cellStyle name="SAPBEXHLevel1X 14 2 7" xfId="21549" xr:uid="{00000000-0005-0000-0000-0000435A0000}"/>
    <cellStyle name="SAPBEXHLevel1X 14 2 7 2" xfId="36475" xr:uid="{00000000-0005-0000-0000-0000445A0000}"/>
    <cellStyle name="SAPBEXHLevel1X 14 2 8" xfId="41615" xr:uid="{9530AB10-FE04-4CB3-906D-932A95AE0D6F}"/>
    <cellStyle name="SAPBEXHLevel1X 14 2 9" xfId="44015" xr:uid="{8DF086D2-D9CB-4C8B-A45B-E7AE88838376}"/>
    <cellStyle name="SAPBEXHLevel1X 14 3" xfId="8443" xr:uid="{00000000-0005-0000-0000-0000455A0000}"/>
    <cellStyle name="SAPBEXHLevel1X 14 3 2" xfId="24472" xr:uid="{00000000-0005-0000-0000-0000465A0000}"/>
    <cellStyle name="SAPBEXHLevel1X 14 4" xfId="11270" xr:uid="{00000000-0005-0000-0000-0000475A0000}"/>
    <cellStyle name="SAPBEXHLevel1X 14 4 2" xfId="27137" xr:uid="{00000000-0005-0000-0000-0000485A0000}"/>
    <cellStyle name="SAPBEXHLevel1X 14 5" xfId="10518" xr:uid="{00000000-0005-0000-0000-0000495A0000}"/>
    <cellStyle name="SAPBEXHLevel1X 14 5 2" xfId="26440" xr:uid="{00000000-0005-0000-0000-00004A5A0000}"/>
    <cellStyle name="SAPBEXHLevel1X 14 6" xfId="16622" xr:uid="{00000000-0005-0000-0000-00004B5A0000}"/>
    <cellStyle name="SAPBEXHLevel1X 14 6 2" xfId="31760" xr:uid="{00000000-0005-0000-0000-00004C5A0000}"/>
    <cellStyle name="SAPBEXHLevel1X 14 7" xfId="19232" xr:uid="{00000000-0005-0000-0000-00004D5A0000}"/>
    <cellStyle name="SAPBEXHLevel1X 14 7 2" xfId="34179" xr:uid="{00000000-0005-0000-0000-00004E5A0000}"/>
    <cellStyle name="SAPBEXHLevel1X 14 8" xfId="39530" xr:uid="{14DD7F46-2278-498E-842D-A8F96BC8F5F6}"/>
    <cellStyle name="SAPBEXHLevel1X 14 9" xfId="42796" xr:uid="{1EF6410D-2C61-42C7-B5A9-3715E2E6E907}"/>
    <cellStyle name="SAPBEXHLevel1X 15" xfId="3276" xr:uid="{00000000-0005-0000-0000-00004F5A0000}"/>
    <cellStyle name="SAPBEXHLevel1X 15 10" xfId="44990" xr:uid="{A0789E0B-5328-4CE9-9B6E-D4A34C050E45}"/>
    <cellStyle name="SAPBEXHLevel1X 15 11" xfId="47316" xr:uid="{7A651CB8-0ADA-4941-9F49-55A6710E9BC2}"/>
    <cellStyle name="SAPBEXHLevel1X 15 2" xfId="4251" xr:uid="{00000000-0005-0000-0000-0000505A0000}"/>
    <cellStyle name="SAPBEXHLevel1X 15 2 10" xfId="46206" xr:uid="{C2BEF41F-E5A7-4305-BCFD-EAD5DFF372B4}"/>
    <cellStyle name="SAPBEXHLevel1X 15 2 11" xfId="48524" xr:uid="{F4D3F682-A462-4EE2-85A2-94D1177EA167}"/>
    <cellStyle name="SAPBEXHLevel1X 15 2 2" xfId="9406" xr:uid="{00000000-0005-0000-0000-0000515A0000}"/>
    <cellStyle name="SAPBEXHLevel1X 15 2 2 2" xfId="25397" xr:uid="{00000000-0005-0000-0000-0000525A0000}"/>
    <cellStyle name="SAPBEXHLevel1X 15 2 3" xfId="12224" xr:uid="{00000000-0005-0000-0000-0000535A0000}"/>
    <cellStyle name="SAPBEXHLevel1X 15 2 3 2" xfId="28068" xr:uid="{00000000-0005-0000-0000-0000545A0000}"/>
    <cellStyle name="SAPBEXHLevel1X 15 2 4" xfId="14484" xr:uid="{00000000-0005-0000-0000-0000555A0000}"/>
    <cellStyle name="SAPBEXHLevel1X 15 2 4 2" xfId="30000" xr:uid="{00000000-0005-0000-0000-0000565A0000}"/>
    <cellStyle name="SAPBEXHLevel1X 15 2 5" xfId="17547" xr:uid="{00000000-0005-0000-0000-0000575A0000}"/>
    <cellStyle name="SAPBEXHLevel1X 15 2 5 2" xfId="32663" xr:uid="{00000000-0005-0000-0000-0000585A0000}"/>
    <cellStyle name="SAPBEXHLevel1X 15 2 6" xfId="20155" xr:uid="{00000000-0005-0000-0000-0000595A0000}"/>
    <cellStyle name="SAPBEXHLevel1X 15 2 6 2" xfId="35092" xr:uid="{00000000-0005-0000-0000-00005A5A0000}"/>
    <cellStyle name="SAPBEXHLevel1X 15 2 7" xfId="15792" xr:uid="{00000000-0005-0000-0000-00005B5A0000}"/>
    <cellStyle name="SAPBEXHLevel1X 15 2 7 2" xfId="31044" xr:uid="{00000000-0005-0000-0000-00005C5A0000}"/>
    <cellStyle name="SAPBEXHLevel1X 15 2 8" xfId="41614" xr:uid="{F934EA70-FD36-430B-B3A4-36B963DF179D}"/>
    <cellStyle name="SAPBEXHLevel1X 15 2 9" xfId="44016" xr:uid="{F708338E-1453-4035-A026-A65570D47604}"/>
    <cellStyle name="SAPBEXHLevel1X 15 3" xfId="8444" xr:uid="{00000000-0005-0000-0000-00005D5A0000}"/>
    <cellStyle name="SAPBEXHLevel1X 15 3 2" xfId="24473" xr:uid="{00000000-0005-0000-0000-00005E5A0000}"/>
    <cellStyle name="SAPBEXHLevel1X 15 4" xfId="11271" xr:uid="{00000000-0005-0000-0000-00005F5A0000}"/>
    <cellStyle name="SAPBEXHLevel1X 15 4 2" xfId="27138" xr:uid="{00000000-0005-0000-0000-0000605A0000}"/>
    <cellStyle name="SAPBEXHLevel1X 15 5" xfId="14005" xr:uid="{00000000-0005-0000-0000-0000615A0000}"/>
    <cellStyle name="SAPBEXHLevel1X 15 5 2" xfId="29587" xr:uid="{00000000-0005-0000-0000-0000625A0000}"/>
    <cellStyle name="SAPBEXHLevel1X 15 6" xfId="16623" xr:uid="{00000000-0005-0000-0000-0000635A0000}"/>
    <cellStyle name="SAPBEXHLevel1X 15 6 2" xfId="31761" xr:uid="{00000000-0005-0000-0000-0000645A0000}"/>
    <cellStyle name="SAPBEXHLevel1X 15 7" xfId="19233" xr:uid="{00000000-0005-0000-0000-0000655A0000}"/>
    <cellStyle name="SAPBEXHLevel1X 15 7 2" xfId="34180" xr:uid="{00000000-0005-0000-0000-0000665A0000}"/>
    <cellStyle name="SAPBEXHLevel1X 15 8" xfId="40669" xr:uid="{2A8F2E17-0901-4C91-9077-4B95F93C0DB5}"/>
    <cellStyle name="SAPBEXHLevel1X 15 9" xfId="42797" xr:uid="{14423BFD-6EA6-4534-9578-474518D1FDB7}"/>
    <cellStyle name="SAPBEXHLevel1X 16" xfId="3277" xr:uid="{00000000-0005-0000-0000-0000675A0000}"/>
    <cellStyle name="SAPBEXHLevel1X 16 10" xfId="44991" xr:uid="{2199AB5D-1F6A-42C9-BAA6-8A764DC25354}"/>
    <cellStyle name="SAPBEXHLevel1X 16 11" xfId="47317" xr:uid="{D071E7F0-E25B-4E3C-8B7F-6CEF7E0B3781}"/>
    <cellStyle name="SAPBEXHLevel1X 16 2" xfId="4250" xr:uid="{00000000-0005-0000-0000-0000685A0000}"/>
    <cellStyle name="SAPBEXHLevel1X 16 2 10" xfId="46207" xr:uid="{AB507C7B-67C2-454E-AE7E-58A86F631552}"/>
    <cellStyle name="SAPBEXHLevel1X 16 2 11" xfId="48525" xr:uid="{2C6C9DB8-6151-4284-9FFD-7CC6CBD48696}"/>
    <cellStyle name="SAPBEXHLevel1X 16 2 2" xfId="9405" xr:uid="{00000000-0005-0000-0000-0000695A0000}"/>
    <cellStyle name="SAPBEXHLevel1X 16 2 2 2" xfId="25396" xr:uid="{00000000-0005-0000-0000-00006A5A0000}"/>
    <cellStyle name="SAPBEXHLevel1X 16 2 3" xfId="12223" xr:uid="{00000000-0005-0000-0000-00006B5A0000}"/>
    <cellStyle name="SAPBEXHLevel1X 16 2 3 2" xfId="28067" xr:uid="{00000000-0005-0000-0000-00006C5A0000}"/>
    <cellStyle name="SAPBEXHLevel1X 16 2 4" xfId="10290" xr:uid="{00000000-0005-0000-0000-00006D5A0000}"/>
    <cellStyle name="SAPBEXHLevel1X 16 2 4 2" xfId="26233" xr:uid="{00000000-0005-0000-0000-00006E5A0000}"/>
    <cellStyle name="SAPBEXHLevel1X 16 2 5" xfId="17546" xr:uid="{00000000-0005-0000-0000-00006F5A0000}"/>
    <cellStyle name="SAPBEXHLevel1X 16 2 5 2" xfId="32662" xr:uid="{00000000-0005-0000-0000-0000705A0000}"/>
    <cellStyle name="SAPBEXHLevel1X 16 2 6" xfId="20154" xr:uid="{00000000-0005-0000-0000-0000715A0000}"/>
    <cellStyle name="SAPBEXHLevel1X 16 2 6 2" xfId="35091" xr:uid="{00000000-0005-0000-0000-0000725A0000}"/>
    <cellStyle name="SAPBEXHLevel1X 16 2 7" xfId="21702" xr:uid="{00000000-0005-0000-0000-0000735A0000}"/>
    <cellStyle name="SAPBEXHLevel1X 16 2 7 2" xfId="36624" xr:uid="{00000000-0005-0000-0000-0000745A0000}"/>
    <cellStyle name="SAPBEXHLevel1X 16 2 8" xfId="41613" xr:uid="{7FFB2CB5-2EA6-49F9-B4CF-A5F7BAF9F846}"/>
    <cellStyle name="SAPBEXHLevel1X 16 2 9" xfId="44017" xr:uid="{13FB4619-E8DB-470C-8ABA-BB6EA04DED76}"/>
    <cellStyle name="SAPBEXHLevel1X 16 3" xfId="8445" xr:uid="{00000000-0005-0000-0000-0000755A0000}"/>
    <cellStyle name="SAPBEXHLevel1X 16 3 2" xfId="24474" xr:uid="{00000000-0005-0000-0000-0000765A0000}"/>
    <cellStyle name="SAPBEXHLevel1X 16 4" xfId="11272" xr:uid="{00000000-0005-0000-0000-0000775A0000}"/>
    <cellStyle name="SAPBEXHLevel1X 16 4 2" xfId="27139" xr:uid="{00000000-0005-0000-0000-0000785A0000}"/>
    <cellStyle name="SAPBEXHLevel1X 16 5" xfId="15010" xr:uid="{00000000-0005-0000-0000-0000795A0000}"/>
    <cellStyle name="SAPBEXHLevel1X 16 5 2" xfId="30457" xr:uid="{00000000-0005-0000-0000-00007A5A0000}"/>
    <cellStyle name="SAPBEXHLevel1X 16 6" xfId="16624" xr:uid="{00000000-0005-0000-0000-00007B5A0000}"/>
    <cellStyle name="SAPBEXHLevel1X 16 6 2" xfId="31762" xr:uid="{00000000-0005-0000-0000-00007C5A0000}"/>
    <cellStyle name="SAPBEXHLevel1X 16 7" xfId="19234" xr:uid="{00000000-0005-0000-0000-00007D5A0000}"/>
    <cellStyle name="SAPBEXHLevel1X 16 7 2" xfId="34181" xr:uid="{00000000-0005-0000-0000-00007E5A0000}"/>
    <cellStyle name="SAPBEXHLevel1X 16 8" xfId="42016" xr:uid="{E443C81E-EE65-4C90-AC11-ECDFD332BEF0}"/>
    <cellStyle name="SAPBEXHLevel1X 16 9" xfId="42798" xr:uid="{8C869795-585B-4F7C-80BF-E1EE1D15FC12}"/>
    <cellStyle name="SAPBEXHLevel1X 17" xfId="3278" xr:uid="{00000000-0005-0000-0000-00007F5A0000}"/>
    <cellStyle name="SAPBEXHLevel1X 17 10" xfId="44992" xr:uid="{11ABFA4F-8268-42C5-A90F-031A4EE4DECA}"/>
    <cellStyle name="SAPBEXHLevel1X 17 11" xfId="47318" xr:uid="{4F4E41CA-970A-40E9-A031-845BD13ADD44}"/>
    <cellStyle name="SAPBEXHLevel1X 17 2" xfId="4249" xr:uid="{00000000-0005-0000-0000-0000805A0000}"/>
    <cellStyle name="SAPBEXHLevel1X 17 2 10" xfId="46208" xr:uid="{C3AA7537-1977-4603-BD08-244567C2B617}"/>
    <cellStyle name="SAPBEXHLevel1X 17 2 11" xfId="48526" xr:uid="{6C482200-644F-43B2-9F4C-4C812D375276}"/>
    <cellStyle name="SAPBEXHLevel1X 17 2 2" xfId="9404" xr:uid="{00000000-0005-0000-0000-0000815A0000}"/>
    <cellStyle name="SAPBEXHLevel1X 17 2 2 2" xfId="25395" xr:uid="{00000000-0005-0000-0000-0000825A0000}"/>
    <cellStyle name="SAPBEXHLevel1X 17 2 3" xfId="12222" xr:uid="{00000000-0005-0000-0000-0000835A0000}"/>
    <cellStyle name="SAPBEXHLevel1X 17 2 3 2" xfId="28066" xr:uid="{00000000-0005-0000-0000-0000845A0000}"/>
    <cellStyle name="SAPBEXHLevel1X 17 2 4" xfId="14529" xr:uid="{00000000-0005-0000-0000-0000855A0000}"/>
    <cellStyle name="SAPBEXHLevel1X 17 2 4 2" xfId="30032" xr:uid="{00000000-0005-0000-0000-0000865A0000}"/>
    <cellStyle name="SAPBEXHLevel1X 17 2 5" xfId="17545" xr:uid="{00000000-0005-0000-0000-0000875A0000}"/>
    <cellStyle name="SAPBEXHLevel1X 17 2 5 2" xfId="32661" xr:uid="{00000000-0005-0000-0000-0000885A0000}"/>
    <cellStyle name="SAPBEXHLevel1X 17 2 6" xfId="20153" xr:uid="{00000000-0005-0000-0000-0000895A0000}"/>
    <cellStyle name="SAPBEXHLevel1X 17 2 6 2" xfId="35090" xr:uid="{00000000-0005-0000-0000-00008A5A0000}"/>
    <cellStyle name="SAPBEXHLevel1X 17 2 7" xfId="21548" xr:uid="{00000000-0005-0000-0000-00008B5A0000}"/>
    <cellStyle name="SAPBEXHLevel1X 17 2 7 2" xfId="36474" xr:uid="{00000000-0005-0000-0000-00008C5A0000}"/>
    <cellStyle name="SAPBEXHLevel1X 17 2 8" xfId="41612" xr:uid="{504A5C18-6D1F-4C95-854F-47C60046B81D}"/>
    <cellStyle name="SAPBEXHLevel1X 17 2 9" xfId="44018" xr:uid="{CE7D65A2-4B37-4433-934D-F5561490B441}"/>
    <cellStyle name="SAPBEXHLevel1X 17 3" xfId="8446" xr:uid="{00000000-0005-0000-0000-00008D5A0000}"/>
    <cellStyle name="SAPBEXHLevel1X 17 3 2" xfId="24475" xr:uid="{00000000-0005-0000-0000-00008E5A0000}"/>
    <cellStyle name="SAPBEXHLevel1X 17 4" xfId="11273" xr:uid="{00000000-0005-0000-0000-00008F5A0000}"/>
    <cellStyle name="SAPBEXHLevel1X 17 4 2" xfId="27140" xr:uid="{00000000-0005-0000-0000-0000905A0000}"/>
    <cellStyle name="SAPBEXHLevel1X 17 5" xfId="7773" xr:uid="{00000000-0005-0000-0000-0000915A0000}"/>
    <cellStyle name="SAPBEXHLevel1X 17 5 2" xfId="23821" xr:uid="{00000000-0005-0000-0000-0000925A0000}"/>
    <cellStyle name="SAPBEXHLevel1X 17 6" xfId="16625" xr:uid="{00000000-0005-0000-0000-0000935A0000}"/>
    <cellStyle name="SAPBEXHLevel1X 17 6 2" xfId="31763" xr:uid="{00000000-0005-0000-0000-0000945A0000}"/>
    <cellStyle name="SAPBEXHLevel1X 17 7" xfId="19235" xr:uid="{00000000-0005-0000-0000-0000955A0000}"/>
    <cellStyle name="SAPBEXHLevel1X 17 7 2" xfId="34182" xr:uid="{00000000-0005-0000-0000-0000965A0000}"/>
    <cellStyle name="SAPBEXHLevel1X 17 8" xfId="41854" xr:uid="{E1183E11-6DDD-482C-A6DF-7D7664E3A8E5}"/>
    <cellStyle name="SAPBEXHLevel1X 17 9" xfId="42799" xr:uid="{7BBE1129-A394-4C23-AF5B-52622A8390F7}"/>
    <cellStyle name="SAPBEXHLevel1X 18" xfId="3279" xr:uid="{00000000-0005-0000-0000-0000975A0000}"/>
    <cellStyle name="SAPBEXHLevel1X 18 10" xfId="44993" xr:uid="{9FCC4194-785E-4CAB-B7C0-61779ECCB293}"/>
    <cellStyle name="SAPBEXHLevel1X 18 11" xfId="47319" xr:uid="{8AFDDFE4-F60F-488D-ADB2-2B1C32B2E4E7}"/>
    <cellStyle name="SAPBEXHLevel1X 18 2" xfId="4248" xr:uid="{00000000-0005-0000-0000-0000985A0000}"/>
    <cellStyle name="SAPBEXHLevel1X 18 2 10" xfId="46209" xr:uid="{D428253F-4F63-4F3E-AE27-FF9544E1BCB2}"/>
    <cellStyle name="SAPBEXHLevel1X 18 2 11" xfId="48527" xr:uid="{F5D2EF2C-7C16-4EC9-887D-9DE07BC3B093}"/>
    <cellStyle name="SAPBEXHLevel1X 18 2 2" xfId="9403" xr:uid="{00000000-0005-0000-0000-0000995A0000}"/>
    <cellStyle name="SAPBEXHLevel1X 18 2 2 2" xfId="25394" xr:uid="{00000000-0005-0000-0000-00009A5A0000}"/>
    <cellStyle name="SAPBEXHLevel1X 18 2 3" xfId="12221" xr:uid="{00000000-0005-0000-0000-00009B5A0000}"/>
    <cellStyle name="SAPBEXHLevel1X 18 2 3 2" xfId="28065" xr:uid="{00000000-0005-0000-0000-00009C5A0000}"/>
    <cellStyle name="SAPBEXHLevel1X 18 2 4" xfId="14408" xr:uid="{00000000-0005-0000-0000-00009D5A0000}"/>
    <cellStyle name="SAPBEXHLevel1X 18 2 4 2" xfId="29927" xr:uid="{00000000-0005-0000-0000-00009E5A0000}"/>
    <cellStyle name="SAPBEXHLevel1X 18 2 5" xfId="17544" xr:uid="{00000000-0005-0000-0000-00009F5A0000}"/>
    <cellStyle name="SAPBEXHLevel1X 18 2 5 2" xfId="32660" xr:uid="{00000000-0005-0000-0000-0000A05A0000}"/>
    <cellStyle name="SAPBEXHLevel1X 18 2 6" xfId="20152" xr:uid="{00000000-0005-0000-0000-0000A15A0000}"/>
    <cellStyle name="SAPBEXHLevel1X 18 2 6 2" xfId="35089" xr:uid="{00000000-0005-0000-0000-0000A25A0000}"/>
    <cellStyle name="SAPBEXHLevel1X 18 2 7" xfId="21703" xr:uid="{00000000-0005-0000-0000-0000A35A0000}"/>
    <cellStyle name="SAPBEXHLevel1X 18 2 7 2" xfId="36625" xr:uid="{00000000-0005-0000-0000-0000A45A0000}"/>
    <cellStyle name="SAPBEXHLevel1X 18 2 8" xfId="41611" xr:uid="{F7B9F7E4-B8CC-4976-882A-1791657B9365}"/>
    <cellStyle name="SAPBEXHLevel1X 18 2 9" xfId="44019" xr:uid="{E44A4948-DA8B-48CC-88B7-98CAB7B8D972}"/>
    <cellStyle name="SAPBEXHLevel1X 18 3" xfId="8447" xr:uid="{00000000-0005-0000-0000-0000A55A0000}"/>
    <cellStyle name="SAPBEXHLevel1X 18 3 2" xfId="24476" xr:uid="{00000000-0005-0000-0000-0000A65A0000}"/>
    <cellStyle name="SAPBEXHLevel1X 18 4" xfId="11274" xr:uid="{00000000-0005-0000-0000-0000A75A0000}"/>
    <cellStyle name="SAPBEXHLevel1X 18 4 2" xfId="27141" xr:uid="{00000000-0005-0000-0000-0000A85A0000}"/>
    <cellStyle name="SAPBEXHLevel1X 18 5" xfId="13734" xr:uid="{00000000-0005-0000-0000-0000A95A0000}"/>
    <cellStyle name="SAPBEXHLevel1X 18 5 2" xfId="29346" xr:uid="{00000000-0005-0000-0000-0000AA5A0000}"/>
    <cellStyle name="SAPBEXHLevel1X 18 6" xfId="16626" xr:uid="{00000000-0005-0000-0000-0000AB5A0000}"/>
    <cellStyle name="SAPBEXHLevel1X 18 6 2" xfId="31764" xr:uid="{00000000-0005-0000-0000-0000AC5A0000}"/>
    <cellStyle name="SAPBEXHLevel1X 18 7" xfId="19236" xr:uid="{00000000-0005-0000-0000-0000AD5A0000}"/>
    <cellStyle name="SAPBEXHLevel1X 18 7 2" xfId="34183" xr:uid="{00000000-0005-0000-0000-0000AE5A0000}"/>
    <cellStyle name="SAPBEXHLevel1X 18 8" xfId="39529" xr:uid="{EC009303-BD09-40FB-9886-52E6EAF4E25E}"/>
    <cellStyle name="SAPBEXHLevel1X 18 9" xfId="42800" xr:uid="{3E1585C0-4CA1-4E4F-8A66-B8C3BB3E2083}"/>
    <cellStyle name="SAPBEXHLevel1X 19" xfId="3280" xr:uid="{00000000-0005-0000-0000-0000AF5A0000}"/>
    <cellStyle name="SAPBEXHLevel1X 19 10" xfId="44994" xr:uid="{83DDFF36-D0C9-40E5-AF76-C0562BE8C741}"/>
    <cellStyle name="SAPBEXHLevel1X 19 11" xfId="47320" xr:uid="{460FC9BC-08F0-42D2-BDE1-409DC0135CFF}"/>
    <cellStyle name="SAPBEXHLevel1X 19 2" xfId="4247" xr:uid="{00000000-0005-0000-0000-0000B05A0000}"/>
    <cellStyle name="SAPBEXHLevel1X 19 2 10" xfId="46210" xr:uid="{225789C3-CBFA-42F8-A6E1-6FADD541C28B}"/>
    <cellStyle name="SAPBEXHLevel1X 19 2 11" xfId="48528" xr:uid="{5A4D9F15-0E7D-43E7-936A-C41C6E832BE4}"/>
    <cellStyle name="SAPBEXHLevel1X 19 2 2" xfId="9402" xr:uid="{00000000-0005-0000-0000-0000B15A0000}"/>
    <cellStyle name="SAPBEXHLevel1X 19 2 2 2" xfId="25393" xr:uid="{00000000-0005-0000-0000-0000B25A0000}"/>
    <cellStyle name="SAPBEXHLevel1X 19 2 3" xfId="12220" xr:uid="{00000000-0005-0000-0000-0000B35A0000}"/>
    <cellStyle name="SAPBEXHLevel1X 19 2 3 2" xfId="28064" xr:uid="{00000000-0005-0000-0000-0000B45A0000}"/>
    <cellStyle name="SAPBEXHLevel1X 19 2 4" xfId="7444" xr:uid="{00000000-0005-0000-0000-0000B55A0000}"/>
    <cellStyle name="SAPBEXHLevel1X 19 2 4 2" xfId="23633" xr:uid="{00000000-0005-0000-0000-0000B65A0000}"/>
    <cellStyle name="SAPBEXHLevel1X 19 2 5" xfId="17543" xr:uid="{00000000-0005-0000-0000-0000B75A0000}"/>
    <cellStyle name="SAPBEXHLevel1X 19 2 5 2" xfId="32659" xr:uid="{00000000-0005-0000-0000-0000B85A0000}"/>
    <cellStyle name="SAPBEXHLevel1X 19 2 6" xfId="20151" xr:uid="{00000000-0005-0000-0000-0000B95A0000}"/>
    <cellStyle name="SAPBEXHLevel1X 19 2 6 2" xfId="35088" xr:uid="{00000000-0005-0000-0000-0000BA5A0000}"/>
    <cellStyle name="SAPBEXHLevel1X 19 2 7" xfId="21547" xr:uid="{00000000-0005-0000-0000-0000BB5A0000}"/>
    <cellStyle name="SAPBEXHLevel1X 19 2 7 2" xfId="36473" xr:uid="{00000000-0005-0000-0000-0000BC5A0000}"/>
    <cellStyle name="SAPBEXHLevel1X 19 2 8" xfId="41610" xr:uid="{C9D40E0A-07CB-4E61-BCB0-C7AD53566F9F}"/>
    <cellStyle name="SAPBEXHLevel1X 19 2 9" xfId="44020" xr:uid="{70609CFC-D722-4178-BEAD-89CB49C7A5F7}"/>
    <cellStyle name="SAPBEXHLevel1X 19 3" xfId="8448" xr:uid="{00000000-0005-0000-0000-0000BD5A0000}"/>
    <cellStyle name="SAPBEXHLevel1X 19 3 2" xfId="24477" xr:uid="{00000000-0005-0000-0000-0000BE5A0000}"/>
    <cellStyle name="SAPBEXHLevel1X 19 4" xfId="11275" xr:uid="{00000000-0005-0000-0000-0000BF5A0000}"/>
    <cellStyle name="SAPBEXHLevel1X 19 4 2" xfId="27142" xr:uid="{00000000-0005-0000-0000-0000C05A0000}"/>
    <cellStyle name="SAPBEXHLevel1X 19 5" xfId="13855" xr:uid="{00000000-0005-0000-0000-0000C15A0000}"/>
    <cellStyle name="SAPBEXHLevel1X 19 5 2" xfId="29443" xr:uid="{00000000-0005-0000-0000-0000C25A0000}"/>
    <cellStyle name="SAPBEXHLevel1X 19 6" xfId="16627" xr:uid="{00000000-0005-0000-0000-0000C35A0000}"/>
    <cellStyle name="SAPBEXHLevel1X 19 6 2" xfId="31765" xr:uid="{00000000-0005-0000-0000-0000C45A0000}"/>
    <cellStyle name="SAPBEXHLevel1X 19 7" xfId="19237" xr:uid="{00000000-0005-0000-0000-0000C55A0000}"/>
    <cellStyle name="SAPBEXHLevel1X 19 7 2" xfId="34184" xr:uid="{00000000-0005-0000-0000-0000C65A0000}"/>
    <cellStyle name="SAPBEXHLevel1X 19 8" xfId="40667" xr:uid="{B87FE87A-F274-4AD2-BF95-48C1DEC8BCD4}"/>
    <cellStyle name="SAPBEXHLevel1X 19 9" xfId="42801" xr:uid="{7A503406-4074-405E-8B55-54921825941F}"/>
    <cellStyle name="SAPBEXHLevel1X 2" xfId="863" xr:uid="{00000000-0005-0000-0000-0000C75A0000}"/>
    <cellStyle name="SAPBEXHLevel1X 2 10" xfId="3282" xr:uid="{00000000-0005-0000-0000-0000C85A0000}"/>
    <cellStyle name="SAPBEXHLevel1X 2 10 10" xfId="44995" xr:uid="{07A6B3D1-BBEB-4D2E-8FDD-332F252ECFCA}"/>
    <cellStyle name="SAPBEXHLevel1X 2 10 11" xfId="47321" xr:uid="{EF594F1B-76FA-45BE-9589-28154DF91151}"/>
    <cellStyle name="SAPBEXHLevel1X 2 10 2" xfId="4245" xr:uid="{00000000-0005-0000-0000-0000C95A0000}"/>
    <cellStyle name="SAPBEXHLevel1X 2 10 2 10" xfId="46211" xr:uid="{585D161B-0020-47B7-B1C4-95ED1F4297E4}"/>
    <cellStyle name="SAPBEXHLevel1X 2 10 2 11" xfId="48529" xr:uid="{D234EFC5-53A1-4C2F-8BFF-B91D9966F4AE}"/>
    <cellStyle name="SAPBEXHLevel1X 2 10 2 2" xfId="9400" xr:uid="{00000000-0005-0000-0000-0000CA5A0000}"/>
    <cellStyle name="SAPBEXHLevel1X 2 10 2 2 2" xfId="25391" xr:uid="{00000000-0005-0000-0000-0000CB5A0000}"/>
    <cellStyle name="SAPBEXHLevel1X 2 10 2 3" xfId="12218" xr:uid="{00000000-0005-0000-0000-0000CC5A0000}"/>
    <cellStyle name="SAPBEXHLevel1X 2 10 2 3 2" xfId="28062" xr:uid="{00000000-0005-0000-0000-0000CD5A0000}"/>
    <cellStyle name="SAPBEXHLevel1X 2 10 2 4" xfId="14530" xr:uid="{00000000-0005-0000-0000-0000CE5A0000}"/>
    <cellStyle name="SAPBEXHLevel1X 2 10 2 4 2" xfId="30033" xr:uid="{00000000-0005-0000-0000-0000CF5A0000}"/>
    <cellStyle name="SAPBEXHLevel1X 2 10 2 5" xfId="17541" xr:uid="{00000000-0005-0000-0000-0000D05A0000}"/>
    <cellStyle name="SAPBEXHLevel1X 2 10 2 5 2" xfId="32657" xr:uid="{00000000-0005-0000-0000-0000D15A0000}"/>
    <cellStyle name="SAPBEXHLevel1X 2 10 2 6" xfId="20149" xr:uid="{00000000-0005-0000-0000-0000D25A0000}"/>
    <cellStyle name="SAPBEXHLevel1X 2 10 2 6 2" xfId="35086" xr:uid="{00000000-0005-0000-0000-0000D35A0000}"/>
    <cellStyle name="SAPBEXHLevel1X 2 10 2 7" xfId="21977" xr:uid="{00000000-0005-0000-0000-0000D45A0000}"/>
    <cellStyle name="SAPBEXHLevel1X 2 10 2 7 2" xfId="36896" xr:uid="{00000000-0005-0000-0000-0000D55A0000}"/>
    <cellStyle name="SAPBEXHLevel1X 2 10 2 8" xfId="41609" xr:uid="{BDB74E63-068C-4306-B134-6183D8FC61F5}"/>
    <cellStyle name="SAPBEXHLevel1X 2 10 2 9" xfId="44021" xr:uid="{B8457A8C-BAA3-4824-8F6F-A3B4A4C8EF51}"/>
    <cellStyle name="SAPBEXHLevel1X 2 10 3" xfId="8450" xr:uid="{00000000-0005-0000-0000-0000D65A0000}"/>
    <cellStyle name="SAPBEXHLevel1X 2 10 3 2" xfId="24479" xr:uid="{00000000-0005-0000-0000-0000D75A0000}"/>
    <cellStyle name="SAPBEXHLevel1X 2 10 4" xfId="11277" xr:uid="{00000000-0005-0000-0000-0000D85A0000}"/>
    <cellStyle name="SAPBEXHLevel1X 2 10 4 2" xfId="27144" xr:uid="{00000000-0005-0000-0000-0000D95A0000}"/>
    <cellStyle name="SAPBEXHLevel1X 2 10 5" xfId="14466" xr:uid="{00000000-0005-0000-0000-0000DA5A0000}"/>
    <cellStyle name="SAPBEXHLevel1X 2 10 5 2" xfId="29983" xr:uid="{00000000-0005-0000-0000-0000DB5A0000}"/>
    <cellStyle name="SAPBEXHLevel1X 2 10 6" xfId="16629" xr:uid="{00000000-0005-0000-0000-0000DC5A0000}"/>
    <cellStyle name="SAPBEXHLevel1X 2 10 6 2" xfId="31767" xr:uid="{00000000-0005-0000-0000-0000DD5A0000}"/>
    <cellStyle name="SAPBEXHLevel1X 2 10 7" xfId="19239" xr:uid="{00000000-0005-0000-0000-0000DE5A0000}"/>
    <cellStyle name="SAPBEXHLevel1X 2 10 7 2" xfId="34186" xr:uid="{00000000-0005-0000-0000-0000DF5A0000}"/>
    <cellStyle name="SAPBEXHLevel1X 2 10 8" xfId="40668" xr:uid="{765BF52C-DF87-44E2-AFEC-A5860B361F2D}"/>
    <cellStyle name="SAPBEXHLevel1X 2 10 9" xfId="42802" xr:uid="{F599A519-756F-44CD-9CFC-1CC8FF0C0FBE}"/>
    <cellStyle name="SAPBEXHLevel1X 2 11" xfId="3283" xr:uid="{00000000-0005-0000-0000-0000E05A0000}"/>
    <cellStyle name="SAPBEXHLevel1X 2 11 10" xfId="44996" xr:uid="{8E893299-AC8C-44CE-8D53-DF7E3ECA2DE8}"/>
    <cellStyle name="SAPBEXHLevel1X 2 11 11" xfId="47322" xr:uid="{3983B1CB-90B2-48A3-8F93-385502CA33E8}"/>
    <cellStyle name="SAPBEXHLevel1X 2 11 2" xfId="4244" xr:uid="{00000000-0005-0000-0000-0000E15A0000}"/>
    <cellStyle name="SAPBEXHLevel1X 2 11 2 10" xfId="46212" xr:uid="{5E8588BB-E295-4135-B7A4-E4842A007ED6}"/>
    <cellStyle name="SAPBEXHLevel1X 2 11 2 11" xfId="48530" xr:uid="{DA3F9A91-E92F-4EBB-B74F-404BF70849E9}"/>
    <cellStyle name="SAPBEXHLevel1X 2 11 2 2" xfId="9399" xr:uid="{00000000-0005-0000-0000-0000E25A0000}"/>
    <cellStyle name="SAPBEXHLevel1X 2 11 2 2 2" xfId="25390" xr:uid="{00000000-0005-0000-0000-0000E35A0000}"/>
    <cellStyle name="SAPBEXHLevel1X 2 11 2 3" xfId="12217" xr:uid="{00000000-0005-0000-0000-0000E45A0000}"/>
    <cellStyle name="SAPBEXHLevel1X 2 11 2 3 2" xfId="28061" xr:uid="{00000000-0005-0000-0000-0000E55A0000}"/>
    <cellStyle name="SAPBEXHLevel1X 2 11 2 4" xfId="13972" xr:uid="{00000000-0005-0000-0000-0000E65A0000}"/>
    <cellStyle name="SAPBEXHLevel1X 2 11 2 4 2" xfId="29554" xr:uid="{00000000-0005-0000-0000-0000E75A0000}"/>
    <cellStyle name="SAPBEXHLevel1X 2 11 2 5" xfId="17540" xr:uid="{00000000-0005-0000-0000-0000E85A0000}"/>
    <cellStyle name="SAPBEXHLevel1X 2 11 2 5 2" xfId="32656" xr:uid="{00000000-0005-0000-0000-0000E95A0000}"/>
    <cellStyle name="SAPBEXHLevel1X 2 11 2 6" xfId="20148" xr:uid="{00000000-0005-0000-0000-0000EA5A0000}"/>
    <cellStyle name="SAPBEXHLevel1X 2 11 2 6 2" xfId="35085" xr:uid="{00000000-0005-0000-0000-0000EB5A0000}"/>
    <cellStyle name="SAPBEXHLevel1X 2 11 2 7" xfId="14158" xr:uid="{00000000-0005-0000-0000-0000EC5A0000}"/>
    <cellStyle name="SAPBEXHLevel1X 2 11 2 7 2" xfId="29725" xr:uid="{00000000-0005-0000-0000-0000ED5A0000}"/>
    <cellStyle name="SAPBEXHLevel1X 2 11 2 8" xfId="41608" xr:uid="{E9C8FBF6-50AE-4668-B0C5-EA53636FCCF9}"/>
    <cellStyle name="SAPBEXHLevel1X 2 11 2 9" xfId="44022" xr:uid="{22AB65AC-94FD-42AB-A2FA-2D4CDF238857}"/>
    <cellStyle name="SAPBEXHLevel1X 2 11 3" xfId="8451" xr:uid="{00000000-0005-0000-0000-0000EE5A0000}"/>
    <cellStyle name="SAPBEXHLevel1X 2 11 3 2" xfId="24480" xr:uid="{00000000-0005-0000-0000-0000EF5A0000}"/>
    <cellStyle name="SAPBEXHLevel1X 2 11 4" xfId="11278" xr:uid="{00000000-0005-0000-0000-0000F05A0000}"/>
    <cellStyle name="SAPBEXHLevel1X 2 11 4 2" xfId="27145" xr:uid="{00000000-0005-0000-0000-0000F15A0000}"/>
    <cellStyle name="SAPBEXHLevel1X 2 11 5" xfId="14498" xr:uid="{00000000-0005-0000-0000-0000F25A0000}"/>
    <cellStyle name="SAPBEXHLevel1X 2 11 5 2" xfId="30014" xr:uid="{00000000-0005-0000-0000-0000F35A0000}"/>
    <cellStyle name="SAPBEXHLevel1X 2 11 6" xfId="16630" xr:uid="{00000000-0005-0000-0000-0000F45A0000}"/>
    <cellStyle name="SAPBEXHLevel1X 2 11 6 2" xfId="31768" xr:uid="{00000000-0005-0000-0000-0000F55A0000}"/>
    <cellStyle name="SAPBEXHLevel1X 2 11 7" xfId="19240" xr:uid="{00000000-0005-0000-0000-0000F65A0000}"/>
    <cellStyle name="SAPBEXHLevel1X 2 11 7 2" xfId="34187" xr:uid="{00000000-0005-0000-0000-0000F75A0000}"/>
    <cellStyle name="SAPBEXHLevel1X 2 11 8" xfId="39528" xr:uid="{F781452B-B8CE-4196-BE34-1BC1FFF3E6E7}"/>
    <cellStyle name="SAPBEXHLevel1X 2 11 9" xfId="42803" xr:uid="{6AA9401C-24C1-4927-93A8-5594314F8531}"/>
    <cellStyle name="SAPBEXHLevel1X 2 12" xfId="3284" xr:uid="{00000000-0005-0000-0000-0000F85A0000}"/>
    <cellStyle name="SAPBEXHLevel1X 2 12 10" xfId="44997" xr:uid="{E32F76F1-9BD8-4EF6-8813-2B479FFA535A}"/>
    <cellStyle name="SAPBEXHLevel1X 2 12 11" xfId="47323" xr:uid="{A26B46F6-1401-45D7-9A4E-27D110676F3E}"/>
    <cellStyle name="SAPBEXHLevel1X 2 12 2" xfId="4243" xr:uid="{00000000-0005-0000-0000-0000F95A0000}"/>
    <cellStyle name="SAPBEXHLevel1X 2 12 2 10" xfId="46213" xr:uid="{D8D13077-99FE-488D-A81B-C7BA1F3B1B87}"/>
    <cellStyle name="SAPBEXHLevel1X 2 12 2 11" xfId="48531" xr:uid="{DF815F10-D0E3-4768-9CC3-CCF7028A0653}"/>
    <cellStyle name="SAPBEXHLevel1X 2 12 2 2" xfId="9398" xr:uid="{00000000-0005-0000-0000-0000FA5A0000}"/>
    <cellStyle name="SAPBEXHLevel1X 2 12 2 2 2" xfId="25389" xr:uid="{00000000-0005-0000-0000-0000FB5A0000}"/>
    <cellStyle name="SAPBEXHLevel1X 2 12 2 3" xfId="12216" xr:uid="{00000000-0005-0000-0000-0000FC5A0000}"/>
    <cellStyle name="SAPBEXHLevel1X 2 12 2 3 2" xfId="28060" xr:uid="{00000000-0005-0000-0000-0000FD5A0000}"/>
    <cellStyle name="SAPBEXHLevel1X 2 12 2 4" xfId="14904" xr:uid="{00000000-0005-0000-0000-0000FE5A0000}"/>
    <cellStyle name="SAPBEXHLevel1X 2 12 2 4 2" xfId="30355" xr:uid="{00000000-0005-0000-0000-0000FF5A0000}"/>
    <cellStyle name="SAPBEXHLevel1X 2 12 2 5" xfId="17539" xr:uid="{00000000-0005-0000-0000-0000005B0000}"/>
    <cellStyle name="SAPBEXHLevel1X 2 12 2 5 2" xfId="32655" xr:uid="{00000000-0005-0000-0000-0000015B0000}"/>
    <cellStyle name="SAPBEXHLevel1X 2 12 2 6" xfId="20147" xr:uid="{00000000-0005-0000-0000-0000025B0000}"/>
    <cellStyle name="SAPBEXHLevel1X 2 12 2 6 2" xfId="35084" xr:uid="{00000000-0005-0000-0000-0000035B0000}"/>
    <cellStyle name="SAPBEXHLevel1X 2 12 2 7" xfId="21704" xr:uid="{00000000-0005-0000-0000-0000045B0000}"/>
    <cellStyle name="SAPBEXHLevel1X 2 12 2 7 2" xfId="36626" xr:uid="{00000000-0005-0000-0000-0000055B0000}"/>
    <cellStyle name="SAPBEXHLevel1X 2 12 2 8" xfId="41607" xr:uid="{DB27C491-CF3A-44E4-AF8B-0C390BCF6DB0}"/>
    <cellStyle name="SAPBEXHLevel1X 2 12 2 9" xfId="44023" xr:uid="{C6700987-ABA8-4813-B8CF-703B0FA2C0C0}"/>
    <cellStyle name="SAPBEXHLevel1X 2 12 3" xfId="8452" xr:uid="{00000000-0005-0000-0000-0000065B0000}"/>
    <cellStyle name="SAPBEXHLevel1X 2 12 3 2" xfId="24481" xr:uid="{00000000-0005-0000-0000-0000075B0000}"/>
    <cellStyle name="SAPBEXHLevel1X 2 12 4" xfId="11279" xr:uid="{00000000-0005-0000-0000-0000085B0000}"/>
    <cellStyle name="SAPBEXHLevel1X 2 12 4 2" xfId="27146" xr:uid="{00000000-0005-0000-0000-0000095B0000}"/>
    <cellStyle name="SAPBEXHLevel1X 2 12 5" xfId="13572" xr:uid="{00000000-0005-0000-0000-00000A5B0000}"/>
    <cellStyle name="SAPBEXHLevel1X 2 12 5 2" xfId="29196" xr:uid="{00000000-0005-0000-0000-00000B5B0000}"/>
    <cellStyle name="SAPBEXHLevel1X 2 12 6" xfId="16631" xr:uid="{00000000-0005-0000-0000-00000C5B0000}"/>
    <cellStyle name="SAPBEXHLevel1X 2 12 6 2" xfId="31769" xr:uid="{00000000-0005-0000-0000-00000D5B0000}"/>
    <cellStyle name="SAPBEXHLevel1X 2 12 7" xfId="19241" xr:uid="{00000000-0005-0000-0000-00000E5B0000}"/>
    <cellStyle name="SAPBEXHLevel1X 2 12 7 2" xfId="34188" xr:uid="{00000000-0005-0000-0000-00000F5B0000}"/>
    <cellStyle name="SAPBEXHLevel1X 2 12 8" xfId="39527" xr:uid="{2429C219-B0A2-4C7D-826D-CDC0FD90DF8F}"/>
    <cellStyle name="SAPBEXHLevel1X 2 12 9" xfId="42804" xr:uid="{4527C0B5-8D21-41DE-BCBD-278FDB7DE25C}"/>
    <cellStyle name="SAPBEXHLevel1X 2 13" xfId="3285" xr:uid="{00000000-0005-0000-0000-0000105B0000}"/>
    <cellStyle name="SAPBEXHLevel1X 2 13 10" xfId="44998" xr:uid="{FAFAB4F1-205B-4585-A793-6D92740E0F87}"/>
    <cellStyle name="SAPBEXHLevel1X 2 13 11" xfId="47324" xr:uid="{71453981-2371-4368-9F59-3332515E97F5}"/>
    <cellStyle name="SAPBEXHLevel1X 2 13 2" xfId="4241" xr:uid="{00000000-0005-0000-0000-0000115B0000}"/>
    <cellStyle name="SAPBEXHLevel1X 2 13 2 10" xfId="46214" xr:uid="{22A42C46-E114-4B0A-974A-F8FCA9CA20A1}"/>
    <cellStyle name="SAPBEXHLevel1X 2 13 2 11" xfId="48532" xr:uid="{C6D92B71-3257-4DE4-A1E9-CD0E84F06E07}"/>
    <cellStyle name="SAPBEXHLevel1X 2 13 2 2" xfId="9396" xr:uid="{00000000-0005-0000-0000-0000125B0000}"/>
    <cellStyle name="SAPBEXHLevel1X 2 13 2 2 2" xfId="25388" xr:uid="{00000000-0005-0000-0000-0000135B0000}"/>
    <cellStyle name="SAPBEXHLevel1X 2 13 2 3" xfId="12215" xr:uid="{00000000-0005-0000-0000-0000145B0000}"/>
    <cellStyle name="SAPBEXHLevel1X 2 13 2 3 2" xfId="28059" xr:uid="{00000000-0005-0000-0000-0000155B0000}"/>
    <cellStyle name="SAPBEXHLevel1X 2 13 2 4" xfId="13971" xr:uid="{00000000-0005-0000-0000-0000165B0000}"/>
    <cellStyle name="SAPBEXHLevel1X 2 13 2 4 2" xfId="29553" xr:uid="{00000000-0005-0000-0000-0000175B0000}"/>
    <cellStyle name="SAPBEXHLevel1X 2 13 2 5" xfId="17538" xr:uid="{00000000-0005-0000-0000-0000185B0000}"/>
    <cellStyle name="SAPBEXHLevel1X 2 13 2 5 2" xfId="32654" xr:uid="{00000000-0005-0000-0000-0000195B0000}"/>
    <cellStyle name="SAPBEXHLevel1X 2 13 2 6" xfId="20146" xr:uid="{00000000-0005-0000-0000-00001A5B0000}"/>
    <cellStyle name="SAPBEXHLevel1X 2 13 2 6 2" xfId="35083" xr:uid="{00000000-0005-0000-0000-00001B5B0000}"/>
    <cellStyle name="SAPBEXHLevel1X 2 13 2 7" xfId="21705" xr:uid="{00000000-0005-0000-0000-00001C5B0000}"/>
    <cellStyle name="SAPBEXHLevel1X 2 13 2 7 2" xfId="36627" xr:uid="{00000000-0005-0000-0000-00001D5B0000}"/>
    <cellStyle name="SAPBEXHLevel1X 2 13 2 8" xfId="41606" xr:uid="{B3F13B93-1AB5-4CA5-9B38-7E96691938AC}"/>
    <cellStyle name="SAPBEXHLevel1X 2 13 2 9" xfId="44024" xr:uid="{F3ACB669-7AC3-4974-A3C0-D86D1E0758E0}"/>
    <cellStyle name="SAPBEXHLevel1X 2 13 3" xfId="8453" xr:uid="{00000000-0005-0000-0000-00001E5B0000}"/>
    <cellStyle name="SAPBEXHLevel1X 2 13 3 2" xfId="24482" xr:uid="{00000000-0005-0000-0000-00001F5B0000}"/>
    <cellStyle name="SAPBEXHLevel1X 2 13 4" xfId="11280" xr:uid="{00000000-0005-0000-0000-0000205B0000}"/>
    <cellStyle name="SAPBEXHLevel1X 2 13 4 2" xfId="27147" xr:uid="{00000000-0005-0000-0000-0000215B0000}"/>
    <cellStyle name="SAPBEXHLevel1X 2 13 5" xfId="14500" xr:uid="{00000000-0005-0000-0000-0000225B0000}"/>
    <cellStyle name="SAPBEXHLevel1X 2 13 5 2" xfId="30016" xr:uid="{00000000-0005-0000-0000-0000235B0000}"/>
    <cellStyle name="SAPBEXHLevel1X 2 13 6" xfId="16632" xr:uid="{00000000-0005-0000-0000-0000245B0000}"/>
    <cellStyle name="SAPBEXHLevel1X 2 13 6 2" xfId="31770" xr:uid="{00000000-0005-0000-0000-0000255B0000}"/>
    <cellStyle name="SAPBEXHLevel1X 2 13 7" xfId="19242" xr:uid="{00000000-0005-0000-0000-0000265B0000}"/>
    <cellStyle name="SAPBEXHLevel1X 2 13 7 2" xfId="34189" xr:uid="{00000000-0005-0000-0000-0000275B0000}"/>
    <cellStyle name="SAPBEXHLevel1X 2 13 8" xfId="40665" xr:uid="{A11DC967-3F81-47E3-A707-FAD233000B5B}"/>
    <cellStyle name="SAPBEXHLevel1X 2 13 9" xfId="42805" xr:uid="{F5942BF1-6B60-4E09-AC27-CF57242B1626}"/>
    <cellStyle name="SAPBEXHLevel1X 2 14" xfId="3286" xr:uid="{00000000-0005-0000-0000-0000285B0000}"/>
    <cellStyle name="SAPBEXHLevel1X 2 14 10" xfId="44999" xr:uid="{4FABBFAE-E422-49A4-A8DD-3FBEAE79FAAC}"/>
    <cellStyle name="SAPBEXHLevel1X 2 14 11" xfId="47325" xr:uid="{86B6394F-1A45-45E9-A02E-DA8790AA2921}"/>
    <cellStyle name="SAPBEXHLevel1X 2 14 2" xfId="4240" xr:uid="{00000000-0005-0000-0000-0000295B0000}"/>
    <cellStyle name="SAPBEXHLevel1X 2 14 2 10" xfId="46215" xr:uid="{1142EF34-CE9C-47A4-B671-2DDC693E6BA5}"/>
    <cellStyle name="SAPBEXHLevel1X 2 14 2 11" xfId="48533" xr:uid="{E4D872CD-862D-4C4E-84E8-F154EAA045F3}"/>
    <cellStyle name="SAPBEXHLevel1X 2 14 2 2" xfId="9395" xr:uid="{00000000-0005-0000-0000-00002A5B0000}"/>
    <cellStyle name="SAPBEXHLevel1X 2 14 2 2 2" xfId="25387" xr:uid="{00000000-0005-0000-0000-00002B5B0000}"/>
    <cellStyle name="SAPBEXHLevel1X 2 14 2 3" xfId="12214" xr:uid="{00000000-0005-0000-0000-00002C5B0000}"/>
    <cellStyle name="SAPBEXHLevel1X 2 14 2 3 2" xfId="28058" xr:uid="{00000000-0005-0000-0000-00002D5B0000}"/>
    <cellStyle name="SAPBEXHLevel1X 2 14 2 4" xfId="14906" xr:uid="{00000000-0005-0000-0000-00002E5B0000}"/>
    <cellStyle name="SAPBEXHLevel1X 2 14 2 4 2" xfId="30357" xr:uid="{00000000-0005-0000-0000-00002F5B0000}"/>
    <cellStyle name="SAPBEXHLevel1X 2 14 2 5" xfId="17537" xr:uid="{00000000-0005-0000-0000-0000305B0000}"/>
    <cellStyle name="SAPBEXHLevel1X 2 14 2 5 2" xfId="32653" xr:uid="{00000000-0005-0000-0000-0000315B0000}"/>
    <cellStyle name="SAPBEXHLevel1X 2 14 2 6" xfId="20145" xr:uid="{00000000-0005-0000-0000-0000325B0000}"/>
    <cellStyle name="SAPBEXHLevel1X 2 14 2 6 2" xfId="35082" xr:uid="{00000000-0005-0000-0000-0000335B0000}"/>
    <cellStyle name="SAPBEXHLevel1X 2 14 2 7" xfId="21546" xr:uid="{00000000-0005-0000-0000-0000345B0000}"/>
    <cellStyle name="SAPBEXHLevel1X 2 14 2 7 2" xfId="36472" xr:uid="{00000000-0005-0000-0000-0000355B0000}"/>
    <cellStyle name="SAPBEXHLevel1X 2 14 2 8" xfId="41605" xr:uid="{424E1F6B-926A-4F66-8918-3532DDC3220E}"/>
    <cellStyle name="SAPBEXHLevel1X 2 14 2 9" xfId="44025" xr:uid="{CB533D4A-4428-45D1-B110-1BABBE39D583}"/>
    <cellStyle name="SAPBEXHLevel1X 2 14 3" xfId="8454" xr:uid="{00000000-0005-0000-0000-0000365B0000}"/>
    <cellStyle name="SAPBEXHLevel1X 2 14 3 2" xfId="24483" xr:uid="{00000000-0005-0000-0000-0000375B0000}"/>
    <cellStyle name="SAPBEXHLevel1X 2 14 4" xfId="11281" xr:uid="{00000000-0005-0000-0000-0000385B0000}"/>
    <cellStyle name="SAPBEXHLevel1X 2 14 4 2" xfId="27148" xr:uid="{00000000-0005-0000-0000-0000395B0000}"/>
    <cellStyle name="SAPBEXHLevel1X 2 14 5" xfId="15132" xr:uid="{00000000-0005-0000-0000-00003A5B0000}"/>
    <cellStyle name="SAPBEXHLevel1X 2 14 5 2" xfId="30554" xr:uid="{00000000-0005-0000-0000-00003B5B0000}"/>
    <cellStyle name="SAPBEXHLevel1X 2 14 6" xfId="16633" xr:uid="{00000000-0005-0000-0000-00003C5B0000}"/>
    <cellStyle name="SAPBEXHLevel1X 2 14 6 2" xfId="31771" xr:uid="{00000000-0005-0000-0000-00003D5B0000}"/>
    <cellStyle name="SAPBEXHLevel1X 2 14 7" xfId="19243" xr:uid="{00000000-0005-0000-0000-00003E5B0000}"/>
    <cellStyle name="SAPBEXHLevel1X 2 14 7 2" xfId="34190" xr:uid="{00000000-0005-0000-0000-00003F5B0000}"/>
    <cellStyle name="SAPBEXHLevel1X 2 14 8" xfId="40666" xr:uid="{F5BB702C-3F88-42A3-8255-991E5449CC9A}"/>
    <cellStyle name="SAPBEXHLevel1X 2 14 9" xfId="42806" xr:uid="{EC2FC46E-2520-4086-BA0E-D974768FB63E}"/>
    <cellStyle name="SAPBEXHLevel1X 2 15" xfId="3287" xr:uid="{00000000-0005-0000-0000-0000405B0000}"/>
    <cellStyle name="SAPBEXHLevel1X 2 15 10" xfId="45000" xr:uid="{D06063B4-FF05-4FFB-9C70-50DAF2811FE7}"/>
    <cellStyle name="SAPBEXHLevel1X 2 15 11" xfId="47326" xr:uid="{FFACE392-CD59-4564-8926-63644BFD3DC7}"/>
    <cellStyle name="SAPBEXHLevel1X 2 15 2" xfId="4239" xr:uid="{00000000-0005-0000-0000-0000415B0000}"/>
    <cellStyle name="SAPBEXHLevel1X 2 15 2 10" xfId="46216" xr:uid="{C9C0A1DF-78FE-4CC0-B81A-D70F80E5590A}"/>
    <cellStyle name="SAPBEXHLevel1X 2 15 2 11" xfId="48534" xr:uid="{A35FCF0D-757D-42DB-8234-CF529BA84015}"/>
    <cellStyle name="SAPBEXHLevel1X 2 15 2 2" xfId="9394" xr:uid="{00000000-0005-0000-0000-0000425B0000}"/>
    <cellStyle name="SAPBEXHLevel1X 2 15 2 2 2" xfId="25386" xr:uid="{00000000-0005-0000-0000-0000435B0000}"/>
    <cellStyle name="SAPBEXHLevel1X 2 15 2 3" xfId="12213" xr:uid="{00000000-0005-0000-0000-0000445B0000}"/>
    <cellStyle name="SAPBEXHLevel1X 2 15 2 3 2" xfId="28057" xr:uid="{00000000-0005-0000-0000-0000455B0000}"/>
    <cellStyle name="SAPBEXHLevel1X 2 15 2 4" xfId="14531" xr:uid="{00000000-0005-0000-0000-0000465B0000}"/>
    <cellStyle name="SAPBEXHLevel1X 2 15 2 4 2" xfId="30034" xr:uid="{00000000-0005-0000-0000-0000475B0000}"/>
    <cellStyle name="SAPBEXHLevel1X 2 15 2 5" xfId="17536" xr:uid="{00000000-0005-0000-0000-0000485B0000}"/>
    <cellStyle name="SAPBEXHLevel1X 2 15 2 5 2" xfId="32652" xr:uid="{00000000-0005-0000-0000-0000495B0000}"/>
    <cellStyle name="SAPBEXHLevel1X 2 15 2 6" xfId="20144" xr:uid="{00000000-0005-0000-0000-00004A5B0000}"/>
    <cellStyle name="SAPBEXHLevel1X 2 15 2 6 2" xfId="35081" xr:uid="{00000000-0005-0000-0000-00004B5B0000}"/>
    <cellStyle name="SAPBEXHLevel1X 2 15 2 7" xfId="21706" xr:uid="{00000000-0005-0000-0000-00004C5B0000}"/>
    <cellStyle name="SAPBEXHLevel1X 2 15 2 7 2" xfId="36628" xr:uid="{00000000-0005-0000-0000-00004D5B0000}"/>
    <cellStyle name="SAPBEXHLevel1X 2 15 2 8" xfId="41604" xr:uid="{1E7DA03D-4349-4913-8E0D-90364AB09443}"/>
    <cellStyle name="SAPBEXHLevel1X 2 15 2 9" xfId="44026" xr:uid="{8052C7E6-195B-4AD7-B1EE-B9C406DD0903}"/>
    <cellStyle name="SAPBEXHLevel1X 2 15 3" xfId="8455" xr:uid="{00000000-0005-0000-0000-00004E5B0000}"/>
    <cellStyle name="SAPBEXHLevel1X 2 15 3 2" xfId="24484" xr:uid="{00000000-0005-0000-0000-00004F5B0000}"/>
    <cellStyle name="SAPBEXHLevel1X 2 15 4" xfId="11282" xr:uid="{00000000-0005-0000-0000-0000505B0000}"/>
    <cellStyle name="SAPBEXHLevel1X 2 15 4 2" xfId="27149" xr:uid="{00000000-0005-0000-0000-0000515B0000}"/>
    <cellStyle name="SAPBEXHLevel1X 2 15 5" xfId="7189" xr:uid="{00000000-0005-0000-0000-0000525B0000}"/>
    <cellStyle name="SAPBEXHLevel1X 2 15 5 2" xfId="23465" xr:uid="{00000000-0005-0000-0000-0000535B0000}"/>
    <cellStyle name="SAPBEXHLevel1X 2 15 6" xfId="16634" xr:uid="{00000000-0005-0000-0000-0000545B0000}"/>
    <cellStyle name="SAPBEXHLevel1X 2 15 6 2" xfId="31772" xr:uid="{00000000-0005-0000-0000-0000555B0000}"/>
    <cellStyle name="SAPBEXHLevel1X 2 15 7" xfId="19244" xr:uid="{00000000-0005-0000-0000-0000565B0000}"/>
    <cellStyle name="SAPBEXHLevel1X 2 15 7 2" xfId="34191" xr:uid="{00000000-0005-0000-0000-0000575B0000}"/>
    <cellStyle name="SAPBEXHLevel1X 2 15 8" xfId="39526" xr:uid="{F551B513-3396-4A53-885B-8D4AE66238DD}"/>
    <cellStyle name="SAPBEXHLevel1X 2 15 9" xfId="42807" xr:uid="{9E89C20C-F70E-45B8-90B6-9EDC71830E61}"/>
    <cellStyle name="SAPBEXHLevel1X 2 16" xfId="3288" xr:uid="{00000000-0005-0000-0000-0000585B0000}"/>
    <cellStyle name="SAPBEXHLevel1X 2 16 10" xfId="45001" xr:uid="{76C03202-CB21-479E-BB8E-A1D94511EA0A}"/>
    <cellStyle name="SAPBEXHLevel1X 2 16 11" xfId="47327" xr:uid="{1A78DC7A-AF38-4F34-B092-1BFE73CAB866}"/>
    <cellStyle name="SAPBEXHLevel1X 2 16 2" xfId="4238" xr:uid="{00000000-0005-0000-0000-0000595B0000}"/>
    <cellStyle name="SAPBEXHLevel1X 2 16 2 10" xfId="46217" xr:uid="{CA768835-A08D-4212-8E75-FA91AA491234}"/>
    <cellStyle name="SAPBEXHLevel1X 2 16 2 11" xfId="48535" xr:uid="{D3EEBF69-D350-4408-93A5-EA4E3E8C1BD2}"/>
    <cellStyle name="SAPBEXHLevel1X 2 16 2 2" xfId="9393" xr:uid="{00000000-0005-0000-0000-00005A5B0000}"/>
    <cellStyle name="SAPBEXHLevel1X 2 16 2 2 2" xfId="25385" xr:uid="{00000000-0005-0000-0000-00005B5B0000}"/>
    <cellStyle name="SAPBEXHLevel1X 2 16 2 3" xfId="12212" xr:uid="{00000000-0005-0000-0000-00005C5B0000}"/>
    <cellStyle name="SAPBEXHLevel1X 2 16 2 3 2" xfId="28056" xr:uid="{00000000-0005-0000-0000-00005D5B0000}"/>
    <cellStyle name="SAPBEXHLevel1X 2 16 2 4" xfId="14406" xr:uid="{00000000-0005-0000-0000-00005E5B0000}"/>
    <cellStyle name="SAPBEXHLevel1X 2 16 2 4 2" xfId="29925" xr:uid="{00000000-0005-0000-0000-00005F5B0000}"/>
    <cellStyle name="SAPBEXHLevel1X 2 16 2 5" xfId="17535" xr:uid="{00000000-0005-0000-0000-0000605B0000}"/>
    <cellStyle name="SAPBEXHLevel1X 2 16 2 5 2" xfId="32651" xr:uid="{00000000-0005-0000-0000-0000615B0000}"/>
    <cellStyle name="SAPBEXHLevel1X 2 16 2 6" xfId="20143" xr:uid="{00000000-0005-0000-0000-0000625B0000}"/>
    <cellStyle name="SAPBEXHLevel1X 2 16 2 6 2" xfId="35080" xr:uid="{00000000-0005-0000-0000-0000635B0000}"/>
    <cellStyle name="SAPBEXHLevel1X 2 16 2 7" xfId="21707" xr:uid="{00000000-0005-0000-0000-0000645B0000}"/>
    <cellStyle name="SAPBEXHLevel1X 2 16 2 7 2" xfId="36629" xr:uid="{00000000-0005-0000-0000-0000655B0000}"/>
    <cellStyle name="SAPBEXHLevel1X 2 16 2 8" xfId="41603" xr:uid="{188EFB42-8665-4AF4-B717-B1BF9A0B6B5C}"/>
    <cellStyle name="SAPBEXHLevel1X 2 16 2 9" xfId="44027" xr:uid="{6DD20BB2-9FF1-444C-AA7A-C57989081A25}"/>
    <cellStyle name="SAPBEXHLevel1X 2 16 3" xfId="8456" xr:uid="{00000000-0005-0000-0000-0000665B0000}"/>
    <cellStyle name="SAPBEXHLevel1X 2 16 3 2" xfId="24485" xr:uid="{00000000-0005-0000-0000-0000675B0000}"/>
    <cellStyle name="SAPBEXHLevel1X 2 16 4" xfId="11283" xr:uid="{00000000-0005-0000-0000-0000685B0000}"/>
    <cellStyle name="SAPBEXHLevel1X 2 16 4 2" xfId="27150" xr:uid="{00000000-0005-0000-0000-0000695B0000}"/>
    <cellStyle name="SAPBEXHLevel1X 2 16 5" xfId="15127" xr:uid="{00000000-0005-0000-0000-00006A5B0000}"/>
    <cellStyle name="SAPBEXHLevel1X 2 16 5 2" xfId="30549" xr:uid="{00000000-0005-0000-0000-00006B5B0000}"/>
    <cellStyle name="SAPBEXHLevel1X 2 16 6" xfId="16635" xr:uid="{00000000-0005-0000-0000-00006C5B0000}"/>
    <cellStyle name="SAPBEXHLevel1X 2 16 6 2" xfId="31773" xr:uid="{00000000-0005-0000-0000-00006D5B0000}"/>
    <cellStyle name="SAPBEXHLevel1X 2 16 7" xfId="19245" xr:uid="{00000000-0005-0000-0000-00006E5B0000}"/>
    <cellStyle name="SAPBEXHLevel1X 2 16 7 2" xfId="34192" xr:uid="{00000000-0005-0000-0000-00006F5B0000}"/>
    <cellStyle name="SAPBEXHLevel1X 2 16 8" xfId="39525" xr:uid="{A8E1BD13-8AF7-45A0-B394-4AF0CCD18082}"/>
    <cellStyle name="SAPBEXHLevel1X 2 16 9" xfId="42808" xr:uid="{5F8F546A-B713-4CC0-B50A-2C1E9843DC26}"/>
    <cellStyle name="SAPBEXHLevel1X 2 17" xfId="3281" xr:uid="{00000000-0005-0000-0000-0000705B0000}"/>
    <cellStyle name="SAPBEXHLevel1X 2 17 10" xfId="38880" xr:uid="{7EFF1989-BA81-49A6-949C-F9BCF38BEA96}"/>
    <cellStyle name="SAPBEXHLevel1X 2 17 11" xfId="43327" xr:uid="{54430EFF-925D-4C70-B8AC-74F7674BB434}"/>
    <cellStyle name="SAPBEXHLevel1X 2 17 12" xfId="45512" xr:uid="{43B0539D-0211-47DC-93CB-26DC258CAB8B}"/>
    <cellStyle name="SAPBEXHLevel1X 2 17 13" xfId="47834" xr:uid="{61E5E2BF-7ADF-4177-A73F-5A264AA75BB0}"/>
    <cellStyle name="SAPBEXHLevel1X 2 17 2" xfId="8449" xr:uid="{00000000-0005-0000-0000-0000715B0000}"/>
    <cellStyle name="SAPBEXHLevel1X 2 17 2 2" xfId="24478" xr:uid="{00000000-0005-0000-0000-0000725B0000}"/>
    <cellStyle name="SAPBEXHLevel1X 2 17 3" xfId="11276" xr:uid="{00000000-0005-0000-0000-0000735B0000}"/>
    <cellStyle name="SAPBEXHLevel1X 2 17 3 2" xfId="27143" xr:uid="{00000000-0005-0000-0000-0000745B0000}"/>
    <cellStyle name="SAPBEXHLevel1X 2 17 4" xfId="8972" xr:uid="{00000000-0005-0000-0000-0000755B0000}"/>
    <cellStyle name="SAPBEXHLevel1X 2 17 4 2" xfId="24987" xr:uid="{00000000-0005-0000-0000-0000765B0000}"/>
    <cellStyle name="SAPBEXHLevel1X 2 17 5" xfId="16628" xr:uid="{00000000-0005-0000-0000-0000775B0000}"/>
    <cellStyle name="SAPBEXHLevel1X 2 17 5 2" xfId="31766" xr:uid="{00000000-0005-0000-0000-0000785B0000}"/>
    <cellStyle name="SAPBEXHLevel1X 2 17 6" xfId="19238" xr:uid="{00000000-0005-0000-0000-0000795B0000}"/>
    <cellStyle name="SAPBEXHLevel1X 2 17 6 2" xfId="34185" xr:uid="{00000000-0005-0000-0000-00007A5B0000}"/>
    <cellStyle name="SAPBEXHLevel1X 2 17 7" xfId="21390" xr:uid="{00000000-0005-0000-0000-00007B5B0000}"/>
    <cellStyle name="SAPBEXHLevel1X 2 17 7 2" xfId="36316" xr:uid="{00000000-0005-0000-0000-00007C5B0000}"/>
    <cellStyle name="SAPBEXHLevel1X 2 17 8" xfId="6353" xr:uid="{00000000-0005-0000-0000-00007D5B0000}"/>
    <cellStyle name="SAPBEXHLevel1X 2 17 9" xfId="40354" xr:uid="{94514745-8450-410A-A6C1-55144508A1AE}"/>
    <cellStyle name="SAPBEXHLevel1X 2 18" xfId="4246" xr:uid="{00000000-0005-0000-0000-00007E5B0000}"/>
    <cellStyle name="SAPBEXHLevel1X 2 18 2" xfId="9401" xr:uid="{00000000-0005-0000-0000-00007F5B0000}"/>
    <cellStyle name="SAPBEXHLevel1X 2 18 2 2" xfId="25392" xr:uid="{00000000-0005-0000-0000-0000805B0000}"/>
    <cellStyle name="SAPBEXHLevel1X 2 18 3" xfId="12219" xr:uid="{00000000-0005-0000-0000-0000815B0000}"/>
    <cellStyle name="SAPBEXHLevel1X 2 18 3 2" xfId="28063" xr:uid="{00000000-0005-0000-0000-0000825B0000}"/>
    <cellStyle name="SAPBEXHLevel1X 2 18 4" xfId="14903" xr:uid="{00000000-0005-0000-0000-0000835B0000}"/>
    <cellStyle name="SAPBEXHLevel1X 2 18 4 2" xfId="30354" xr:uid="{00000000-0005-0000-0000-0000845B0000}"/>
    <cellStyle name="SAPBEXHLevel1X 2 18 5" xfId="17542" xr:uid="{00000000-0005-0000-0000-0000855B0000}"/>
    <cellStyle name="SAPBEXHLevel1X 2 18 5 2" xfId="32658" xr:uid="{00000000-0005-0000-0000-0000865B0000}"/>
    <cellStyle name="SAPBEXHLevel1X 2 18 6" xfId="20150" xr:uid="{00000000-0005-0000-0000-0000875B0000}"/>
    <cellStyle name="SAPBEXHLevel1X 2 18 6 2" xfId="35087" xr:uid="{00000000-0005-0000-0000-0000885B0000}"/>
    <cellStyle name="SAPBEXHLevel1X 2 18 7" xfId="22081" xr:uid="{00000000-0005-0000-0000-0000895B0000}"/>
    <cellStyle name="SAPBEXHLevel1X 2 18 7 2" xfId="36998" xr:uid="{00000000-0005-0000-0000-00008A5B0000}"/>
    <cellStyle name="SAPBEXHLevel1X 2 19" xfId="5403" xr:uid="{00000000-0005-0000-0000-00008B5B0000}"/>
    <cellStyle name="SAPBEXHLevel1X 2 19 2" xfId="22663" xr:uid="{00000000-0005-0000-0000-00008C5B0000}"/>
    <cellStyle name="SAPBEXHLevel1X 2 2" xfId="864" xr:uid="{00000000-0005-0000-0000-00008D5B0000}"/>
    <cellStyle name="SAPBEXHLevel1X 2 2 10" xfId="6762" xr:uid="{00000000-0005-0000-0000-00008E5B0000}"/>
    <cellStyle name="SAPBEXHLevel1X 2 2 10 2" xfId="23237" xr:uid="{00000000-0005-0000-0000-00008F5B0000}"/>
    <cellStyle name="SAPBEXHLevel1X 2 2 11" xfId="5062" xr:uid="{00000000-0005-0000-0000-0000905B0000}"/>
    <cellStyle name="SAPBEXHLevel1X 2 2 12" xfId="40663" xr:uid="{40C01453-5F79-4C6D-9D7E-77B2D45391C8}"/>
    <cellStyle name="SAPBEXHLevel1X 2 2 13" xfId="42809" xr:uid="{C431182F-F289-47DC-8F47-F7114A678DA8}"/>
    <cellStyle name="SAPBEXHLevel1X 2 2 14" xfId="45002" xr:uid="{91E47310-7F8F-4DAF-9229-D5EDEA13C63F}"/>
    <cellStyle name="SAPBEXHLevel1X 2 2 15" xfId="47328" xr:uid="{717AF59D-357E-4E04-8732-5E04E4E5A062}"/>
    <cellStyle name="SAPBEXHLevel1X 2 2 2" xfId="865" xr:uid="{00000000-0005-0000-0000-0000915B0000}"/>
    <cellStyle name="SAPBEXHLevel1X 2 2 2 10" xfId="38990" xr:uid="{865A7256-08D3-41BD-88CF-94112FA5B2F8}"/>
    <cellStyle name="SAPBEXHLevel1X 2 2 2 11" xfId="46718" xr:uid="{01B68BC3-D149-4731-909D-CE458A307822}"/>
    <cellStyle name="SAPBEXHLevel1X 2 2 2 12" xfId="49034" xr:uid="{FC920C62-9908-45DE-9E8E-DF41A89BD560}"/>
    <cellStyle name="SAPBEXHLevel1X 2 2 2 2" xfId="5401" xr:uid="{00000000-0005-0000-0000-0000925B0000}"/>
    <cellStyle name="SAPBEXHLevel1X 2 2 2 2 2" xfId="22661" xr:uid="{00000000-0005-0000-0000-0000935B0000}"/>
    <cellStyle name="SAPBEXHLevel1X 2 2 2 3" xfId="7207" xr:uid="{00000000-0005-0000-0000-0000945B0000}"/>
    <cellStyle name="SAPBEXHLevel1X 2 2 2 3 2" xfId="23480" xr:uid="{00000000-0005-0000-0000-0000955B0000}"/>
    <cellStyle name="SAPBEXHLevel1X 2 2 2 4" xfId="13241" xr:uid="{00000000-0005-0000-0000-0000965B0000}"/>
    <cellStyle name="SAPBEXHLevel1X 2 2 2 4 2" xfId="28999" xr:uid="{00000000-0005-0000-0000-0000975B0000}"/>
    <cellStyle name="SAPBEXHLevel1X 2 2 2 5" xfId="6757" xr:uid="{00000000-0005-0000-0000-0000985B0000}"/>
    <cellStyle name="SAPBEXHLevel1X 2 2 2 5 2" xfId="23232" xr:uid="{00000000-0005-0000-0000-0000995B0000}"/>
    <cellStyle name="SAPBEXHLevel1X 2 2 2 6" xfId="15472" xr:uid="{00000000-0005-0000-0000-00009A5B0000}"/>
    <cellStyle name="SAPBEXHLevel1X 2 2 2 6 2" xfId="30840" xr:uid="{00000000-0005-0000-0000-00009B5B0000}"/>
    <cellStyle name="SAPBEXHLevel1X 2 2 2 7" xfId="18493" xr:uid="{00000000-0005-0000-0000-00009C5B0000}"/>
    <cellStyle name="SAPBEXHLevel1X 2 2 2 7 2" xfId="33518" xr:uid="{00000000-0005-0000-0000-00009D5B0000}"/>
    <cellStyle name="SAPBEXHLevel1X 2 2 2 8" xfId="5063" xr:uid="{00000000-0005-0000-0000-00009E5B0000}"/>
    <cellStyle name="SAPBEXHLevel1X 2 2 2 9" xfId="41416" xr:uid="{E2551FF8-C13A-4C0C-B9B2-79DE25F43313}"/>
    <cellStyle name="SAPBEXHLevel1X 2 2 3" xfId="3289" xr:uid="{00000000-0005-0000-0000-00009F5B0000}"/>
    <cellStyle name="SAPBEXHLevel1X 2 2 3 10" xfId="38991" xr:uid="{57361949-0652-44CE-A3CB-DF3A4C49DDB5}"/>
    <cellStyle name="SAPBEXHLevel1X 2 2 3 11" xfId="46717" xr:uid="{78647DF2-E62F-4C65-B3B0-48145E553C93}"/>
    <cellStyle name="SAPBEXHLevel1X 2 2 3 12" xfId="49033" xr:uid="{C688E339-243D-400F-B090-55B57A45B42D}"/>
    <cellStyle name="SAPBEXHLevel1X 2 2 3 2" xfId="8457" xr:uid="{00000000-0005-0000-0000-0000A05B0000}"/>
    <cellStyle name="SAPBEXHLevel1X 2 2 3 2 2" xfId="24486" xr:uid="{00000000-0005-0000-0000-0000A15B0000}"/>
    <cellStyle name="SAPBEXHLevel1X 2 2 3 3" xfId="11284" xr:uid="{00000000-0005-0000-0000-0000A25B0000}"/>
    <cellStyle name="SAPBEXHLevel1X 2 2 3 3 2" xfId="27151" xr:uid="{00000000-0005-0000-0000-0000A35B0000}"/>
    <cellStyle name="SAPBEXHLevel1X 2 2 3 4" xfId="15126" xr:uid="{00000000-0005-0000-0000-0000A45B0000}"/>
    <cellStyle name="SAPBEXHLevel1X 2 2 3 4 2" xfId="30548" xr:uid="{00000000-0005-0000-0000-0000A55B0000}"/>
    <cellStyle name="SAPBEXHLevel1X 2 2 3 5" xfId="16636" xr:uid="{00000000-0005-0000-0000-0000A65B0000}"/>
    <cellStyle name="SAPBEXHLevel1X 2 2 3 5 2" xfId="31774" xr:uid="{00000000-0005-0000-0000-0000A75B0000}"/>
    <cellStyle name="SAPBEXHLevel1X 2 2 3 6" xfId="19246" xr:uid="{00000000-0005-0000-0000-0000A85B0000}"/>
    <cellStyle name="SAPBEXHLevel1X 2 2 3 6 2" xfId="34193" xr:uid="{00000000-0005-0000-0000-0000A95B0000}"/>
    <cellStyle name="SAPBEXHLevel1X 2 2 3 7" xfId="21391" xr:uid="{00000000-0005-0000-0000-0000AA5B0000}"/>
    <cellStyle name="SAPBEXHLevel1X 2 2 3 7 2" xfId="36317" xr:uid="{00000000-0005-0000-0000-0000AB5B0000}"/>
    <cellStyle name="SAPBEXHLevel1X 2 2 3 8" xfId="6354" xr:uid="{00000000-0005-0000-0000-0000AC5B0000}"/>
    <cellStyle name="SAPBEXHLevel1X 2 2 3 9" xfId="41415" xr:uid="{58793FCD-51FB-413B-A0E0-C7B89F513270}"/>
    <cellStyle name="SAPBEXHLevel1X 2 2 4" xfId="4237" xr:uid="{00000000-0005-0000-0000-0000AD5B0000}"/>
    <cellStyle name="SAPBEXHLevel1X 2 2 4 10" xfId="46218" xr:uid="{8B0B11C4-D047-47D2-BB55-9F6E5CEBA0D6}"/>
    <cellStyle name="SAPBEXHLevel1X 2 2 4 11" xfId="48536" xr:uid="{6BD939BA-F390-442B-B998-6BA0AA076D4D}"/>
    <cellStyle name="SAPBEXHLevel1X 2 2 4 2" xfId="9392" xr:uid="{00000000-0005-0000-0000-0000AE5B0000}"/>
    <cellStyle name="SAPBEXHLevel1X 2 2 4 2 2" xfId="25384" xr:uid="{00000000-0005-0000-0000-0000AF5B0000}"/>
    <cellStyle name="SAPBEXHLevel1X 2 2 4 3" xfId="12211" xr:uid="{00000000-0005-0000-0000-0000B05B0000}"/>
    <cellStyle name="SAPBEXHLevel1X 2 2 4 3 2" xfId="28055" xr:uid="{00000000-0005-0000-0000-0000B15B0000}"/>
    <cellStyle name="SAPBEXHLevel1X 2 2 4 4" xfId="5955" xr:uid="{00000000-0005-0000-0000-0000B25B0000}"/>
    <cellStyle name="SAPBEXHLevel1X 2 2 4 4 2" xfId="22929" xr:uid="{00000000-0005-0000-0000-0000B35B0000}"/>
    <cellStyle name="SAPBEXHLevel1X 2 2 4 5" xfId="17534" xr:uid="{00000000-0005-0000-0000-0000B45B0000}"/>
    <cellStyle name="SAPBEXHLevel1X 2 2 4 5 2" xfId="32650" xr:uid="{00000000-0005-0000-0000-0000B55B0000}"/>
    <cellStyle name="SAPBEXHLevel1X 2 2 4 6" xfId="20142" xr:uid="{00000000-0005-0000-0000-0000B65B0000}"/>
    <cellStyle name="SAPBEXHLevel1X 2 2 4 6 2" xfId="35079" xr:uid="{00000000-0005-0000-0000-0000B75B0000}"/>
    <cellStyle name="SAPBEXHLevel1X 2 2 4 7" xfId="21708" xr:uid="{00000000-0005-0000-0000-0000B85B0000}"/>
    <cellStyle name="SAPBEXHLevel1X 2 2 4 7 2" xfId="36630" xr:uid="{00000000-0005-0000-0000-0000B95B0000}"/>
    <cellStyle name="SAPBEXHLevel1X 2 2 4 8" xfId="41602" xr:uid="{47ECD171-ECB5-4C48-82FF-E52EAE553093}"/>
    <cellStyle name="SAPBEXHLevel1X 2 2 4 9" xfId="44028" xr:uid="{C58E7835-4C70-4B6E-85DD-5315AEFCD2B4}"/>
    <cellStyle name="SAPBEXHLevel1X 2 2 5" xfId="5402" xr:uid="{00000000-0005-0000-0000-0000BA5B0000}"/>
    <cellStyle name="SAPBEXHLevel1X 2 2 5 2" xfId="22662" xr:uid="{00000000-0005-0000-0000-0000BB5B0000}"/>
    <cellStyle name="SAPBEXHLevel1X 2 2 6" xfId="6026" xr:uid="{00000000-0005-0000-0000-0000BC5B0000}"/>
    <cellStyle name="SAPBEXHLevel1X 2 2 6 2" xfId="22988" xr:uid="{00000000-0005-0000-0000-0000BD5B0000}"/>
    <cellStyle name="SAPBEXHLevel1X 2 2 7" xfId="13369" xr:uid="{00000000-0005-0000-0000-0000BE5B0000}"/>
    <cellStyle name="SAPBEXHLevel1X 2 2 7 2" xfId="29057" xr:uid="{00000000-0005-0000-0000-0000BF5B0000}"/>
    <cellStyle name="SAPBEXHLevel1X 2 2 8" xfId="5716" xr:uid="{00000000-0005-0000-0000-0000C05B0000}"/>
    <cellStyle name="SAPBEXHLevel1X 2 2 8 2" xfId="22780" xr:uid="{00000000-0005-0000-0000-0000C15B0000}"/>
    <cellStyle name="SAPBEXHLevel1X 2 2 9" xfId="6986" xr:uid="{00000000-0005-0000-0000-0000C25B0000}"/>
    <cellStyle name="SAPBEXHLevel1X 2 2 9 2" xfId="23370" xr:uid="{00000000-0005-0000-0000-0000C35B0000}"/>
    <cellStyle name="SAPBEXHLevel1X 2 20" xfId="7242" xr:uid="{00000000-0005-0000-0000-0000C45B0000}"/>
    <cellStyle name="SAPBEXHLevel1X 2 20 2" xfId="23499" xr:uid="{00000000-0005-0000-0000-0000C55B0000}"/>
    <cellStyle name="SAPBEXHLevel1X 2 21" xfId="6481" xr:uid="{00000000-0005-0000-0000-0000C65B0000}"/>
    <cellStyle name="SAPBEXHLevel1X 2 21 2" xfId="23092" xr:uid="{00000000-0005-0000-0000-0000C75B0000}"/>
    <cellStyle name="SAPBEXHLevel1X 2 22" xfId="10639" xr:uid="{00000000-0005-0000-0000-0000C85B0000}"/>
    <cellStyle name="SAPBEXHLevel1X 2 22 2" xfId="26520" xr:uid="{00000000-0005-0000-0000-0000C95B0000}"/>
    <cellStyle name="SAPBEXHLevel1X 2 23" xfId="14683" xr:uid="{00000000-0005-0000-0000-0000CA5B0000}"/>
    <cellStyle name="SAPBEXHLevel1X 2 23 2" xfId="30174" xr:uid="{00000000-0005-0000-0000-0000CB5B0000}"/>
    <cellStyle name="SAPBEXHLevel1X 2 24" xfId="5902" xr:uid="{00000000-0005-0000-0000-0000CC5B0000}"/>
    <cellStyle name="SAPBEXHLevel1X 2 24 2" xfId="22889" xr:uid="{00000000-0005-0000-0000-0000CD5B0000}"/>
    <cellStyle name="SAPBEXHLevel1X 2 25" xfId="5061" xr:uid="{00000000-0005-0000-0000-0000CE5B0000}"/>
    <cellStyle name="SAPBEXHLevel1X 2 26" xfId="38042" xr:uid="{00000000-0005-0000-0000-0000CF5B0000}"/>
    <cellStyle name="SAPBEXHLevel1X 2 27" xfId="41333" xr:uid="{BB41367F-B421-449F-A8AC-1E5B22A32201}"/>
    <cellStyle name="SAPBEXHLevel1X 2 28" xfId="41140" xr:uid="{14C6FAEA-9BC3-4B48-8A61-B7DE7A9ED232}"/>
    <cellStyle name="SAPBEXHLevel1X 2 29" xfId="44829" xr:uid="{ACA9AAE0-F1D5-44B9-9523-DEBBCE85F5D0}"/>
    <cellStyle name="SAPBEXHLevel1X 2 3" xfId="3290" xr:uid="{00000000-0005-0000-0000-0000D05B0000}"/>
    <cellStyle name="SAPBEXHLevel1X 2 3 10" xfId="45003" xr:uid="{FCF027F9-418E-4C13-AB7B-0FE37D033AF1}"/>
    <cellStyle name="SAPBEXHLevel1X 2 3 11" xfId="47329" xr:uid="{AC82E821-AA0A-4D1B-9244-D74762DD578D}"/>
    <cellStyle name="SAPBEXHLevel1X 2 3 2" xfId="4236" xr:uid="{00000000-0005-0000-0000-0000D15B0000}"/>
    <cellStyle name="SAPBEXHLevel1X 2 3 2 10" xfId="46219" xr:uid="{6E271458-1612-4454-B2D6-8587D964F002}"/>
    <cellStyle name="SAPBEXHLevel1X 2 3 2 11" xfId="48537" xr:uid="{2D1F42E6-0AFB-496C-9674-9004E6C24EF9}"/>
    <cellStyle name="SAPBEXHLevel1X 2 3 2 2" xfId="9391" xr:uid="{00000000-0005-0000-0000-0000D25B0000}"/>
    <cellStyle name="SAPBEXHLevel1X 2 3 2 2 2" xfId="25383" xr:uid="{00000000-0005-0000-0000-0000D35B0000}"/>
    <cellStyle name="SAPBEXHLevel1X 2 3 2 3" xfId="12210" xr:uid="{00000000-0005-0000-0000-0000D45B0000}"/>
    <cellStyle name="SAPBEXHLevel1X 2 3 2 3 2" xfId="28054" xr:uid="{00000000-0005-0000-0000-0000D55B0000}"/>
    <cellStyle name="SAPBEXHLevel1X 2 3 2 4" xfId="14532" xr:uid="{00000000-0005-0000-0000-0000D65B0000}"/>
    <cellStyle name="SAPBEXHLevel1X 2 3 2 4 2" xfId="30035" xr:uid="{00000000-0005-0000-0000-0000D75B0000}"/>
    <cellStyle name="SAPBEXHLevel1X 2 3 2 5" xfId="17533" xr:uid="{00000000-0005-0000-0000-0000D85B0000}"/>
    <cellStyle name="SAPBEXHLevel1X 2 3 2 5 2" xfId="32649" xr:uid="{00000000-0005-0000-0000-0000D95B0000}"/>
    <cellStyle name="SAPBEXHLevel1X 2 3 2 6" xfId="20141" xr:uid="{00000000-0005-0000-0000-0000DA5B0000}"/>
    <cellStyle name="SAPBEXHLevel1X 2 3 2 6 2" xfId="35078" xr:uid="{00000000-0005-0000-0000-0000DB5B0000}"/>
    <cellStyle name="SAPBEXHLevel1X 2 3 2 7" xfId="21709" xr:uid="{00000000-0005-0000-0000-0000DC5B0000}"/>
    <cellStyle name="SAPBEXHLevel1X 2 3 2 7 2" xfId="36631" xr:uid="{00000000-0005-0000-0000-0000DD5B0000}"/>
    <cellStyle name="SAPBEXHLevel1X 2 3 2 8" xfId="41601" xr:uid="{A6BF8C06-AA57-46F4-80BF-96CF29363E52}"/>
    <cellStyle name="SAPBEXHLevel1X 2 3 2 9" xfId="44029" xr:uid="{88B297B7-B169-4E03-AAC3-ECCEA1A66883}"/>
    <cellStyle name="SAPBEXHLevel1X 2 3 3" xfId="8458" xr:uid="{00000000-0005-0000-0000-0000DE5B0000}"/>
    <cellStyle name="SAPBEXHLevel1X 2 3 3 2" xfId="24487" xr:uid="{00000000-0005-0000-0000-0000DF5B0000}"/>
    <cellStyle name="SAPBEXHLevel1X 2 3 4" xfId="11285" xr:uid="{00000000-0005-0000-0000-0000E05B0000}"/>
    <cellStyle name="SAPBEXHLevel1X 2 3 4 2" xfId="27152" xr:uid="{00000000-0005-0000-0000-0000E15B0000}"/>
    <cellStyle name="SAPBEXHLevel1X 2 3 5" xfId="7190" xr:uid="{00000000-0005-0000-0000-0000E25B0000}"/>
    <cellStyle name="SAPBEXHLevel1X 2 3 5 2" xfId="23466" xr:uid="{00000000-0005-0000-0000-0000E35B0000}"/>
    <cellStyle name="SAPBEXHLevel1X 2 3 6" xfId="16637" xr:uid="{00000000-0005-0000-0000-0000E45B0000}"/>
    <cellStyle name="SAPBEXHLevel1X 2 3 6 2" xfId="31775" xr:uid="{00000000-0005-0000-0000-0000E55B0000}"/>
    <cellStyle name="SAPBEXHLevel1X 2 3 7" xfId="19247" xr:uid="{00000000-0005-0000-0000-0000E65B0000}"/>
    <cellStyle name="SAPBEXHLevel1X 2 3 7 2" xfId="34194" xr:uid="{00000000-0005-0000-0000-0000E75B0000}"/>
    <cellStyle name="SAPBEXHLevel1X 2 3 8" xfId="40664" xr:uid="{DA31E7CB-F8C9-4CCF-BA0F-26341C8FAFC1}"/>
    <cellStyle name="SAPBEXHLevel1X 2 3 9" xfId="42810" xr:uid="{4272E316-86F4-433A-AA7B-FF63C5AB4A17}"/>
    <cellStyle name="SAPBEXHLevel1X 2 30" xfId="40102" xr:uid="{36FE6641-7DCD-4CC4-96F1-4A064E658073}"/>
    <cellStyle name="SAPBEXHLevel1X 2 4" xfId="3291" xr:uid="{00000000-0005-0000-0000-0000E85B0000}"/>
    <cellStyle name="SAPBEXHLevel1X 2 4 10" xfId="45004" xr:uid="{C6CCCB0A-50D6-4D11-A88F-E390FBEE2301}"/>
    <cellStyle name="SAPBEXHLevel1X 2 4 11" xfId="47330" xr:uid="{292FF4D7-4F0F-4728-993F-034DC74BDED4}"/>
    <cellStyle name="SAPBEXHLevel1X 2 4 2" xfId="4235" xr:uid="{00000000-0005-0000-0000-0000E95B0000}"/>
    <cellStyle name="SAPBEXHLevel1X 2 4 2 10" xfId="46220" xr:uid="{6351096D-75B0-4E77-BBDA-35C6C8615090}"/>
    <cellStyle name="SAPBEXHLevel1X 2 4 2 11" xfId="48538" xr:uid="{8E2BEF75-6673-48B2-A66A-70AF853165DC}"/>
    <cellStyle name="SAPBEXHLevel1X 2 4 2 2" xfId="9390" xr:uid="{00000000-0005-0000-0000-0000EA5B0000}"/>
    <cellStyle name="SAPBEXHLevel1X 2 4 2 2 2" xfId="25382" xr:uid="{00000000-0005-0000-0000-0000EB5B0000}"/>
    <cellStyle name="SAPBEXHLevel1X 2 4 2 3" xfId="12209" xr:uid="{00000000-0005-0000-0000-0000EC5B0000}"/>
    <cellStyle name="SAPBEXHLevel1X 2 4 2 3 2" xfId="28053" xr:uid="{00000000-0005-0000-0000-0000ED5B0000}"/>
    <cellStyle name="SAPBEXHLevel1X 2 4 2 4" xfId="10249" xr:uid="{00000000-0005-0000-0000-0000EE5B0000}"/>
    <cellStyle name="SAPBEXHLevel1X 2 4 2 4 2" xfId="26208" xr:uid="{00000000-0005-0000-0000-0000EF5B0000}"/>
    <cellStyle name="SAPBEXHLevel1X 2 4 2 5" xfId="17532" xr:uid="{00000000-0005-0000-0000-0000F05B0000}"/>
    <cellStyle name="SAPBEXHLevel1X 2 4 2 5 2" xfId="32648" xr:uid="{00000000-0005-0000-0000-0000F15B0000}"/>
    <cellStyle name="SAPBEXHLevel1X 2 4 2 6" xfId="20140" xr:uid="{00000000-0005-0000-0000-0000F25B0000}"/>
    <cellStyle name="SAPBEXHLevel1X 2 4 2 6 2" xfId="35077" xr:uid="{00000000-0005-0000-0000-0000F35B0000}"/>
    <cellStyle name="SAPBEXHLevel1X 2 4 2 7" xfId="22075" xr:uid="{00000000-0005-0000-0000-0000F45B0000}"/>
    <cellStyle name="SAPBEXHLevel1X 2 4 2 7 2" xfId="36992" xr:uid="{00000000-0005-0000-0000-0000F55B0000}"/>
    <cellStyle name="SAPBEXHLevel1X 2 4 2 8" xfId="38158" xr:uid="{004D72A2-662F-4296-BADB-3536CCDC3932}"/>
    <cellStyle name="SAPBEXHLevel1X 2 4 2 9" xfId="44030" xr:uid="{3A8A0FAE-DA78-427F-858E-C7BE6014F2A3}"/>
    <cellStyle name="SAPBEXHLevel1X 2 4 3" xfId="8459" xr:uid="{00000000-0005-0000-0000-0000F65B0000}"/>
    <cellStyle name="SAPBEXHLevel1X 2 4 3 2" xfId="24488" xr:uid="{00000000-0005-0000-0000-0000F75B0000}"/>
    <cellStyle name="SAPBEXHLevel1X 2 4 4" xfId="11286" xr:uid="{00000000-0005-0000-0000-0000F85B0000}"/>
    <cellStyle name="SAPBEXHLevel1X 2 4 4 2" xfId="27153" xr:uid="{00000000-0005-0000-0000-0000F95B0000}"/>
    <cellStyle name="SAPBEXHLevel1X 2 4 5" xfId="13744" xr:uid="{00000000-0005-0000-0000-0000FA5B0000}"/>
    <cellStyle name="SAPBEXHLevel1X 2 4 5 2" xfId="29356" xr:uid="{00000000-0005-0000-0000-0000FB5B0000}"/>
    <cellStyle name="SAPBEXHLevel1X 2 4 6" xfId="16638" xr:uid="{00000000-0005-0000-0000-0000FC5B0000}"/>
    <cellStyle name="SAPBEXHLevel1X 2 4 6 2" xfId="31776" xr:uid="{00000000-0005-0000-0000-0000FD5B0000}"/>
    <cellStyle name="SAPBEXHLevel1X 2 4 7" xfId="19248" xr:uid="{00000000-0005-0000-0000-0000FE5B0000}"/>
    <cellStyle name="SAPBEXHLevel1X 2 4 7 2" xfId="34195" xr:uid="{00000000-0005-0000-0000-0000FF5B0000}"/>
    <cellStyle name="SAPBEXHLevel1X 2 4 8" xfId="39524" xr:uid="{55D67B4A-6B07-4AD8-B7B1-9761DB809543}"/>
    <cellStyle name="SAPBEXHLevel1X 2 4 9" xfId="42811" xr:uid="{DFA113C9-7A1D-4116-AC23-C74A5DC0CD8E}"/>
    <cellStyle name="SAPBEXHLevel1X 2 5" xfId="3292" xr:uid="{00000000-0005-0000-0000-0000005C0000}"/>
    <cellStyle name="SAPBEXHLevel1X 2 5 10" xfId="45005" xr:uid="{4CBCC334-9BF5-4AD6-9741-29336C79FD21}"/>
    <cellStyle name="SAPBEXHLevel1X 2 5 11" xfId="47331" xr:uid="{39B76B08-C1BD-417C-BD38-45562A18D946}"/>
    <cellStyle name="SAPBEXHLevel1X 2 5 2" xfId="4234" xr:uid="{00000000-0005-0000-0000-0000015C0000}"/>
    <cellStyle name="SAPBEXHLevel1X 2 5 2 10" xfId="46221" xr:uid="{289C5C16-0EB7-40D6-B917-A017843AF35E}"/>
    <cellStyle name="SAPBEXHLevel1X 2 5 2 11" xfId="48539" xr:uid="{07EA5B08-1765-4D08-A013-EBDF8B58441B}"/>
    <cellStyle name="SAPBEXHLevel1X 2 5 2 2" xfId="9389" xr:uid="{00000000-0005-0000-0000-0000025C0000}"/>
    <cellStyle name="SAPBEXHLevel1X 2 5 2 2 2" xfId="25381" xr:uid="{00000000-0005-0000-0000-0000035C0000}"/>
    <cellStyle name="SAPBEXHLevel1X 2 5 2 3" xfId="12208" xr:uid="{00000000-0005-0000-0000-0000045C0000}"/>
    <cellStyle name="SAPBEXHLevel1X 2 5 2 3 2" xfId="28052" xr:uid="{00000000-0005-0000-0000-0000055C0000}"/>
    <cellStyle name="SAPBEXHLevel1X 2 5 2 4" xfId="5956" xr:uid="{00000000-0005-0000-0000-0000065C0000}"/>
    <cellStyle name="SAPBEXHLevel1X 2 5 2 4 2" xfId="22930" xr:uid="{00000000-0005-0000-0000-0000075C0000}"/>
    <cellStyle name="SAPBEXHLevel1X 2 5 2 5" xfId="17531" xr:uid="{00000000-0005-0000-0000-0000085C0000}"/>
    <cellStyle name="SAPBEXHLevel1X 2 5 2 5 2" xfId="32647" xr:uid="{00000000-0005-0000-0000-0000095C0000}"/>
    <cellStyle name="SAPBEXHLevel1X 2 5 2 6" xfId="20139" xr:uid="{00000000-0005-0000-0000-00000A5C0000}"/>
    <cellStyle name="SAPBEXHLevel1X 2 5 2 6 2" xfId="35076" xr:uid="{00000000-0005-0000-0000-00000B5C0000}"/>
    <cellStyle name="SAPBEXHLevel1X 2 5 2 7" xfId="21710" xr:uid="{00000000-0005-0000-0000-00000C5C0000}"/>
    <cellStyle name="SAPBEXHLevel1X 2 5 2 7 2" xfId="36632" xr:uid="{00000000-0005-0000-0000-00000D5C0000}"/>
    <cellStyle name="SAPBEXHLevel1X 2 5 2 8" xfId="41600" xr:uid="{0A859109-EEF2-45D3-8C5B-C1674B209B39}"/>
    <cellStyle name="SAPBEXHLevel1X 2 5 2 9" xfId="44031" xr:uid="{947980FD-1B39-4AF4-80E9-E20B1D41B1A5}"/>
    <cellStyle name="SAPBEXHLevel1X 2 5 3" xfId="8460" xr:uid="{00000000-0005-0000-0000-00000E5C0000}"/>
    <cellStyle name="SAPBEXHLevel1X 2 5 3 2" xfId="24489" xr:uid="{00000000-0005-0000-0000-00000F5C0000}"/>
    <cellStyle name="SAPBEXHLevel1X 2 5 4" xfId="11287" xr:uid="{00000000-0005-0000-0000-0000105C0000}"/>
    <cellStyle name="SAPBEXHLevel1X 2 5 4 2" xfId="27154" xr:uid="{00000000-0005-0000-0000-0000115C0000}"/>
    <cellStyle name="SAPBEXHLevel1X 2 5 5" xfId="10141" xr:uid="{00000000-0005-0000-0000-0000125C0000}"/>
    <cellStyle name="SAPBEXHLevel1X 2 5 5 2" xfId="26110" xr:uid="{00000000-0005-0000-0000-0000135C0000}"/>
    <cellStyle name="SAPBEXHLevel1X 2 5 6" xfId="16639" xr:uid="{00000000-0005-0000-0000-0000145C0000}"/>
    <cellStyle name="SAPBEXHLevel1X 2 5 6 2" xfId="31777" xr:uid="{00000000-0005-0000-0000-0000155C0000}"/>
    <cellStyle name="SAPBEXHLevel1X 2 5 7" xfId="19249" xr:uid="{00000000-0005-0000-0000-0000165C0000}"/>
    <cellStyle name="SAPBEXHLevel1X 2 5 7 2" xfId="34196" xr:uid="{00000000-0005-0000-0000-0000175C0000}"/>
    <cellStyle name="SAPBEXHLevel1X 2 5 8" xfId="39523" xr:uid="{4B24B555-A802-4BCF-AE79-D27F7AF57F96}"/>
    <cellStyle name="SAPBEXHLevel1X 2 5 9" xfId="42812" xr:uid="{FD1D9FFD-AC0B-43D8-8648-599C37CD6EC2}"/>
    <cellStyle name="SAPBEXHLevel1X 2 6" xfId="3293" xr:uid="{00000000-0005-0000-0000-0000185C0000}"/>
    <cellStyle name="SAPBEXHLevel1X 2 6 10" xfId="45006" xr:uid="{8313997B-FAA8-4058-AB87-B8E787B8F63F}"/>
    <cellStyle name="SAPBEXHLevel1X 2 6 11" xfId="47332" xr:uid="{01A49DF4-82AC-45B1-8F50-8DF3F868AA84}"/>
    <cellStyle name="SAPBEXHLevel1X 2 6 2" xfId="4233" xr:uid="{00000000-0005-0000-0000-0000195C0000}"/>
    <cellStyle name="SAPBEXHLevel1X 2 6 2 10" xfId="46222" xr:uid="{DA7C2920-E385-4330-970F-8E51045E02BC}"/>
    <cellStyle name="SAPBEXHLevel1X 2 6 2 11" xfId="48540" xr:uid="{1FCAF77C-E1A4-4833-ADD1-E7A7B528ECC5}"/>
    <cellStyle name="SAPBEXHLevel1X 2 6 2 2" xfId="9388" xr:uid="{00000000-0005-0000-0000-00001A5C0000}"/>
    <cellStyle name="SAPBEXHLevel1X 2 6 2 2 2" xfId="25380" xr:uid="{00000000-0005-0000-0000-00001B5C0000}"/>
    <cellStyle name="SAPBEXHLevel1X 2 6 2 3" xfId="12207" xr:uid="{00000000-0005-0000-0000-00001C5C0000}"/>
    <cellStyle name="SAPBEXHLevel1X 2 6 2 3 2" xfId="28051" xr:uid="{00000000-0005-0000-0000-00001D5C0000}"/>
    <cellStyle name="SAPBEXHLevel1X 2 6 2 4" xfId="14533" xr:uid="{00000000-0005-0000-0000-00001E5C0000}"/>
    <cellStyle name="SAPBEXHLevel1X 2 6 2 4 2" xfId="30036" xr:uid="{00000000-0005-0000-0000-00001F5C0000}"/>
    <cellStyle name="SAPBEXHLevel1X 2 6 2 5" xfId="17530" xr:uid="{00000000-0005-0000-0000-0000205C0000}"/>
    <cellStyle name="SAPBEXHLevel1X 2 6 2 5 2" xfId="32646" xr:uid="{00000000-0005-0000-0000-0000215C0000}"/>
    <cellStyle name="SAPBEXHLevel1X 2 6 2 6" xfId="20138" xr:uid="{00000000-0005-0000-0000-0000225C0000}"/>
    <cellStyle name="SAPBEXHLevel1X 2 6 2 6 2" xfId="35075" xr:uid="{00000000-0005-0000-0000-0000235C0000}"/>
    <cellStyle name="SAPBEXHLevel1X 2 6 2 7" xfId="21542" xr:uid="{00000000-0005-0000-0000-0000245C0000}"/>
    <cellStyle name="SAPBEXHLevel1X 2 6 2 7 2" xfId="36468" xr:uid="{00000000-0005-0000-0000-0000255C0000}"/>
    <cellStyle name="SAPBEXHLevel1X 2 6 2 8" xfId="41599" xr:uid="{BA3E7D93-B2B9-46FC-ACA6-5F082F610550}"/>
    <cellStyle name="SAPBEXHLevel1X 2 6 2 9" xfId="44032" xr:uid="{142728EC-937B-4030-9BB8-A3269F10DB93}"/>
    <cellStyle name="SAPBEXHLevel1X 2 6 3" xfId="8461" xr:uid="{00000000-0005-0000-0000-0000265C0000}"/>
    <cellStyle name="SAPBEXHLevel1X 2 6 3 2" xfId="24490" xr:uid="{00000000-0005-0000-0000-0000275C0000}"/>
    <cellStyle name="SAPBEXHLevel1X 2 6 4" xfId="11288" xr:uid="{00000000-0005-0000-0000-0000285C0000}"/>
    <cellStyle name="SAPBEXHLevel1X 2 6 4 2" xfId="27155" xr:uid="{00000000-0005-0000-0000-0000295C0000}"/>
    <cellStyle name="SAPBEXHLevel1X 2 6 5" xfId="13746" xr:uid="{00000000-0005-0000-0000-00002A5C0000}"/>
    <cellStyle name="SAPBEXHLevel1X 2 6 5 2" xfId="29358" xr:uid="{00000000-0005-0000-0000-00002B5C0000}"/>
    <cellStyle name="SAPBEXHLevel1X 2 6 6" xfId="16640" xr:uid="{00000000-0005-0000-0000-00002C5C0000}"/>
    <cellStyle name="SAPBEXHLevel1X 2 6 6 2" xfId="31778" xr:uid="{00000000-0005-0000-0000-00002D5C0000}"/>
    <cellStyle name="SAPBEXHLevel1X 2 6 7" xfId="19250" xr:uid="{00000000-0005-0000-0000-00002E5C0000}"/>
    <cellStyle name="SAPBEXHLevel1X 2 6 7 2" xfId="34197" xr:uid="{00000000-0005-0000-0000-00002F5C0000}"/>
    <cellStyle name="SAPBEXHLevel1X 2 6 8" xfId="40661" xr:uid="{1FE4C6DA-C104-4865-BEE0-4CF8562A514A}"/>
    <cellStyle name="SAPBEXHLevel1X 2 6 9" xfId="42813" xr:uid="{ABBE6D3A-2094-4664-99BC-7C26450E41AF}"/>
    <cellStyle name="SAPBEXHLevel1X 2 7" xfId="3294" xr:uid="{00000000-0005-0000-0000-0000305C0000}"/>
    <cellStyle name="SAPBEXHLevel1X 2 7 10" xfId="45007" xr:uid="{E77FCE8F-17D5-4F2B-81F6-7AB5C8E8BADD}"/>
    <cellStyle name="SAPBEXHLevel1X 2 7 11" xfId="47333" xr:uid="{44811BB2-7D26-4A00-8A28-D44639AA4260}"/>
    <cellStyle name="SAPBEXHLevel1X 2 7 2" xfId="4232" xr:uid="{00000000-0005-0000-0000-0000315C0000}"/>
    <cellStyle name="SAPBEXHLevel1X 2 7 2 10" xfId="46223" xr:uid="{18F75479-ECEF-4C02-8A85-35950D7FA571}"/>
    <cellStyle name="SAPBEXHLevel1X 2 7 2 11" xfId="48541" xr:uid="{841ABC44-A454-4CC3-8EA8-1AF765D870DD}"/>
    <cellStyle name="SAPBEXHLevel1X 2 7 2 2" xfId="9387" xr:uid="{00000000-0005-0000-0000-0000325C0000}"/>
    <cellStyle name="SAPBEXHLevel1X 2 7 2 2 2" xfId="25379" xr:uid="{00000000-0005-0000-0000-0000335C0000}"/>
    <cellStyle name="SAPBEXHLevel1X 2 7 2 3" xfId="12206" xr:uid="{00000000-0005-0000-0000-0000345C0000}"/>
    <cellStyle name="SAPBEXHLevel1X 2 7 2 3 2" xfId="28050" xr:uid="{00000000-0005-0000-0000-0000355C0000}"/>
    <cellStyle name="SAPBEXHLevel1X 2 7 2 4" xfId="14905" xr:uid="{00000000-0005-0000-0000-0000365C0000}"/>
    <cellStyle name="SAPBEXHLevel1X 2 7 2 4 2" xfId="30356" xr:uid="{00000000-0005-0000-0000-0000375C0000}"/>
    <cellStyle name="SAPBEXHLevel1X 2 7 2 5" xfId="17529" xr:uid="{00000000-0005-0000-0000-0000385C0000}"/>
    <cellStyle name="SAPBEXHLevel1X 2 7 2 5 2" xfId="32645" xr:uid="{00000000-0005-0000-0000-0000395C0000}"/>
    <cellStyle name="SAPBEXHLevel1X 2 7 2 6" xfId="20137" xr:uid="{00000000-0005-0000-0000-00003A5C0000}"/>
    <cellStyle name="SAPBEXHLevel1X 2 7 2 6 2" xfId="35074" xr:uid="{00000000-0005-0000-0000-00003B5C0000}"/>
    <cellStyle name="SAPBEXHLevel1X 2 7 2 7" xfId="13920" xr:uid="{00000000-0005-0000-0000-00003C5C0000}"/>
    <cellStyle name="SAPBEXHLevel1X 2 7 2 7 2" xfId="29505" xr:uid="{00000000-0005-0000-0000-00003D5C0000}"/>
    <cellStyle name="SAPBEXHLevel1X 2 7 2 8" xfId="41598" xr:uid="{A5A26419-EC95-4FD1-80F5-D784FB9E459A}"/>
    <cellStyle name="SAPBEXHLevel1X 2 7 2 9" xfId="44033" xr:uid="{2C35D705-C428-4C7E-86F7-638F24A05AEB}"/>
    <cellStyle name="SAPBEXHLevel1X 2 7 3" xfId="8462" xr:uid="{00000000-0005-0000-0000-00003E5C0000}"/>
    <cellStyle name="SAPBEXHLevel1X 2 7 3 2" xfId="24491" xr:uid="{00000000-0005-0000-0000-00003F5C0000}"/>
    <cellStyle name="SAPBEXHLevel1X 2 7 4" xfId="11289" xr:uid="{00000000-0005-0000-0000-0000405C0000}"/>
    <cellStyle name="SAPBEXHLevel1X 2 7 4 2" xfId="27156" xr:uid="{00000000-0005-0000-0000-0000415C0000}"/>
    <cellStyle name="SAPBEXHLevel1X 2 7 5" xfId="15009" xr:uid="{00000000-0005-0000-0000-0000425C0000}"/>
    <cellStyle name="SAPBEXHLevel1X 2 7 5 2" xfId="30456" xr:uid="{00000000-0005-0000-0000-0000435C0000}"/>
    <cellStyle name="SAPBEXHLevel1X 2 7 6" xfId="16641" xr:uid="{00000000-0005-0000-0000-0000445C0000}"/>
    <cellStyle name="SAPBEXHLevel1X 2 7 6 2" xfId="31779" xr:uid="{00000000-0005-0000-0000-0000455C0000}"/>
    <cellStyle name="SAPBEXHLevel1X 2 7 7" xfId="19251" xr:uid="{00000000-0005-0000-0000-0000465C0000}"/>
    <cellStyle name="SAPBEXHLevel1X 2 7 7 2" xfId="34198" xr:uid="{00000000-0005-0000-0000-0000475C0000}"/>
    <cellStyle name="SAPBEXHLevel1X 2 7 8" xfId="40662" xr:uid="{C1324C6B-A6B8-4C22-BD84-F2EBE4C9FE4A}"/>
    <cellStyle name="SAPBEXHLevel1X 2 7 9" xfId="42814" xr:uid="{82DCBCC3-C91C-411B-A967-B334E75E2A5A}"/>
    <cellStyle name="SAPBEXHLevel1X 2 8" xfId="3295" xr:uid="{00000000-0005-0000-0000-0000485C0000}"/>
    <cellStyle name="SAPBEXHLevel1X 2 8 10" xfId="45008" xr:uid="{640C7B8A-9695-4CDC-A7A9-2D4D538E5FC3}"/>
    <cellStyle name="SAPBEXHLevel1X 2 8 11" xfId="47334" xr:uid="{4D5A92F9-271A-4390-95EF-F3556E6FAB68}"/>
    <cellStyle name="SAPBEXHLevel1X 2 8 2" xfId="4231" xr:uid="{00000000-0005-0000-0000-0000495C0000}"/>
    <cellStyle name="SAPBEXHLevel1X 2 8 2 10" xfId="46224" xr:uid="{9B6757C3-007D-4948-98C8-360FF2307958}"/>
    <cellStyle name="SAPBEXHLevel1X 2 8 2 11" xfId="48542" xr:uid="{73684178-04D8-425D-B465-BCAA9E0E300A}"/>
    <cellStyle name="SAPBEXHLevel1X 2 8 2 2" xfId="9386" xr:uid="{00000000-0005-0000-0000-00004A5C0000}"/>
    <cellStyle name="SAPBEXHLevel1X 2 8 2 2 2" xfId="25378" xr:uid="{00000000-0005-0000-0000-00004B5C0000}"/>
    <cellStyle name="SAPBEXHLevel1X 2 8 2 3" xfId="12205" xr:uid="{00000000-0005-0000-0000-00004C5C0000}"/>
    <cellStyle name="SAPBEXHLevel1X 2 8 2 3 2" xfId="28049" xr:uid="{00000000-0005-0000-0000-00004D5C0000}"/>
    <cellStyle name="SAPBEXHLevel1X 2 8 2 4" xfId="13970" xr:uid="{00000000-0005-0000-0000-00004E5C0000}"/>
    <cellStyle name="SAPBEXHLevel1X 2 8 2 4 2" xfId="29552" xr:uid="{00000000-0005-0000-0000-00004F5C0000}"/>
    <cellStyle name="SAPBEXHLevel1X 2 8 2 5" xfId="17528" xr:uid="{00000000-0005-0000-0000-0000505C0000}"/>
    <cellStyle name="SAPBEXHLevel1X 2 8 2 5 2" xfId="32644" xr:uid="{00000000-0005-0000-0000-0000515C0000}"/>
    <cellStyle name="SAPBEXHLevel1X 2 8 2 6" xfId="20136" xr:uid="{00000000-0005-0000-0000-0000525C0000}"/>
    <cellStyle name="SAPBEXHLevel1X 2 8 2 6 2" xfId="35073" xr:uid="{00000000-0005-0000-0000-0000535C0000}"/>
    <cellStyle name="SAPBEXHLevel1X 2 8 2 7" xfId="21711" xr:uid="{00000000-0005-0000-0000-0000545C0000}"/>
    <cellStyle name="SAPBEXHLevel1X 2 8 2 7 2" xfId="36633" xr:uid="{00000000-0005-0000-0000-0000555C0000}"/>
    <cellStyle name="SAPBEXHLevel1X 2 8 2 8" xfId="41597" xr:uid="{090EE223-BBD7-4C54-ACE1-82A580F99B2F}"/>
    <cellStyle name="SAPBEXHLevel1X 2 8 2 9" xfId="44034" xr:uid="{A6FB4BAE-AB39-4796-B5C2-30201592A3D1}"/>
    <cellStyle name="SAPBEXHLevel1X 2 8 3" xfId="8463" xr:uid="{00000000-0005-0000-0000-0000565C0000}"/>
    <cellStyle name="SAPBEXHLevel1X 2 8 3 2" xfId="24492" xr:uid="{00000000-0005-0000-0000-0000575C0000}"/>
    <cellStyle name="SAPBEXHLevel1X 2 8 4" xfId="11290" xr:uid="{00000000-0005-0000-0000-0000585C0000}"/>
    <cellStyle name="SAPBEXHLevel1X 2 8 4 2" xfId="27157" xr:uid="{00000000-0005-0000-0000-0000595C0000}"/>
    <cellStyle name="SAPBEXHLevel1X 2 8 5" xfId="10405" xr:uid="{00000000-0005-0000-0000-00005A5C0000}"/>
    <cellStyle name="SAPBEXHLevel1X 2 8 5 2" xfId="26330" xr:uid="{00000000-0005-0000-0000-00005B5C0000}"/>
    <cellStyle name="SAPBEXHLevel1X 2 8 6" xfId="16642" xr:uid="{00000000-0005-0000-0000-00005C5C0000}"/>
    <cellStyle name="SAPBEXHLevel1X 2 8 6 2" xfId="31780" xr:uid="{00000000-0005-0000-0000-00005D5C0000}"/>
    <cellStyle name="SAPBEXHLevel1X 2 8 7" xfId="19252" xr:uid="{00000000-0005-0000-0000-00005E5C0000}"/>
    <cellStyle name="SAPBEXHLevel1X 2 8 7 2" xfId="34199" xr:uid="{00000000-0005-0000-0000-00005F5C0000}"/>
    <cellStyle name="SAPBEXHLevel1X 2 8 8" xfId="39522" xr:uid="{8EE04574-F45B-4892-AF3F-C6E5960B93C6}"/>
    <cellStyle name="SAPBEXHLevel1X 2 8 9" xfId="42815" xr:uid="{DD45629C-B33E-4AF2-A0D4-54EEFEB4EE44}"/>
    <cellStyle name="SAPBEXHLevel1X 2 9" xfId="3296" xr:uid="{00000000-0005-0000-0000-0000605C0000}"/>
    <cellStyle name="SAPBEXHLevel1X 2 9 10" xfId="45009" xr:uid="{698B1CB5-AE80-4FD7-BCB7-E7ECCDFC5C74}"/>
    <cellStyle name="SAPBEXHLevel1X 2 9 11" xfId="47335" xr:uid="{D3F8CE43-48A7-4647-891E-5BFFF0F68E7E}"/>
    <cellStyle name="SAPBEXHLevel1X 2 9 2" xfId="4230" xr:uid="{00000000-0005-0000-0000-0000615C0000}"/>
    <cellStyle name="SAPBEXHLevel1X 2 9 2 10" xfId="46225" xr:uid="{40C8B004-9611-4BC1-8345-3884A1AD49C4}"/>
    <cellStyle name="SAPBEXHLevel1X 2 9 2 11" xfId="48543" xr:uid="{4398C2BA-7397-42CC-961B-8CEEB604D59D}"/>
    <cellStyle name="SAPBEXHLevel1X 2 9 2 2" xfId="9385" xr:uid="{00000000-0005-0000-0000-0000625C0000}"/>
    <cellStyle name="SAPBEXHLevel1X 2 9 2 2 2" xfId="25377" xr:uid="{00000000-0005-0000-0000-0000635C0000}"/>
    <cellStyle name="SAPBEXHLevel1X 2 9 2 3" xfId="12204" xr:uid="{00000000-0005-0000-0000-0000645C0000}"/>
    <cellStyle name="SAPBEXHLevel1X 2 9 2 3 2" xfId="28048" xr:uid="{00000000-0005-0000-0000-0000655C0000}"/>
    <cellStyle name="SAPBEXHLevel1X 2 9 2 4" xfId="10491" xr:uid="{00000000-0005-0000-0000-0000665C0000}"/>
    <cellStyle name="SAPBEXHLevel1X 2 9 2 4 2" xfId="26413" xr:uid="{00000000-0005-0000-0000-0000675C0000}"/>
    <cellStyle name="SAPBEXHLevel1X 2 9 2 5" xfId="17527" xr:uid="{00000000-0005-0000-0000-0000685C0000}"/>
    <cellStyle name="SAPBEXHLevel1X 2 9 2 5 2" xfId="32643" xr:uid="{00000000-0005-0000-0000-0000695C0000}"/>
    <cellStyle name="SAPBEXHLevel1X 2 9 2 6" xfId="20135" xr:uid="{00000000-0005-0000-0000-00006A5C0000}"/>
    <cellStyle name="SAPBEXHLevel1X 2 9 2 6 2" xfId="35072" xr:uid="{00000000-0005-0000-0000-00006B5C0000}"/>
    <cellStyle name="SAPBEXHLevel1X 2 9 2 7" xfId="21541" xr:uid="{00000000-0005-0000-0000-00006C5C0000}"/>
    <cellStyle name="SAPBEXHLevel1X 2 9 2 7 2" xfId="36467" xr:uid="{00000000-0005-0000-0000-00006D5C0000}"/>
    <cellStyle name="SAPBEXHLevel1X 2 9 2 8" xfId="41596" xr:uid="{F1855FA4-068E-4C1C-A6D6-E9BF5925610B}"/>
    <cellStyle name="SAPBEXHLevel1X 2 9 2 9" xfId="44035" xr:uid="{C231EBF2-0DEF-4EFD-93D5-48A46E039755}"/>
    <cellStyle name="SAPBEXHLevel1X 2 9 3" xfId="8464" xr:uid="{00000000-0005-0000-0000-00006E5C0000}"/>
    <cellStyle name="SAPBEXHLevel1X 2 9 3 2" xfId="24493" xr:uid="{00000000-0005-0000-0000-00006F5C0000}"/>
    <cellStyle name="SAPBEXHLevel1X 2 9 4" xfId="11291" xr:uid="{00000000-0005-0000-0000-0000705C0000}"/>
    <cellStyle name="SAPBEXHLevel1X 2 9 4 2" xfId="27158" xr:uid="{00000000-0005-0000-0000-0000715C0000}"/>
    <cellStyle name="SAPBEXHLevel1X 2 9 5" xfId="13848" xr:uid="{00000000-0005-0000-0000-0000725C0000}"/>
    <cellStyle name="SAPBEXHLevel1X 2 9 5 2" xfId="29436" xr:uid="{00000000-0005-0000-0000-0000735C0000}"/>
    <cellStyle name="SAPBEXHLevel1X 2 9 6" xfId="16643" xr:uid="{00000000-0005-0000-0000-0000745C0000}"/>
    <cellStyle name="SAPBEXHLevel1X 2 9 6 2" xfId="31781" xr:uid="{00000000-0005-0000-0000-0000755C0000}"/>
    <cellStyle name="SAPBEXHLevel1X 2 9 7" xfId="19253" xr:uid="{00000000-0005-0000-0000-0000765C0000}"/>
    <cellStyle name="SAPBEXHLevel1X 2 9 7 2" xfId="34200" xr:uid="{00000000-0005-0000-0000-0000775C0000}"/>
    <cellStyle name="SAPBEXHLevel1X 2 9 8" xfId="39521" xr:uid="{5BE02F8C-A9BE-4DAE-A9C2-7F5D2C62BF82}"/>
    <cellStyle name="SAPBEXHLevel1X 2 9 9" xfId="42816" xr:uid="{89FF3025-BFB5-40A0-A795-43628ECB2FEB}"/>
    <cellStyle name="SAPBEXHLevel1X 20" xfId="4899" xr:uid="{00000000-0005-0000-0000-0000785C0000}"/>
    <cellStyle name="SAPBEXHLevel1X 20 10" xfId="45511" xr:uid="{EBCEC2B6-2D5E-4F04-AC18-AA738CC59057}"/>
    <cellStyle name="SAPBEXHLevel1X 20 11" xfId="47833" xr:uid="{4D1DD06D-6426-4670-8944-1B94668A77B4}"/>
    <cellStyle name="SAPBEXHLevel1X 20 2" xfId="10054" xr:uid="{00000000-0005-0000-0000-0000795C0000}"/>
    <cellStyle name="SAPBEXHLevel1X 20 2 2" xfId="26036" xr:uid="{00000000-0005-0000-0000-00007A5C0000}"/>
    <cellStyle name="SAPBEXHLevel1X 20 3" xfId="12872" xr:uid="{00000000-0005-0000-0000-00007B5C0000}"/>
    <cellStyle name="SAPBEXHLevel1X 20 3 2" xfId="28713" xr:uid="{00000000-0005-0000-0000-00007C5C0000}"/>
    <cellStyle name="SAPBEXHLevel1X 20 4" xfId="10167" xr:uid="{00000000-0005-0000-0000-00007D5C0000}"/>
    <cellStyle name="SAPBEXHLevel1X 20 4 2" xfId="26133" xr:uid="{00000000-0005-0000-0000-00007E5C0000}"/>
    <cellStyle name="SAPBEXHLevel1X 20 5" xfId="18193" xr:uid="{00000000-0005-0000-0000-00007F5C0000}"/>
    <cellStyle name="SAPBEXHLevel1X 20 5 2" xfId="33299" xr:uid="{00000000-0005-0000-0000-0000805C0000}"/>
    <cellStyle name="SAPBEXHLevel1X 20 6" xfId="20800" xr:uid="{00000000-0005-0000-0000-0000815C0000}"/>
    <cellStyle name="SAPBEXHLevel1X 20 6 2" xfId="35733" xr:uid="{00000000-0005-0000-0000-0000825C0000}"/>
    <cellStyle name="SAPBEXHLevel1X 20 7" xfId="5929" xr:uid="{00000000-0005-0000-0000-0000835C0000}"/>
    <cellStyle name="SAPBEXHLevel1X 20 7 2" xfId="22905" xr:uid="{00000000-0005-0000-0000-0000845C0000}"/>
    <cellStyle name="SAPBEXHLevel1X 20 8" xfId="40353" xr:uid="{1E28C6CF-8257-4F45-A393-C10D86804EC0}"/>
    <cellStyle name="SAPBEXHLevel1X 20 9" xfId="38881" xr:uid="{804067E7-0EBF-4394-ADE5-668916F7475D}"/>
    <cellStyle name="SAPBEXHLevel1X 21" xfId="5994" xr:uid="{00000000-0005-0000-0000-0000855C0000}"/>
    <cellStyle name="SAPBEXHLevel1X 21 2" xfId="22963" xr:uid="{00000000-0005-0000-0000-0000865C0000}"/>
    <cellStyle name="SAPBEXHLevel1X 21 3" xfId="40410" xr:uid="{42293154-391B-45A4-BD91-5B10B9DA35E4}"/>
    <cellStyle name="SAPBEXHLevel1X 21 4" xfId="38842" xr:uid="{6B3C429C-53C4-4F20-AD2D-68B8466D2FB2}"/>
    <cellStyle name="SAPBEXHLevel1X 21 5" xfId="45568" xr:uid="{52D39906-CF7C-432A-B8F3-BA25C2607825}"/>
    <cellStyle name="SAPBEXHLevel1X 21 6" xfId="47888" xr:uid="{9C9140FF-BB22-410B-B75F-74D48AABDBF9}"/>
    <cellStyle name="SAPBEXHLevel1X 22" xfId="5990" xr:uid="{00000000-0005-0000-0000-0000875C0000}"/>
    <cellStyle name="SAPBEXHLevel1X 22 2" xfId="22959" xr:uid="{00000000-0005-0000-0000-0000885C0000}"/>
    <cellStyle name="SAPBEXHLevel1X 23" xfId="5765" xr:uid="{00000000-0005-0000-0000-0000895C0000}"/>
    <cellStyle name="SAPBEXHLevel1X 23 2" xfId="22801" xr:uid="{00000000-0005-0000-0000-00008A5C0000}"/>
    <cellStyle name="SAPBEXHLevel1X 24" xfId="7447" xr:uid="{00000000-0005-0000-0000-00008B5C0000}"/>
    <cellStyle name="SAPBEXHLevel1X 24 2" xfId="23636" xr:uid="{00000000-0005-0000-0000-00008C5C0000}"/>
    <cellStyle name="SAPBEXHLevel1X 25" xfId="15090" xr:uid="{00000000-0005-0000-0000-00008D5C0000}"/>
    <cellStyle name="SAPBEXHLevel1X 25 2" xfId="30529" xr:uid="{00000000-0005-0000-0000-00008E5C0000}"/>
    <cellStyle name="SAPBEXHLevel1X 26" xfId="38265" xr:uid="{5DD85767-F358-43E0-AD32-961A5A72899D}"/>
    <cellStyle name="SAPBEXHLevel1X 27" xfId="40198" xr:uid="{45C37DC6-FAEC-4CBF-8C3A-368D92567089}"/>
    <cellStyle name="SAPBEXHLevel1X 28" xfId="40002" xr:uid="{7F639D11-2A7C-42E1-BF19-4EA95B07080A}"/>
    <cellStyle name="SAPBEXHLevel1X 29" xfId="42396" xr:uid="{8EB11548-307A-4F9D-83B9-D2CDD95DF6F0}"/>
    <cellStyle name="SAPBEXHLevel1X 3" xfId="866" xr:uid="{00000000-0005-0000-0000-00008F5C0000}"/>
    <cellStyle name="SAPBEXHLevel1X 3 10" xfId="3298" xr:uid="{00000000-0005-0000-0000-0000905C0000}"/>
    <cellStyle name="SAPBEXHLevel1X 3 10 10" xfId="45010" xr:uid="{1B2C4198-CA42-44F8-8E94-8FB0217A6E8C}"/>
    <cellStyle name="SAPBEXHLevel1X 3 10 11" xfId="47336" xr:uid="{791F1869-46FF-4BE9-9946-4D02D9FCE049}"/>
    <cellStyle name="SAPBEXHLevel1X 3 10 2" xfId="4228" xr:uid="{00000000-0005-0000-0000-0000915C0000}"/>
    <cellStyle name="SAPBEXHLevel1X 3 10 2 10" xfId="46226" xr:uid="{DA028893-DFA2-4CCC-BD98-D08E89756C08}"/>
    <cellStyle name="SAPBEXHLevel1X 3 10 2 11" xfId="48544" xr:uid="{78DEC5B2-9D4B-4791-98D4-9871EE7EE4FD}"/>
    <cellStyle name="SAPBEXHLevel1X 3 10 2 2" xfId="9383" xr:uid="{00000000-0005-0000-0000-0000925C0000}"/>
    <cellStyle name="SAPBEXHLevel1X 3 10 2 2 2" xfId="25375" xr:uid="{00000000-0005-0000-0000-0000935C0000}"/>
    <cellStyle name="SAPBEXHLevel1X 3 10 2 3" xfId="12202" xr:uid="{00000000-0005-0000-0000-0000945C0000}"/>
    <cellStyle name="SAPBEXHLevel1X 3 10 2 3 2" xfId="28046" xr:uid="{00000000-0005-0000-0000-0000955C0000}"/>
    <cellStyle name="SAPBEXHLevel1X 3 10 2 4" xfId="5957" xr:uid="{00000000-0005-0000-0000-0000965C0000}"/>
    <cellStyle name="SAPBEXHLevel1X 3 10 2 4 2" xfId="22931" xr:uid="{00000000-0005-0000-0000-0000975C0000}"/>
    <cellStyle name="SAPBEXHLevel1X 3 10 2 5" xfId="17525" xr:uid="{00000000-0005-0000-0000-0000985C0000}"/>
    <cellStyle name="SAPBEXHLevel1X 3 10 2 5 2" xfId="32641" xr:uid="{00000000-0005-0000-0000-0000995C0000}"/>
    <cellStyle name="SAPBEXHLevel1X 3 10 2 6" xfId="20133" xr:uid="{00000000-0005-0000-0000-00009A5C0000}"/>
    <cellStyle name="SAPBEXHLevel1X 3 10 2 6 2" xfId="35070" xr:uid="{00000000-0005-0000-0000-00009B5C0000}"/>
    <cellStyle name="SAPBEXHLevel1X 3 10 2 7" xfId="21540" xr:uid="{00000000-0005-0000-0000-00009C5C0000}"/>
    <cellStyle name="SAPBEXHLevel1X 3 10 2 7 2" xfId="36466" xr:uid="{00000000-0005-0000-0000-00009D5C0000}"/>
    <cellStyle name="SAPBEXHLevel1X 3 10 2 8" xfId="41595" xr:uid="{C9C5468B-CBAA-46B5-BB2D-C81C936A4E32}"/>
    <cellStyle name="SAPBEXHLevel1X 3 10 2 9" xfId="44036" xr:uid="{09596C54-556A-4CD6-98B6-5CC7965EB605}"/>
    <cellStyle name="SAPBEXHLevel1X 3 10 3" xfId="8466" xr:uid="{00000000-0005-0000-0000-00009E5C0000}"/>
    <cellStyle name="SAPBEXHLevel1X 3 10 3 2" xfId="24495" xr:uid="{00000000-0005-0000-0000-00009F5C0000}"/>
    <cellStyle name="SAPBEXHLevel1X 3 10 4" xfId="11293" xr:uid="{00000000-0005-0000-0000-0000A05C0000}"/>
    <cellStyle name="SAPBEXHLevel1X 3 10 4 2" xfId="27160" xr:uid="{00000000-0005-0000-0000-0000A15C0000}"/>
    <cellStyle name="SAPBEXHLevel1X 3 10 5" xfId="7824" xr:uid="{00000000-0005-0000-0000-0000A25C0000}"/>
    <cellStyle name="SAPBEXHLevel1X 3 10 5 2" xfId="23855" xr:uid="{00000000-0005-0000-0000-0000A35C0000}"/>
    <cellStyle name="SAPBEXHLevel1X 3 10 6" xfId="16645" xr:uid="{00000000-0005-0000-0000-0000A45C0000}"/>
    <cellStyle name="SAPBEXHLevel1X 3 10 6 2" xfId="31783" xr:uid="{00000000-0005-0000-0000-0000A55C0000}"/>
    <cellStyle name="SAPBEXHLevel1X 3 10 7" xfId="19255" xr:uid="{00000000-0005-0000-0000-0000A65C0000}"/>
    <cellStyle name="SAPBEXHLevel1X 3 10 7 2" xfId="34202" xr:uid="{00000000-0005-0000-0000-0000A75C0000}"/>
    <cellStyle name="SAPBEXHLevel1X 3 10 8" xfId="40659" xr:uid="{021663F5-ADA4-402A-814F-18C6BB445CAF}"/>
    <cellStyle name="SAPBEXHLevel1X 3 10 9" xfId="42817" xr:uid="{591B9EE8-801E-4F79-AAF8-A2CDF9DFA666}"/>
    <cellStyle name="SAPBEXHLevel1X 3 11" xfId="3299" xr:uid="{00000000-0005-0000-0000-0000A85C0000}"/>
    <cellStyle name="SAPBEXHLevel1X 3 11 10" xfId="45011" xr:uid="{170DB748-8586-413B-BCFF-046C5D10D41C}"/>
    <cellStyle name="SAPBEXHLevel1X 3 11 11" xfId="47337" xr:uid="{38EFCEFE-FF83-4960-AD28-5AC18CB86941}"/>
    <cellStyle name="SAPBEXHLevel1X 3 11 2" xfId="4227" xr:uid="{00000000-0005-0000-0000-0000A95C0000}"/>
    <cellStyle name="SAPBEXHLevel1X 3 11 2 10" xfId="46227" xr:uid="{2CA7EF19-2103-4ABC-93E0-CCC7982DDD0A}"/>
    <cellStyle name="SAPBEXHLevel1X 3 11 2 11" xfId="48545" xr:uid="{C4FBADB8-FD74-474D-B25F-A450C0D3CC61}"/>
    <cellStyle name="SAPBEXHLevel1X 3 11 2 2" xfId="9382" xr:uid="{00000000-0005-0000-0000-0000AA5C0000}"/>
    <cellStyle name="SAPBEXHLevel1X 3 11 2 2 2" xfId="25374" xr:uid="{00000000-0005-0000-0000-0000AB5C0000}"/>
    <cellStyle name="SAPBEXHLevel1X 3 11 2 3" xfId="12201" xr:uid="{00000000-0005-0000-0000-0000AC5C0000}"/>
    <cellStyle name="SAPBEXHLevel1X 3 11 2 3 2" xfId="28045" xr:uid="{00000000-0005-0000-0000-0000AD5C0000}"/>
    <cellStyle name="SAPBEXHLevel1X 3 11 2 4" xfId="15448" xr:uid="{00000000-0005-0000-0000-0000AE5C0000}"/>
    <cellStyle name="SAPBEXHLevel1X 3 11 2 4 2" xfId="30818" xr:uid="{00000000-0005-0000-0000-0000AF5C0000}"/>
    <cellStyle name="SAPBEXHLevel1X 3 11 2 5" xfId="17524" xr:uid="{00000000-0005-0000-0000-0000B05C0000}"/>
    <cellStyle name="SAPBEXHLevel1X 3 11 2 5 2" xfId="32640" xr:uid="{00000000-0005-0000-0000-0000B15C0000}"/>
    <cellStyle name="SAPBEXHLevel1X 3 11 2 6" xfId="20132" xr:uid="{00000000-0005-0000-0000-0000B25C0000}"/>
    <cellStyle name="SAPBEXHLevel1X 3 11 2 6 2" xfId="35069" xr:uid="{00000000-0005-0000-0000-0000B35C0000}"/>
    <cellStyle name="SAPBEXHLevel1X 3 11 2 7" xfId="21713" xr:uid="{00000000-0005-0000-0000-0000B45C0000}"/>
    <cellStyle name="SAPBEXHLevel1X 3 11 2 7 2" xfId="36635" xr:uid="{00000000-0005-0000-0000-0000B55C0000}"/>
    <cellStyle name="SAPBEXHLevel1X 3 11 2 8" xfId="41594" xr:uid="{7F0972F0-48DD-47A5-A5CB-2E1C6877F318}"/>
    <cellStyle name="SAPBEXHLevel1X 3 11 2 9" xfId="44037" xr:uid="{577553D9-AF4F-4EDE-B8A9-7E1ADCBDBBD3}"/>
    <cellStyle name="SAPBEXHLevel1X 3 11 3" xfId="8467" xr:uid="{00000000-0005-0000-0000-0000B65C0000}"/>
    <cellStyle name="SAPBEXHLevel1X 3 11 3 2" xfId="24496" xr:uid="{00000000-0005-0000-0000-0000B75C0000}"/>
    <cellStyle name="SAPBEXHLevel1X 3 11 4" xfId="11294" xr:uid="{00000000-0005-0000-0000-0000B85C0000}"/>
    <cellStyle name="SAPBEXHLevel1X 3 11 4 2" xfId="27161" xr:uid="{00000000-0005-0000-0000-0000B95C0000}"/>
    <cellStyle name="SAPBEXHLevel1X 3 11 5" xfId="10160" xr:uid="{00000000-0005-0000-0000-0000BA5C0000}"/>
    <cellStyle name="SAPBEXHLevel1X 3 11 5 2" xfId="26127" xr:uid="{00000000-0005-0000-0000-0000BB5C0000}"/>
    <cellStyle name="SAPBEXHLevel1X 3 11 6" xfId="16646" xr:uid="{00000000-0005-0000-0000-0000BC5C0000}"/>
    <cellStyle name="SAPBEXHLevel1X 3 11 6 2" xfId="31784" xr:uid="{00000000-0005-0000-0000-0000BD5C0000}"/>
    <cellStyle name="SAPBEXHLevel1X 3 11 7" xfId="19256" xr:uid="{00000000-0005-0000-0000-0000BE5C0000}"/>
    <cellStyle name="SAPBEXHLevel1X 3 11 7 2" xfId="34203" xr:uid="{00000000-0005-0000-0000-0000BF5C0000}"/>
    <cellStyle name="SAPBEXHLevel1X 3 11 8" xfId="40660" xr:uid="{D4E8C1F3-5B3D-4EA7-B259-9EAE52B5290F}"/>
    <cellStyle name="SAPBEXHLevel1X 3 11 9" xfId="42818" xr:uid="{B9D7D8AD-D7F0-4678-AEAD-05BC1596582F}"/>
    <cellStyle name="SAPBEXHLevel1X 3 12" xfId="3300" xr:uid="{00000000-0005-0000-0000-0000C05C0000}"/>
    <cellStyle name="SAPBEXHLevel1X 3 12 10" xfId="45012" xr:uid="{3E790A6F-1BFD-4AE1-87B4-3907E619B279}"/>
    <cellStyle name="SAPBEXHLevel1X 3 12 11" xfId="47338" xr:uid="{70EFBB70-EF63-42FC-8282-C61E70021414}"/>
    <cellStyle name="SAPBEXHLevel1X 3 12 2" xfId="4226" xr:uid="{00000000-0005-0000-0000-0000C15C0000}"/>
    <cellStyle name="SAPBEXHLevel1X 3 12 2 10" xfId="46228" xr:uid="{B369A458-AE04-4832-86AF-22A78620CB0A}"/>
    <cellStyle name="SAPBEXHLevel1X 3 12 2 11" xfId="48546" xr:uid="{02BF47B2-C5F7-4AC4-9C37-6C2763BC7913}"/>
    <cellStyle name="SAPBEXHLevel1X 3 12 2 2" xfId="9381" xr:uid="{00000000-0005-0000-0000-0000C25C0000}"/>
    <cellStyle name="SAPBEXHLevel1X 3 12 2 2 2" xfId="25373" xr:uid="{00000000-0005-0000-0000-0000C35C0000}"/>
    <cellStyle name="SAPBEXHLevel1X 3 12 2 3" xfId="12200" xr:uid="{00000000-0005-0000-0000-0000C45C0000}"/>
    <cellStyle name="SAPBEXHLevel1X 3 12 2 3 2" xfId="28044" xr:uid="{00000000-0005-0000-0000-0000C55C0000}"/>
    <cellStyle name="SAPBEXHLevel1X 3 12 2 4" xfId="14534" xr:uid="{00000000-0005-0000-0000-0000C65C0000}"/>
    <cellStyle name="SAPBEXHLevel1X 3 12 2 4 2" xfId="30037" xr:uid="{00000000-0005-0000-0000-0000C75C0000}"/>
    <cellStyle name="SAPBEXHLevel1X 3 12 2 5" xfId="17523" xr:uid="{00000000-0005-0000-0000-0000C85C0000}"/>
    <cellStyle name="SAPBEXHLevel1X 3 12 2 5 2" xfId="32639" xr:uid="{00000000-0005-0000-0000-0000C95C0000}"/>
    <cellStyle name="SAPBEXHLevel1X 3 12 2 6" xfId="20131" xr:uid="{00000000-0005-0000-0000-0000CA5C0000}"/>
    <cellStyle name="SAPBEXHLevel1X 3 12 2 6 2" xfId="35068" xr:uid="{00000000-0005-0000-0000-0000CB5C0000}"/>
    <cellStyle name="SAPBEXHLevel1X 3 12 2 7" xfId="21539" xr:uid="{00000000-0005-0000-0000-0000CC5C0000}"/>
    <cellStyle name="SAPBEXHLevel1X 3 12 2 7 2" xfId="36465" xr:uid="{00000000-0005-0000-0000-0000CD5C0000}"/>
    <cellStyle name="SAPBEXHLevel1X 3 12 2 8" xfId="41593" xr:uid="{2DA0D7FC-1682-427D-A51D-B5253F3FD040}"/>
    <cellStyle name="SAPBEXHLevel1X 3 12 2 9" xfId="44038" xr:uid="{998EDC02-8931-4719-A4F9-1A9C19148462}"/>
    <cellStyle name="SAPBEXHLevel1X 3 12 3" xfId="8468" xr:uid="{00000000-0005-0000-0000-0000CE5C0000}"/>
    <cellStyle name="SAPBEXHLevel1X 3 12 3 2" xfId="24497" xr:uid="{00000000-0005-0000-0000-0000CF5C0000}"/>
    <cellStyle name="SAPBEXHLevel1X 3 12 4" xfId="11295" xr:uid="{00000000-0005-0000-0000-0000D05C0000}"/>
    <cellStyle name="SAPBEXHLevel1X 3 12 4 2" xfId="27162" xr:uid="{00000000-0005-0000-0000-0000D15C0000}"/>
    <cellStyle name="SAPBEXHLevel1X 3 12 5" xfId="15304" xr:uid="{00000000-0005-0000-0000-0000D25C0000}"/>
    <cellStyle name="SAPBEXHLevel1X 3 12 5 2" xfId="30713" xr:uid="{00000000-0005-0000-0000-0000D35C0000}"/>
    <cellStyle name="SAPBEXHLevel1X 3 12 6" xfId="16647" xr:uid="{00000000-0005-0000-0000-0000D45C0000}"/>
    <cellStyle name="SAPBEXHLevel1X 3 12 6 2" xfId="31785" xr:uid="{00000000-0005-0000-0000-0000D55C0000}"/>
    <cellStyle name="SAPBEXHLevel1X 3 12 7" xfId="19257" xr:uid="{00000000-0005-0000-0000-0000D65C0000}"/>
    <cellStyle name="SAPBEXHLevel1X 3 12 7 2" xfId="34204" xr:uid="{00000000-0005-0000-0000-0000D75C0000}"/>
    <cellStyle name="SAPBEXHLevel1X 3 12 8" xfId="39520" xr:uid="{35F7AFB5-1404-4EE4-A82E-08608DEF1A98}"/>
    <cellStyle name="SAPBEXHLevel1X 3 12 9" xfId="42819" xr:uid="{88B6985A-36BD-4EDC-A3C2-045F2EF3B402}"/>
    <cellStyle name="SAPBEXHLevel1X 3 13" xfId="3301" xr:uid="{00000000-0005-0000-0000-0000D85C0000}"/>
    <cellStyle name="SAPBEXHLevel1X 3 13 10" xfId="45013" xr:uid="{885E3954-82E8-4F90-B2E8-6A5FB2CCEF45}"/>
    <cellStyle name="SAPBEXHLevel1X 3 13 11" xfId="47339" xr:uid="{D3FB1E25-9E56-42F1-AFBF-D2E42C7B84D8}"/>
    <cellStyle name="SAPBEXHLevel1X 3 13 2" xfId="4225" xr:uid="{00000000-0005-0000-0000-0000D95C0000}"/>
    <cellStyle name="SAPBEXHLevel1X 3 13 2 10" xfId="46229" xr:uid="{D4AC2BDB-0B69-4EF4-8FD8-F9103C102887}"/>
    <cellStyle name="SAPBEXHLevel1X 3 13 2 11" xfId="48547" xr:uid="{94D18F6C-282E-4E61-9844-D4C6C374B991}"/>
    <cellStyle name="SAPBEXHLevel1X 3 13 2 2" xfId="9380" xr:uid="{00000000-0005-0000-0000-0000DA5C0000}"/>
    <cellStyle name="SAPBEXHLevel1X 3 13 2 2 2" xfId="25372" xr:uid="{00000000-0005-0000-0000-0000DB5C0000}"/>
    <cellStyle name="SAPBEXHLevel1X 3 13 2 3" xfId="12199" xr:uid="{00000000-0005-0000-0000-0000DC5C0000}"/>
    <cellStyle name="SAPBEXHLevel1X 3 13 2 3 2" xfId="28043" xr:uid="{00000000-0005-0000-0000-0000DD5C0000}"/>
    <cellStyle name="SAPBEXHLevel1X 3 13 2 4" xfId="14403" xr:uid="{00000000-0005-0000-0000-0000DE5C0000}"/>
    <cellStyle name="SAPBEXHLevel1X 3 13 2 4 2" xfId="29922" xr:uid="{00000000-0005-0000-0000-0000DF5C0000}"/>
    <cellStyle name="SAPBEXHLevel1X 3 13 2 5" xfId="17522" xr:uid="{00000000-0005-0000-0000-0000E05C0000}"/>
    <cellStyle name="SAPBEXHLevel1X 3 13 2 5 2" xfId="32638" xr:uid="{00000000-0005-0000-0000-0000E15C0000}"/>
    <cellStyle name="SAPBEXHLevel1X 3 13 2 6" xfId="20130" xr:uid="{00000000-0005-0000-0000-0000E25C0000}"/>
    <cellStyle name="SAPBEXHLevel1X 3 13 2 6 2" xfId="35067" xr:uid="{00000000-0005-0000-0000-0000E35C0000}"/>
    <cellStyle name="SAPBEXHLevel1X 3 13 2 7" xfId="21714" xr:uid="{00000000-0005-0000-0000-0000E45C0000}"/>
    <cellStyle name="SAPBEXHLevel1X 3 13 2 7 2" xfId="36636" xr:uid="{00000000-0005-0000-0000-0000E55C0000}"/>
    <cellStyle name="SAPBEXHLevel1X 3 13 2 8" xfId="41592" xr:uid="{A65E7E45-8DFD-4E4D-95C3-DF844C41B858}"/>
    <cellStyle name="SAPBEXHLevel1X 3 13 2 9" xfId="44039" xr:uid="{6F45987B-85EE-4E7E-B373-C4BF7565F154}"/>
    <cellStyle name="SAPBEXHLevel1X 3 13 3" xfId="8469" xr:uid="{00000000-0005-0000-0000-0000E65C0000}"/>
    <cellStyle name="SAPBEXHLevel1X 3 13 3 2" xfId="24498" xr:uid="{00000000-0005-0000-0000-0000E75C0000}"/>
    <cellStyle name="SAPBEXHLevel1X 3 13 4" xfId="11296" xr:uid="{00000000-0005-0000-0000-0000E85C0000}"/>
    <cellStyle name="SAPBEXHLevel1X 3 13 4 2" xfId="27163" xr:uid="{00000000-0005-0000-0000-0000E95C0000}"/>
    <cellStyle name="SAPBEXHLevel1X 3 13 5" xfId="13857" xr:uid="{00000000-0005-0000-0000-0000EA5C0000}"/>
    <cellStyle name="SAPBEXHLevel1X 3 13 5 2" xfId="29445" xr:uid="{00000000-0005-0000-0000-0000EB5C0000}"/>
    <cellStyle name="SAPBEXHLevel1X 3 13 6" xfId="16648" xr:uid="{00000000-0005-0000-0000-0000EC5C0000}"/>
    <cellStyle name="SAPBEXHLevel1X 3 13 6 2" xfId="31786" xr:uid="{00000000-0005-0000-0000-0000ED5C0000}"/>
    <cellStyle name="SAPBEXHLevel1X 3 13 7" xfId="19258" xr:uid="{00000000-0005-0000-0000-0000EE5C0000}"/>
    <cellStyle name="SAPBEXHLevel1X 3 13 7 2" xfId="34205" xr:uid="{00000000-0005-0000-0000-0000EF5C0000}"/>
    <cellStyle name="SAPBEXHLevel1X 3 13 8" xfId="39519" xr:uid="{094A2677-3939-4BBB-8D10-AEA1468D8118}"/>
    <cellStyle name="SAPBEXHLevel1X 3 13 9" xfId="42820" xr:uid="{8F0E09E2-9581-4765-9C7F-B376AA1332EA}"/>
    <cellStyle name="SAPBEXHLevel1X 3 14" xfId="3302" xr:uid="{00000000-0005-0000-0000-0000F05C0000}"/>
    <cellStyle name="SAPBEXHLevel1X 3 14 10" xfId="45014" xr:uid="{6A3E6064-FB6A-4ED3-9D7A-EE8B1C1DD627}"/>
    <cellStyle name="SAPBEXHLevel1X 3 14 11" xfId="47340" xr:uid="{A0E64BFB-FABF-4FA6-B905-18C02128D40A}"/>
    <cellStyle name="SAPBEXHLevel1X 3 14 2" xfId="4224" xr:uid="{00000000-0005-0000-0000-0000F15C0000}"/>
    <cellStyle name="SAPBEXHLevel1X 3 14 2 10" xfId="46230" xr:uid="{54AF499E-6C41-411E-9509-7C16AE286B11}"/>
    <cellStyle name="SAPBEXHLevel1X 3 14 2 11" xfId="48548" xr:uid="{563DCB26-6513-45C8-B4F5-B47F9201D2A8}"/>
    <cellStyle name="SAPBEXHLevel1X 3 14 2 2" xfId="9379" xr:uid="{00000000-0005-0000-0000-0000F25C0000}"/>
    <cellStyle name="SAPBEXHLevel1X 3 14 2 2 2" xfId="25371" xr:uid="{00000000-0005-0000-0000-0000F35C0000}"/>
    <cellStyle name="SAPBEXHLevel1X 3 14 2 3" xfId="12198" xr:uid="{00000000-0005-0000-0000-0000F45C0000}"/>
    <cellStyle name="SAPBEXHLevel1X 3 14 2 3 2" xfId="28042" xr:uid="{00000000-0005-0000-0000-0000F55C0000}"/>
    <cellStyle name="SAPBEXHLevel1X 3 14 2 4" xfId="14535" xr:uid="{00000000-0005-0000-0000-0000F65C0000}"/>
    <cellStyle name="SAPBEXHLevel1X 3 14 2 4 2" xfId="30038" xr:uid="{00000000-0005-0000-0000-0000F75C0000}"/>
    <cellStyle name="SAPBEXHLevel1X 3 14 2 5" xfId="17521" xr:uid="{00000000-0005-0000-0000-0000F85C0000}"/>
    <cellStyle name="SAPBEXHLevel1X 3 14 2 5 2" xfId="32637" xr:uid="{00000000-0005-0000-0000-0000F95C0000}"/>
    <cellStyle name="SAPBEXHLevel1X 3 14 2 6" xfId="20129" xr:uid="{00000000-0005-0000-0000-0000FA5C0000}"/>
    <cellStyle name="SAPBEXHLevel1X 3 14 2 6 2" xfId="35066" xr:uid="{00000000-0005-0000-0000-0000FB5C0000}"/>
    <cellStyle name="SAPBEXHLevel1X 3 14 2 7" xfId="21538" xr:uid="{00000000-0005-0000-0000-0000FC5C0000}"/>
    <cellStyle name="SAPBEXHLevel1X 3 14 2 7 2" xfId="36464" xr:uid="{00000000-0005-0000-0000-0000FD5C0000}"/>
    <cellStyle name="SAPBEXHLevel1X 3 14 2 8" xfId="41591" xr:uid="{04D1DB1C-F490-4A19-B680-1BDB36CC12F2}"/>
    <cellStyle name="SAPBEXHLevel1X 3 14 2 9" xfId="44040" xr:uid="{DEA219F5-2260-4771-AC50-D58FE4399457}"/>
    <cellStyle name="SAPBEXHLevel1X 3 14 3" xfId="8470" xr:uid="{00000000-0005-0000-0000-0000FE5C0000}"/>
    <cellStyle name="SAPBEXHLevel1X 3 14 3 2" xfId="24499" xr:uid="{00000000-0005-0000-0000-0000FF5C0000}"/>
    <cellStyle name="SAPBEXHLevel1X 3 14 4" xfId="11297" xr:uid="{00000000-0005-0000-0000-0000005D0000}"/>
    <cellStyle name="SAPBEXHLevel1X 3 14 4 2" xfId="27164" xr:uid="{00000000-0005-0000-0000-0000015D0000}"/>
    <cellStyle name="SAPBEXHLevel1X 3 14 5" xfId="13571" xr:uid="{00000000-0005-0000-0000-0000025D0000}"/>
    <cellStyle name="SAPBEXHLevel1X 3 14 5 2" xfId="29195" xr:uid="{00000000-0005-0000-0000-0000035D0000}"/>
    <cellStyle name="SAPBEXHLevel1X 3 14 6" xfId="16649" xr:uid="{00000000-0005-0000-0000-0000045D0000}"/>
    <cellStyle name="SAPBEXHLevel1X 3 14 6 2" xfId="31787" xr:uid="{00000000-0005-0000-0000-0000055D0000}"/>
    <cellStyle name="SAPBEXHLevel1X 3 14 7" xfId="19259" xr:uid="{00000000-0005-0000-0000-0000065D0000}"/>
    <cellStyle name="SAPBEXHLevel1X 3 14 7 2" xfId="34206" xr:uid="{00000000-0005-0000-0000-0000075D0000}"/>
    <cellStyle name="SAPBEXHLevel1X 3 14 8" xfId="41363" xr:uid="{194F63F4-E9A6-4635-9DB4-83EE83B25AF8}"/>
    <cellStyle name="SAPBEXHLevel1X 3 14 9" xfId="42821" xr:uid="{CA435A6A-7B35-44D0-8ED4-4689176C46FB}"/>
    <cellStyle name="SAPBEXHLevel1X 3 15" xfId="3303" xr:uid="{00000000-0005-0000-0000-0000085D0000}"/>
    <cellStyle name="SAPBEXHLevel1X 3 15 10" xfId="45015" xr:uid="{720D05D3-629B-4EA7-B8C3-5E898FBF7748}"/>
    <cellStyle name="SAPBEXHLevel1X 3 15 11" xfId="47341" xr:uid="{E1E7E12E-A754-4EC5-866A-735CF63FC9B7}"/>
    <cellStyle name="SAPBEXHLevel1X 3 15 2" xfId="4223" xr:uid="{00000000-0005-0000-0000-0000095D0000}"/>
    <cellStyle name="SAPBEXHLevel1X 3 15 2 10" xfId="46231" xr:uid="{8230DD38-4CAA-45F0-B5AB-A5718E97C13F}"/>
    <cellStyle name="SAPBEXHLevel1X 3 15 2 11" xfId="48549" xr:uid="{27DC43FC-50CF-40AE-958F-4686502EDF15}"/>
    <cellStyle name="SAPBEXHLevel1X 3 15 2 2" xfId="9378" xr:uid="{00000000-0005-0000-0000-00000A5D0000}"/>
    <cellStyle name="SAPBEXHLevel1X 3 15 2 2 2" xfId="25370" xr:uid="{00000000-0005-0000-0000-00000B5D0000}"/>
    <cellStyle name="SAPBEXHLevel1X 3 15 2 3" xfId="12197" xr:uid="{00000000-0005-0000-0000-00000C5D0000}"/>
    <cellStyle name="SAPBEXHLevel1X 3 15 2 3 2" xfId="28041" xr:uid="{00000000-0005-0000-0000-00000D5D0000}"/>
    <cellStyle name="SAPBEXHLevel1X 3 15 2 4" xfId="14402" xr:uid="{00000000-0005-0000-0000-00000E5D0000}"/>
    <cellStyle name="SAPBEXHLevel1X 3 15 2 4 2" xfId="29921" xr:uid="{00000000-0005-0000-0000-00000F5D0000}"/>
    <cellStyle name="SAPBEXHLevel1X 3 15 2 5" xfId="17520" xr:uid="{00000000-0005-0000-0000-0000105D0000}"/>
    <cellStyle name="SAPBEXHLevel1X 3 15 2 5 2" xfId="32636" xr:uid="{00000000-0005-0000-0000-0000115D0000}"/>
    <cellStyle name="SAPBEXHLevel1X 3 15 2 6" xfId="20128" xr:uid="{00000000-0005-0000-0000-0000125D0000}"/>
    <cellStyle name="SAPBEXHLevel1X 3 15 2 6 2" xfId="35065" xr:uid="{00000000-0005-0000-0000-0000135D0000}"/>
    <cellStyle name="SAPBEXHLevel1X 3 15 2 7" xfId="21715" xr:uid="{00000000-0005-0000-0000-0000145D0000}"/>
    <cellStyle name="SAPBEXHLevel1X 3 15 2 7 2" xfId="36637" xr:uid="{00000000-0005-0000-0000-0000155D0000}"/>
    <cellStyle name="SAPBEXHLevel1X 3 15 2 8" xfId="41590" xr:uid="{E0E434F7-C41F-4FB3-9A8A-370443899EE2}"/>
    <cellStyle name="SAPBEXHLevel1X 3 15 2 9" xfId="44041" xr:uid="{DEFB67A7-51A0-4331-B735-388F203BCBD3}"/>
    <cellStyle name="SAPBEXHLevel1X 3 15 3" xfId="8471" xr:uid="{00000000-0005-0000-0000-0000165D0000}"/>
    <cellStyle name="SAPBEXHLevel1X 3 15 3 2" xfId="24500" xr:uid="{00000000-0005-0000-0000-0000175D0000}"/>
    <cellStyle name="SAPBEXHLevel1X 3 15 4" xfId="11298" xr:uid="{00000000-0005-0000-0000-0000185D0000}"/>
    <cellStyle name="SAPBEXHLevel1X 3 15 4 2" xfId="27165" xr:uid="{00000000-0005-0000-0000-0000195D0000}"/>
    <cellStyle name="SAPBEXHLevel1X 3 15 5" xfId="15007" xr:uid="{00000000-0005-0000-0000-00001A5D0000}"/>
    <cellStyle name="SAPBEXHLevel1X 3 15 5 2" xfId="30454" xr:uid="{00000000-0005-0000-0000-00001B5D0000}"/>
    <cellStyle name="SAPBEXHLevel1X 3 15 6" xfId="16650" xr:uid="{00000000-0005-0000-0000-00001C5D0000}"/>
    <cellStyle name="SAPBEXHLevel1X 3 15 6 2" xfId="31788" xr:uid="{00000000-0005-0000-0000-00001D5D0000}"/>
    <cellStyle name="SAPBEXHLevel1X 3 15 7" xfId="19260" xr:uid="{00000000-0005-0000-0000-00001E5D0000}"/>
    <cellStyle name="SAPBEXHLevel1X 3 15 7 2" xfId="34207" xr:uid="{00000000-0005-0000-0000-00001F5D0000}"/>
    <cellStyle name="SAPBEXHLevel1X 3 15 8" xfId="40658" xr:uid="{62CB36E8-753B-487F-A1CD-12387AFFBA84}"/>
    <cellStyle name="SAPBEXHLevel1X 3 15 9" xfId="42822" xr:uid="{CD28FF21-6FCB-4964-9C2C-E3E9BC5ED162}"/>
    <cellStyle name="SAPBEXHLevel1X 3 16" xfId="4229" xr:uid="{00000000-0005-0000-0000-0000205D0000}"/>
    <cellStyle name="SAPBEXHLevel1X 3 16 10" xfId="44530" xr:uid="{D67D6221-5857-478E-84A0-5CF29E686CA4}"/>
    <cellStyle name="SAPBEXHLevel1X 3 16 11" xfId="46719" xr:uid="{62156C4E-C068-4F9E-8F5F-76B866C69A2B}"/>
    <cellStyle name="SAPBEXHLevel1X 3 16 12" xfId="49035" xr:uid="{AB9D1F81-B46C-4BEC-977A-ABF5B4263F5B}"/>
    <cellStyle name="SAPBEXHLevel1X 3 16 2" xfId="9384" xr:uid="{00000000-0005-0000-0000-0000215D0000}"/>
    <cellStyle name="SAPBEXHLevel1X 3 16 2 2" xfId="25376" xr:uid="{00000000-0005-0000-0000-0000225D0000}"/>
    <cellStyle name="SAPBEXHLevel1X 3 16 3" xfId="12203" xr:uid="{00000000-0005-0000-0000-0000235D0000}"/>
    <cellStyle name="SAPBEXHLevel1X 3 16 3 2" xfId="28047" xr:uid="{00000000-0005-0000-0000-0000245D0000}"/>
    <cellStyle name="SAPBEXHLevel1X 3 16 4" xfId="14404" xr:uid="{00000000-0005-0000-0000-0000255D0000}"/>
    <cellStyle name="SAPBEXHLevel1X 3 16 4 2" xfId="29923" xr:uid="{00000000-0005-0000-0000-0000265D0000}"/>
    <cellStyle name="SAPBEXHLevel1X 3 16 5" xfId="17526" xr:uid="{00000000-0005-0000-0000-0000275D0000}"/>
    <cellStyle name="SAPBEXHLevel1X 3 16 5 2" xfId="32642" xr:uid="{00000000-0005-0000-0000-0000285D0000}"/>
    <cellStyle name="SAPBEXHLevel1X 3 16 6" xfId="20134" xr:uid="{00000000-0005-0000-0000-0000295D0000}"/>
    <cellStyle name="SAPBEXHLevel1X 3 16 6 2" xfId="35071" xr:uid="{00000000-0005-0000-0000-00002A5D0000}"/>
    <cellStyle name="SAPBEXHLevel1X 3 16 7" xfId="21712" xr:uid="{00000000-0005-0000-0000-00002B5D0000}"/>
    <cellStyle name="SAPBEXHLevel1X 3 16 7 2" xfId="36634" xr:uid="{00000000-0005-0000-0000-00002C5D0000}"/>
    <cellStyle name="SAPBEXHLevel1X 3 16 8" xfId="41417" xr:uid="{054B9FA2-E670-4234-9272-2491656C7178}"/>
    <cellStyle name="SAPBEXHLevel1X 3 16 9" xfId="38989" xr:uid="{7A260D00-557A-4FB9-A26D-51704EA20F14}"/>
    <cellStyle name="SAPBEXHLevel1X 3 17" xfId="5400" xr:uid="{00000000-0005-0000-0000-00002D5D0000}"/>
    <cellStyle name="SAPBEXHLevel1X 3 17 2" xfId="22660" xr:uid="{00000000-0005-0000-0000-00002E5D0000}"/>
    <cellStyle name="SAPBEXHLevel1X 3 17 3" xfId="40355" xr:uid="{8FD26ABF-EAA7-4B60-9253-E32586781352}"/>
    <cellStyle name="SAPBEXHLevel1X 3 17 4" xfId="38879" xr:uid="{8D9EAAEC-D0A1-4424-A569-09428EF1472B}"/>
    <cellStyle name="SAPBEXHLevel1X 3 17 5" xfId="45513" xr:uid="{E3C9D161-898A-43E6-986D-ECE0B2AE3BEA}"/>
    <cellStyle name="SAPBEXHLevel1X 3 17 6" xfId="47835" xr:uid="{B2E3846F-B9AF-4E3A-A849-061B809F4718}"/>
    <cellStyle name="SAPBEXHLevel1X 3 18" xfId="7203" xr:uid="{00000000-0005-0000-0000-00002F5D0000}"/>
    <cellStyle name="SAPBEXHLevel1X 3 18 2" xfId="23477" xr:uid="{00000000-0005-0000-0000-0000305D0000}"/>
    <cellStyle name="SAPBEXHLevel1X 3 19" xfId="13370" xr:uid="{00000000-0005-0000-0000-0000315D0000}"/>
    <cellStyle name="SAPBEXHLevel1X 3 19 2" xfId="29058" xr:uid="{00000000-0005-0000-0000-0000325D0000}"/>
    <cellStyle name="SAPBEXHLevel1X 3 2" xfId="867" xr:uid="{00000000-0005-0000-0000-0000335D0000}"/>
    <cellStyle name="SAPBEXHLevel1X 3 2 10" xfId="5065" xr:uid="{00000000-0005-0000-0000-0000345D0000}"/>
    <cellStyle name="SAPBEXHLevel1X 3 2 11" xfId="39518" xr:uid="{EEFB5341-F7E9-462F-9932-4584EA6E7F08}"/>
    <cellStyle name="SAPBEXHLevel1X 3 2 12" xfId="42823" xr:uid="{7EB6C652-80C2-47EB-AEA4-58C615ABC8C3}"/>
    <cellStyle name="SAPBEXHLevel1X 3 2 13" xfId="45016" xr:uid="{F06017BA-84F5-4B2D-B209-40DC5BE0360D}"/>
    <cellStyle name="SAPBEXHLevel1X 3 2 14" xfId="47342" xr:uid="{45F37D3B-77C7-4930-92AF-E9D2EF8AF1AD}"/>
    <cellStyle name="SAPBEXHLevel1X 3 2 2" xfId="3304" xr:uid="{00000000-0005-0000-0000-0000355D0000}"/>
    <cellStyle name="SAPBEXHLevel1X 3 2 2 10" xfId="38988" xr:uid="{CB95E242-9578-46B0-9903-6B29F7037DA5}"/>
    <cellStyle name="SAPBEXHLevel1X 3 2 2 11" xfId="44531" xr:uid="{F6415BD1-8A88-44AC-8792-B16AF436578A}"/>
    <cellStyle name="SAPBEXHLevel1X 3 2 2 12" xfId="46720" xr:uid="{CCC0CB55-9BF3-4E72-97ED-4008198D4034}"/>
    <cellStyle name="SAPBEXHLevel1X 3 2 2 13" xfId="49036" xr:uid="{5CFB0E48-D54D-4948-8170-58967312661C}"/>
    <cellStyle name="SAPBEXHLevel1X 3 2 2 2" xfId="8472" xr:uid="{00000000-0005-0000-0000-0000365D0000}"/>
    <cellStyle name="SAPBEXHLevel1X 3 2 2 2 2" xfId="24501" xr:uid="{00000000-0005-0000-0000-0000375D0000}"/>
    <cellStyle name="SAPBEXHLevel1X 3 2 2 3" xfId="11299" xr:uid="{00000000-0005-0000-0000-0000385D0000}"/>
    <cellStyle name="SAPBEXHLevel1X 3 2 2 3 2" xfId="27166" xr:uid="{00000000-0005-0000-0000-0000395D0000}"/>
    <cellStyle name="SAPBEXHLevel1X 3 2 2 4" xfId="15305" xr:uid="{00000000-0005-0000-0000-00003A5D0000}"/>
    <cellStyle name="SAPBEXHLevel1X 3 2 2 4 2" xfId="30714" xr:uid="{00000000-0005-0000-0000-00003B5D0000}"/>
    <cellStyle name="SAPBEXHLevel1X 3 2 2 5" xfId="16651" xr:uid="{00000000-0005-0000-0000-00003C5D0000}"/>
    <cellStyle name="SAPBEXHLevel1X 3 2 2 5 2" xfId="31789" xr:uid="{00000000-0005-0000-0000-00003D5D0000}"/>
    <cellStyle name="SAPBEXHLevel1X 3 2 2 6" xfId="19261" xr:uid="{00000000-0005-0000-0000-00003E5D0000}"/>
    <cellStyle name="SAPBEXHLevel1X 3 2 2 6 2" xfId="34208" xr:uid="{00000000-0005-0000-0000-00003F5D0000}"/>
    <cellStyle name="SAPBEXHLevel1X 3 2 2 7" xfId="21392" xr:uid="{00000000-0005-0000-0000-0000405D0000}"/>
    <cellStyle name="SAPBEXHLevel1X 3 2 2 7 2" xfId="36318" xr:uid="{00000000-0005-0000-0000-0000415D0000}"/>
    <cellStyle name="SAPBEXHLevel1X 3 2 2 8" xfId="6355" xr:uid="{00000000-0005-0000-0000-0000425D0000}"/>
    <cellStyle name="SAPBEXHLevel1X 3 2 2 9" xfId="41418" xr:uid="{BB05A085-3C02-473D-92F2-10665EAC9846}"/>
    <cellStyle name="SAPBEXHLevel1X 3 2 3" xfId="3495" xr:uid="{00000000-0005-0000-0000-0000435D0000}"/>
    <cellStyle name="SAPBEXHLevel1X 3 2 3 10" xfId="46232" xr:uid="{D51F879F-8DCC-4F28-BE7E-EDBEDF400C71}"/>
    <cellStyle name="SAPBEXHLevel1X 3 2 3 11" xfId="48550" xr:uid="{ADEEC502-EC1F-4EB7-9AC4-CE8AF0838E1C}"/>
    <cellStyle name="SAPBEXHLevel1X 3 2 3 2" xfId="8663" xr:uid="{00000000-0005-0000-0000-0000445D0000}"/>
    <cellStyle name="SAPBEXHLevel1X 3 2 3 2 2" xfId="24692" xr:uid="{00000000-0005-0000-0000-0000455D0000}"/>
    <cellStyle name="SAPBEXHLevel1X 3 2 3 3" xfId="11490" xr:uid="{00000000-0005-0000-0000-0000465D0000}"/>
    <cellStyle name="SAPBEXHLevel1X 3 2 3 3 2" xfId="27357" xr:uid="{00000000-0005-0000-0000-0000475D0000}"/>
    <cellStyle name="SAPBEXHLevel1X 3 2 3 4" xfId="15284" xr:uid="{00000000-0005-0000-0000-0000485D0000}"/>
    <cellStyle name="SAPBEXHLevel1X 3 2 3 4 2" xfId="30693" xr:uid="{00000000-0005-0000-0000-0000495D0000}"/>
    <cellStyle name="SAPBEXHLevel1X 3 2 3 5" xfId="16842" xr:uid="{00000000-0005-0000-0000-00004A5D0000}"/>
    <cellStyle name="SAPBEXHLevel1X 3 2 3 5 2" xfId="31980" xr:uid="{00000000-0005-0000-0000-00004B5D0000}"/>
    <cellStyle name="SAPBEXHLevel1X 3 2 3 6" xfId="19452" xr:uid="{00000000-0005-0000-0000-00004C5D0000}"/>
    <cellStyle name="SAPBEXHLevel1X 3 2 3 6 2" xfId="34399" xr:uid="{00000000-0005-0000-0000-00004D5D0000}"/>
    <cellStyle name="SAPBEXHLevel1X 3 2 3 7" xfId="21783" xr:uid="{00000000-0005-0000-0000-00004E5D0000}"/>
    <cellStyle name="SAPBEXHLevel1X 3 2 3 7 2" xfId="36705" xr:uid="{00000000-0005-0000-0000-00004F5D0000}"/>
    <cellStyle name="SAPBEXHLevel1X 3 2 3 8" xfId="38157" xr:uid="{A283B523-DDE4-411A-B5BD-5ADB7E3DCBB8}"/>
    <cellStyle name="SAPBEXHLevel1X 3 2 3 9" xfId="44042" xr:uid="{8C806CA3-7687-4DE4-B7C3-F9C877D57275}"/>
    <cellStyle name="SAPBEXHLevel1X 3 2 4" xfId="5399" xr:uid="{00000000-0005-0000-0000-0000505D0000}"/>
    <cellStyle name="SAPBEXHLevel1X 3 2 4 2" xfId="22659" xr:uid="{00000000-0005-0000-0000-0000515D0000}"/>
    <cellStyle name="SAPBEXHLevel1X 3 2 5" xfId="7201" xr:uid="{00000000-0005-0000-0000-0000525D0000}"/>
    <cellStyle name="SAPBEXHLevel1X 3 2 5 2" xfId="23475" xr:uid="{00000000-0005-0000-0000-0000535D0000}"/>
    <cellStyle name="SAPBEXHLevel1X 3 2 6" xfId="14739" xr:uid="{00000000-0005-0000-0000-0000545D0000}"/>
    <cellStyle name="SAPBEXHLevel1X 3 2 6 2" xfId="30208" xr:uid="{00000000-0005-0000-0000-0000555D0000}"/>
    <cellStyle name="SAPBEXHLevel1X 3 2 7" xfId="7007" xr:uid="{00000000-0005-0000-0000-0000565D0000}"/>
    <cellStyle name="SAPBEXHLevel1X 3 2 7 2" xfId="23384" xr:uid="{00000000-0005-0000-0000-0000575D0000}"/>
    <cellStyle name="SAPBEXHLevel1X 3 2 8" xfId="14725" xr:uid="{00000000-0005-0000-0000-0000585D0000}"/>
    <cellStyle name="SAPBEXHLevel1X 3 2 8 2" xfId="30200" xr:uid="{00000000-0005-0000-0000-0000595D0000}"/>
    <cellStyle name="SAPBEXHLevel1X 3 2 9" xfId="15826" xr:uid="{00000000-0005-0000-0000-00005A5D0000}"/>
    <cellStyle name="SAPBEXHLevel1X 3 2 9 2" xfId="31065" xr:uid="{00000000-0005-0000-0000-00005B5D0000}"/>
    <cellStyle name="SAPBEXHLevel1X 3 20" xfId="13219" xr:uid="{00000000-0005-0000-0000-00005C5D0000}"/>
    <cellStyle name="SAPBEXHLevel1X 3 20 2" xfId="28988" xr:uid="{00000000-0005-0000-0000-00005D5D0000}"/>
    <cellStyle name="SAPBEXHLevel1X 3 21" xfId="15862" xr:uid="{00000000-0005-0000-0000-00005E5D0000}"/>
    <cellStyle name="SAPBEXHLevel1X 3 21 2" xfId="31084" xr:uid="{00000000-0005-0000-0000-00005F5D0000}"/>
    <cellStyle name="SAPBEXHLevel1X 3 22" xfId="7819" xr:uid="{00000000-0005-0000-0000-0000605D0000}"/>
    <cellStyle name="SAPBEXHLevel1X 3 22 2" xfId="23852" xr:uid="{00000000-0005-0000-0000-0000615D0000}"/>
    <cellStyle name="SAPBEXHLevel1X 3 23" xfId="5064" xr:uid="{00000000-0005-0000-0000-0000625D0000}"/>
    <cellStyle name="SAPBEXHLevel1X 3 24" xfId="22141" xr:uid="{00000000-0005-0000-0000-0000635D0000}"/>
    <cellStyle name="SAPBEXHLevel1X 3 25" xfId="38267" xr:uid="{BBEF1BD2-2788-467A-99BA-E0A81C5D6C43}"/>
    <cellStyle name="SAPBEXHLevel1X 3 26" xfId="40197" xr:uid="{155F5F8D-849E-44CA-B4BE-33B85F048A12}"/>
    <cellStyle name="SAPBEXHLevel1X 3 27" xfId="43338" xr:uid="{B1BFE8E6-B67B-4AC0-B4B6-4A887B8AC3B7}"/>
    <cellStyle name="SAPBEXHLevel1X 3 28" xfId="41236" xr:uid="{5D09D749-9C20-461F-9CEB-D29BE5AC65AF}"/>
    <cellStyle name="SAPBEXHLevel1X 3 3" xfId="1994" xr:uid="{00000000-0005-0000-0000-0000645D0000}"/>
    <cellStyle name="SAPBEXHLevel1X 3 3 10" xfId="42824" xr:uid="{9E777BB3-F823-460C-866A-A8CE6C0F0CC1}"/>
    <cellStyle name="SAPBEXHLevel1X 3 3 11" xfId="45017" xr:uid="{F0917583-2616-422D-AC2F-3848617833A4}"/>
    <cellStyle name="SAPBEXHLevel1X 3 3 12" xfId="47343" xr:uid="{98799B3D-CF2B-4634-99CF-C00B0FD88E07}"/>
    <cellStyle name="SAPBEXHLevel1X 3 3 2" xfId="3496" xr:uid="{00000000-0005-0000-0000-0000655D0000}"/>
    <cellStyle name="SAPBEXHLevel1X 3 3 2 10" xfId="46233" xr:uid="{1AC06F3C-8C6D-48FD-9320-9656BF61BE54}"/>
    <cellStyle name="SAPBEXHLevel1X 3 3 2 11" xfId="48551" xr:uid="{7AE1F97D-1F62-48E8-BA44-3AC2A3D2D275}"/>
    <cellStyle name="SAPBEXHLevel1X 3 3 2 2" xfId="8664" xr:uid="{00000000-0005-0000-0000-0000665D0000}"/>
    <cellStyle name="SAPBEXHLevel1X 3 3 2 2 2" xfId="24693" xr:uid="{00000000-0005-0000-0000-0000675D0000}"/>
    <cellStyle name="SAPBEXHLevel1X 3 3 2 3" xfId="11491" xr:uid="{00000000-0005-0000-0000-0000685D0000}"/>
    <cellStyle name="SAPBEXHLevel1X 3 3 2 3 2" xfId="27358" xr:uid="{00000000-0005-0000-0000-0000695D0000}"/>
    <cellStyle name="SAPBEXHLevel1X 3 3 2 4" xfId="13589" xr:uid="{00000000-0005-0000-0000-00006A5D0000}"/>
    <cellStyle name="SAPBEXHLevel1X 3 3 2 4 2" xfId="29213" xr:uid="{00000000-0005-0000-0000-00006B5D0000}"/>
    <cellStyle name="SAPBEXHLevel1X 3 3 2 5" xfId="16843" xr:uid="{00000000-0005-0000-0000-00006C5D0000}"/>
    <cellStyle name="SAPBEXHLevel1X 3 3 2 5 2" xfId="31981" xr:uid="{00000000-0005-0000-0000-00006D5D0000}"/>
    <cellStyle name="SAPBEXHLevel1X 3 3 2 6" xfId="19453" xr:uid="{00000000-0005-0000-0000-00006E5D0000}"/>
    <cellStyle name="SAPBEXHLevel1X 3 3 2 6 2" xfId="34400" xr:uid="{00000000-0005-0000-0000-00006F5D0000}"/>
    <cellStyle name="SAPBEXHLevel1X 3 3 2 7" xfId="22093" xr:uid="{00000000-0005-0000-0000-0000705D0000}"/>
    <cellStyle name="SAPBEXHLevel1X 3 3 2 7 2" xfId="37007" xr:uid="{00000000-0005-0000-0000-0000715D0000}"/>
    <cellStyle name="SAPBEXHLevel1X 3 3 2 8" xfId="41589" xr:uid="{A9DFEC21-E2FB-4AC4-BF55-829790361199}"/>
    <cellStyle name="SAPBEXHLevel1X 3 3 2 9" xfId="44043" xr:uid="{3474B349-622E-4A92-955F-B58DDEB5BD6C}"/>
    <cellStyle name="SAPBEXHLevel1X 3 3 3" xfId="7239" xr:uid="{00000000-0005-0000-0000-0000725D0000}"/>
    <cellStyle name="SAPBEXHLevel1X 3 3 3 2" xfId="23497" xr:uid="{00000000-0005-0000-0000-0000735D0000}"/>
    <cellStyle name="SAPBEXHLevel1X 3 3 4" xfId="7423" xr:uid="{00000000-0005-0000-0000-0000745D0000}"/>
    <cellStyle name="SAPBEXHLevel1X 3 3 4 2" xfId="23616" xr:uid="{00000000-0005-0000-0000-0000755D0000}"/>
    <cellStyle name="SAPBEXHLevel1X 3 3 5" xfId="13462" xr:uid="{00000000-0005-0000-0000-0000765D0000}"/>
    <cellStyle name="SAPBEXHLevel1X 3 3 5 2" xfId="29111" xr:uid="{00000000-0005-0000-0000-0000775D0000}"/>
    <cellStyle name="SAPBEXHLevel1X 3 3 6" xfId="13787" xr:uid="{00000000-0005-0000-0000-0000785D0000}"/>
    <cellStyle name="SAPBEXHLevel1X 3 3 6 2" xfId="29379" xr:uid="{00000000-0005-0000-0000-0000795D0000}"/>
    <cellStyle name="SAPBEXHLevel1X 3 3 7" xfId="15692" xr:uid="{00000000-0005-0000-0000-00007A5D0000}"/>
    <cellStyle name="SAPBEXHLevel1X 3 3 7 2" xfId="30983" xr:uid="{00000000-0005-0000-0000-00007B5D0000}"/>
    <cellStyle name="SAPBEXHLevel1X 3 3 8" xfId="22180" xr:uid="{00000000-0005-0000-0000-00007C5D0000}"/>
    <cellStyle name="SAPBEXHLevel1X 3 3 9" xfId="38232" xr:uid="{AD173B05-5134-47E1-838F-614DB6D02045}"/>
    <cellStyle name="SAPBEXHLevel1X 3 4" xfId="3306" xr:uid="{00000000-0005-0000-0000-00007D5D0000}"/>
    <cellStyle name="SAPBEXHLevel1X 3 4 10" xfId="45018" xr:uid="{C9232BF1-36B3-4B4C-9C25-2E2F45E149E3}"/>
    <cellStyle name="SAPBEXHLevel1X 3 4 11" xfId="47344" xr:uid="{D2CEE979-5030-4188-A29E-C612C225925D}"/>
    <cellStyle name="SAPBEXHLevel1X 3 4 2" xfId="4950" xr:uid="{00000000-0005-0000-0000-00007E5D0000}"/>
    <cellStyle name="SAPBEXHLevel1X 3 4 2 10" xfId="46234" xr:uid="{DAC72478-66A0-4A74-A0FD-EF47ACCEC15B}"/>
    <cellStyle name="SAPBEXHLevel1X 3 4 2 11" xfId="48552" xr:uid="{642CCE4A-BA34-400E-841A-1EEAA3790C45}"/>
    <cellStyle name="SAPBEXHLevel1X 3 4 2 2" xfId="10104" xr:uid="{00000000-0005-0000-0000-00007F5D0000}"/>
    <cellStyle name="SAPBEXHLevel1X 3 4 2 2 2" xfId="26082" xr:uid="{00000000-0005-0000-0000-0000805D0000}"/>
    <cellStyle name="SAPBEXHLevel1X 3 4 2 3" xfId="12922" xr:uid="{00000000-0005-0000-0000-0000815D0000}"/>
    <cellStyle name="SAPBEXHLevel1X 3 4 2 3 2" xfId="28761" xr:uid="{00000000-0005-0000-0000-0000825D0000}"/>
    <cellStyle name="SAPBEXHLevel1X 3 4 2 4" xfId="15540" xr:uid="{00000000-0005-0000-0000-0000835D0000}"/>
    <cellStyle name="SAPBEXHLevel1X 3 4 2 4 2" xfId="30895" xr:uid="{00000000-0005-0000-0000-0000845D0000}"/>
    <cellStyle name="SAPBEXHLevel1X 3 4 2 5" xfId="18239" xr:uid="{00000000-0005-0000-0000-0000855D0000}"/>
    <cellStyle name="SAPBEXHLevel1X 3 4 2 5 2" xfId="33344" xr:uid="{00000000-0005-0000-0000-0000865D0000}"/>
    <cellStyle name="SAPBEXHLevel1X 3 4 2 6" xfId="20847" xr:uid="{00000000-0005-0000-0000-0000875D0000}"/>
    <cellStyle name="SAPBEXHLevel1X 3 4 2 6 2" xfId="35778" xr:uid="{00000000-0005-0000-0000-0000885D0000}"/>
    <cellStyle name="SAPBEXHLevel1X 3 4 2 7" xfId="22054" xr:uid="{00000000-0005-0000-0000-0000895D0000}"/>
    <cellStyle name="SAPBEXHLevel1X 3 4 2 7 2" xfId="36971" xr:uid="{00000000-0005-0000-0000-00008A5D0000}"/>
    <cellStyle name="SAPBEXHLevel1X 3 4 2 8" xfId="41588" xr:uid="{D16590B2-C7BB-421E-83EA-3A323BE60A67}"/>
    <cellStyle name="SAPBEXHLevel1X 3 4 2 9" xfId="44044" xr:uid="{C1A42D4A-F512-4860-A97E-A97627499D66}"/>
    <cellStyle name="SAPBEXHLevel1X 3 4 3" xfId="8474" xr:uid="{00000000-0005-0000-0000-00008B5D0000}"/>
    <cellStyle name="SAPBEXHLevel1X 3 4 3 2" xfId="24503" xr:uid="{00000000-0005-0000-0000-00008C5D0000}"/>
    <cellStyle name="SAPBEXHLevel1X 3 4 4" xfId="11301" xr:uid="{00000000-0005-0000-0000-00008D5D0000}"/>
    <cellStyle name="SAPBEXHLevel1X 3 4 4 2" xfId="27168" xr:uid="{00000000-0005-0000-0000-00008E5D0000}"/>
    <cellStyle name="SAPBEXHLevel1X 3 4 5" xfId="10517" xr:uid="{00000000-0005-0000-0000-00008F5D0000}"/>
    <cellStyle name="SAPBEXHLevel1X 3 4 5 2" xfId="26439" xr:uid="{00000000-0005-0000-0000-0000905D0000}"/>
    <cellStyle name="SAPBEXHLevel1X 3 4 6" xfId="16653" xr:uid="{00000000-0005-0000-0000-0000915D0000}"/>
    <cellStyle name="SAPBEXHLevel1X 3 4 6 2" xfId="31791" xr:uid="{00000000-0005-0000-0000-0000925D0000}"/>
    <cellStyle name="SAPBEXHLevel1X 3 4 7" xfId="19263" xr:uid="{00000000-0005-0000-0000-0000935D0000}"/>
    <cellStyle name="SAPBEXHLevel1X 3 4 7 2" xfId="34210" xr:uid="{00000000-0005-0000-0000-0000945D0000}"/>
    <cellStyle name="SAPBEXHLevel1X 3 4 8" xfId="40657" xr:uid="{7CFA74E6-2A80-4FAE-B0F7-B4A83027F167}"/>
    <cellStyle name="SAPBEXHLevel1X 3 4 9" xfId="42825" xr:uid="{9C10479A-9A07-448B-B49C-112E132D237E}"/>
    <cellStyle name="SAPBEXHLevel1X 3 5" xfId="3307" xr:uid="{00000000-0005-0000-0000-0000955D0000}"/>
    <cellStyle name="SAPBEXHLevel1X 3 5 10" xfId="45019" xr:uid="{9379165A-74B8-444F-9896-12E12EE26594}"/>
    <cellStyle name="SAPBEXHLevel1X 3 5 11" xfId="47345" xr:uid="{B349CE53-3D58-4E00-8884-8E018C642A0B}"/>
    <cellStyle name="SAPBEXHLevel1X 3 5 2" xfId="4222" xr:uid="{00000000-0005-0000-0000-0000965D0000}"/>
    <cellStyle name="SAPBEXHLevel1X 3 5 2 10" xfId="46235" xr:uid="{A0439350-1E39-46B9-97E5-F97B94FCEF69}"/>
    <cellStyle name="SAPBEXHLevel1X 3 5 2 11" xfId="48553" xr:uid="{A4B343C2-09CA-4A1D-BF31-D939067F0742}"/>
    <cellStyle name="SAPBEXHLevel1X 3 5 2 2" xfId="9377" xr:uid="{00000000-0005-0000-0000-0000975D0000}"/>
    <cellStyle name="SAPBEXHLevel1X 3 5 2 2 2" xfId="25369" xr:uid="{00000000-0005-0000-0000-0000985D0000}"/>
    <cellStyle name="SAPBEXHLevel1X 3 5 2 3" xfId="12196" xr:uid="{00000000-0005-0000-0000-0000995D0000}"/>
    <cellStyle name="SAPBEXHLevel1X 3 5 2 3 2" xfId="28040" xr:uid="{00000000-0005-0000-0000-00009A5D0000}"/>
    <cellStyle name="SAPBEXHLevel1X 3 5 2 4" xfId="14536" xr:uid="{00000000-0005-0000-0000-00009B5D0000}"/>
    <cellStyle name="SAPBEXHLevel1X 3 5 2 4 2" xfId="30039" xr:uid="{00000000-0005-0000-0000-00009C5D0000}"/>
    <cellStyle name="SAPBEXHLevel1X 3 5 2 5" xfId="17519" xr:uid="{00000000-0005-0000-0000-00009D5D0000}"/>
    <cellStyle name="SAPBEXHLevel1X 3 5 2 5 2" xfId="32635" xr:uid="{00000000-0005-0000-0000-00009E5D0000}"/>
    <cellStyle name="SAPBEXHLevel1X 3 5 2 6" xfId="20127" xr:uid="{00000000-0005-0000-0000-00009F5D0000}"/>
    <cellStyle name="SAPBEXHLevel1X 3 5 2 6 2" xfId="35064" xr:uid="{00000000-0005-0000-0000-0000A05D0000}"/>
    <cellStyle name="SAPBEXHLevel1X 3 5 2 7" xfId="21537" xr:uid="{00000000-0005-0000-0000-0000A15D0000}"/>
    <cellStyle name="SAPBEXHLevel1X 3 5 2 7 2" xfId="36463" xr:uid="{00000000-0005-0000-0000-0000A25D0000}"/>
    <cellStyle name="SAPBEXHLevel1X 3 5 2 8" xfId="41587" xr:uid="{DAB214CA-5913-419B-83BA-9ED75952131B}"/>
    <cellStyle name="SAPBEXHLevel1X 3 5 2 9" xfId="44045" xr:uid="{6D340F88-2F65-4181-80DF-A3EAC97F13EC}"/>
    <cellStyle name="SAPBEXHLevel1X 3 5 3" xfId="8475" xr:uid="{00000000-0005-0000-0000-0000A35D0000}"/>
    <cellStyle name="SAPBEXHLevel1X 3 5 3 2" xfId="24504" xr:uid="{00000000-0005-0000-0000-0000A45D0000}"/>
    <cellStyle name="SAPBEXHLevel1X 3 5 4" xfId="11302" xr:uid="{00000000-0005-0000-0000-0000A55D0000}"/>
    <cellStyle name="SAPBEXHLevel1X 3 5 4 2" xfId="27169" xr:uid="{00000000-0005-0000-0000-0000A65D0000}"/>
    <cellStyle name="SAPBEXHLevel1X 3 5 5" xfId="15008" xr:uid="{00000000-0005-0000-0000-0000A75D0000}"/>
    <cellStyle name="SAPBEXHLevel1X 3 5 5 2" xfId="30455" xr:uid="{00000000-0005-0000-0000-0000A85D0000}"/>
    <cellStyle name="SAPBEXHLevel1X 3 5 6" xfId="16654" xr:uid="{00000000-0005-0000-0000-0000A95D0000}"/>
    <cellStyle name="SAPBEXHLevel1X 3 5 6 2" xfId="31792" xr:uid="{00000000-0005-0000-0000-0000AA5D0000}"/>
    <cellStyle name="SAPBEXHLevel1X 3 5 7" xfId="19264" xr:uid="{00000000-0005-0000-0000-0000AB5D0000}"/>
    <cellStyle name="SAPBEXHLevel1X 3 5 7 2" xfId="34211" xr:uid="{00000000-0005-0000-0000-0000AC5D0000}"/>
    <cellStyle name="SAPBEXHLevel1X 3 5 8" xfId="39517" xr:uid="{40D1B61C-8D28-4499-84FA-105623AEF44C}"/>
    <cellStyle name="SAPBEXHLevel1X 3 5 9" xfId="42826" xr:uid="{4171C993-EA2D-4E1D-A6CB-1FD4F4E1B2AA}"/>
    <cellStyle name="SAPBEXHLevel1X 3 6" xfId="3308" xr:uid="{00000000-0005-0000-0000-0000AD5D0000}"/>
    <cellStyle name="SAPBEXHLevel1X 3 6 10" xfId="45020" xr:uid="{640F8970-F1BB-4CD1-838B-240752357335}"/>
    <cellStyle name="SAPBEXHLevel1X 3 6 11" xfId="47346" xr:uid="{A1B60393-5CFF-4558-9421-EF2347D31961}"/>
    <cellStyle name="SAPBEXHLevel1X 3 6 2" xfId="4221" xr:uid="{00000000-0005-0000-0000-0000AE5D0000}"/>
    <cellStyle name="SAPBEXHLevel1X 3 6 2 10" xfId="46236" xr:uid="{31338BF8-0F63-49B0-8A9A-F5F20A0F816A}"/>
    <cellStyle name="SAPBEXHLevel1X 3 6 2 11" xfId="48554" xr:uid="{9BF8C843-0D83-45FF-AB3E-E3B85F9F062E}"/>
    <cellStyle name="SAPBEXHLevel1X 3 6 2 2" xfId="9376" xr:uid="{00000000-0005-0000-0000-0000AF5D0000}"/>
    <cellStyle name="SAPBEXHLevel1X 3 6 2 2 2" xfId="25368" xr:uid="{00000000-0005-0000-0000-0000B05D0000}"/>
    <cellStyle name="SAPBEXHLevel1X 3 6 2 3" xfId="12195" xr:uid="{00000000-0005-0000-0000-0000B15D0000}"/>
    <cellStyle name="SAPBEXHLevel1X 3 6 2 3 2" xfId="28039" xr:uid="{00000000-0005-0000-0000-0000B25D0000}"/>
    <cellStyle name="SAPBEXHLevel1X 3 6 2 4" xfId="14401" xr:uid="{00000000-0005-0000-0000-0000B35D0000}"/>
    <cellStyle name="SAPBEXHLevel1X 3 6 2 4 2" xfId="29920" xr:uid="{00000000-0005-0000-0000-0000B45D0000}"/>
    <cellStyle name="SAPBEXHLevel1X 3 6 2 5" xfId="17518" xr:uid="{00000000-0005-0000-0000-0000B55D0000}"/>
    <cellStyle name="SAPBEXHLevel1X 3 6 2 5 2" xfId="32634" xr:uid="{00000000-0005-0000-0000-0000B65D0000}"/>
    <cellStyle name="SAPBEXHLevel1X 3 6 2 6" xfId="20126" xr:uid="{00000000-0005-0000-0000-0000B75D0000}"/>
    <cellStyle name="SAPBEXHLevel1X 3 6 2 6 2" xfId="35063" xr:uid="{00000000-0005-0000-0000-0000B85D0000}"/>
    <cellStyle name="SAPBEXHLevel1X 3 6 2 7" xfId="21716" xr:uid="{00000000-0005-0000-0000-0000B95D0000}"/>
    <cellStyle name="SAPBEXHLevel1X 3 6 2 7 2" xfId="36638" xr:uid="{00000000-0005-0000-0000-0000BA5D0000}"/>
    <cellStyle name="SAPBEXHLevel1X 3 6 2 8" xfId="41586" xr:uid="{BEB66C8D-3C18-4561-B0F0-72A5A46FB9D0}"/>
    <cellStyle name="SAPBEXHLevel1X 3 6 2 9" xfId="44046" xr:uid="{B377F6D8-7FEE-4DEA-95B5-ABA5F4E78752}"/>
    <cellStyle name="SAPBEXHLevel1X 3 6 3" xfId="8476" xr:uid="{00000000-0005-0000-0000-0000BB5D0000}"/>
    <cellStyle name="SAPBEXHLevel1X 3 6 3 2" xfId="24505" xr:uid="{00000000-0005-0000-0000-0000BC5D0000}"/>
    <cellStyle name="SAPBEXHLevel1X 3 6 4" xfId="11303" xr:uid="{00000000-0005-0000-0000-0000BD5D0000}"/>
    <cellStyle name="SAPBEXHLevel1X 3 6 4 2" xfId="27170" xr:uid="{00000000-0005-0000-0000-0000BE5D0000}"/>
    <cellStyle name="SAPBEXHLevel1X 3 6 5" xfId="6695" xr:uid="{00000000-0005-0000-0000-0000BF5D0000}"/>
    <cellStyle name="SAPBEXHLevel1X 3 6 5 2" xfId="23187" xr:uid="{00000000-0005-0000-0000-0000C05D0000}"/>
    <cellStyle name="SAPBEXHLevel1X 3 6 6" xfId="16655" xr:uid="{00000000-0005-0000-0000-0000C15D0000}"/>
    <cellStyle name="SAPBEXHLevel1X 3 6 6 2" xfId="31793" xr:uid="{00000000-0005-0000-0000-0000C25D0000}"/>
    <cellStyle name="SAPBEXHLevel1X 3 6 7" xfId="19265" xr:uid="{00000000-0005-0000-0000-0000C35D0000}"/>
    <cellStyle name="SAPBEXHLevel1X 3 6 7 2" xfId="34212" xr:uid="{00000000-0005-0000-0000-0000C45D0000}"/>
    <cellStyle name="SAPBEXHLevel1X 3 6 8" xfId="40656" xr:uid="{0889E9F8-8ECB-4EA7-A726-E1A68E4C2675}"/>
    <cellStyle name="SAPBEXHLevel1X 3 6 9" xfId="42827" xr:uid="{59B6628F-67CE-43D4-A089-250554EEFEF6}"/>
    <cellStyle name="SAPBEXHLevel1X 3 7" xfId="3309" xr:uid="{00000000-0005-0000-0000-0000C55D0000}"/>
    <cellStyle name="SAPBEXHLevel1X 3 7 10" xfId="45021" xr:uid="{BD05FB4C-9434-4234-842C-7E96A68E6D75}"/>
    <cellStyle name="SAPBEXHLevel1X 3 7 11" xfId="47347" xr:uid="{21DD8264-4056-4D9D-B158-9E8706307B49}"/>
    <cellStyle name="SAPBEXHLevel1X 3 7 2" xfId="3519" xr:uid="{00000000-0005-0000-0000-0000C65D0000}"/>
    <cellStyle name="SAPBEXHLevel1X 3 7 2 10" xfId="46237" xr:uid="{D7454836-2935-4D3B-86A7-AEAA885A8E40}"/>
    <cellStyle name="SAPBEXHLevel1X 3 7 2 11" xfId="48555" xr:uid="{FF84E4C8-411E-4C4F-980C-BF9EE01D484C}"/>
    <cellStyle name="SAPBEXHLevel1X 3 7 2 2" xfId="8687" xr:uid="{00000000-0005-0000-0000-0000C75D0000}"/>
    <cellStyle name="SAPBEXHLevel1X 3 7 2 2 2" xfId="24716" xr:uid="{00000000-0005-0000-0000-0000C85D0000}"/>
    <cellStyle name="SAPBEXHLevel1X 3 7 2 3" xfId="11514" xr:uid="{00000000-0005-0000-0000-0000C95D0000}"/>
    <cellStyle name="SAPBEXHLevel1X 3 7 2 3 2" xfId="27381" xr:uid="{00000000-0005-0000-0000-0000CA5D0000}"/>
    <cellStyle name="SAPBEXHLevel1X 3 7 2 4" xfId="15277" xr:uid="{00000000-0005-0000-0000-0000CB5D0000}"/>
    <cellStyle name="SAPBEXHLevel1X 3 7 2 4 2" xfId="30686" xr:uid="{00000000-0005-0000-0000-0000CC5D0000}"/>
    <cellStyle name="SAPBEXHLevel1X 3 7 2 5" xfId="16866" xr:uid="{00000000-0005-0000-0000-0000CD5D0000}"/>
    <cellStyle name="SAPBEXHLevel1X 3 7 2 5 2" xfId="32004" xr:uid="{00000000-0005-0000-0000-0000CE5D0000}"/>
    <cellStyle name="SAPBEXHLevel1X 3 7 2 6" xfId="19476" xr:uid="{00000000-0005-0000-0000-0000CF5D0000}"/>
    <cellStyle name="SAPBEXHLevel1X 3 7 2 6 2" xfId="34423" xr:uid="{00000000-0005-0000-0000-0000D05D0000}"/>
    <cellStyle name="SAPBEXHLevel1X 3 7 2 7" xfId="20910" xr:uid="{00000000-0005-0000-0000-0000D15D0000}"/>
    <cellStyle name="SAPBEXHLevel1X 3 7 2 7 2" xfId="35836" xr:uid="{00000000-0005-0000-0000-0000D25D0000}"/>
    <cellStyle name="SAPBEXHLevel1X 3 7 2 8" xfId="41585" xr:uid="{30631455-2E4A-43EC-ADF5-00B2BD2EC1E2}"/>
    <cellStyle name="SAPBEXHLevel1X 3 7 2 9" xfId="44047" xr:uid="{78687628-C8AF-4CDA-BE85-0453B1589844}"/>
    <cellStyle name="SAPBEXHLevel1X 3 7 3" xfId="8477" xr:uid="{00000000-0005-0000-0000-0000D35D0000}"/>
    <cellStyle name="SAPBEXHLevel1X 3 7 3 2" xfId="24506" xr:uid="{00000000-0005-0000-0000-0000D45D0000}"/>
    <cellStyle name="SAPBEXHLevel1X 3 7 4" xfId="11304" xr:uid="{00000000-0005-0000-0000-0000D55D0000}"/>
    <cellStyle name="SAPBEXHLevel1X 3 7 4 2" xfId="27171" xr:uid="{00000000-0005-0000-0000-0000D65D0000}"/>
    <cellStyle name="SAPBEXHLevel1X 3 7 5" xfId="10454" xr:uid="{00000000-0005-0000-0000-0000D75D0000}"/>
    <cellStyle name="SAPBEXHLevel1X 3 7 5 2" xfId="26376" xr:uid="{00000000-0005-0000-0000-0000D85D0000}"/>
    <cellStyle name="SAPBEXHLevel1X 3 7 6" xfId="16656" xr:uid="{00000000-0005-0000-0000-0000D95D0000}"/>
    <cellStyle name="SAPBEXHLevel1X 3 7 6 2" xfId="31794" xr:uid="{00000000-0005-0000-0000-0000DA5D0000}"/>
    <cellStyle name="SAPBEXHLevel1X 3 7 7" xfId="19266" xr:uid="{00000000-0005-0000-0000-0000DB5D0000}"/>
    <cellStyle name="SAPBEXHLevel1X 3 7 7 2" xfId="34213" xr:uid="{00000000-0005-0000-0000-0000DC5D0000}"/>
    <cellStyle name="SAPBEXHLevel1X 3 7 8" xfId="39516" xr:uid="{C4DBE090-08CB-43E8-AA4B-8D14FA4C3722}"/>
    <cellStyle name="SAPBEXHLevel1X 3 7 9" xfId="42828" xr:uid="{150B0D73-FBF8-4AB6-AA5A-7DC8EFFD76A1}"/>
    <cellStyle name="SAPBEXHLevel1X 3 8" xfId="3310" xr:uid="{00000000-0005-0000-0000-0000DD5D0000}"/>
    <cellStyle name="SAPBEXHLevel1X 3 8 10" xfId="45022" xr:uid="{644302C6-A2C9-4006-B9CD-9B8C90A8C813}"/>
    <cellStyle name="SAPBEXHLevel1X 3 8 11" xfId="47348" xr:uid="{3C590D9F-09B3-4C06-9E33-D05740736EC3}"/>
    <cellStyle name="SAPBEXHLevel1X 3 8 2" xfId="4220" xr:uid="{00000000-0005-0000-0000-0000DE5D0000}"/>
    <cellStyle name="SAPBEXHLevel1X 3 8 2 10" xfId="46238" xr:uid="{C26E3B5B-EF92-4F31-8288-C729D87913F0}"/>
    <cellStyle name="SAPBEXHLevel1X 3 8 2 11" xfId="48556" xr:uid="{170272C6-C5A3-4D95-A31E-3C5599EE7FD5}"/>
    <cellStyle name="SAPBEXHLevel1X 3 8 2 2" xfId="9375" xr:uid="{00000000-0005-0000-0000-0000DF5D0000}"/>
    <cellStyle name="SAPBEXHLevel1X 3 8 2 2 2" xfId="25367" xr:uid="{00000000-0005-0000-0000-0000E05D0000}"/>
    <cellStyle name="SAPBEXHLevel1X 3 8 2 3" xfId="12194" xr:uid="{00000000-0005-0000-0000-0000E15D0000}"/>
    <cellStyle name="SAPBEXHLevel1X 3 8 2 3 2" xfId="28038" xr:uid="{00000000-0005-0000-0000-0000E25D0000}"/>
    <cellStyle name="SAPBEXHLevel1X 3 8 2 4" xfId="14537" xr:uid="{00000000-0005-0000-0000-0000E35D0000}"/>
    <cellStyle name="SAPBEXHLevel1X 3 8 2 4 2" xfId="30040" xr:uid="{00000000-0005-0000-0000-0000E45D0000}"/>
    <cellStyle name="SAPBEXHLevel1X 3 8 2 5" xfId="17517" xr:uid="{00000000-0005-0000-0000-0000E55D0000}"/>
    <cellStyle name="SAPBEXHLevel1X 3 8 2 5 2" xfId="32633" xr:uid="{00000000-0005-0000-0000-0000E65D0000}"/>
    <cellStyle name="SAPBEXHLevel1X 3 8 2 6" xfId="20125" xr:uid="{00000000-0005-0000-0000-0000E75D0000}"/>
    <cellStyle name="SAPBEXHLevel1X 3 8 2 6 2" xfId="35062" xr:uid="{00000000-0005-0000-0000-0000E85D0000}"/>
    <cellStyle name="SAPBEXHLevel1X 3 8 2 7" xfId="21536" xr:uid="{00000000-0005-0000-0000-0000E95D0000}"/>
    <cellStyle name="SAPBEXHLevel1X 3 8 2 7 2" xfId="36462" xr:uid="{00000000-0005-0000-0000-0000EA5D0000}"/>
    <cellStyle name="SAPBEXHLevel1X 3 8 2 8" xfId="41584" xr:uid="{B7626E3C-31E5-422B-99F9-62AA545538EA}"/>
    <cellStyle name="SAPBEXHLevel1X 3 8 2 9" xfId="44048" xr:uid="{3CF2FF3F-3210-4403-992D-A607B7F4FC5C}"/>
    <cellStyle name="SAPBEXHLevel1X 3 8 3" xfId="8478" xr:uid="{00000000-0005-0000-0000-0000EB5D0000}"/>
    <cellStyle name="SAPBEXHLevel1X 3 8 3 2" xfId="24507" xr:uid="{00000000-0005-0000-0000-0000EC5D0000}"/>
    <cellStyle name="SAPBEXHLevel1X 3 8 4" xfId="11305" xr:uid="{00000000-0005-0000-0000-0000ED5D0000}"/>
    <cellStyle name="SAPBEXHLevel1X 3 8 4 2" xfId="27172" xr:uid="{00000000-0005-0000-0000-0000EE5D0000}"/>
    <cellStyle name="SAPBEXHLevel1X 3 8 5" xfId="13859" xr:uid="{00000000-0005-0000-0000-0000EF5D0000}"/>
    <cellStyle name="SAPBEXHLevel1X 3 8 5 2" xfId="29447" xr:uid="{00000000-0005-0000-0000-0000F05D0000}"/>
    <cellStyle name="SAPBEXHLevel1X 3 8 6" xfId="16657" xr:uid="{00000000-0005-0000-0000-0000F15D0000}"/>
    <cellStyle name="SAPBEXHLevel1X 3 8 6 2" xfId="31795" xr:uid="{00000000-0005-0000-0000-0000F25D0000}"/>
    <cellStyle name="SAPBEXHLevel1X 3 8 7" xfId="19267" xr:uid="{00000000-0005-0000-0000-0000F35D0000}"/>
    <cellStyle name="SAPBEXHLevel1X 3 8 7 2" xfId="34214" xr:uid="{00000000-0005-0000-0000-0000F45D0000}"/>
    <cellStyle name="SAPBEXHLevel1X 3 8 8" xfId="40655" xr:uid="{BB25DB5E-49DD-4930-B0F2-B9E529BD2DFC}"/>
    <cellStyle name="SAPBEXHLevel1X 3 8 9" xfId="42829" xr:uid="{5D3097C9-19DD-478F-A7FE-A9B2CEF2190F}"/>
    <cellStyle name="SAPBEXHLevel1X 3 9" xfId="3311" xr:uid="{00000000-0005-0000-0000-0000F55D0000}"/>
    <cellStyle name="SAPBEXHLevel1X 3 9 10" xfId="45023" xr:uid="{9E165E3F-98D1-4326-850A-867A678DCB06}"/>
    <cellStyle name="SAPBEXHLevel1X 3 9 11" xfId="47349" xr:uid="{9F0E8134-0564-4261-B252-ECB4E448F4D6}"/>
    <cellStyle name="SAPBEXHLevel1X 3 9 2" xfId="2134" xr:uid="{00000000-0005-0000-0000-0000F65D0000}"/>
    <cellStyle name="SAPBEXHLevel1X 3 9 2 10" xfId="46239" xr:uid="{07ACAD8F-3BC5-4221-8888-FD47CBDF97E3}"/>
    <cellStyle name="SAPBEXHLevel1X 3 9 2 11" xfId="48557" xr:uid="{2F9C0CF7-5205-4DB1-8250-9BDC13FC994E}"/>
    <cellStyle name="SAPBEXHLevel1X 3 9 2 2" xfId="7374" xr:uid="{00000000-0005-0000-0000-0000F75D0000}"/>
    <cellStyle name="SAPBEXHLevel1X 3 9 2 2 2" xfId="23576" xr:uid="{00000000-0005-0000-0000-0000F85D0000}"/>
    <cellStyle name="SAPBEXHLevel1X 3 9 2 3" xfId="10215" xr:uid="{00000000-0005-0000-0000-0000F95D0000}"/>
    <cellStyle name="SAPBEXHLevel1X 3 9 2 3 2" xfId="26179" xr:uid="{00000000-0005-0000-0000-0000FA5D0000}"/>
    <cellStyle name="SAPBEXHLevel1X 3 9 2 4" xfId="15084" xr:uid="{00000000-0005-0000-0000-0000FB5D0000}"/>
    <cellStyle name="SAPBEXHLevel1X 3 9 2 4 2" xfId="30527" xr:uid="{00000000-0005-0000-0000-0000FC5D0000}"/>
    <cellStyle name="SAPBEXHLevel1X 3 9 2 5" xfId="15663" xr:uid="{00000000-0005-0000-0000-0000FD5D0000}"/>
    <cellStyle name="SAPBEXHLevel1X 3 9 2 5 2" xfId="30961" xr:uid="{00000000-0005-0000-0000-0000FE5D0000}"/>
    <cellStyle name="SAPBEXHLevel1X 3 9 2 6" xfId="18349" xr:uid="{00000000-0005-0000-0000-0000FF5D0000}"/>
    <cellStyle name="SAPBEXHLevel1X 3 9 2 6 2" xfId="33413" xr:uid="{00000000-0005-0000-0000-0000005E0000}"/>
    <cellStyle name="SAPBEXHLevel1X 3 9 2 7" xfId="9010" xr:uid="{00000000-0005-0000-0000-0000015E0000}"/>
    <cellStyle name="SAPBEXHLevel1X 3 9 2 7 2" xfId="25009" xr:uid="{00000000-0005-0000-0000-0000025E0000}"/>
    <cellStyle name="SAPBEXHLevel1X 3 9 2 8" xfId="41583" xr:uid="{7EB12AE5-9C5D-480C-985A-DE325F6C37FE}"/>
    <cellStyle name="SAPBEXHLevel1X 3 9 2 9" xfId="44049" xr:uid="{5298FDD1-4FF8-429F-9958-B6768EFF229F}"/>
    <cellStyle name="SAPBEXHLevel1X 3 9 3" xfId="8479" xr:uid="{00000000-0005-0000-0000-0000035E0000}"/>
    <cellStyle name="SAPBEXHLevel1X 3 9 3 2" xfId="24508" xr:uid="{00000000-0005-0000-0000-0000045E0000}"/>
    <cellStyle name="SAPBEXHLevel1X 3 9 4" xfId="11306" xr:uid="{00000000-0005-0000-0000-0000055E0000}"/>
    <cellStyle name="SAPBEXHLevel1X 3 9 4 2" xfId="27173" xr:uid="{00000000-0005-0000-0000-0000065E0000}"/>
    <cellStyle name="SAPBEXHLevel1X 3 9 5" xfId="14311" xr:uid="{00000000-0005-0000-0000-0000075E0000}"/>
    <cellStyle name="SAPBEXHLevel1X 3 9 5 2" xfId="29834" xr:uid="{00000000-0005-0000-0000-0000085E0000}"/>
    <cellStyle name="SAPBEXHLevel1X 3 9 6" xfId="16658" xr:uid="{00000000-0005-0000-0000-0000095E0000}"/>
    <cellStyle name="SAPBEXHLevel1X 3 9 6 2" xfId="31796" xr:uid="{00000000-0005-0000-0000-00000A5E0000}"/>
    <cellStyle name="SAPBEXHLevel1X 3 9 7" xfId="19268" xr:uid="{00000000-0005-0000-0000-00000B5E0000}"/>
    <cellStyle name="SAPBEXHLevel1X 3 9 7 2" xfId="34215" xr:uid="{00000000-0005-0000-0000-00000C5E0000}"/>
    <cellStyle name="SAPBEXHLevel1X 3 9 8" xfId="39515" xr:uid="{575A2C44-BD26-4787-901C-278C1172517F}"/>
    <cellStyle name="SAPBEXHLevel1X 3 9 9" xfId="42830" xr:uid="{7AF24B99-A4BB-4FAC-BCCB-75CA2F790340}"/>
    <cellStyle name="SAPBEXHLevel1X 30" xfId="40108" xr:uid="{C0A47132-037A-4F02-AF8B-088C8574C4D7}"/>
    <cellStyle name="SAPBEXHLevel1X 4" xfId="868" xr:uid="{00000000-0005-0000-0000-00000D5E0000}"/>
    <cellStyle name="SAPBEXHLevel1X 4 10" xfId="3313" xr:uid="{00000000-0005-0000-0000-00000E5E0000}"/>
    <cellStyle name="SAPBEXHLevel1X 4 10 10" xfId="45024" xr:uid="{2DA4F034-6040-4826-AF4B-BD8FC951151A}"/>
    <cellStyle name="SAPBEXHLevel1X 4 10 11" xfId="47350" xr:uid="{9112770B-98BC-473D-BF27-8BCB8C988389}"/>
    <cellStyle name="SAPBEXHLevel1X 4 10 2" xfId="4949" xr:uid="{00000000-0005-0000-0000-00000F5E0000}"/>
    <cellStyle name="SAPBEXHLevel1X 4 10 2 10" xfId="46240" xr:uid="{3010A646-C88C-4220-81D2-C7BDDD1488B3}"/>
    <cellStyle name="SAPBEXHLevel1X 4 10 2 11" xfId="48558" xr:uid="{18A2474E-CCDC-441E-89F6-D89AE5A02236}"/>
    <cellStyle name="SAPBEXHLevel1X 4 10 2 2" xfId="10103" xr:uid="{00000000-0005-0000-0000-0000105E0000}"/>
    <cellStyle name="SAPBEXHLevel1X 4 10 2 2 2" xfId="26081" xr:uid="{00000000-0005-0000-0000-0000115E0000}"/>
    <cellStyle name="SAPBEXHLevel1X 4 10 2 3" xfId="12921" xr:uid="{00000000-0005-0000-0000-0000125E0000}"/>
    <cellStyle name="SAPBEXHLevel1X 4 10 2 3 2" xfId="28760" xr:uid="{00000000-0005-0000-0000-0000135E0000}"/>
    <cellStyle name="SAPBEXHLevel1X 4 10 2 4" xfId="15539" xr:uid="{00000000-0005-0000-0000-0000145E0000}"/>
    <cellStyle name="SAPBEXHLevel1X 4 10 2 4 2" xfId="30894" xr:uid="{00000000-0005-0000-0000-0000155E0000}"/>
    <cellStyle name="SAPBEXHLevel1X 4 10 2 5" xfId="18238" xr:uid="{00000000-0005-0000-0000-0000165E0000}"/>
    <cellStyle name="SAPBEXHLevel1X 4 10 2 5 2" xfId="33343" xr:uid="{00000000-0005-0000-0000-0000175E0000}"/>
    <cellStyle name="SAPBEXHLevel1X 4 10 2 6" xfId="20846" xr:uid="{00000000-0005-0000-0000-0000185E0000}"/>
    <cellStyle name="SAPBEXHLevel1X 4 10 2 6 2" xfId="35777" xr:uid="{00000000-0005-0000-0000-0000195E0000}"/>
    <cellStyle name="SAPBEXHLevel1X 4 10 2 7" xfId="22053" xr:uid="{00000000-0005-0000-0000-00001A5E0000}"/>
    <cellStyle name="SAPBEXHLevel1X 4 10 2 7 2" xfId="36970" xr:uid="{00000000-0005-0000-0000-00001B5E0000}"/>
    <cellStyle name="SAPBEXHLevel1X 4 10 2 8" xfId="41582" xr:uid="{07342490-30DC-4709-9444-4E86B3A011BD}"/>
    <cellStyle name="SAPBEXHLevel1X 4 10 2 9" xfId="44050" xr:uid="{E906F7A5-12C6-4FF1-9E46-2F6EE0A76657}"/>
    <cellStyle name="SAPBEXHLevel1X 4 10 3" xfId="8481" xr:uid="{00000000-0005-0000-0000-00001C5E0000}"/>
    <cellStyle name="SAPBEXHLevel1X 4 10 3 2" xfId="24510" xr:uid="{00000000-0005-0000-0000-00001D5E0000}"/>
    <cellStyle name="SAPBEXHLevel1X 4 10 4" xfId="11308" xr:uid="{00000000-0005-0000-0000-00001E5E0000}"/>
    <cellStyle name="SAPBEXHLevel1X 4 10 4 2" xfId="27175" xr:uid="{00000000-0005-0000-0000-00001F5E0000}"/>
    <cellStyle name="SAPBEXHLevel1X 4 10 5" xfId="15005" xr:uid="{00000000-0005-0000-0000-0000205E0000}"/>
    <cellStyle name="SAPBEXHLevel1X 4 10 5 2" xfId="30452" xr:uid="{00000000-0005-0000-0000-0000215E0000}"/>
    <cellStyle name="SAPBEXHLevel1X 4 10 6" xfId="16660" xr:uid="{00000000-0005-0000-0000-0000225E0000}"/>
    <cellStyle name="SAPBEXHLevel1X 4 10 6 2" xfId="31798" xr:uid="{00000000-0005-0000-0000-0000235E0000}"/>
    <cellStyle name="SAPBEXHLevel1X 4 10 7" xfId="19270" xr:uid="{00000000-0005-0000-0000-0000245E0000}"/>
    <cellStyle name="SAPBEXHLevel1X 4 10 7 2" xfId="34217" xr:uid="{00000000-0005-0000-0000-0000255E0000}"/>
    <cellStyle name="SAPBEXHLevel1X 4 10 8" xfId="40654" xr:uid="{8A0B708F-B0D1-4D5A-9E17-E05CAD467272}"/>
    <cellStyle name="SAPBEXHLevel1X 4 10 9" xfId="42831" xr:uid="{550F7E9E-78A8-4CBB-A9AD-80701377BFED}"/>
    <cellStyle name="SAPBEXHLevel1X 4 11" xfId="3314" xr:uid="{00000000-0005-0000-0000-0000265E0000}"/>
    <cellStyle name="SAPBEXHLevel1X 4 11 10" xfId="45025" xr:uid="{B5CB022A-F926-4D81-B8E8-01AF1755D465}"/>
    <cellStyle name="SAPBEXHLevel1X 4 11 11" xfId="47351" xr:uid="{2ADAC6DC-3074-4802-AB04-51F9D4F915EB}"/>
    <cellStyle name="SAPBEXHLevel1X 4 11 2" xfId="4948" xr:uid="{00000000-0005-0000-0000-0000275E0000}"/>
    <cellStyle name="SAPBEXHLevel1X 4 11 2 10" xfId="46241" xr:uid="{36C84543-203F-488E-8684-0F6F3FCF4843}"/>
    <cellStyle name="SAPBEXHLevel1X 4 11 2 11" xfId="48559" xr:uid="{418D95D5-0B10-49FC-B9C5-480350D50612}"/>
    <cellStyle name="SAPBEXHLevel1X 4 11 2 2" xfId="10102" xr:uid="{00000000-0005-0000-0000-0000285E0000}"/>
    <cellStyle name="SAPBEXHLevel1X 4 11 2 2 2" xfId="26080" xr:uid="{00000000-0005-0000-0000-0000295E0000}"/>
    <cellStyle name="SAPBEXHLevel1X 4 11 2 3" xfId="12920" xr:uid="{00000000-0005-0000-0000-00002A5E0000}"/>
    <cellStyle name="SAPBEXHLevel1X 4 11 2 3 2" xfId="28759" xr:uid="{00000000-0005-0000-0000-00002B5E0000}"/>
    <cellStyle name="SAPBEXHLevel1X 4 11 2 4" xfId="15538" xr:uid="{00000000-0005-0000-0000-00002C5E0000}"/>
    <cellStyle name="SAPBEXHLevel1X 4 11 2 4 2" xfId="30893" xr:uid="{00000000-0005-0000-0000-00002D5E0000}"/>
    <cellStyle name="SAPBEXHLevel1X 4 11 2 5" xfId="18237" xr:uid="{00000000-0005-0000-0000-00002E5E0000}"/>
    <cellStyle name="SAPBEXHLevel1X 4 11 2 5 2" xfId="33342" xr:uid="{00000000-0005-0000-0000-00002F5E0000}"/>
    <cellStyle name="SAPBEXHLevel1X 4 11 2 6" xfId="20845" xr:uid="{00000000-0005-0000-0000-0000305E0000}"/>
    <cellStyle name="SAPBEXHLevel1X 4 11 2 6 2" xfId="35776" xr:uid="{00000000-0005-0000-0000-0000315E0000}"/>
    <cellStyle name="SAPBEXHLevel1X 4 11 2 7" xfId="20978" xr:uid="{00000000-0005-0000-0000-0000325E0000}"/>
    <cellStyle name="SAPBEXHLevel1X 4 11 2 7 2" xfId="35904" xr:uid="{00000000-0005-0000-0000-0000335E0000}"/>
    <cellStyle name="SAPBEXHLevel1X 4 11 2 8" xfId="41581" xr:uid="{2E506844-891C-4B08-B49E-77B53B8CF446}"/>
    <cellStyle name="SAPBEXHLevel1X 4 11 2 9" xfId="44051" xr:uid="{10E254D6-97A1-4A00-A9AF-4A418A748001}"/>
    <cellStyle name="SAPBEXHLevel1X 4 11 3" xfId="8482" xr:uid="{00000000-0005-0000-0000-0000345E0000}"/>
    <cellStyle name="SAPBEXHLevel1X 4 11 3 2" xfId="24511" xr:uid="{00000000-0005-0000-0000-0000355E0000}"/>
    <cellStyle name="SAPBEXHLevel1X 4 11 4" xfId="11309" xr:uid="{00000000-0005-0000-0000-0000365E0000}"/>
    <cellStyle name="SAPBEXHLevel1X 4 11 4 2" xfId="27176" xr:uid="{00000000-0005-0000-0000-0000375E0000}"/>
    <cellStyle name="SAPBEXHLevel1X 4 11 5" xfId="13858" xr:uid="{00000000-0005-0000-0000-0000385E0000}"/>
    <cellStyle name="SAPBEXHLevel1X 4 11 5 2" xfId="29446" xr:uid="{00000000-0005-0000-0000-0000395E0000}"/>
    <cellStyle name="SAPBEXHLevel1X 4 11 6" xfId="16661" xr:uid="{00000000-0005-0000-0000-00003A5E0000}"/>
    <cellStyle name="SAPBEXHLevel1X 4 11 6 2" xfId="31799" xr:uid="{00000000-0005-0000-0000-00003B5E0000}"/>
    <cellStyle name="SAPBEXHLevel1X 4 11 7" xfId="19271" xr:uid="{00000000-0005-0000-0000-00003C5E0000}"/>
    <cellStyle name="SAPBEXHLevel1X 4 11 7 2" xfId="34218" xr:uid="{00000000-0005-0000-0000-00003D5E0000}"/>
    <cellStyle name="SAPBEXHLevel1X 4 11 8" xfId="39514" xr:uid="{D07F750E-60B6-452C-B861-DFF7CFB12523}"/>
    <cellStyle name="SAPBEXHLevel1X 4 11 9" xfId="42832" xr:uid="{73E619A9-C452-4302-8780-CE8C0C8D5080}"/>
    <cellStyle name="SAPBEXHLevel1X 4 12" xfId="3315" xr:uid="{00000000-0005-0000-0000-00003E5E0000}"/>
    <cellStyle name="SAPBEXHLevel1X 4 12 10" xfId="45026" xr:uid="{36D0D6A9-829E-4B59-B235-2089FEE8CF02}"/>
    <cellStyle name="SAPBEXHLevel1X 4 12 11" xfId="47352" xr:uid="{6B2D09EE-4D3F-4575-8103-3972161948B7}"/>
    <cellStyle name="SAPBEXHLevel1X 4 12 2" xfId="4947" xr:uid="{00000000-0005-0000-0000-00003F5E0000}"/>
    <cellStyle name="SAPBEXHLevel1X 4 12 2 10" xfId="46242" xr:uid="{BBA006A3-3FFB-4B3C-A2CE-C8D859FA56B6}"/>
    <cellStyle name="SAPBEXHLevel1X 4 12 2 11" xfId="48560" xr:uid="{DF29167E-28A1-4D64-9A87-8FC93DB3012F}"/>
    <cellStyle name="SAPBEXHLevel1X 4 12 2 2" xfId="10101" xr:uid="{00000000-0005-0000-0000-0000405E0000}"/>
    <cellStyle name="SAPBEXHLevel1X 4 12 2 2 2" xfId="26079" xr:uid="{00000000-0005-0000-0000-0000415E0000}"/>
    <cellStyle name="SAPBEXHLevel1X 4 12 2 3" xfId="12919" xr:uid="{00000000-0005-0000-0000-0000425E0000}"/>
    <cellStyle name="SAPBEXHLevel1X 4 12 2 3 2" xfId="28758" xr:uid="{00000000-0005-0000-0000-0000435E0000}"/>
    <cellStyle name="SAPBEXHLevel1X 4 12 2 4" xfId="15537" xr:uid="{00000000-0005-0000-0000-0000445E0000}"/>
    <cellStyle name="SAPBEXHLevel1X 4 12 2 4 2" xfId="30892" xr:uid="{00000000-0005-0000-0000-0000455E0000}"/>
    <cellStyle name="SAPBEXHLevel1X 4 12 2 5" xfId="18236" xr:uid="{00000000-0005-0000-0000-0000465E0000}"/>
    <cellStyle name="SAPBEXHLevel1X 4 12 2 5 2" xfId="33341" xr:uid="{00000000-0005-0000-0000-0000475E0000}"/>
    <cellStyle name="SAPBEXHLevel1X 4 12 2 6" xfId="20844" xr:uid="{00000000-0005-0000-0000-0000485E0000}"/>
    <cellStyle name="SAPBEXHLevel1X 4 12 2 6 2" xfId="35775" xr:uid="{00000000-0005-0000-0000-0000495E0000}"/>
    <cellStyle name="SAPBEXHLevel1X 4 12 2 7" xfId="13405" xr:uid="{00000000-0005-0000-0000-00004A5E0000}"/>
    <cellStyle name="SAPBEXHLevel1X 4 12 2 7 2" xfId="29081" xr:uid="{00000000-0005-0000-0000-00004B5E0000}"/>
    <cellStyle name="SAPBEXHLevel1X 4 12 2 8" xfId="41580" xr:uid="{5782DD5B-CAAF-45C8-A4DF-4F26037BD533}"/>
    <cellStyle name="SAPBEXHLevel1X 4 12 2 9" xfId="44052" xr:uid="{0293F7C6-8A8C-4A06-ADFC-FD3C6A2641E5}"/>
    <cellStyle name="SAPBEXHLevel1X 4 12 3" xfId="8483" xr:uid="{00000000-0005-0000-0000-00004C5E0000}"/>
    <cellStyle name="SAPBEXHLevel1X 4 12 3 2" xfId="24512" xr:uid="{00000000-0005-0000-0000-00004D5E0000}"/>
    <cellStyle name="SAPBEXHLevel1X 4 12 4" xfId="11310" xr:uid="{00000000-0005-0000-0000-00004E5E0000}"/>
    <cellStyle name="SAPBEXHLevel1X 4 12 4 2" xfId="27177" xr:uid="{00000000-0005-0000-0000-00004F5E0000}"/>
    <cellStyle name="SAPBEXHLevel1X 4 12 5" xfId="14623" xr:uid="{00000000-0005-0000-0000-0000505E0000}"/>
    <cellStyle name="SAPBEXHLevel1X 4 12 5 2" xfId="30124" xr:uid="{00000000-0005-0000-0000-0000515E0000}"/>
    <cellStyle name="SAPBEXHLevel1X 4 12 6" xfId="16662" xr:uid="{00000000-0005-0000-0000-0000525E0000}"/>
    <cellStyle name="SAPBEXHLevel1X 4 12 6 2" xfId="31800" xr:uid="{00000000-0005-0000-0000-0000535E0000}"/>
    <cellStyle name="SAPBEXHLevel1X 4 12 7" xfId="19272" xr:uid="{00000000-0005-0000-0000-0000545E0000}"/>
    <cellStyle name="SAPBEXHLevel1X 4 12 7 2" xfId="34219" xr:uid="{00000000-0005-0000-0000-0000555E0000}"/>
    <cellStyle name="SAPBEXHLevel1X 4 12 8" xfId="40653" xr:uid="{7564FD58-F2AE-4147-A2BE-10360381696D}"/>
    <cellStyle name="SAPBEXHLevel1X 4 12 9" xfId="42833" xr:uid="{913F48E0-6A14-470F-8EF6-CAF50C81AB98}"/>
    <cellStyle name="SAPBEXHLevel1X 4 13" xfId="3316" xr:uid="{00000000-0005-0000-0000-0000565E0000}"/>
    <cellStyle name="SAPBEXHLevel1X 4 13 10" xfId="45027" xr:uid="{BBF70007-0B49-4B3B-9552-28162D5036B0}"/>
    <cellStyle name="SAPBEXHLevel1X 4 13 11" xfId="47353" xr:uid="{88046508-2410-4D2A-A0A2-6B82BD5A1B8A}"/>
    <cellStyle name="SAPBEXHLevel1X 4 13 2" xfId="3568" xr:uid="{00000000-0005-0000-0000-0000575E0000}"/>
    <cellStyle name="SAPBEXHLevel1X 4 13 2 10" xfId="46243" xr:uid="{A00F260E-5B6A-4237-ADA2-8957B937E67C}"/>
    <cellStyle name="SAPBEXHLevel1X 4 13 2 11" xfId="48561" xr:uid="{A3E398E3-4302-4A8D-BA1F-E3FD36A21A10}"/>
    <cellStyle name="SAPBEXHLevel1X 4 13 2 2" xfId="8736" xr:uid="{00000000-0005-0000-0000-0000585E0000}"/>
    <cellStyle name="SAPBEXHLevel1X 4 13 2 2 2" xfId="24765" xr:uid="{00000000-0005-0000-0000-0000595E0000}"/>
    <cellStyle name="SAPBEXHLevel1X 4 13 2 3" xfId="11563" xr:uid="{00000000-0005-0000-0000-00005A5E0000}"/>
    <cellStyle name="SAPBEXHLevel1X 4 13 2 3 2" xfId="27430" xr:uid="{00000000-0005-0000-0000-00005B5E0000}"/>
    <cellStyle name="SAPBEXHLevel1X 4 13 2 4" xfId="15272" xr:uid="{00000000-0005-0000-0000-00005C5E0000}"/>
    <cellStyle name="SAPBEXHLevel1X 4 13 2 4 2" xfId="30681" xr:uid="{00000000-0005-0000-0000-00005D5E0000}"/>
    <cellStyle name="SAPBEXHLevel1X 4 13 2 5" xfId="16915" xr:uid="{00000000-0005-0000-0000-00005E5E0000}"/>
    <cellStyle name="SAPBEXHLevel1X 4 13 2 5 2" xfId="32053" xr:uid="{00000000-0005-0000-0000-00005F5E0000}"/>
    <cellStyle name="SAPBEXHLevel1X 4 13 2 6" xfId="19525" xr:uid="{00000000-0005-0000-0000-0000605E0000}"/>
    <cellStyle name="SAPBEXHLevel1X 4 13 2 6 2" xfId="34472" xr:uid="{00000000-0005-0000-0000-0000615E0000}"/>
    <cellStyle name="SAPBEXHLevel1X 4 13 2 7" xfId="10383" xr:uid="{00000000-0005-0000-0000-0000625E0000}"/>
    <cellStyle name="SAPBEXHLevel1X 4 13 2 7 2" xfId="26319" xr:uid="{00000000-0005-0000-0000-0000635E0000}"/>
    <cellStyle name="SAPBEXHLevel1X 4 13 2 8" xfId="38156" xr:uid="{39983B92-9C2D-4791-BF86-D5C6B8FC3D0B}"/>
    <cellStyle name="SAPBEXHLevel1X 4 13 2 9" xfId="44053" xr:uid="{D29DE708-97E4-4301-A756-26515DA1ACEC}"/>
    <cellStyle name="SAPBEXHLevel1X 4 13 3" xfId="8484" xr:uid="{00000000-0005-0000-0000-0000645E0000}"/>
    <cellStyle name="SAPBEXHLevel1X 4 13 3 2" xfId="24513" xr:uid="{00000000-0005-0000-0000-0000655E0000}"/>
    <cellStyle name="SAPBEXHLevel1X 4 13 4" xfId="11311" xr:uid="{00000000-0005-0000-0000-0000665E0000}"/>
    <cellStyle name="SAPBEXHLevel1X 4 13 4 2" xfId="27178" xr:uid="{00000000-0005-0000-0000-0000675E0000}"/>
    <cellStyle name="SAPBEXHLevel1X 4 13 5" xfId="15006" xr:uid="{00000000-0005-0000-0000-0000685E0000}"/>
    <cellStyle name="SAPBEXHLevel1X 4 13 5 2" xfId="30453" xr:uid="{00000000-0005-0000-0000-0000695E0000}"/>
    <cellStyle name="SAPBEXHLevel1X 4 13 6" xfId="16663" xr:uid="{00000000-0005-0000-0000-00006A5E0000}"/>
    <cellStyle name="SAPBEXHLevel1X 4 13 6 2" xfId="31801" xr:uid="{00000000-0005-0000-0000-00006B5E0000}"/>
    <cellStyle name="SAPBEXHLevel1X 4 13 7" xfId="19273" xr:uid="{00000000-0005-0000-0000-00006C5E0000}"/>
    <cellStyle name="SAPBEXHLevel1X 4 13 7 2" xfId="34220" xr:uid="{00000000-0005-0000-0000-00006D5E0000}"/>
    <cellStyle name="SAPBEXHLevel1X 4 13 8" xfId="39513" xr:uid="{405184A1-D0A4-4BCC-BBFD-0A0E07ADDC6C}"/>
    <cellStyle name="SAPBEXHLevel1X 4 13 9" xfId="42834" xr:uid="{366365FD-27C1-4C3A-9701-A06AF73405A9}"/>
    <cellStyle name="SAPBEXHLevel1X 4 14" xfId="3317" xr:uid="{00000000-0005-0000-0000-00006E5E0000}"/>
    <cellStyle name="SAPBEXHLevel1X 4 14 10" xfId="45028" xr:uid="{0D005352-BAFD-4586-A81E-B30EDC3B2141}"/>
    <cellStyle name="SAPBEXHLevel1X 4 14 11" xfId="47354" xr:uid="{D6565F44-58D1-48A4-AFA8-A7A971ABB8CC}"/>
    <cellStyle name="SAPBEXHLevel1X 4 14 2" xfId="3569" xr:uid="{00000000-0005-0000-0000-00006F5E0000}"/>
    <cellStyle name="SAPBEXHLevel1X 4 14 2 10" xfId="46244" xr:uid="{A0AB7E00-7707-44E3-808B-A63C523FBD02}"/>
    <cellStyle name="SAPBEXHLevel1X 4 14 2 11" xfId="48562" xr:uid="{73EC4255-EEA6-4817-835A-00321330CF8E}"/>
    <cellStyle name="SAPBEXHLevel1X 4 14 2 2" xfId="8737" xr:uid="{00000000-0005-0000-0000-0000705E0000}"/>
    <cellStyle name="SAPBEXHLevel1X 4 14 2 2 2" xfId="24766" xr:uid="{00000000-0005-0000-0000-0000715E0000}"/>
    <cellStyle name="SAPBEXHLevel1X 4 14 2 3" xfId="11564" xr:uid="{00000000-0005-0000-0000-0000725E0000}"/>
    <cellStyle name="SAPBEXHLevel1X 4 14 2 3 2" xfId="27431" xr:uid="{00000000-0005-0000-0000-0000735E0000}"/>
    <cellStyle name="SAPBEXHLevel1X 4 14 2 4" xfId="13603" xr:uid="{00000000-0005-0000-0000-0000745E0000}"/>
    <cellStyle name="SAPBEXHLevel1X 4 14 2 4 2" xfId="29227" xr:uid="{00000000-0005-0000-0000-0000755E0000}"/>
    <cellStyle name="SAPBEXHLevel1X 4 14 2 5" xfId="16916" xr:uid="{00000000-0005-0000-0000-0000765E0000}"/>
    <cellStyle name="SAPBEXHLevel1X 4 14 2 5 2" xfId="32054" xr:uid="{00000000-0005-0000-0000-0000775E0000}"/>
    <cellStyle name="SAPBEXHLevel1X 4 14 2 6" xfId="19526" xr:uid="{00000000-0005-0000-0000-0000785E0000}"/>
    <cellStyle name="SAPBEXHLevel1X 4 14 2 6 2" xfId="34473" xr:uid="{00000000-0005-0000-0000-0000795E0000}"/>
    <cellStyle name="SAPBEXHLevel1X 4 14 2 7" xfId="7807" xr:uid="{00000000-0005-0000-0000-00007A5E0000}"/>
    <cellStyle name="SAPBEXHLevel1X 4 14 2 7 2" xfId="23844" xr:uid="{00000000-0005-0000-0000-00007B5E0000}"/>
    <cellStyle name="SAPBEXHLevel1X 4 14 2 8" xfId="41579" xr:uid="{8116D641-D3B9-4DC8-90F8-9103875A0DEF}"/>
    <cellStyle name="SAPBEXHLevel1X 4 14 2 9" xfId="44054" xr:uid="{C2EC0CE7-CB58-4D2A-96F4-F15FC681A1F6}"/>
    <cellStyle name="SAPBEXHLevel1X 4 14 3" xfId="8485" xr:uid="{00000000-0005-0000-0000-00007C5E0000}"/>
    <cellStyle name="SAPBEXHLevel1X 4 14 3 2" xfId="24514" xr:uid="{00000000-0005-0000-0000-00007D5E0000}"/>
    <cellStyle name="SAPBEXHLevel1X 4 14 4" xfId="11312" xr:uid="{00000000-0005-0000-0000-00007E5E0000}"/>
    <cellStyle name="SAPBEXHLevel1X 4 14 4 2" xfId="27179" xr:uid="{00000000-0005-0000-0000-00007F5E0000}"/>
    <cellStyle name="SAPBEXHLevel1X 4 14 5" xfId="13860" xr:uid="{00000000-0005-0000-0000-0000805E0000}"/>
    <cellStyle name="SAPBEXHLevel1X 4 14 5 2" xfId="29448" xr:uid="{00000000-0005-0000-0000-0000815E0000}"/>
    <cellStyle name="SAPBEXHLevel1X 4 14 6" xfId="16664" xr:uid="{00000000-0005-0000-0000-0000825E0000}"/>
    <cellStyle name="SAPBEXHLevel1X 4 14 6 2" xfId="31802" xr:uid="{00000000-0005-0000-0000-0000835E0000}"/>
    <cellStyle name="SAPBEXHLevel1X 4 14 7" xfId="19274" xr:uid="{00000000-0005-0000-0000-0000845E0000}"/>
    <cellStyle name="SAPBEXHLevel1X 4 14 7 2" xfId="34221" xr:uid="{00000000-0005-0000-0000-0000855E0000}"/>
    <cellStyle name="SAPBEXHLevel1X 4 14 8" xfId="40652" xr:uid="{32750B87-E77D-45D2-A798-188288807AB4}"/>
    <cellStyle name="SAPBEXHLevel1X 4 14 9" xfId="42835" xr:uid="{989E81DB-3BBF-42BB-A251-D0B70D3D918B}"/>
    <cellStyle name="SAPBEXHLevel1X 4 15" xfId="3318" xr:uid="{00000000-0005-0000-0000-0000865E0000}"/>
    <cellStyle name="SAPBEXHLevel1X 4 15 10" xfId="45029" xr:uid="{FF2CCF7B-0FCA-4143-A4FE-47134A90B1EA}"/>
    <cellStyle name="SAPBEXHLevel1X 4 15 11" xfId="47355" xr:uid="{AC6E6984-17F7-4051-8C8F-F0BC34CA39A7}"/>
    <cellStyle name="SAPBEXHLevel1X 4 15 2" xfId="4218" xr:uid="{00000000-0005-0000-0000-0000875E0000}"/>
    <cellStyle name="SAPBEXHLevel1X 4 15 2 10" xfId="46245" xr:uid="{24C66DF7-E2FD-41CD-8FFE-5576E6C20A1B}"/>
    <cellStyle name="SAPBEXHLevel1X 4 15 2 11" xfId="48563" xr:uid="{1E3BB6B1-08F4-426F-8B9E-D47861F91C81}"/>
    <cellStyle name="SAPBEXHLevel1X 4 15 2 2" xfId="9373" xr:uid="{00000000-0005-0000-0000-0000885E0000}"/>
    <cellStyle name="SAPBEXHLevel1X 4 15 2 2 2" xfId="25365" xr:uid="{00000000-0005-0000-0000-0000895E0000}"/>
    <cellStyle name="SAPBEXHLevel1X 4 15 2 3" xfId="12192" xr:uid="{00000000-0005-0000-0000-00008A5E0000}"/>
    <cellStyle name="SAPBEXHLevel1X 4 15 2 3 2" xfId="28036" xr:uid="{00000000-0005-0000-0000-00008B5E0000}"/>
    <cellStyle name="SAPBEXHLevel1X 4 15 2 4" xfId="15235" xr:uid="{00000000-0005-0000-0000-00008C5E0000}"/>
    <cellStyle name="SAPBEXHLevel1X 4 15 2 4 2" xfId="30648" xr:uid="{00000000-0005-0000-0000-00008D5E0000}"/>
    <cellStyle name="SAPBEXHLevel1X 4 15 2 5" xfId="17515" xr:uid="{00000000-0005-0000-0000-00008E5E0000}"/>
    <cellStyle name="SAPBEXHLevel1X 4 15 2 5 2" xfId="32631" xr:uid="{00000000-0005-0000-0000-00008F5E0000}"/>
    <cellStyle name="SAPBEXHLevel1X 4 15 2 6" xfId="20123" xr:uid="{00000000-0005-0000-0000-0000905E0000}"/>
    <cellStyle name="SAPBEXHLevel1X 4 15 2 6 2" xfId="35060" xr:uid="{00000000-0005-0000-0000-0000915E0000}"/>
    <cellStyle name="SAPBEXHLevel1X 4 15 2 7" xfId="18401" xr:uid="{00000000-0005-0000-0000-0000925E0000}"/>
    <cellStyle name="SAPBEXHLevel1X 4 15 2 7 2" xfId="33460" xr:uid="{00000000-0005-0000-0000-0000935E0000}"/>
    <cellStyle name="SAPBEXHLevel1X 4 15 2 8" xfId="41578" xr:uid="{4BC04839-CD2C-4C78-A2F9-F524B708F889}"/>
    <cellStyle name="SAPBEXHLevel1X 4 15 2 9" xfId="44055" xr:uid="{12C29BC2-1B66-4280-A244-4EDFFE60AEFE}"/>
    <cellStyle name="SAPBEXHLevel1X 4 15 3" xfId="8486" xr:uid="{00000000-0005-0000-0000-0000945E0000}"/>
    <cellStyle name="SAPBEXHLevel1X 4 15 3 2" xfId="24515" xr:uid="{00000000-0005-0000-0000-0000955E0000}"/>
    <cellStyle name="SAPBEXHLevel1X 4 15 4" xfId="11313" xr:uid="{00000000-0005-0000-0000-0000965E0000}"/>
    <cellStyle name="SAPBEXHLevel1X 4 15 4 2" xfId="27180" xr:uid="{00000000-0005-0000-0000-0000975E0000}"/>
    <cellStyle name="SAPBEXHLevel1X 4 15 5" xfId="13861" xr:uid="{00000000-0005-0000-0000-0000985E0000}"/>
    <cellStyle name="SAPBEXHLevel1X 4 15 5 2" xfId="29449" xr:uid="{00000000-0005-0000-0000-0000995E0000}"/>
    <cellStyle name="SAPBEXHLevel1X 4 15 6" xfId="16665" xr:uid="{00000000-0005-0000-0000-00009A5E0000}"/>
    <cellStyle name="SAPBEXHLevel1X 4 15 6 2" xfId="31803" xr:uid="{00000000-0005-0000-0000-00009B5E0000}"/>
    <cellStyle name="SAPBEXHLevel1X 4 15 7" xfId="19275" xr:uid="{00000000-0005-0000-0000-00009C5E0000}"/>
    <cellStyle name="SAPBEXHLevel1X 4 15 7 2" xfId="34222" xr:uid="{00000000-0005-0000-0000-00009D5E0000}"/>
    <cellStyle name="SAPBEXHLevel1X 4 15 8" xfId="39512" xr:uid="{E8F7C21E-41B0-4607-A905-4BC329FCAEFC}"/>
    <cellStyle name="SAPBEXHLevel1X 4 15 9" xfId="42836" xr:uid="{6D5CD755-05FC-4FCF-AD55-E6DE5E9A0E31}"/>
    <cellStyle name="SAPBEXHLevel1X 4 16" xfId="3312" xr:uid="{00000000-0005-0000-0000-00009E5E0000}"/>
    <cellStyle name="SAPBEXHLevel1X 4 16 10" xfId="38987" xr:uid="{2262AFC6-6DF2-40BB-BF59-1C2EBBE4FACA}"/>
    <cellStyle name="SAPBEXHLevel1X 4 16 11" xfId="44532" xr:uid="{FDC8A503-EC7A-429C-9DA1-95D2B9C3ED8E}"/>
    <cellStyle name="SAPBEXHLevel1X 4 16 12" xfId="46721" xr:uid="{2CF7ECD0-C1ED-4D30-B2F7-967362EE60E4}"/>
    <cellStyle name="SAPBEXHLevel1X 4 16 13" xfId="49037" xr:uid="{A6FF0574-4776-4AB6-849A-9E8839265530}"/>
    <cellStyle name="SAPBEXHLevel1X 4 16 2" xfId="8480" xr:uid="{00000000-0005-0000-0000-00009F5E0000}"/>
    <cellStyle name="SAPBEXHLevel1X 4 16 2 2" xfId="24509" xr:uid="{00000000-0005-0000-0000-0000A05E0000}"/>
    <cellStyle name="SAPBEXHLevel1X 4 16 3" xfId="11307" xr:uid="{00000000-0005-0000-0000-0000A15E0000}"/>
    <cellStyle name="SAPBEXHLevel1X 4 16 3 2" xfId="27174" xr:uid="{00000000-0005-0000-0000-0000A25E0000}"/>
    <cellStyle name="SAPBEXHLevel1X 4 16 4" xfId="13574" xr:uid="{00000000-0005-0000-0000-0000A35E0000}"/>
    <cellStyle name="SAPBEXHLevel1X 4 16 4 2" xfId="29198" xr:uid="{00000000-0005-0000-0000-0000A45E0000}"/>
    <cellStyle name="SAPBEXHLevel1X 4 16 5" xfId="16659" xr:uid="{00000000-0005-0000-0000-0000A55E0000}"/>
    <cellStyle name="SAPBEXHLevel1X 4 16 5 2" xfId="31797" xr:uid="{00000000-0005-0000-0000-0000A65E0000}"/>
    <cellStyle name="SAPBEXHLevel1X 4 16 6" xfId="19269" xr:uid="{00000000-0005-0000-0000-0000A75E0000}"/>
    <cellStyle name="SAPBEXHLevel1X 4 16 6 2" xfId="34216" xr:uid="{00000000-0005-0000-0000-0000A85E0000}"/>
    <cellStyle name="SAPBEXHLevel1X 4 16 7" xfId="21393" xr:uid="{00000000-0005-0000-0000-0000A95E0000}"/>
    <cellStyle name="SAPBEXHLevel1X 4 16 7 2" xfId="36319" xr:uid="{00000000-0005-0000-0000-0000AA5E0000}"/>
    <cellStyle name="SAPBEXHLevel1X 4 16 8" xfId="6356" xr:uid="{00000000-0005-0000-0000-0000AB5E0000}"/>
    <cellStyle name="SAPBEXHLevel1X 4 16 9" xfId="41419" xr:uid="{EDA0C66C-F2F9-4601-B0D7-2F28D6C21281}"/>
    <cellStyle name="SAPBEXHLevel1X 4 17" xfId="4219" xr:uid="{00000000-0005-0000-0000-0000AC5E0000}"/>
    <cellStyle name="SAPBEXHLevel1X 4 17 10" xfId="45514" xr:uid="{D77E85D4-5BAB-46F7-AE78-D2E37EA825F5}"/>
    <cellStyle name="SAPBEXHLevel1X 4 17 11" xfId="47836" xr:uid="{4BD58E45-5E9C-43E1-A54F-91F26E37EFFA}"/>
    <cellStyle name="SAPBEXHLevel1X 4 17 2" xfId="9374" xr:uid="{00000000-0005-0000-0000-0000AD5E0000}"/>
    <cellStyle name="SAPBEXHLevel1X 4 17 2 2" xfId="25366" xr:uid="{00000000-0005-0000-0000-0000AE5E0000}"/>
    <cellStyle name="SAPBEXHLevel1X 4 17 3" xfId="12193" xr:uid="{00000000-0005-0000-0000-0000AF5E0000}"/>
    <cellStyle name="SAPBEXHLevel1X 4 17 3 2" xfId="28037" xr:uid="{00000000-0005-0000-0000-0000B05E0000}"/>
    <cellStyle name="SAPBEXHLevel1X 4 17 4" xfId="14400" xr:uid="{00000000-0005-0000-0000-0000B15E0000}"/>
    <cellStyle name="SAPBEXHLevel1X 4 17 4 2" xfId="29919" xr:uid="{00000000-0005-0000-0000-0000B25E0000}"/>
    <cellStyle name="SAPBEXHLevel1X 4 17 5" xfId="17516" xr:uid="{00000000-0005-0000-0000-0000B35E0000}"/>
    <cellStyle name="SAPBEXHLevel1X 4 17 5 2" xfId="32632" xr:uid="{00000000-0005-0000-0000-0000B45E0000}"/>
    <cellStyle name="SAPBEXHLevel1X 4 17 6" xfId="20124" xr:uid="{00000000-0005-0000-0000-0000B55E0000}"/>
    <cellStyle name="SAPBEXHLevel1X 4 17 6 2" xfId="35061" xr:uid="{00000000-0005-0000-0000-0000B65E0000}"/>
    <cellStyle name="SAPBEXHLevel1X 4 17 7" xfId="15791" xr:uid="{00000000-0005-0000-0000-0000B75E0000}"/>
    <cellStyle name="SAPBEXHLevel1X 4 17 7 2" xfId="31043" xr:uid="{00000000-0005-0000-0000-0000B85E0000}"/>
    <cellStyle name="SAPBEXHLevel1X 4 17 8" xfId="40356" xr:uid="{73557BE8-2C38-4D15-984E-18811AFF62AF}"/>
    <cellStyle name="SAPBEXHLevel1X 4 17 9" xfId="38878" xr:uid="{CB36EBF4-4B52-49BB-A5C2-C74F8FCD3C12}"/>
    <cellStyle name="SAPBEXHLevel1X 4 18" xfId="5398" xr:uid="{00000000-0005-0000-0000-0000B95E0000}"/>
    <cellStyle name="SAPBEXHLevel1X 4 18 2" xfId="22658" xr:uid="{00000000-0005-0000-0000-0000BA5E0000}"/>
    <cellStyle name="SAPBEXHLevel1X 4 19" xfId="6875" xr:uid="{00000000-0005-0000-0000-0000BB5E0000}"/>
    <cellStyle name="SAPBEXHLevel1X 4 19 2" xfId="23311" xr:uid="{00000000-0005-0000-0000-0000BC5E0000}"/>
    <cellStyle name="SAPBEXHLevel1X 4 2" xfId="869" xr:uid="{00000000-0005-0000-0000-0000BD5E0000}"/>
    <cellStyle name="SAPBEXHLevel1X 4 2 10" xfId="5067" xr:uid="{00000000-0005-0000-0000-0000BE5E0000}"/>
    <cellStyle name="SAPBEXHLevel1X 4 2 11" xfId="38044" xr:uid="{00000000-0005-0000-0000-0000BF5E0000}"/>
    <cellStyle name="SAPBEXHLevel1X 4 2 12" xfId="40651" xr:uid="{4414B3B0-D60C-460B-B062-901FBF223429}"/>
    <cellStyle name="SAPBEXHLevel1X 4 2 13" xfId="42837" xr:uid="{476CFF56-669F-416B-B51E-8D933DC47BCD}"/>
    <cellStyle name="SAPBEXHLevel1X 4 2 14" xfId="45030" xr:uid="{FF1D4002-B701-4070-8804-92825C2663A5}"/>
    <cellStyle name="SAPBEXHLevel1X 4 2 15" xfId="47356" xr:uid="{875C26F1-D899-4103-A59D-A7EF9C3058C7}"/>
    <cellStyle name="SAPBEXHLevel1X 4 2 2" xfId="3319" xr:uid="{00000000-0005-0000-0000-0000C05E0000}"/>
    <cellStyle name="SAPBEXHLevel1X 4 2 2 10" xfId="42345" xr:uid="{D4BB943D-1369-4ECB-99D9-2BFAEC806FA6}"/>
    <cellStyle name="SAPBEXHLevel1X 4 2 2 11" xfId="46878" xr:uid="{97763EDB-17AC-4E91-94AB-DB09D79E94DD}"/>
    <cellStyle name="SAPBEXHLevel1X 4 2 2 12" xfId="49181" xr:uid="{1C7F9C20-5F04-4E6B-B562-64915C3184F3}"/>
    <cellStyle name="SAPBEXHLevel1X 4 2 2 2" xfId="8487" xr:uid="{00000000-0005-0000-0000-0000C15E0000}"/>
    <cellStyle name="SAPBEXHLevel1X 4 2 2 2 2" xfId="24516" xr:uid="{00000000-0005-0000-0000-0000C25E0000}"/>
    <cellStyle name="SAPBEXHLevel1X 4 2 2 3" xfId="11314" xr:uid="{00000000-0005-0000-0000-0000C35E0000}"/>
    <cellStyle name="SAPBEXHLevel1X 4 2 2 3 2" xfId="27181" xr:uid="{00000000-0005-0000-0000-0000C45E0000}"/>
    <cellStyle name="SAPBEXHLevel1X 4 2 2 4" xfId="15003" xr:uid="{00000000-0005-0000-0000-0000C55E0000}"/>
    <cellStyle name="SAPBEXHLevel1X 4 2 2 4 2" xfId="30450" xr:uid="{00000000-0005-0000-0000-0000C65E0000}"/>
    <cellStyle name="SAPBEXHLevel1X 4 2 2 5" xfId="16666" xr:uid="{00000000-0005-0000-0000-0000C75E0000}"/>
    <cellStyle name="SAPBEXHLevel1X 4 2 2 5 2" xfId="31804" xr:uid="{00000000-0005-0000-0000-0000C85E0000}"/>
    <cellStyle name="SAPBEXHLevel1X 4 2 2 6" xfId="19276" xr:uid="{00000000-0005-0000-0000-0000C95E0000}"/>
    <cellStyle name="SAPBEXHLevel1X 4 2 2 6 2" xfId="34223" xr:uid="{00000000-0005-0000-0000-0000CA5E0000}"/>
    <cellStyle name="SAPBEXHLevel1X 4 2 2 7" xfId="21394" xr:uid="{00000000-0005-0000-0000-0000CB5E0000}"/>
    <cellStyle name="SAPBEXHLevel1X 4 2 2 7 2" xfId="36320" xr:uid="{00000000-0005-0000-0000-0000CC5E0000}"/>
    <cellStyle name="SAPBEXHLevel1X 4 2 2 8" xfId="6357" xr:uid="{00000000-0005-0000-0000-0000CD5E0000}"/>
    <cellStyle name="SAPBEXHLevel1X 4 2 2 9" xfId="41906" xr:uid="{06ABD97E-A110-488E-8BAC-ECF921107402}"/>
    <cellStyle name="SAPBEXHLevel1X 4 2 3" xfId="4946" xr:uid="{00000000-0005-0000-0000-0000CE5E0000}"/>
    <cellStyle name="SAPBEXHLevel1X 4 2 3 10" xfId="46246" xr:uid="{24C6365B-AF9F-4D8E-AE7D-1902E0FEC9DF}"/>
    <cellStyle name="SAPBEXHLevel1X 4 2 3 11" xfId="48564" xr:uid="{3CDF06B9-7C88-4E51-BD56-5CBFC152E64C}"/>
    <cellStyle name="SAPBEXHLevel1X 4 2 3 2" xfId="10100" xr:uid="{00000000-0005-0000-0000-0000CF5E0000}"/>
    <cellStyle name="SAPBEXHLevel1X 4 2 3 2 2" xfId="26078" xr:uid="{00000000-0005-0000-0000-0000D05E0000}"/>
    <cellStyle name="SAPBEXHLevel1X 4 2 3 3" xfId="12918" xr:uid="{00000000-0005-0000-0000-0000D15E0000}"/>
    <cellStyle name="SAPBEXHLevel1X 4 2 3 3 2" xfId="28757" xr:uid="{00000000-0005-0000-0000-0000D25E0000}"/>
    <cellStyle name="SAPBEXHLevel1X 4 2 3 4" xfId="15536" xr:uid="{00000000-0005-0000-0000-0000D35E0000}"/>
    <cellStyle name="SAPBEXHLevel1X 4 2 3 4 2" xfId="30891" xr:uid="{00000000-0005-0000-0000-0000D45E0000}"/>
    <cellStyle name="SAPBEXHLevel1X 4 2 3 5" xfId="18235" xr:uid="{00000000-0005-0000-0000-0000D55E0000}"/>
    <cellStyle name="SAPBEXHLevel1X 4 2 3 5 2" xfId="33340" xr:uid="{00000000-0005-0000-0000-0000D65E0000}"/>
    <cellStyle name="SAPBEXHLevel1X 4 2 3 6" xfId="20843" xr:uid="{00000000-0005-0000-0000-0000D75E0000}"/>
    <cellStyle name="SAPBEXHLevel1X 4 2 3 6 2" xfId="35774" xr:uid="{00000000-0005-0000-0000-0000D85E0000}"/>
    <cellStyle name="SAPBEXHLevel1X 4 2 3 7" xfId="22056" xr:uid="{00000000-0005-0000-0000-0000D95E0000}"/>
    <cellStyle name="SAPBEXHLevel1X 4 2 3 7 2" xfId="36973" xr:uid="{00000000-0005-0000-0000-0000DA5E0000}"/>
    <cellStyle name="SAPBEXHLevel1X 4 2 3 8" xfId="41577" xr:uid="{778C8B1F-6AA9-476D-9A87-375E2086C922}"/>
    <cellStyle name="SAPBEXHLevel1X 4 2 3 9" xfId="44056" xr:uid="{F58A6090-C091-4E09-900B-06CD6E87E211}"/>
    <cellStyle name="SAPBEXHLevel1X 4 2 4" xfId="5397" xr:uid="{00000000-0005-0000-0000-0000DB5E0000}"/>
    <cellStyle name="SAPBEXHLevel1X 4 2 4 2" xfId="22657" xr:uid="{00000000-0005-0000-0000-0000DC5E0000}"/>
    <cellStyle name="SAPBEXHLevel1X 4 2 5" xfId="6874" xr:uid="{00000000-0005-0000-0000-0000DD5E0000}"/>
    <cellStyle name="SAPBEXHLevel1X 4 2 5 2" xfId="23310" xr:uid="{00000000-0005-0000-0000-0000DE5E0000}"/>
    <cellStyle name="SAPBEXHLevel1X 4 2 6" xfId="13371" xr:uid="{00000000-0005-0000-0000-0000DF5E0000}"/>
    <cellStyle name="SAPBEXHLevel1X 4 2 6 2" xfId="29059" xr:uid="{00000000-0005-0000-0000-0000E05E0000}"/>
    <cellStyle name="SAPBEXHLevel1X 4 2 7" xfId="7196" xr:uid="{00000000-0005-0000-0000-0000E15E0000}"/>
    <cellStyle name="SAPBEXHLevel1X 4 2 7 2" xfId="23470" xr:uid="{00000000-0005-0000-0000-0000E25E0000}"/>
    <cellStyle name="SAPBEXHLevel1X 4 2 8" xfId="10407" xr:uid="{00000000-0005-0000-0000-0000E35E0000}"/>
    <cellStyle name="SAPBEXHLevel1X 4 2 8 2" xfId="26331" xr:uid="{00000000-0005-0000-0000-0000E45E0000}"/>
    <cellStyle name="SAPBEXHLevel1X 4 2 9" xfId="15716" xr:uid="{00000000-0005-0000-0000-0000E55E0000}"/>
    <cellStyle name="SAPBEXHLevel1X 4 2 9 2" xfId="30995" xr:uid="{00000000-0005-0000-0000-0000E65E0000}"/>
    <cellStyle name="SAPBEXHLevel1X 4 20" xfId="10607" xr:uid="{00000000-0005-0000-0000-0000E75E0000}"/>
    <cellStyle name="SAPBEXHLevel1X 4 20 2" xfId="26502" xr:uid="{00000000-0005-0000-0000-0000E85E0000}"/>
    <cellStyle name="SAPBEXHLevel1X 4 21" xfId="6007" xr:uid="{00000000-0005-0000-0000-0000E95E0000}"/>
    <cellStyle name="SAPBEXHLevel1X 4 21 2" xfId="22973" xr:uid="{00000000-0005-0000-0000-0000EA5E0000}"/>
    <cellStyle name="SAPBEXHLevel1X 4 22" xfId="14183" xr:uid="{00000000-0005-0000-0000-0000EB5E0000}"/>
    <cellStyle name="SAPBEXHLevel1X 4 22 2" xfId="29738" xr:uid="{00000000-0005-0000-0000-0000EC5E0000}"/>
    <cellStyle name="SAPBEXHLevel1X 4 23" xfId="17131" xr:uid="{00000000-0005-0000-0000-0000ED5E0000}"/>
    <cellStyle name="SAPBEXHLevel1X 4 23 2" xfId="32266" xr:uid="{00000000-0005-0000-0000-0000EE5E0000}"/>
    <cellStyle name="SAPBEXHLevel1X 4 24" xfId="5066" xr:uid="{00000000-0005-0000-0000-0000EF5E0000}"/>
    <cellStyle name="SAPBEXHLevel1X 4 25" xfId="38043" xr:uid="{00000000-0005-0000-0000-0000F05E0000}"/>
    <cellStyle name="SAPBEXHLevel1X 4 26" xfId="41332" xr:uid="{2549B974-1C23-40EF-BE9D-7DEE0E61279F}"/>
    <cellStyle name="SAPBEXHLevel1X 4 27" xfId="39315" xr:uid="{F6D84BA1-6ADC-4A2C-89E0-5F5D8AAF8E8C}"/>
    <cellStyle name="SAPBEXHLevel1X 4 28" xfId="40103" xr:uid="{D2845F50-7705-4D68-8A44-D47EE61264C9}"/>
    <cellStyle name="SAPBEXHLevel1X 4 3" xfId="870" xr:uid="{00000000-0005-0000-0000-0000F15E0000}"/>
    <cellStyle name="SAPBEXHLevel1X 4 3 10" xfId="5068" xr:uid="{00000000-0005-0000-0000-0000F25E0000}"/>
    <cellStyle name="SAPBEXHLevel1X 4 3 11" xfId="38045" xr:uid="{00000000-0005-0000-0000-0000F35E0000}"/>
    <cellStyle name="SAPBEXHLevel1X 4 3 12" xfId="39511" xr:uid="{03026A96-4668-4613-A9BB-9E7689916878}"/>
    <cellStyle name="SAPBEXHLevel1X 4 3 13" xfId="42838" xr:uid="{7E9EDE6D-CD32-4CB6-9BB4-C2C4C29D04E8}"/>
    <cellStyle name="SAPBEXHLevel1X 4 3 14" xfId="45031" xr:uid="{D23C7F15-60EA-4DD4-B351-A5554BFF13B1}"/>
    <cellStyle name="SAPBEXHLevel1X 4 3 15" xfId="47357" xr:uid="{52B958DC-C54A-40F0-B302-813204C9266B}"/>
    <cellStyle name="SAPBEXHLevel1X 4 3 2" xfId="3320" xr:uid="{00000000-0005-0000-0000-0000F45E0000}"/>
    <cellStyle name="SAPBEXHLevel1X 4 3 2 10" xfId="44057" xr:uid="{474D33B0-55CA-4043-8561-47AFE4103F7F}"/>
    <cellStyle name="SAPBEXHLevel1X 4 3 2 11" xfId="46247" xr:uid="{7EA6E16D-DCE5-4C54-A3B6-C39E7FF75627}"/>
    <cellStyle name="SAPBEXHLevel1X 4 3 2 12" xfId="48565" xr:uid="{0D81C2DD-9181-40BA-B364-CB19A2AED1B7}"/>
    <cellStyle name="SAPBEXHLevel1X 4 3 2 2" xfId="8488" xr:uid="{00000000-0005-0000-0000-0000F55E0000}"/>
    <cellStyle name="SAPBEXHLevel1X 4 3 2 2 2" xfId="24517" xr:uid="{00000000-0005-0000-0000-0000F65E0000}"/>
    <cellStyle name="SAPBEXHLevel1X 4 3 2 3" xfId="11315" xr:uid="{00000000-0005-0000-0000-0000F75E0000}"/>
    <cellStyle name="SAPBEXHLevel1X 4 3 2 3 2" xfId="27182" xr:uid="{00000000-0005-0000-0000-0000F85E0000}"/>
    <cellStyle name="SAPBEXHLevel1X 4 3 2 4" xfId="15004" xr:uid="{00000000-0005-0000-0000-0000F95E0000}"/>
    <cellStyle name="SAPBEXHLevel1X 4 3 2 4 2" xfId="30451" xr:uid="{00000000-0005-0000-0000-0000FA5E0000}"/>
    <cellStyle name="SAPBEXHLevel1X 4 3 2 5" xfId="16667" xr:uid="{00000000-0005-0000-0000-0000FB5E0000}"/>
    <cellStyle name="SAPBEXHLevel1X 4 3 2 5 2" xfId="31805" xr:uid="{00000000-0005-0000-0000-0000FC5E0000}"/>
    <cellStyle name="SAPBEXHLevel1X 4 3 2 6" xfId="19277" xr:uid="{00000000-0005-0000-0000-0000FD5E0000}"/>
    <cellStyle name="SAPBEXHLevel1X 4 3 2 6 2" xfId="34224" xr:uid="{00000000-0005-0000-0000-0000FE5E0000}"/>
    <cellStyle name="SAPBEXHLevel1X 4 3 2 7" xfId="21395" xr:uid="{00000000-0005-0000-0000-0000FF5E0000}"/>
    <cellStyle name="SAPBEXHLevel1X 4 3 2 7 2" xfId="36321" xr:uid="{00000000-0005-0000-0000-0000005F0000}"/>
    <cellStyle name="SAPBEXHLevel1X 4 3 2 8" xfId="6358" xr:uid="{00000000-0005-0000-0000-0000015F0000}"/>
    <cellStyle name="SAPBEXHLevel1X 4 3 2 9" xfId="41576" xr:uid="{D7E85A37-9BF2-45D4-9854-9F8A94BD7F2D}"/>
    <cellStyle name="SAPBEXHLevel1X 4 3 3" xfId="4217" xr:uid="{00000000-0005-0000-0000-0000025F0000}"/>
    <cellStyle name="SAPBEXHLevel1X 4 3 3 2" xfId="9372" xr:uid="{00000000-0005-0000-0000-0000035F0000}"/>
    <cellStyle name="SAPBEXHLevel1X 4 3 3 2 2" xfId="25364" xr:uid="{00000000-0005-0000-0000-0000045F0000}"/>
    <cellStyle name="SAPBEXHLevel1X 4 3 3 3" xfId="12191" xr:uid="{00000000-0005-0000-0000-0000055F0000}"/>
    <cellStyle name="SAPBEXHLevel1X 4 3 3 3 2" xfId="28035" xr:uid="{00000000-0005-0000-0000-0000065F0000}"/>
    <cellStyle name="SAPBEXHLevel1X 4 3 3 4" xfId="14538" xr:uid="{00000000-0005-0000-0000-0000075F0000}"/>
    <cellStyle name="SAPBEXHLevel1X 4 3 3 4 2" xfId="30041" xr:uid="{00000000-0005-0000-0000-0000085F0000}"/>
    <cellStyle name="SAPBEXHLevel1X 4 3 3 5" xfId="17514" xr:uid="{00000000-0005-0000-0000-0000095F0000}"/>
    <cellStyle name="SAPBEXHLevel1X 4 3 3 5 2" xfId="32630" xr:uid="{00000000-0005-0000-0000-00000A5F0000}"/>
    <cellStyle name="SAPBEXHLevel1X 4 3 3 6" xfId="20122" xr:uid="{00000000-0005-0000-0000-00000B5F0000}"/>
    <cellStyle name="SAPBEXHLevel1X 4 3 3 6 2" xfId="35059" xr:uid="{00000000-0005-0000-0000-00000C5F0000}"/>
    <cellStyle name="SAPBEXHLevel1X 4 3 3 7" xfId="21717" xr:uid="{00000000-0005-0000-0000-00000D5F0000}"/>
    <cellStyle name="SAPBEXHLevel1X 4 3 3 7 2" xfId="36639" xr:uid="{00000000-0005-0000-0000-00000E5F0000}"/>
    <cellStyle name="SAPBEXHLevel1X 4 3 4" xfId="5396" xr:uid="{00000000-0005-0000-0000-00000F5F0000}"/>
    <cellStyle name="SAPBEXHLevel1X 4 3 4 2" xfId="22656" xr:uid="{00000000-0005-0000-0000-0000105F0000}"/>
    <cellStyle name="SAPBEXHLevel1X 4 3 5" xfId="6873" xr:uid="{00000000-0005-0000-0000-0000115F0000}"/>
    <cellStyle name="SAPBEXHLevel1X 4 3 5 2" xfId="23309" xr:uid="{00000000-0005-0000-0000-0000125F0000}"/>
    <cellStyle name="SAPBEXHLevel1X 4 3 6" xfId="14169" xr:uid="{00000000-0005-0000-0000-0000135F0000}"/>
    <cellStyle name="SAPBEXHLevel1X 4 3 6 2" xfId="29732" xr:uid="{00000000-0005-0000-0000-0000145F0000}"/>
    <cellStyle name="SAPBEXHLevel1X 4 3 7" xfId="10638" xr:uid="{00000000-0005-0000-0000-0000155F0000}"/>
    <cellStyle name="SAPBEXHLevel1X 4 3 7 2" xfId="26519" xr:uid="{00000000-0005-0000-0000-0000165F0000}"/>
    <cellStyle name="SAPBEXHLevel1X 4 3 8" xfId="5844" xr:uid="{00000000-0005-0000-0000-0000175F0000}"/>
    <cellStyle name="SAPBEXHLevel1X 4 3 8 2" xfId="22858" xr:uid="{00000000-0005-0000-0000-0000185F0000}"/>
    <cellStyle name="SAPBEXHLevel1X 4 3 9" xfId="15719" xr:uid="{00000000-0005-0000-0000-0000195F0000}"/>
    <cellStyle name="SAPBEXHLevel1X 4 3 9 2" xfId="30996" xr:uid="{00000000-0005-0000-0000-00001A5F0000}"/>
    <cellStyle name="SAPBEXHLevel1X 4 4" xfId="3321" xr:uid="{00000000-0005-0000-0000-00001B5F0000}"/>
    <cellStyle name="SAPBEXHLevel1X 4 4 10" xfId="42839" xr:uid="{F2BCE996-4690-4CC3-B40A-28EC93B616EB}"/>
    <cellStyle name="SAPBEXHLevel1X 4 4 11" xfId="45032" xr:uid="{2CF6F8F0-1A5A-4251-8E88-8A6CD09371CA}"/>
    <cellStyle name="SAPBEXHLevel1X 4 4 12" xfId="47358" xr:uid="{08F41B15-16B6-4117-8CA8-67A000BB397F}"/>
    <cellStyle name="SAPBEXHLevel1X 4 4 2" xfId="4216" xr:uid="{00000000-0005-0000-0000-00001C5F0000}"/>
    <cellStyle name="SAPBEXHLevel1X 4 4 2 10" xfId="46248" xr:uid="{E724DD8E-4545-4CB7-A054-AFBED87236C1}"/>
    <cellStyle name="SAPBEXHLevel1X 4 4 2 11" xfId="48566" xr:uid="{0F8F14F6-D683-4B4E-9671-A2C2DABB695E}"/>
    <cellStyle name="SAPBEXHLevel1X 4 4 2 2" xfId="9371" xr:uid="{00000000-0005-0000-0000-00001D5F0000}"/>
    <cellStyle name="SAPBEXHLevel1X 4 4 2 2 2" xfId="25363" xr:uid="{00000000-0005-0000-0000-00001E5F0000}"/>
    <cellStyle name="SAPBEXHLevel1X 4 4 2 3" xfId="12190" xr:uid="{00000000-0005-0000-0000-00001F5F0000}"/>
    <cellStyle name="SAPBEXHLevel1X 4 4 2 3 2" xfId="28034" xr:uid="{00000000-0005-0000-0000-0000205F0000}"/>
    <cellStyle name="SAPBEXHLevel1X 4 4 2 4" xfId="14399" xr:uid="{00000000-0005-0000-0000-0000215F0000}"/>
    <cellStyle name="SAPBEXHLevel1X 4 4 2 4 2" xfId="29918" xr:uid="{00000000-0005-0000-0000-0000225F0000}"/>
    <cellStyle name="SAPBEXHLevel1X 4 4 2 5" xfId="17513" xr:uid="{00000000-0005-0000-0000-0000235F0000}"/>
    <cellStyle name="SAPBEXHLevel1X 4 4 2 5 2" xfId="32629" xr:uid="{00000000-0005-0000-0000-0000245F0000}"/>
    <cellStyle name="SAPBEXHLevel1X 4 4 2 6" xfId="20121" xr:uid="{00000000-0005-0000-0000-0000255F0000}"/>
    <cellStyle name="SAPBEXHLevel1X 4 4 2 6 2" xfId="35058" xr:uid="{00000000-0005-0000-0000-0000265F0000}"/>
    <cellStyle name="SAPBEXHLevel1X 4 4 2 7" xfId="21535" xr:uid="{00000000-0005-0000-0000-0000275F0000}"/>
    <cellStyle name="SAPBEXHLevel1X 4 4 2 7 2" xfId="36461" xr:uid="{00000000-0005-0000-0000-0000285F0000}"/>
    <cellStyle name="SAPBEXHLevel1X 4 4 2 8" xfId="41575" xr:uid="{0CAC559F-AD97-481C-89D9-8E8D1C8679FC}"/>
    <cellStyle name="SAPBEXHLevel1X 4 4 2 9" xfId="44058" xr:uid="{5449DE16-BEF2-4C15-99BC-88EF281577E0}"/>
    <cellStyle name="SAPBEXHLevel1X 4 4 3" xfId="8489" xr:uid="{00000000-0005-0000-0000-0000295F0000}"/>
    <cellStyle name="SAPBEXHLevel1X 4 4 3 2" xfId="24518" xr:uid="{00000000-0005-0000-0000-00002A5F0000}"/>
    <cellStyle name="SAPBEXHLevel1X 4 4 4" xfId="11316" xr:uid="{00000000-0005-0000-0000-00002B5F0000}"/>
    <cellStyle name="SAPBEXHLevel1X 4 4 4 2" xfId="27183" xr:uid="{00000000-0005-0000-0000-00002C5F0000}"/>
    <cellStyle name="SAPBEXHLevel1X 4 4 5" xfId="13862" xr:uid="{00000000-0005-0000-0000-00002D5F0000}"/>
    <cellStyle name="SAPBEXHLevel1X 4 4 5 2" xfId="29450" xr:uid="{00000000-0005-0000-0000-00002E5F0000}"/>
    <cellStyle name="SAPBEXHLevel1X 4 4 6" xfId="16668" xr:uid="{00000000-0005-0000-0000-00002F5F0000}"/>
    <cellStyle name="SAPBEXHLevel1X 4 4 6 2" xfId="31806" xr:uid="{00000000-0005-0000-0000-0000305F0000}"/>
    <cellStyle name="SAPBEXHLevel1X 4 4 7" xfId="19278" xr:uid="{00000000-0005-0000-0000-0000315F0000}"/>
    <cellStyle name="SAPBEXHLevel1X 4 4 7 2" xfId="34225" xr:uid="{00000000-0005-0000-0000-0000325F0000}"/>
    <cellStyle name="SAPBEXHLevel1X 4 4 8" xfId="22169" xr:uid="{00000000-0005-0000-0000-0000335F0000}"/>
    <cellStyle name="SAPBEXHLevel1X 4 4 9" xfId="40650" xr:uid="{136A1E2D-F2F5-43D7-AF97-479AEA2D3E09}"/>
    <cellStyle name="SAPBEXHLevel1X 4 5" xfId="3322" xr:uid="{00000000-0005-0000-0000-0000345F0000}"/>
    <cellStyle name="SAPBEXHLevel1X 4 5 10" xfId="45033" xr:uid="{D5333CAC-9C90-40AD-8F73-85E68E99F3BE}"/>
    <cellStyle name="SAPBEXHLevel1X 4 5 11" xfId="47359" xr:uid="{EFA3C30D-6927-49D2-BC4C-8A4615752600}"/>
    <cellStyle name="SAPBEXHLevel1X 4 5 2" xfId="4215" xr:uid="{00000000-0005-0000-0000-0000355F0000}"/>
    <cellStyle name="SAPBEXHLevel1X 4 5 2 10" xfId="46249" xr:uid="{0C8002A8-5016-45A0-8128-4F5B801EB2D1}"/>
    <cellStyle name="SAPBEXHLevel1X 4 5 2 11" xfId="48567" xr:uid="{050365D5-A992-453C-AD7B-412BF3D1F039}"/>
    <cellStyle name="SAPBEXHLevel1X 4 5 2 2" xfId="9370" xr:uid="{00000000-0005-0000-0000-0000365F0000}"/>
    <cellStyle name="SAPBEXHLevel1X 4 5 2 2 2" xfId="25362" xr:uid="{00000000-0005-0000-0000-0000375F0000}"/>
    <cellStyle name="SAPBEXHLevel1X 4 5 2 3" xfId="12189" xr:uid="{00000000-0005-0000-0000-0000385F0000}"/>
    <cellStyle name="SAPBEXHLevel1X 4 5 2 3 2" xfId="28033" xr:uid="{00000000-0005-0000-0000-0000395F0000}"/>
    <cellStyle name="SAPBEXHLevel1X 4 5 2 4" xfId="14539" xr:uid="{00000000-0005-0000-0000-00003A5F0000}"/>
    <cellStyle name="SAPBEXHLevel1X 4 5 2 4 2" xfId="30042" xr:uid="{00000000-0005-0000-0000-00003B5F0000}"/>
    <cellStyle name="SAPBEXHLevel1X 4 5 2 5" xfId="17512" xr:uid="{00000000-0005-0000-0000-00003C5F0000}"/>
    <cellStyle name="SAPBEXHLevel1X 4 5 2 5 2" xfId="32628" xr:uid="{00000000-0005-0000-0000-00003D5F0000}"/>
    <cellStyle name="SAPBEXHLevel1X 4 5 2 6" xfId="20120" xr:uid="{00000000-0005-0000-0000-00003E5F0000}"/>
    <cellStyle name="SAPBEXHLevel1X 4 5 2 6 2" xfId="35057" xr:uid="{00000000-0005-0000-0000-00003F5F0000}"/>
    <cellStyle name="SAPBEXHLevel1X 4 5 2 7" xfId="21718" xr:uid="{00000000-0005-0000-0000-0000405F0000}"/>
    <cellStyle name="SAPBEXHLevel1X 4 5 2 7 2" xfId="36640" xr:uid="{00000000-0005-0000-0000-0000415F0000}"/>
    <cellStyle name="SAPBEXHLevel1X 4 5 2 8" xfId="41574" xr:uid="{87BA77B1-399B-4642-8F22-BA5A46C11AAC}"/>
    <cellStyle name="SAPBEXHLevel1X 4 5 2 9" xfId="44059" xr:uid="{8C25B35E-2C32-4FA3-93D5-3CE98261418E}"/>
    <cellStyle name="SAPBEXHLevel1X 4 5 3" xfId="8490" xr:uid="{00000000-0005-0000-0000-0000425F0000}"/>
    <cellStyle name="SAPBEXHLevel1X 4 5 3 2" xfId="24519" xr:uid="{00000000-0005-0000-0000-0000435F0000}"/>
    <cellStyle name="SAPBEXHLevel1X 4 5 4" xfId="11317" xr:uid="{00000000-0005-0000-0000-0000445F0000}"/>
    <cellStyle name="SAPBEXHLevel1X 4 5 4 2" xfId="27184" xr:uid="{00000000-0005-0000-0000-0000455F0000}"/>
    <cellStyle name="SAPBEXHLevel1X 4 5 5" xfId="13863" xr:uid="{00000000-0005-0000-0000-0000465F0000}"/>
    <cellStyle name="SAPBEXHLevel1X 4 5 5 2" xfId="29451" xr:uid="{00000000-0005-0000-0000-0000475F0000}"/>
    <cellStyle name="SAPBEXHLevel1X 4 5 6" xfId="16669" xr:uid="{00000000-0005-0000-0000-0000485F0000}"/>
    <cellStyle name="SAPBEXHLevel1X 4 5 6 2" xfId="31807" xr:uid="{00000000-0005-0000-0000-0000495F0000}"/>
    <cellStyle name="SAPBEXHLevel1X 4 5 7" xfId="19279" xr:uid="{00000000-0005-0000-0000-00004A5F0000}"/>
    <cellStyle name="SAPBEXHLevel1X 4 5 7 2" xfId="34226" xr:uid="{00000000-0005-0000-0000-00004B5F0000}"/>
    <cellStyle name="SAPBEXHLevel1X 4 5 8" xfId="39510" xr:uid="{BADE5F59-5C2B-4CF4-904E-B710C165B041}"/>
    <cellStyle name="SAPBEXHLevel1X 4 5 9" xfId="42840" xr:uid="{150DEA29-FF32-4C51-80A9-9116B94B46E6}"/>
    <cellStyle name="SAPBEXHLevel1X 4 6" xfId="3323" xr:uid="{00000000-0005-0000-0000-00004C5F0000}"/>
    <cellStyle name="SAPBEXHLevel1X 4 6 10" xfId="45034" xr:uid="{180BB36E-0405-4DB1-B054-6262D9030475}"/>
    <cellStyle name="SAPBEXHLevel1X 4 6 11" xfId="47360" xr:uid="{D9B0D443-C017-464E-841C-340E8E6FDFB6}"/>
    <cellStyle name="SAPBEXHLevel1X 4 6 2" xfId="4214" xr:uid="{00000000-0005-0000-0000-00004D5F0000}"/>
    <cellStyle name="SAPBEXHLevel1X 4 6 2 10" xfId="46250" xr:uid="{69345CCA-05D7-49D7-B505-41994CE0CD20}"/>
    <cellStyle name="SAPBEXHLevel1X 4 6 2 11" xfId="48568" xr:uid="{AD018485-2AE9-4B17-802A-FC7C6B34E490}"/>
    <cellStyle name="SAPBEXHLevel1X 4 6 2 2" xfId="9369" xr:uid="{00000000-0005-0000-0000-00004E5F0000}"/>
    <cellStyle name="SAPBEXHLevel1X 4 6 2 2 2" xfId="25361" xr:uid="{00000000-0005-0000-0000-00004F5F0000}"/>
    <cellStyle name="SAPBEXHLevel1X 4 6 2 3" xfId="12188" xr:uid="{00000000-0005-0000-0000-0000505F0000}"/>
    <cellStyle name="SAPBEXHLevel1X 4 6 2 3 2" xfId="28032" xr:uid="{00000000-0005-0000-0000-0000515F0000}"/>
    <cellStyle name="SAPBEXHLevel1X 4 6 2 4" xfId="14398" xr:uid="{00000000-0005-0000-0000-0000525F0000}"/>
    <cellStyle name="SAPBEXHLevel1X 4 6 2 4 2" xfId="29917" xr:uid="{00000000-0005-0000-0000-0000535F0000}"/>
    <cellStyle name="SAPBEXHLevel1X 4 6 2 5" xfId="17511" xr:uid="{00000000-0005-0000-0000-0000545F0000}"/>
    <cellStyle name="SAPBEXHLevel1X 4 6 2 5 2" xfId="32627" xr:uid="{00000000-0005-0000-0000-0000555F0000}"/>
    <cellStyle name="SAPBEXHLevel1X 4 6 2 6" xfId="20119" xr:uid="{00000000-0005-0000-0000-0000565F0000}"/>
    <cellStyle name="SAPBEXHLevel1X 4 6 2 6 2" xfId="35056" xr:uid="{00000000-0005-0000-0000-0000575F0000}"/>
    <cellStyle name="SAPBEXHLevel1X 4 6 2 7" xfId="21534" xr:uid="{00000000-0005-0000-0000-0000585F0000}"/>
    <cellStyle name="SAPBEXHLevel1X 4 6 2 7 2" xfId="36460" xr:uid="{00000000-0005-0000-0000-0000595F0000}"/>
    <cellStyle name="SAPBEXHLevel1X 4 6 2 8" xfId="41573" xr:uid="{58460FF0-3573-47AC-89BB-56D658CE06FB}"/>
    <cellStyle name="SAPBEXHLevel1X 4 6 2 9" xfId="44060" xr:uid="{7BDF36F4-700F-4426-8072-18C632B92DD7}"/>
    <cellStyle name="SAPBEXHLevel1X 4 6 3" xfId="8491" xr:uid="{00000000-0005-0000-0000-00005A5F0000}"/>
    <cellStyle name="SAPBEXHLevel1X 4 6 3 2" xfId="24520" xr:uid="{00000000-0005-0000-0000-00005B5F0000}"/>
    <cellStyle name="SAPBEXHLevel1X 4 6 4" xfId="11318" xr:uid="{00000000-0005-0000-0000-00005C5F0000}"/>
    <cellStyle name="SAPBEXHLevel1X 4 6 4 2" xfId="27185" xr:uid="{00000000-0005-0000-0000-00005D5F0000}"/>
    <cellStyle name="SAPBEXHLevel1X 4 6 5" xfId="15001" xr:uid="{00000000-0005-0000-0000-00005E5F0000}"/>
    <cellStyle name="SAPBEXHLevel1X 4 6 5 2" xfId="30448" xr:uid="{00000000-0005-0000-0000-00005F5F0000}"/>
    <cellStyle name="SAPBEXHLevel1X 4 6 6" xfId="16670" xr:uid="{00000000-0005-0000-0000-0000605F0000}"/>
    <cellStyle name="SAPBEXHLevel1X 4 6 6 2" xfId="31808" xr:uid="{00000000-0005-0000-0000-0000615F0000}"/>
    <cellStyle name="SAPBEXHLevel1X 4 6 7" xfId="19280" xr:uid="{00000000-0005-0000-0000-0000625F0000}"/>
    <cellStyle name="SAPBEXHLevel1X 4 6 7 2" xfId="34227" xr:uid="{00000000-0005-0000-0000-0000635F0000}"/>
    <cellStyle name="SAPBEXHLevel1X 4 6 8" xfId="38231" xr:uid="{3EE77565-EEB4-4479-832A-E206E65A5274}"/>
    <cellStyle name="SAPBEXHLevel1X 4 6 9" xfId="42841" xr:uid="{5EFEB7CC-A198-4F49-8D03-AF6CC069DA5F}"/>
    <cellStyle name="SAPBEXHLevel1X 4 7" xfId="3324" xr:uid="{00000000-0005-0000-0000-0000645F0000}"/>
    <cellStyle name="SAPBEXHLevel1X 4 7 10" xfId="45035" xr:uid="{B2E41909-B189-4BC7-A98F-F1772BAFCB63}"/>
    <cellStyle name="SAPBEXHLevel1X 4 7 11" xfId="47361" xr:uid="{00D6E978-240B-465E-BBFE-C02F8D34BD2F}"/>
    <cellStyle name="SAPBEXHLevel1X 4 7 2" xfId="4213" xr:uid="{00000000-0005-0000-0000-0000655F0000}"/>
    <cellStyle name="SAPBEXHLevel1X 4 7 2 10" xfId="46251" xr:uid="{00B75CB6-40C2-410B-A106-93D937A58F0E}"/>
    <cellStyle name="SAPBEXHLevel1X 4 7 2 11" xfId="48569" xr:uid="{E239F710-B37B-42B8-A1F0-6F2B72D45066}"/>
    <cellStyle name="SAPBEXHLevel1X 4 7 2 2" xfId="9368" xr:uid="{00000000-0005-0000-0000-0000665F0000}"/>
    <cellStyle name="SAPBEXHLevel1X 4 7 2 2 2" xfId="25360" xr:uid="{00000000-0005-0000-0000-0000675F0000}"/>
    <cellStyle name="SAPBEXHLevel1X 4 7 2 3" xfId="12187" xr:uid="{00000000-0005-0000-0000-0000685F0000}"/>
    <cellStyle name="SAPBEXHLevel1X 4 7 2 3 2" xfId="28031" xr:uid="{00000000-0005-0000-0000-0000695F0000}"/>
    <cellStyle name="SAPBEXHLevel1X 4 7 2 4" xfId="14540" xr:uid="{00000000-0005-0000-0000-00006A5F0000}"/>
    <cellStyle name="SAPBEXHLevel1X 4 7 2 4 2" xfId="30043" xr:uid="{00000000-0005-0000-0000-00006B5F0000}"/>
    <cellStyle name="SAPBEXHLevel1X 4 7 2 5" xfId="17510" xr:uid="{00000000-0005-0000-0000-00006C5F0000}"/>
    <cellStyle name="SAPBEXHLevel1X 4 7 2 5 2" xfId="32626" xr:uid="{00000000-0005-0000-0000-00006D5F0000}"/>
    <cellStyle name="SAPBEXHLevel1X 4 7 2 6" xfId="20118" xr:uid="{00000000-0005-0000-0000-00006E5F0000}"/>
    <cellStyle name="SAPBEXHLevel1X 4 7 2 6 2" xfId="35055" xr:uid="{00000000-0005-0000-0000-00006F5F0000}"/>
    <cellStyle name="SAPBEXHLevel1X 4 7 2 7" xfId="21719" xr:uid="{00000000-0005-0000-0000-0000705F0000}"/>
    <cellStyle name="SAPBEXHLevel1X 4 7 2 7 2" xfId="36641" xr:uid="{00000000-0005-0000-0000-0000715F0000}"/>
    <cellStyle name="SAPBEXHLevel1X 4 7 2 8" xfId="41572" xr:uid="{C9944EDD-E144-47C9-96FE-6B791FA1D8D9}"/>
    <cellStyle name="SAPBEXHLevel1X 4 7 2 9" xfId="44061" xr:uid="{A5DAB884-9A89-4CE5-B9C5-4CBA137A8CF5}"/>
    <cellStyle name="SAPBEXHLevel1X 4 7 3" xfId="8492" xr:uid="{00000000-0005-0000-0000-0000725F0000}"/>
    <cellStyle name="SAPBEXHLevel1X 4 7 3 2" xfId="24521" xr:uid="{00000000-0005-0000-0000-0000735F0000}"/>
    <cellStyle name="SAPBEXHLevel1X 4 7 4" xfId="11319" xr:uid="{00000000-0005-0000-0000-0000745F0000}"/>
    <cellStyle name="SAPBEXHLevel1X 4 7 4 2" xfId="27186" xr:uid="{00000000-0005-0000-0000-0000755F0000}"/>
    <cellStyle name="SAPBEXHLevel1X 4 7 5" xfId="15002" xr:uid="{00000000-0005-0000-0000-0000765F0000}"/>
    <cellStyle name="SAPBEXHLevel1X 4 7 5 2" xfId="30449" xr:uid="{00000000-0005-0000-0000-0000775F0000}"/>
    <cellStyle name="SAPBEXHLevel1X 4 7 6" xfId="16671" xr:uid="{00000000-0005-0000-0000-0000785F0000}"/>
    <cellStyle name="SAPBEXHLevel1X 4 7 6 2" xfId="31809" xr:uid="{00000000-0005-0000-0000-0000795F0000}"/>
    <cellStyle name="SAPBEXHLevel1X 4 7 7" xfId="19281" xr:uid="{00000000-0005-0000-0000-00007A5F0000}"/>
    <cellStyle name="SAPBEXHLevel1X 4 7 7 2" xfId="34228" xr:uid="{00000000-0005-0000-0000-00007B5F0000}"/>
    <cellStyle name="SAPBEXHLevel1X 4 7 8" xfId="40649" xr:uid="{BECB23BA-7521-448D-95FE-0A37F872E641}"/>
    <cellStyle name="SAPBEXHLevel1X 4 7 9" xfId="42842" xr:uid="{3F3C4BDE-B77D-43C3-AAC2-F512745FC242}"/>
    <cellStyle name="SAPBEXHLevel1X 4 8" xfId="3325" xr:uid="{00000000-0005-0000-0000-00007C5F0000}"/>
    <cellStyle name="SAPBEXHLevel1X 4 8 10" xfId="45036" xr:uid="{A3328EE4-3847-4415-A49F-FB99A22253DD}"/>
    <cellStyle name="SAPBEXHLevel1X 4 8 11" xfId="47362" xr:uid="{41E09F07-4813-428E-801C-45B73490D124}"/>
    <cellStyle name="SAPBEXHLevel1X 4 8 2" xfId="4212" xr:uid="{00000000-0005-0000-0000-00007D5F0000}"/>
    <cellStyle name="SAPBEXHLevel1X 4 8 2 10" xfId="46252" xr:uid="{279F8FD5-B7C4-4C0E-B0E1-96559B1864FF}"/>
    <cellStyle name="SAPBEXHLevel1X 4 8 2 11" xfId="48570" xr:uid="{C4E3EC5C-75E0-4520-B06B-4369978DDE0E}"/>
    <cellStyle name="SAPBEXHLevel1X 4 8 2 2" xfId="9367" xr:uid="{00000000-0005-0000-0000-00007E5F0000}"/>
    <cellStyle name="SAPBEXHLevel1X 4 8 2 2 2" xfId="25359" xr:uid="{00000000-0005-0000-0000-00007F5F0000}"/>
    <cellStyle name="SAPBEXHLevel1X 4 8 2 3" xfId="12186" xr:uid="{00000000-0005-0000-0000-0000805F0000}"/>
    <cellStyle name="SAPBEXHLevel1X 4 8 2 3 2" xfId="28030" xr:uid="{00000000-0005-0000-0000-0000815F0000}"/>
    <cellStyle name="SAPBEXHLevel1X 4 8 2 4" xfId="14397" xr:uid="{00000000-0005-0000-0000-0000825F0000}"/>
    <cellStyle name="SAPBEXHLevel1X 4 8 2 4 2" xfId="29916" xr:uid="{00000000-0005-0000-0000-0000835F0000}"/>
    <cellStyle name="SAPBEXHLevel1X 4 8 2 5" xfId="17509" xr:uid="{00000000-0005-0000-0000-0000845F0000}"/>
    <cellStyle name="SAPBEXHLevel1X 4 8 2 5 2" xfId="32625" xr:uid="{00000000-0005-0000-0000-0000855F0000}"/>
    <cellStyle name="SAPBEXHLevel1X 4 8 2 6" xfId="20117" xr:uid="{00000000-0005-0000-0000-0000865F0000}"/>
    <cellStyle name="SAPBEXHLevel1X 4 8 2 6 2" xfId="35054" xr:uid="{00000000-0005-0000-0000-0000875F0000}"/>
    <cellStyle name="SAPBEXHLevel1X 4 8 2 7" xfId="21533" xr:uid="{00000000-0005-0000-0000-0000885F0000}"/>
    <cellStyle name="SAPBEXHLevel1X 4 8 2 7 2" xfId="36459" xr:uid="{00000000-0005-0000-0000-0000895F0000}"/>
    <cellStyle name="SAPBEXHLevel1X 4 8 2 8" xfId="41571" xr:uid="{7EC3323A-5A4C-4481-9E8E-D55D3B2A6269}"/>
    <cellStyle name="SAPBEXHLevel1X 4 8 2 9" xfId="44062" xr:uid="{BB2C2905-67C4-4088-9D80-8E927E3EF4B9}"/>
    <cellStyle name="SAPBEXHLevel1X 4 8 3" xfId="8493" xr:uid="{00000000-0005-0000-0000-00008A5F0000}"/>
    <cellStyle name="SAPBEXHLevel1X 4 8 3 2" xfId="24522" xr:uid="{00000000-0005-0000-0000-00008B5F0000}"/>
    <cellStyle name="SAPBEXHLevel1X 4 8 4" xfId="11320" xr:uid="{00000000-0005-0000-0000-00008C5F0000}"/>
    <cellStyle name="SAPBEXHLevel1X 4 8 4 2" xfId="27187" xr:uid="{00000000-0005-0000-0000-00008D5F0000}"/>
    <cellStyle name="SAPBEXHLevel1X 4 8 5" xfId="13864" xr:uid="{00000000-0005-0000-0000-00008E5F0000}"/>
    <cellStyle name="SAPBEXHLevel1X 4 8 5 2" xfId="29452" xr:uid="{00000000-0005-0000-0000-00008F5F0000}"/>
    <cellStyle name="SAPBEXHLevel1X 4 8 6" xfId="16672" xr:uid="{00000000-0005-0000-0000-0000905F0000}"/>
    <cellStyle name="SAPBEXHLevel1X 4 8 6 2" xfId="31810" xr:uid="{00000000-0005-0000-0000-0000915F0000}"/>
    <cellStyle name="SAPBEXHLevel1X 4 8 7" xfId="19282" xr:uid="{00000000-0005-0000-0000-0000925F0000}"/>
    <cellStyle name="SAPBEXHLevel1X 4 8 7 2" xfId="34229" xr:uid="{00000000-0005-0000-0000-0000935F0000}"/>
    <cellStyle name="SAPBEXHLevel1X 4 8 8" xfId="39509" xr:uid="{9F46FC36-0186-4564-A150-1E5A2CE69628}"/>
    <cellStyle name="SAPBEXHLevel1X 4 8 9" xfId="42843" xr:uid="{069FEC2F-7235-421A-984D-B9D8324F8888}"/>
    <cellStyle name="SAPBEXHLevel1X 4 9" xfId="3326" xr:uid="{00000000-0005-0000-0000-0000945F0000}"/>
    <cellStyle name="SAPBEXHLevel1X 4 9 10" xfId="45037" xr:uid="{35A1C698-22B6-4997-99DE-BD8642C95E52}"/>
    <cellStyle name="SAPBEXHLevel1X 4 9 11" xfId="47363" xr:uid="{06461ED3-45C7-42C8-802D-0B3E75E8ED43}"/>
    <cellStyle name="SAPBEXHLevel1X 4 9 2" xfId="4211" xr:uid="{00000000-0005-0000-0000-0000955F0000}"/>
    <cellStyle name="SAPBEXHLevel1X 4 9 2 10" xfId="46253" xr:uid="{F047BA5C-3C36-4F03-9819-BE3DAFA4DE43}"/>
    <cellStyle name="SAPBEXHLevel1X 4 9 2 11" xfId="48571" xr:uid="{897B6A0E-19CE-4E9E-8E67-DD55805B82AE}"/>
    <cellStyle name="SAPBEXHLevel1X 4 9 2 2" xfId="9366" xr:uid="{00000000-0005-0000-0000-0000965F0000}"/>
    <cellStyle name="SAPBEXHLevel1X 4 9 2 2 2" xfId="25358" xr:uid="{00000000-0005-0000-0000-0000975F0000}"/>
    <cellStyle name="SAPBEXHLevel1X 4 9 2 3" xfId="12185" xr:uid="{00000000-0005-0000-0000-0000985F0000}"/>
    <cellStyle name="SAPBEXHLevel1X 4 9 2 3 2" xfId="28029" xr:uid="{00000000-0005-0000-0000-0000995F0000}"/>
    <cellStyle name="SAPBEXHLevel1X 4 9 2 4" xfId="7651" xr:uid="{00000000-0005-0000-0000-00009A5F0000}"/>
    <cellStyle name="SAPBEXHLevel1X 4 9 2 4 2" xfId="23781" xr:uid="{00000000-0005-0000-0000-00009B5F0000}"/>
    <cellStyle name="SAPBEXHLevel1X 4 9 2 5" xfId="17508" xr:uid="{00000000-0005-0000-0000-00009C5F0000}"/>
    <cellStyle name="SAPBEXHLevel1X 4 9 2 5 2" xfId="32624" xr:uid="{00000000-0005-0000-0000-00009D5F0000}"/>
    <cellStyle name="SAPBEXHLevel1X 4 9 2 6" xfId="20116" xr:uid="{00000000-0005-0000-0000-00009E5F0000}"/>
    <cellStyle name="SAPBEXHLevel1X 4 9 2 6 2" xfId="35053" xr:uid="{00000000-0005-0000-0000-00009F5F0000}"/>
    <cellStyle name="SAPBEXHLevel1X 4 9 2 7" xfId="21720" xr:uid="{00000000-0005-0000-0000-0000A05F0000}"/>
    <cellStyle name="SAPBEXHLevel1X 4 9 2 7 2" xfId="36642" xr:uid="{00000000-0005-0000-0000-0000A15F0000}"/>
    <cellStyle name="SAPBEXHLevel1X 4 9 2 8" xfId="41570" xr:uid="{D1098DC2-55D0-41F2-81A1-A1A23CFC4126}"/>
    <cellStyle name="SAPBEXHLevel1X 4 9 2 9" xfId="44063" xr:uid="{9F8E5877-A4B7-48E3-9070-36610FE15DC1}"/>
    <cellStyle name="SAPBEXHLevel1X 4 9 3" xfId="8494" xr:uid="{00000000-0005-0000-0000-0000A25F0000}"/>
    <cellStyle name="SAPBEXHLevel1X 4 9 3 2" xfId="24523" xr:uid="{00000000-0005-0000-0000-0000A35F0000}"/>
    <cellStyle name="SAPBEXHLevel1X 4 9 4" xfId="11321" xr:uid="{00000000-0005-0000-0000-0000A45F0000}"/>
    <cellStyle name="SAPBEXHLevel1X 4 9 4 2" xfId="27188" xr:uid="{00000000-0005-0000-0000-0000A55F0000}"/>
    <cellStyle name="SAPBEXHLevel1X 4 9 5" xfId="13865" xr:uid="{00000000-0005-0000-0000-0000A65F0000}"/>
    <cellStyle name="SAPBEXHLevel1X 4 9 5 2" xfId="29453" xr:uid="{00000000-0005-0000-0000-0000A75F0000}"/>
    <cellStyle name="SAPBEXHLevel1X 4 9 6" xfId="16673" xr:uid="{00000000-0005-0000-0000-0000A85F0000}"/>
    <cellStyle name="SAPBEXHLevel1X 4 9 6 2" xfId="31811" xr:uid="{00000000-0005-0000-0000-0000A95F0000}"/>
    <cellStyle name="SAPBEXHLevel1X 4 9 7" xfId="19283" xr:uid="{00000000-0005-0000-0000-0000AA5F0000}"/>
    <cellStyle name="SAPBEXHLevel1X 4 9 7 2" xfId="34230" xr:uid="{00000000-0005-0000-0000-0000AB5F0000}"/>
    <cellStyle name="SAPBEXHLevel1X 4 9 8" xfId="40648" xr:uid="{FC9AE362-5513-4A29-BB16-83499E0CAA73}"/>
    <cellStyle name="SAPBEXHLevel1X 4 9 9" xfId="42844" xr:uid="{1E686FD8-C1E5-423C-A151-1384D06A721C}"/>
    <cellStyle name="SAPBEXHLevel1X 5" xfId="871" xr:uid="{00000000-0005-0000-0000-0000AC5F0000}"/>
    <cellStyle name="SAPBEXHLevel1X 5 10" xfId="3328" xr:uid="{00000000-0005-0000-0000-0000AD5F0000}"/>
    <cellStyle name="SAPBEXHLevel1X 5 10 10" xfId="45038" xr:uid="{AF1E87C4-0965-4FA1-955E-2118F5CB3566}"/>
    <cellStyle name="SAPBEXHLevel1X 5 10 11" xfId="47364" xr:uid="{0362391F-FB7A-4D04-913C-E3598864C85B}"/>
    <cellStyle name="SAPBEXHLevel1X 5 10 2" xfId="4207" xr:uid="{00000000-0005-0000-0000-0000AE5F0000}"/>
    <cellStyle name="SAPBEXHLevel1X 5 10 2 10" xfId="46254" xr:uid="{421D1836-2126-4341-8396-467BB5589EDC}"/>
    <cellStyle name="SAPBEXHLevel1X 5 10 2 11" xfId="48572" xr:uid="{AD894F9F-DFD3-45A8-9F1A-D81C6D365FFA}"/>
    <cellStyle name="SAPBEXHLevel1X 5 10 2 2" xfId="9362" xr:uid="{00000000-0005-0000-0000-0000AF5F0000}"/>
    <cellStyle name="SAPBEXHLevel1X 5 10 2 2 2" xfId="25354" xr:uid="{00000000-0005-0000-0000-0000B05F0000}"/>
    <cellStyle name="SAPBEXHLevel1X 5 10 2 3" xfId="12181" xr:uid="{00000000-0005-0000-0000-0000B15F0000}"/>
    <cellStyle name="SAPBEXHLevel1X 5 10 2 3 2" xfId="28025" xr:uid="{00000000-0005-0000-0000-0000B25F0000}"/>
    <cellStyle name="SAPBEXHLevel1X 5 10 2 4" xfId="5958" xr:uid="{00000000-0005-0000-0000-0000B35F0000}"/>
    <cellStyle name="SAPBEXHLevel1X 5 10 2 4 2" xfId="22932" xr:uid="{00000000-0005-0000-0000-0000B45F0000}"/>
    <cellStyle name="SAPBEXHLevel1X 5 10 2 5" xfId="17504" xr:uid="{00000000-0005-0000-0000-0000B55F0000}"/>
    <cellStyle name="SAPBEXHLevel1X 5 10 2 5 2" xfId="32620" xr:uid="{00000000-0005-0000-0000-0000B65F0000}"/>
    <cellStyle name="SAPBEXHLevel1X 5 10 2 6" xfId="20112" xr:uid="{00000000-0005-0000-0000-0000B75F0000}"/>
    <cellStyle name="SAPBEXHLevel1X 5 10 2 6 2" xfId="35049" xr:uid="{00000000-0005-0000-0000-0000B85F0000}"/>
    <cellStyle name="SAPBEXHLevel1X 5 10 2 7" xfId="21211" xr:uid="{00000000-0005-0000-0000-0000B95F0000}"/>
    <cellStyle name="SAPBEXHLevel1X 5 10 2 7 2" xfId="36137" xr:uid="{00000000-0005-0000-0000-0000BA5F0000}"/>
    <cellStyle name="SAPBEXHLevel1X 5 10 2 8" xfId="38155" xr:uid="{76FD930A-AC50-464F-80FB-4CA91F5A8A70}"/>
    <cellStyle name="SAPBEXHLevel1X 5 10 2 9" xfId="44064" xr:uid="{AC555803-DBF1-451B-9FEA-8DD646AF299B}"/>
    <cellStyle name="SAPBEXHLevel1X 5 10 3" xfId="8496" xr:uid="{00000000-0005-0000-0000-0000BB5F0000}"/>
    <cellStyle name="SAPBEXHLevel1X 5 10 3 2" xfId="24525" xr:uid="{00000000-0005-0000-0000-0000BC5F0000}"/>
    <cellStyle name="SAPBEXHLevel1X 5 10 4" xfId="11323" xr:uid="{00000000-0005-0000-0000-0000BD5F0000}"/>
    <cellStyle name="SAPBEXHLevel1X 5 10 4 2" xfId="27190" xr:uid="{00000000-0005-0000-0000-0000BE5F0000}"/>
    <cellStyle name="SAPBEXHLevel1X 5 10 5" xfId="15000" xr:uid="{00000000-0005-0000-0000-0000BF5F0000}"/>
    <cellStyle name="SAPBEXHLevel1X 5 10 5 2" xfId="30447" xr:uid="{00000000-0005-0000-0000-0000C05F0000}"/>
    <cellStyle name="SAPBEXHLevel1X 5 10 6" xfId="16675" xr:uid="{00000000-0005-0000-0000-0000C15F0000}"/>
    <cellStyle name="SAPBEXHLevel1X 5 10 6 2" xfId="31813" xr:uid="{00000000-0005-0000-0000-0000C25F0000}"/>
    <cellStyle name="SAPBEXHLevel1X 5 10 7" xfId="19285" xr:uid="{00000000-0005-0000-0000-0000C35F0000}"/>
    <cellStyle name="SAPBEXHLevel1X 5 10 7 2" xfId="34232" xr:uid="{00000000-0005-0000-0000-0000C45F0000}"/>
    <cellStyle name="SAPBEXHLevel1X 5 10 8" xfId="42012" xr:uid="{044B4099-D411-4A37-BC76-F396D6FBCF78}"/>
    <cellStyle name="SAPBEXHLevel1X 5 10 9" xfId="42845" xr:uid="{A97C1C70-DC91-4372-9857-789D51109DE3}"/>
    <cellStyle name="SAPBEXHLevel1X 5 11" xfId="3329" xr:uid="{00000000-0005-0000-0000-0000C55F0000}"/>
    <cellStyle name="SAPBEXHLevel1X 5 11 10" xfId="45039" xr:uid="{C3F66194-EAB0-4BE3-B2D7-EE5E88EAA77C}"/>
    <cellStyle name="SAPBEXHLevel1X 5 11 11" xfId="47365" xr:uid="{EC1022CD-E851-4304-A783-CEE518DFF9A8}"/>
    <cellStyle name="SAPBEXHLevel1X 5 11 2" xfId="4206" xr:uid="{00000000-0005-0000-0000-0000C65F0000}"/>
    <cellStyle name="SAPBEXHLevel1X 5 11 2 10" xfId="46255" xr:uid="{993A2944-4086-40E5-B458-238D0C3FE80A}"/>
    <cellStyle name="SAPBEXHLevel1X 5 11 2 11" xfId="48573" xr:uid="{C11B413E-D0BD-4C27-BB2F-1BCD6866F9BD}"/>
    <cellStyle name="SAPBEXHLevel1X 5 11 2 2" xfId="9361" xr:uid="{00000000-0005-0000-0000-0000C75F0000}"/>
    <cellStyle name="SAPBEXHLevel1X 5 11 2 2 2" xfId="25353" xr:uid="{00000000-0005-0000-0000-0000C85F0000}"/>
    <cellStyle name="SAPBEXHLevel1X 5 11 2 3" xfId="12180" xr:uid="{00000000-0005-0000-0000-0000C95F0000}"/>
    <cellStyle name="SAPBEXHLevel1X 5 11 2 3 2" xfId="28024" xr:uid="{00000000-0005-0000-0000-0000CA5F0000}"/>
    <cellStyle name="SAPBEXHLevel1X 5 11 2 4" xfId="5959" xr:uid="{00000000-0005-0000-0000-0000CB5F0000}"/>
    <cellStyle name="SAPBEXHLevel1X 5 11 2 4 2" xfId="22933" xr:uid="{00000000-0005-0000-0000-0000CC5F0000}"/>
    <cellStyle name="SAPBEXHLevel1X 5 11 2 5" xfId="17503" xr:uid="{00000000-0005-0000-0000-0000CD5F0000}"/>
    <cellStyle name="SAPBEXHLevel1X 5 11 2 5 2" xfId="32619" xr:uid="{00000000-0005-0000-0000-0000CE5F0000}"/>
    <cellStyle name="SAPBEXHLevel1X 5 11 2 6" xfId="20111" xr:uid="{00000000-0005-0000-0000-0000CF5F0000}"/>
    <cellStyle name="SAPBEXHLevel1X 5 11 2 6 2" xfId="35048" xr:uid="{00000000-0005-0000-0000-0000D05F0000}"/>
    <cellStyle name="SAPBEXHLevel1X 5 11 2 7" xfId="21722" xr:uid="{00000000-0005-0000-0000-0000D15F0000}"/>
    <cellStyle name="SAPBEXHLevel1X 5 11 2 7 2" xfId="36644" xr:uid="{00000000-0005-0000-0000-0000D25F0000}"/>
    <cellStyle name="SAPBEXHLevel1X 5 11 2 8" xfId="38154" xr:uid="{B0F6271C-94C4-4DAF-BA22-62C668979DEE}"/>
    <cellStyle name="SAPBEXHLevel1X 5 11 2 9" xfId="44065" xr:uid="{CC1E67B9-FBF4-4506-A350-356DA24CC78D}"/>
    <cellStyle name="SAPBEXHLevel1X 5 11 3" xfId="8497" xr:uid="{00000000-0005-0000-0000-0000D35F0000}"/>
    <cellStyle name="SAPBEXHLevel1X 5 11 3 2" xfId="24526" xr:uid="{00000000-0005-0000-0000-0000D45F0000}"/>
    <cellStyle name="SAPBEXHLevel1X 5 11 4" xfId="11324" xr:uid="{00000000-0005-0000-0000-0000D55F0000}"/>
    <cellStyle name="SAPBEXHLevel1X 5 11 4 2" xfId="27191" xr:uid="{00000000-0005-0000-0000-0000D65F0000}"/>
    <cellStyle name="SAPBEXHLevel1X 5 11 5" xfId="13866" xr:uid="{00000000-0005-0000-0000-0000D75F0000}"/>
    <cellStyle name="SAPBEXHLevel1X 5 11 5 2" xfId="29454" xr:uid="{00000000-0005-0000-0000-0000D85F0000}"/>
    <cellStyle name="SAPBEXHLevel1X 5 11 6" xfId="16676" xr:uid="{00000000-0005-0000-0000-0000D95F0000}"/>
    <cellStyle name="SAPBEXHLevel1X 5 11 6 2" xfId="31814" xr:uid="{00000000-0005-0000-0000-0000DA5F0000}"/>
    <cellStyle name="SAPBEXHLevel1X 5 11 7" xfId="19286" xr:uid="{00000000-0005-0000-0000-0000DB5F0000}"/>
    <cellStyle name="SAPBEXHLevel1X 5 11 7 2" xfId="34233" xr:uid="{00000000-0005-0000-0000-0000DC5F0000}"/>
    <cellStyle name="SAPBEXHLevel1X 5 11 8" xfId="41849" xr:uid="{2DEC3CC3-3D4D-4438-BC83-F6C6AEC70325}"/>
    <cellStyle name="SAPBEXHLevel1X 5 11 9" xfId="42846" xr:uid="{CCBE5E92-800F-4948-99F6-13B75FD3B5CB}"/>
    <cellStyle name="SAPBEXHLevel1X 5 12" xfId="3330" xr:uid="{00000000-0005-0000-0000-0000DD5F0000}"/>
    <cellStyle name="SAPBEXHLevel1X 5 12 10" xfId="45040" xr:uid="{A4557EF3-BE09-4D64-AC83-92027B51B0E7}"/>
    <cellStyle name="SAPBEXHLevel1X 5 12 11" xfId="47366" xr:uid="{56F6C5AE-61B8-45D4-9D32-083A75291D14}"/>
    <cellStyle name="SAPBEXHLevel1X 5 12 2" xfId="4205" xr:uid="{00000000-0005-0000-0000-0000DE5F0000}"/>
    <cellStyle name="SAPBEXHLevel1X 5 12 2 10" xfId="46256" xr:uid="{9A286C67-AC4C-4661-B25D-5F9E26E05E6D}"/>
    <cellStyle name="SAPBEXHLevel1X 5 12 2 11" xfId="48574" xr:uid="{3C38EF51-CDF4-45FE-8739-94F499CEA08F}"/>
    <cellStyle name="SAPBEXHLevel1X 5 12 2 2" xfId="9360" xr:uid="{00000000-0005-0000-0000-0000DF5F0000}"/>
    <cellStyle name="SAPBEXHLevel1X 5 12 2 2 2" xfId="25352" xr:uid="{00000000-0005-0000-0000-0000E05F0000}"/>
    <cellStyle name="SAPBEXHLevel1X 5 12 2 3" xfId="12179" xr:uid="{00000000-0005-0000-0000-0000E15F0000}"/>
    <cellStyle name="SAPBEXHLevel1X 5 12 2 3 2" xfId="28023" xr:uid="{00000000-0005-0000-0000-0000E25F0000}"/>
    <cellStyle name="SAPBEXHLevel1X 5 12 2 4" xfId="14542" xr:uid="{00000000-0005-0000-0000-0000E35F0000}"/>
    <cellStyle name="SAPBEXHLevel1X 5 12 2 4 2" xfId="30045" xr:uid="{00000000-0005-0000-0000-0000E45F0000}"/>
    <cellStyle name="SAPBEXHLevel1X 5 12 2 5" xfId="17502" xr:uid="{00000000-0005-0000-0000-0000E55F0000}"/>
    <cellStyle name="SAPBEXHLevel1X 5 12 2 5 2" xfId="32618" xr:uid="{00000000-0005-0000-0000-0000E65F0000}"/>
    <cellStyle name="SAPBEXHLevel1X 5 12 2 6" xfId="20110" xr:uid="{00000000-0005-0000-0000-0000E75F0000}"/>
    <cellStyle name="SAPBEXHLevel1X 5 12 2 6 2" xfId="35047" xr:uid="{00000000-0005-0000-0000-0000E85F0000}"/>
    <cellStyle name="SAPBEXHLevel1X 5 12 2 7" xfId="21978" xr:uid="{00000000-0005-0000-0000-0000E95F0000}"/>
    <cellStyle name="SAPBEXHLevel1X 5 12 2 7 2" xfId="36897" xr:uid="{00000000-0005-0000-0000-0000EA5F0000}"/>
    <cellStyle name="SAPBEXHLevel1X 5 12 2 8" xfId="38153" xr:uid="{18D001F3-C91D-4528-B54D-2598D8E905BC}"/>
    <cellStyle name="SAPBEXHLevel1X 5 12 2 9" xfId="44066" xr:uid="{C5F76410-241C-4F6B-BF8D-D1F9BB6E8969}"/>
    <cellStyle name="SAPBEXHLevel1X 5 12 3" xfId="8498" xr:uid="{00000000-0005-0000-0000-0000EB5F0000}"/>
    <cellStyle name="SAPBEXHLevel1X 5 12 3 2" xfId="24527" xr:uid="{00000000-0005-0000-0000-0000EC5F0000}"/>
    <cellStyle name="SAPBEXHLevel1X 5 12 4" xfId="11325" xr:uid="{00000000-0005-0000-0000-0000ED5F0000}"/>
    <cellStyle name="SAPBEXHLevel1X 5 12 4 2" xfId="27192" xr:uid="{00000000-0005-0000-0000-0000EE5F0000}"/>
    <cellStyle name="SAPBEXHLevel1X 5 12 5" xfId="13867" xr:uid="{00000000-0005-0000-0000-0000EF5F0000}"/>
    <cellStyle name="SAPBEXHLevel1X 5 12 5 2" xfId="29455" xr:uid="{00000000-0005-0000-0000-0000F05F0000}"/>
    <cellStyle name="SAPBEXHLevel1X 5 12 6" xfId="16677" xr:uid="{00000000-0005-0000-0000-0000F15F0000}"/>
    <cellStyle name="SAPBEXHLevel1X 5 12 6 2" xfId="31815" xr:uid="{00000000-0005-0000-0000-0000F25F0000}"/>
    <cellStyle name="SAPBEXHLevel1X 5 12 7" xfId="19287" xr:uid="{00000000-0005-0000-0000-0000F35F0000}"/>
    <cellStyle name="SAPBEXHLevel1X 5 12 7 2" xfId="34234" xr:uid="{00000000-0005-0000-0000-0000F45F0000}"/>
    <cellStyle name="SAPBEXHLevel1X 5 12 8" xfId="39508" xr:uid="{6892B6AC-AE12-49BE-9C82-ACD9CB3352BE}"/>
    <cellStyle name="SAPBEXHLevel1X 5 12 9" xfId="42847" xr:uid="{3EC16F37-DC61-4CF4-8A11-5B8733D6FB0D}"/>
    <cellStyle name="SAPBEXHLevel1X 5 13" xfId="3331" xr:uid="{00000000-0005-0000-0000-0000F55F0000}"/>
    <cellStyle name="SAPBEXHLevel1X 5 13 10" xfId="45041" xr:uid="{8423EE00-A7C5-4843-860E-B56976DF1E2D}"/>
    <cellStyle name="SAPBEXHLevel1X 5 13 11" xfId="47367" xr:uid="{9F058942-2630-42CE-8923-F8DE25368A59}"/>
    <cellStyle name="SAPBEXHLevel1X 5 13 2" xfId="4204" xr:uid="{00000000-0005-0000-0000-0000F65F0000}"/>
    <cellStyle name="SAPBEXHLevel1X 5 13 2 10" xfId="46257" xr:uid="{FFF3E552-A142-474F-89F7-8B0179965C96}"/>
    <cellStyle name="SAPBEXHLevel1X 5 13 2 11" xfId="48575" xr:uid="{9E580344-78BF-48D6-B524-BAF4FE4B710D}"/>
    <cellStyle name="SAPBEXHLevel1X 5 13 2 2" xfId="9359" xr:uid="{00000000-0005-0000-0000-0000F75F0000}"/>
    <cellStyle name="SAPBEXHLevel1X 5 13 2 2 2" xfId="25351" xr:uid="{00000000-0005-0000-0000-0000F85F0000}"/>
    <cellStyle name="SAPBEXHLevel1X 5 13 2 3" xfId="12178" xr:uid="{00000000-0005-0000-0000-0000F95F0000}"/>
    <cellStyle name="SAPBEXHLevel1X 5 13 2 3 2" xfId="28022" xr:uid="{00000000-0005-0000-0000-0000FA5F0000}"/>
    <cellStyle name="SAPBEXHLevel1X 5 13 2 4" xfId="14394" xr:uid="{00000000-0005-0000-0000-0000FB5F0000}"/>
    <cellStyle name="SAPBEXHLevel1X 5 13 2 4 2" xfId="29913" xr:uid="{00000000-0005-0000-0000-0000FC5F0000}"/>
    <cellStyle name="SAPBEXHLevel1X 5 13 2 5" xfId="17501" xr:uid="{00000000-0005-0000-0000-0000FD5F0000}"/>
    <cellStyle name="SAPBEXHLevel1X 5 13 2 5 2" xfId="32617" xr:uid="{00000000-0005-0000-0000-0000FE5F0000}"/>
    <cellStyle name="SAPBEXHLevel1X 5 13 2 6" xfId="20109" xr:uid="{00000000-0005-0000-0000-0000FF5F0000}"/>
    <cellStyle name="SAPBEXHLevel1X 5 13 2 6 2" xfId="35046" xr:uid="{00000000-0005-0000-0000-000000600000}"/>
    <cellStyle name="SAPBEXHLevel1X 5 13 2 7" xfId="21210" xr:uid="{00000000-0005-0000-0000-000001600000}"/>
    <cellStyle name="SAPBEXHLevel1X 5 13 2 7 2" xfId="36136" xr:uid="{00000000-0005-0000-0000-000002600000}"/>
    <cellStyle name="SAPBEXHLevel1X 5 13 2 8" xfId="41569" xr:uid="{FD877FE6-8C64-46B6-8249-C5FDCA6FCDF1}"/>
    <cellStyle name="SAPBEXHLevel1X 5 13 2 9" xfId="44067" xr:uid="{F6D02B9C-6D43-490A-9C2D-6899096787D8}"/>
    <cellStyle name="SAPBEXHLevel1X 5 13 3" xfId="8499" xr:uid="{00000000-0005-0000-0000-000003600000}"/>
    <cellStyle name="SAPBEXHLevel1X 5 13 3 2" xfId="24528" xr:uid="{00000000-0005-0000-0000-000004600000}"/>
    <cellStyle name="SAPBEXHLevel1X 5 13 4" xfId="11326" xr:uid="{00000000-0005-0000-0000-000005600000}"/>
    <cellStyle name="SAPBEXHLevel1X 5 13 4 2" xfId="27193" xr:uid="{00000000-0005-0000-0000-000006600000}"/>
    <cellStyle name="SAPBEXHLevel1X 5 13 5" xfId="14997" xr:uid="{00000000-0005-0000-0000-000007600000}"/>
    <cellStyle name="SAPBEXHLevel1X 5 13 5 2" xfId="30444" xr:uid="{00000000-0005-0000-0000-000008600000}"/>
    <cellStyle name="SAPBEXHLevel1X 5 13 6" xfId="16678" xr:uid="{00000000-0005-0000-0000-000009600000}"/>
    <cellStyle name="SAPBEXHLevel1X 5 13 6 2" xfId="31816" xr:uid="{00000000-0005-0000-0000-00000A600000}"/>
    <cellStyle name="SAPBEXHLevel1X 5 13 7" xfId="19288" xr:uid="{00000000-0005-0000-0000-00000B600000}"/>
    <cellStyle name="SAPBEXHLevel1X 5 13 7 2" xfId="34235" xr:uid="{00000000-0005-0000-0000-00000C600000}"/>
    <cellStyle name="SAPBEXHLevel1X 5 13 8" xfId="40646" xr:uid="{E01498A7-A96F-483A-8449-B54FB47210B8}"/>
    <cellStyle name="SAPBEXHLevel1X 5 13 9" xfId="42848" xr:uid="{CDFE9722-C4D3-4A94-9F0B-B4BF4315B784}"/>
    <cellStyle name="SAPBEXHLevel1X 5 14" xfId="3332" xr:uid="{00000000-0005-0000-0000-00000D600000}"/>
    <cellStyle name="SAPBEXHLevel1X 5 14 10" xfId="45042" xr:uid="{5718C64C-B579-4037-821D-BCD6A2051094}"/>
    <cellStyle name="SAPBEXHLevel1X 5 14 11" xfId="47368" xr:uid="{96D0D7B7-B46A-4E5E-BC94-0B250F470AF6}"/>
    <cellStyle name="SAPBEXHLevel1X 5 14 2" xfId="4203" xr:uid="{00000000-0005-0000-0000-00000E600000}"/>
    <cellStyle name="SAPBEXHLevel1X 5 14 2 10" xfId="46258" xr:uid="{602C0277-4D5F-4D65-A0EA-69E6741F5782}"/>
    <cellStyle name="SAPBEXHLevel1X 5 14 2 11" xfId="48576" xr:uid="{8F1E74C7-0107-4F66-8AD1-4C841AA179A1}"/>
    <cellStyle name="SAPBEXHLevel1X 5 14 2 2" xfId="9358" xr:uid="{00000000-0005-0000-0000-00000F600000}"/>
    <cellStyle name="SAPBEXHLevel1X 5 14 2 2 2" xfId="25350" xr:uid="{00000000-0005-0000-0000-000010600000}"/>
    <cellStyle name="SAPBEXHLevel1X 5 14 2 3" xfId="12177" xr:uid="{00000000-0005-0000-0000-000011600000}"/>
    <cellStyle name="SAPBEXHLevel1X 5 14 2 3 2" xfId="28021" xr:uid="{00000000-0005-0000-0000-000012600000}"/>
    <cellStyle name="SAPBEXHLevel1X 5 14 2 4" xfId="6742" xr:uid="{00000000-0005-0000-0000-000013600000}"/>
    <cellStyle name="SAPBEXHLevel1X 5 14 2 4 2" xfId="23221" xr:uid="{00000000-0005-0000-0000-000014600000}"/>
    <cellStyle name="SAPBEXHLevel1X 5 14 2 5" xfId="17500" xr:uid="{00000000-0005-0000-0000-000015600000}"/>
    <cellStyle name="SAPBEXHLevel1X 5 14 2 5 2" xfId="32616" xr:uid="{00000000-0005-0000-0000-000016600000}"/>
    <cellStyle name="SAPBEXHLevel1X 5 14 2 6" xfId="20108" xr:uid="{00000000-0005-0000-0000-000017600000}"/>
    <cellStyle name="SAPBEXHLevel1X 5 14 2 6 2" xfId="35045" xr:uid="{00000000-0005-0000-0000-000018600000}"/>
    <cellStyle name="SAPBEXHLevel1X 5 14 2 7" xfId="21979" xr:uid="{00000000-0005-0000-0000-000019600000}"/>
    <cellStyle name="SAPBEXHLevel1X 5 14 2 7 2" xfId="36898" xr:uid="{00000000-0005-0000-0000-00001A600000}"/>
    <cellStyle name="SAPBEXHLevel1X 5 14 2 8" xfId="41568" xr:uid="{2FF1FCD6-0FBD-4A40-8CD0-5F5CF94D7615}"/>
    <cellStyle name="SAPBEXHLevel1X 5 14 2 9" xfId="44068" xr:uid="{65F486C1-607E-4F2A-897A-BDA161DAC45B}"/>
    <cellStyle name="SAPBEXHLevel1X 5 14 3" xfId="8500" xr:uid="{00000000-0005-0000-0000-00001B600000}"/>
    <cellStyle name="SAPBEXHLevel1X 5 14 3 2" xfId="24529" xr:uid="{00000000-0005-0000-0000-00001C600000}"/>
    <cellStyle name="SAPBEXHLevel1X 5 14 4" xfId="11327" xr:uid="{00000000-0005-0000-0000-00001D600000}"/>
    <cellStyle name="SAPBEXHLevel1X 5 14 4 2" xfId="27194" xr:uid="{00000000-0005-0000-0000-00001E600000}"/>
    <cellStyle name="SAPBEXHLevel1X 5 14 5" xfId="14998" xr:uid="{00000000-0005-0000-0000-00001F600000}"/>
    <cellStyle name="SAPBEXHLevel1X 5 14 5 2" xfId="30445" xr:uid="{00000000-0005-0000-0000-000020600000}"/>
    <cellStyle name="SAPBEXHLevel1X 5 14 6" xfId="16679" xr:uid="{00000000-0005-0000-0000-000021600000}"/>
    <cellStyle name="SAPBEXHLevel1X 5 14 6 2" xfId="31817" xr:uid="{00000000-0005-0000-0000-000022600000}"/>
    <cellStyle name="SAPBEXHLevel1X 5 14 7" xfId="19289" xr:uid="{00000000-0005-0000-0000-000023600000}"/>
    <cellStyle name="SAPBEXHLevel1X 5 14 7 2" xfId="34236" xr:uid="{00000000-0005-0000-0000-000024600000}"/>
    <cellStyle name="SAPBEXHLevel1X 5 14 8" xfId="40647" xr:uid="{79EBC33A-5EF4-454F-ACCE-31B865D7071F}"/>
    <cellStyle name="SAPBEXHLevel1X 5 14 9" xfId="42849" xr:uid="{D9C8572A-4360-4EA1-873C-78DEE0823206}"/>
    <cellStyle name="SAPBEXHLevel1X 5 15" xfId="3333" xr:uid="{00000000-0005-0000-0000-000025600000}"/>
    <cellStyle name="SAPBEXHLevel1X 5 15 10" xfId="45043" xr:uid="{D91D2957-56E4-42DE-844E-42A30F4608D0}"/>
    <cellStyle name="SAPBEXHLevel1X 5 15 11" xfId="47369" xr:uid="{60B44335-F302-4314-836C-577C88BDEC58}"/>
    <cellStyle name="SAPBEXHLevel1X 5 15 2" xfId="4202" xr:uid="{00000000-0005-0000-0000-000026600000}"/>
    <cellStyle name="SAPBEXHLevel1X 5 15 2 10" xfId="46259" xr:uid="{36F6E228-C9FF-436D-9542-3D813093A3ED}"/>
    <cellStyle name="SAPBEXHLevel1X 5 15 2 11" xfId="48577" xr:uid="{5B6F51A0-9DC8-4D22-A0B1-66F935764F6F}"/>
    <cellStyle name="SAPBEXHLevel1X 5 15 2 2" xfId="9357" xr:uid="{00000000-0005-0000-0000-000027600000}"/>
    <cellStyle name="SAPBEXHLevel1X 5 15 2 2 2" xfId="25349" xr:uid="{00000000-0005-0000-0000-000028600000}"/>
    <cellStyle name="SAPBEXHLevel1X 5 15 2 3" xfId="12176" xr:uid="{00000000-0005-0000-0000-000029600000}"/>
    <cellStyle name="SAPBEXHLevel1X 5 15 2 3 2" xfId="28020" xr:uid="{00000000-0005-0000-0000-00002A600000}"/>
    <cellStyle name="SAPBEXHLevel1X 5 15 2 4" xfId="10436" xr:uid="{00000000-0005-0000-0000-00002B600000}"/>
    <cellStyle name="SAPBEXHLevel1X 5 15 2 4 2" xfId="26359" xr:uid="{00000000-0005-0000-0000-00002C600000}"/>
    <cellStyle name="SAPBEXHLevel1X 5 15 2 5" xfId="17499" xr:uid="{00000000-0005-0000-0000-00002D600000}"/>
    <cellStyle name="SAPBEXHLevel1X 5 15 2 5 2" xfId="32615" xr:uid="{00000000-0005-0000-0000-00002E600000}"/>
    <cellStyle name="SAPBEXHLevel1X 5 15 2 6" xfId="20107" xr:uid="{00000000-0005-0000-0000-00002F600000}"/>
    <cellStyle name="SAPBEXHLevel1X 5 15 2 6 2" xfId="35044" xr:uid="{00000000-0005-0000-0000-000030600000}"/>
    <cellStyle name="SAPBEXHLevel1X 5 15 2 7" xfId="21723" xr:uid="{00000000-0005-0000-0000-000031600000}"/>
    <cellStyle name="SAPBEXHLevel1X 5 15 2 7 2" xfId="36645" xr:uid="{00000000-0005-0000-0000-000032600000}"/>
    <cellStyle name="SAPBEXHLevel1X 5 15 2 8" xfId="41567" xr:uid="{C4FAFA5E-C9A0-45E5-AFD8-B434DBC4A908}"/>
    <cellStyle name="SAPBEXHLevel1X 5 15 2 9" xfId="44069" xr:uid="{C1FF882D-DB2E-494C-892E-B061C5C11FF5}"/>
    <cellStyle name="SAPBEXHLevel1X 5 15 3" xfId="8501" xr:uid="{00000000-0005-0000-0000-000033600000}"/>
    <cellStyle name="SAPBEXHLevel1X 5 15 3 2" xfId="24530" xr:uid="{00000000-0005-0000-0000-000034600000}"/>
    <cellStyle name="SAPBEXHLevel1X 5 15 4" xfId="11328" xr:uid="{00000000-0005-0000-0000-000035600000}"/>
    <cellStyle name="SAPBEXHLevel1X 5 15 4 2" xfId="27195" xr:uid="{00000000-0005-0000-0000-000036600000}"/>
    <cellStyle name="SAPBEXHLevel1X 5 15 5" xfId="13868" xr:uid="{00000000-0005-0000-0000-000037600000}"/>
    <cellStyle name="SAPBEXHLevel1X 5 15 5 2" xfId="29456" xr:uid="{00000000-0005-0000-0000-000038600000}"/>
    <cellStyle name="SAPBEXHLevel1X 5 15 6" xfId="16680" xr:uid="{00000000-0005-0000-0000-000039600000}"/>
    <cellStyle name="SAPBEXHLevel1X 5 15 6 2" xfId="31818" xr:uid="{00000000-0005-0000-0000-00003A600000}"/>
    <cellStyle name="SAPBEXHLevel1X 5 15 7" xfId="19290" xr:uid="{00000000-0005-0000-0000-00003B600000}"/>
    <cellStyle name="SAPBEXHLevel1X 5 15 7 2" xfId="34237" xr:uid="{00000000-0005-0000-0000-00003C600000}"/>
    <cellStyle name="SAPBEXHLevel1X 5 15 8" xfId="39507" xr:uid="{7C03E3F5-3C7E-4C4C-B2E9-BE321BC46289}"/>
    <cellStyle name="SAPBEXHLevel1X 5 15 9" xfId="42850" xr:uid="{EDD8A8FE-A089-4A2A-BCF6-C9DBF91BFD81}"/>
    <cellStyle name="SAPBEXHLevel1X 5 16" xfId="3327" xr:uid="{00000000-0005-0000-0000-00003D600000}"/>
    <cellStyle name="SAPBEXHLevel1X 5 16 10" xfId="42346" xr:uid="{B62A25D8-ED7A-4724-A449-CEA5A1AD2451}"/>
    <cellStyle name="SAPBEXHLevel1X 5 16 11" xfId="44823" xr:uid="{5F9684E3-8D28-4261-9A46-27E5CAD3EC9A}"/>
    <cellStyle name="SAPBEXHLevel1X 5 16 12" xfId="46879" xr:uid="{9584BB1C-F9C1-441E-8823-81B7F0B346E3}"/>
    <cellStyle name="SAPBEXHLevel1X 5 16 13" xfId="49182" xr:uid="{3B4A3539-2031-4BDA-B5A6-BBF6A874043A}"/>
    <cellStyle name="SAPBEXHLevel1X 5 16 2" xfId="8495" xr:uid="{00000000-0005-0000-0000-00003E600000}"/>
    <cellStyle name="SAPBEXHLevel1X 5 16 2 2" xfId="24524" xr:uid="{00000000-0005-0000-0000-00003F600000}"/>
    <cellStyle name="SAPBEXHLevel1X 5 16 3" xfId="11322" xr:uid="{00000000-0005-0000-0000-000040600000}"/>
    <cellStyle name="SAPBEXHLevel1X 5 16 3 2" xfId="27189" xr:uid="{00000000-0005-0000-0000-000041600000}"/>
    <cellStyle name="SAPBEXHLevel1X 5 16 4" xfId="14999" xr:uid="{00000000-0005-0000-0000-000042600000}"/>
    <cellStyle name="SAPBEXHLevel1X 5 16 4 2" xfId="30446" xr:uid="{00000000-0005-0000-0000-000043600000}"/>
    <cellStyle name="SAPBEXHLevel1X 5 16 5" xfId="16674" xr:uid="{00000000-0005-0000-0000-000044600000}"/>
    <cellStyle name="SAPBEXHLevel1X 5 16 5 2" xfId="31812" xr:uid="{00000000-0005-0000-0000-000045600000}"/>
    <cellStyle name="SAPBEXHLevel1X 5 16 6" xfId="19284" xr:uid="{00000000-0005-0000-0000-000046600000}"/>
    <cellStyle name="SAPBEXHLevel1X 5 16 6 2" xfId="34231" xr:uid="{00000000-0005-0000-0000-000047600000}"/>
    <cellStyle name="SAPBEXHLevel1X 5 16 7" xfId="21396" xr:uid="{00000000-0005-0000-0000-000048600000}"/>
    <cellStyle name="SAPBEXHLevel1X 5 16 7 2" xfId="36322" xr:uid="{00000000-0005-0000-0000-000049600000}"/>
    <cellStyle name="SAPBEXHLevel1X 5 16 8" xfId="6359" xr:uid="{00000000-0005-0000-0000-00004A600000}"/>
    <cellStyle name="SAPBEXHLevel1X 5 16 9" xfId="41907" xr:uid="{68801040-51C5-4F23-83CB-C73E780F2601}"/>
    <cellStyle name="SAPBEXHLevel1X 5 17" xfId="4210" xr:uid="{00000000-0005-0000-0000-00004B600000}"/>
    <cellStyle name="SAPBEXHLevel1X 5 17 10" xfId="45515" xr:uid="{AC07F567-F985-4A18-8CCC-94705B600D40}"/>
    <cellStyle name="SAPBEXHLevel1X 5 17 11" xfId="47837" xr:uid="{70033EC0-A2E7-428D-8961-C9F700AEC5A6}"/>
    <cellStyle name="SAPBEXHLevel1X 5 17 2" xfId="9365" xr:uid="{00000000-0005-0000-0000-00004C600000}"/>
    <cellStyle name="SAPBEXHLevel1X 5 17 2 2" xfId="25357" xr:uid="{00000000-0005-0000-0000-00004D600000}"/>
    <cellStyle name="SAPBEXHLevel1X 5 17 3" xfId="12184" xr:uid="{00000000-0005-0000-0000-00004E600000}"/>
    <cellStyle name="SAPBEXHLevel1X 5 17 3 2" xfId="28028" xr:uid="{00000000-0005-0000-0000-00004F600000}"/>
    <cellStyle name="SAPBEXHLevel1X 5 17 4" xfId="14396" xr:uid="{00000000-0005-0000-0000-000050600000}"/>
    <cellStyle name="SAPBEXHLevel1X 5 17 4 2" xfId="29915" xr:uid="{00000000-0005-0000-0000-000051600000}"/>
    <cellStyle name="SAPBEXHLevel1X 5 17 5" xfId="17507" xr:uid="{00000000-0005-0000-0000-000052600000}"/>
    <cellStyle name="SAPBEXHLevel1X 5 17 5 2" xfId="32623" xr:uid="{00000000-0005-0000-0000-000053600000}"/>
    <cellStyle name="SAPBEXHLevel1X 5 17 6" xfId="20115" xr:uid="{00000000-0005-0000-0000-000054600000}"/>
    <cellStyle name="SAPBEXHLevel1X 5 17 6 2" xfId="35052" xr:uid="{00000000-0005-0000-0000-000055600000}"/>
    <cellStyle name="SAPBEXHLevel1X 5 17 7" xfId="21532" xr:uid="{00000000-0005-0000-0000-000056600000}"/>
    <cellStyle name="SAPBEXHLevel1X 5 17 7 2" xfId="36458" xr:uid="{00000000-0005-0000-0000-000057600000}"/>
    <cellStyle name="SAPBEXHLevel1X 5 17 8" xfId="40357" xr:uid="{FED363B3-EE0F-4886-AFFC-25D341C0F9D5}"/>
    <cellStyle name="SAPBEXHLevel1X 5 17 9" xfId="38877" xr:uid="{D5F2C287-DEC1-4604-B960-09FE499221A8}"/>
    <cellStyle name="SAPBEXHLevel1X 5 18" xfId="5395" xr:uid="{00000000-0005-0000-0000-000058600000}"/>
    <cellStyle name="SAPBEXHLevel1X 5 18 2" xfId="22655" xr:uid="{00000000-0005-0000-0000-000059600000}"/>
    <cellStyle name="SAPBEXHLevel1X 5 19" xfId="6872" xr:uid="{00000000-0005-0000-0000-00005A600000}"/>
    <cellStyle name="SAPBEXHLevel1X 5 19 2" xfId="23308" xr:uid="{00000000-0005-0000-0000-00005B600000}"/>
    <cellStyle name="SAPBEXHLevel1X 5 2" xfId="872" xr:uid="{00000000-0005-0000-0000-00005C600000}"/>
    <cellStyle name="SAPBEXHLevel1X 5 2 10" xfId="5070" xr:uid="{00000000-0005-0000-0000-00005D600000}"/>
    <cellStyle name="SAPBEXHLevel1X 5 2 11" xfId="39506" xr:uid="{875A3220-48F0-4452-A5FD-6420C97B065C}"/>
    <cellStyle name="SAPBEXHLevel1X 5 2 12" xfId="42851" xr:uid="{C932751F-51EF-4DC1-B705-4E953353E74C}"/>
    <cellStyle name="SAPBEXHLevel1X 5 2 13" xfId="45044" xr:uid="{D95BC50C-992D-46F5-99FA-02C8D3081266}"/>
    <cellStyle name="SAPBEXHLevel1X 5 2 14" xfId="47370" xr:uid="{8E3CC7DD-6E70-439B-BC15-83C5C74F14CA}"/>
    <cellStyle name="SAPBEXHLevel1X 5 2 2" xfId="3334" xr:uid="{00000000-0005-0000-0000-00005E600000}"/>
    <cellStyle name="SAPBEXHLevel1X 5 2 2 10" xfId="44070" xr:uid="{00BBA59E-C687-4D86-8C78-BBBD0570A635}"/>
    <cellStyle name="SAPBEXHLevel1X 5 2 2 11" xfId="46260" xr:uid="{18B3593A-921C-4BA6-B901-59113C2AFE82}"/>
    <cellStyle name="SAPBEXHLevel1X 5 2 2 12" xfId="48578" xr:uid="{79E51AB5-8F30-4696-AA49-33FA5A95E388}"/>
    <cellStyle name="SAPBEXHLevel1X 5 2 2 2" xfId="8502" xr:uid="{00000000-0005-0000-0000-00005F600000}"/>
    <cellStyle name="SAPBEXHLevel1X 5 2 2 2 2" xfId="24531" xr:uid="{00000000-0005-0000-0000-000060600000}"/>
    <cellStyle name="SAPBEXHLevel1X 5 2 2 3" xfId="11329" xr:uid="{00000000-0005-0000-0000-000061600000}"/>
    <cellStyle name="SAPBEXHLevel1X 5 2 2 3 2" xfId="27196" xr:uid="{00000000-0005-0000-0000-000062600000}"/>
    <cellStyle name="SAPBEXHLevel1X 5 2 2 4" xfId="14996" xr:uid="{00000000-0005-0000-0000-000063600000}"/>
    <cellStyle name="SAPBEXHLevel1X 5 2 2 4 2" xfId="30443" xr:uid="{00000000-0005-0000-0000-000064600000}"/>
    <cellStyle name="SAPBEXHLevel1X 5 2 2 5" xfId="16681" xr:uid="{00000000-0005-0000-0000-000065600000}"/>
    <cellStyle name="SAPBEXHLevel1X 5 2 2 5 2" xfId="31819" xr:uid="{00000000-0005-0000-0000-000066600000}"/>
    <cellStyle name="SAPBEXHLevel1X 5 2 2 6" xfId="19291" xr:uid="{00000000-0005-0000-0000-000067600000}"/>
    <cellStyle name="SAPBEXHLevel1X 5 2 2 6 2" xfId="34238" xr:uid="{00000000-0005-0000-0000-000068600000}"/>
    <cellStyle name="SAPBEXHLevel1X 5 2 2 7" xfId="21397" xr:uid="{00000000-0005-0000-0000-000069600000}"/>
    <cellStyle name="SAPBEXHLevel1X 5 2 2 7 2" xfId="36323" xr:uid="{00000000-0005-0000-0000-00006A600000}"/>
    <cellStyle name="SAPBEXHLevel1X 5 2 2 8" xfId="6360" xr:uid="{00000000-0005-0000-0000-00006B600000}"/>
    <cellStyle name="SAPBEXHLevel1X 5 2 2 9" xfId="41566" xr:uid="{FF413990-66D0-4107-B13C-C45E3B5A293A}"/>
    <cellStyle name="SAPBEXHLevel1X 5 2 3" xfId="4201" xr:uid="{00000000-0005-0000-0000-00006C600000}"/>
    <cellStyle name="SAPBEXHLevel1X 5 2 3 2" xfId="9356" xr:uid="{00000000-0005-0000-0000-00006D600000}"/>
    <cellStyle name="SAPBEXHLevel1X 5 2 3 2 2" xfId="25348" xr:uid="{00000000-0005-0000-0000-00006E600000}"/>
    <cellStyle name="SAPBEXHLevel1X 5 2 3 3" xfId="12175" xr:uid="{00000000-0005-0000-0000-00006F600000}"/>
    <cellStyle name="SAPBEXHLevel1X 5 2 3 3 2" xfId="28019" xr:uid="{00000000-0005-0000-0000-000070600000}"/>
    <cellStyle name="SAPBEXHLevel1X 5 2 3 4" xfId="14543" xr:uid="{00000000-0005-0000-0000-000071600000}"/>
    <cellStyle name="SAPBEXHLevel1X 5 2 3 4 2" xfId="30046" xr:uid="{00000000-0005-0000-0000-000072600000}"/>
    <cellStyle name="SAPBEXHLevel1X 5 2 3 5" xfId="17498" xr:uid="{00000000-0005-0000-0000-000073600000}"/>
    <cellStyle name="SAPBEXHLevel1X 5 2 3 5 2" xfId="32614" xr:uid="{00000000-0005-0000-0000-000074600000}"/>
    <cellStyle name="SAPBEXHLevel1X 5 2 3 6" xfId="20106" xr:uid="{00000000-0005-0000-0000-000075600000}"/>
    <cellStyle name="SAPBEXHLevel1X 5 2 3 6 2" xfId="35043" xr:uid="{00000000-0005-0000-0000-000076600000}"/>
    <cellStyle name="SAPBEXHLevel1X 5 2 3 7" xfId="15809" xr:uid="{00000000-0005-0000-0000-000077600000}"/>
    <cellStyle name="SAPBEXHLevel1X 5 2 3 7 2" xfId="31053" xr:uid="{00000000-0005-0000-0000-000078600000}"/>
    <cellStyle name="SAPBEXHLevel1X 5 2 4" xfId="5394" xr:uid="{00000000-0005-0000-0000-000079600000}"/>
    <cellStyle name="SAPBEXHLevel1X 5 2 4 2" xfId="22654" xr:uid="{00000000-0005-0000-0000-00007A600000}"/>
    <cellStyle name="SAPBEXHLevel1X 5 2 5" xfId="7635" xr:uid="{00000000-0005-0000-0000-00007B600000}"/>
    <cellStyle name="SAPBEXHLevel1X 5 2 5 2" xfId="23772" xr:uid="{00000000-0005-0000-0000-00007C600000}"/>
    <cellStyle name="SAPBEXHLevel1X 5 2 6" xfId="7562" xr:uid="{00000000-0005-0000-0000-00007D600000}"/>
    <cellStyle name="SAPBEXHLevel1X 5 2 6 2" xfId="23717" xr:uid="{00000000-0005-0000-0000-00007E600000}"/>
    <cellStyle name="SAPBEXHLevel1X 5 2 7" xfId="5827" xr:uid="{00000000-0005-0000-0000-00007F600000}"/>
    <cellStyle name="SAPBEXHLevel1X 5 2 7 2" xfId="22844" xr:uid="{00000000-0005-0000-0000-000080600000}"/>
    <cellStyle name="SAPBEXHLevel1X 5 2 8" xfId="6672" xr:uid="{00000000-0005-0000-0000-000081600000}"/>
    <cellStyle name="SAPBEXHLevel1X 5 2 8 2" xfId="23172" xr:uid="{00000000-0005-0000-0000-000082600000}"/>
    <cellStyle name="SAPBEXHLevel1X 5 2 9" xfId="18492" xr:uid="{00000000-0005-0000-0000-000083600000}"/>
    <cellStyle name="SAPBEXHLevel1X 5 2 9 2" xfId="33517" xr:uid="{00000000-0005-0000-0000-000084600000}"/>
    <cellStyle name="SAPBEXHLevel1X 5 20" xfId="6607" xr:uid="{00000000-0005-0000-0000-000085600000}"/>
    <cellStyle name="SAPBEXHLevel1X 5 20 2" xfId="23144" xr:uid="{00000000-0005-0000-0000-000086600000}"/>
    <cellStyle name="SAPBEXHLevel1X 5 21" xfId="14187" xr:uid="{00000000-0005-0000-0000-000087600000}"/>
    <cellStyle name="SAPBEXHLevel1X 5 21 2" xfId="29740" xr:uid="{00000000-0005-0000-0000-000088600000}"/>
    <cellStyle name="SAPBEXHLevel1X 5 22" xfId="11828" xr:uid="{00000000-0005-0000-0000-000089600000}"/>
    <cellStyle name="SAPBEXHLevel1X 5 22 2" xfId="27674" xr:uid="{00000000-0005-0000-0000-00008A600000}"/>
    <cellStyle name="SAPBEXHLevel1X 5 23" xfId="13077" xr:uid="{00000000-0005-0000-0000-00008B600000}"/>
    <cellStyle name="SAPBEXHLevel1X 5 23 2" xfId="28857" xr:uid="{00000000-0005-0000-0000-00008C600000}"/>
    <cellStyle name="SAPBEXHLevel1X 5 24" xfId="5069" xr:uid="{00000000-0005-0000-0000-00008D600000}"/>
    <cellStyle name="SAPBEXHLevel1X 5 25" xfId="22200" xr:uid="{00000000-0005-0000-0000-00008E600000}"/>
    <cellStyle name="SAPBEXHLevel1X 5 26" xfId="38268" xr:uid="{96F67BEF-1396-428A-9D8C-7FDD15DCECCA}"/>
    <cellStyle name="SAPBEXHLevel1X 5 27" xfId="40196" xr:uid="{0CE3D75D-6605-4A56-BE2F-F305A4923F2F}"/>
    <cellStyle name="SAPBEXHLevel1X 5 28" xfId="43337" xr:uid="{91AEE329-4905-4142-8699-BB7B1E16EC10}"/>
    <cellStyle name="SAPBEXHLevel1X 5 29" xfId="41237" xr:uid="{BBF7A002-07F7-41E4-866E-D2D0CFD18832}"/>
    <cellStyle name="SAPBEXHLevel1X 5 3" xfId="3335" xr:uid="{00000000-0005-0000-0000-00008F600000}"/>
    <cellStyle name="SAPBEXHLevel1X 5 3 10" xfId="42852" xr:uid="{1E12FE63-739F-466E-94EC-9A12FB2B33E5}"/>
    <cellStyle name="SAPBEXHLevel1X 5 3 11" xfId="45045" xr:uid="{3FD244BA-E40E-461C-B26E-BBBAD1D28823}"/>
    <cellStyle name="SAPBEXHLevel1X 5 3 12" xfId="47371" xr:uid="{3F2A6E68-605C-4896-898E-E1AA699715E3}"/>
    <cellStyle name="SAPBEXHLevel1X 5 3 2" xfId="4200" xr:uid="{00000000-0005-0000-0000-000090600000}"/>
    <cellStyle name="SAPBEXHLevel1X 5 3 2 10" xfId="46261" xr:uid="{F2A9140A-469F-47DD-917E-5ADE89A4CD5A}"/>
    <cellStyle name="SAPBEXHLevel1X 5 3 2 11" xfId="48579" xr:uid="{C0601A31-93D6-4393-B6D2-8E1FC24BC038}"/>
    <cellStyle name="SAPBEXHLevel1X 5 3 2 2" xfId="9355" xr:uid="{00000000-0005-0000-0000-000091600000}"/>
    <cellStyle name="SAPBEXHLevel1X 5 3 2 2 2" xfId="25347" xr:uid="{00000000-0005-0000-0000-000092600000}"/>
    <cellStyle name="SAPBEXHLevel1X 5 3 2 3" xfId="12174" xr:uid="{00000000-0005-0000-0000-000093600000}"/>
    <cellStyle name="SAPBEXHLevel1X 5 3 2 3 2" xfId="28018" xr:uid="{00000000-0005-0000-0000-000094600000}"/>
    <cellStyle name="SAPBEXHLevel1X 5 3 2 4" xfId="10310" xr:uid="{00000000-0005-0000-0000-000095600000}"/>
    <cellStyle name="SAPBEXHLevel1X 5 3 2 4 2" xfId="26252" xr:uid="{00000000-0005-0000-0000-000096600000}"/>
    <cellStyle name="SAPBEXHLevel1X 5 3 2 5" xfId="17497" xr:uid="{00000000-0005-0000-0000-000097600000}"/>
    <cellStyle name="SAPBEXHLevel1X 5 3 2 5 2" xfId="32613" xr:uid="{00000000-0005-0000-0000-000098600000}"/>
    <cellStyle name="SAPBEXHLevel1X 5 3 2 6" xfId="20105" xr:uid="{00000000-0005-0000-0000-000099600000}"/>
    <cellStyle name="SAPBEXHLevel1X 5 3 2 6 2" xfId="35042" xr:uid="{00000000-0005-0000-0000-00009A600000}"/>
    <cellStyle name="SAPBEXHLevel1X 5 3 2 7" xfId="21724" xr:uid="{00000000-0005-0000-0000-00009B600000}"/>
    <cellStyle name="SAPBEXHLevel1X 5 3 2 7 2" xfId="36646" xr:uid="{00000000-0005-0000-0000-00009C600000}"/>
    <cellStyle name="SAPBEXHLevel1X 5 3 2 8" xfId="41565" xr:uid="{22788216-0FA4-4647-AC3A-E00D817C8937}"/>
    <cellStyle name="SAPBEXHLevel1X 5 3 2 9" xfId="44071" xr:uid="{FFD4B52F-F40E-48E9-AD14-D91C50019240}"/>
    <cellStyle name="SAPBEXHLevel1X 5 3 3" xfId="8503" xr:uid="{00000000-0005-0000-0000-00009D600000}"/>
    <cellStyle name="SAPBEXHLevel1X 5 3 3 2" xfId="24532" xr:uid="{00000000-0005-0000-0000-00009E600000}"/>
    <cellStyle name="SAPBEXHLevel1X 5 3 4" xfId="11330" xr:uid="{00000000-0005-0000-0000-00009F600000}"/>
    <cellStyle name="SAPBEXHLevel1X 5 3 4 2" xfId="27197" xr:uid="{00000000-0005-0000-0000-0000A0600000}"/>
    <cellStyle name="SAPBEXHLevel1X 5 3 5" xfId="13869" xr:uid="{00000000-0005-0000-0000-0000A1600000}"/>
    <cellStyle name="SAPBEXHLevel1X 5 3 5 2" xfId="29457" xr:uid="{00000000-0005-0000-0000-0000A2600000}"/>
    <cellStyle name="SAPBEXHLevel1X 5 3 6" xfId="16682" xr:uid="{00000000-0005-0000-0000-0000A3600000}"/>
    <cellStyle name="SAPBEXHLevel1X 5 3 6 2" xfId="31820" xr:uid="{00000000-0005-0000-0000-0000A4600000}"/>
    <cellStyle name="SAPBEXHLevel1X 5 3 7" xfId="19292" xr:uid="{00000000-0005-0000-0000-0000A5600000}"/>
    <cellStyle name="SAPBEXHLevel1X 5 3 7 2" xfId="34239" xr:uid="{00000000-0005-0000-0000-0000A6600000}"/>
    <cellStyle name="SAPBEXHLevel1X 5 3 8" xfId="22227" xr:uid="{00000000-0005-0000-0000-0000A7600000}"/>
    <cellStyle name="SAPBEXHLevel1X 5 3 9" xfId="40644" xr:uid="{DDCE3831-2F2F-45A4-BEC0-45F389AC7CFC}"/>
    <cellStyle name="SAPBEXHLevel1X 5 4" xfId="3336" xr:uid="{00000000-0005-0000-0000-0000A8600000}"/>
    <cellStyle name="SAPBEXHLevel1X 5 4 10" xfId="45046" xr:uid="{B5DD9898-A27F-4102-8EB9-B97C97F8539A}"/>
    <cellStyle name="SAPBEXHLevel1X 5 4 11" xfId="47372" xr:uid="{30DEF00E-CC10-4429-A7FA-794032609FE4}"/>
    <cellStyle name="SAPBEXHLevel1X 5 4 2" xfId="4199" xr:uid="{00000000-0005-0000-0000-0000A9600000}"/>
    <cellStyle name="SAPBEXHLevel1X 5 4 2 10" xfId="46262" xr:uid="{64CCAAC1-3997-4A55-AD9F-0CFDDEDFC02F}"/>
    <cellStyle name="SAPBEXHLevel1X 5 4 2 11" xfId="48580" xr:uid="{D32072CF-D154-4E02-A651-D92AC1E5CEC5}"/>
    <cellStyle name="SAPBEXHLevel1X 5 4 2 2" xfId="9354" xr:uid="{00000000-0005-0000-0000-0000AA600000}"/>
    <cellStyle name="SAPBEXHLevel1X 5 4 2 2 2" xfId="25346" xr:uid="{00000000-0005-0000-0000-0000AB600000}"/>
    <cellStyle name="SAPBEXHLevel1X 5 4 2 3" xfId="12173" xr:uid="{00000000-0005-0000-0000-0000AC600000}"/>
    <cellStyle name="SAPBEXHLevel1X 5 4 2 3 2" xfId="28017" xr:uid="{00000000-0005-0000-0000-0000AD600000}"/>
    <cellStyle name="SAPBEXHLevel1X 5 4 2 4" xfId="6741" xr:uid="{00000000-0005-0000-0000-0000AE600000}"/>
    <cellStyle name="SAPBEXHLevel1X 5 4 2 4 2" xfId="23220" xr:uid="{00000000-0005-0000-0000-0000AF600000}"/>
    <cellStyle name="SAPBEXHLevel1X 5 4 2 5" xfId="17496" xr:uid="{00000000-0005-0000-0000-0000B0600000}"/>
    <cellStyle name="SAPBEXHLevel1X 5 4 2 5 2" xfId="32612" xr:uid="{00000000-0005-0000-0000-0000B1600000}"/>
    <cellStyle name="SAPBEXHLevel1X 5 4 2 6" xfId="20104" xr:uid="{00000000-0005-0000-0000-0000B2600000}"/>
    <cellStyle name="SAPBEXHLevel1X 5 4 2 6 2" xfId="35041" xr:uid="{00000000-0005-0000-0000-0000B3600000}"/>
    <cellStyle name="SAPBEXHLevel1X 5 4 2 7" xfId="22076" xr:uid="{00000000-0005-0000-0000-0000B4600000}"/>
    <cellStyle name="SAPBEXHLevel1X 5 4 2 7 2" xfId="36993" xr:uid="{00000000-0005-0000-0000-0000B5600000}"/>
    <cellStyle name="SAPBEXHLevel1X 5 4 2 8" xfId="41564" xr:uid="{F7545B36-28A0-4565-80D5-AF40AC49E95D}"/>
    <cellStyle name="SAPBEXHLevel1X 5 4 2 9" xfId="44072" xr:uid="{998C4EC5-7199-41A5-88B8-7D714616A315}"/>
    <cellStyle name="SAPBEXHLevel1X 5 4 3" xfId="8504" xr:uid="{00000000-0005-0000-0000-0000B6600000}"/>
    <cellStyle name="SAPBEXHLevel1X 5 4 3 2" xfId="24533" xr:uid="{00000000-0005-0000-0000-0000B7600000}"/>
    <cellStyle name="SAPBEXHLevel1X 5 4 4" xfId="11331" xr:uid="{00000000-0005-0000-0000-0000B8600000}"/>
    <cellStyle name="SAPBEXHLevel1X 5 4 4 2" xfId="27198" xr:uid="{00000000-0005-0000-0000-0000B9600000}"/>
    <cellStyle name="SAPBEXHLevel1X 5 4 5" xfId="14995" xr:uid="{00000000-0005-0000-0000-0000BA600000}"/>
    <cellStyle name="SAPBEXHLevel1X 5 4 5 2" xfId="30442" xr:uid="{00000000-0005-0000-0000-0000BB600000}"/>
    <cellStyle name="SAPBEXHLevel1X 5 4 6" xfId="16683" xr:uid="{00000000-0005-0000-0000-0000BC600000}"/>
    <cellStyle name="SAPBEXHLevel1X 5 4 6 2" xfId="31821" xr:uid="{00000000-0005-0000-0000-0000BD600000}"/>
    <cellStyle name="SAPBEXHLevel1X 5 4 7" xfId="19293" xr:uid="{00000000-0005-0000-0000-0000BE600000}"/>
    <cellStyle name="SAPBEXHLevel1X 5 4 7 2" xfId="34240" xr:uid="{00000000-0005-0000-0000-0000BF600000}"/>
    <cellStyle name="SAPBEXHLevel1X 5 4 8" xfId="40645" xr:uid="{19B67132-393F-4363-B5D5-E087ABFE5138}"/>
    <cellStyle name="SAPBEXHLevel1X 5 4 9" xfId="42853" xr:uid="{0E2ECF9F-D736-4BE3-A899-40B3790D1B18}"/>
    <cellStyle name="SAPBEXHLevel1X 5 5" xfId="3337" xr:uid="{00000000-0005-0000-0000-0000C0600000}"/>
    <cellStyle name="SAPBEXHLevel1X 5 5 10" xfId="45047" xr:uid="{43B3091C-0A73-4934-9ADC-B693C1F478F8}"/>
    <cellStyle name="SAPBEXHLevel1X 5 5 11" xfId="47373" xr:uid="{E6792922-69EC-4769-8FD7-9065D05766B8}"/>
    <cellStyle name="SAPBEXHLevel1X 5 5 2" xfId="4198" xr:uid="{00000000-0005-0000-0000-0000C1600000}"/>
    <cellStyle name="SAPBEXHLevel1X 5 5 2 10" xfId="46263" xr:uid="{B0407FDB-7D6F-4BA8-A497-C6C4C4E80AD7}"/>
    <cellStyle name="SAPBEXHLevel1X 5 5 2 11" xfId="48581" xr:uid="{9898E214-1426-4CAF-90AD-5556E85A972D}"/>
    <cellStyle name="SAPBEXHLevel1X 5 5 2 2" xfId="9353" xr:uid="{00000000-0005-0000-0000-0000C2600000}"/>
    <cellStyle name="SAPBEXHLevel1X 5 5 2 2 2" xfId="25345" xr:uid="{00000000-0005-0000-0000-0000C3600000}"/>
    <cellStyle name="SAPBEXHLevel1X 5 5 2 3" xfId="12172" xr:uid="{00000000-0005-0000-0000-0000C4600000}"/>
    <cellStyle name="SAPBEXHLevel1X 5 5 2 3 2" xfId="28016" xr:uid="{00000000-0005-0000-0000-0000C5600000}"/>
    <cellStyle name="SAPBEXHLevel1X 5 5 2 4" xfId="5960" xr:uid="{00000000-0005-0000-0000-0000C6600000}"/>
    <cellStyle name="SAPBEXHLevel1X 5 5 2 4 2" xfId="22934" xr:uid="{00000000-0005-0000-0000-0000C7600000}"/>
    <cellStyle name="SAPBEXHLevel1X 5 5 2 5" xfId="17495" xr:uid="{00000000-0005-0000-0000-0000C8600000}"/>
    <cellStyle name="SAPBEXHLevel1X 5 5 2 5 2" xfId="32611" xr:uid="{00000000-0005-0000-0000-0000C9600000}"/>
    <cellStyle name="SAPBEXHLevel1X 5 5 2 6" xfId="20103" xr:uid="{00000000-0005-0000-0000-0000CA600000}"/>
    <cellStyle name="SAPBEXHLevel1X 5 5 2 6 2" xfId="35040" xr:uid="{00000000-0005-0000-0000-0000CB600000}"/>
    <cellStyle name="SAPBEXHLevel1X 5 5 2 7" xfId="21631" xr:uid="{00000000-0005-0000-0000-0000CC600000}"/>
    <cellStyle name="SAPBEXHLevel1X 5 5 2 7 2" xfId="36557" xr:uid="{00000000-0005-0000-0000-0000CD600000}"/>
    <cellStyle name="SAPBEXHLevel1X 5 5 2 8" xfId="41563" xr:uid="{397121F2-61E6-4870-BFF7-2C94C4EA383A}"/>
    <cellStyle name="SAPBEXHLevel1X 5 5 2 9" xfId="44073" xr:uid="{6563314A-AA79-46F0-8A17-681B2DAAE23C}"/>
    <cellStyle name="SAPBEXHLevel1X 5 5 3" xfId="8505" xr:uid="{00000000-0005-0000-0000-0000CE600000}"/>
    <cellStyle name="SAPBEXHLevel1X 5 5 3 2" xfId="24534" xr:uid="{00000000-0005-0000-0000-0000CF600000}"/>
    <cellStyle name="SAPBEXHLevel1X 5 5 4" xfId="11332" xr:uid="{00000000-0005-0000-0000-0000D0600000}"/>
    <cellStyle name="SAPBEXHLevel1X 5 5 4 2" xfId="27199" xr:uid="{00000000-0005-0000-0000-0000D1600000}"/>
    <cellStyle name="SAPBEXHLevel1X 5 5 5" xfId="7566" xr:uid="{00000000-0005-0000-0000-0000D2600000}"/>
    <cellStyle name="SAPBEXHLevel1X 5 5 5 2" xfId="23718" xr:uid="{00000000-0005-0000-0000-0000D3600000}"/>
    <cellStyle name="SAPBEXHLevel1X 5 5 6" xfId="16684" xr:uid="{00000000-0005-0000-0000-0000D4600000}"/>
    <cellStyle name="SAPBEXHLevel1X 5 5 6 2" xfId="31822" xr:uid="{00000000-0005-0000-0000-0000D5600000}"/>
    <cellStyle name="SAPBEXHLevel1X 5 5 7" xfId="19294" xr:uid="{00000000-0005-0000-0000-0000D6600000}"/>
    <cellStyle name="SAPBEXHLevel1X 5 5 7 2" xfId="34241" xr:uid="{00000000-0005-0000-0000-0000D7600000}"/>
    <cellStyle name="SAPBEXHLevel1X 5 5 8" xfId="39505" xr:uid="{BC117681-6C28-44C3-9AF2-EFC9407E33EA}"/>
    <cellStyle name="SAPBEXHLevel1X 5 5 9" xfId="42854" xr:uid="{94935D23-62AA-4D53-96EE-042A6E2425CF}"/>
    <cellStyle name="SAPBEXHLevel1X 5 6" xfId="3338" xr:uid="{00000000-0005-0000-0000-0000D8600000}"/>
    <cellStyle name="SAPBEXHLevel1X 5 6 10" xfId="45048" xr:uid="{C5FBD9C3-704A-4BB7-82B2-218132A4FDBD}"/>
    <cellStyle name="SAPBEXHLevel1X 5 6 11" xfId="47374" xr:uid="{E1719BBC-10AD-42AD-B046-F43ECD50DB58}"/>
    <cellStyle name="SAPBEXHLevel1X 5 6 2" xfId="4197" xr:uid="{00000000-0005-0000-0000-0000D9600000}"/>
    <cellStyle name="SAPBEXHLevel1X 5 6 2 10" xfId="46264" xr:uid="{58A033DB-90DA-462F-85AA-4E55D09D3C6D}"/>
    <cellStyle name="SAPBEXHLevel1X 5 6 2 11" xfId="48582" xr:uid="{3D2793DD-22AB-4001-82C6-1EF92390877A}"/>
    <cellStyle name="SAPBEXHLevel1X 5 6 2 2" xfId="9352" xr:uid="{00000000-0005-0000-0000-0000DA600000}"/>
    <cellStyle name="SAPBEXHLevel1X 5 6 2 2 2" xfId="25344" xr:uid="{00000000-0005-0000-0000-0000DB600000}"/>
    <cellStyle name="SAPBEXHLevel1X 5 6 2 3" xfId="12171" xr:uid="{00000000-0005-0000-0000-0000DC600000}"/>
    <cellStyle name="SAPBEXHLevel1X 5 6 2 3 2" xfId="28015" xr:uid="{00000000-0005-0000-0000-0000DD600000}"/>
    <cellStyle name="SAPBEXHLevel1X 5 6 2 4" xfId="14544" xr:uid="{00000000-0005-0000-0000-0000DE600000}"/>
    <cellStyle name="SAPBEXHLevel1X 5 6 2 4 2" xfId="30047" xr:uid="{00000000-0005-0000-0000-0000DF600000}"/>
    <cellStyle name="SAPBEXHLevel1X 5 6 2 5" xfId="17494" xr:uid="{00000000-0005-0000-0000-0000E0600000}"/>
    <cellStyle name="SAPBEXHLevel1X 5 6 2 5 2" xfId="32610" xr:uid="{00000000-0005-0000-0000-0000E1600000}"/>
    <cellStyle name="SAPBEXHLevel1X 5 6 2 6" xfId="20102" xr:uid="{00000000-0005-0000-0000-0000E2600000}"/>
    <cellStyle name="SAPBEXHLevel1X 5 6 2 6 2" xfId="35039" xr:uid="{00000000-0005-0000-0000-0000E3600000}"/>
    <cellStyle name="SAPBEXHLevel1X 5 6 2 7" xfId="21630" xr:uid="{00000000-0005-0000-0000-0000E4600000}"/>
    <cellStyle name="SAPBEXHLevel1X 5 6 2 7 2" xfId="36556" xr:uid="{00000000-0005-0000-0000-0000E5600000}"/>
    <cellStyle name="SAPBEXHLevel1X 5 6 2 8" xfId="41562" xr:uid="{98E971BB-DE25-4F04-A76C-3D0EECAAB5D0}"/>
    <cellStyle name="SAPBEXHLevel1X 5 6 2 9" xfId="44074" xr:uid="{A1764284-BA84-46A9-85CB-967E7750703E}"/>
    <cellStyle name="SAPBEXHLevel1X 5 6 3" xfId="8506" xr:uid="{00000000-0005-0000-0000-0000E6600000}"/>
    <cellStyle name="SAPBEXHLevel1X 5 6 3 2" xfId="24535" xr:uid="{00000000-0005-0000-0000-0000E7600000}"/>
    <cellStyle name="SAPBEXHLevel1X 5 6 4" xfId="11333" xr:uid="{00000000-0005-0000-0000-0000E8600000}"/>
    <cellStyle name="SAPBEXHLevel1X 5 6 4 2" xfId="27200" xr:uid="{00000000-0005-0000-0000-0000E9600000}"/>
    <cellStyle name="SAPBEXHLevel1X 5 6 5" xfId="13871" xr:uid="{00000000-0005-0000-0000-0000EA600000}"/>
    <cellStyle name="SAPBEXHLevel1X 5 6 5 2" xfId="29459" xr:uid="{00000000-0005-0000-0000-0000EB600000}"/>
    <cellStyle name="SAPBEXHLevel1X 5 6 6" xfId="16685" xr:uid="{00000000-0005-0000-0000-0000EC600000}"/>
    <cellStyle name="SAPBEXHLevel1X 5 6 6 2" xfId="31823" xr:uid="{00000000-0005-0000-0000-0000ED600000}"/>
    <cellStyle name="SAPBEXHLevel1X 5 6 7" xfId="19295" xr:uid="{00000000-0005-0000-0000-0000EE600000}"/>
    <cellStyle name="SAPBEXHLevel1X 5 6 7 2" xfId="34242" xr:uid="{00000000-0005-0000-0000-0000EF600000}"/>
    <cellStyle name="SAPBEXHLevel1X 5 6 8" xfId="39504" xr:uid="{D20D4763-1124-4AE3-A3F8-902C3E201D26}"/>
    <cellStyle name="SAPBEXHLevel1X 5 6 9" xfId="42855" xr:uid="{9729B6C7-9E05-4C3F-8043-3D955F9EEAB0}"/>
    <cellStyle name="SAPBEXHLevel1X 5 7" xfId="3339" xr:uid="{00000000-0005-0000-0000-0000F0600000}"/>
    <cellStyle name="SAPBEXHLevel1X 5 7 10" xfId="45049" xr:uid="{DB932ECD-8855-4832-837C-6039BF52BFEC}"/>
    <cellStyle name="SAPBEXHLevel1X 5 7 11" xfId="47375" xr:uid="{3778A8A5-23AB-4D8F-90E1-7F5F26343A03}"/>
    <cellStyle name="SAPBEXHLevel1X 5 7 2" xfId="4196" xr:uid="{00000000-0005-0000-0000-0000F1600000}"/>
    <cellStyle name="SAPBEXHLevel1X 5 7 2 10" xfId="46265" xr:uid="{2611405E-6F93-4168-BF33-0913CDC47D7F}"/>
    <cellStyle name="SAPBEXHLevel1X 5 7 2 11" xfId="48583" xr:uid="{58CABD65-1AF9-4A9D-BAD8-AB9DF4A19F2C}"/>
    <cellStyle name="SAPBEXHLevel1X 5 7 2 2" xfId="9351" xr:uid="{00000000-0005-0000-0000-0000F2600000}"/>
    <cellStyle name="SAPBEXHLevel1X 5 7 2 2 2" xfId="25343" xr:uid="{00000000-0005-0000-0000-0000F3600000}"/>
    <cellStyle name="SAPBEXHLevel1X 5 7 2 3" xfId="12170" xr:uid="{00000000-0005-0000-0000-0000F4600000}"/>
    <cellStyle name="SAPBEXHLevel1X 5 7 2 3 2" xfId="28014" xr:uid="{00000000-0005-0000-0000-0000F5600000}"/>
    <cellStyle name="SAPBEXHLevel1X 5 7 2 4" xfId="14392" xr:uid="{00000000-0005-0000-0000-0000F6600000}"/>
    <cellStyle name="SAPBEXHLevel1X 5 7 2 4 2" xfId="29912" xr:uid="{00000000-0005-0000-0000-0000F7600000}"/>
    <cellStyle name="SAPBEXHLevel1X 5 7 2 5" xfId="17493" xr:uid="{00000000-0005-0000-0000-0000F8600000}"/>
    <cellStyle name="SAPBEXHLevel1X 5 7 2 5 2" xfId="32609" xr:uid="{00000000-0005-0000-0000-0000F9600000}"/>
    <cellStyle name="SAPBEXHLevel1X 5 7 2 6" xfId="20101" xr:uid="{00000000-0005-0000-0000-0000FA600000}"/>
    <cellStyle name="SAPBEXHLevel1X 5 7 2 6 2" xfId="35038" xr:uid="{00000000-0005-0000-0000-0000FB600000}"/>
    <cellStyle name="SAPBEXHLevel1X 5 7 2 7" xfId="21628" xr:uid="{00000000-0005-0000-0000-0000FC600000}"/>
    <cellStyle name="SAPBEXHLevel1X 5 7 2 7 2" xfId="36554" xr:uid="{00000000-0005-0000-0000-0000FD600000}"/>
    <cellStyle name="SAPBEXHLevel1X 5 7 2 8" xfId="41561" xr:uid="{4876C2F2-7DB8-48CE-AFB5-CF84D01119CF}"/>
    <cellStyle name="SAPBEXHLevel1X 5 7 2 9" xfId="44075" xr:uid="{C6E2AD12-9AF6-4E86-9CBE-229D1D828B00}"/>
    <cellStyle name="SAPBEXHLevel1X 5 7 3" xfId="8507" xr:uid="{00000000-0005-0000-0000-0000FE600000}"/>
    <cellStyle name="SAPBEXHLevel1X 5 7 3 2" xfId="24536" xr:uid="{00000000-0005-0000-0000-0000FF600000}"/>
    <cellStyle name="SAPBEXHLevel1X 5 7 4" xfId="11334" xr:uid="{00000000-0005-0000-0000-000000610000}"/>
    <cellStyle name="SAPBEXHLevel1X 5 7 4 2" xfId="27201" xr:uid="{00000000-0005-0000-0000-000001610000}"/>
    <cellStyle name="SAPBEXHLevel1X 5 7 5" xfId="14994" xr:uid="{00000000-0005-0000-0000-000002610000}"/>
    <cellStyle name="SAPBEXHLevel1X 5 7 5 2" xfId="30441" xr:uid="{00000000-0005-0000-0000-000003610000}"/>
    <cellStyle name="SAPBEXHLevel1X 5 7 6" xfId="16686" xr:uid="{00000000-0005-0000-0000-000004610000}"/>
    <cellStyle name="SAPBEXHLevel1X 5 7 6 2" xfId="31824" xr:uid="{00000000-0005-0000-0000-000005610000}"/>
    <cellStyle name="SAPBEXHLevel1X 5 7 7" xfId="19296" xr:uid="{00000000-0005-0000-0000-000006610000}"/>
    <cellStyle name="SAPBEXHLevel1X 5 7 7 2" xfId="34243" xr:uid="{00000000-0005-0000-0000-000007610000}"/>
    <cellStyle name="SAPBEXHLevel1X 5 7 8" xfId="40642" xr:uid="{02EBB79A-AD52-4D73-A435-47BB365ABAB4}"/>
    <cellStyle name="SAPBEXHLevel1X 5 7 9" xfId="42856" xr:uid="{6D25F756-4C3E-44D7-92A1-23F0FCD4CB4B}"/>
    <cellStyle name="SAPBEXHLevel1X 5 8" xfId="3340" xr:uid="{00000000-0005-0000-0000-000008610000}"/>
    <cellStyle name="SAPBEXHLevel1X 5 8 10" xfId="45050" xr:uid="{5A593593-65D2-4433-B33C-37A48F9EF121}"/>
    <cellStyle name="SAPBEXHLevel1X 5 8 11" xfId="47376" xr:uid="{33B01DFF-7314-42FA-9B8E-5D4068CF80E6}"/>
    <cellStyle name="SAPBEXHLevel1X 5 8 2" xfId="4195" xr:uid="{00000000-0005-0000-0000-000009610000}"/>
    <cellStyle name="SAPBEXHLevel1X 5 8 2 10" xfId="46266" xr:uid="{7CA1CA47-E039-41A0-963C-17726F83C157}"/>
    <cellStyle name="SAPBEXHLevel1X 5 8 2 11" xfId="48584" xr:uid="{00F55CB7-8817-46F8-AB91-1AA4A07C4F4C}"/>
    <cellStyle name="SAPBEXHLevel1X 5 8 2 2" xfId="9350" xr:uid="{00000000-0005-0000-0000-00000A610000}"/>
    <cellStyle name="SAPBEXHLevel1X 5 8 2 2 2" xfId="25342" xr:uid="{00000000-0005-0000-0000-00000B610000}"/>
    <cellStyle name="SAPBEXHLevel1X 5 8 2 3" xfId="12169" xr:uid="{00000000-0005-0000-0000-00000C610000}"/>
    <cellStyle name="SAPBEXHLevel1X 5 8 2 3 2" xfId="28013" xr:uid="{00000000-0005-0000-0000-00000D610000}"/>
    <cellStyle name="SAPBEXHLevel1X 5 8 2 4" xfId="6740" xr:uid="{00000000-0005-0000-0000-00000E610000}"/>
    <cellStyle name="SAPBEXHLevel1X 5 8 2 4 2" xfId="23219" xr:uid="{00000000-0005-0000-0000-00000F610000}"/>
    <cellStyle name="SAPBEXHLevel1X 5 8 2 5" xfId="17492" xr:uid="{00000000-0005-0000-0000-000010610000}"/>
    <cellStyle name="SAPBEXHLevel1X 5 8 2 5 2" xfId="32608" xr:uid="{00000000-0005-0000-0000-000011610000}"/>
    <cellStyle name="SAPBEXHLevel1X 5 8 2 6" xfId="20100" xr:uid="{00000000-0005-0000-0000-000012610000}"/>
    <cellStyle name="SAPBEXHLevel1X 5 8 2 6 2" xfId="35037" xr:uid="{00000000-0005-0000-0000-000013610000}"/>
    <cellStyle name="SAPBEXHLevel1X 5 8 2 7" xfId="21725" xr:uid="{00000000-0005-0000-0000-000014610000}"/>
    <cellStyle name="SAPBEXHLevel1X 5 8 2 7 2" xfId="36647" xr:uid="{00000000-0005-0000-0000-000015610000}"/>
    <cellStyle name="SAPBEXHLevel1X 5 8 2 8" xfId="41560" xr:uid="{B5A1EB4B-4887-4AC1-8FCF-4A0DE9B7FC28}"/>
    <cellStyle name="SAPBEXHLevel1X 5 8 2 9" xfId="44076" xr:uid="{F1E6B946-FE7D-4497-994E-F63B32CADB1C}"/>
    <cellStyle name="SAPBEXHLevel1X 5 8 3" xfId="8508" xr:uid="{00000000-0005-0000-0000-000016610000}"/>
    <cellStyle name="SAPBEXHLevel1X 5 8 3 2" xfId="24537" xr:uid="{00000000-0005-0000-0000-000017610000}"/>
    <cellStyle name="SAPBEXHLevel1X 5 8 4" xfId="11335" xr:uid="{00000000-0005-0000-0000-000018610000}"/>
    <cellStyle name="SAPBEXHLevel1X 5 8 4 2" xfId="27202" xr:uid="{00000000-0005-0000-0000-000019610000}"/>
    <cellStyle name="SAPBEXHLevel1X 5 8 5" xfId="13872" xr:uid="{00000000-0005-0000-0000-00001A610000}"/>
    <cellStyle name="SAPBEXHLevel1X 5 8 5 2" xfId="29460" xr:uid="{00000000-0005-0000-0000-00001B610000}"/>
    <cellStyle name="SAPBEXHLevel1X 5 8 6" xfId="16687" xr:uid="{00000000-0005-0000-0000-00001C610000}"/>
    <cellStyle name="SAPBEXHLevel1X 5 8 6 2" xfId="31825" xr:uid="{00000000-0005-0000-0000-00001D610000}"/>
    <cellStyle name="SAPBEXHLevel1X 5 8 7" xfId="19297" xr:uid="{00000000-0005-0000-0000-00001E610000}"/>
    <cellStyle name="SAPBEXHLevel1X 5 8 7 2" xfId="34244" xr:uid="{00000000-0005-0000-0000-00001F610000}"/>
    <cellStyle name="SAPBEXHLevel1X 5 8 8" xfId="40643" xr:uid="{CDD2ECE1-6519-4D5C-B2D3-2524B297996E}"/>
    <cellStyle name="SAPBEXHLevel1X 5 8 9" xfId="42857" xr:uid="{F49CACEE-318C-40DD-982F-7FBD912236D5}"/>
    <cellStyle name="SAPBEXHLevel1X 5 9" xfId="3341" xr:uid="{00000000-0005-0000-0000-000020610000}"/>
    <cellStyle name="SAPBEXHLevel1X 5 9 10" xfId="45051" xr:uid="{76994C93-4A46-491B-A72B-5C415EDE2844}"/>
    <cellStyle name="SAPBEXHLevel1X 5 9 11" xfId="47377" xr:uid="{5C417987-26C6-4B87-BDE3-C0430447331A}"/>
    <cellStyle name="SAPBEXHLevel1X 5 9 2" xfId="4194" xr:uid="{00000000-0005-0000-0000-000021610000}"/>
    <cellStyle name="SAPBEXHLevel1X 5 9 2 10" xfId="46267" xr:uid="{7DD4FD45-8B4B-4722-99DE-AAEAE5BACCAD}"/>
    <cellStyle name="SAPBEXHLevel1X 5 9 2 11" xfId="48585" xr:uid="{31CE4D24-E519-4A95-B905-DE67F9006A70}"/>
    <cellStyle name="SAPBEXHLevel1X 5 9 2 2" xfId="9349" xr:uid="{00000000-0005-0000-0000-000022610000}"/>
    <cellStyle name="SAPBEXHLevel1X 5 9 2 2 2" xfId="25341" xr:uid="{00000000-0005-0000-0000-000023610000}"/>
    <cellStyle name="SAPBEXHLevel1X 5 9 2 3" xfId="12168" xr:uid="{00000000-0005-0000-0000-000024610000}"/>
    <cellStyle name="SAPBEXHLevel1X 5 9 2 3 2" xfId="28012" xr:uid="{00000000-0005-0000-0000-000025610000}"/>
    <cellStyle name="SAPBEXHLevel1X 5 9 2 4" xfId="14545" xr:uid="{00000000-0005-0000-0000-000026610000}"/>
    <cellStyle name="SAPBEXHLevel1X 5 9 2 4 2" xfId="30048" xr:uid="{00000000-0005-0000-0000-000027610000}"/>
    <cellStyle name="SAPBEXHLevel1X 5 9 2 5" xfId="17491" xr:uid="{00000000-0005-0000-0000-000028610000}"/>
    <cellStyle name="SAPBEXHLevel1X 5 9 2 5 2" xfId="32607" xr:uid="{00000000-0005-0000-0000-000029610000}"/>
    <cellStyle name="SAPBEXHLevel1X 5 9 2 6" xfId="20099" xr:uid="{00000000-0005-0000-0000-00002A610000}"/>
    <cellStyle name="SAPBEXHLevel1X 5 9 2 6 2" xfId="35036" xr:uid="{00000000-0005-0000-0000-00002B610000}"/>
    <cellStyle name="SAPBEXHLevel1X 5 9 2 7" xfId="21528" xr:uid="{00000000-0005-0000-0000-00002C610000}"/>
    <cellStyle name="SAPBEXHLevel1X 5 9 2 7 2" xfId="36454" xr:uid="{00000000-0005-0000-0000-00002D610000}"/>
    <cellStyle name="SAPBEXHLevel1X 5 9 2 8" xfId="41559" xr:uid="{88011C7F-AE87-44DC-A6F5-23475D5DE72C}"/>
    <cellStyle name="SAPBEXHLevel1X 5 9 2 9" xfId="44077" xr:uid="{B379CD58-6765-4A4D-A6E0-B22393DAE7DB}"/>
    <cellStyle name="SAPBEXHLevel1X 5 9 3" xfId="8509" xr:uid="{00000000-0005-0000-0000-00002E610000}"/>
    <cellStyle name="SAPBEXHLevel1X 5 9 3 2" xfId="24538" xr:uid="{00000000-0005-0000-0000-00002F610000}"/>
    <cellStyle name="SAPBEXHLevel1X 5 9 4" xfId="11336" xr:uid="{00000000-0005-0000-0000-000030610000}"/>
    <cellStyle name="SAPBEXHLevel1X 5 9 4 2" xfId="27203" xr:uid="{00000000-0005-0000-0000-000031610000}"/>
    <cellStyle name="SAPBEXHLevel1X 5 9 5" xfId="14993" xr:uid="{00000000-0005-0000-0000-000032610000}"/>
    <cellStyle name="SAPBEXHLevel1X 5 9 5 2" xfId="30440" xr:uid="{00000000-0005-0000-0000-000033610000}"/>
    <cellStyle name="SAPBEXHLevel1X 5 9 6" xfId="16688" xr:uid="{00000000-0005-0000-0000-000034610000}"/>
    <cellStyle name="SAPBEXHLevel1X 5 9 6 2" xfId="31826" xr:uid="{00000000-0005-0000-0000-000035610000}"/>
    <cellStyle name="SAPBEXHLevel1X 5 9 7" xfId="19298" xr:uid="{00000000-0005-0000-0000-000036610000}"/>
    <cellStyle name="SAPBEXHLevel1X 5 9 7 2" xfId="34245" xr:uid="{00000000-0005-0000-0000-000037610000}"/>
    <cellStyle name="SAPBEXHLevel1X 5 9 8" xfId="39503" xr:uid="{A9921658-4C92-4957-AC6C-1E33AC28D05F}"/>
    <cellStyle name="SAPBEXHLevel1X 5 9 9" xfId="42858" xr:uid="{C43D5BFC-83CF-401B-8F4F-E901681EBABA}"/>
    <cellStyle name="SAPBEXHLevel1X 6" xfId="873" xr:uid="{00000000-0005-0000-0000-000038610000}"/>
    <cellStyle name="SAPBEXHLevel1X 6 10" xfId="7501" xr:uid="{00000000-0005-0000-0000-000039610000}"/>
    <cellStyle name="SAPBEXHLevel1X 6 10 2" xfId="23677" xr:uid="{00000000-0005-0000-0000-00003A610000}"/>
    <cellStyle name="SAPBEXHLevel1X 6 11" xfId="5071" xr:uid="{00000000-0005-0000-0000-00003B610000}"/>
    <cellStyle name="SAPBEXHLevel1X 6 12" xfId="39502" xr:uid="{21076FBC-E176-4820-A34C-7AC5B9A21FC7}"/>
    <cellStyle name="SAPBEXHLevel1X 6 13" xfId="42859" xr:uid="{1ABEB2E0-C32E-42AA-A351-BA3938273BD3}"/>
    <cellStyle name="SAPBEXHLevel1X 6 14" xfId="45052" xr:uid="{8A039E95-75C0-4623-8EE4-5DC4BD4CCF39}"/>
    <cellStyle name="SAPBEXHLevel1X 6 15" xfId="47378" xr:uid="{53B04BEA-BE50-468A-9FD0-935A5582D6FD}"/>
    <cellStyle name="SAPBEXHLevel1X 6 2" xfId="1874" xr:uid="{00000000-0005-0000-0000-00003C610000}"/>
    <cellStyle name="SAPBEXHLevel1X 6 2 10" xfId="41558" xr:uid="{4ED1AB8F-1B38-4A24-AB00-9047F10DA55D}"/>
    <cellStyle name="SAPBEXHLevel1X 6 2 11" xfId="44078" xr:uid="{2C8AD638-378A-410F-971E-B169CAD8058C}"/>
    <cellStyle name="SAPBEXHLevel1X 6 2 12" xfId="46268" xr:uid="{105D2702-8FEC-4114-8CAD-2F0282815ABA}"/>
    <cellStyle name="SAPBEXHLevel1X 6 2 13" xfId="48586" xr:uid="{32989225-CCCD-46E0-9004-8DC7A1D9C1C6}"/>
    <cellStyle name="SAPBEXHLevel1X 6 2 2" xfId="7136" xr:uid="{00000000-0005-0000-0000-00003D610000}"/>
    <cellStyle name="SAPBEXHLevel1X 6 2 2 2" xfId="23424" xr:uid="{00000000-0005-0000-0000-00003E610000}"/>
    <cellStyle name="SAPBEXHLevel1X 6 2 3" xfId="7525" xr:uid="{00000000-0005-0000-0000-00003F610000}"/>
    <cellStyle name="SAPBEXHLevel1X 6 2 3 2" xfId="23695" xr:uid="{00000000-0005-0000-0000-000040610000}"/>
    <cellStyle name="SAPBEXHLevel1X 6 2 4" xfId="13451" xr:uid="{00000000-0005-0000-0000-000041610000}"/>
    <cellStyle name="SAPBEXHLevel1X 6 2 4 2" xfId="29103" xr:uid="{00000000-0005-0000-0000-000042610000}"/>
    <cellStyle name="SAPBEXHLevel1X 6 2 5" xfId="15392" xr:uid="{00000000-0005-0000-0000-000043610000}"/>
    <cellStyle name="SAPBEXHLevel1X 6 2 5 2" xfId="30783" xr:uid="{00000000-0005-0000-0000-000044610000}"/>
    <cellStyle name="SAPBEXHLevel1X 6 2 6" xfId="15759" xr:uid="{00000000-0005-0000-0000-000045610000}"/>
    <cellStyle name="SAPBEXHLevel1X 6 2 6 2" xfId="31025" xr:uid="{00000000-0005-0000-0000-000046610000}"/>
    <cellStyle name="SAPBEXHLevel1X 6 2 7" xfId="18422" xr:uid="{00000000-0005-0000-0000-000047610000}"/>
    <cellStyle name="SAPBEXHLevel1X 6 2 7 2" xfId="33476" xr:uid="{00000000-0005-0000-0000-000048610000}"/>
    <cellStyle name="SAPBEXHLevel1X 6 2 8" xfId="6089" xr:uid="{00000000-0005-0000-0000-000049610000}"/>
    <cellStyle name="SAPBEXHLevel1X 6 2 9" xfId="41055" xr:uid="{50C17021-2FD3-4E1B-A669-7D586B3ABBE1}"/>
    <cellStyle name="SAPBEXHLevel1X 6 3" xfId="3342" xr:uid="{00000000-0005-0000-0000-00004A610000}"/>
    <cellStyle name="SAPBEXHLevel1X 6 3 2" xfId="8510" xr:uid="{00000000-0005-0000-0000-00004B610000}"/>
    <cellStyle name="SAPBEXHLevel1X 6 3 2 2" xfId="24539" xr:uid="{00000000-0005-0000-0000-00004C610000}"/>
    <cellStyle name="SAPBEXHLevel1X 6 3 3" xfId="11337" xr:uid="{00000000-0005-0000-0000-00004D610000}"/>
    <cellStyle name="SAPBEXHLevel1X 6 3 3 2" xfId="27204" xr:uid="{00000000-0005-0000-0000-00004E610000}"/>
    <cellStyle name="SAPBEXHLevel1X 6 3 4" xfId="13873" xr:uid="{00000000-0005-0000-0000-00004F610000}"/>
    <cellStyle name="SAPBEXHLevel1X 6 3 4 2" xfId="29461" xr:uid="{00000000-0005-0000-0000-000050610000}"/>
    <cellStyle name="SAPBEXHLevel1X 6 3 5" xfId="16689" xr:uid="{00000000-0005-0000-0000-000051610000}"/>
    <cellStyle name="SAPBEXHLevel1X 6 3 5 2" xfId="31827" xr:uid="{00000000-0005-0000-0000-000052610000}"/>
    <cellStyle name="SAPBEXHLevel1X 6 3 6" xfId="19299" xr:uid="{00000000-0005-0000-0000-000053610000}"/>
    <cellStyle name="SAPBEXHLevel1X 6 3 6 2" xfId="34246" xr:uid="{00000000-0005-0000-0000-000054610000}"/>
    <cellStyle name="SAPBEXHLevel1X 6 3 7" xfId="21398" xr:uid="{00000000-0005-0000-0000-000055610000}"/>
    <cellStyle name="SAPBEXHLevel1X 6 3 7 2" xfId="36324" xr:uid="{00000000-0005-0000-0000-000056610000}"/>
    <cellStyle name="SAPBEXHLevel1X 6 3 8" xfId="6361" xr:uid="{00000000-0005-0000-0000-000057610000}"/>
    <cellStyle name="SAPBEXHLevel1X 6 4" xfId="3570" xr:uid="{00000000-0005-0000-0000-000058610000}"/>
    <cellStyle name="SAPBEXHLevel1X 6 4 2" xfId="8738" xr:uid="{00000000-0005-0000-0000-000059610000}"/>
    <cellStyle name="SAPBEXHLevel1X 6 4 2 2" xfId="24767" xr:uid="{00000000-0005-0000-0000-00005A610000}"/>
    <cellStyle name="SAPBEXHLevel1X 6 4 3" xfId="11565" xr:uid="{00000000-0005-0000-0000-00005B610000}"/>
    <cellStyle name="SAPBEXHLevel1X 6 4 3 2" xfId="27432" xr:uid="{00000000-0005-0000-0000-00005C610000}"/>
    <cellStyle name="SAPBEXHLevel1X 6 4 4" xfId="15271" xr:uid="{00000000-0005-0000-0000-00005D610000}"/>
    <cellStyle name="SAPBEXHLevel1X 6 4 4 2" xfId="30680" xr:uid="{00000000-0005-0000-0000-00005E610000}"/>
    <cellStyle name="SAPBEXHLevel1X 6 4 5" xfId="16917" xr:uid="{00000000-0005-0000-0000-00005F610000}"/>
    <cellStyle name="SAPBEXHLevel1X 6 4 5 2" xfId="32055" xr:uid="{00000000-0005-0000-0000-000060610000}"/>
    <cellStyle name="SAPBEXHLevel1X 6 4 6" xfId="19527" xr:uid="{00000000-0005-0000-0000-000061610000}"/>
    <cellStyle name="SAPBEXHLevel1X 6 4 6 2" xfId="34474" xr:uid="{00000000-0005-0000-0000-000062610000}"/>
    <cellStyle name="SAPBEXHLevel1X 6 4 7" xfId="22026" xr:uid="{00000000-0005-0000-0000-000063610000}"/>
    <cellStyle name="SAPBEXHLevel1X 6 4 7 2" xfId="36945" xr:uid="{00000000-0005-0000-0000-000064610000}"/>
    <cellStyle name="SAPBEXHLevel1X 6 5" xfId="5393" xr:uid="{00000000-0005-0000-0000-000065610000}"/>
    <cellStyle name="SAPBEXHLevel1X 6 5 2" xfId="22653" xr:uid="{00000000-0005-0000-0000-000066610000}"/>
    <cellStyle name="SAPBEXHLevel1X 6 6" xfId="6871" xr:uid="{00000000-0005-0000-0000-000067610000}"/>
    <cellStyle name="SAPBEXHLevel1X 6 6 2" xfId="23307" xr:uid="{00000000-0005-0000-0000-000068610000}"/>
    <cellStyle name="SAPBEXHLevel1X 6 7" xfId="7451" xr:uid="{00000000-0005-0000-0000-000069610000}"/>
    <cellStyle name="SAPBEXHLevel1X 6 7 2" xfId="23638" xr:uid="{00000000-0005-0000-0000-00006A610000}"/>
    <cellStyle name="SAPBEXHLevel1X 6 8" xfId="10636" xr:uid="{00000000-0005-0000-0000-00006B610000}"/>
    <cellStyle name="SAPBEXHLevel1X 6 8 2" xfId="26518" xr:uid="{00000000-0005-0000-0000-00006C610000}"/>
    <cellStyle name="SAPBEXHLevel1X 6 9" xfId="14724" xr:uid="{00000000-0005-0000-0000-00006D610000}"/>
    <cellStyle name="SAPBEXHLevel1X 6 9 2" xfId="30199" xr:uid="{00000000-0005-0000-0000-00006E610000}"/>
    <cellStyle name="SAPBEXHLevel1X 7" xfId="874" xr:uid="{00000000-0005-0000-0000-00006F610000}"/>
    <cellStyle name="SAPBEXHLevel1X 7 10" xfId="5072" xr:uid="{00000000-0005-0000-0000-000070610000}"/>
    <cellStyle name="SAPBEXHLevel1X 7 11" xfId="40640" xr:uid="{35CF4472-FA58-4584-8A21-E01453472879}"/>
    <cellStyle name="SAPBEXHLevel1X 7 12" xfId="42860" xr:uid="{E7D1FF1B-9B2D-4CCD-9708-97ACF02073D1}"/>
    <cellStyle name="SAPBEXHLevel1X 7 13" xfId="45053" xr:uid="{3DA8E8A7-5F25-46D1-A382-DB02F974A4E8}"/>
    <cellStyle name="SAPBEXHLevel1X 7 14" xfId="47379" xr:uid="{C31B2D24-4E1C-4387-8D03-7F194ED2F5B0}"/>
    <cellStyle name="SAPBEXHLevel1X 7 2" xfId="3343" xr:uid="{00000000-0005-0000-0000-000071610000}"/>
    <cellStyle name="SAPBEXHLevel1X 7 2 10" xfId="44079" xr:uid="{6535AFAE-C2F1-416F-A1A8-FE3DDBB044A7}"/>
    <cellStyle name="SAPBEXHLevel1X 7 2 11" xfId="46269" xr:uid="{8A91D808-0D66-4E98-B3A8-8213C8092556}"/>
    <cellStyle name="SAPBEXHLevel1X 7 2 12" xfId="48587" xr:uid="{2230A13C-C7F8-4CE1-9DC0-A3BD8B146B1E}"/>
    <cellStyle name="SAPBEXHLevel1X 7 2 2" xfId="8511" xr:uid="{00000000-0005-0000-0000-000072610000}"/>
    <cellStyle name="SAPBEXHLevel1X 7 2 2 2" xfId="24540" xr:uid="{00000000-0005-0000-0000-000073610000}"/>
    <cellStyle name="SAPBEXHLevel1X 7 2 3" xfId="11338" xr:uid="{00000000-0005-0000-0000-000074610000}"/>
    <cellStyle name="SAPBEXHLevel1X 7 2 3 2" xfId="27205" xr:uid="{00000000-0005-0000-0000-000075610000}"/>
    <cellStyle name="SAPBEXHLevel1X 7 2 4" xfId="14992" xr:uid="{00000000-0005-0000-0000-000076610000}"/>
    <cellStyle name="SAPBEXHLevel1X 7 2 4 2" xfId="30439" xr:uid="{00000000-0005-0000-0000-000077610000}"/>
    <cellStyle name="SAPBEXHLevel1X 7 2 5" xfId="16690" xr:uid="{00000000-0005-0000-0000-000078610000}"/>
    <cellStyle name="SAPBEXHLevel1X 7 2 5 2" xfId="31828" xr:uid="{00000000-0005-0000-0000-000079610000}"/>
    <cellStyle name="SAPBEXHLevel1X 7 2 6" xfId="19300" xr:uid="{00000000-0005-0000-0000-00007A610000}"/>
    <cellStyle name="SAPBEXHLevel1X 7 2 6 2" xfId="34247" xr:uid="{00000000-0005-0000-0000-00007B610000}"/>
    <cellStyle name="SAPBEXHLevel1X 7 2 7" xfId="21399" xr:uid="{00000000-0005-0000-0000-00007C610000}"/>
    <cellStyle name="SAPBEXHLevel1X 7 2 7 2" xfId="36325" xr:uid="{00000000-0005-0000-0000-00007D610000}"/>
    <cellStyle name="SAPBEXHLevel1X 7 2 8" xfId="6362" xr:uid="{00000000-0005-0000-0000-00007E610000}"/>
    <cellStyle name="SAPBEXHLevel1X 7 2 9" xfId="41557" xr:uid="{E92902F3-2718-4F14-BE3C-30462E696EF5}"/>
    <cellStyle name="SAPBEXHLevel1X 7 3" xfId="4193" xr:uid="{00000000-0005-0000-0000-00007F610000}"/>
    <cellStyle name="SAPBEXHLevel1X 7 3 2" xfId="9348" xr:uid="{00000000-0005-0000-0000-000080610000}"/>
    <cellStyle name="SAPBEXHLevel1X 7 3 2 2" xfId="25340" xr:uid="{00000000-0005-0000-0000-000081610000}"/>
    <cellStyle name="SAPBEXHLevel1X 7 3 3" xfId="12167" xr:uid="{00000000-0005-0000-0000-000082610000}"/>
    <cellStyle name="SAPBEXHLevel1X 7 3 3 2" xfId="28011" xr:uid="{00000000-0005-0000-0000-000083610000}"/>
    <cellStyle name="SAPBEXHLevel1X 7 3 4" xfId="13969" xr:uid="{00000000-0005-0000-0000-000084610000}"/>
    <cellStyle name="SAPBEXHLevel1X 7 3 4 2" xfId="29551" xr:uid="{00000000-0005-0000-0000-000085610000}"/>
    <cellStyle name="SAPBEXHLevel1X 7 3 5" xfId="17490" xr:uid="{00000000-0005-0000-0000-000086610000}"/>
    <cellStyle name="SAPBEXHLevel1X 7 3 5 2" xfId="32606" xr:uid="{00000000-0005-0000-0000-000087610000}"/>
    <cellStyle name="SAPBEXHLevel1X 7 3 6" xfId="20098" xr:uid="{00000000-0005-0000-0000-000088610000}"/>
    <cellStyle name="SAPBEXHLevel1X 7 3 6 2" xfId="35035" xr:uid="{00000000-0005-0000-0000-000089610000}"/>
    <cellStyle name="SAPBEXHLevel1X 7 3 7" xfId="21209" xr:uid="{00000000-0005-0000-0000-00008A610000}"/>
    <cellStyle name="SAPBEXHLevel1X 7 3 7 2" xfId="36135" xr:uid="{00000000-0005-0000-0000-00008B610000}"/>
    <cellStyle name="SAPBEXHLevel1X 7 4" xfId="5392" xr:uid="{00000000-0005-0000-0000-00008C610000}"/>
    <cellStyle name="SAPBEXHLevel1X 7 4 2" xfId="22652" xr:uid="{00000000-0005-0000-0000-00008D610000}"/>
    <cellStyle name="SAPBEXHLevel1X 7 5" xfId="6494" xr:uid="{00000000-0005-0000-0000-00008E610000}"/>
    <cellStyle name="SAPBEXHLevel1X 7 5 2" xfId="23100" xr:uid="{00000000-0005-0000-0000-00008F610000}"/>
    <cellStyle name="SAPBEXHLevel1X 7 6" xfId="6661" xr:uid="{00000000-0005-0000-0000-000090610000}"/>
    <cellStyle name="SAPBEXHLevel1X 7 6 2" xfId="23165" xr:uid="{00000000-0005-0000-0000-000091610000}"/>
    <cellStyle name="SAPBEXHLevel1X 7 7" xfId="5828" xr:uid="{00000000-0005-0000-0000-000092610000}"/>
    <cellStyle name="SAPBEXHLevel1X 7 7 2" xfId="22845" xr:uid="{00000000-0005-0000-0000-000093610000}"/>
    <cellStyle name="SAPBEXHLevel1X 7 8" xfId="10449" xr:uid="{00000000-0005-0000-0000-000094610000}"/>
    <cellStyle name="SAPBEXHLevel1X 7 8 2" xfId="26371" xr:uid="{00000000-0005-0000-0000-000095610000}"/>
    <cellStyle name="SAPBEXHLevel1X 7 9" xfId="5881" xr:uid="{00000000-0005-0000-0000-000096610000}"/>
    <cellStyle name="SAPBEXHLevel1X 7 9 2" xfId="22874" xr:uid="{00000000-0005-0000-0000-000097610000}"/>
    <cellStyle name="SAPBEXHLevel1X 8" xfId="1875" xr:uid="{00000000-0005-0000-0000-000098610000}"/>
    <cellStyle name="SAPBEXHLevel1X 8 10" xfId="45054" xr:uid="{5B3B7DF1-EB78-4EB3-A4FC-32425B1BB6CA}"/>
    <cellStyle name="SAPBEXHLevel1X 8 11" xfId="47380" xr:uid="{D53329D0-1D54-4B38-8A13-00D2BC3A7BC2}"/>
    <cellStyle name="SAPBEXHLevel1X 8 2" xfId="4192" xr:uid="{00000000-0005-0000-0000-000099610000}"/>
    <cellStyle name="SAPBEXHLevel1X 8 2 10" xfId="46270" xr:uid="{F7A113D6-FAB7-4912-9FB4-2012AB368CF5}"/>
    <cellStyle name="SAPBEXHLevel1X 8 2 11" xfId="48588" xr:uid="{C824CFD4-2E9A-42EF-BCE6-00795C1A0CFE}"/>
    <cellStyle name="SAPBEXHLevel1X 8 2 2" xfId="9347" xr:uid="{00000000-0005-0000-0000-00009A610000}"/>
    <cellStyle name="SAPBEXHLevel1X 8 2 2 2" xfId="25339" xr:uid="{00000000-0005-0000-0000-00009B610000}"/>
    <cellStyle name="SAPBEXHLevel1X 8 2 3" xfId="12166" xr:uid="{00000000-0005-0000-0000-00009C610000}"/>
    <cellStyle name="SAPBEXHLevel1X 8 2 3 2" xfId="28010" xr:uid="{00000000-0005-0000-0000-00009D610000}"/>
    <cellStyle name="SAPBEXHLevel1X 8 2 4" xfId="10311" xr:uid="{00000000-0005-0000-0000-00009E610000}"/>
    <cellStyle name="SAPBEXHLevel1X 8 2 4 2" xfId="26253" xr:uid="{00000000-0005-0000-0000-00009F610000}"/>
    <cellStyle name="SAPBEXHLevel1X 8 2 5" xfId="17489" xr:uid="{00000000-0005-0000-0000-0000A0610000}"/>
    <cellStyle name="SAPBEXHLevel1X 8 2 5 2" xfId="32605" xr:uid="{00000000-0005-0000-0000-0000A1610000}"/>
    <cellStyle name="SAPBEXHLevel1X 8 2 6" xfId="20097" xr:uid="{00000000-0005-0000-0000-0000A2610000}"/>
    <cellStyle name="SAPBEXHLevel1X 8 2 6 2" xfId="35034" xr:uid="{00000000-0005-0000-0000-0000A3610000}"/>
    <cellStyle name="SAPBEXHLevel1X 8 2 7" xfId="21402" xr:uid="{00000000-0005-0000-0000-0000A4610000}"/>
    <cellStyle name="SAPBEXHLevel1X 8 2 7 2" xfId="36328" xr:uid="{00000000-0005-0000-0000-0000A5610000}"/>
    <cellStyle name="SAPBEXHLevel1X 8 2 8" xfId="41556" xr:uid="{4F8E9C22-7C6B-4933-B3B1-42056F525A47}"/>
    <cellStyle name="SAPBEXHLevel1X 8 2 9" xfId="44080" xr:uid="{81EDCEF6-803C-4A20-835A-8F7218AA5B9E}"/>
    <cellStyle name="SAPBEXHLevel1X 8 3" xfId="7137" xr:uid="{00000000-0005-0000-0000-0000A6610000}"/>
    <cellStyle name="SAPBEXHLevel1X 8 3 2" xfId="23425" xr:uid="{00000000-0005-0000-0000-0000A7610000}"/>
    <cellStyle name="SAPBEXHLevel1X 8 4" xfId="7524" xr:uid="{00000000-0005-0000-0000-0000A8610000}"/>
    <cellStyle name="SAPBEXHLevel1X 8 4 2" xfId="23694" xr:uid="{00000000-0005-0000-0000-0000A9610000}"/>
    <cellStyle name="SAPBEXHLevel1X 8 5" xfId="10072" xr:uid="{00000000-0005-0000-0000-0000AA610000}"/>
    <cellStyle name="SAPBEXHLevel1X 8 5 2" xfId="26052" xr:uid="{00000000-0005-0000-0000-0000AB610000}"/>
    <cellStyle name="SAPBEXHLevel1X 8 6" xfId="13213" xr:uid="{00000000-0005-0000-0000-0000AC610000}"/>
    <cellStyle name="SAPBEXHLevel1X 8 6 2" xfId="28985" xr:uid="{00000000-0005-0000-0000-0000AD610000}"/>
    <cellStyle name="SAPBEXHLevel1X 8 7" xfId="15758" xr:uid="{00000000-0005-0000-0000-0000AE610000}"/>
    <cellStyle name="SAPBEXHLevel1X 8 7 2" xfId="31024" xr:uid="{00000000-0005-0000-0000-0000AF610000}"/>
    <cellStyle name="SAPBEXHLevel1X 8 8" xfId="40641" xr:uid="{77EEE791-1253-43DF-A18D-9BB9A0065F9A}"/>
    <cellStyle name="SAPBEXHLevel1X 8 9" xfId="42861" xr:uid="{BA77E1F1-1075-4551-AA9D-2C0F47A8348D}"/>
    <cellStyle name="SAPBEXHLevel1X 9" xfId="1876" xr:uid="{00000000-0005-0000-0000-0000B0610000}"/>
    <cellStyle name="SAPBEXHLevel1X 9 10" xfId="45055" xr:uid="{4564C6BC-03C3-4166-BF55-9FD92490AAB4}"/>
    <cellStyle name="SAPBEXHLevel1X 9 11" xfId="47381" xr:uid="{CC2CE344-3193-4C6F-AE76-B3E9117DB2DD}"/>
    <cellStyle name="SAPBEXHLevel1X 9 2" xfId="3593" xr:uid="{00000000-0005-0000-0000-0000B1610000}"/>
    <cellStyle name="SAPBEXHLevel1X 9 2 10" xfId="46271" xr:uid="{BC603C03-000F-425D-B95E-4A6D61F449B1}"/>
    <cellStyle name="SAPBEXHLevel1X 9 2 11" xfId="48589" xr:uid="{5DC4C86B-9D77-4B10-A913-C0030B0386E8}"/>
    <cellStyle name="SAPBEXHLevel1X 9 2 2" xfId="8761" xr:uid="{00000000-0005-0000-0000-0000B2610000}"/>
    <cellStyle name="SAPBEXHLevel1X 9 2 2 2" xfId="24790" xr:uid="{00000000-0005-0000-0000-0000B3610000}"/>
    <cellStyle name="SAPBEXHLevel1X 9 2 3" xfId="11588" xr:uid="{00000000-0005-0000-0000-0000B4610000}"/>
    <cellStyle name="SAPBEXHLevel1X 9 2 3 2" xfId="27455" xr:uid="{00000000-0005-0000-0000-0000B5610000}"/>
    <cellStyle name="SAPBEXHLevel1X 9 2 4" xfId="6702" xr:uid="{00000000-0005-0000-0000-0000B6610000}"/>
    <cellStyle name="SAPBEXHLevel1X 9 2 4 2" xfId="23194" xr:uid="{00000000-0005-0000-0000-0000B7610000}"/>
    <cellStyle name="SAPBEXHLevel1X 9 2 5" xfId="16940" xr:uid="{00000000-0005-0000-0000-0000B8610000}"/>
    <cellStyle name="SAPBEXHLevel1X 9 2 5 2" xfId="32078" xr:uid="{00000000-0005-0000-0000-0000B9610000}"/>
    <cellStyle name="SAPBEXHLevel1X 9 2 6" xfId="19550" xr:uid="{00000000-0005-0000-0000-0000BA610000}"/>
    <cellStyle name="SAPBEXHLevel1X 9 2 6 2" xfId="34497" xr:uid="{00000000-0005-0000-0000-0000BB610000}"/>
    <cellStyle name="SAPBEXHLevel1X 9 2 7" xfId="10204" xr:uid="{00000000-0005-0000-0000-0000BC610000}"/>
    <cellStyle name="SAPBEXHLevel1X 9 2 7 2" xfId="26169" xr:uid="{00000000-0005-0000-0000-0000BD610000}"/>
    <cellStyle name="SAPBEXHLevel1X 9 2 8" xfId="41555" xr:uid="{6EDFDC46-191B-409E-B9FD-F80C6EEB0BEB}"/>
    <cellStyle name="SAPBEXHLevel1X 9 2 9" xfId="44081" xr:uid="{F33F5A34-F597-41CD-99C3-10AD7C14A7D3}"/>
    <cellStyle name="SAPBEXHLevel1X 9 3" xfId="7138" xr:uid="{00000000-0005-0000-0000-0000BE610000}"/>
    <cellStyle name="SAPBEXHLevel1X 9 3 2" xfId="23426" xr:uid="{00000000-0005-0000-0000-0000BF610000}"/>
    <cellStyle name="SAPBEXHLevel1X 9 4" xfId="7523" xr:uid="{00000000-0005-0000-0000-0000C0610000}"/>
    <cellStyle name="SAPBEXHLevel1X 9 4 2" xfId="23693" xr:uid="{00000000-0005-0000-0000-0000C1610000}"/>
    <cellStyle name="SAPBEXHLevel1X 9 5" xfId="13453" xr:uid="{00000000-0005-0000-0000-0000C2610000}"/>
    <cellStyle name="SAPBEXHLevel1X 9 5 2" xfId="29104" xr:uid="{00000000-0005-0000-0000-0000C3610000}"/>
    <cellStyle name="SAPBEXHLevel1X 9 6" xfId="13485" xr:uid="{00000000-0005-0000-0000-0000C4610000}"/>
    <cellStyle name="SAPBEXHLevel1X 9 6 2" xfId="29125" xr:uid="{00000000-0005-0000-0000-0000C5610000}"/>
    <cellStyle name="SAPBEXHLevel1X 9 7" xfId="15757" xr:uid="{00000000-0005-0000-0000-0000C6610000}"/>
    <cellStyle name="SAPBEXHLevel1X 9 7 2" xfId="31023" xr:uid="{00000000-0005-0000-0000-0000C7610000}"/>
    <cellStyle name="SAPBEXHLevel1X 9 8" xfId="39501" xr:uid="{4FB0238C-5D57-41E1-AA83-3D70DF60E43C}"/>
    <cellStyle name="SAPBEXHLevel1X 9 9" xfId="42862" xr:uid="{DADBA3EF-35F2-4110-BE42-512567270FF1}"/>
    <cellStyle name="SAPBEXHLevel1X_CC - Div XRef" xfId="1877" xr:uid="{00000000-0005-0000-0000-0000C8610000}"/>
    <cellStyle name="SAPBEXHLevel2" xfId="95" xr:uid="{00000000-0005-0000-0000-0000C9610000}"/>
    <cellStyle name="SAPBEXHLevel2 10" xfId="1878" xr:uid="{00000000-0005-0000-0000-0000CA610000}"/>
    <cellStyle name="SAPBEXHLevel2 10 10" xfId="23058" xr:uid="{00000000-0005-0000-0000-0000CB610000}"/>
    <cellStyle name="SAPBEXHLevel2 10 11" xfId="40638" xr:uid="{689A6A99-EF48-4DF1-8F54-85BC24229F78}"/>
    <cellStyle name="SAPBEXHLevel2 10 12" xfId="42863" xr:uid="{0039B795-AD77-48AD-A924-A37A9DD8BFB0}"/>
    <cellStyle name="SAPBEXHLevel2 10 13" xfId="45056" xr:uid="{039DDA15-D189-4AB7-B338-A22FC1362D72}"/>
    <cellStyle name="SAPBEXHLevel2 10 14" xfId="47382" xr:uid="{CCB06056-8A2B-40D6-83A1-00FD14372EFD}"/>
    <cellStyle name="SAPBEXHLevel2 10 2" xfId="3346" xr:uid="{00000000-0005-0000-0000-0000CC610000}"/>
    <cellStyle name="SAPBEXHLevel2 10 2 10" xfId="44082" xr:uid="{14B05212-6A14-4139-9BC9-00FAEA537B96}"/>
    <cellStyle name="SAPBEXHLevel2 10 2 11" xfId="46272" xr:uid="{C84C4293-5F15-4A57-ADCC-68725A1C648D}"/>
    <cellStyle name="SAPBEXHLevel2 10 2 12" xfId="48590" xr:uid="{60EBC99B-CFED-4788-B5FA-9D5FF514A2D7}"/>
    <cellStyle name="SAPBEXHLevel2 10 2 2" xfId="8514" xr:uid="{00000000-0005-0000-0000-0000CD610000}"/>
    <cellStyle name="SAPBEXHLevel2 10 2 2 2" xfId="24543" xr:uid="{00000000-0005-0000-0000-0000CE610000}"/>
    <cellStyle name="SAPBEXHLevel2 10 2 3" xfId="11341" xr:uid="{00000000-0005-0000-0000-0000CF610000}"/>
    <cellStyle name="SAPBEXHLevel2 10 2 3 2" xfId="27208" xr:uid="{00000000-0005-0000-0000-0000D0610000}"/>
    <cellStyle name="SAPBEXHLevel2 10 2 4" xfId="13875" xr:uid="{00000000-0005-0000-0000-0000D1610000}"/>
    <cellStyle name="SAPBEXHLevel2 10 2 4 2" xfId="29463" xr:uid="{00000000-0005-0000-0000-0000D2610000}"/>
    <cellStyle name="SAPBEXHLevel2 10 2 5" xfId="16693" xr:uid="{00000000-0005-0000-0000-0000D3610000}"/>
    <cellStyle name="SAPBEXHLevel2 10 2 5 2" xfId="31831" xr:uid="{00000000-0005-0000-0000-0000D4610000}"/>
    <cellStyle name="SAPBEXHLevel2 10 2 6" xfId="19303" xr:uid="{00000000-0005-0000-0000-0000D5610000}"/>
    <cellStyle name="SAPBEXHLevel2 10 2 6 2" xfId="34250" xr:uid="{00000000-0005-0000-0000-0000D6610000}"/>
    <cellStyle name="SAPBEXHLevel2 10 2 7" xfId="21401" xr:uid="{00000000-0005-0000-0000-0000D7610000}"/>
    <cellStyle name="SAPBEXHLevel2 10 2 7 2" xfId="36327" xr:uid="{00000000-0005-0000-0000-0000D8610000}"/>
    <cellStyle name="SAPBEXHLevel2 10 2 8" xfId="6363" xr:uid="{00000000-0005-0000-0000-0000D9610000}"/>
    <cellStyle name="SAPBEXHLevel2 10 2 9" xfId="41554" xr:uid="{BE10D7D4-989E-4E81-8A2A-6F03FD961C2E}"/>
    <cellStyle name="SAPBEXHLevel2 10 3" xfId="4945" xr:uid="{00000000-0005-0000-0000-0000DA610000}"/>
    <cellStyle name="SAPBEXHLevel2 10 3 2" xfId="10099" xr:uid="{00000000-0005-0000-0000-0000DB610000}"/>
    <cellStyle name="SAPBEXHLevel2 10 3 2 2" xfId="26077" xr:uid="{00000000-0005-0000-0000-0000DC610000}"/>
    <cellStyle name="SAPBEXHLevel2 10 3 3" xfId="12917" xr:uid="{00000000-0005-0000-0000-0000DD610000}"/>
    <cellStyle name="SAPBEXHLevel2 10 3 3 2" xfId="28756" xr:uid="{00000000-0005-0000-0000-0000DE610000}"/>
    <cellStyle name="SAPBEXHLevel2 10 3 4" xfId="15535" xr:uid="{00000000-0005-0000-0000-0000DF610000}"/>
    <cellStyle name="SAPBEXHLevel2 10 3 4 2" xfId="30890" xr:uid="{00000000-0005-0000-0000-0000E0610000}"/>
    <cellStyle name="SAPBEXHLevel2 10 3 5" xfId="18234" xr:uid="{00000000-0005-0000-0000-0000E1610000}"/>
    <cellStyle name="SAPBEXHLevel2 10 3 5 2" xfId="33339" xr:uid="{00000000-0005-0000-0000-0000E2610000}"/>
    <cellStyle name="SAPBEXHLevel2 10 3 6" xfId="20842" xr:uid="{00000000-0005-0000-0000-0000E3610000}"/>
    <cellStyle name="SAPBEXHLevel2 10 3 6 2" xfId="35773" xr:uid="{00000000-0005-0000-0000-0000E4610000}"/>
    <cellStyle name="SAPBEXHLevel2 10 3 7" xfId="22055" xr:uid="{00000000-0005-0000-0000-0000E5610000}"/>
    <cellStyle name="SAPBEXHLevel2 10 3 7 2" xfId="36972" xr:uid="{00000000-0005-0000-0000-0000E6610000}"/>
    <cellStyle name="SAPBEXHLevel2 10 4" xfId="7139" xr:uid="{00000000-0005-0000-0000-0000E7610000}"/>
    <cellStyle name="SAPBEXHLevel2 10 4 2" xfId="37877" xr:uid="{00000000-0005-0000-0000-0000E8610000}"/>
    <cellStyle name="SAPBEXHLevel2 10 5" xfId="7522" xr:uid="{00000000-0005-0000-0000-0000E9610000}"/>
    <cellStyle name="SAPBEXHLevel2 10 6" xfId="13452" xr:uid="{00000000-0005-0000-0000-0000EA610000}"/>
    <cellStyle name="SAPBEXHLevel2 10 7" xfId="15119" xr:uid="{00000000-0005-0000-0000-0000EB610000}"/>
    <cellStyle name="SAPBEXHLevel2 10 8" xfId="15756" xr:uid="{00000000-0005-0000-0000-0000EC610000}"/>
    <cellStyle name="SAPBEXHLevel2 10 9" xfId="13455" xr:uid="{00000000-0005-0000-0000-0000ED610000}"/>
    <cellStyle name="SAPBEXHLevel2 11" xfId="1879" xr:uid="{00000000-0005-0000-0000-0000EE610000}"/>
    <cellStyle name="SAPBEXHLevel2 11 10" xfId="45057" xr:uid="{BB7CC098-E97A-4589-BEE4-980C18E3E2A7}"/>
    <cellStyle name="SAPBEXHLevel2 11 11" xfId="47383" xr:uid="{6B9C6AC0-C0EA-4CC0-8F25-5B46788EE493}"/>
    <cellStyle name="SAPBEXHLevel2 11 2" xfId="4191" xr:uid="{00000000-0005-0000-0000-0000EF610000}"/>
    <cellStyle name="SAPBEXHLevel2 11 2 10" xfId="46273" xr:uid="{2A0A70E0-885C-4095-A5EE-84F061A618AD}"/>
    <cellStyle name="SAPBEXHLevel2 11 2 11" xfId="48591" xr:uid="{711A738A-A993-4DE8-B879-741366F329C5}"/>
    <cellStyle name="SAPBEXHLevel2 11 2 2" xfId="9346" xr:uid="{00000000-0005-0000-0000-0000F0610000}"/>
    <cellStyle name="SAPBEXHLevel2 11 2 2 2" xfId="25338" xr:uid="{00000000-0005-0000-0000-0000F1610000}"/>
    <cellStyle name="SAPBEXHLevel2 11 2 3" xfId="12165" xr:uid="{00000000-0005-0000-0000-0000F2610000}"/>
    <cellStyle name="SAPBEXHLevel2 11 2 3 2" xfId="28009" xr:uid="{00000000-0005-0000-0000-0000F3610000}"/>
    <cellStyle name="SAPBEXHLevel2 11 2 4" xfId="14908" xr:uid="{00000000-0005-0000-0000-0000F4610000}"/>
    <cellStyle name="SAPBEXHLevel2 11 2 4 2" xfId="30359" xr:uid="{00000000-0005-0000-0000-0000F5610000}"/>
    <cellStyle name="SAPBEXHLevel2 11 2 5" xfId="17488" xr:uid="{00000000-0005-0000-0000-0000F6610000}"/>
    <cellStyle name="SAPBEXHLevel2 11 2 5 2" xfId="32604" xr:uid="{00000000-0005-0000-0000-0000F7610000}"/>
    <cellStyle name="SAPBEXHLevel2 11 2 6" xfId="20096" xr:uid="{00000000-0005-0000-0000-0000F8610000}"/>
    <cellStyle name="SAPBEXHLevel2 11 2 6 2" xfId="35033" xr:uid="{00000000-0005-0000-0000-0000F9610000}"/>
    <cellStyle name="SAPBEXHLevel2 11 2 7" xfId="21726" xr:uid="{00000000-0005-0000-0000-0000FA610000}"/>
    <cellStyle name="SAPBEXHLevel2 11 2 7 2" xfId="36648" xr:uid="{00000000-0005-0000-0000-0000FB610000}"/>
    <cellStyle name="SAPBEXHLevel2 11 2 8" xfId="41553" xr:uid="{5575A218-7D69-4574-9D8A-499659094C79}"/>
    <cellStyle name="SAPBEXHLevel2 11 2 9" xfId="44083" xr:uid="{44EC9602-A7D8-4FA2-AEB3-EFBD6B9827CD}"/>
    <cellStyle name="SAPBEXHLevel2 11 3" xfId="7140" xr:uid="{00000000-0005-0000-0000-0000FC610000}"/>
    <cellStyle name="SAPBEXHLevel2 11 3 2" xfId="23427" xr:uid="{00000000-0005-0000-0000-0000FD610000}"/>
    <cellStyle name="SAPBEXHLevel2 11 4" xfId="7521" xr:uid="{00000000-0005-0000-0000-0000FE610000}"/>
    <cellStyle name="SAPBEXHLevel2 11 4 2" xfId="23692" xr:uid="{00000000-0005-0000-0000-0000FF610000}"/>
    <cellStyle name="SAPBEXHLevel2 11 5" xfId="14715" xr:uid="{00000000-0005-0000-0000-000000620000}"/>
    <cellStyle name="SAPBEXHLevel2 11 5 2" xfId="30192" xr:uid="{00000000-0005-0000-0000-000001620000}"/>
    <cellStyle name="SAPBEXHLevel2 11 6" xfId="10113" xr:uid="{00000000-0005-0000-0000-000002620000}"/>
    <cellStyle name="SAPBEXHLevel2 11 6 2" xfId="26087" xr:uid="{00000000-0005-0000-0000-000003620000}"/>
    <cellStyle name="SAPBEXHLevel2 11 7" xfId="15755" xr:uid="{00000000-0005-0000-0000-000004620000}"/>
    <cellStyle name="SAPBEXHLevel2 11 7 2" xfId="31022" xr:uid="{00000000-0005-0000-0000-000005620000}"/>
    <cellStyle name="SAPBEXHLevel2 11 8" xfId="40639" xr:uid="{43C3470D-0930-4610-8A3E-FE8FB51EEEA4}"/>
    <cellStyle name="SAPBEXHLevel2 11 9" xfId="42864" xr:uid="{77CB57D3-602B-453A-95B2-C011E6A23587}"/>
    <cellStyle name="SAPBEXHLevel2 12" xfId="1880" xr:uid="{00000000-0005-0000-0000-000006620000}"/>
    <cellStyle name="SAPBEXHLevel2 12 10" xfId="45058" xr:uid="{D2224DCD-12AA-4D76-8AD9-F80FEE6C0B59}"/>
    <cellStyle name="SAPBEXHLevel2 12 11" xfId="47384" xr:uid="{AEFFFFB1-06E7-4766-9D03-5D85DEAAB880}"/>
    <cellStyle name="SAPBEXHLevel2 12 2" xfId="4944" xr:uid="{00000000-0005-0000-0000-000007620000}"/>
    <cellStyle name="SAPBEXHLevel2 12 2 10" xfId="46274" xr:uid="{83A28649-CBD8-4117-B64F-28FB69553D42}"/>
    <cellStyle name="SAPBEXHLevel2 12 2 11" xfId="48592" xr:uid="{7C31F2A5-5A47-498F-A306-0651A2363381}"/>
    <cellStyle name="SAPBEXHLevel2 12 2 2" xfId="10098" xr:uid="{00000000-0005-0000-0000-000008620000}"/>
    <cellStyle name="SAPBEXHLevel2 12 2 2 2" xfId="26076" xr:uid="{00000000-0005-0000-0000-000009620000}"/>
    <cellStyle name="SAPBEXHLevel2 12 2 3" xfId="12916" xr:uid="{00000000-0005-0000-0000-00000A620000}"/>
    <cellStyle name="SAPBEXHLevel2 12 2 3 2" xfId="28755" xr:uid="{00000000-0005-0000-0000-00000B620000}"/>
    <cellStyle name="SAPBEXHLevel2 12 2 4" xfId="15534" xr:uid="{00000000-0005-0000-0000-00000C620000}"/>
    <cellStyle name="SAPBEXHLevel2 12 2 4 2" xfId="30889" xr:uid="{00000000-0005-0000-0000-00000D620000}"/>
    <cellStyle name="SAPBEXHLevel2 12 2 5" xfId="18233" xr:uid="{00000000-0005-0000-0000-00000E620000}"/>
    <cellStyle name="SAPBEXHLevel2 12 2 5 2" xfId="33338" xr:uid="{00000000-0005-0000-0000-00000F620000}"/>
    <cellStyle name="SAPBEXHLevel2 12 2 6" xfId="20841" xr:uid="{00000000-0005-0000-0000-000010620000}"/>
    <cellStyle name="SAPBEXHLevel2 12 2 6 2" xfId="35772" xr:uid="{00000000-0005-0000-0000-000011620000}"/>
    <cellStyle name="SAPBEXHLevel2 12 2 7" xfId="22058" xr:uid="{00000000-0005-0000-0000-000012620000}"/>
    <cellStyle name="SAPBEXHLevel2 12 2 7 2" xfId="36975" xr:uid="{00000000-0005-0000-0000-000013620000}"/>
    <cellStyle name="SAPBEXHLevel2 12 2 8" xfId="38152" xr:uid="{0221FA76-90FD-44F6-BBEC-A7319DF3F230}"/>
    <cellStyle name="SAPBEXHLevel2 12 2 9" xfId="44084" xr:uid="{974B812E-A28F-4C38-AA18-3F6C794F4B86}"/>
    <cellStyle name="SAPBEXHLevel2 12 3" xfId="7141" xr:uid="{00000000-0005-0000-0000-000014620000}"/>
    <cellStyle name="SAPBEXHLevel2 12 3 2" xfId="23428" xr:uid="{00000000-0005-0000-0000-000015620000}"/>
    <cellStyle name="SAPBEXHLevel2 12 4" xfId="7520" xr:uid="{00000000-0005-0000-0000-000016620000}"/>
    <cellStyle name="SAPBEXHLevel2 12 4 2" xfId="23691" xr:uid="{00000000-0005-0000-0000-000017620000}"/>
    <cellStyle name="SAPBEXHLevel2 12 5" xfId="7013" xr:uid="{00000000-0005-0000-0000-000018620000}"/>
    <cellStyle name="SAPBEXHLevel2 12 5 2" xfId="23389" xr:uid="{00000000-0005-0000-0000-000019620000}"/>
    <cellStyle name="SAPBEXHLevel2 12 6" xfId="15393" xr:uid="{00000000-0005-0000-0000-00001A620000}"/>
    <cellStyle name="SAPBEXHLevel2 12 6 2" xfId="30784" xr:uid="{00000000-0005-0000-0000-00001B620000}"/>
    <cellStyle name="SAPBEXHLevel2 12 7" xfId="15754" xr:uid="{00000000-0005-0000-0000-00001C620000}"/>
    <cellStyle name="SAPBEXHLevel2 12 7 2" xfId="31021" xr:uid="{00000000-0005-0000-0000-00001D620000}"/>
    <cellStyle name="SAPBEXHLevel2 12 8" xfId="39500" xr:uid="{A0E404C5-D360-4697-8EA2-13FEA994B760}"/>
    <cellStyle name="SAPBEXHLevel2 12 9" xfId="42865" xr:uid="{A7874213-5B36-46FF-A9A6-4E3A1B8E0E7A}"/>
    <cellStyle name="SAPBEXHLevel2 13" xfId="3349" xr:uid="{00000000-0005-0000-0000-00001E620000}"/>
    <cellStyle name="SAPBEXHLevel2 13 10" xfId="45059" xr:uid="{43078616-0120-4E31-B06F-2D6042F08EAB}"/>
    <cellStyle name="SAPBEXHLevel2 13 11" xfId="47385" xr:uid="{41D630BA-1699-4139-A2C0-CD21651C3B95}"/>
    <cellStyle name="SAPBEXHLevel2 13 2" xfId="4190" xr:uid="{00000000-0005-0000-0000-00001F620000}"/>
    <cellStyle name="SAPBEXHLevel2 13 2 10" xfId="46275" xr:uid="{F8B3C5AF-7A97-4E31-B53C-76E829D7E42A}"/>
    <cellStyle name="SAPBEXHLevel2 13 2 11" xfId="48593" xr:uid="{E02F284D-2136-40BC-8415-CD1796595662}"/>
    <cellStyle name="SAPBEXHLevel2 13 2 2" xfId="9345" xr:uid="{00000000-0005-0000-0000-000020620000}"/>
    <cellStyle name="SAPBEXHLevel2 13 2 2 2" xfId="25337" xr:uid="{00000000-0005-0000-0000-000021620000}"/>
    <cellStyle name="SAPBEXHLevel2 13 2 3" xfId="12164" xr:uid="{00000000-0005-0000-0000-000022620000}"/>
    <cellStyle name="SAPBEXHLevel2 13 2 3 2" xfId="28008" xr:uid="{00000000-0005-0000-0000-000023620000}"/>
    <cellStyle name="SAPBEXHLevel2 13 2 4" xfId="14907" xr:uid="{00000000-0005-0000-0000-000024620000}"/>
    <cellStyle name="SAPBEXHLevel2 13 2 4 2" xfId="30358" xr:uid="{00000000-0005-0000-0000-000025620000}"/>
    <cellStyle name="SAPBEXHLevel2 13 2 5" xfId="17487" xr:uid="{00000000-0005-0000-0000-000026620000}"/>
    <cellStyle name="SAPBEXHLevel2 13 2 5 2" xfId="32603" xr:uid="{00000000-0005-0000-0000-000027620000}"/>
    <cellStyle name="SAPBEXHLevel2 13 2 6" xfId="20095" xr:uid="{00000000-0005-0000-0000-000028620000}"/>
    <cellStyle name="SAPBEXHLevel2 13 2 6 2" xfId="35032" xr:uid="{00000000-0005-0000-0000-000029620000}"/>
    <cellStyle name="SAPBEXHLevel2 13 2 7" xfId="21980" xr:uid="{00000000-0005-0000-0000-00002A620000}"/>
    <cellStyle name="SAPBEXHLevel2 13 2 7 2" xfId="36899" xr:uid="{00000000-0005-0000-0000-00002B620000}"/>
    <cellStyle name="SAPBEXHLevel2 13 2 8" xfId="41552" xr:uid="{840BB91B-FCDF-444E-9FAA-D95224A7D895}"/>
    <cellStyle name="SAPBEXHLevel2 13 2 9" xfId="44085" xr:uid="{8A6E7EF6-2204-41EF-B2DF-E5F3B9F09587}"/>
    <cellStyle name="SAPBEXHLevel2 13 3" xfId="8517" xr:uid="{00000000-0005-0000-0000-00002C620000}"/>
    <cellStyle name="SAPBEXHLevel2 13 3 2" xfId="24546" xr:uid="{00000000-0005-0000-0000-00002D620000}"/>
    <cellStyle name="SAPBEXHLevel2 13 4" xfId="11344" xr:uid="{00000000-0005-0000-0000-00002E620000}"/>
    <cellStyle name="SAPBEXHLevel2 13 4 2" xfId="27211" xr:uid="{00000000-0005-0000-0000-00002F620000}"/>
    <cellStyle name="SAPBEXHLevel2 13 5" xfId="14468" xr:uid="{00000000-0005-0000-0000-000030620000}"/>
    <cellStyle name="SAPBEXHLevel2 13 5 2" xfId="29985" xr:uid="{00000000-0005-0000-0000-000031620000}"/>
    <cellStyle name="SAPBEXHLevel2 13 6" xfId="16696" xr:uid="{00000000-0005-0000-0000-000032620000}"/>
    <cellStyle name="SAPBEXHLevel2 13 6 2" xfId="31834" xr:uid="{00000000-0005-0000-0000-000033620000}"/>
    <cellStyle name="SAPBEXHLevel2 13 7" xfId="19306" xr:uid="{00000000-0005-0000-0000-000034620000}"/>
    <cellStyle name="SAPBEXHLevel2 13 7 2" xfId="34253" xr:uid="{00000000-0005-0000-0000-000035620000}"/>
    <cellStyle name="SAPBEXHLevel2 13 8" xfId="39499" xr:uid="{4AEA8196-F423-4BAD-8CE8-A26CCBB692E2}"/>
    <cellStyle name="SAPBEXHLevel2 13 9" xfId="42866" xr:uid="{73767F4D-5D19-47A9-B5A6-9736EBCABA1B}"/>
    <cellStyle name="SAPBEXHLevel2 14" xfId="3350" xr:uid="{00000000-0005-0000-0000-000036620000}"/>
    <cellStyle name="SAPBEXHLevel2 14 10" xfId="45060" xr:uid="{667A193C-40CA-400E-817A-B8906376C186}"/>
    <cellStyle name="SAPBEXHLevel2 14 11" xfId="47386" xr:uid="{32636FDF-FC63-4A31-B9D8-1D1DBC0B4B2A}"/>
    <cellStyle name="SAPBEXHLevel2 14 2" xfId="3601" xr:uid="{00000000-0005-0000-0000-000037620000}"/>
    <cellStyle name="SAPBEXHLevel2 14 2 10" xfId="46276" xr:uid="{633785F6-86F7-4375-952A-A4EF7BF89294}"/>
    <cellStyle name="SAPBEXHLevel2 14 2 11" xfId="48594" xr:uid="{4AEFDBE1-8926-430D-BFC5-C0E74B024814}"/>
    <cellStyle name="SAPBEXHLevel2 14 2 2" xfId="8769" xr:uid="{00000000-0005-0000-0000-000038620000}"/>
    <cellStyle name="SAPBEXHLevel2 14 2 2 2" xfId="24798" xr:uid="{00000000-0005-0000-0000-000039620000}"/>
    <cellStyle name="SAPBEXHLevel2 14 2 3" xfId="11596" xr:uid="{00000000-0005-0000-0000-00003A620000}"/>
    <cellStyle name="SAPBEXHLevel2 14 2 3 2" xfId="27463" xr:uid="{00000000-0005-0000-0000-00003B620000}"/>
    <cellStyle name="SAPBEXHLevel2 14 2 4" xfId="15262" xr:uid="{00000000-0005-0000-0000-00003C620000}"/>
    <cellStyle name="SAPBEXHLevel2 14 2 4 2" xfId="30671" xr:uid="{00000000-0005-0000-0000-00003D620000}"/>
    <cellStyle name="SAPBEXHLevel2 14 2 5" xfId="16948" xr:uid="{00000000-0005-0000-0000-00003E620000}"/>
    <cellStyle name="SAPBEXHLevel2 14 2 5 2" xfId="32086" xr:uid="{00000000-0005-0000-0000-00003F620000}"/>
    <cellStyle name="SAPBEXHLevel2 14 2 6" xfId="19558" xr:uid="{00000000-0005-0000-0000-000040620000}"/>
    <cellStyle name="SAPBEXHLevel2 14 2 6 2" xfId="34505" xr:uid="{00000000-0005-0000-0000-000041620000}"/>
    <cellStyle name="SAPBEXHLevel2 14 2 7" xfId="21110" xr:uid="{00000000-0005-0000-0000-000042620000}"/>
    <cellStyle name="SAPBEXHLevel2 14 2 7 2" xfId="36036" xr:uid="{00000000-0005-0000-0000-000043620000}"/>
    <cellStyle name="SAPBEXHLevel2 14 2 8" xfId="41551" xr:uid="{AD6C7C82-C491-4E2F-A097-9CE8224489A5}"/>
    <cellStyle name="SAPBEXHLevel2 14 2 9" xfId="44086" xr:uid="{3B6254E3-4C2F-44EB-83C2-48A34762BC56}"/>
    <cellStyle name="SAPBEXHLevel2 14 3" xfId="8518" xr:uid="{00000000-0005-0000-0000-000044620000}"/>
    <cellStyle name="SAPBEXHLevel2 14 3 2" xfId="24547" xr:uid="{00000000-0005-0000-0000-000045620000}"/>
    <cellStyle name="SAPBEXHLevel2 14 4" xfId="11345" xr:uid="{00000000-0005-0000-0000-000046620000}"/>
    <cellStyle name="SAPBEXHLevel2 14 4 2" xfId="27212" xr:uid="{00000000-0005-0000-0000-000047620000}"/>
    <cellStyle name="SAPBEXHLevel2 14 5" xfId="14990" xr:uid="{00000000-0005-0000-0000-000048620000}"/>
    <cellStyle name="SAPBEXHLevel2 14 5 2" xfId="30437" xr:uid="{00000000-0005-0000-0000-000049620000}"/>
    <cellStyle name="SAPBEXHLevel2 14 6" xfId="16697" xr:uid="{00000000-0005-0000-0000-00004A620000}"/>
    <cellStyle name="SAPBEXHLevel2 14 6 2" xfId="31835" xr:uid="{00000000-0005-0000-0000-00004B620000}"/>
    <cellStyle name="SAPBEXHLevel2 14 7" xfId="19307" xr:uid="{00000000-0005-0000-0000-00004C620000}"/>
    <cellStyle name="SAPBEXHLevel2 14 7 2" xfId="34254" xr:uid="{00000000-0005-0000-0000-00004D620000}"/>
    <cellStyle name="SAPBEXHLevel2 14 8" xfId="40417" xr:uid="{A4B7593A-2FCB-4786-8E12-DEF056A45C16}"/>
    <cellStyle name="SAPBEXHLevel2 14 9" xfId="42867" xr:uid="{0B888E59-4BE9-4925-A37F-AF64BBEBDD57}"/>
    <cellStyle name="SAPBEXHLevel2 15" xfId="3351" xr:uid="{00000000-0005-0000-0000-00004E620000}"/>
    <cellStyle name="SAPBEXHLevel2 15 10" xfId="45061" xr:uid="{CA8A7DC6-D09C-41D6-803B-799694B5389E}"/>
    <cellStyle name="SAPBEXHLevel2 15 11" xfId="47387" xr:uid="{3ACA7C8E-2209-4984-B927-B5C60CDBABB8}"/>
    <cellStyle name="SAPBEXHLevel2 15 2" xfId="4943" xr:uid="{00000000-0005-0000-0000-00004F620000}"/>
    <cellStyle name="SAPBEXHLevel2 15 2 10" xfId="46277" xr:uid="{2382C3E9-283B-487D-B0AB-E90AEAA4A65B}"/>
    <cellStyle name="SAPBEXHLevel2 15 2 11" xfId="48595" xr:uid="{D09531C8-7BC7-4B48-A65C-1D802AE79D7B}"/>
    <cellStyle name="SAPBEXHLevel2 15 2 2" xfId="10097" xr:uid="{00000000-0005-0000-0000-000050620000}"/>
    <cellStyle name="SAPBEXHLevel2 15 2 2 2" xfId="26075" xr:uid="{00000000-0005-0000-0000-000051620000}"/>
    <cellStyle name="SAPBEXHLevel2 15 2 3" xfId="12915" xr:uid="{00000000-0005-0000-0000-000052620000}"/>
    <cellStyle name="SAPBEXHLevel2 15 2 3 2" xfId="28754" xr:uid="{00000000-0005-0000-0000-000053620000}"/>
    <cellStyle name="SAPBEXHLevel2 15 2 4" xfId="15533" xr:uid="{00000000-0005-0000-0000-000054620000}"/>
    <cellStyle name="SAPBEXHLevel2 15 2 4 2" xfId="30888" xr:uid="{00000000-0005-0000-0000-000055620000}"/>
    <cellStyle name="SAPBEXHLevel2 15 2 5" xfId="18232" xr:uid="{00000000-0005-0000-0000-000056620000}"/>
    <cellStyle name="SAPBEXHLevel2 15 2 5 2" xfId="33337" xr:uid="{00000000-0005-0000-0000-000057620000}"/>
    <cellStyle name="SAPBEXHLevel2 15 2 6" xfId="20840" xr:uid="{00000000-0005-0000-0000-000058620000}"/>
    <cellStyle name="SAPBEXHLevel2 15 2 6 2" xfId="35771" xr:uid="{00000000-0005-0000-0000-000059620000}"/>
    <cellStyle name="SAPBEXHLevel2 15 2 7" xfId="22057" xr:uid="{00000000-0005-0000-0000-00005A620000}"/>
    <cellStyle name="SAPBEXHLevel2 15 2 7 2" xfId="36974" xr:uid="{00000000-0005-0000-0000-00005B620000}"/>
    <cellStyle name="SAPBEXHLevel2 15 2 8" xfId="41550" xr:uid="{DC762C9E-2C73-4BF5-96A7-A8D93C04989E}"/>
    <cellStyle name="SAPBEXHLevel2 15 2 9" xfId="44087" xr:uid="{83F56F50-79B9-4FDA-B2F2-03A42CBDB65B}"/>
    <cellStyle name="SAPBEXHLevel2 15 3" xfId="8519" xr:uid="{00000000-0005-0000-0000-00005C620000}"/>
    <cellStyle name="SAPBEXHLevel2 15 3 2" xfId="24548" xr:uid="{00000000-0005-0000-0000-00005D620000}"/>
    <cellStyle name="SAPBEXHLevel2 15 4" xfId="11346" xr:uid="{00000000-0005-0000-0000-00005E620000}"/>
    <cellStyle name="SAPBEXHLevel2 15 4 2" xfId="27213" xr:uid="{00000000-0005-0000-0000-00005F620000}"/>
    <cellStyle name="SAPBEXHLevel2 15 5" xfId="13876" xr:uid="{00000000-0005-0000-0000-000060620000}"/>
    <cellStyle name="SAPBEXHLevel2 15 5 2" xfId="29464" xr:uid="{00000000-0005-0000-0000-000061620000}"/>
    <cellStyle name="SAPBEXHLevel2 15 6" xfId="16698" xr:uid="{00000000-0005-0000-0000-000062620000}"/>
    <cellStyle name="SAPBEXHLevel2 15 6 2" xfId="31836" xr:uid="{00000000-0005-0000-0000-000063620000}"/>
    <cellStyle name="SAPBEXHLevel2 15 7" xfId="19308" xr:uid="{00000000-0005-0000-0000-000064620000}"/>
    <cellStyle name="SAPBEXHLevel2 15 7 2" xfId="34255" xr:uid="{00000000-0005-0000-0000-000065620000}"/>
    <cellStyle name="SAPBEXHLevel2 15 8" xfId="40637" xr:uid="{2DAD0650-B765-4603-8D92-33465FEACD5B}"/>
    <cellStyle name="SAPBEXHLevel2 15 9" xfId="42868" xr:uid="{FBEA93CE-6840-4189-87AF-9D220EDB1846}"/>
    <cellStyle name="SAPBEXHLevel2 16" xfId="3352" xr:uid="{00000000-0005-0000-0000-000066620000}"/>
    <cellStyle name="SAPBEXHLevel2 16 10" xfId="45062" xr:uid="{5CCA1B9A-2D1D-4E18-91D5-6E6B7F29E36C}"/>
    <cellStyle name="SAPBEXHLevel2 16 11" xfId="47388" xr:uid="{BEDC988F-AB2E-4DAB-85F4-6CCB5CE82A3F}"/>
    <cellStyle name="SAPBEXHLevel2 16 2" xfId="4942" xr:uid="{00000000-0005-0000-0000-000067620000}"/>
    <cellStyle name="SAPBEXHLevel2 16 2 10" xfId="46278" xr:uid="{2B2166F5-7AF4-44DA-A03C-B569B6DA59E1}"/>
    <cellStyle name="SAPBEXHLevel2 16 2 11" xfId="48596" xr:uid="{7AA08ABB-6D21-4437-9554-2AEB3698F11B}"/>
    <cellStyle name="SAPBEXHLevel2 16 2 2" xfId="10096" xr:uid="{00000000-0005-0000-0000-000068620000}"/>
    <cellStyle name="SAPBEXHLevel2 16 2 2 2" xfId="26074" xr:uid="{00000000-0005-0000-0000-000069620000}"/>
    <cellStyle name="SAPBEXHLevel2 16 2 3" xfId="12914" xr:uid="{00000000-0005-0000-0000-00006A620000}"/>
    <cellStyle name="SAPBEXHLevel2 16 2 3 2" xfId="28753" xr:uid="{00000000-0005-0000-0000-00006B620000}"/>
    <cellStyle name="SAPBEXHLevel2 16 2 4" xfId="15532" xr:uid="{00000000-0005-0000-0000-00006C620000}"/>
    <cellStyle name="SAPBEXHLevel2 16 2 4 2" xfId="30887" xr:uid="{00000000-0005-0000-0000-00006D620000}"/>
    <cellStyle name="SAPBEXHLevel2 16 2 5" xfId="18231" xr:uid="{00000000-0005-0000-0000-00006E620000}"/>
    <cellStyle name="SAPBEXHLevel2 16 2 5 2" xfId="33336" xr:uid="{00000000-0005-0000-0000-00006F620000}"/>
    <cellStyle name="SAPBEXHLevel2 16 2 6" xfId="20839" xr:uid="{00000000-0005-0000-0000-000070620000}"/>
    <cellStyle name="SAPBEXHLevel2 16 2 6 2" xfId="35770" xr:uid="{00000000-0005-0000-0000-000071620000}"/>
    <cellStyle name="SAPBEXHLevel2 16 2 7" xfId="22084" xr:uid="{00000000-0005-0000-0000-000072620000}"/>
    <cellStyle name="SAPBEXHLevel2 16 2 7 2" xfId="37001" xr:uid="{00000000-0005-0000-0000-000073620000}"/>
    <cellStyle name="SAPBEXHLevel2 16 2 8" xfId="41549" xr:uid="{792D2BD4-EE47-477C-94B6-CC74BB22B911}"/>
    <cellStyle name="SAPBEXHLevel2 16 2 9" xfId="44088" xr:uid="{69000CFD-0461-4B1A-938D-DCB420ACD34F}"/>
    <cellStyle name="SAPBEXHLevel2 16 3" xfId="8520" xr:uid="{00000000-0005-0000-0000-000074620000}"/>
    <cellStyle name="SAPBEXHLevel2 16 3 2" xfId="24549" xr:uid="{00000000-0005-0000-0000-000075620000}"/>
    <cellStyle name="SAPBEXHLevel2 16 4" xfId="11347" xr:uid="{00000000-0005-0000-0000-000076620000}"/>
    <cellStyle name="SAPBEXHLevel2 16 4 2" xfId="27214" xr:uid="{00000000-0005-0000-0000-000077620000}"/>
    <cellStyle name="SAPBEXHLevel2 16 5" xfId="14989" xr:uid="{00000000-0005-0000-0000-000078620000}"/>
    <cellStyle name="SAPBEXHLevel2 16 5 2" xfId="30436" xr:uid="{00000000-0005-0000-0000-000079620000}"/>
    <cellStyle name="SAPBEXHLevel2 16 6" xfId="16699" xr:uid="{00000000-0005-0000-0000-00007A620000}"/>
    <cellStyle name="SAPBEXHLevel2 16 6 2" xfId="31837" xr:uid="{00000000-0005-0000-0000-00007B620000}"/>
    <cellStyle name="SAPBEXHLevel2 16 7" xfId="19309" xr:uid="{00000000-0005-0000-0000-00007C620000}"/>
    <cellStyle name="SAPBEXHLevel2 16 7 2" xfId="34256" xr:uid="{00000000-0005-0000-0000-00007D620000}"/>
    <cellStyle name="SAPBEXHLevel2 16 8" xfId="39498" xr:uid="{FCDC93B1-A8F4-49EC-97A5-CF2970F329E0}"/>
    <cellStyle name="SAPBEXHLevel2 16 9" xfId="42869" xr:uid="{CB871600-4533-4DDB-AE7E-67EB8A154E48}"/>
    <cellStyle name="SAPBEXHLevel2 17" xfId="3353" xr:uid="{00000000-0005-0000-0000-00007E620000}"/>
    <cellStyle name="SAPBEXHLevel2 17 10" xfId="45063" xr:uid="{258C8594-CAB6-402A-8495-F046C83C5280}"/>
    <cellStyle name="SAPBEXHLevel2 17 11" xfId="47389" xr:uid="{98C18AFE-B18C-4C66-A226-7A39277D55AB}"/>
    <cellStyle name="SAPBEXHLevel2 17 2" xfId="4189" xr:uid="{00000000-0005-0000-0000-00007F620000}"/>
    <cellStyle name="SAPBEXHLevel2 17 2 10" xfId="46279" xr:uid="{C7CA4B14-90D5-44D8-95FE-B0E5D4B0994E}"/>
    <cellStyle name="SAPBEXHLevel2 17 2 11" xfId="48597" xr:uid="{C261E566-8324-45E8-AEDD-E84BDD8EC09F}"/>
    <cellStyle name="SAPBEXHLevel2 17 2 2" xfId="9344" xr:uid="{00000000-0005-0000-0000-000080620000}"/>
    <cellStyle name="SAPBEXHLevel2 17 2 2 2" xfId="25336" xr:uid="{00000000-0005-0000-0000-000081620000}"/>
    <cellStyle name="SAPBEXHLevel2 17 2 3" xfId="12163" xr:uid="{00000000-0005-0000-0000-000082620000}"/>
    <cellStyle name="SAPBEXHLevel2 17 2 3 2" xfId="28007" xr:uid="{00000000-0005-0000-0000-000083620000}"/>
    <cellStyle name="SAPBEXHLevel2 17 2 4" xfId="13968" xr:uid="{00000000-0005-0000-0000-000084620000}"/>
    <cellStyle name="SAPBEXHLevel2 17 2 4 2" xfId="29550" xr:uid="{00000000-0005-0000-0000-000085620000}"/>
    <cellStyle name="SAPBEXHLevel2 17 2 5" xfId="17486" xr:uid="{00000000-0005-0000-0000-000086620000}"/>
    <cellStyle name="SAPBEXHLevel2 17 2 5 2" xfId="32602" xr:uid="{00000000-0005-0000-0000-000087620000}"/>
    <cellStyle name="SAPBEXHLevel2 17 2 6" xfId="20094" xr:uid="{00000000-0005-0000-0000-000088620000}"/>
    <cellStyle name="SAPBEXHLevel2 17 2 6 2" xfId="35031" xr:uid="{00000000-0005-0000-0000-000089620000}"/>
    <cellStyle name="SAPBEXHLevel2 17 2 7" xfId="21208" xr:uid="{00000000-0005-0000-0000-00008A620000}"/>
    <cellStyle name="SAPBEXHLevel2 17 2 7 2" xfId="36134" xr:uid="{00000000-0005-0000-0000-00008B620000}"/>
    <cellStyle name="SAPBEXHLevel2 17 2 8" xfId="41548" xr:uid="{9216E805-D257-4CF8-AEE6-31F4A42E468F}"/>
    <cellStyle name="SAPBEXHLevel2 17 2 9" xfId="44089" xr:uid="{FC13296D-0CEC-48C3-9BC7-55EF660DB9B6}"/>
    <cellStyle name="SAPBEXHLevel2 17 3" xfId="8521" xr:uid="{00000000-0005-0000-0000-00008C620000}"/>
    <cellStyle name="SAPBEXHLevel2 17 3 2" xfId="24550" xr:uid="{00000000-0005-0000-0000-00008D620000}"/>
    <cellStyle name="SAPBEXHLevel2 17 4" xfId="11348" xr:uid="{00000000-0005-0000-0000-00008E620000}"/>
    <cellStyle name="SAPBEXHLevel2 17 4 2" xfId="27215" xr:uid="{00000000-0005-0000-0000-00008F620000}"/>
    <cellStyle name="SAPBEXHLevel2 17 5" xfId="13877" xr:uid="{00000000-0005-0000-0000-000090620000}"/>
    <cellStyle name="SAPBEXHLevel2 17 5 2" xfId="29465" xr:uid="{00000000-0005-0000-0000-000091620000}"/>
    <cellStyle name="SAPBEXHLevel2 17 6" xfId="16700" xr:uid="{00000000-0005-0000-0000-000092620000}"/>
    <cellStyle name="SAPBEXHLevel2 17 6 2" xfId="31838" xr:uid="{00000000-0005-0000-0000-000093620000}"/>
    <cellStyle name="SAPBEXHLevel2 17 7" xfId="19310" xr:uid="{00000000-0005-0000-0000-000094620000}"/>
    <cellStyle name="SAPBEXHLevel2 17 7 2" xfId="34257" xr:uid="{00000000-0005-0000-0000-000095620000}"/>
    <cellStyle name="SAPBEXHLevel2 17 8" xfId="38230" xr:uid="{B61AA293-CBE3-4349-8D3A-E554474A8A7D}"/>
    <cellStyle name="SAPBEXHLevel2 17 9" xfId="42870" xr:uid="{B8F6818C-ED8A-4362-B234-4C6490CEF890}"/>
    <cellStyle name="SAPBEXHLevel2 18" xfId="3354" xr:uid="{00000000-0005-0000-0000-000096620000}"/>
    <cellStyle name="SAPBEXHLevel2 18 10" xfId="45064" xr:uid="{26321A91-5645-4A4C-A7CB-A02EB1FAF9FF}"/>
    <cellStyle name="SAPBEXHLevel2 18 11" xfId="47390" xr:uid="{3A029D27-571A-4577-93F8-309B70AB9DEE}"/>
    <cellStyle name="SAPBEXHLevel2 18 2" xfId="4188" xr:uid="{00000000-0005-0000-0000-000097620000}"/>
    <cellStyle name="SAPBEXHLevel2 18 2 10" xfId="46280" xr:uid="{A697E040-3285-49E8-B548-624861112ED6}"/>
    <cellStyle name="SAPBEXHLevel2 18 2 11" xfId="48598" xr:uid="{FE0D3AD3-1479-454E-BB7C-58DEDD8780AC}"/>
    <cellStyle name="SAPBEXHLevel2 18 2 2" xfId="9343" xr:uid="{00000000-0005-0000-0000-000098620000}"/>
    <cellStyle name="SAPBEXHLevel2 18 2 2 2" xfId="25335" xr:uid="{00000000-0005-0000-0000-000099620000}"/>
    <cellStyle name="SAPBEXHLevel2 18 2 3" xfId="12162" xr:uid="{00000000-0005-0000-0000-00009A620000}"/>
    <cellStyle name="SAPBEXHLevel2 18 2 3 2" xfId="28006" xr:uid="{00000000-0005-0000-0000-00009B620000}"/>
    <cellStyle name="SAPBEXHLevel2 18 2 4" xfId="11816" xr:uid="{00000000-0005-0000-0000-00009C620000}"/>
    <cellStyle name="SAPBEXHLevel2 18 2 4 2" xfId="27667" xr:uid="{00000000-0005-0000-0000-00009D620000}"/>
    <cellStyle name="SAPBEXHLevel2 18 2 5" xfId="17485" xr:uid="{00000000-0005-0000-0000-00009E620000}"/>
    <cellStyle name="SAPBEXHLevel2 18 2 5 2" xfId="32601" xr:uid="{00000000-0005-0000-0000-00009F620000}"/>
    <cellStyle name="SAPBEXHLevel2 18 2 6" xfId="20093" xr:uid="{00000000-0005-0000-0000-0000A0620000}"/>
    <cellStyle name="SAPBEXHLevel2 18 2 6 2" xfId="35030" xr:uid="{00000000-0005-0000-0000-0000A1620000}"/>
    <cellStyle name="SAPBEXHLevel2 18 2 7" xfId="21527" xr:uid="{00000000-0005-0000-0000-0000A2620000}"/>
    <cellStyle name="SAPBEXHLevel2 18 2 7 2" xfId="36453" xr:uid="{00000000-0005-0000-0000-0000A3620000}"/>
    <cellStyle name="SAPBEXHLevel2 18 2 8" xfId="41547" xr:uid="{BDF70422-3D99-42F7-9217-91AA3F79F1E1}"/>
    <cellStyle name="SAPBEXHLevel2 18 2 9" xfId="44090" xr:uid="{CCB469D1-3ACC-4B6B-AA38-E23C1D1788F9}"/>
    <cellStyle name="SAPBEXHLevel2 18 3" xfId="8522" xr:uid="{00000000-0005-0000-0000-0000A4620000}"/>
    <cellStyle name="SAPBEXHLevel2 18 3 2" xfId="24551" xr:uid="{00000000-0005-0000-0000-0000A5620000}"/>
    <cellStyle name="SAPBEXHLevel2 18 4" xfId="11349" xr:uid="{00000000-0005-0000-0000-0000A6620000}"/>
    <cellStyle name="SAPBEXHLevel2 18 4 2" xfId="27216" xr:uid="{00000000-0005-0000-0000-0000A7620000}"/>
    <cellStyle name="SAPBEXHLevel2 18 5" xfId="14988" xr:uid="{00000000-0005-0000-0000-0000A8620000}"/>
    <cellStyle name="SAPBEXHLevel2 18 5 2" xfId="30435" xr:uid="{00000000-0005-0000-0000-0000A9620000}"/>
    <cellStyle name="SAPBEXHLevel2 18 6" xfId="16701" xr:uid="{00000000-0005-0000-0000-0000AA620000}"/>
    <cellStyle name="SAPBEXHLevel2 18 6 2" xfId="31839" xr:uid="{00000000-0005-0000-0000-0000AB620000}"/>
    <cellStyle name="SAPBEXHLevel2 18 7" xfId="19311" xr:uid="{00000000-0005-0000-0000-0000AC620000}"/>
    <cellStyle name="SAPBEXHLevel2 18 7 2" xfId="34258" xr:uid="{00000000-0005-0000-0000-0000AD620000}"/>
    <cellStyle name="SAPBEXHLevel2 18 8" xfId="40636" xr:uid="{8B2C5750-6F7E-4CD1-8900-DE5D91E73205}"/>
    <cellStyle name="SAPBEXHLevel2 18 9" xfId="42871" xr:uid="{C85706B3-6990-45CF-B113-6FA3B1DABC64}"/>
    <cellStyle name="SAPBEXHLevel2 19" xfId="3355" xr:uid="{00000000-0005-0000-0000-0000AE620000}"/>
    <cellStyle name="SAPBEXHLevel2 19 10" xfId="45065" xr:uid="{1B93BB48-FBB1-44D9-91E1-4178D9898318}"/>
    <cellStyle name="SAPBEXHLevel2 19 11" xfId="47391" xr:uid="{50455290-23C6-408D-936A-F6214DCBFE8E}"/>
    <cellStyle name="SAPBEXHLevel2 19 2" xfId="4187" xr:uid="{00000000-0005-0000-0000-0000AF620000}"/>
    <cellStyle name="SAPBEXHLevel2 19 2 10" xfId="46281" xr:uid="{6476C1A2-269F-4CA0-B790-E4B21871BD54}"/>
    <cellStyle name="SAPBEXHLevel2 19 2 11" xfId="48599" xr:uid="{B17EA36F-40A2-4167-80E9-6E4790BD1D27}"/>
    <cellStyle name="SAPBEXHLevel2 19 2 2" xfId="9342" xr:uid="{00000000-0005-0000-0000-0000B0620000}"/>
    <cellStyle name="SAPBEXHLevel2 19 2 2 2" xfId="25334" xr:uid="{00000000-0005-0000-0000-0000B1620000}"/>
    <cellStyle name="SAPBEXHLevel2 19 2 3" xfId="12161" xr:uid="{00000000-0005-0000-0000-0000B2620000}"/>
    <cellStyle name="SAPBEXHLevel2 19 2 3 2" xfId="28005" xr:uid="{00000000-0005-0000-0000-0000B3620000}"/>
    <cellStyle name="SAPBEXHLevel2 19 2 4" xfId="10437" xr:uid="{00000000-0005-0000-0000-0000B4620000}"/>
    <cellStyle name="SAPBEXHLevel2 19 2 4 2" xfId="26360" xr:uid="{00000000-0005-0000-0000-0000B5620000}"/>
    <cellStyle name="SAPBEXHLevel2 19 2 5" xfId="17484" xr:uid="{00000000-0005-0000-0000-0000B6620000}"/>
    <cellStyle name="SAPBEXHLevel2 19 2 5 2" xfId="32600" xr:uid="{00000000-0005-0000-0000-0000B7620000}"/>
    <cellStyle name="SAPBEXHLevel2 19 2 6" xfId="20092" xr:uid="{00000000-0005-0000-0000-0000B8620000}"/>
    <cellStyle name="SAPBEXHLevel2 19 2 6 2" xfId="35029" xr:uid="{00000000-0005-0000-0000-0000B9620000}"/>
    <cellStyle name="SAPBEXHLevel2 19 2 7" xfId="21207" xr:uid="{00000000-0005-0000-0000-0000BA620000}"/>
    <cellStyle name="SAPBEXHLevel2 19 2 7 2" xfId="36133" xr:uid="{00000000-0005-0000-0000-0000BB620000}"/>
    <cellStyle name="SAPBEXHLevel2 19 2 8" xfId="41546" xr:uid="{70E6792A-1ED1-4919-90AF-CEE774C5C630}"/>
    <cellStyle name="SAPBEXHLevel2 19 2 9" xfId="44091" xr:uid="{65661595-C297-439F-BE66-88D12A984441}"/>
    <cellStyle name="SAPBEXHLevel2 19 3" xfId="8523" xr:uid="{00000000-0005-0000-0000-0000BC620000}"/>
    <cellStyle name="SAPBEXHLevel2 19 3 2" xfId="24552" xr:uid="{00000000-0005-0000-0000-0000BD620000}"/>
    <cellStyle name="SAPBEXHLevel2 19 4" xfId="11350" xr:uid="{00000000-0005-0000-0000-0000BE620000}"/>
    <cellStyle name="SAPBEXHLevel2 19 4 2" xfId="27217" xr:uid="{00000000-0005-0000-0000-0000BF620000}"/>
    <cellStyle name="SAPBEXHLevel2 19 5" xfId="13870" xr:uid="{00000000-0005-0000-0000-0000C0620000}"/>
    <cellStyle name="SAPBEXHLevel2 19 5 2" xfId="29458" xr:uid="{00000000-0005-0000-0000-0000C1620000}"/>
    <cellStyle name="SAPBEXHLevel2 19 6" xfId="16702" xr:uid="{00000000-0005-0000-0000-0000C2620000}"/>
    <cellStyle name="SAPBEXHLevel2 19 6 2" xfId="31840" xr:uid="{00000000-0005-0000-0000-0000C3620000}"/>
    <cellStyle name="SAPBEXHLevel2 19 7" xfId="19312" xr:uid="{00000000-0005-0000-0000-0000C4620000}"/>
    <cellStyle name="SAPBEXHLevel2 19 7 2" xfId="34259" xr:uid="{00000000-0005-0000-0000-0000C5620000}"/>
    <cellStyle name="SAPBEXHLevel2 19 8" xfId="39497" xr:uid="{3025CF34-E706-41C0-B788-D3C443B15B08}"/>
    <cellStyle name="SAPBEXHLevel2 19 9" xfId="42872" xr:uid="{6EEA43FF-0A88-4A51-AEDA-686B062858F8}"/>
    <cellStyle name="SAPBEXHLevel2 2" xfId="875" xr:uid="{00000000-0005-0000-0000-0000C6620000}"/>
    <cellStyle name="SAPBEXHLevel2 2 10" xfId="3357" xr:uid="{00000000-0005-0000-0000-0000C7620000}"/>
    <cellStyle name="SAPBEXHLevel2 2 10 10" xfId="45066" xr:uid="{9E8F268A-AD8D-4F35-BC2D-9DCBA50FB3DF}"/>
    <cellStyle name="SAPBEXHLevel2 2 10 11" xfId="47392" xr:uid="{90634E42-3E10-4414-A631-F69CFBB8EC76}"/>
    <cellStyle name="SAPBEXHLevel2 2 10 2" xfId="4185" xr:uid="{00000000-0005-0000-0000-0000C8620000}"/>
    <cellStyle name="SAPBEXHLevel2 2 10 2 10" xfId="46282" xr:uid="{B6D95EEE-1C28-40AF-B434-AFD80504716C}"/>
    <cellStyle name="SAPBEXHLevel2 2 10 2 11" xfId="48600" xr:uid="{4F6D5E64-C9E1-4F22-B79D-111A459E1F8E}"/>
    <cellStyle name="SAPBEXHLevel2 2 10 2 2" xfId="9340" xr:uid="{00000000-0005-0000-0000-0000C9620000}"/>
    <cellStyle name="SAPBEXHLevel2 2 10 2 2 2" xfId="25332" xr:uid="{00000000-0005-0000-0000-0000CA620000}"/>
    <cellStyle name="SAPBEXHLevel2 2 10 2 3" xfId="12159" xr:uid="{00000000-0005-0000-0000-0000CB620000}"/>
    <cellStyle name="SAPBEXHLevel2 2 10 2 3 2" xfId="28003" xr:uid="{00000000-0005-0000-0000-0000CC620000}"/>
    <cellStyle name="SAPBEXHLevel2 2 10 2 4" xfId="14391" xr:uid="{00000000-0005-0000-0000-0000CD620000}"/>
    <cellStyle name="SAPBEXHLevel2 2 10 2 4 2" xfId="29911" xr:uid="{00000000-0005-0000-0000-0000CE620000}"/>
    <cellStyle name="SAPBEXHLevel2 2 10 2 5" xfId="17482" xr:uid="{00000000-0005-0000-0000-0000CF620000}"/>
    <cellStyle name="SAPBEXHLevel2 2 10 2 5 2" xfId="32598" xr:uid="{00000000-0005-0000-0000-0000D0620000}"/>
    <cellStyle name="SAPBEXHLevel2 2 10 2 6" xfId="20090" xr:uid="{00000000-0005-0000-0000-0000D1620000}"/>
    <cellStyle name="SAPBEXHLevel2 2 10 2 6 2" xfId="35027" xr:uid="{00000000-0005-0000-0000-0000D2620000}"/>
    <cellStyle name="SAPBEXHLevel2 2 10 2 7" xfId="21727" xr:uid="{00000000-0005-0000-0000-0000D3620000}"/>
    <cellStyle name="SAPBEXHLevel2 2 10 2 7 2" xfId="36649" xr:uid="{00000000-0005-0000-0000-0000D4620000}"/>
    <cellStyle name="SAPBEXHLevel2 2 10 2 8" xfId="41545" xr:uid="{C4EA37B0-47A2-43E2-852F-2F20AD480656}"/>
    <cellStyle name="SAPBEXHLevel2 2 10 2 9" xfId="44092" xr:uid="{FC3AA5B1-EC16-4E3E-A41A-1AD23447AF17}"/>
    <cellStyle name="SAPBEXHLevel2 2 10 3" xfId="8525" xr:uid="{00000000-0005-0000-0000-0000D5620000}"/>
    <cellStyle name="SAPBEXHLevel2 2 10 3 2" xfId="24554" xr:uid="{00000000-0005-0000-0000-0000D6620000}"/>
    <cellStyle name="SAPBEXHLevel2 2 10 4" xfId="11352" xr:uid="{00000000-0005-0000-0000-0000D7620000}"/>
    <cellStyle name="SAPBEXHLevel2 2 10 4 2" xfId="27219" xr:uid="{00000000-0005-0000-0000-0000D8620000}"/>
    <cellStyle name="SAPBEXHLevel2 2 10 5" xfId="14467" xr:uid="{00000000-0005-0000-0000-0000D9620000}"/>
    <cellStyle name="SAPBEXHLevel2 2 10 5 2" xfId="29984" xr:uid="{00000000-0005-0000-0000-0000DA620000}"/>
    <cellStyle name="SAPBEXHLevel2 2 10 6" xfId="16704" xr:uid="{00000000-0005-0000-0000-0000DB620000}"/>
    <cellStyle name="SAPBEXHLevel2 2 10 6 2" xfId="31842" xr:uid="{00000000-0005-0000-0000-0000DC620000}"/>
    <cellStyle name="SAPBEXHLevel2 2 10 7" xfId="19314" xr:uid="{00000000-0005-0000-0000-0000DD620000}"/>
    <cellStyle name="SAPBEXHLevel2 2 10 7 2" xfId="34261" xr:uid="{00000000-0005-0000-0000-0000DE620000}"/>
    <cellStyle name="SAPBEXHLevel2 2 10 8" xfId="40635" xr:uid="{23349240-2E66-4226-97FF-E61740AC0278}"/>
    <cellStyle name="SAPBEXHLevel2 2 10 9" xfId="42873" xr:uid="{4246229E-AD48-488E-BCAC-C2640BDEBD0D}"/>
    <cellStyle name="SAPBEXHLevel2 2 11" xfId="3358" xr:uid="{00000000-0005-0000-0000-0000DF620000}"/>
    <cellStyle name="SAPBEXHLevel2 2 11 10" xfId="45067" xr:uid="{0FB7A12D-CA23-4370-B600-F17239B37CC1}"/>
    <cellStyle name="SAPBEXHLevel2 2 11 11" xfId="47393" xr:uid="{21E59CC7-B2E6-496C-9D1D-3A537A6528C3}"/>
    <cellStyle name="SAPBEXHLevel2 2 11 2" xfId="4941" xr:uid="{00000000-0005-0000-0000-0000E0620000}"/>
    <cellStyle name="SAPBEXHLevel2 2 11 2 10" xfId="46283" xr:uid="{858C8F41-5230-4F94-9AA1-7FC150AF3396}"/>
    <cellStyle name="SAPBEXHLevel2 2 11 2 11" xfId="48601" xr:uid="{F5FFCB10-93C7-48DF-8AC3-497C378117F4}"/>
    <cellStyle name="SAPBEXHLevel2 2 11 2 2" xfId="10095" xr:uid="{00000000-0005-0000-0000-0000E1620000}"/>
    <cellStyle name="SAPBEXHLevel2 2 11 2 2 2" xfId="26073" xr:uid="{00000000-0005-0000-0000-0000E2620000}"/>
    <cellStyle name="SAPBEXHLevel2 2 11 2 3" xfId="12913" xr:uid="{00000000-0005-0000-0000-0000E3620000}"/>
    <cellStyle name="SAPBEXHLevel2 2 11 2 3 2" xfId="28752" xr:uid="{00000000-0005-0000-0000-0000E4620000}"/>
    <cellStyle name="SAPBEXHLevel2 2 11 2 4" xfId="15531" xr:uid="{00000000-0005-0000-0000-0000E5620000}"/>
    <cellStyle name="SAPBEXHLevel2 2 11 2 4 2" xfId="30886" xr:uid="{00000000-0005-0000-0000-0000E6620000}"/>
    <cellStyle name="SAPBEXHLevel2 2 11 2 5" xfId="18230" xr:uid="{00000000-0005-0000-0000-0000E7620000}"/>
    <cellStyle name="SAPBEXHLevel2 2 11 2 5 2" xfId="33335" xr:uid="{00000000-0005-0000-0000-0000E8620000}"/>
    <cellStyle name="SAPBEXHLevel2 2 11 2 6" xfId="20838" xr:uid="{00000000-0005-0000-0000-0000E9620000}"/>
    <cellStyle name="SAPBEXHLevel2 2 11 2 6 2" xfId="35769" xr:uid="{00000000-0005-0000-0000-0000EA620000}"/>
    <cellStyle name="SAPBEXHLevel2 2 11 2 7" xfId="22059" xr:uid="{00000000-0005-0000-0000-0000EB620000}"/>
    <cellStyle name="SAPBEXHLevel2 2 11 2 7 2" xfId="36976" xr:uid="{00000000-0005-0000-0000-0000EC620000}"/>
    <cellStyle name="SAPBEXHLevel2 2 11 2 8" xfId="41544" xr:uid="{27334B69-D37F-4CB7-A3E7-F5397C1D4E39}"/>
    <cellStyle name="SAPBEXHLevel2 2 11 2 9" xfId="44093" xr:uid="{151A0AEC-41E5-49AF-B77F-49DF7897AD7F}"/>
    <cellStyle name="SAPBEXHLevel2 2 11 3" xfId="8526" xr:uid="{00000000-0005-0000-0000-0000ED620000}"/>
    <cellStyle name="SAPBEXHLevel2 2 11 3 2" xfId="24555" xr:uid="{00000000-0005-0000-0000-0000EE620000}"/>
    <cellStyle name="SAPBEXHLevel2 2 11 4" xfId="11353" xr:uid="{00000000-0005-0000-0000-0000EF620000}"/>
    <cellStyle name="SAPBEXHLevel2 2 11 4 2" xfId="27220" xr:uid="{00000000-0005-0000-0000-0000F0620000}"/>
    <cellStyle name="SAPBEXHLevel2 2 11 5" xfId="7407" xr:uid="{00000000-0005-0000-0000-0000F1620000}"/>
    <cellStyle name="SAPBEXHLevel2 2 11 5 2" xfId="23604" xr:uid="{00000000-0005-0000-0000-0000F2620000}"/>
    <cellStyle name="SAPBEXHLevel2 2 11 6" xfId="16705" xr:uid="{00000000-0005-0000-0000-0000F3620000}"/>
    <cellStyle name="SAPBEXHLevel2 2 11 6 2" xfId="31843" xr:uid="{00000000-0005-0000-0000-0000F4620000}"/>
    <cellStyle name="SAPBEXHLevel2 2 11 7" xfId="19315" xr:uid="{00000000-0005-0000-0000-0000F5620000}"/>
    <cellStyle name="SAPBEXHLevel2 2 11 7 2" xfId="34262" xr:uid="{00000000-0005-0000-0000-0000F6620000}"/>
    <cellStyle name="SAPBEXHLevel2 2 11 8" xfId="39496" xr:uid="{C60D1E1F-7BF3-4AF5-9812-14B658B6618E}"/>
    <cellStyle name="SAPBEXHLevel2 2 11 9" xfId="42874" xr:uid="{018DD89C-39E0-449A-81F2-75631E124D45}"/>
    <cellStyle name="SAPBEXHLevel2 2 12" xfId="3359" xr:uid="{00000000-0005-0000-0000-0000F7620000}"/>
    <cellStyle name="SAPBEXHLevel2 2 12 10" xfId="45068" xr:uid="{907F3159-9F1C-4AD5-8B3A-9A0F8BE989CD}"/>
    <cellStyle name="SAPBEXHLevel2 2 12 11" xfId="47394" xr:uid="{402478D4-4115-4695-838B-9DB1A4244B99}"/>
    <cellStyle name="SAPBEXHLevel2 2 12 2" xfId="4940" xr:uid="{00000000-0005-0000-0000-0000F8620000}"/>
    <cellStyle name="SAPBEXHLevel2 2 12 2 10" xfId="46284" xr:uid="{BF4517A4-274F-44C7-8B62-AB9106FA2C59}"/>
    <cellStyle name="SAPBEXHLevel2 2 12 2 11" xfId="48602" xr:uid="{0439ACC2-FBA8-491A-9957-D2429021FBC7}"/>
    <cellStyle name="SAPBEXHLevel2 2 12 2 2" xfId="10094" xr:uid="{00000000-0005-0000-0000-0000F9620000}"/>
    <cellStyle name="SAPBEXHLevel2 2 12 2 2 2" xfId="26072" xr:uid="{00000000-0005-0000-0000-0000FA620000}"/>
    <cellStyle name="SAPBEXHLevel2 2 12 2 3" xfId="12912" xr:uid="{00000000-0005-0000-0000-0000FB620000}"/>
    <cellStyle name="SAPBEXHLevel2 2 12 2 3 2" xfId="28751" xr:uid="{00000000-0005-0000-0000-0000FC620000}"/>
    <cellStyle name="SAPBEXHLevel2 2 12 2 4" xfId="15530" xr:uid="{00000000-0005-0000-0000-0000FD620000}"/>
    <cellStyle name="SAPBEXHLevel2 2 12 2 4 2" xfId="30885" xr:uid="{00000000-0005-0000-0000-0000FE620000}"/>
    <cellStyle name="SAPBEXHLevel2 2 12 2 5" xfId="18229" xr:uid="{00000000-0005-0000-0000-0000FF620000}"/>
    <cellStyle name="SAPBEXHLevel2 2 12 2 5 2" xfId="33334" xr:uid="{00000000-0005-0000-0000-000000630000}"/>
    <cellStyle name="SAPBEXHLevel2 2 12 2 6" xfId="20837" xr:uid="{00000000-0005-0000-0000-000001630000}"/>
    <cellStyle name="SAPBEXHLevel2 2 12 2 6 2" xfId="35768" xr:uid="{00000000-0005-0000-0000-000002630000}"/>
    <cellStyle name="SAPBEXHLevel2 2 12 2 7" xfId="20973" xr:uid="{00000000-0005-0000-0000-000003630000}"/>
    <cellStyle name="SAPBEXHLevel2 2 12 2 7 2" xfId="35899" xr:uid="{00000000-0005-0000-0000-000004630000}"/>
    <cellStyle name="SAPBEXHLevel2 2 12 2 8" xfId="41543" xr:uid="{AC409606-BCFB-4011-96E6-443C35F875D0}"/>
    <cellStyle name="SAPBEXHLevel2 2 12 2 9" xfId="44094" xr:uid="{5AD554A8-58B2-4F11-944A-0B02249A6A98}"/>
    <cellStyle name="SAPBEXHLevel2 2 12 3" xfId="8527" xr:uid="{00000000-0005-0000-0000-000005630000}"/>
    <cellStyle name="SAPBEXHLevel2 2 12 3 2" xfId="24556" xr:uid="{00000000-0005-0000-0000-000006630000}"/>
    <cellStyle name="SAPBEXHLevel2 2 12 4" xfId="11354" xr:uid="{00000000-0005-0000-0000-000007630000}"/>
    <cellStyle name="SAPBEXHLevel2 2 12 4 2" xfId="27221" xr:uid="{00000000-0005-0000-0000-000008630000}"/>
    <cellStyle name="SAPBEXHLevel2 2 12 5" xfId="15302" xr:uid="{00000000-0005-0000-0000-000009630000}"/>
    <cellStyle name="SAPBEXHLevel2 2 12 5 2" xfId="30711" xr:uid="{00000000-0005-0000-0000-00000A630000}"/>
    <cellStyle name="SAPBEXHLevel2 2 12 6" xfId="16706" xr:uid="{00000000-0005-0000-0000-00000B630000}"/>
    <cellStyle name="SAPBEXHLevel2 2 12 6 2" xfId="31844" xr:uid="{00000000-0005-0000-0000-00000C630000}"/>
    <cellStyle name="SAPBEXHLevel2 2 12 7" xfId="19316" xr:uid="{00000000-0005-0000-0000-00000D630000}"/>
    <cellStyle name="SAPBEXHLevel2 2 12 7 2" xfId="34263" xr:uid="{00000000-0005-0000-0000-00000E630000}"/>
    <cellStyle name="SAPBEXHLevel2 2 12 8" xfId="40634" xr:uid="{65FC8867-CEB7-4E5E-808E-0E0C9B3D7AD3}"/>
    <cellStyle name="SAPBEXHLevel2 2 12 9" xfId="42875" xr:uid="{2BA950F3-A334-4427-92F9-D2F1723AA8D7}"/>
    <cellStyle name="SAPBEXHLevel2 2 13" xfId="3360" xr:uid="{00000000-0005-0000-0000-00000F630000}"/>
    <cellStyle name="SAPBEXHLevel2 2 13 10" xfId="45069" xr:uid="{11E48EE0-4E7E-41A9-9390-9B9E4AA75576}"/>
    <cellStyle name="SAPBEXHLevel2 2 13 11" xfId="47395" xr:uid="{89A10EAB-70B1-418E-96AE-01383B49D204}"/>
    <cellStyle name="SAPBEXHLevel2 2 13 2" xfId="3640" xr:uid="{00000000-0005-0000-0000-000010630000}"/>
    <cellStyle name="SAPBEXHLevel2 2 13 2 10" xfId="46285" xr:uid="{2E5D45DE-31C0-4599-93CD-7C77106D8F5C}"/>
    <cellStyle name="SAPBEXHLevel2 2 13 2 11" xfId="48603" xr:uid="{C218847C-B5A5-4121-987F-323A5DFFB454}"/>
    <cellStyle name="SAPBEXHLevel2 2 13 2 2" xfId="8808" xr:uid="{00000000-0005-0000-0000-000011630000}"/>
    <cellStyle name="SAPBEXHLevel2 2 13 2 2 2" xfId="24837" xr:uid="{00000000-0005-0000-0000-000012630000}"/>
    <cellStyle name="SAPBEXHLevel2 2 13 2 3" xfId="11635" xr:uid="{00000000-0005-0000-0000-000013630000}"/>
    <cellStyle name="SAPBEXHLevel2 2 13 2 3 2" xfId="27502" xr:uid="{00000000-0005-0000-0000-000014630000}"/>
    <cellStyle name="SAPBEXHLevel2 2 13 2 4" xfId="7628" xr:uid="{00000000-0005-0000-0000-000015630000}"/>
    <cellStyle name="SAPBEXHLevel2 2 13 2 4 2" xfId="23767" xr:uid="{00000000-0005-0000-0000-000016630000}"/>
    <cellStyle name="SAPBEXHLevel2 2 13 2 5" xfId="16987" xr:uid="{00000000-0005-0000-0000-000017630000}"/>
    <cellStyle name="SAPBEXHLevel2 2 13 2 5 2" xfId="32125" xr:uid="{00000000-0005-0000-0000-000018630000}"/>
    <cellStyle name="SAPBEXHLevel2 2 13 2 6" xfId="19597" xr:uid="{00000000-0005-0000-0000-000019630000}"/>
    <cellStyle name="SAPBEXHLevel2 2 13 2 6 2" xfId="34544" xr:uid="{00000000-0005-0000-0000-00001A630000}"/>
    <cellStyle name="SAPBEXHLevel2 2 13 2 7" xfId="20862" xr:uid="{00000000-0005-0000-0000-00001B630000}"/>
    <cellStyle name="SAPBEXHLevel2 2 13 2 7 2" xfId="35789" xr:uid="{00000000-0005-0000-0000-00001C630000}"/>
    <cellStyle name="SAPBEXHLevel2 2 13 2 8" xfId="41542" xr:uid="{40A8BCBC-A282-4661-9B0A-ADF39EC25000}"/>
    <cellStyle name="SAPBEXHLevel2 2 13 2 9" xfId="44095" xr:uid="{12FAC36A-EC90-4024-8135-8F33FDC236F9}"/>
    <cellStyle name="SAPBEXHLevel2 2 13 3" xfId="8528" xr:uid="{00000000-0005-0000-0000-00001D630000}"/>
    <cellStyle name="SAPBEXHLevel2 2 13 3 2" xfId="24557" xr:uid="{00000000-0005-0000-0000-00001E630000}"/>
    <cellStyle name="SAPBEXHLevel2 2 13 4" xfId="11355" xr:uid="{00000000-0005-0000-0000-00001F630000}"/>
    <cellStyle name="SAPBEXHLevel2 2 13 4 2" xfId="27222" xr:uid="{00000000-0005-0000-0000-000020630000}"/>
    <cellStyle name="SAPBEXHLevel2 2 13 5" xfId="13573" xr:uid="{00000000-0005-0000-0000-000021630000}"/>
    <cellStyle name="SAPBEXHLevel2 2 13 5 2" xfId="29197" xr:uid="{00000000-0005-0000-0000-000022630000}"/>
    <cellStyle name="SAPBEXHLevel2 2 13 6" xfId="16707" xr:uid="{00000000-0005-0000-0000-000023630000}"/>
    <cellStyle name="SAPBEXHLevel2 2 13 6 2" xfId="31845" xr:uid="{00000000-0005-0000-0000-000024630000}"/>
    <cellStyle name="SAPBEXHLevel2 2 13 7" xfId="19317" xr:uid="{00000000-0005-0000-0000-000025630000}"/>
    <cellStyle name="SAPBEXHLevel2 2 13 7 2" xfId="34264" xr:uid="{00000000-0005-0000-0000-000026630000}"/>
    <cellStyle name="SAPBEXHLevel2 2 13 8" xfId="39495" xr:uid="{D68A54DC-C735-49F1-8E3D-3239131EB1D6}"/>
    <cellStyle name="SAPBEXHLevel2 2 13 9" xfId="42876" xr:uid="{AA85DDEB-FCDE-4BAE-8D66-64A9800F3D37}"/>
    <cellStyle name="SAPBEXHLevel2 2 14" xfId="3361" xr:uid="{00000000-0005-0000-0000-000027630000}"/>
    <cellStyle name="SAPBEXHLevel2 2 14 10" xfId="45070" xr:uid="{F9E41413-3ADE-4527-B6F3-AD6CEA542A06}"/>
    <cellStyle name="SAPBEXHLevel2 2 14 11" xfId="47396" xr:uid="{F30AA90D-14D2-4FE9-A55E-448E302F904E}"/>
    <cellStyle name="SAPBEXHLevel2 2 14 2" xfId="4184" xr:uid="{00000000-0005-0000-0000-000028630000}"/>
    <cellStyle name="SAPBEXHLevel2 2 14 2 10" xfId="46286" xr:uid="{9022F6B6-327F-47B6-AEFC-8A096E1D4731}"/>
    <cellStyle name="SAPBEXHLevel2 2 14 2 11" xfId="48604" xr:uid="{00C9282A-1537-47DE-9C3F-19415BB9F9D9}"/>
    <cellStyle name="SAPBEXHLevel2 2 14 2 2" xfId="9339" xr:uid="{00000000-0005-0000-0000-000029630000}"/>
    <cellStyle name="SAPBEXHLevel2 2 14 2 2 2" xfId="25331" xr:uid="{00000000-0005-0000-0000-00002A630000}"/>
    <cellStyle name="SAPBEXHLevel2 2 14 2 3" xfId="12158" xr:uid="{00000000-0005-0000-0000-00002B630000}"/>
    <cellStyle name="SAPBEXHLevel2 2 14 2 3 2" xfId="28002" xr:uid="{00000000-0005-0000-0000-00002C630000}"/>
    <cellStyle name="SAPBEXHLevel2 2 14 2 4" xfId="10291" xr:uid="{00000000-0005-0000-0000-00002D630000}"/>
    <cellStyle name="SAPBEXHLevel2 2 14 2 4 2" xfId="26234" xr:uid="{00000000-0005-0000-0000-00002E630000}"/>
    <cellStyle name="SAPBEXHLevel2 2 14 2 5" xfId="17481" xr:uid="{00000000-0005-0000-0000-00002F630000}"/>
    <cellStyle name="SAPBEXHLevel2 2 14 2 5 2" xfId="32597" xr:uid="{00000000-0005-0000-0000-000030630000}"/>
    <cellStyle name="SAPBEXHLevel2 2 14 2 6" xfId="20089" xr:uid="{00000000-0005-0000-0000-000031630000}"/>
    <cellStyle name="SAPBEXHLevel2 2 14 2 6 2" xfId="35026" xr:uid="{00000000-0005-0000-0000-000032630000}"/>
    <cellStyle name="SAPBEXHLevel2 2 14 2 7" xfId="21526" xr:uid="{00000000-0005-0000-0000-000033630000}"/>
    <cellStyle name="SAPBEXHLevel2 2 14 2 7 2" xfId="36452" xr:uid="{00000000-0005-0000-0000-000034630000}"/>
    <cellStyle name="SAPBEXHLevel2 2 14 2 8" xfId="38151" xr:uid="{E35BEB4F-2899-4863-BC57-30575D73F613}"/>
    <cellStyle name="SAPBEXHLevel2 2 14 2 9" xfId="44096" xr:uid="{D8043580-3CBE-481F-A04D-A205B88893B1}"/>
    <cellStyle name="SAPBEXHLevel2 2 14 3" xfId="8529" xr:uid="{00000000-0005-0000-0000-000035630000}"/>
    <cellStyle name="SAPBEXHLevel2 2 14 3 2" xfId="24558" xr:uid="{00000000-0005-0000-0000-000036630000}"/>
    <cellStyle name="SAPBEXHLevel2 2 14 4" xfId="11356" xr:uid="{00000000-0005-0000-0000-000037630000}"/>
    <cellStyle name="SAPBEXHLevel2 2 14 4 2" xfId="27223" xr:uid="{00000000-0005-0000-0000-000038630000}"/>
    <cellStyle name="SAPBEXHLevel2 2 14 5" xfId="15303" xr:uid="{00000000-0005-0000-0000-000039630000}"/>
    <cellStyle name="SAPBEXHLevel2 2 14 5 2" xfId="30712" xr:uid="{00000000-0005-0000-0000-00003A630000}"/>
    <cellStyle name="SAPBEXHLevel2 2 14 6" xfId="16708" xr:uid="{00000000-0005-0000-0000-00003B630000}"/>
    <cellStyle name="SAPBEXHLevel2 2 14 6 2" xfId="31846" xr:uid="{00000000-0005-0000-0000-00003C630000}"/>
    <cellStyle name="SAPBEXHLevel2 2 14 7" xfId="19318" xr:uid="{00000000-0005-0000-0000-00003D630000}"/>
    <cellStyle name="SAPBEXHLevel2 2 14 7 2" xfId="34265" xr:uid="{00000000-0005-0000-0000-00003E630000}"/>
    <cellStyle name="SAPBEXHLevel2 2 14 8" xfId="40633" xr:uid="{45024B1E-1221-40EB-8FD7-7D7B4954EFF9}"/>
    <cellStyle name="SAPBEXHLevel2 2 14 9" xfId="42877" xr:uid="{8FD2EFA0-D203-4B41-8D9A-DEB1D493A585}"/>
    <cellStyle name="SAPBEXHLevel2 2 15" xfId="3362" xr:uid="{00000000-0005-0000-0000-00003F630000}"/>
    <cellStyle name="SAPBEXHLevel2 2 15 10" xfId="45071" xr:uid="{432B5FAA-5745-49C3-AD5B-3C7A959B412E}"/>
    <cellStyle name="SAPBEXHLevel2 2 15 11" xfId="47397" xr:uid="{FC90E4F6-749D-42CD-AA32-30953472B126}"/>
    <cellStyle name="SAPBEXHLevel2 2 15 2" xfId="3641" xr:uid="{00000000-0005-0000-0000-000040630000}"/>
    <cellStyle name="SAPBEXHLevel2 2 15 2 10" xfId="46287" xr:uid="{AECF6F7A-7A9F-487A-95E1-11DBB367FE52}"/>
    <cellStyle name="SAPBEXHLevel2 2 15 2 11" xfId="48605" xr:uid="{2C14F30A-B4A4-4780-88EC-9D01DF17927C}"/>
    <cellStyle name="SAPBEXHLevel2 2 15 2 2" xfId="8809" xr:uid="{00000000-0005-0000-0000-000041630000}"/>
    <cellStyle name="SAPBEXHLevel2 2 15 2 2 2" xfId="24838" xr:uid="{00000000-0005-0000-0000-000042630000}"/>
    <cellStyle name="SAPBEXHLevel2 2 15 2 3" xfId="11636" xr:uid="{00000000-0005-0000-0000-000043630000}"/>
    <cellStyle name="SAPBEXHLevel2 2 15 2 3 2" xfId="27503" xr:uid="{00000000-0005-0000-0000-000044630000}"/>
    <cellStyle name="SAPBEXHLevel2 2 15 2 4" xfId="7601" xr:uid="{00000000-0005-0000-0000-000045630000}"/>
    <cellStyle name="SAPBEXHLevel2 2 15 2 4 2" xfId="23743" xr:uid="{00000000-0005-0000-0000-000046630000}"/>
    <cellStyle name="SAPBEXHLevel2 2 15 2 5" xfId="16988" xr:uid="{00000000-0005-0000-0000-000047630000}"/>
    <cellStyle name="SAPBEXHLevel2 2 15 2 5 2" xfId="32126" xr:uid="{00000000-0005-0000-0000-000048630000}"/>
    <cellStyle name="SAPBEXHLevel2 2 15 2 6" xfId="19598" xr:uid="{00000000-0005-0000-0000-000049630000}"/>
    <cellStyle name="SAPBEXHLevel2 2 15 2 6 2" xfId="34545" xr:uid="{00000000-0005-0000-0000-00004A630000}"/>
    <cellStyle name="SAPBEXHLevel2 2 15 2 7" xfId="20911" xr:uid="{00000000-0005-0000-0000-00004B630000}"/>
    <cellStyle name="SAPBEXHLevel2 2 15 2 7 2" xfId="35837" xr:uid="{00000000-0005-0000-0000-00004C630000}"/>
    <cellStyle name="SAPBEXHLevel2 2 15 2 8" xfId="41541" xr:uid="{E61C6865-B473-45AC-B1B9-2D358DECA7EF}"/>
    <cellStyle name="SAPBEXHLevel2 2 15 2 9" xfId="44097" xr:uid="{7BC5C255-0A0C-48C8-81EF-9F46182F4D1F}"/>
    <cellStyle name="SAPBEXHLevel2 2 15 3" xfId="8530" xr:uid="{00000000-0005-0000-0000-00004D630000}"/>
    <cellStyle name="SAPBEXHLevel2 2 15 3 2" xfId="24559" xr:uid="{00000000-0005-0000-0000-00004E630000}"/>
    <cellStyle name="SAPBEXHLevel2 2 15 4" xfId="11357" xr:uid="{00000000-0005-0000-0000-00004F630000}"/>
    <cellStyle name="SAPBEXHLevel2 2 15 4 2" xfId="27224" xr:uid="{00000000-0005-0000-0000-000050630000}"/>
    <cellStyle name="SAPBEXHLevel2 2 15 5" xfId="6696" xr:uid="{00000000-0005-0000-0000-000051630000}"/>
    <cellStyle name="SAPBEXHLevel2 2 15 5 2" xfId="23188" xr:uid="{00000000-0005-0000-0000-000052630000}"/>
    <cellStyle name="SAPBEXHLevel2 2 15 6" xfId="16709" xr:uid="{00000000-0005-0000-0000-000053630000}"/>
    <cellStyle name="SAPBEXHLevel2 2 15 6 2" xfId="31847" xr:uid="{00000000-0005-0000-0000-000054630000}"/>
    <cellStyle name="SAPBEXHLevel2 2 15 7" xfId="19319" xr:uid="{00000000-0005-0000-0000-000055630000}"/>
    <cellStyle name="SAPBEXHLevel2 2 15 7 2" xfId="34266" xr:uid="{00000000-0005-0000-0000-000056630000}"/>
    <cellStyle name="SAPBEXHLevel2 2 15 8" xfId="39494" xr:uid="{D7F57D86-DB73-4560-A6D6-7DDF9C6BF422}"/>
    <cellStyle name="SAPBEXHLevel2 2 15 9" xfId="42878" xr:uid="{1EE3CE7C-EFE8-4179-9160-A5349896D6C4}"/>
    <cellStyle name="SAPBEXHLevel2 2 16" xfId="3356" xr:uid="{00000000-0005-0000-0000-000057630000}"/>
    <cellStyle name="SAPBEXHLevel2 2 16 10" xfId="41364" xr:uid="{BEA4A167-5793-4735-8AC8-AC32313DB155}"/>
    <cellStyle name="SAPBEXHLevel2 2 16 11" xfId="43276" xr:uid="{8A5B1471-ABB9-40ED-8973-E598ADFD2D90}"/>
    <cellStyle name="SAPBEXHLevel2 2 16 12" xfId="45459" xr:uid="{82D15504-AB88-4B31-B1A6-1D2C10614A1F}"/>
    <cellStyle name="SAPBEXHLevel2 2 16 13" xfId="47781" xr:uid="{BD1F7597-74AF-4351-89D2-66E3B557A437}"/>
    <cellStyle name="SAPBEXHLevel2 2 16 2" xfId="8524" xr:uid="{00000000-0005-0000-0000-000058630000}"/>
    <cellStyle name="SAPBEXHLevel2 2 16 2 2" xfId="24553" xr:uid="{00000000-0005-0000-0000-000059630000}"/>
    <cellStyle name="SAPBEXHLevel2 2 16 3" xfId="11351" xr:uid="{00000000-0005-0000-0000-00005A630000}"/>
    <cellStyle name="SAPBEXHLevel2 2 16 3 2" xfId="27218" xr:uid="{00000000-0005-0000-0000-00005B630000}"/>
    <cellStyle name="SAPBEXHLevel2 2 16 4" xfId="13016" xr:uid="{00000000-0005-0000-0000-00005C630000}"/>
    <cellStyle name="SAPBEXHLevel2 2 16 4 2" xfId="28816" xr:uid="{00000000-0005-0000-0000-00005D630000}"/>
    <cellStyle name="SAPBEXHLevel2 2 16 5" xfId="16703" xr:uid="{00000000-0005-0000-0000-00005E630000}"/>
    <cellStyle name="SAPBEXHLevel2 2 16 5 2" xfId="31841" xr:uid="{00000000-0005-0000-0000-00005F630000}"/>
    <cellStyle name="SAPBEXHLevel2 2 16 6" xfId="19313" xr:uid="{00000000-0005-0000-0000-000060630000}"/>
    <cellStyle name="SAPBEXHLevel2 2 16 6 2" xfId="34260" xr:uid="{00000000-0005-0000-0000-000061630000}"/>
    <cellStyle name="SAPBEXHLevel2 2 16 7" xfId="21404" xr:uid="{00000000-0005-0000-0000-000062630000}"/>
    <cellStyle name="SAPBEXHLevel2 2 16 7 2" xfId="36330" xr:uid="{00000000-0005-0000-0000-000063630000}"/>
    <cellStyle name="SAPBEXHLevel2 2 16 8" xfId="6364" xr:uid="{00000000-0005-0000-0000-000064630000}"/>
    <cellStyle name="SAPBEXHLevel2 2 16 9" xfId="40299" xr:uid="{E452C7D4-8D79-4538-909F-6F1387518143}"/>
    <cellStyle name="SAPBEXHLevel2 2 17" xfId="4186" xr:uid="{00000000-0005-0000-0000-000065630000}"/>
    <cellStyle name="SAPBEXHLevel2 2 17 2" xfId="9341" xr:uid="{00000000-0005-0000-0000-000066630000}"/>
    <cellStyle name="SAPBEXHLevel2 2 17 2 2" xfId="25333" xr:uid="{00000000-0005-0000-0000-000067630000}"/>
    <cellStyle name="SAPBEXHLevel2 2 17 3" xfId="12160" xr:uid="{00000000-0005-0000-0000-000068630000}"/>
    <cellStyle name="SAPBEXHLevel2 2 17 3 2" xfId="28004" xr:uid="{00000000-0005-0000-0000-000069630000}"/>
    <cellStyle name="SAPBEXHLevel2 2 17 4" xfId="14546" xr:uid="{00000000-0005-0000-0000-00006A630000}"/>
    <cellStyle name="SAPBEXHLevel2 2 17 4 2" xfId="30049" xr:uid="{00000000-0005-0000-0000-00006B630000}"/>
    <cellStyle name="SAPBEXHLevel2 2 17 5" xfId="17483" xr:uid="{00000000-0005-0000-0000-00006C630000}"/>
    <cellStyle name="SAPBEXHLevel2 2 17 5 2" xfId="32599" xr:uid="{00000000-0005-0000-0000-00006D630000}"/>
    <cellStyle name="SAPBEXHLevel2 2 17 6" xfId="20091" xr:uid="{00000000-0005-0000-0000-00006E630000}"/>
    <cellStyle name="SAPBEXHLevel2 2 17 6 2" xfId="35028" xr:uid="{00000000-0005-0000-0000-00006F630000}"/>
    <cellStyle name="SAPBEXHLevel2 2 17 7" xfId="21982" xr:uid="{00000000-0005-0000-0000-000070630000}"/>
    <cellStyle name="SAPBEXHLevel2 2 17 7 2" xfId="36901" xr:uid="{00000000-0005-0000-0000-000071630000}"/>
    <cellStyle name="SAPBEXHLevel2 2 18" xfId="5391" xr:uid="{00000000-0005-0000-0000-000072630000}"/>
    <cellStyle name="SAPBEXHLevel2 2 18 2" xfId="37055" xr:uid="{00000000-0005-0000-0000-000073630000}"/>
    <cellStyle name="SAPBEXHLevel2 2 19" xfId="6033" xr:uid="{00000000-0005-0000-0000-000074630000}"/>
    <cellStyle name="SAPBEXHLevel2 2 2" xfId="876" xr:uid="{00000000-0005-0000-0000-000075630000}"/>
    <cellStyle name="SAPBEXHLevel2 2 2 10" xfId="7820" xr:uid="{00000000-0005-0000-0000-000076630000}"/>
    <cellStyle name="SAPBEXHLevel2 2 2 10 2" xfId="23853" xr:uid="{00000000-0005-0000-0000-000077630000}"/>
    <cellStyle name="SAPBEXHLevel2 2 2 11" xfId="5073" xr:uid="{00000000-0005-0000-0000-000078630000}"/>
    <cellStyle name="SAPBEXHLevel2 2 2 12" xfId="40632" xr:uid="{20826C99-9FF8-467E-94DA-692372323059}"/>
    <cellStyle name="SAPBEXHLevel2 2 2 13" xfId="42879" xr:uid="{DA232F74-446C-4160-AB18-FF5132954AE7}"/>
    <cellStyle name="SAPBEXHLevel2 2 2 14" xfId="45072" xr:uid="{61187556-1444-4E85-A787-1CB249CA0BBC}"/>
    <cellStyle name="SAPBEXHLevel2 2 2 15" xfId="47398" xr:uid="{1E840CB1-54DC-4992-BFBF-A020D8769BB7}"/>
    <cellStyle name="SAPBEXHLevel2 2 2 2" xfId="877" xr:uid="{00000000-0005-0000-0000-000079630000}"/>
    <cellStyle name="SAPBEXHLevel2 2 2 2 10" xfId="38985" xr:uid="{FF390120-44A0-428B-B83B-84493F8CC02C}"/>
    <cellStyle name="SAPBEXHLevel2 2 2 2 11" xfId="46723" xr:uid="{C5A423AB-592E-4770-B657-4258B05C382B}"/>
    <cellStyle name="SAPBEXHLevel2 2 2 2 12" xfId="49039" xr:uid="{85A29EDA-EF9C-4B30-BCA7-1C338C7419E6}"/>
    <cellStyle name="SAPBEXHLevel2 2 2 2 2" xfId="5201" xr:uid="{00000000-0005-0000-0000-00007A630000}"/>
    <cellStyle name="SAPBEXHLevel2 2 2 2 2 2" xfId="22534" xr:uid="{00000000-0005-0000-0000-00007B630000}"/>
    <cellStyle name="SAPBEXHLevel2 2 2 2 3" xfId="7194" xr:uid="{00000000-0005-0000-0000-00007C630000}"/>
    <cellStyle name="SAPBEXHLevel2 2 2 2 3 2" xfId="23468" xr:uid="{00000000-0005-0000-0000-00007D630000}"/>
    <cellStyle name="SAPBEXHLevel2 2 2 2 4" xfId="6492" xr:uid="{00000000-0005-0000-0000-00007E630000}"/>
    <cellStyle name="SAPBEXHLevel2 2 2 2 4 2" xfId="23098" xr:uid="{00000000-0005-0000-0000-00007F630000}"/>
    <cellStyle name="SAPBEXHLevel2 2 2 2 5" xfId="10634" xr:uid="{00000000-0005-0000-0000-000080630000}"/>
    <cellStyle name="SAPBEXHLevel2 2 2 2 5 2" xfId="26517" xr:uid="{00000000-0005-0000-0000-000081630000}"/>
    <cellStyle name="SAPBEXHLevel2 2 2 2 6" xfId="8987" xr:uid="{00000000-0005-0000-0000-000082630000}"/>
    <cellStyle name="SAPBEXHLevel2 2 2 2 6 2" xfId="24998" xr:uid="{00000000-0005-0000-0000-000083630000}"/>
    <cellStyle name="SAPBEXHLevel2 2 2 2 7" xfId="6554" xr:uid="{00000000-0005-0000-0000-000084630000}"/>
    <cellStyle name="SAPBEXHLevel2 2 2 2 7 2" xfId="23114" xr:uid="{00000000-0005-0000-0000-000085630000}"/>
    <cellStyle name="SAPBEXHLevel2 2 2 2 8" xfId="5074" xr:uid="{00000000-0005-0000-0000-000086630000}"/>
    <cellStyle name="SAPBEXHLevel2 2 2 2 9" xfId="41421" xr:uid="{17672205-1060-4C4B-8807-5A9DB7F89A54}"/>
    <cellStyle name="SAPBEXHLevel2 2 2 3" xfId="3363" xr:uid="{00000000-0005-0000-0000-000087630000}"/>
    <cellStyle name="SAPBEXHLevel2 2 2 3 10" xfId="38986" xr:uid="{9E96F623-6D67-4124-A81C-17933C066259}"/>
    <cellStyle name="SAPBEXHLevel2 2 2 3 11" xfId="46722" xr:uid="{AAE58855-C062-4130-A440-FE0534651C22}"/>
    <cellStyle name="SAPBEXHLevel2 2 2 3 12" xfId="49038" xr:uid="{98CED637-AD52-4E6C-9C8B-73288C5A232C}"/>
    <cellStyle name="SAPBEXHLevel2 2 2 3 2" xfId="8531" xr:uid="{00000000-0005-0000-0000-000088630000}"/>
    <cellStyle name="SAPBEXHLevel2 2 2 3 2 2" xfId="24560" xr:uid="{00000000-0005-0000-0000-000089630000}"/>
    <cellStyle name="SAPBEXHLevel2 2 2 3 3" xfId="11358" xr:uid="{00000000-0005-0000-0000-00008A630000}"/>
    <cellStyle name="SAPBEXHLevel2 2 2 3 3 2" xfId="27225" xr:uid="{00000000-0005-0000-0000-00008B630000}"/>
    <cellStyle name="SAPBEXHLevel2 2 2 3 4" xfId="6942" xr:uid="{00000000-0005-0000-0000-00008C630000}"/>
    <cellStyle name="SAPBEXHLevel2 2 2 3 4 2" xfId="23346" xr:uid="{00000000-0005-0000-0000-00008D630000}"/>
    <cellStyle name="SAPBEXHLevel2 2 2 3 5" xfId="16710" xr:uid="{00000000-0005-0000-0000-00008E630000}"/>
    <cellStyle name="SAPBEXHLevel2 2 2 3 5 2" xfId="31848" xr:uid="{00000000-0005-0000-0000-00008F630000}"/>
    <cellStyle name="SAPBEXHLevel2 2 2 3 6" xfId="19320" xr:uid="{00000000-0005-0000-0000-000090630000}"/>
    <cellStyle name="SAPBEXHLevel2 2 2 3 6 2" xfId="34267" xr:uid="{00000000-0005-0000-0000-000091630000}"/>
    <cellStyle name="SAPBEXHLevel2 2 2 3 7" xfId="21405" xr:uid="{00000000-0005-0000-0000-000092630000}"/>
    <cellStyle name="SAPBEXHLevel2 2 2 3 7 2" xfId="36331" xr:uid="{00000000-0005-0000-0000-000093630000}"/>
    <cellStyle name="SAPBEXHLevel2 2 2 3 8" xfId="6365" xr:uid="{00000000-0005-0000-0000-000094630000}"/>
    <cellStyle name="SAPBEXHLevel2 2 2 3 9" xfId="41420" xr:uid="{91CE5382-4E91-4A41-A6CE-0BC675C58176}"/>
    <cellStyle name="SAPBEXHLevel2 2 2 4" xfId="4939" xr:uid="{00000000-0005-0000-0000-000095630000}"/>
    <cellStyle name="SAPBEXHLevel2 2 2 4 10" xfId="46288" xr:uid="{15A333BB-68E7-4957-863F-762A07684C03}"/>
    <cellStyle name="SAPBEXHLevel2 2 2 4 11" xfId="48606" xr:uid="{91A4BD25-DF29-47B1-B8CE-72D17F630B40}"/>
    <cellStyle name="SAPBEXHLevel2 2 2 4 2" xfId="10093" xr:uid="{00000000-0005-0000-0000-000096630000}"/>
    <cellStyle name="SAPBEXHLevel2 2 2 4 2 2" xfId="26071" xr:uid="{00000000-0005-0000-0000-000097630000}"/>
    <cellStyle name="SAPBEXHLevel2 2 2 4 3" xfId="12911" xr:uid="{00000000-0005-0000-0000-000098630000}"/>
    <cellStyle name="SAPBEXHLevel2 2 2 4 3 2" xfId="28750" xr:uid="{00000000-0005-0000-0000-000099630000}"/>
    <cellStyle name="SAPBEXHLevel2 2 2 4 4" xfId="12937" xr:uid="{00000000-0005-0000-0000-00009A630000}"/>
    <cellStyle name="SAPBEXHLevel2 2 2 4 4 2" xfId="28776" xr:uid="{00000000-0005-0000-0000-00009B630000}"/>
    <cellStyle name="SAPBEXHLevel2 2 2 4 5" xfId="18228" xr:uid="{00000000-0005-0000-0000-00009C630000}"/>
    <cellStyle name="SAPBEXHLevel2 2 2 4 5 2" xfId="33333" xr:uid="{00000000-0005-0000-0000-00009D630000}"/>
    <cellStyle name="SAPBEXHLevel2 2 2 4 6" xfId="20836" xr:uid="{00000000-0005-0000-0000-00009E630000}"/>
    <cellStyle name="SAPBEXHLevel2 2 2 4 6 2" xfId="35767" xr:uid="{00000000-0005-0000-0000-00009F630000}"/>
    <cellStyle name="SAPBEXHLevel2 2 2 4 7" xfId="22060" xr:uid="{00000000-0005-0000-0000-0000A0630000}"/>
    <cellStyle name="SAPBEXHLevel2 2 2 4 7 2" xfId="36977" xr:uid="{00000000-0005-0000-0000-0000A1630000}"/>
    <cellStyle name="SAPBEXHLevel2 2 2 4 8" xfId="41540" xr:uid="{893A57B9-220C-46CF-B936-44668E3D3FCC}"/>
    <cellStyle name="SAPBEXHLevel2 2 2 4 9" xfId="44098" xr:uid="{E3B35BF4-FEF6-4418-A80A-D2EE3D5B1550}"/>
    <cellStyle name="SAPBEXHLevel2 2 2 5" xfId="5390" xr:uid="{00000000-0005-0000-0000-0000A2630000}"/>
    <cellStyle name="SAPBEXHLevel2 2 2 5 2" xfId="22651" xr:uid="{00000000-0005-0000-0000-0000A3630000}"/>
    <cellStyle name="SAPBEXHLevel2 2 2 6" xfId="7198" xr:uid="{00000000-0005-0000-0000-0000A4630000}"/>
    <cellStyle name="SAPBEXHLevel2 2 2 6 2" xfId="23472" xr:uid="{00000000-0005-0000-0000-0000A5630000}"/>
    <cellStyle name="SAPBEXHLevel2 2 2 7" xfId="5867" xr:uid="{00000000-0005-0000-0000-0000A6630000}"/>
    <cellStyle name="SAPBEXHLevel2 2 2 7 2" xfId="22866" xr:uid="{00000000-0005-0000-0000-0000A7630000}"/>
    <cellStyle name="SAPBEXHLevel2 2 2 8" xfId="5829" xr:uid="{00000000-0005-0000-0000-0000A8630000}"/>
    <cellStyle name="SAPBEXHLevel2 2 2 8 2" xfId="22846" xr:uid="{00000000-0005-0000-0000-0000A9630000}"/>
    <cellStyle name="SAPBEXHLevel2 2 2 9" xfId="15861" xr:uid="{00000000-0005-0000-0000-0000AA630000}"/>
    <cellStyle name="SAPBEXHLevel2 2 2 9 2" xfId="31083" xr:uid="{00000000-0005-0000-0000-0000AB630000}"/>
    <cellStyle name="SAPBEXHLevel2 2 20" xfId="8983" xr:uid="{00000000-0005-0000-0000-0000AC630000}"/>
    <cellStyle name="SAPBEXHLevel2 2 21" xfId="10635" xr:uid="{00000000-0005-0000-0000-0000AD630000}"/>
    <cellStyle name="SAPBEXHLevel2 2 22" xfId="10294" xr:uid="{00000000-0005-0000-0000-0000AE630000}"/>
    <cellStyle name="SAPBEXHLevel2 2 23" xfId="15804" xr:uid="{00000000-0005-0000-0000-0000AF630000}"/>
    <cellStyle name="SAPBEXHLevel2 2 24" xfId="22472" xr:uid="{00000000-0005-0000-0000-0000B0630000}"/>
    <cellStyle name="SAPBEXHLevel2 2 25" xfId="38046" xr:uid="{00000000-0005-0000-0000-0000B1630000}"/>
    <cellStyle name="SAPBEXHLevel2 2 26" xfId="40195" xr:uid="{72170805-BF95-409C-BDEE-F2388E8DF60D}"/>
    <cellStyle name="SAPBEXHLevel2 2 27" xfId="40005" xr:uid="{9BDFB575-33FB-42AE-86E4-AD4A394A7C67}"/>
    <cellStyle name="SAPBEXHLevel2 2 28" xfId="43335" xr:uid="{C54A4E62-946D-40B3-BD14-10CD13C04C96}"/>
    <cellStyle name="SAPBEXHLevel2 2 29" xfId="41238" xr:uid="{6DB00C08-4F29-47A8-AB21-5A78360D41B3}"/>
    <cellStyle name="SAPBEXHLevel2 2 3" xfId="1881" xr:uid="{00000000-0005-0000-0000-0000B2630000}"/>
    <cellStyle name="SAPBEXHLevel2 2 3 10" xfId="23059" xr:uid="{00000000-0005-0000-0000-0000B3630000}"/>
    <cellStyle name="SAPBEXHLevel2 2 3 11" xfId="39493" xr:uid="{9A774465-51AD-49ED-931C-1BFE5FF8ABD0}"/>
    <cellStyle name="SAPBEXHLevel2 2 3 12" xfId="42880" xr:uid="{41962887-0680-4055-902D-61DB7F2A78AE}"/>
    <cellStyle name="SAPBEXHLevel2 2 3 13" xfId="45073" xr:uid="{5A954244-0101-4495-A8D4-78DB3E337C86}"/>
    <cellStyle name="SAPBEXHLevel2 2 3 14" xfId="47399" xr:uid="{AE21E080-91BD-49B7-9670-24865B5E6B7F}"/>
    <cellStyle name="SAPBEXHLevel2 2 3 2" xfId="3364" xr:uid="{00000000-0005-0000-0000-0000B4630000}"/>
    <cellStyle name="SAPBEXHLevel2 2 3 2 10" xfId="44099" xr:uid="{D27D7ADE-4BEA-4C27-BACA-690807ABDEE7}"/>
    <cellStyle name="SAPBEXHLevel2 2 3 2 11" xfId="46289" xr:uid="{F0FD10DE-4E53-499B-903F-51A0A71FE666}"/>
    <cellStyle name="SAPBEXHLevel2 2 3 2 12" xfId="48607" xr:uid="{752037CD-CE1D-47E1-BBB8-E81424A560D4}"/>
    <cellStyle name="SAPBEXHLevel2 2 3 2 2" xfId="8532" xr:uid="{00000000-0005-0000-0000-0000B5630000}"/>
    <cellStyle name="SAPBEXHLevel2 2 3 2 2 2" xfId="24561" xr:uid="{00000000-0005-0000-0000-0000B6630000}"/>
    <cellStyle name="SAPBEXHLevel2 2 3 2 3" xfId="11359" xr:uid="{00000000-0005-0000-0000-0000B7630000}"/>
    <cellStyle name="SAPBEXHLevel2 2 3 2 3 2" xfId="27226" xr:uid="{00000000-0005-0000-0000-0000B8630000}"/>
    <cellStyle name="SAPBEXHLevel2 2 3 2 4" xfId="13576" xr:uid="{00000000-0005-0000-0000-0000B9630000}"/>
    <cellStyle name="SAPBEXHLevel2 2 3 2 4 2" xfId="29200" xr:uid="{00000000-0005-0000-0000-0000BA630000}"/>
    <cellStyle name="SAPBEXHLevel2 2 3 2 5" xfId="16711" xr:uid="{00000000-0005-0000-0000-0000BB630000}"/>
    <cellStyle name="SAPBEXHLevel2 2 3 2 5 2" xfId="31849" xr:uid="{00000000-0005-0000-0000-0000BC630000}"/>
    <cellStyle name="SAPBEXHLevel2 2 3 2 6" xfId="19321" xr:uid="{00000000-0005-0000-0000-0000BD630000}"/>
    <cellStyle name="SAPBEXHLevel2 2 3 2 6 2" xfId="34268" xr:uid="{00000000-0005-0000-0000-0000BE630000}"/>
    <cellStyle name="SAPBEXHLevel2 2 3 2 7" xfId="21406" xr:uid="{00000000-0005-0000-0000-0000BF630000}"/>
    <cellStyle name="SAPBEXHLevel2 2 3 2 7 2" xfId="36332" xr:uid="{00000000-0005-0000-0000-0000C0630000}"/>
    <cellStyle name="SAPBEXHLevel2 2 3 2 8" xfId="6366" xr:uid="{00000000-0005-0000-0000-0000C1630000}"/>
    <cellStyle name="SAPBEXHLevel2 2 3 2 9" xfId="41539" xr:uid="{74E15872-8042-4C11-B311-0EB108F70485}"/>
    <cellStyle name="SAPBEXHLevel2 2 3 3" xfId="4938" xr:uid="{00000000-0005-0000-0000-0000C2630000}"/>
    <cellStyle name="SAPBEXHLevel2 2 3 3 2" xfId="10092" xr:uid="{00000000-0005-0000-0000-0000C3630000}"/>
    <cellStyle name="SAPBEXHLevel2 2 3 3 2 2" xfId="26070" xr:uid="{00000000-0005-0000-0000-0000C4630000}"/>
    <cellStyle name="SAPBEXHLevel2 2 3 3 3" xfId="12910" xr:uid="{00000000-0005-0000-0000-0000C5630000}"/>
    <cellStyle name="SAPBEXHLevel2 2 3 3 3 2" xfId="28749" xr:uid="{00000000-0005-0000-0000-0000C6630000}"/>
    <cellStyle name="SAPBEXHLevel2 2 3 3 4" xfId="10119" xr:uid="{00000000-0005-0000-0000-0000C7630000}"/>
    <cellStyle name="SAPBEXHLevel2 2 3 3 4 2" xfId="26091" xr:uid="{00000000-0005-0000-0000-0000C8630000}"/>
    <cellStyle name="SAPBEXHLevel2 2 3 3 5" xfId="18227" xr:uid="{00000000-0005-0000-0000-0000C9630000}"/>
    <cellStyle name="SAPBEXHLevel2 2 3 3 5 2" xfId="33332" xr:uid="{00000000-0005-0000-0000-0000CA630000}"/>
    <cellStyle name="SAPBEXHLevel2 2 3 3 6" xfId="20835" xr:uid="{00000000-0005-0000-0000-0000CB630000}"/>
    <cellStyle name="SAPBEXHLevel2 2 3 3 6 2" xfId="35766" xr:uid="{00000000-0005-0000-0000-0000CC630000}"/>
    <cellStyle name="SAPBEXHLevel2 2 3 3 7" xfId="20972" xr:uid="{00000000-0005-0000-0000-0000CD630000}"/>
    <cellStyle name="SAPBEXHLevel2 2 3 3 7 2" xfId="35898" xr:uid="{00000000-0005-0000-0000-0000CE630000}"/>
    <cellStyle name="SAPBEXHLevel2 2 3 4" xfId="7142" xr:uid="{00000000-0005-0000-0000-0000CF630000}"/>
    <cellStyle name="SAPBEXHLevel2 2 3 4 2" xfId="37878" xr:uid="{00000000-0005-0000-0000-0000D0630000}"/>
    <cellStyle name="SAPBEXHLevel2 2 3 5" xfId="7519" xr:uid="{00000000-0005-0000-0000-0000D1630000}"/>
    <cellStyle name="SAPBEXHLevel2 2 3 6" xfId="7475" xr:uid="{00000000-0005-0000-0000-0000D2630000}"/>
    <cellStyle name="SAPBEXHLevel2 2 3 7" xfId="10070" xr:uid="{00000000-0005-0000-0000-0000D3630000}"/>
    <cellStyle name="SAPBEXHLevel2 2 3 8" xfId="15753" xr:uid="{00000000-0005-0000-0000-0000D4630000}"/>
    <cellStyle name="SAPBEXHLevel2 2 3 9" xfId="18420" xr:uid="{00000000-0005-0000-0000-0000D5630000}"/>
    <cellStyle name="SAPBEXHLevel2 2 4" xfId="1882" xr:uid="{00000000-0005-0000-0000-0000D6630000}"/>
    <cellStyle name="SAPBEXHLevel2 2 4 10" xfId="23060" xr:uid="{00000000-0005-0000-0000-0000D7630000}"/>
    <cellStyle name="SAPBEXHLevel2 2 4 11" xfId="40631" xr:uid="{4D470FE5-2285-4996-9DD4-E79A190350D3}"/>
    <cellStyle name="SAPBEXHLevel2 2 4 12" xfId="42881" xr:uid="{0CBAE30D-A836-4618-96C6-483644B9FFB1}"/>
    <cellStyle name="SAPBEXHLevel2 2 4 13" xfId="45074" xr:uid="{A24D10EB-AA5A-4CBC-93F4-1E6BBDC472E0}"/>
    <cellStyle name="SAPBEXHLevel2 2 4 14" xfId="47400" xr:uid="{BF35DEC7-CE73-4337-828C-F57F16169C26}"/>
    <cellStyle name="SAPBEXHLevel2 2 4 2" xfId="3365" xr:uid="{00000000-0005-0000-0000-0000D8630000}"/>
    <cellStyle name="SAPBEXHLevel2 2 4 2 10" xfId="44100" xr:uid="{60A1D44C-FE8E-4AD7-88F7-F0DA913346A4}"/>
    <cellStyle name="SAPBEXHLevel2 2 4 2 11" xfId="46290" xr:uid="{C6D3B994-255B-42F4-A997-571D5D5FA82B}"/>
    <cellStyle name="SAPBEXHLevel2 2 4 2 12" xfId="48608" xr:uid="{C83D8966-3CB5-48F7-A170-9BFB3E020539}"/>
    <cellStyle name="SAPBEXHLevel2 2 4 2 2" xfId="8533" xr:uid="{00000000-0005-0000-0000-0000D9630000}"/>
    <cellStyle name="SAPBEXHLevel2 2 4 2 2 2" xfId="24562" xr:uid="{00000000-0005-0000-0000-0000DA630000}"/>
    <cellStyle name="SAPBEXHLevel2 2 4 2 3" xfId="11360" xr:uid="{00000000-0005-0000-0000-0000DB630000}"/>
    <cellStyle name="SAPBEXHLevel2 2 4 2 3 2" xfId="27227" xr:uid="{00000000-0005-0000-0000-0000DC630000}"/>
    <cellStyle name="SAPBEXHLevel2 2 4 2 4" xfId="6711" xr:uid="{00000000-0005-0000-0000-0000DD630000}"/>
    <cellStyle name="SAPBEXHLevel2 2 4 2 4 2" xfId="23200" xr:uid="{00000000-0005-0000-0000-0000DE630000}"/>
    <cellStyle name="SAPBEXHLevel2 2 4 2 5" xfId="16712" xr:uid="{00000000-0005-0000-0000-0000DF630000}"/>
    <cellStyle name="SAPBEXHLevel2 2 4 2 5 2" xfId="31850" xr:uid="{00000000-0005-0000-0000-0000E0630000}"/>
    <cellStyle name="SAPBEXHLevel2 2 4 2 6" xfId="19322" xr:uid="{00000000-0005-0000-0000-0000E1630000}"/>
    <cellStyle name="SAPBEXHLevel2 2 4 2 6 2" xfId="34269" xr:uid="{00000000-0005-0000-0000-0000E2630000}"/>
    <cellStyle name="SAPBEXHLevel2 2 4 2 7" xfId="21407" xr:uid="{00000000-0005-0000-0000-0000E3630000}"/>
    <cellStyle name="SAPBEXHLevel2 2 4 2 7 2" xfId="36333" xr:uid="{00000000-0005-0000-0000-0000E4630000}"/>
    <cellStyle name="SAPBEXHLevel2 2 4 2 8" xfId="6367" xr:uid="{00000000-0005-0000-0000-0000E5630000}"/>
    <cellStyle name="SAPBEXHLevel2 2 4 2 9" xfId="41538" xr:uid="{332460C5-AC36-4C8D-ADFA-5AAD6FD360EB}"/>
    <cellStyle name="SAPBEXHLevel2 2 4 3" xfId="4937" xr:uid="{00000000-0005-0000-0000-0000E6630000}"/>
    <cellStyle name="SAPBEXHLevel2 2 4 3 2" xfId="10091" xr:uid="{00000000-0005-0000-0000-0000E7630000}"/>
    <cellStyle name="SAPBEXHLevel2 2 4 3 2 2" xfId="26069" xr:uid="{00000000-0005-0000-0000-0000E8630000}"/>
    <cellStyle name="SAPBEXHLevel2 2 4 3 3" xfId="12909" xr:uid="{00000000-0005-0000-0000-0000E9630000}"/>
    <cellStyle name="SAPBEXHLevel2 2 4 3 3 2" xfId="28748" xr:uid="{00000000-0005-0000-0000-0000EA630000}"/>
    <cellStyle name="SAPBEXHLevel2 2 4 3 4" xfId="7597" xr:uid="{00000000-0005-0000-0000-0000EB630000}"/>
    <cellStyle name="SAPBEXHLevel2 2 4 3 4 2" xfId="23741" xr:uid="{00000000-0005-0000-0000-0000EC630000}"/>
    <cellStyle name="SAPBEXHLevel2 2 4 3 5" xfId="18226" xr:uid="{00000000-0005-0000-0000-0000ED630000}"/>
    <cellStyle name="SAPBEXHLevel2 2 4 3 5 2" xfId="33331" xr:uid="{00000000-0005-0000-0000-0000EE630000}"/>
    <cellStyle name="SAPBEXHLevel2 2 4 3 6" xfId="20834" xr:uid="{00000000-0005-0000-0000-0000EF630000}"/>
    <cellStyle name="SAPBEXHLevel2 2 4 3 6 2" xfId="35765" xr:uid="{00000000-0005-0000-0000-0000F0630000}"/>
    <cellStyle name="SAPBEXHLevel2 2 4 3 7" xfId="22061" xr:uid="{00000000-0005-0000-0000-0000F1630000}"/>
    <cellStyle name="SAPBEXHLevel2 2 4 3 7 2" xfId="36978" xr:uid="{00000000-0005-0000-0000-0000F2630000}"/>
    <cellStyle name="SAPBEXHLevel2 2 4 4" xfId="7143" xr:uid="{00000000-0005-0000-0000-0000F3630000}"/>
    <cellStyle name="SAPBEXHLevel2 2 4 4 2" xfId="37879" xr:uid="{00000000-0005-0000-0000-0000F4630000}"/>
    <cellStyle name="SAPBEXHLevel2 2 4 5" xfId="7518" xr:uid="{00000000-0005-0000-0000-0000F5630000}"/>
    <cellStyle name="SAPBEXHLevel2 2 4 6" xfId="8967" xr:uid="{00000000-0005-0000-0000-0000F6630000}"/>
    <cellStyle name="SAPBEXHLevel2 2 4 7" xfId="13484" xr:uid="{00000000-0005-0000-0000-0000F7630000}"/>
    <cellStyle name="SAPBEXHLevel2 2 4 8" xfId="15752" xr:uid="{00000000-0005-0000-0000-0000F8630000}"/>
    <cellStyle name="SAPBEXHLevel2 2 4 9" xfId="18419" xr:uid="{00000000-0005-0000-0000-0000F9630000}"/>
    <cellStyle name="SAPBEXHLevel2 2 5" xfId="3366" xr:uid="{00000000-0005-0000-0000-0000FA630000}"/>
    <cellStyle name="SAPBEXHLevel2 2 5 10" xfId="45075" xr:uid="{9304AAD9-709D-4E8B-90A2-5FA7569BF9D3}"/>
    <cellStyle name="SAPBEXHLevel2 2 5 11" xfId="47401" xr:uid="{5C6035E0-2ED5-4324-890A-3D29A756743D}"/>
    <cellStyle name="SAPBEXHLevel2 2 5 2" xfId="4951" xr:uid="{00000000-0005-0000-0000-0000FB630000}"/>
    <cellStyle name="SAPBEXHLevel2 2 5 2 10" xfId="46291" xr:uid="{239A1D01-7E52-4857-A4A2-020F3E9D8E7E}"/>
    <cellStyle name="SAPBEXHLevel2 2 5 2 11" xfId="48609" xr:uid="{DF4D03CC-B056-4003-BC5F-D2F16477C648}"/>
    <cellStyle name="SAPBEXHLevel2 2 5 2 2" xfId="10105" xr:uid="{00000000-0005-0000-0000-0000FC630000}"/>
    <cellStyle name="SAPBEXHLevel2 2 5 2 2 2" xfId="26083" xr:uid="{00000000-0005-0000-0000-0000FD630000}"/>
    <cellStyle name="SAPBEXHLevel2 2 5 2 3" xfId="12923" xr:uid="{00000000-0005-0000-0000-0000FE630000}"/>
    <cellStyle name="SAPBEXHLevel2 2 5 2 3 2" xfId="28762" xr:uid="{00000000-0005-0000-0000-0000FF630000}"/>
    <cellStyle name="SAPBEXHLevel2 2 5 2 4" xfId="15541" xr:uid="{00000000-0005-0000-0000-000000640000}"/>
    <cellStyle name="SAPBEXHLevel2 2 5 2 4 2" xfId="30896" xr:uid="{00000000-0005-0000-0000-000001640000}"/>
    <cellStyle name="SAPBEXHLevel2 2 5 2 5" xfId="18240" xr:uid="{00000000-0005-0000-0000-000002640000}"/>
    <cellStyle name="SAPBEXHLevel2 2 5 2 5 2" xfId="33345" xr:uid="{00000000-0005-0000-0000-000003640000}"/>
    <cellStyle name="SAPBEXHLevel2 2 5 2 6" xfId="20848" xr:uid="{00000000-0005-0000-0000-000004640000}"/>
    <cellStyle name="SAPBEXHLevel2 2 5 2 6 2" xfId="35779" xr:uid="{00000000-0005-0000-0000-000005640000}"/>
    <cellStyle name="SAPBEXHLevel2 2 5 2 7" xfId="22051" xr:uid="{00000000-0005-0000-0000-000006640000}"/>
    <cellStyle name="SAPBEXHLevel2 2 5 2 7 2" xfId="36968" xr:uid="{00000000-0005-0000-0000-000007640000}"/>
    <cellStyle name="SAPBEXHLevel2 2 5 2 8" xfId="41537" xr:uid="{71C67A7F-43CA-46FA-B7F7-D757AD88AF3E}"/>
    <cellStyle name="SAPBEXHLevel2 2 5 2 9" xfId="44101" xr:uid="{A98CEFD6-40E6-4247-8BA1-333E2F89F3D7}"/>
    <cellStyle name="SAPBEXHLevel2 2 5 3" xfId="8534" xr:uid="{00000000-0005-0000-0000-000008640000}"/>
    <cellStyle name="SAPBEXHLevel2 2 5 3 2" xfId="24563" xr:uid="{00000000-0005-0000-0000-000009640000}"/>
    <cellStyle name="SAPBEXHLevel2 2 5 4" xfId="11361" xr:uid="{00000000-0005-0000-0000-00000A640000}"/>
    <cellStyle name="SAPBEXHLevel2 2 5 4 2" xfId="27228" xr:uid="{00000000-0005-0000-0000-00000B640000}"/>
    <cellStyle name="SAPBEXHLevel2 2 5 5" xfId="15300" xr:uid="{00000000-0005-0000-0000-00000C640000}"/>
    <cellStyle name="SAPBEXHLevel2 2 5 5 2" xfId="30709" xr:uid="{00000000-0005-0000-0000-00000D640000}"/>
    <cellStyle name="SAPBEXHLevel2 2 5 6" xfId="16713" xr:uid="{00000000-0005-0000-0000-00000E640000}"/>
    <cellStyle name="SAPBEXHLevel2 2 5 6 2" xfId="31851" xr:uid="{00000000-0005-0000-0000-00000F640000}"/>
    <cellStyle name="SAPBEXHLevel2 2 5 7" xfId="19323" xr:uid="{00000000-0005-0000-0000-000010640000}"/>
    <cellStyle name="SAPBEXHLevel2 2 5 7 2" xfId="34270" xr:uid="{00000000-0005-0000-0000-000011640000}"/>
    <cellStyle name="SAPBEXHLevel2 2 5 8" xfId="39492" xr:uid="{B7749716-DA02-4AF8-A926-94262B9651C0}"/>
    <cellStyle name="SAPBEXHLevel2 2 5 9" xfId="42882" xr:uid="{D2151A52-EDDA-4080-BF21-1ACF9A2908F3}"/>
    <cellStyle name="SAPBEXHLevel2 2 6" xfId="3367" xr:uid="{00000000-0005-0000-0000-000012640000}"/>
    <cellStyle name="SAPBEXHLevel2 2 6 10" xfId="45076" xr:uid="{BCF5F9B6-B778-4896-A6EB-06533064F2F0}"/>
    <cellStyle name="SAPBEXHLevel2 2 6 11" xfId="47402" xr:uid="{5A78ED10-FD08-4CC4-B44D-C1AA1784F2EA}"/>
    <cellStyle name="SAPBEXHLevel2 2 6 2" xfId="4183" xr:uid="{00000000-0005-0000-0000-000013640000}"/>
    <cellStyle name="SAPBEXHLevel2 2 6 2 10" xfId="46292" xr:uid="{86818F66-B909-4B2A-BBD3-188F46412D3F}"/>
    <cellStyle name="SAPBEXHLevel2 2 6 2 11" xfId="48610" xr:uid="{6814BF65-24AA-4834-A198-F420CCF525B7}"/>
    <cellStyle name="SAPBEXHLevel2 2 6 2 2" xfId="9338" xr:uid="{00000000-0005-0000-0000-000014640000}"/>
    <cellStyle name="SAPBEXHLevel2 2 6 2 2 2" xfId="25330" xr:uid="{00000000-0005-0000-0000-000015640000}"/>
    <cellStyle name="SAPBEXHLevel2 2 6 2 3" xfId="12157" xr:uid="{00000000-0005-0000-0000-000016640000}"/>
    <cellStyle name="SAPBEXHLevel2 2 6 2 3 2" xfId="28001" xr:uid="{00000000-0005-0000-0000-000017640000}"/>
    <cellStyle name="SAPBEXHLevel2 2 6 2 4" xfId="10161" xr:uid="{00000000-0005-0000-0000-000018640000}"/>
    <cellStyle name="SAPBEXHLevel2 2 6 2 4 2" xfId="26128" xr:uid="{00000000-0005-0000-0000-000019640000}"/>
    <cellStyle name="SAPBEXHLevel2 2 6 2 5" xfId="17480" xr:uid="{00000000-0005-0000-0000-00001A640000}"/>
    <cellStyle name="SAPBEXHLevel2 2 6 2 5 2" xfId="32596" xr:uid="{00000000-0005-0000-0000-00001B640000}"/>
    <cellStyle name="SAPBEXHLevel2 2 6 2 6" xfId="20088" xr:uid="{00000000-0005-0000-0000-00001C640000}"/>
    <cellStyle name="SAPBEXHLevel2 2 6 2 6 2" xfId="35025" xr:uid="{00000000-0005-0000-0000-00001D640000}"/>
    <cellStyle name="SAPBEXHLevel2 2 6 2 7" xfId="21728" xr:uid="{00000000-0005-0000-0000-00001E640000}"/>
    <cellStyle name="SAPBEXHLevel2 2 6 2 7 2" xfId="36650" xr:uid="{00000000-0005-0000-0000-00001F640000}"/>
    <cellStyle name="SAPBEXHLevel2 2 6 2 8" xfId="41536" xr:uid="{3C056DAE-256B-4178-99E6-56EC4D6F4EF5}"/>
    <cellStyle name="SAPBEXHLevel2 2 6 2 9" xfId="44102" xr:uid="{F38706EA-1082-4403-BE56-312F8C87ED6E}"/>
    <cellStyle name="SAPBEXHLevel2 2 6 3" xfId="8535" xr:uid="{00000000-0005-0000-0000-000020640000}"/>
    <cellStyle name="SAPBEXHLevel2 2 6 3 2" xfId="24564" xr:uid="{00000000-0005-0000-0000-000021640000}"/>
    <cellStyle name="SAPBEXHLevel2 2 6 4" xfId="11362" xr:uid="{00000000-0005-0000-0000-000022640000}"/>
    <cellStyle name="SAPBEXHLevel2 2 6 4 2" xfId="27229" xr:uid="{00000000-0005-0000-0000-000023640000}"/>
    <cellStyle name="SAPBEXHLevel2 2 6 5" xfId="13879" xr:uid="{00000000-0005-0000-0000-000024640000}"/>
    <cellStyle name="SAPBEXHLevel2 2 6 5 2" xfId="29467" xr:uid="{00000000-0005-0000-0000-000025640000}"/>
    <cellStyle name="SAPBEXHLevel2 2 6 6" xfId="16714" xr:uid="{00000000-0005-0000-0000-000026640000}"/>
    <cellStyle name="SAPBEXHLevel2 2 6 6 2" xfId="31852" xr:uid="{00000000-0005-0000-0000-000027640000}"/>
    <cellStyle name="SAPBEXHLevel2 2 6 7" xfId="19324" xr:uid="{00000000-0005-0000-0000-000028640000}"/>
    <cellStyle name="SAPBEXHLevel2 2 6 7 2" xfId="34271" xr:uid="{00000000-0005-0000-0000-000029640000}"/>
    <cellStyle name="SAPBEXHLevel2 2 6 8" xfId="40630" xr:uid="{68BDD24F-844D-453C-943F-1C043349CDE3}"/>
    <cellStyle name="SAPBEXHLevel2 2 6 9" xfId="42883" xr:uid="{8884E2B0-696D-4472-9E31-E548E66BA12C}"/>
    <cellStyle name="SAPBEXHLevel2 2 7" xfId="3368" xr:uid="{00000000-0005-0000-0000-00002A640000}"/>
    <cellStyle name="SAPBEXHLevel2 2 7 10" xfId="45077" xr:uid="{D318E219-B977-46AB-824E-2006E6ED12ED}"/>
    <cellStyle name="SAPBEXHLevel2 2 7 11" xfId="47403" xr:uid="{30FE79D8-2E25-4389-B540-72889069C760}"/>
    <cellStyle name="SAPBEXHLevel2 2 7 2" xfId="4182" xr:uid="{00000000-0005-0000-0000-00002B640000}"/>
    <cellStyle name="SAPBEXHLevel2 2 7 2 10" xfId="46293" xr:uid="{93E9BAE1-A409-4204-985B-592F67D1CEDA}"/>
    <cellStyle name="SAPBEXHLevel2 2 7 2 11" xfId="48611" xr:uid="{0AEC95DE-39F5-46F3-AED4-5DC5EB6CC75D}"/>
    <cellStyle name="SAPBEXHLevel2 2 7 2 2" xfId="9337" xr:uid="{00000000-0005-0000-0000-00002C640000}"/>
    <cellStyle name="SAPBEXHLevel2 2 7 2 2 2" xfId="25329" xr:uid="{00000000-0005-0000-0000-00002D640000}"/>
    <cellStyle name="SAPBEXHLevel2 2 7 2 3" xfId="12156" xr:uid="{00000000-0005-0000-0000-00002E640000}"/>
    <cellStyle name="SAPBEXHLevel2 2 7 2 3 2" xfId="28000" xr:uid="{00000000-0005-0000-0000-00002F640000}"/>
    <cellStyle name="SAPBEXHLevel2 2 7 2 4" xfId="14483" xr:uid="{00000000-0005-0000-0000-000030640000}"/>
    <cellStyle name="SAPBEXHLevel2 2 7 2 4 2" xfId="29999" xr:uid="{00000000-0005-0000-0000-000031640000}"/>
    <cellStyle name="SAPBEXHLevel2 2 7 2 5" xfId="17479" xr:uid="{00000000-0005-0000-0000-000032640000}"/>
    <cellStyle name="SAPBEXHLevel2 2 7 2 5 2" xfId="32595" xr:uid="{00000000-0005-0000-0000-000033640000}"/>
    <cellStyle name="SAPBEXHLevel2 2 7 2 6" xfId="20087" xr:uid="{00000000-0005-0000-0000-000034640000}"/>
    <cellStyle name="SAPBEXHLevel2 2 7 2 6 2" xfId="35024" xr:uid="{00000000-0005-0000-0000-000035640000}"/>
    <cellStyle name="SAPBEXHLevel2 2 7 2 7" xfId="21525" xr:uid="{00000000-0005-0000-0000-000036640000}"/>
    <cellStyle name="SAPBEXHLevel2 2 7 2 7 2" xfId="36451" xr:uid="{00000000-0005-0000-0000-000037640000}"/>
    <cellStyle name="SAPBEXHLevel2 2 7 2 8" xfId="41535" xr:uid="{A583C28D-F035-4FA3-A380-3EEE596C3E26}"/>
    <cellStyle name="SAPBEXHLevel2 2 7 2 9" xfId="44103" xr:uid="{11758BD2-BCEA-4F43-887C-7A02E83D2814}"/>
    <cellStyle name="SAPBEXHLevel2 2 7 3" xfId="8536" xr:uid="{00000000-0005-0000-0000-000038640000}"/>
    <cellStyle name="SAPBEXHLevel2 2 7 3 2" xfId="24565" xr:uid="{00000000-0005-0000-0000-000039640000}"/>
    <cellStyle name="SAPBEXHLevel2 2 7 4" xfId="11363" xr:uid="{00000000-0005-0000-0000-00003A640000}"/>
    <cellStyle name="SAPBEXHLevel2 2 7 4 2" xfId="27230" xr:uid="{00000000-0005-0000-0000-00003B640000}"/>
    <cellStyle name="SAPBEXHLevel2 2 7 5" xfId="13575" xr:uid="{00000000-0005-0000-0000-00003C640000}"/>
    <cellStyle name="SAPBEXHLevel2 2 7 5 2" xfId="29199" xr:uid="{00000000-0005-0000-0000-00003D640000}"/>
    <cellStyle name="SAPBEXHLevel2 2 7 6" xfId="16715" xr:uid="{00000000-0005-0000-0000-00003E640000}"/>
    <cellStyle name="SAPBEXHLevel2 2 7 6 2" xfId="31853" xr:uid="{00000000-0005-0000-0000-00003F640000}"/>
    <cellStyle name="SAPBEXHLevel2 2 7 7" xfId="19325" xr:uid="{00000000-0005-0000-0000-000040640000}"/>
    <cellStyle name="SAPBEXHLevel2 2 7 7 2" xfId="34272" xr:uid="{00000000-0005-0000-0000-000041640000}"/>
    <cellStyle name="SAPBEXHLevel2 2 7 8" xfId="39491" xr:uid="{24B2D2A9-B7D4-4D78-B2C5-BB203E4F5D24}"/>
    <cellStyle name="SAPBEXHLevel2 2 7 9" xfId="42884" xr:uid="{65294518-8973-46B9-A304-0C6051DBDFE6}"/>
    <cellStyle name="SAPBEXHLevel2 2 8" xfId="3369" xr:uid="{00000000-0005-0000-0000-000042640000}"/>
    <cellStyle name="SAPBEXHLevel2 2 8 10" xfId="45078" xr:uid="{7D38E69D-A5F6-4EC1-91CF-B8D9C4A73FAD}"/>
    <cellStyle name="SAPBEXHLevel2 2 8 11" xfId="47404" xr:uid="{7FABEF2D-7E67-4397-BB5E-9C1B9A2F0CC5}"/>
    <cellStyle name="SAPBEXHLevel2 2 8 2" xfId="4181" xr:uid="{00000000-0005-0000-0000-000043640000}"/>
    <cellStyle name="SAPBEXHLevel2 2 8 2 10" xfId="46294" xr:uid="{3CF4828C-7B85-406A-A557-F9D92AEA90FA}"/>
    <cellStyle name="SAPBEXHLevel2 2 8 2 11" xfId="48612" xr:uid="{2DCBD078-D5BA-4F3F-AC55-79F633D4347C}"/>
    <cellStyle name="SAPBEXHLevel2 2 8 2 2" xfId="9336" xr:uid="{00000000-0005-0000-0000-000044640000}"/>
    <cellStyle name="SAPBEXHLevel2 2 8 2 2 2" xfId="25328" xr:uid="{00000000-0005-0000-0000-000045640000}"/>
    <cellStyle name="SAPBEXHLevel2 2 8 2 3" xfId="12155" xr:uid="{00000000-0005-0000-0000-000046640000}"/>
    <cellStyle name="SAPBEXHLevel2 2 8 2 3 2" xfId="27999" xr:uid="{00000000-0005-0000-0000-000047640000}"/>
    <cellStyle name="SAPBEXHLevel2 2 8 2 4" xfId="6739" xr:uid="{00000000-0005-0000-0000-000048640000}"/>
    <cellStyle name="SAPBEXHLevel2 2 8 2 4 2" xfId="23218" xr:uid="{00000000-0005-0000-0000-000049640000}"/>
    <cellStyle name="SAPBEXHLevel2 2 8 2 5" xfId="17478" xr:uid="{00000000-0005-0000-0000-00004A640000}"/>
    <cellStyle name="SAPBEXHLevel2 2 8 2 5 2" xfId="32594" xr:uid="{00000000-0005-0000-0000-00004B640000}"/>
    <cellStyle name="SAPBEXHLevel2 2 8 2 6" xfId="20086" xr:uid="{00000000-0005-0000-0000-00004C640000}"/>
    <cellStyle name="SAPBEXHLevel2 2 8 2 6 2" xfId="35023" xr:uid="{00000000-0005-0000-0000-00004D640000}"/>
    <cellStyle name="SAPBEXHLevel2 2 8 2 7" xfId="21729" xr:uid="{00000000-0005-0000-0000-00004E640000}"/>
    <cellStyle name="SAPBEXHLevel2 2 8 2 7 2" xfId="36651" xr:uid="{00000000-0005-0000-0000-00004F640000}"/>
    <cellStyle name="SAPBEXHLevel2 2 8 2 8" xfId="41534" xr:uid="{B1100C96-F691-408F-96F3-E767EB1F9A6F}"/>
    <cellStyle name="SAPBEXHLevel2 2 8 2 9" xfId="44104" xr:uid="{7BF90A2E-E471-41CD-866F-E4AB9E2D168B}"/>
    <cellStyle name="SAPBEXHLevel2 2 8 3" xfId="8537" xr:uid="{00000000-0005-0000-0000-000050640000}"/>
    <cellStyle name="SAPBEXHLevel2 2 8 3 2" xfId="24566" xr:uid="{00000000-0005-0000-0000-000051640000}"/>
    <cellStyle name="SAPBEXHLevel2 2 8 4" xfId="11364" xr:uid="{00000000-0005-0000-0000-000052640000}"/>
    <cellStyle name="SAPBEXHLevel2 2 8 4 2" xfId="27231" xr:uid="{00000000-0005-0000-0000-000053640000}"/>
    <cellStyle name="SAPBEXHLevel2 2 8 5" xfId="14986" xr:uid="{00000000-0005-0000-0000-000054640000}"/>
    <cellStyle name="SAPBEXHLevel2 2 8 5 2" xfId="30433" xr:uid="{00000000-0005-0000-0000-000055640000}"/>
    <cellStyle name="SAPBEXHLevel2 2 8 6" xfId="16716" xr:uid="{00000000-0005-0000-0000-000056640000}"/>
    <cellStyle name="SAPBEXHLevel2 2 8 6 2" xfId="31854" xr:uid="{00000000-0005-0000-0000-000057640000}"/>
    <cellStyle name="SAPBEXHLevel2 2 8 7" xfId="19326" xr:uid="{00000000-0005-0000-0000-000058640000}"/>
    <cellStyle name="SAPBEXHLevel2 2 8 7 2" xfId="34273" xr:uid="{00000000-0005-0000-0000-000059640000}"/>
    <cellStyle name="SAPBEXHLevel2 2 8 8" xfId="40629" xr:uid="{132E9BD2-E7E4-454F-8A35-EA3BD7A6289D}"/>
    <cellStyle name="SAPBEXHLevel2 2 8 9" xfId="42885" xr:uid="{31FB37EC-C212-4E18-B5B3-1B8D2FDB6C00}"/>
    <cellStyle name="SAPBEXHLevel2 2 9" xfId="3370" xr:uid="{00000000-0005-0000-0000-00005A640000}"/>
    <cellStyle name="SAPBEXHLevel2 2 9 10" xfId="45079" xr:uid="{A9A2DE9C-CA9F-4E36-9DE7-0EDAA07916CE}"/>
    <cellStyle name="SAPBEXHLevel2 2 9 11" xfId="47405" xr:uid="{8E2598CC-4619-46C6-9D08-B8E3BF513E5D}"/>
    <cellStyle name="SAPBEXHLevel2 2 9 2" xfId="4180" xr:uid="{00000000-0005-0000-0000-00005B640000}"/>
    <cellStyle name="SAPBEXHLevel2 2 9 2 10" xfId="46295" xr:uid="{7DD4D896-67C1-4E9E-A2A3-5182855E606A}"/>
    <cellStyle name="SAPBEXHLevel2 2 9 2 11" xfId="48613" xr:uid="{1686A2E6-CA7A-4962-82A9-44F85E94878A}"/>
    <cellStyle name="SAPBEXHLevel2 2 9 2 2" xfId="9335" xr:uid="{00000000-0005-0000-0000-00005C640000}"/>
    <cellStyle name="SAPBEXHLevel2 2 9 2 2 2" xfId="25327" xr:uid="{00000000-0005-0000-0000-00005D640000}"/>
    <cellStyle name="SAPBEXHLevel2 2 9 2 3" xfId="12154" xr:uid="{00000000-0005-0000-0000-00005E640000}"/>
    <cellStyle name="SAPBEXHLevel2 2 9 2 3 2" xfId="27998" xr:uid="{00000000-0005-0000-0000-00005F640000}"/>
    <cellStyle name="SAPBEXHLevel2 2 9 2 4" xfId="5961" xr:uid="{00000000-0005-0000-0000-000060640000}"/>
    <cellStyle name="SAPBEXHLevel2 2 9 2 4 2" xfId="22935" xr:uid="{00000000-0005-0000-0000-000061640000}"/>
    <cellStyle name="SAPBEXHLevel2 2 9 2 5" xfId="17477" xr:uid="{00000000-0005-0000-0000-000062640000}"/>
    <cellStyle name="SAPBEXHLevel2 2 9 2 5 2" xfId="32593" xr:uid="{00000000-0005-0000-0000-000063640000}"/>
    <cellStyle name="SAPBEXHLevel2 2 9 2 6" xfId="20085" xr:uid="{00000000-0005-0000-0000-000064640000}"/>
    <cellStyle name="SAPBEXHLevel2 2 9 2 6 2" xfId="35022" xr:uid="{00000000-0005-0000-0000-000065640000}"/>
    <cellStyle name="SAPBEXHLevel2 2 9 2 7" xfId="21524" xr:uid="{00000000-0005-0000-0000-000066640000}"/>
    <cellStyle name="SAPBEXHLevel2 2 9 2 7 2" xfId="36450" xr:uid="{00000000-0005-0000-0000-000067640000}"/>
    <cellStyle name="SAPBEXHLevel2 2 9 2 8" xfId="41533" xr:uid="{F6BB1470-18A4-40F7-AD20-C4A321F4937D}"/>
    <cellStyle name="SAPBEXHLevel2 2 9 2 9" xfId="44105" xr:uid="{673074D8-3B50-4634-AC62-8352E244EAE8}"/>
    <cellStyle name="SAPBEXHLevel2 2 9 3" xfId="8538" xr:uid="{00000000-0005-0000-0000-000068640000}"/>
    <cellStyle name="SAPBEXHLevel2 2 9 3 2" xfId="24567" xr:uid="{00000000-0005-0000-0000-000069640000}"/>
    <cellStyle name="SAPBEXHLevel2 2 9 4" xfId="11365" xr:uid="{00000000-0005-0000-0000-00006A640000}"/>
    <cellStyle name="SAPBEXHLevel2 2 9 4 2" xfId="27232" xr:uid="{00000000-0005-0000-0000-00006B640000}"/>
    <cellStyle name="SAPBEXHLevel2 2 9 5" xfId="15301" xr:uid="{00000000-0005-0000-0000-00006C640000}"/>
    <cellStyle name="SAPBEXHLevel2 2 9 5 2" xfId="30710" xr:uid="{00000000-0005-0000-0000-00006D640000}"/>
    <cellStyle name="SAPBEXHLevel2 2 9 6" xfId="16717" xr:uid="{00000000-0005-0000-0000-00006E640000}"/>
    <cellStyle name="SAPBEXHLevel2 2 9 6 2" xfId="31855" xr:uid="{00000000-0005-0000-0000-00006F640000}"/>
    <cellStyle name="SAPBEXHLevel2 2 9 7" xfId="19327" xr:uid="{00000000-0005-0000-0000-000070640000}"/>
    <cellStyle name="SAPBEXHLevel2 2 9 7 2" xfId="34274" xr:uid="{00000000-0005-0000-0000-000071640000}"/>
    <cellStyle name="SAPBEXHLevel2 2 9 8" xfId="39490" xr:uid="{8D9AAD1E-B43F-4E1A-B49E-EB380F0CB0FF}"/>
    <cellStyle name="SAPBEXHLevel2 2 9 9" xfId="42886" xr:uid="{AFE9632B-70A8-41B7-B214-B34B2FA7ADD7}"/>
    <cellStyle name="SAPBEXHLevel2 20" xfId="4898" xr:uid="{00000000-0005-0000-0000-000072640000}"/>
    <cellStyle name="SAPBEXHLevel2 20 10" xfId="45516" xr:uid="{CAE5F4DA-839C-420C-945C-DD3FC51B3036}"/>
    <cellStyle name="SAPBEXHLevel2 20 11" xfId="47838" xr:uid="{9F78BCD1-833F-4DF8-9F9F-509E1779E48E}"/>
    <cellStyle name="SAPBEXHLevel2 20 2" xfId="10053" xr:uid="{00000000-0005-0000-0000-000073640000}"/>
    <cellStyle name="SAPBEXHLevel2 20 2 2" xfId="26035" xr:uid="{00000000-0005-0000-0000-000074640000}"/>
    <cellStyle name="SAPBEXHLevel2 20 3" xfId="12871" xr:uid="{00000000-0005-0000-0000-000075640000}"/>
    <cellStyle name="SAPBEXHLevel2 20 3 2" xfId="28712" xr:uid="{00000000-0005-0000-0000-000076640000}"/>
    <cellStyle name="SAPBEXHLevel2 20 4" xfId="10171" xr:uid="{00000000-0005-0000-0000-000077640000}"/>
    <cellStyle name="SAPBEXHLevel2 20 4 2" xfId="26136" xr:uid="{00000000-0005-0000-0000-000078640000}"/>
    <cellStyle name="SAPBEXHLevel2 20 5" xfId="18192" xr:uid="{00000000-0005-0000-0000-000079640000}"/>
    <cellStyle name="SAPBEXHLevel2 20 5 2" xfId="33298" xr:uid="{00000000-0005-0000-0000-00007A640000}"/>
    <cellStyle name="SAPBEXHLevel2 20 6" xfId="20799" xr:uid="{00000000-0005-0000-0000-00007B640000}"/>
    <cellStyle name="SAPBEXHLevel2 20 6 2" xfId="35732" xr:uid="{00000000-0005-0000-0000-00007C640000}"/>
    <cellStyle name="SAPBEXHLevel2 20 7" xfId="20951" xr:uid="{00000000-0005-0000-0000-00007D640000}"/>
    <cellStyle name="SAPBEXHLevel2 20 7 2" xfId="35877" xr:uid="{00000000-0005-0000-0000-00007E640000}"/>
    <cellStyle name="SAPBEXHLevel2 20 8" xfId="40358" xr:uid="{A6728694-4CDC-422F-9A6E-72BCF629C9A2}"/>
    <cellStyle name="SAPBEXHLevel2 20 9" xfId="39272" xr:uid="{BA888236-8493-4E03-A3D0-FB1D3B5748FE}"/>
    <cellStyle name="SAPBEXHLevel2 21" xfId="5993" xr:uid="{00000000-0005-0000-0000-00007F640000}"/>
    <cellStyle name="SAPBEXHLevel2 21 2" xfId="22962" xr:uid="{00000000-0005-0000-0000-000080640000}"/>
    <cellStyle name="SAPBEXHLevel2 22" xfId="5456" xr:uid="{00000000-0005-0000-0000-000081640000}"/>
    <cellStyle name="SAPBEXHLevel2 22 2" xfId="22688" xr:uid="{00000000-0005-0000-0000-000082640000}"/>
    <cellStyle name="SAPBEXHLevel2 23" xfId="10266" xr:uid="{00000000-0005-0000-0000-000083640000}"/>
    <cellStyle name="SAPBEXHLevel2 23 2" xfId="26219" xr:uid="{00000000-0005-0000-0000-000084640000}"/>
    <cellStyle name="SAPBEXHLevel2 24" xfId="14633" xr:uid="{00000000-0005-0000-0000-000085640000}"/>
    <cellStyle name="SAPBEXHLevel2 24 2" xfId="30134" xr:uid="{00000000-0005-0000-0000-000086640000}"/>
    <cellStyle name="SAPBEXHLevel2 25" xfId="7003" xr:uid="{00000000-0005-0000-0000-000087640000}"/>
    <cellStyle name="SAPBEXHLevel2 25 2" xfId="23381" xr:uid="{00000000-0005-0000-0000-000088640000}"/>
    <cellStyle name="SAPBEXHLevel2 26" xfId="41331" xr:uid="{155B18F4-D960-4B37-9184-DCC5D7339F2A}"/>
    <cellStyle name="SAPBEXHLevel2 27" xfId="40453" xr:uid="{3C34A972-6055-4FCD-BB4A-CEE68276A308}"/>
    <cellStyle name="SAPBEXHLevel2 28" xfId="40104" xr:uid="{4306CE91-85D6-4B8E-8EF3-4131E50D495C}"/>
    <cellStyle name="SAPBEXHLevel2 3" xfId="878" xr:uid="{00000000-0005-0000-0000-000089640000}"/>
    <cellStyle name="SAPBEXHLevel2 3 10" xfId="3372" xr:uid="{00000000-0005-0000-0000-00008A640000}"/>
    <cellStyle name="SAPBEXHLevel2 3 10 10" xfId="45080" xr:uid="{941609A9-538E-4627-893E-C4B5FDA79D99}"/>
    <cellStyle name="SAPBEXHLevel2 3 10 11" xfId="47406" xr:uid="{BB094F8E-EC4D-43FF-95ED-C58BEEF81B03}"/>
    <cellStyle name="SAPBEXHLevel2 3 10 2" xfId="4178" xr:uid="{00000000-0005-0000-0000-00008B640000}"/>
    <cellStyle name="SAPBEXHLevel2 3 10 2 10" xfId="46296" xr:uid="{E1C2F731-844A-4513-B10F-A9EF79F0F5BB}"/>
    <cellStyle name="SAPBEXHLevel2 3 10 2 11" xfId="48614" xr:uid="{71C4C597-6C82-44AF-8FB8-85B53BF5F6FB}"/>
    <cellStyle name="SAPBEXHLevel2 3 10 2 2" xfId="9333" xr:uid="{00000000-0005-0000-0000-00008C640000}"/>
    <cellStyle name="SAPBEXHLevel2 3 10 2 2 2" xfId="25325" xr:uid="{00000000-0005-0000-0000-00008D640000}"/>
    <cellStyle name="SAPBEXHLevel2 3 10 2 3" xfId="12152" xr:uid="{00000000-0005-0000-0000-00008E640000}"/>
    <cellStyle name="SAPBEXHLevel2 3 10 2 3 2" xfId="27996" xr:uid="{00000000-0005-0000-0000-00008F640000}"/>
    <cellStyle name="SAPBEXHLevel2 3 10 2 4" xfId="14910" xr:uid="{00000000-0005-0000-0000-000090640000}"/>
    <cellStyle name="SAPBEXHLevel2 3 10 2 4 2" xfId="30361" xr:uid="{00000000-0005-0000-0000-000091640000}"/>
    <cellStyle name="SAPBEXHLevel2 3 10 2 5" xfId="17475" xr:uid="{00000000-0005-0000-0000-000092640000}"/>
    <cellStyle name="SAPBEXHLevel2 3 10 2 5 2" xfId="32591" xr:uid="{00000000-0005-0000-0000-000093640000}"/>
    <cellStyle name="SAPBEXHLevel2 3 10 2 6" xfId="20083" xr:uid="{00000000-0005-0000-0000-000094640000}"/>
    <cellStyle name="SAPBEXHLevel2 3 10 2 6 2" xfId="35020" xr:uid="{00000000-0005-0000-0000-000095640000}"/>
    <cellStyle name="SAPBEXHLevel2 3 10 2 7" xfId="21981" xr:uid="{00000000-0005-0000-0000-000096640000}"/>
    <cellStyle name="SAPBEXHLevel2 3 10 2 7 2" xfId="36900" xr:uid="{00000000-0005-0000-0000-000097640000}"/>
    <cellStyle name="SAPBEXHLevel2 3 10 2 8" xfId="41532" xr:uid="{9F4421C8-E478-43E0-BEA1-56053804FCDE}"/>
    <cellStyle name="SAPBEXHLevel2 3 10 2 9" xfId="44106" xr:uid="{3A179034-D1BA-4D63-AA7B-C1A1151C2258}"/>
    <cellStyle name="SAPBEXHLevel2 3 10 3" xfId="8540" xr:uid="{00000000-0005-0000-0000-000098640000}"/>
    <cellStyle name="SAPBEXHLevel2 3 10 3 2" xfId="24569" xr:uid="{00000000-0005-0000-0000-000099640000}"/>
    <cellStyle name="SAPBEXHLevel2 3 10 4" xfId="11367" xr:uid="{00000000-0005-0000-0000-00009A640000}"/>
    <cellStyle name="SAPBEXHLevel2 3 10 4 2" xfId="27234" xr:uid="{00000000-0005-0000-0000-00009B640000}"/>
    <cellStyle name="SAPBEXHLevel2 3 10 5" xfId="14502" xr:uid="{00000000-0005-0000-0000-00009C640000}"/>
    <cellStyle name="SAPBEXHLevel2 3 10 5 2" xfId="30018" xr:uid="{00000000-0005-0000-0000-00009D640000}"/>
    <cellStyle name="SAPBEXHLevel2 3 10 6" xfId="16719" xr:uid="{00000000-0005-0000-0000-00009E640000}"/>
    <cellStyle name="SAPBEXHLevel2 3 10 6 2" xfId="31857" xr:uid="{00000000-0005-0000-0000-00009F640000}"/>
    <cellStyle name="SAPBEXHLevel2 3 10 7" xfId="19329" xr:uid="{00000000-0005-0000-0000-0000A0640000}"/>
    <cellStyle name="SAPBEXHLevel2 3 10 7 2" xfId="34276" xr:uid="{00000000-0005-0000-0000-0000A1640000}"/>
    <cellStyle name="SAPBEXHLevel2 3 10 8" xfId="38229" xr:uid="{E53B2248-0B56-4982-8E8A-E476AE4DF8A5}"/>
    <cellStyle name="SAPBEXHLevel2 3 10 9" xfId="42887" xr:uid="{D8AF25AF-C093-4FA3-9381-7015A4B72B2A}"/>
    <cellStyle name="SAPBEXHLevel2 3 11" xfId="3373" xr:uid="{00000000-0005-0000-0000-0000A2640000}"/>
    <cellStyle name="SAPBEXHLevel2 3 11 10" xfId="45081" xr:uid="{4FDFA59D-F9EE-4A9B-A755-8EBB9DF619D1}"/>
    <cellStyle name="SAPBEXHLevel2 3 11 11" xfId="47407" xr:uid="{317A4B26-3A08-4CA1-A60F-650CA65670F8}"/>
    <cellStyle name="SAPBEXHLevel2 3 11 2" xfId="4177" xr:uid="{00000000-0005-0000-0000-0000A3640000}"/>
    <cellStyle name="SAPBEXHLevel2 3 11 2 10" xfId="46297" xr:uid="{8BDB8EC7-EF7B-4542-A600-8588BE937835}"/>
    <cellStyle name="SAPBEXHLevel2 3 11 2 11" xfId="48615" xr:uid="{6847D1CC-A2AA-4A26-885B-5A7BB35823D5}"/>
    <cellStyle name="SAPBEXHLevel2 3 11 2 2" xfId="9332" xr:uid="{00000000-0005-0000-0000-0000A4640000}"/>
    <cellStyle name="SAPBEXHLevel2 3 11 2 2 2" xfId="25324" xr:uid="{00000000-0005-0000-0000-0000A5640000}"/>
    <cellStyle name="SAPBEXHLevel2 3 11 2 3" xfId="12151" xr:uid="{00000000-0005-0000-0000-0000A6640000}"/>
    <cellStyle name="SAPBEXHLevel2 3 11 2 3 2" xfId="27995" xr:uid="{00000000-0005-0000-0000-0000A7640000}"/>
    <cellStyle name="SAPBEXHLevel2 3 11 2 4" xfId="14547" xr:uid="{00000000-0005-0000-0000-0000A8640000}"/>
    <cellStyle name="SAPBEXHLevel2 3 11 2 4 2" xfId="30050" xr:uid="{00000000-0005-0000-0000-0000A9640000}"/>
    <cellStyle name="SAPBEXHLevel2 3 11 2 5" xfId="17474" xr:uid="{00000000-0005-0000-0000-0000AA640000}"/>
    <cellStyle name="SAPBEXHLevel2 3 11 2 5 2" xfId="32590" xr:uid="{00000000-0005-0000-0000-0000AB640000}"/>
    <cellStyle name="SAPBEXHLevel2 3 11 2 6" xfId="20082" xr:uid="{00000000-0005-0000-0000-0000AC640000}"/>
    <cellStyle name="SAPBEXHLevel2 3 11 2 6 2" xfId="35019" xr:uid="{00000000-0005-0000-0000-0000AD640000}"/>
    <cellStyle name="SAPBEXHLevel2 3 11 2 7" xfId="21206" xr:uid="{00000000-0005-0000-0000-0000AE640000}"/>
    <cellStyle name="SAPBEXHLevel2 3 11 2 7 2" xfId="36132" xr:uid="{00000000-0005-0000-0000-0000AF640000}"/>
    <cellStyle name="SAPBEXHLevel2 3 11 2 8" xfId="38150" xr:uid="{AC5CD66E-0427-4BD5-9826-37FF3778E789}"/>
    <cellStyle name="SAPBEXHLevel2 3 11 2 9" xfId="44107" xr:uid="{975DCEC1-FEE7-4B47-AE54-B94A135531FF}"/>
    <cellStyle name="SAPBEXHLevel2 3 11 3" xfId="8541" xr:uid="{00000000-0005-0000-0000-0000B0640000}"/>
    <cellStyle name="SAPBEXHLevel2 3 11 3 2" xfId="24570" xr:uid="{00000000-0005-0000-0000-0000B1640000}"/>
    <cellStyle name="SAPBEXHLevel2 3 11 4" xfId="11368" xr:uid="{00000000-0005-0000-0000-0000B2640000}"/>
    <cellStyle name="SAPBEXHLevel2 3 11 4 2" xfId="27235" xr:uid="{00000000-0005-0000-0000-0000B3640000}"/>
    <cellStyle name="SAPBEXHLevel2 3 11 5" xfId="14987" xr:uid="{00000000-0005-0000-0000-0000B4640000}"/>
    <cellStyle name="SAPBEXHLevel2 3 11 5 2" xfId="30434" xr:uid="{00000000-0005-0000-0000-0000B5640000}"/>
    <cellStyle name="SAPBEXHLevel2 3 11 6" xfId="16720" xr:uid="{00000000-0005-0000-0000-0000B6640000}"/>
    <cellStyle name="SAPBEXHLevel2 3 11 6 2" xfId="31858" xr:uid="{00000000-0005-0000-0000-0000B7640000}"/>
    <cellStyle name="SAPBEXHLevel2 3 11 7" xfId="19330" xr:uid="{00000000-0005-0000-0000-0000B8640000}"/>
    <cellStyle name="SAPBEXHLevel2 3 11 7 2" xfId="34277" xr:uid="{00000000-0005-0000-0000-0000B9640000}"/>
    <cellStyle name="SAPBEXHLevel2 3 11 8" xfId="40293" xr:uid="{5906CE28-D60C-4E8E-B8CE-9313FBD95F12}"/>
    <cellStyle name="SAPBEXHLevel2 3 11 9" xfId="42888" xr:uid="{0C541638-0BDD-49D2-99B1-7DDADC370986}"/>
    <cellStyle name="SAPBEXHLevel2 3 12" xfId="3374" xr:uid="{00000000-0005-0000-0000-0000BA640000}"/>
    <cellStyle name="SAPBEXHLevel2 3 12 10" xfId="45082" xr:uid="{E146629B-F007-40B3-BF02-AEAC20AD9CD1}"/>
    <cellStyle name="SAPBEXHLevel2 3 12 11" xfId="47408" xr:uid="{B83DD134-1C7D-46F8-A958-6803EF783848}"/>
    <cellStyle name="SAPBEXHLevel2 3 12 2" xfId="4176" xr:uid="{00000000-0005-0000-0000-0000BB640000}"/>
    <cellStyle name="SAPBEXHLevel2 3 12 2 10" xfId="46298" xr:uid="{FE5A8964-38F0-405A-B441-6F06174FA120}"/>
    <cellStyle name="SAPBEXHLevel2 3 12 2 11" xfId="48616" xr:uid="{A5102EC8-4CC6-41E6-96E3-6D4480E3D8B3}"/>
    <cellStyle name="SAPBEXHLevel2 3 12 2 2" xfId="9331" xr:uid="{00000000-0005-0000-0000-0000BC640000}"/>
    <cellStyle name="SAPBEXHLevel2 3 12 2 2 2" xfId="25323" xr:uid="{00000000-0005-0000-0000-0000BD640000}"/>
    <cellStyle name="SAPBEXHLevel2 3 12 2 3" xfId="12150" xr:uid="{00000000-0005-0000-0000-0000BE640000}"/>
    <cellStyle name="SAPBEXHLevel2 3 12 2 3 2" xfId="27994" xr:uid="{00000000-0005-0000-0000-0000BF640000}"/>
    <cellStyle name="SAPBEXHLevel2 3 12 2 4" xfId="14909" xr:uid="{00000000-0005-0000-0000-0000C0640000}"/>
    <cellStyle name="SAPBEXHLevel2 3 12 2 4 2" xfId="30360" xr:uid="{00000000-0005-0000-0000-0000C1640000}"/>
    <cellStyle name="SAPBEXHLevel2 3 12 2 5" xfId="17473" xr:uid="{00000000-0005-0000-0000-0000C2640000}"/>
    <cellStyle name="SAPBEXHLevel2 3 12 2 5 2" xfId="32589" xr:uid="{00000000-0005-0000-0000-0000C3640000}"/>
    <cellStyle name="SAPBEXHLevel2 3 12 2 6" xfId="20081" xr:uid="{00000000-0005-0000-0000-0000C4640000}"/>
    <cellStyle name="SAPBEXHLevel2 3 12 2 6 2" xfId="35018" xr:uid="{00000000-0005-0000-0000-0000C5640000}"/>
    <cellStyle name="SAPBEXHLevel2 3 12 2 7" xfId="13224" xr:uid="{00000000-0005-0000-0000-0000C6640000}"/>
    <cellStyle name="SAPBEXHLevel2 3 12 2 7 2" xfId="28992" xr:uid="{00000000-0005-0000-0000-0000C7640000}"/>
    <cellStyle name="SAPBEXHLevel2 3 12 2 8" xfId="41531" xr:uid="{86E45136-8292-46C6-86B5-12DB9BFDD9D8}"/>
    <cellStyle name="SAPBEXHLevel2 3 12 2 9" xfId="44108" xr:uid="{23CB5CD0-B6A3-427F-A961-6D4E10067222}"/>
    <cellStyle name="SAPBEXHLevel2 3 12 3" xfId="8542" xr:uid="{00000000-0005-0000-0000-0000C8640000}"/>
    <cellStyle name="SAPBEXHLevel2 3 12 3 2" xfId="24571" xr:uid="{00000000-0005-0000-0000-0000C9640000}"/>
    <cellStyle name="SAPBEXHLevel2 3 12 4" xfId="11369" xr:uid="{00000000-0005-0000-0000-0000CA640000}"/>
    <cellStyle name="SAPBEXHLevel2 3 12 4 2" xfId="27236" xr:uid="{00000000-0005-0000-0000-0000CB640000}"/>
    <cellStyle name="SAPBEXHLevel2 3 12 5" xfId="13880" xr:uid="{00000000-0005-0000-0000-0000CC640000}"/>
    <cellStyle name="SAPBEXHLevel2 3 12 5 2" xfId="29468" xr:uid="{00000000-0005-0000-0000-0000CD640000}"/>
    <cellStyle name="SAPBEXHLevel2 3 12 6" xfId="16721" xr:uid="{00000000-0005-0000-0000-0000CE640000}"/>
    <cellStyle name="SAPBEXHLevel2 3 12 6 2" xfId="31859" xr:uid="{00000000-0005-0000-0000-0000CF640000}"/>
    <cellStyle name="SAPBEXHLevel2 3 12 7" xfId="19331" xr:uid="{00000000-0005-0000-0000-0000D0640000}"/>
    <cellStyle name="SAPBEXHLevel2 3 12 7 2" xfId="34278" xr:uid="{00000000-0005-0000-0000-0000D1640000}"/>
    <cellStyle name="SAPBEXHLevel2 3 12 8" xfId="40628" xr:uid="{8A1B70F3-8A90-4134-A4C3-89A82582C866}"/>
    <cellStyle name="SAPBEXHLevel2 3 12 9" xfId="42889" xr:uid="{D6D0E609-6A02-4380-9BEA-102DF91979CA}"/>
    <cellStyle name="SAPBEXHLevel2 3 13" xfId="3375" xr:uid="{00000000-0005-0000-0000-0000D2640000}"/>
    <cellStyle name="SAPBEXHLevel2 3 13 10" xfId="45083" xr:uid="{E52A61F5-7819-42F2-B378-4087A1C22813}"/>
    <cellStyle name="SAPBEXHLevel2 3 13 11" xfId="47409" xr:uid="{3531F35A-F99F-428D-8848-F01097DCFFE5}"/>
    <cellStyle name="SAPBEXHLevel2 3 13 2" xfId="2136" xr:uid="{00000000-0005-0000-0000-0000D3640000}"/>
    <cellStyle name="SAPBEXHLevel2 3 13 2 10" xfId="46299" xr:uid="{20A1A235-D3E6-4ADA-90CF-A59DA24EE15D}"/>
    <cellStyle name="SAPBEXHLevel2 3 13 2 11" xfId="48617" xr:uid="{F94BFD72-2A73-45A2-9C0E-4840D735F5BE}"/>
    <cellStyle name="SAPBEXHLevel2 3 13 2 2" xfId="7376" xr:uid="{00000000-0005-0000-0000-0000D4640000}"/>
    <cellStyle name="SAPBEXHLevel2 3 13 2 2 2" xfId="23578" xr:uid="{00000000-0005-0000-0000-0000D5640000}"/>
    <cellStyle name="SAPBEXHLevel2 3 13 2 3" xfId="10217" xr:uid="{00000000-0005-0000-0000-0000D6640000}"/>
    <cellStyle name="SAPBEXHLevel2 3 13 2 3 2" xfId="26181" xr:uid="{00000000-0005-0000-0000-0000D7640000}"/>
    <cellStyle name="SAPBEXHLevel2 3 13 2 4" xfId="6927" xr:uid="{00000000-0005-0000-0000-0000D8640000}"/>
    <cellStyle name="SAPBEXHLevel2 3 13 2 4 2" xfId="23337" xr:uid="{00000000-0005-0000-0000-0000D9640000}"/>
    <cellStyle name="SAPBEXHLevel2 3 13 2 5" xfId="15665" xr:uid="{00000000-0005-0000-0000-0000DA640000}"/>
    <cellStyle name="SAPBEXHLevel2 3 13 2 5 2" xfId="30962" xr:uid="{00000000-0005-0000-0000-0000DB640000}"/>
    <cellStyle name="SAPBEXHLevel2 3 13 2 6" xfId="18351" xr:uid="{00000000-0005-0000-0000-0000DC640000}"/>
    <cellStyle name="SAPBEXHLevel2 3 13 2 6 2" xfId="33414" xr:uid="{00000000-0005-0000-0000-0000DD640000}"/>
    <cellStyle name="SAPBEXHLevel2 3 13 2 7" xfId="7582" xr:uid="{00000000-0005-0000-0000-0000DE640000}"/>
    <cellStyle name="SAPBEXHLevel2 3 13 2 7 2" xfId="23732" xr:uid="{00000000-0005-0000-0000-0000DF640000}"/>
    <cellStyle name="SAPBEXHLevel2 3 13 2 8" xfId="41530" xr:uid="{B058D324-C7B2-4748-B144-E7ED695B3ACC}"/>
    <cellStyle name="SAPBEXHLevel2 3 13 2 9" xfId="44109" xr:uid="{F1E9F330-1DD4-4C61-B56E-ADC8FD582AF7}"/>
    <cellStyle name="SAPBEXHLevel2 3 13 3" xfId="8543" xr:uid="{00000000-0005-0000-0000-0000E0640000}"/>
    <cellStyle name="SAPBEXHLevel2 3 13 3 2" xfId="24572" xr:uid="{00000000-0005-0000-0000-0000E1640000}"/>
    <cellStyle name="SAPBEXHLevel2 3 13 4" xfId="11370" xr:uid="{00000000-0005-0000-0000-0000E2640000}"/>
    <cellStyle name="SAPBEXHLevel2 3 13 4 2" xfId="27237" xr:uid="{00000000-0005-0000-0000-0000E3640000}"/>
    <cellStyle name="SAPBEXHLevel2 3 13 5" xfId="13881" xr:uid="{00000000-0005-0000-0000-0000E4640000}"/>
    <cellStyle name="SAPBEXHLevel2 3 13 5 2" xfId="29469" xr:uid="{00000000-0005-0000-0000-0000E5640000}"/>
    <cellStyle name="SAPBEXHLevel2 3 13 6" xfId="16722" xr:uid="{00000000-0005-0000-0000-0000E6640000}"/>
    <cellStyle name="SAPBEXHLevel2 3 13 6 2" xfId="31860" xr:uid="{00000000-0005-0000-0000-0000E7640000}"/>
    <cellStyle name="SAPBEXHLevel2 3 13 7" xfId="19332" xr:uid="{00000000-0005-0000-0000-0000E8640000}"/>
    <cellStyle name="SAPBEXHLevel2 3 13 7 2" xfId="34279" xr:uid="{00000000-0005-0000-0000-0000E9640000}"/>
    <cellStyle name="SAPBEXHLevel2 3 13 8" xfId="39489" xr:uid="{7D5ED408-822F-4FA3-BFBF-3D7622A3C74E}"/>
    <cellStyle name="SAPBEXHLevel2 3 13 9" xfId="42890" xr:uid="{2BB988AA-B808-49A3-ACF9-B70AF355B5D2}"/>
    <cellStyle name="SAPBEXHLevel2 3 14" xfId="3376" xr:uid="{00000000-0005-0000-0000-0000EA640000}"/>
    <cellStyle name="SAPBEXHLevel2 3 14 10" xfId="45084" xr:uid="{9F5D5A44-3C70-465A-A97A-53D3AF805571}"/>
    <cellStyle name="SAPBEXHLevel2 3 14 11" xfId="47410" xr:uid="{01F7CE38-1F47-4901-9445-3368F88047C7}"/>
    <cellStyle name="SAPBEXHLevel2 3 14 2" xfId="2137" xr:uid="{00000000-0005-0000-0000-0000EB640000}"/>
    <cellStyle name="SAPBEXHLevel2 3 14 2 10" xfId="46300" xr:uid="{262FA883-3BB9-4F87-AB93-12F141262201}"/>
    <cellStyle name="SAPBEXHLevel2 3 14 2 11" xfId="48618" xr:uid="{D26E78E7-EF6C-4B7A-8301-DF2F18CEEC9D}"/>
    <cellStyle name="SAPBEXHLevel2 3 14 2 2" xfId="7377" xr:uid="{00000000-0005-0000-0000-0000EC640000}"/>
    <cellStyle name="SAPBEXHLevel2 3 14 2 2 2" xfId="23579" xr:uid="{00000000-0005-0000-0000-0000ED640000}"/>
    <cellStyle name="SAPBEXHLevel2 3 14 2 3" xfId="10218" xr:uid="{00000000-0005-0000-0000-0000EE640000}"/>
    <cellStyle name="SAPBEXHLevel2 3 14 2 3 2" xfId="26182" xr:uid="{00000000-0005-0000-0000-0000EF640000}"/>
    <cellStyle name="SAPBEXHLevel2 3 14 2 4" xfId="14212" xr:uid="{00000000-0005-0000-0000-0000F0640000}"/>
    <cellStyle name="SAPBEXHLevel2 3 14 2 4 2" xfId="29753" xr:uid="{00000000-0005-0000-0000-0000F1640000}"/>
    <cellStyle name="SAPBEXHLevel2 3 14 2 5" xfId="15666" xr:uid="{00000000-0005-0000-0000-0000F2640000}"/>
    <cellStyle name="SAPBEXHLevel2 3 14 2 5 2" xfId="30963" xr:uid="{00000000-0005-0000-0000-0000F3640000}"/>
    <cellStyle name="SAPBEXHLevel2 3 14 2 6" xfId="18352" xr:uid="{00000000-0005-0000-0000-0000F4640000}"/>
    <cellStyle name="SAPBEXHLevel2 3 14 2 6 2" xfId="33415" xr:uid="{00000000-0005-0000-0000-0000F5640000}"/>
    <cellStyle name="SAPBEXHLevel2 3 14 2 7" xfId="22103" xr:uid="{00000000-0005-0000-0000-0000F6640000}"/>
    <cellStyle name="SAPBEXHLevel2 3 14 2 7 2" xfId="37016" xr:uid="{00000000-0005-0000-0000-0000F7640000}"/>
    <cellStyle name="SAPBEXHLevel2 3 14 2 8" xfId="41529" xr:uid="{38E01AB4-2C87-49E6-9BDA-B7B510C5734C}"/>
    <cellStyle name="SAPBEXHLevel2 3 14 2 9" xfId="44110" xr:uid="{BEC7173C-2BCC-4397-8793-5DB6F341B782}"/>
    <cellStyle name="SAPBEXHLevel2 3 14 3" xfId="8544" xr:uid="{00000000-0005-0000-0000-0000F8640000}"/>
    <cellStyle name="SAPBEXHLevel2 3 14 3 2" xfId="24573" xr:uid="{00000000-0005-0000-0000-0000F9640000}"/>
    <cellStyle name="SAPBEXHLevel2 3 14 4" xfId="11371" xr:uid="{00000000-0005-0000-0000-0000FA640000}"/>
    <cellStyle name="SAPBEXHLevel2 3 14 4 2" xfId="27238" xr:uid="{00000000-0005-0000-0000-0000FB640000}"/>
    <cellStyle name="SAPBEXHLevel2 3 14 5" xfId="14984" xr:uid="{00000000-0005-0000-0000-0000FC640000}"/>
    <cellStyle name="SAPBEXHLevel2 3 14 5 2" xfId="30431" xr:uid="{00000000-0005-0000-0000-0000FD640000}"/>
    <cellStyle name="SAPBEXHLevel2 3 14 6" xfId="16723" xr:uid="{00000000-0005-0000-0000-0000FE640000}"/>
    <cellStyle name="SAPBEXHLevel2 3 14 6 2" xfId="31861" xr:uid="{00000000-0005-0000-0000-0000FF640000}"/>
    <cellStyle name="SAPBEXHLevel2 3 14 7" xfId="19333" xr:uid="{00000000-0005-0000-0000-000000650000}"/>
    <cellStyle name="SAPBEXHLevel2 3 14 7 2" xfId="34280" xr:uid="{00000000-0005-0000-0000-000001650000}"/>
    <cellStyle name="SAPBEXHLevel2 3 14 8" xfId="40627" xr:uid="{FAFA433A-53D1-4E1E-86EA-A7307F96E35B}"/>
    <cellStyle name="SAPBEXHLevel2 3 14 9" xfId="42891" xr:uid="{55332B24-2889-47E7-AC12-6DBA8AE193E3}"/>
    <cellStyle name="SAPBEXHLevel2 3 15" xfId="3377" xr:uid="{00000000-0005-0000-0000-000002650000}"/>
    <cellStyle name="SAPBEXHLevel2 3 15 10" xfId="45085" xr:uid="{E4F50BC3-6C76-44BA-8094-2F1B64B0D2D4}"/>
    <cellStyle name="SAPBEXHLevel2 3 15 11" xfId="47411" xr:uid="{64810324-A6CF-4F8F-84CD-254C189390CF}"/>
    <cellStyle name="SAPBEXHLevel2 3 15 2" xfId="4175" xr:uid="{00000000-0005-0000-0000-000003650000}"/>
    <cellStyle name="SAPBEXHLevel2 3 15 2 10" xfId="46301" xr:uid="{E47BAA5E-2666-44AA-B876-A297639110AF}"/>
    <cellStyle name="SAPBEXHLevel2 3 15 2 11" xfId="48619" xr:uid="{842FDE4A-3947-45C9-9874-719C5E46865D}"/>
    <cellStyle name="SAPBEXHLevel2 3 15 2 2" xfId="9330" xr:uid="{00000000-0005-0000-0000-000004650000}"/>
    <cellStyle name="SAPBEXHLevel2 3 15 2 2 2" xfId="25322" xr:uid="{00000000-0005-0000-0000-000005650000}"/>
    <cellStyle name="SAPBEXHLevel2 3 15 2 3" xfId="12149" xr:uid="{00000000-0005-0000-0000-000006650000}"/>
    <cellStyle name="SAPBEXHLevel2 3 15 2 3 2" xfId="27993" xr:uid="{00000000-0005-0000-0000-000007650000}"/>
    <cellStyle name="SAPBEXHLevel2 3 15 2 4" xfId="13966" xr:uid="{00000000-0005-0000-0000-000008650000}"/>
    <cellStyle name="SAPBEXHLevel2 3 15 2 4 2" xfId="29548" xr:uid="{00000000-0005-0000-0000-000009650000}"/>
    <cellStyle name="SAPBEXHLevel2 3 15 2 5" xfId="17472" xr:uid="{00000000-0005-0000-0000-00000A650000}"/>
    <cellStyle name="SAPBEXHLevel2 3 15 2 5 2" xfId="32588" xr:uid="{00000000-0005-0000-0000-00000B650000}"/>
    <cellStyle name="SAPBEXHLevel2 3 15 2 6" xfId="20080" xr:uid="{00000000-0005-0000-0000-00000C650000}"/>
    <cellStyle name="SAPBEXHLevel2 3 15 2 6 2" xfId="35017" xr:uid="{00000000-0005-0000-0000-00000D650000}"/>
    <cellStyle name="SAPBEXHLevel2 3 15 2 7" xfId="21523" xr:uid="{00000000-0005-0000-0000-00000E650000}"/>
    <cellStyle name="SAPBEXHLevel2 3 15 2 7 2" xfId="36449" xr:uid="{00000000-0005-0000-0000-00000F650000}"/>
    <cellStyle name="SAPBEXHLevel2 3 15 2 8" xfId="41528" xr:uid="{A23C63E2-1648-48BA-95A2-737561F43EA8}"/>
    <cellStyle name="SAPBEXHLevel2 3 15 2 9" xfId="44111" xr:uid="{6E07A25B-D64A-4E6F-90F3-264B4D893651}"/>
    <cellStyle name="SAPBEXHLevel2 3 15 3" xfId="8545" xr:uid="{00000000-0005-0000-0000-000010650000}"/>
    <cellStyle name="SAPBEXHLevel2 3 15 3 2" xfId="24574" xr:uid="{00000000-0005-0000-0000-000011650000}"/>
    <cellStyle name="SAPBEXHLevel2 3 15 4" xfId="11372" xr:uid="{00000000-0005-0000-0000-000012650000}"/>
    <cellStyle name="SAPBEXHLevel2 3 15 4 2" xfId="27239" xr:uid="{00000000-0005-0000-0000-000013650000}"/>
    <cellStyle name="SAPBEXHLevel2 3 15 5" xfId="14985" xr:uid="{00000000-0005-0000-0000-000014650000}"/>
    <cellStyle name="SAPBEXHLevel2 3 15 5 2" xfId="30432" xr:uid="{00000000-0005-0000-0000-000015650000}"/>
    <cellStyle name="SAPBEXHLevel2 3 15 6" xfId="16724" xr:uid="{00000000-0005-0000-0000-000016650000}"/>
    <cellStyle name="SAPBEXHLevel2 3 15 6 2" xfId="31862" xr:uid="{00000000-0005-0000-0000-000017650000}"/>
    <cellStyle name="SAPBEXHLevel2 3 15 7" xfId="19334" xr:uid="{00000000-0005-0000-0000-000018650000}"/>
    <cellStyle name="SAPBEXHLevel2 3 15 7 2" xfId="34281" xr:uid="{00000000-0005-0000-0000-000019650000}"/>
    <cellStyle name="SAPBEXHLevel2 3 15 8" xfId="42008" xr:uid="{79C45147-3864-4CA4-8140-D475D08E2FB5}"/>
    <cellStyle name="SAPBEXHLevel2 3 15 9" xfId="42892" xr:uid="{51A1F4F6-5E41-47E1-8058-7F63008F2DBA}"/>
    <cellStyle name="SAPBEXHLevel2 3 16" xfId="4179" xr:uid="{00000000-0005-0000-0000-00001A650000}"/>
    <cellStyle name="SAPBEXHLevel2 3 16 10" xfId="45517" xr:uid="{78AF1169-D31F-49A4-8EC8-4DA33916F7BD}"/>
    <cellStyle name="SAPBEXHLevel2 3 16 11" xfId="47839" xr:uid="{26F97281-D464-4326-A17C-4BEF617B9A96}"/>
    <cellStyle name="SAPBEXHLevel2 3 16 2" xfId="9334" xr:uid="{00000000-0005-0000-0000-00001B650000}"/>
    <cellStyle name="SAPBEXHLevel2 3 16 2 2" xfId="25326" xr:uid="{00000000-0005-0000-0000-00001C650000}"/>
    <cellStyle name="SAPBEXHLevel2 3 16 3" xfId="12153" xr:uid="{00000000-0005-0000-0000-00001D650000}"/>
    <cellStyle name="SAPBEXHLevel2 3 16 3 2" xfId="27997" xr:uid="{00000000-0005-0000-0000-00001E650000}"/>
    <cellStyle name="SAPBEXHLevel2 3 16 4" xfId="13967" xr:uid="{00000000-0005-0000-0000-00001F650000}"/>
    <cellStyle name="SAPBEXHLevel2 3 16 4 2" xfId="29549" xr:uid="{00000000-0005-0000-0000-000020650000}"/>
    <cellStyle name="SAPBEXHLevel2 3 16 5" xfId="17476" xr:uid="{00000000-0005-0000-0000-000021650000}"/>
    <cellStyle name="SAPBEXHLevel2 3 16 5 2" xfId="32592" xr:uid="{00000000-0005-0000-0000-000022650000}"/>
    <cellStyle name="SAPBEXHLevel2 3 16 6" xfId="20084" xr:uid="{00000000-0005-0000-0000-000023650000}"/>
    <cellStyle name="SAPBEXHLevel2 3 16 6 2" xfId="35021" xr:uid="{00000000-0005-0000-0000-000024650000}"/>
    <cellStyle name="SAPBEXHLevel2 3 16 7" xfId="21730" xr:uid="{00000000-0005-0000-0000-000025650000}"/>
    <cellStyle name="SAPBEXHLevel2 3 16 7 2" xfId="36652" xr:uid="{00000000-0005-0000-0000-000026650000}"/>
    <cellStyle name="SAPBEXHLevel2 3 16 8" xfId="40359" xr:uid="{12292D6C-A944-4B18-8870-B5A4D0B5D566}"/>
    <cellStyle name="SAPBEXHLevel2 3 16 9" xfId="38875" xr:uid="{D6C4EDB4-2C1B-4334-9A2B-DC2223B661BB}"/>
    <cellStyle name="SAPBEXHLevel2 3 17" xfId="5200" xr:uid="{00000000-0005-0000-0000-000027650000}"/>
    <cellStyle name="SAPBEXHLevel2 3 17 2" xfId="22533" xr:uid="{00000000-0005-0000-0000-000028650000}"/>
    <cellStyle name="SAPBEXHLevel2 3 18" xfId="6870" xr:uid="{00000000-0005-0000-0000-000029650000}"/>
    <cellStyle name="SAPBEXHLevel2 3 18 2" xfId="23306" xr:uid="{00000000-0005-0000-0000-00002A650000}"/>
    <cellStyle name="SAPBEXHLevel2 3 19" xfId="5866" xr:uid="{00000000-0005-0000-0000-00002B650000}"/>
    <cellStyle name="SAPBEXHLevel2 3 19 2" xfId="22865" xr:uid="{00000000-0005-0000-0000-00002C650000}"/>
    <cellStyle name="SAPBEXHLevel2 3 2" xfId="3378" xr:uid="{00000000-0005-0000-0000-00002D650000}"/>
    <cellStyle name="SAPBEXHLevel2 3 2 10" xfId="45086" xr:uid="{11CE90C0-F7CA-4CBB-918F-24526C07DDC4}"/>
    <cellStyle name="SAPBEXHLevel2 3 2 11" xfId="47412" xr:uid="{96D1128E-48E6-44EA-AB91-ADE63CA50C0D}"/>
    <cellStyle name="SAPBEXHLevel2 3 2 2" xfId="4174" xr:uid="{00000000-0005-0000-0000-00002E650000}"/>
    <cellStyle name="SAPBEXHLevel2 3 2 2 10" xfId="46302" xr:uid="{E8A790ED-743E-4107-ADE3-78C8FA124267}"/>
    <cellStyle name="SAPBEXHLevel2 3 2 2 11" xfId="48620" xr:uid="{61E97F17-B265-4F73-A0E7-FA753FD1A352}"/>
    <cellStyle name="SAPBEXHLevel2 3 2 2 2" xfId="9329" xr:uid="{00000000-0005-0000-0000-00002F650000}"/>
    <cellStyle name="SAPBEXHLevel2 3 2 2 2 2" xfId="25321" xr:uid="{00000000-0005-0000-0000-000030650000}"/>
    <cellStyle name="SAPBEXHLevel2 3 2 2 3" xfId="12148" xr:uid="{00000000-0005-0000-0000-000031650000}"/>
    <cellStyle name="SAPBEXHLevel2 3 2 2 3 2" xfId="27992" xr:uid="{00000000-0005-0000-0000-000032650000}"/>
    <cellStyle name="SAPBEXHLevel2 3 2 2 4" xfId="14390" xr:uid="{00000000-0005-0000-0000-000033650000}"/>
    <cellStyle name="SAPBEXHLevel2 3 2 2 4 2" xfId="29910" xr:uid="{00000000-0005-0000-0000-000034650000}"/>
    <cellStyle name="SAPBEXHLevel2 3 2 2 5" xfId="17471" xr:uid="{00000000-0005-0000-0000-000035650000}"/>
    <cellStyle name="SAPBEXHLevel2 3 2 2 5 2" xfId="32587" xr:uid="{00000000-0005-0000-0000-000036650000}"/>
    <cellStyle name="SAPBEXHLevel2 3 2 2 6" xfId="20079" xr:uid="{00000000-0005-0000-0000-000037650000}"/>
    <cellStyle name="SAPBEXHLevel2 3 2 2 6 2" xfId="35016" xr:uid="{00000000-0005-0000-0000-000038650000}"/>
    <cellStyle name="SAPBEXHLevel2 3 2 2 7" xfId="21731" xr:uid="{00000000-0005-0000-0000-000039650000}"/>
    <cellStyle name="SAPBEXHLevel2 3 2 2 7 2" xfId="36653" xr:uid="{00000000-0005-0000-0000-00003A650000}"/>
    <cellStyle name="SAPBEXHLevel2 3 2 2 8" xfId="41527" xr:uid="{D7596289-1D6F-4FDD-A195-AA7CE5A6CBFA}"/>
    <cellStyle name="SAPBEXHLevel2 3 2 2 9" xfId="44112" xr:uid="{C36CD9D4-03AD-491B-B8A7-28D8444DD783}"/>
    <cellStyle name="SAPBEXHLevel2 3 2 3" xfId="8546" xr:uid="{00000000-0005-0000-0000-00003B650000}"/>
    <cellStyle name="SAPBEXHLevel2 3 2 3 2" xfId="24575" xr:uid="{00000000-0005-0000-0000-00003C650000}"/>
    <cellStyle name="SAPBEXHLevel2 3 2 4" xfId="11373" xr:uid="{00000000-0005-0000-0000-00003D650000}"/>
    <cellStyle name="SAPBEXHLevel2 3 2 4 2" xfId="27240" xr:uid="{00000000-0005-0000-0000-00003E650000}"/>
    <cellStyle name="SAPBEXHLevel2 3 2 5" xfId="13882" xr:uid="{00000000-0005-0000-0000-00003F650000}"/>
    <cellStyle name="SAPBEXHLevel2 3 2 5 2" xfId="29470" xr:uid="{00000000-0005-0000-0000-000040650000}"/>
    <cellStyle name="SAPBEXHLevel2 3 2 6" xfId="16725" xr:uid="{00000000-0005-0000-0000-000041650000}"/>
    <cellStyle name="SAPBEXHLevel2 3 2 6 2" xfId="31863" xr:uid="{00000000-0005-0000-0000-000042650000}"/>
    <cellStyle name="SAPBEXHLevel2 3 2 7" xfId="19335" xr:uid="{00000000-0005-0000-0000-000043650000}"/>
    <cellStyle name="SAPBEXHLevel2 3 2 7 2" xfId="34282" xr:uid="{00000000-0005-0000-0000-000044650000}"/>
    <cellStyle name="SAPBEXHLevel2 3 2 8" xfId="41844" xr:uid="{2512AE0F-AAE0-41A4-9763-D3AA5FB1F4C7}"/>
    <cellStyle name="SAPBEXHLevel2 3 2 9" xfId="42893" xr:uid="{4404F5EF-2A6F-45CB-B6CE-FBB446FFB3DA}"/>
    <cellStyle name="SAPBEXHLevel2 3 20" xfId="5830" xr:uid="{00000000-0005-0000-0000-000045650000}"/>
    <cellStyle name="SAPBEXHLevel2 3 20 2" xfId="22847" xr:uid="{00000000-0005-0000-0000-000046650000}"/>
    <cellStyle name="SAPBEXHLevel2 3 21" xfId="14517" xr:uid="{00000000-0005-0000-0000-000047650000}"/>
    <cellStyle name="SAPBEXHLevel2 3 21 2" xfId="30022" xr:uid="{00000000-0005-0000-0000-000048650000}"/>
    <cellStyle name="SAPBEXHLevel2 3 22" xfId="22225" xr:uid="{00000000-0005-0000-0000-000049650000}"/>
    <cellStyle name="SAPBEXHLevel2 3 23" xfId="38270" xr:uid="{A7AF91B7-CE4F-422D-A30A-3730EA32FBE4}"/>
    <cellStyle name="SAPBEXHLevel2 3 24" xfId="41330" xr:uid="{3FBAAEF6-FA2E-426E-BE1B-418F7A4FD5F5}"/>
    <cellStyle name="SAPBEXHLevel2 3 25" xfId="44535" xr:uid="{EF3A5D57-14EA-4610-8C3C-659638AB752E}"/>
    <cellStyle name="SAPBEXHLevel2 3 26" xfId="40105" xr:uid="{82C097DE-0E1C-41A0-8744-9CC06DBAF627}"/>
    <cellStyle name="SAPBEXHLevel2 3 3" xfId="3379" xr:uid="{00000000-0005-0000-0000-00004A650000}"/>
    <cellStyle name="SAPBEXHLevel2 3 3 10" xfId="45087" xr:uid="{BBC0FC25-9BEF-4A76-A596-788C51178F59}"/>
    <cellStyle name="SAPBEXHLevel2 3 3 11" xfId="47413" xr:uid="{987FAF4E-97A0-48F2-AC84-994DDE271C05}"/>
    <cellStyle name="SAPBEXHLevel2 3 3 2" xfId="4173" xr:uid="{00000000-0005-0000-0000-00004B650000}"/>
    <cellStyle name="SAPBEXHLevel2 3 3 2 10" xfId="46303" xr:uid="{0916DD06-FC39-42F8-9DAD-653D13AB742C}"/>
    <cellStyle name="SAPBEXHLevel2 3 3 2 11" xfId="48621" xr:uid="{0C39441F-0C1B-4AB8-B78B-E20D1510D35F}"/>
    <cellStyle name="SAPBEXHLevel2 3 3 2 2" xfId="9328" xr:uid="{00000000-0005-0000-0000-00004C650000}"/>
    <cellStyle name="SAPBEXHLevel2 3 3 2 2 2" xfId="25320" xr:uid="{00000000-0005-0000-0000-00004D650000}"/>
    <cellStyle name="SAPBEXHLevel2 3 3 2 3" xfId="12147" xr:uid="{00000000-0005-0000-0000-00004E650000}"/>
    <cellStyle name="SAPBEXHLevel2 3 3 2 3 2" xfId="27991" xr:uid="{00000000-0005-0000-0000-00004F650000}"/>
    <cellStyle name="SAPBEXHLevel2 3 3 2 4" xfId="13965" xr:uid="{00000000-0005-0000-0000-000050650000}"/>
    <cellStyle name="SAPBEXHLevel2 3 3 2 4 2" xfId="29547" xr:uid="{00000000-0005-0000-0000-000051650000}"/>
    <cellStyle name="SAPBEXHLevel2 3 3 2 5" xfId="17470" xr:uid="{00000000-0005-0000-0000-000052650000}"/>
    <cellStyle name="SAPBEXHLevel2 3 3 2 5 2" xfId="32586" xr:uid="{00000000-0005-0000-0000-000053650000}"/>
    <cellStyle name="SAPBEXHLevel2 3 3 2 6" xfId="20078" xr:uid="{00000000-0005-0000-0000-000054650000}"/>
    <cellStyle name="SAPBEXHLevel2 3 3 2 6 2" xfId="35015" xr:uid="{00000000-0005-0000-0000-000055650000}"/>
    <cellStyle name="SAPBEXHLevel2 3 3 2 7" xfId="21522" xr:uid="{00000000-0005-0000-0000-000056650000}"/>
    <cellStyle name="SAPBEXHLevel2 3 3 2 7 2" xfId="36448" xr:uid="{00000000-0005-0000-0000-000057650000}"/>
    <cellStyle name="SAPBEXHLevel2 3 3 2 8" xfId="41526" xr:uid="{156359FA-47EA-4A01-A247-2224A9FD9CFC}"/>
    <cellStyle name="SAPBEXHLevel2 3 3 2 9" xfId="44113" xr:uid="{67B630A5-60F7-4F05-9EE9-42000955AF88}"/>
    <cellStyle name="SAPBEXHLevel2 3 3 3" xfId="8547" xr:uid="{00000000-0005-0000-0000-000058650000}"/>
    <cellStyle name="SAPBEXHLevel2 3 3 3 2" xfId="24576" xr:uid="{00000000-0005-0000-0000-000059650000}"/>
    <cellStyle name="SAPBEXHLevel2 3 3 4" xfId="11374" xr:uid="{00000000-0005-0000-0000-00005A650000}"/>
    <cellStyle name="SAPBEXHLevel2 3 3 4 2" xfId="27241" xr:uid="{00000000-0005-0000-0000-00005B650000}"/>
    <cellStyle name="SAPBEXHLevel2 3 3 5" xfId="13883" xr:uid="{00000000-0005-0000-0000-00005C650000}"/>
    <cellStyle name="SAPBEXHLevel2 3 3 5 2" xfId="29471" xr:uid="{00000000-0005-0000-0000-00005D650000}"/>
    <cellStyle name="SAPBEXHLevel2 3 3 6" xfId="16726" xr:uid="{00000000-0005-0000-0000-00005E650000}"/>
    <cellStyle name="SAPBEXHLevel2 3 3 6 2" xfId="31864" xr:uid="{00000000-0005-0000-0000-00005F650000}"/>
    <cellStyle name="SAPBEXHLevel2 3 3 7" xfId="19336" xr:uid="{00000000-0005-0000-0000-000060650000}"/>
    <cellStyle name="SAPBEXHLevel2 3 3 7 2" xfId="34283" xr:uid="{00000000-0005-0000-0000-000061650000}"/>
    <cellStyle name="SAPBEXHLevel2 3 3 8" xfId="39488" xr:uid="{D3EDF5C3-1439-4248-A9D4-1A9903D370AF}"/>
    <cellStyle name="SAPBEXHLevel2 3 3 9" xfId="42894" xr:uid="{AA16B3F9-E2BF-4084-8F55-C3A623529E88}"/>
    <cellStyle name="SAPBEXHLevel2 3 4" xfId="3380" xr:uid="{00000000-0005-0000-0000-000062650000}"/>
    <cellStyle name="SAPBEXHLevel2 3 4 10" xfId="45088" xr:uid="{A868DC04-DA92-47DB-9652-F0C20C602924}"/>
    <cellStyle name="SAPBEXHLevel2 3 4 11" xfId="47414" xr:uid="{18FCF528-6D9C-4CEF-AED6-F05AD476BDC2}"/>
    <cellStyle name="SAPBEXHLevel2 3 4 2" xfId="4172" xr:uid="{00000000-0005-0000-0000-000063650000}"/>
    <cellStyle name="SAPBEXHLevel2 3 4 2 10" xfId="46304" xr:uid="{2288F950-3EF2-42FD-BF1B-829BEA678DCD}"/>
    <cellStyle name="SAPBEXHLevel2 3 4 2 11" xfId="48622" xr:uid="{E8D24CBD-B949-48BE-B9F8-54534A2FC569}"/>
    <cellStyle name="SAPBEXHLevel2 3 4 2 2" xfId="9327" xr:uid="{00000000-0005-0000-0000-000064650000}"/>
    <cellStyle name="SAPBEXHLevel2 3 4 2 2 2" xfId="25319" xr:uid="{00000000-0005-0000-0000-000065650000}"/>
    <cellStyle name="SAPBEXHLevel2 3 4 2 3" xfId="12146" xr:uid="{00000000-0005-0000-0000-000066650000}"/>
    <cellStyle name="SAPBEXHLevel2 3 4 2 3 2" xfId="27990" xr:uid="{00000000-0005-0000-0000-000067650000}"/>
    <cellStyle name="SAPBEXHLevel2 3 4 2 4" xfId="14912" xr:uid="{00000000-0005-0000-0000-000068650000}"/>
    <cellStyle name="SAPBEXHLevel2 3 4 2 4 2" xfId="30363" xr:uid="{00000000-0005-0000-0000-000069650000}"/>
    <cellStyle name="SAPBEXHLevel2 3 4 2 5" xfId="17469" xr:uid="{00000000-0005-0000-0000-00006A650000}"/>
    <cellStyle name="SAPBEXHLevel2 3 4 2 5 2" xfId="32585" xr:uid="{00000000-0005-0000-0000-00006B650000}"/>
    <cellStyle name="SAPBEXHLevel2 3 4 2 6" xfId="20077" xr:uid="{00000000-0005-0000-0000-00006C650000}"/>
    <cellStyle name="SAPBEXHLevel2 3 4 2 6 2" xfId="35014" xr:uid="{00000000-0005-0000-0000-00006D650000}"/>
    <cellStyle name="SAPBEXHLevel2 3 4 2 7" xfId="15790" xr:uid="{00000000-0005-0000-0000-00006E650000}"/>
    <cellStyle name="SAPBEXHLevel2 3 4 2 7 2" xfId="31042" xr:uid="{00000000-0005-0000-0000-00006F650000}"/>
    <cellStyle name="SAPBEXHLevel2 3 4 2 8" xfId="41525" xr:uid="{0EB62DBA-C244-43FD-B519-4C6F47C556D2}"/>
    <cellStyle name="SAPBEXHLevel2 3 4 2 9" xfId="44114" xr:uid="{AF5DE5E3-B0C0-4B33-A7C9-E512EFF29AF5}"/>
    <cellStyle name="SAPBEXHLevel2 3 4 3" xfId="8548" xr:uid="{00000000-0005-0000-0000-000070650000}"/>
    <cellStyle name="SAPBEXHLevel2 3 4 3 2" xfId="24577" xr:uid="{00000000-0005-0000-0000-000071650000}"/>
    <cellStyle name="SAPBEXHLevel2 3 4 4" xfId="11375" xr:uid="{00000000-0005-0000-0000-000072650000}"/>
    <cellStyle name="SAPBEXHLevel2 3 4 4 2" xfId="27242" xr:uid="{00000000-0005-0000-0000-000073650000}"/>
    <cellStyle name="SAPBEXHLevel2 3 4 5" xfId="14982" xr:uid="{00000000-0005-0000-0000-000074650000}"/>
    <cellStyle name="SAPBEXHLevel2 3 4 5 2" xfId="30429" xr:uid="{00000000-0005-0000-0000-000075650000}"/>
    <cellStyle name="SAPBEXHLevel2 3 4 6" xfId="16727" xr:uid="{00000000-0005-0000-0000-000076650000}"/>
    <cellStyle name="SAPBEXHLevel2 3 4 6 2" xfId="31865" xr:uid="{00000000-0005-0000-0000-000077650000}"/>
    <cellStyle name="SAPBEXHLevel2 3 4 7" xfId="19337" xr:uid="{00000000-0005-0000-0000-000078650000}"/>
    <cellStyle name="SAPBEXHLevel2 3 4 7 2" xfId="34284" xr:uid="{00000000-0005-0000-0000-000079650000}"/>
    <cellStyle name="SAPBEXHLevel2 3 4 8" xfId="40625" xr:uid="{46F6C477-D014-4057-A208-58DC9FE10D0C}"/>
    <cellStyle name="SAPBEXHLevel2 3 4 9" xfId="42895" xr:uid="{49640100-85CC-4029-9E92-EBB50660A3E1}"/>
    <cellStyle name="SAPBEXHLevel2 3 5" xfId="3381" xr:uid="{00000000-0005-0000-0000-00007A650000}"/>
    <cellStyle name="SAPBEXHLevel2 3 5 10" xfId="45089" xr:uid="{ECDBCE6E-00E3-4334-8F23-93A2DDBA43AF}"/>
    <cellStyle name="SAPBEXHLevel2 3 5 11" xfId="47415" xr:uid="{EDAE7645-CAC9-4C15-BFFB-6E484C80424A}"/>
    <cellStyle name="SAPBEXHLevel2 3 5 2" xfId="4171" xr:uid="{00000000-0005-0000-0000-00007B650000}"/>
    <cellStyle name="SAPBEXHLevel2 3 5 2 10" xfId="46305" xr:uid="{8BEC67B1-BE96-4A56-AB1B-F5BE57B0EAF7}"/>
    <cellStyle name="SAPBEXHLevel2 3 5 2 11" xfId="48623" xr:uid="{E7F16E01-C060-4736-A17C-0D3538D66053}"/>
    <cellStyle name="SAPBEXHLevel2 3 5 2 2" xfId="9326" xr:uid="{00000000-0005-0000-0000-00007C650000}"/>
    <cellStyle name="SAPBEXHLevel2 3 5 2 2 2" xfId="25318" xr:uid="{00000000-0005-0000-0000-00007D650000}"/>
    <cellStyle name="SAPBEXHLevel2 3 5 2 3" xfId="12145" xr:uid="{00000000-0005-0000-0000-00007E650000}"/>
    <cellStyle name="SAPBEXHLevel2 3 5 2 3 2" xfId="27989" xr:uid="{00000000-0005-0000-0000-00007F650000}"/>
    <cellStyle name="SAPBEXHLevel2 3 5 2 4" xfId="6738" xr:uid="{00000000-0005-0000-0000-000080650000}"/>
    <cellStyle name="SAPBEXHLevel2 3 5 2 4 2" xfId="23217" xr:uid="{00000000-0005-0000-0000-000081650000}"/>
    <cellStyle name="SAPBEXHLevel2 3 5 2 5" xfId="17468" xr:uid="{00000000-0005-0000-0000-000082650000}"/>
    <cellStyle name="SAPBEXHLevel2 3 5 2 5 2" xfId="32584" xr:uid="{00000000-0005-0000-0000-000083650000}"/>
    <cellStyle name="SAPBEXHLevel2 3 5 2 6" xfId="20076" xr:uid="{00000000-0005-0000-0000-000084650000}"/>
    <cellStyle name="SAPBEXHLevel2 3 5 2 6 2" xfId="35013" xr:uid="{00000000-0005-0000-0000-000085650000}"/>
    <cellStyle name="SAPBEXHLevel2 3 5 2 7" xfId="21732" xr:uid="{00000000-0005-0000-0000-000086650000}"/>
    <cellStyle name="SAPBEXHLevel2 3 5 2 7 2" xfId="36654" xr:uid="{00000000-0005-0000-0000-000087650000}"/>
    <cellStyle name="SAPBEXHLevel2 3 5 2 8" xfId="41524" xr:uid="{6DFFFD43-A97C-45CF-8601-6216A1FD6644}"/>
    <cellStyle name="SAPBEXHLevel2 3 5 2 9" xfId="44115" xr:uid="{6A40497B-BAAA-44E7-AD3F-4B329881A1D5}"/>
    <cellStyle name="SAPBEXHLevel2 3 5 3" xfId="8549" xr:uid="{00000000-0005-0000-0000-000088650000}"/>
    <cellStyle name="SAPBEXHLevel2 3 5 3 2" xfId="24578" xr:uid="{00000000-0005-0000-0000-000089650000}"/>
    <cellStyle name="SAPBEXHLevel2 3 5 4" xfId="11376" xr:uid="{00000000-0005-0000-0000-00008A650000}"/>
    <cellStyle name="SAPBEXHLevel2 3 5 4 2" xfId="27243" xr:uid="{00000000-0005-0000-0000-00008B650000}"/>
    <cellStyle name="SAPBEXHLevel2 3 5 5" xfId="14983" xr:uid="{00000000-0005-0000-0000-00008C650000}"/>
    <cellStyle name="SAPBEXHLevel2 3 5 5 2" xfId="30430" xr:uid="{00000000-0005-0000-0000-00008D650000}"/>
    <cellStyle name="SAPBEXHLevel2 3 5 6" xfId="16728" xr:uid="{00000000-0005-0000-0000-00008E650000}"/>
    <cellStyle name="SAPBEXHLevel2 3 5 6 2" xfId="31866" xr:uid="{00000000-0005-0000-0000-00008F650000}"/>
    <cellStyle name="SAPBEXHLevel2 3 5 7" xfId="19338" xr:uid="{00000000-0005-0000-0000-000090650000}"/>
    <cellStyle name="SAPBEXHLevel2 3 5 7 2" xfId="34285" xr:uid="{00000000-0005-0000-0000-000091650000}"/>
    <cellStyle name="SAPBEXHLevel2 3 5 8" xfId="40626" xr:uid="{EE22C107-9F93-4D69-AD29-F2A67DD21C68}"/>
    <cellStyle name="SAPBEXHLevel2 3 5 9" xfId="42896" xr:uid="{414874A4-40C8-4E0A-A04B-910C977A4E79}"/>
    <cellStyle name="SAPBEXHLevel2 3 6" xfId="3382" xr:uid="{00000000-0005-0000-0000-000092650000}"/>
    <cellStyle name="SAPBEXHLevel2 3 6 10" xfId="45090" xr:uid="{46998A96-0A07-4AFA-84A4-CC2962DC6FAF}"/>
    <cellStyle name="SAPBEXHLevel2 3 6 11" xfId="47416" xr:uid="{F4894276-857C-4AF6-B977-541D88C4329F}"/>
    <cellStyle name="SAPBEXHLevel2 3 6 2" xfId="4170" xr:uid="{00000000-0005-0000-0000-000093650000}"/>
    <cellStyle name="SAPBEXHLevel2 3 6 2 10" xfId="46306" xr:uid="{E98A5CE7-3F78-46F6-BC9B-7F02C28966F6}"/>
    <cellStyle name="SAPBEXHLevel2 3 6 2 11" xfId="48624" xr:uid="{2B890D76-7E09-4FDC-B6B3-EEE075AED2B0}"/>
    <cellStyle name="SAPBEXHLevel2 3 6 2 2" xfId="9325" xr:uid="{00000000-0005-0000-0000-000094650000}"/>
    <cellStyle name="SAPBEXHLevel2 3 6 2 2 2" xfId="25317" xr:uid="{00000000-0005-0000-0000-000095650000}"/>
    <cellStyle name="SAPBEXHLevel2 3 6 2 3" xfId="12144" xr:uid="{00000000-0005-0000-0000-000096650000}"/>
    <cellStyle name="SAPBEXHLevel2 3 6 2 3 2" xfId="27988" xr:uid="{00000000-0005-0000-0000-000097650000}"/>
    <cellStyle name="SAPBEXHLevel2 3 6 2 4" xfId="10438" xr:uid="{00000000-0005-0000-0000-000098650000}"/>
    <cellStyle name="SAPBEXHLevel2 3 6 2 4 2" xfId="26361" xr:uid="{00000000-0005-0000-0000-000099650000}"/>
    <cellStyle name="SAPBEXHLevel2 3 6 2 5" xfId="17467" xr:uid="{00000000-0005-0000-0000-00009A650000}"/>
    <cellStyle name="SAPBEXHLevel2 3 6 2 5 2" xfId="32583" xr:uid="{00000000-0005-0000-0000-00009B650000}"/>
    <cellStyle name="SAPBEXHLevel2 3 6 2 6" xfId="20075" xr:uid="{00000000-0005-0000-0000-00009C650000}"/>
    <cellStyle name="SAPBEXHLevel2 3 6 2 6 2" xfId="35012" xr:uid="{00000000-0005-0000-0000-00009D650000}"/>
    <cellStyle name="SAPBEXHLevel2 3 6 2 7" xfId="21521" xr:uid="{00000000-0005-0000-0000-00009E650000}"/>
    <cellStyle name="SAPBEXHLevel2 3 6 2 7 2" xfId="36447" xr:uid="{00000000-0005-0000-0000-00009F650000}"/>
    <cellStyle name="SAPBEXHLevel2 3 6 2 8" xfId="41523" xr:uid="{33217087-1AAB-4B6E-8F78-848EE90FA738}"/>
    <cellStyle name="SAPBEXHLevel2 3 6 2 9" xfId="44116" xr:uid="{DC2EFD56-BD5E-4CA6-91A1-965027DA69EA}"/>
    <cellStyle name="SAPBEXHLevel2 3 6 3" xfId="8550" xr:uid="{00000000-0005-0000-0000-0000A0650000}"/>
    <cellStyle name="SAPBEXHLevel2 3 6 3 2" xfId="24579" xr:uid="{00000000-0005-0000-0000-0000A1650000}"/>
    <cellStyle name="SAPBEXHLevel2 3 6 4" xfId="11377" xr:uid="{00000000-0005-0000-0000-0000A2650000}"/>
    <cellStyle name="SAPBEXHLevel2 3 6 4 2" xfId="27244" xr:uid="{00000000-0005-0000-0000-0000A3650000}"/>
    <cellStyle name="SAPBEXHLevel2 3 6 5" xfId="7774" xr:uid="{00000000-0005-0000-0000-0000A4650000}"/>
    <cellStyle name="SAPBEXHLevel2 3 6 5 2" xfId="23822" xr:uid="{00000000-0005-0000-0000-0000A5650000}"/>
    <cellStyle name="SAPBEXHLevel2 3 6 6" xfId="16729" xr:uid="{00000000-0005-0000-0000-0000A6650000}"/>
    <cellStyle name="SAPBEXHLevel2 3 6 6 2" xfId="31867" xr:uid="{00000000-0005-0000-0000-0000A7650000}"/>
    <cellStyle name="SAPBEXHLevel2 3 6 7" xfId="19339" xr:uid="{00000000-0005-0000-0000-0000A8650000}"/>
    <cellStyle name="SAPBEXHLevel2 3 6 7 2" xfId="34286" xr:uid="{00000000-0005-0000-0000-0000A9650000}"/>
    <cellStyle name="SAPBEXHLevel2 3 6 8" xfId="39487" xr:uid="{A9941BBA-C38F-4EFA-8518-B2D238D1B2D9}"/>
    <cellStyle name="SAPBEXHLevel2 3 6 9" xfId="42897" xr:uid="{F1445A6C-4311-43A6-A55C-379C40E4D231}"/>
    <cellStyle name="SAPBEXHLevel2 3 7" xfId="3383" xr:uid="{00000000-0005-0000-0000-0000AA650000}"/>
    <cellStyle name="SAPBEXHLevel2 3 7 10" xfId="45091" xr:uid="{C7A6CB90-CB50-4B39-9A43-AFE1F98A9E2B}"/>
    <cellStyle name="SAPBEXHLevel2 3 7 11" xfId="47417" xr:uid="{4A4460F2-AD4C-4095-8E71-F4C551004F8B}"/>
    <cellStyle name="SAPBEXHLevel2 3 7 2" xfId="4169" xr:uid="{00000000-0005-0000-0000-0000AB650000}"/>
    <cellStyle name="SAPBEXHLevel2 3 7 2 10" xfId="46307" xr:uid="{322B3164-03C2-445B-8642-C419BD085CD2}"/>
    <cellStyle name="SAPBEXHLevel2 3 7 2 11" xfId="48625" xr:uid="{B2C66844-EDFA-44F8-AF1B-D57AA5959E0D}"/>
    <cellStyle name="SAPBEXHLevel2 3 7 2 2" xfId="9324" xr:uid="{00000000-0005-0000-0000-0000AC650000}"/>
    <cellStyle name="SAPBEXHLevel2 3 7 2 2 2" xfId="25316" xr:uid="{00000000-0005-0000-0000-0000AD650000}"/>
    <cellStyle name="SAPBEXHLevel2 3 7 2 3" xfId="12143" xr:uid="{00000000-0005-0000-0000-0000AE650000}"/>
    <cellStyle name="SAPBEXHLevel2 3 7 2 3 2" xfId="27987" xr:uid="{00000000-0005-0000-0000-0000AF650000}"/>
    <cellStyle name="SAPBEXHLevel2 3 7 2 4" xfId="10312" xr:uid="{00000000-0005-0000-0000-0000B0650000}"/>
    <cellStyle name="SAPBEXHLevel2 3 7 2 4 2" xfId="26254" xr:uid="{00000000-0005-0000-0000-0000B1650000}"/>
    <cellStyle name="SAPBEXHLevel2 3 7 2 5" xfId="17466" xr:uid="{00000000-0005-0000-0000-0000B2650000}"/>
    <cellStyle name="SAPBEXHLevel2 3 7 2 5 2" xfId="32582" xr:uid="{00000000-0005-0000-0000-0000B3650000}"/>
    <cellStyle name="SAPBEXHLevel2 3 7 2 6" xfId="20074" xr:uid="{00000000-0005-0000-0000-0000B4650000}"/>
    <cellStyle name="SAPBEXHLevel2 3 7 2 6 2" xfId="35011" xr:uid="{00000000-0005-0000-0000-0000B5650000}"/>
    <cellStyle name="SAPBEXHLevel2 3 7 2 7" xfId="21733" xr:uid="{00000000-0005-0000-0000-0000B6650000}"/>
    <cellStyle name="SAPBEXHLevel2 3 7 2 7 2" xfId="36655" xr:uid="{00000000-0005-0000-0000-0000B7650000}"/>
    <cellStyle name="SAPBEXHLevel2 3 7 2 8" xfId="41522" xr:uid="{EC8481F2-CED6-4680-AD94-D60E39C500BC}"/>
    <cellStyle name="SAPBEXHLevel2 3 7 2 9" xfId="44117" xr:uid="{44194EF4-F9B0-4004-83B0-219BE3F63AA4}"/>
    <cellStyle name="SAPBEXHLevel2 3 7 3" xfId="8551" xr:uid="{00000000-0005-0000-0000-0000B8650000}"/>
    <cellStyle name="SAPBEXHLevel2 3 7 3 2" xfId="24580" xr:uid="{00000000-0005-0000-0000-0000B9650000}"/>
    <cellStyle name="SAPBEXHLevel2 3 7 4" xfId="11378" xr:uid="{00000000-0005-0000-0000-0000BA650000}"/>
    <cellStyle name="SAPBEXHLevel2 3 7 4 2" xfId="27245" xr:uid="{00000000-0005-0000-0000-0000BB650000}"/>
    <cellStyle name="SAPBEXHLevel2 3 7 5" xfId="13884" xr:uid="{00000000-0005-0000-0000-0000BC650000}"/>
    <cellStyle name="SAPBEXHLevel2 3 7 5 2" xfId="29472" xr:uid="{00000000-0005-0000-0000-0000BD650000}"/>
    <cellStyle name="SAPBEXHLevel2 3 7 6" xfId="16730" xr:uid="{00000000-0005-0000-0000-0000BE650000}"/>
    <cellStyle name="SAPBEXHLevel2 3 7 6 2" xfId="31868" xr:uid="{00000000-0005-0000-0000-0000BF650000}"/>
    <cellStyle name="SAPBEXHLevel2 3 7 7" xfId="19340" xr:uid="{00000000-0005-0000-0000-0000C0650000}"/>
    <cellStyle name="SAPBEXHLevel2 3 7 7 2" xfId="34287" xr:uid="{00000000-0005-0000-0000-0000C1650000}"/>
    <cellStyle name="SAPBEXHLevel2 3 7 8" xfId="39486" xr:uid="{5164517E-5097-4160-BC29-8A7E93D6C8BC}"/>
    <cellStyle name="SAPBEXHLevel2 3 7 9" xfId="42898" xr:uid="{644D4DC1-4B24-45A8-9677-6B6A19491314}"/>
    <cellStyle name="SAPBEXHLevel2 3 8" xfId="3384" xr:uid="{00000000-0005-0000-0000-0000C2650000}"/>
    <cellStyle name="SAPBEXHLevel2 3 8 10" xfId="45092" xr:uid="{9E4648F8-29AD-45B7-B4D2-29F498BAAE04}"/>
    <cellStyle name="SAPBEXHLevel2 3 8 11" xfId="47418" xr:uid="{6FD842B4-8DF1-4362-B6C6-4EB97CE26DA8}"/>
    <cellStyle name="SAPBEXHLevel2 3 8 2" xfId="4168" xr:uid="{00000000-0005-0000-0000-0000C3650000}"/>
    <cellStyle name="SAPBEXHLevel2 3 8 2 10" xfId="46308" xr:uid="{F9252627-B2B3-4B6F-923E-9B2667C87D95}"/>
    <cellStyle name="SAPBEXHLevel2 3 8 2 11" xfId="48626" xr:uid="{8883BD50-7FF3-4B98-8F21-08508E701F3A}"/>
    <cellStyle name="SAPBEXHLevel2 3 8 2 2" xfId="9323" xr:uid="{00000000-0005-0000-0000-0000C4650000}"/>
    <cellStyle name="SAPBEXHLevel2 3 8 2 2 2" xfId="25315" xr:uid="{00000000-0005-0000-0000-0000C5650000}"/>
    <cellStyle name="SAPBEXHLevel2 3 8 2 3" xfId="12142" xr:uid="{00000000-0005-0000-0000-0000C6650000}"/>
    <cellStyle name="SAPBEXHLevel2 3 8 2 3 2" xfId="27986" xr:uid="{00000000-0005-0000-0000-0000C7650000}"/>
    <cellStyle name="SAPBEXHLevel2 3 8 2 4" xfId="14548" xr:uid="{00000000-0005-0000-0000-0000C8650000}"/>
    <cellStyle name="SAPBEXHLevel2 3 8 2 4 2" xfId="30051" xr:uid="{00000000-0005-0000-0000-0000C9650000}"/>
    <cellStyle name="SAPBEXHLevel2 3 8 2 5" xfId="17465" xr:uid="{00000000-0005-0000-0000-0000CA650000}"/>
    <cellStyle name="SAPBEXHLevel2 3 8 2 5 2" xfId="32581" xr:uid="{00000000-0005-0000-0000-0000CB650000}"/>
    <cellStyle name="SAPBEXHLevel2 3 8 2 6" xfId="20073" xr:uid="{00000000-0005-0000-0000-0000CC650000}"/>
    <cellStyle name="SAPBEXHLevel2 3 8 2 6 2" xfId="35010" xr:uid="{00000000-0005-0000-0000-0000CD650000}"/>
    <cellStyle name="SAPBEXHLevel2 3 8 2 7" xfId="21520" xr:uid="{00000000-0005-0000-0000-0000CE650000}"/>
    <cellStyle name="SAPBEXHLevel2 3 8 2 7 2" xfId="36446" xr:uid="{00000000-0005-0000-0000-0000CF650000}"/>
    <cellStyle name="SAPBEXHLevel2 3 8 2 8" xfId="38149" xr:uid="{C204713A-F3A8-4B5E-A726-0F5600457EC6}"/>
    <cellStyle name="SAPBEXHLevel2 3 8 2 9" xfId="44118" xr:uid="{C3C16D5A-E499-4D09-80F3-BBB4A4034C1C}"/>
    <cellStyle name="SAPBEXHLevel2 3 8 3" xfId="8552" xr:uid="{00000000-0005-0000-0000-0000D0650000}"/>
    <cellStyle name="SAPBEXHLevel2 3 8 3 2" xfId="24581" xr:uid="{00000000-0005-0000-0000-0000D1650000}"/>
    <cellStyle name="SAPBEXHLevel2 3 8 4" xfId="11379" xr:uid="{00000000-0005-0000-0000-0000D2650000}"/>
    <cellStyle name="SAPBEXHLevel2 3 8 4 2" xfId="27246" xr:uid="{00000000-0005-0000-0000-0000D3650000}"/>
    <cellStyle name="SAPBEXHLevel2 3 8 5" xfId="10516" xr:uid="{00000000-0005-0000-0000-0000D4650000}"/>
    <cellStyle name="SAPBEXHLevel2 3 8 5 2" xfId="26438" xr:uid="{00000000-0005-0000-0000-0000D5650000}"/>
    <cellStyle name="SAPBEXHLevel2 3 8 6" xfId="16731" xr:uid="{00000000-0005-0000-0000-0000D6650000}"/>
    <cellStyle name="SAPBEXHLevel2 3 8 6 2" xfId="31869" xr:uid="{00000000-0005-0000-0000-0000D7650000}"/>
    <cellStyle name="SAPBEXHLevel2 3 8 7" xfId="19341" xr:uid="{00000000-0005-0000-0000-0000D8650000}"/>
    <cellStyle name="SAPBEXHLevel2 3 8 7 2" xfId="34288" xr:uid="{00000000-0005-0000-0000-0000D9650000}"/>
    <cellStyle name="SAPBEXHLevel2 3 8 8" xfId="40623" xr:uid="{FA579BC5-BC43-424C-A2C9-BF3D43C4F479}"/>
    <cellStyle name="SAPBEXHLevel2 3 8 9" xfId="42899" xr:uid="{489718C5-654B-4C84-9B49-1B8B53A9793B}"/>
    <cellStyle name="SAPBEXHLevel2 3 9" xfId="3385" xr:uid="{00000000-0005-0000-0000-0000DA650000}"/>
    <cellStyle name="SAPBEXHLevel2 3 9 10" xfId="45093" xr:uid="{8DBF11BD-06FB-4DB6-8A5D-98BF5F5200BE}"/>
    <cellStyle name="SAPBEXHLevel2 3 9 11" xfId="47419" xr:uid="{FA51523F-C8C2-4AE3-B033-AC0F2F94FF4C}"/>
    <cellStyle name="SAPBEXHLevel2 3 9 2" xfId="4167" xr:uid="{00000000-0005-0000-0000-0000DB650000}"/>
    <cellStyle name="SAPBEXHLevel2 3 9 2 10" xfId="46309" xr:uid="{F39663AC-0C5E-4A1A-ACC4-F120A3D2E322}"/>
    <cellStyle name="SAPBEXHLevel2 3 9 2 11" xfId="48627" xr:uid="{A22B7CA9-9F30-4D2A-8C35-98E6136B7ABA}"/>
    <cellStyle name="SAPBEXHLevel2 3 9 2 2" xfId="9322" xr:uid="{00000000-0005-0000-0000-0000DC650000}"/>
    <cellStyle name="SAPBEXHLevel2 3 9 2 2 2" xfId="25314" xr:uid="{00000000-0005-0000-0000-0000DD650000}"/>
    <cellStyle name="SAPBEXHLevel2 3 9 2 3" xfId="12141" xr:uid="{00000000-0005-0000-0000-0000DE650000}"/>
    <cellStyle name="SAPBEXHLevel2 3 9 2 3 2" xfId="27985" xr:uid="{00000000-0005-0000-0000-0000DF650000}"/>
    <cellStyle name="SAPBEXHLevel2 3 9 2 4" xfId="6737" xr:uid="{00000000-0005-0000-0000-0000E0650000}"/>
    <cellStyle name="SAPBEXHLevel2 3 9 2 4 2" xfId="23216" xr:uid="{00000000-0005-0000-0000-0000E1650000}"/>
    <cellStyle name="SAPBEXHLevel2 3 9 2 5" xfId="17464" xr:uid="{00000000-0005-0000-0000-0000E2650000}"/>
    <cellStyle name="SAPBEXHLevel2 3 9 2 5 2" xfId="32580" xr:uid="{00000000-0005-0000-0000-0000E3650000}"/>
    <cellStyle name="SAPBEXHLevel2 3 9 2 6" xfId="20072" xr:uid="{00000000-0005-0000-0000-0000E4650000}"/>
    <cellStyle name="SAPBEXHLevel2 3 9 2 6 2" xfId="35009" xr:uid="{00000000-0005-0000-0000-0000E5650000}"/>
    <cellStyle name="SAPBEXHLevel2 3 9 2 7" xfId="21734" xr:uid="{00000000-0005-0000-0000-0000E6650000}"/>
    <cellStyle name="SAPBEXHLevel2 3 9 2 7 2" xfId="36656" xr:uid="{00000000-0005-0000-0000-0000E7650000}"/>
    <cellStyle name="SAPBEXHLevel2 3 9 2 8" xfId="38148" xr:uid="{7ADB169A-B6D2-4828-9A32-E249199968E2}"/>
    <cellStyle name="SAPBEXHLevel2 3 9 2 9" xfId="44119" xr:uid="{9F5E10DC-9B50-45D2-B4FD-C45773EBF81F}"/>
    <cellStyle name="SAPBEXHLevel2 3 9 3" xfId="8553" xr:uid="{00000000-0005-0000-0000-0000E8650000}"/>
    <cellStyle name="SAPBEXHLevel2 3 9 3 2" xfId="24582" xr:uid="{00000000-0005-0000-0000-0000E9650000}"/>
    <cellStyle name="SAPBEXHLevel2 3 9 4" xfId="11380" xr:uid="{00000000-0005-0000-0000-0000EA650000}"/>
    <cellStyle name="SAPBEXHLevel2 3 9 4 2" xfId="27247" xr:uid="{00000000-0005-0000-0000-0000EB650000}"/>
    <cellStyle name="SAPBEXHLevel2 3 9 5" xfId="13885" xr:uid="{00000000-0005-0000-0000-0000EC650000}"/>
    <cellStyle name="SAPBEXHLevel2 3 9 5 2" xfId="29473" xr:uid="{00000000-0005-0000-0000-0000ED650000}"/>
    <cellStyle name="SAPBEXHLevel2 3 9 6" xfId="16732" xr:uid="{00000000-0005-0000-0000-0000EE650000}"/>
    <cellStyle name="SAPBEXHLevel2 3 9 6 2" xfId="31870" xr:uid="{00000000-0005-0000-0000-0000EF650000}"/>
    <cellStyle name="SAPBEXHLevel2 3 9 7" xfId="19342" xr:uid="{00000000-0005-0000-0000-0000F0650000}"/>
    <cellStyle name="SAPBEXHLevel2 3 9 7 2" xfId="34289" xr:uid="{00000000-0005-0000-0000-0000F1650000}"/>
    <cellStyle name="SAPBEXHLevel2 3 9 8" xfId="40624" xr:uid="{B5EDD129-1533-499B-86E7-FD96F7CAC21C}"/>
    <cellStyle name="SAPBEXHLevel2 3 9 9" xfId="42900" xr:uid="{94A18560-E146-4363-82F4-A88AED2DF290}"/>
    <cellStyle name="SAPBEXHLevel2 4" xfId="879" xr:uid="{00000000-0005-0000-0000-0000F2650000}"/>
    <cellStyle name="SAPBEXHLevel2 4 10" xfId="3387" xr:uid="{00000000-0005-0000-0000-0000F3650000}"/>
    <cellStyle name="SAPBEXHLevel2 4 10 10" xfId="45094" xr:uid="{42EEDED3-C30E-48A4-BC55-57C69ED85875}"/>
    <cellStyle name="SAPBEXHLevel2 4 10 11" xfId="47420" xr:uid="{4B704313-D742-4866-8663-11E5D3113BEE}"/>
    <cellStyle name="SAPBEXHLevel2 4 10 2" xfId="4924" xr:uid="{00000000-0005-0000-0000-0000F4650000}"/>
    <cellStyle name="SAPBEXHLevel2 4 10 2 10" xfId="46310" xr:uid="{344826FE-1BE1-4751-8E8D-7F42963575B0}"/>
    <cellStyle name="SAPBEXHLevel2 4 10 2 11" xfId="48628" xr:uid="{5B2AAC8F-FF44-4960-ACF2-153A34D849C3}"/>
    <cellStyle name="SAPBEXHLevel2 4 10 2 2" xfId="10078" xr:uid="{00000000-0005-0000-0000-0000F5650000}"/>
    <cellStyle name="SAPBEXHLevel2 4 10 2 2 2" xfId="26056" xr:uid="{00000000-0005-0000-0000-0000F6650000}"/>
    <cellStyle name="SAPBEXHLevel2 4 10 2 3" xfId="12896" xr:uid="{00000000-0005-0000-0000-0000F7650000}"/>
    <cellStyle name="SAPBEXHLevel2 4 10 2 3 2" xfId="28735" xr:uid="{00000000-0005-0000-0000-0000F8650000}"/>
    <cellStyle name="SAPBEXHLevel2 4 10 2 4" xfId="10148" xr:uid="{00000000-0005-0000-0000-0000F9650000}"/>
    <cellStyle name="SAPBEXHLevel2 4 10 2 4 2" xfId="26116" xr:uid="{00000000-0005-0000-0000-0000FA650000}"/>
    <cellStyle name="SAPBEXHLevel2 4 10 2 5" xfId="18213" xr:uid="{00000000-0005-0000-0000-0000FB650000}"/>
    <cellStyle name="SAPBEXHLevel2 4 10 2 5 2" xfId="33318" xr:uid="{00000000-0005-0000-0000-0000FC650000}"/>
    <cellStyle name="SAPBEXHLevel2 4 10 2 6" xfId="20821" xr:uid="{00000000-0005-0000-0000-0000FD650000}"/>
    <cellStyle name="SAPBEXHLevel2 4 10 2 6 2" xfId="35752" xr:uid="{00000000-0005-0000-0000-0000FE650000}"/>
    <cellStyle name="SAPBEXHLevel2 4 10 2 7" xfId="20962" xr:uid="{00000000-0005-0000-0000-0000FF650000}"/>
    <cellStyle name="SAPBEXHLevel2 4 10 2 7 2" xfId="35888" xr:uid="{00000000-0005-0000-0000-000000660000}"/>
    <cellStyle name="SAPBEXHLevel2 4 10 2 8" xfId="38147" xr:uid="{D0476722-3850-40D6-AE53-F1D1BD9B2903}"/>
    <cellStyle name="SAPBEXHLevel2 4 10 2 9" xfId="44120" xr:uid="{996F71D9-2C38-4612-A243-711AAFC7943E}"/>
    <cellStyle name="SAPBEXHLevel2 4 10 3" xfId="8555" xr:uid="{00000000-0005-0000-0000-000001660000}"/>
    <cellStyle name="SAPBEXHLevel2 4 10 3 2" xfId="24584" xr:uid="{00000000-0005-0000-0000-000002660000}"/>
    <cellStyle name="SAPBEXHLevel2 4 10 4" xfId="11382" xr:uid="{00000000-0005-0000-0000-000003660000}"/>
    <cellStyle name="SAPBEXHLevel2 4 10 4 2" xfId="27249" xr:uid="{00000000-0005-0000-0000-000004660000}"/>
    <cellStyle name="SAPBEXHLevel2 4 10 5" xfId="14981" xr:uid="{00000000-0005-0000-0000-000005660000}"/>
    <cellStyle name="SAPBEXHLevel2 4 10 5 2" xfId="30428" xr:uid="{00000000-0005-0000-0000-000006660000}"/>
    <cellStyle name="SAPBEXHLevel2 4 10 6" xfId="16734" xr:uid="{00000000-0005-0000-0000-000007660000}"/>
    <cellStyle name="SAPBEXHLevel2 4 10 6 2" xfId="31872" xr:uid="{00000000-0005-0000-0000-000008660000}"/>
    <cellStyle name="SAPBEXHLevel2 4 10 7" xfId="19344" xr:uid="{00000000-0005-0000-0000-000009660000}"/>
    <cellStyle name="SAPBEXHLevel2 4 10 7 2" xfId="34291" xr:uid="{00000000-0005-0000-0000-00000A660000}"/>
    <cellStyle name="SAPBEXHLevel2 4 10 8" xfId="39485" xr:uid="{0237D8A1-CE5C-4C54-A2CF-94664F198E91}"/>
    <cellStyle name="SAPBEXHLevel2 4 10 9" xfId="42901" xr:uid="{799055ED-D2D3-42C0-B07D-AF379999C3DA}"/>
    <cellStyle name="SAPBEXHLevel2 4 11" xfId="3388" xr:uid="{00000000-0005-0000-0000-00000B660000}"/>
    <cellStyle name="SAPBEXHLevel2 4 11 10" xfId="45095" xr:uid="{454D1C3D-86FC-415A-A3A6-4FA65C3218B2}"/>
    <cellStyle name="SAPBEXHLevel2 4 11 11" xfId="47421" xr:uid="{665C5A05-0BCA-4BAC-9CB1-A2D7A9437335}"/>
    <cellStyle name="SAPBEXHLevel2 4 11 2" xfId="4166" xr:uid="{00000000-0005-0000-0000-00000C660000}"/>
    <cellStyle name="SAPBEXHLevel2 4 11 2 10" xfId="46311" xr:uid="{D136CCE0-C164-4619-818A-9CBF69EF8F67}"/>
    <cellStyle name="SAPBEXHLevel2 4 11 2 11" xfId="48629" xr:uid="{FD111D51-9FC7-4CD9-9B73-3A6480F57E6C}"/>
    <cellStyle name="SAPBEXHLevel2 4 11 2 2" xfId="9321" xr:uid="{00000000-0005-0000-0000-00000D660000}"/>
    <cellStyle name="SAPBEXHLevel2 4 11 2 2 2" xfId="25313" xr:uid="{00000000-0005-0000-0000-00000E660000}"/>
    <cellStyle name="SAPBEXHLevel2 4 11 2 3" xfId="12140" xr:uid="{00000000-0005-0000-0000-00000F660000}"/>
    <cellStyle name="SAPBEXHLevel2 4 11 2 3 2" xfId="27984" xr:uid="{00000000-0005-0000-0000-000010660000}"/>
    <cellStyle name="SAPBEXHLevel2 4 11 2 4" xfId="10313" xr:uid="{00000000-0005-0000-0000-000011660000}"/>
    <cellStyle name="SAPBEXHLevel2 4 11 2 4 2" xfId="26255" xr:uid="{00000000-0005-0000-0000-000012660000}"/>
    <cellStyle name="SAPBEXHLevel2 4 11 2 5" xfId="17463" xr:uid="{00000000-0005-0000-0000-000013660000}"/>
    <cellStyle name="SAPBEXHLevel2 4 11 2 5 2" xfId="32579" xr:uid="{00000000-0005-0000-0000-000014660000}"/>
    <cellStyle name="SAPBEXHLevel2 4 11 2 6" xfId="20071" xr:uid="{00000000-0005-0000-0000-000015660000}"/>
    <cellStyle name="SAPBEXHLevel2 4 11 2 6 2" xfId="35008" xr:uid="{00000000-0005-0000-0000-000016660000}"/>
    <cellStyle name="SAPBEXHLevel2 4 11 2 7" xfId="21519" xr:uid="{00000000-0005-0000-0000-000017660000}"/>
    <cellStyle name="SAPBEXHLevel2 4 11 2 7 2" xfId="36445" xr:uid="{00000000-0005-0000-0000-000018660000}"/>
    <cellStyle name="SAPBEXHLevel2 4 11 2 8" xfId="41521" xr:uid="{F18CCF46-C5DB-46C3-8FBA-EA2324D040BE}"/>
    <cellStyle name="SAPBEXHLevel2 4 11 2 9" xfId="44121" xr:uid="{F5B8CA9F-D7C1-4A8D-9E3A-C9CD61253D42}"/>
    <cellStyle name="SAPBEXHLevel2 4 11 3" xfId="8556" xr:uid="{00000000-0005-0000-0000-000019660000}"/>
    <cellStyle name="SAPBEXHLevel2 4 11 3 2" xfId="24585" xr:uid="{00000000-0005-0000-0000-00001A660000}"/>
    <cellStyle name="SAPBEXHLevel2 4 11 4" xfId="11383" xr:uid="{00000000-0005-0000-0000-00001B660000}"/>
    <cellStyle name="SAPBEXHLevel2 4 11 4 2" xfId="27250" xr:uid="{00000000-0005-0000-0000-00001C660000}"/>
    <cellStyle name="SAPBEXHLevel2 4 11 5" xfId="13886" xr:uid="{00000000-0005-0000-0000-00001D660000}"/>
    <cellStyle name="SAPBEXHLevel2 4 11 5 2" xfId="29474" xr:uid="{00000000-0005-0000-0000-00001E660000}"/>
    <cellStyle name="SAPBEXHLevel2 4 11 6" xfId="16735" xr:uid="{00000000-0005-0000-0000-00001F660000}"/>
    <cellStyle name="SAPBEXHLevel2 4 11 6 2" xfId="31873" xr:uid="{00000000-0005-0000-0000-000020660000}"/>
    <cellStyle name="SAPBEXHLevel2 4 11 7" xfId="19345" xr:uid="{00000000-0005-0000-0000-000021660000}"/>
    <cellStyle name="SAPBEXHLevel2 4 11 7 2" xfId="34292" xr:uid="{00000000-0005-0000-0000-000022660000}"/>
    <cellStyle name="SAPBEXHLevel2 4 11 8" xfId="39484" xr:uid="{26E8004C-E51B-47B7-99B3-70D9B742586E}"/>
    <cellStyle name="SAPBEXHLevel2 4 11 9" xfId="42902" xr:uid="{7FA3ACA6-E2B9-4DFB-B40E-576C294C799D}"/>
    <cellStyle name="SAPBEXHLevel2 4 12" xfId="3389" xr:uid="{00000000-0005-0000-0000-000023660000}"/>
    <cellStyle name="SAPBEXHLevel2 4 12 10" xfId="45096" xr:uid="{07941FA7-D190-4950-A038-CD003D5D951A}"/>
    <cellStyle name="SAPBEXHLevel2 4 12 11" xfId="47422" xr:uid="{A10C4A2D-B85F-48F7-91DF-36BD09BCF45D}"/>
    <cellStyle name="SAPBEXHLevel2 4 12 2" xfId="4165" xr:uid="{00000000-0005-0000-0000-000024660000}"/>
    <cellStyle name="SAPBEXHLevel2 4 12 2 10" xfId="46312" xr:uid="{FA149516-9DC4-4C12-9FDF-359D6477416A}"/>
    <cellStyle name="SAPBEXHLevel2 4 12 2 11" xfId="48630" xr:uid="{F999E411-C9ED-4D71-A43E-E019ACB4D5B1}"/>
    <cellStyle name="SAPBEXHLevel2 4 12 2 2" xfId="9320" xr:uid="{00000000-0005-0000-0000-000025660000}"/>
    <cellStyle name="SAPBEXHLevel2 4 12 2 2 2" xfId="25312" xr:uid="{00000000-0005-0000-0000-000026660000}"/>
    <cellStyle name="SAPBEXHLevel2 4 12 2 3" xfId="12139" xr:uid="{00000000-0005-0000-0000-000027660000}"/>
    <cellStyle name="SAPBEXHLevel2 4 12 2 3 2" xfId="27983" xr:uid="{00000000-0005-0000-0000-000028660000}"/>
    <cellStyle name="SAPBEXHLevel2 4 12 2 4" xfId="10439" xr:uid="{00000000-0005-0000-0000-000029660000}"/>
    <cellStyle name="SAPBEXHLevel2 4 12 2 4 2" xfId="26362" xr:uid="{00000000-0005-0000-0000-00002A660000}"/>
    <cellStyle name="SAPBEXHLevel2 4 12 2 5" xfId="17462" xr:uid="{00000000-0005-0000-0000-00002B660000}"/>
    <cellStyle name="SAPBEXHLevel2 4 12 2 5 2" xfId="32578" xr:uid="{00000000-0005-0000-0000-00002C660000}"/>
    <cellStyle name="SAPBEXHLevel2 4 12 2 6" xfId="20070" xr:uid="{00000000-0005-0000-0000-00002D660000}"/>
    <cellStyle name="SAPBEXHLevel2 4 12 2 6 2" xfId="35007" xr:uid="{00000000-0005-0000-0000-00002E660000}"/>
    <cellStyle name="SAPBEXHLevel2 4 12 2 7" xfId="21735" xr:uid="{00000000-0005-0000-0000-00002F660000}"/>
    <cellStyle name="SAPBEXHLevel2 4 12 2 7 2" xfId="36657" xr:uid="{00000000-0005-0000-0000-000030660000}"/>
    <cellStyle name="SAPBEXHLevel2 4 12 2 8" xfId="41520" xr:uid="{06CFEACB-8AFB-4924-A9DB-401F47784354}"/>
    <cellStyle name="SAPBEXHLevel2 4 12 2 9" xfId="44122" xr:uid="{6F5A8B6F-81B9-4222-BC27-B1CFD5E6EF35}"/>
    <cellStyle name="SAPBEXHLevel2 4 12 3" xfId="8557" xr:uid="{00000000-0005-0000-0000-000031660000}"/>
    <cellStyle name="SAPBEXHLevel2 4 12 3 2" xfId="24586" xr:uid="{00000000-0005-0000-0000-000032660000}"/>
    <cellStyle name="SAPBEXHLevel2 4 12 4" xfId="11384" xr:uid="{00000000-0005-0000-0000-000033660000}"/>
    <cellStyle name="SAPBEXHLevel2 4 12 4 2" xfId="27251" xr:uid="{00000000-0005-0000-0000-000034660000}"/>
    <cellStyle name="SAPBEXHLevel2 4 12 5" xfId="13887" xr:uid="{00000000-0005-0000-0000-000035660000}"/>
    <cellStyle name="SAPBEXHLevel2 4 12 5 2" xfId="29475" xr:uid="{00000000-0005-0000-0000-000036660000}"/>
    <cellStyle name="SAPBEXHLevel2 4 12 6" xfId="16736" xr:uid="{00000000-0005-0000-0000-000037660000}"/>
    <cellStyle name="SAPBEXHLevel2 4 12 6 2" xfId="31874" xr:uid="{00000000-0005-0000-0000-000038660000}"/>
    <cellStyle name="SAPBEXHLevel2 4 12 7" xfId="19346" xr:uid="{00000000-0005-0000-0000-000039660000}"/>
    <cellStyle name="SAPBEXHLevel2 4 12 7 2" xfId="34293" xr:uid="{00000000-0005-0000-0000-00003A660000}"/>
    <cellStyle name="SAPBEXHLevel2 4 12 8" xfId="40621" xr:uid="{6666FCCE-9FDD-49A2-853B-958DE3A10592}"/>
    <cellStyle name="SAPBEXHLevel2 4 12 9" xfId="42903" xr:uid="{5B01B2BF-17A7-48B1-BA89-360163D4A01F}"/>
    <cellStyle name="SAPBEXHLevel2 4 13" xfId="3390" xr:uid="{00000000-0005-0000-0000-00003B660000}"/>
    <cellStyle name="SAPBEXHLevel2 4 13 10" xfId="45097" xr:uid="{FB95F4BF-7D67-402A-9FA0-779FE33F518A}"/>
    <cellStyle name="SAPBEXHLevel2 4 13 11" xfId="47423" xr:uid="{8E046EAB-3F87-42A3-BF82-636DFA3D2761}"/>
    <cellStyle name="SAPBEXHLevel2 4 13 2" xfId="4164" xr:uid="{00000000-0005-0000-0000-00003C660000}"/>
    <cellStyle name="SAPBEXHLevel2 4 13 2 10" xfId="46313" xr:uid="{C9AB466E-D634-48F5-97E4-B5E1CA2E2466}"/>
    <cellStyle name="SAPBEXHLevel2 4 13 2 11" xfId="48631" xr:uid="{A4F0FB4E-43A4-4E44-92B6-61CEC26FE7E5}"/>
    <cellStyle name="SAPBEXHLevel2 4 13 2 2" xfId="9319" xr:uid="{00000000-0005-0000-0000-00003D660000}"/>
    <cellStyle name="SAPBEXHLevel2 4 13 2 2 2" xfId="25311" xr:uid="{00000000-0005-0000-0000-00003E660000}"/>
    <cellStyle name="SAPBEXHLevel2 4 13 2 3" xfId="12138" xr:uid="{00000000-0005-0000-0000-00003F660000}"/>
    <cellStyle name="SAPBEXHLevel2 4 13 2 3 2" xfId="27982" xr:uid="{00000000-0005-0000-0000-000040660000}"/>
    <cellStyle name="SAPBEXHLevel2 4 13 2 4" xfId="14911" xr:uid="{00000000-0005-0000-0000-000041660000}"/>
    <cellStyle name="SAPBEXHLevel2 4 13 2 4 2" xfId="30362" xr:uid="{00000000-0005-0000-0000-000042660000}"/>
    <cellStyle name="SAPBEXHLevel2 4 13 2 5" xfId="17461" xr:uid="{00000000-0005-0000-0000-000043660000}"/>
    <cellStyle name="SAPBEXHLevel2 4 13 2 5 2" xfId="32577" xr:uid="{00000000-0005-0000-0000-000044660000}"/>
    <cellStyle name="SAPBEXHLevel2 4 13 2 6" xfId="20069" xr:uid="{00000000-0005-0000-0000-000045660000}"/>
    <cellStyle name="SAPBEXHLevel2 4 13 2 6 2" xfId="35006" xr:uid="{00000000-0005-0000-0000-000046660000}"/>
    <cellStyle name="SAPBEXHLevel2 4 13 2 7" xfId="13430" xr:uid="{00000000-0005-0000-0000-000047660000}"/>
    <cellStyle name="SAPBEXHLevel2 4 13 2 7 2" xfId="29093" xr:uid="{00000000-0005-0000-0000-000048660000}"/>
    <cellStyle name="SAPBEXHLevel2 4 13 2 8" xfId="41519" xr:uid="{D3F3F6A0-E50E-4451-A873-52625B7044D0}"/>
    <cellStyle name="SAPBEXHLevel2 4 13 2 9" xfId="44123" xr:uid="{0F5F25EA-4221-4E93-9E88-CFB1FAB6E8A5}"/>
    <cellStyle name="SAPBEXHLevel2 4 13 3" xfId="8558" xr:uid="{00000000-0005-0000-0000-000049660000}"/>
    <cellStyle name="SAPBEXHLevel2 4 13 3 2" xfId="24587" xr:uid="{00000000-0005-0000-0000-00004A660000}"/>
    <cellStyle name="SAPBEXHLevel2 4 13 4" xfId="11385" xr:uid="{00000000-0005-0000-0000-00004B660000}"/>
    <cellStyle name="SAPBEXHLevel2 4 13 4 2" xfId="27252" xr:uid="{00000000-0005-0000-0000-00004C660000}"/>
    <cellStyle name="SAPBEXHLevel2 4 13 5" xfId="14978" xr:uid="{00000000-0005-0000-0000-00004D660000}"/>
    <cellStyle name="SAPBEXHLevel2 4 13 5 2" xfId="30425" xr:uid="{00000000-0005-0000-0000-00004E660000}"/>
    <cellStyle name="SAPBEXHLevel2 4 13 6" xfId="16737" xr:uid="{00000000-0005-0000-0000-00004F660000}"/>
    <cellStyle name="SAPBEXHLevel2 4 13 6 2" xfId="31875" xr:uid="{00000000-0005-0000-0000-000050660000}"/>
    <cellStyle name="SAPBEXHLevel2 4 13 7" xfId="19347" xr:uid="{00000000-0005-0000-0000-000051660000}"/>
    <cellStyle name="SAPBEXHLevel2 4 13 7 2" xfId="34294" xr:uid="{00000000-0005-0000-0000-000052660000}"/>
    <cellStyle name="SAPBEXHLevel2 4 13 8" xfId="40622" xr:uid="{0D9682DA-F947-4D72-9781-52F4ED67A28E}"/>
    <cellStyle name="SAPBEXHLevel2 4 13 9" xfId="42904" xr:uid="{C437331C-3D3D-4964-83C3-CB00A1EC6202}"/>
    <cellStyle name="SAPBEXHLevel2 4 14" xfId="3391" xr:uid="{00000000-0005-0000-0000-000053660000}"/>
    <cellStyle name="SAPBEXHLevel2 4 14 10" xfId="45098" xr:uid="{12A678D2-11DD-491A-8171-F9A69E7C9DF2}"/>
    <cellStyle name="SAPBEXHLevel2 4 14 11" xfId="47424" xr:uid="{71B7483B-A983-4EDD-9F2A-E5A24B3F90D9}"/>
    <cellStyle name="SAPBEXHLevel2 4 14 2" xfId="4163" xr:uid="{00000000-0005-0000-0000-000054660000}"/>
    <cellStyle name="SAPBEXHLevel2 4 14 2 10" xfId="46314" xr:uid="{4B05CDF0-CBCF-49C6-BE0B-784D9CAC5943}"/>
    <cellStyle name="SAPBEXHLevel2 4 14 2 11" xfId="48632" xr:uid="{CFC336AA-2737-4411-9EB5-FB563F0A5AB3}"/>
    <cellStyle name="SAPBEXHLevel2 4 14 2 2" xfId="9318" xr:uid="{00000000-0005-0000-0000-000055660000}"/>
    <cellStyle name="SAPBEXHLevel2 4 14 2 2 2" xfId="25310" xr:uid="{00000000-0005-0000-0000-000056660000}"/>
    <cellStyle name="SAPBEXHLevel2 4 14 2 3" xfId="12137" xr:uid="{00000000-0005-0000-0000-000057660000}"/>
    <cellStyle name="SAPBEXHLevel2 4 14 2 3 2" xfId="27981" xr:uid="{00000000-0005-0000-0000-000058660000}"/>
    <cellStyle name="SAPBEXHLevel2 4 14 2 4" xfId="13964" xr:uid="{00000000-0005-0000-0000-000059660000}"/>
    <cellStyle name="SAPBEXHLevel2 4 14 2 4 2" xfId="29546" xr:uid="{00000000-0005-0000-0000-00005A660000}"/>
    <cellStyle name="SAPBEXHLevel2 4 14 2 5" xfId="17460" xr:uid="{00000000-0005-0000-0000-00005B660000}"/>
    <cellStyle name="SAPBEXHLevel2 4 14 2 5 2" xfId="32576" xr:uid="{00000000-0005-0000-0000-00005C660000}"/>
    <cellStyle name="SAPBEXHLevel2 4 14 2 6" xfId="20068" xr:uid="{00000000-0005-0000-0000-00005D660000}"/>
    <cellStyle name="SAPBEXHLevel2 4 14 2 6 2" xfId="35005" xr:uid="{00000000-0005-0000-0000-00005E660000}"/>
    <cellStyle name="SAPBEXHLevel2 4 14 2 7" xfId="21518" xr:uid="{00000000-0005-0000-0000-00005F660000}"/>
    <cellStyle name="SAPBEXHLevel2 4 14 2 7 2" xfId="36444" xr:uid="{00000000-0005-0000-0000-000060660000}"/>
    <cellStyle name="SAPBEXHLevel2 4 14 2 8" xfId="41518" xr:uid="{3F6DAF0F-08AA-4FEF-BBEC-577EB4243F8F}"/>
    <cellStyle name="SAPBEXHLevel2 4 14 2 9" xfId="44124" xr:uid="{BE149E93-8B17-4342-983B-59998407BD32}"/>
    <cellStyle name="SAPBEXHLevel2 4 14 3" xfId="8559" xr:uid="{00000000-0005-0000-0000-000061660000}"/>
    <cellStyle name="SAPBEXHLevel2 4 14 3 2" xfId="24588" xr:uid="{00000000-0005-0000-0000-000062660000}"/>
    <cellStyle name="SAPBEXHLevel2 4 14 4" xfId="11386" xr:uid="{00000000-0005-0000-0000-000063660000}"/>
    <cellStyle name="SAPBEXHLevel2 4 14 4 2" xfId="27253" xr:uid="{00000000-0005-0000-0000-000064660000}"/>
    <cellStyle name="SAPBEXHLevel2 4 14 5" xfId="14979" xr:uid="{00000000-0005-0000-0000-000065660000}"/>
    <cellStyle name="SAPBEXHLevel2 4 14 5 2" xfId="30426" xr:uid="{00000000-0005-0000-0000-000066660000}"/>
    <cellStyle name="SAPBEXHLevel2 4 14 6" xfId="16738" xr:uid="{00000000-0005-0000-0000-000067660000}"/>
    <cellStyle name="SAPBEXHLevel2 4 14 6 2" xfId="31876" xr:uid="{00000000-0005-0000-0000-000068660000}"/>
    <cellStyle name="SAPBEXHLevel2 4 14 7" xfId="19348" xr:uid="{00000000-0005-0000-0000-000069660000}"/>
    <cellStyle name="SAPBEXHLevel2 4 14 7 2" xfId="34295" xr:uid="{00000000-0005-0000-0000-00006A660000}"/>
    <cellStyle name="SAPBEXHLevel2 4 14 8" xfId="39483" xr:uid="{3BD4D265-4D5F-43E8-8412-B947273342FB}"/>
    <cellStyle name="SAPBEXHLevel2 4 14 9" xfId="42905" xr:uid="{90E27244-60A4-4EB5-AE52-48D2DA30511A}"/>
    <cellStyle name="SAPBEXHLevel2 4 15" xfId="3392" xr:uid="{00000000-0005-0000-0000-00006B660000}"/>
    <cellStyle name="SAPBEXHLevel2 4 15 10" xfId="45099" xr:uid="{6DD985CE-270F-4F8B-92D6-37696BE91CB5}"/>
    <cellStyle name="SAPBEXHLevel2 4 15 11" xfId="47425" xr:uid="{BF40913A-DA16-4289-9BBF-D4C27867C903}"/>
    <cellStyle name="SAPBEXHLevel2 4 15 2" xfId="4162" xr:uid="{00000000-0005-0000-0000-00006C660000}"/>
    <cellStyle name="SAPBEXHLevel2 4 15 2 10" xfId="46315" xr:uid="{E79EFC89-0752-4D24-AFC1-967024EF236D}"/>
    <cellStyle name="SAPBEXHLevel2 4 15 2 11" xfId="48633" xr:uid="{87513626-0D23-44E6-ACE6-CC75878E9C91}"/>
    <cellStyle name="SAPBEXHLevel2 4 15 2 2" xfId="9317" xr:uid="{00000000-0005-0000-0000-00006D660000}"/>
    <cellStyle name="SAPBEXHLevel2 4 15 2 2 2" xfId="25309" xr:uid="{00000000-0005-0000-0000-00006E660000}"/>
    <cellStyle name="SAPBEXHLevel2 4 15 2 3" xfId="12136" xr:uid="{00000000-0005-0000-0000-00006F660000}"/>
    <cellStyle name="SAPBEXHLevel2 4 15 2 3 2" xfId="27980" xr:uid="{00000000-0005-0000-0000-000070660000}"/>
    <cellStyle name="SAPBEXHLevel2 4 15 2 4" xfId="13636" xr:uid="{00000000-0005-0000-0000-000071660000}"/>
    <cellStyle name="SAPBEXHLevel2 4 15 2 4 2" xfId="29257" xr:uid="{00000000-0005-0000-0000-000072660000}"/>
    <cellStyle name="SAPBEXHLevel2 4 15 2 5" xfId="17459" xr:uid="{00000000-0005-0000-0000-000073660000}"/>
    <cellStyle name="SAPBEXHLevel2 4 15 2 5 2" xfId="32575" xr:uid="{00000000-0005-0000-0000-000074660000}"/>
    <cellStyle name="SAPBEXHLevel2 4 15 2 6" xfId="20067" xr:uid="{00000000-0005-0000-0000-000075660000}"/>
    <cellStyle name="SAPBEXHLevel2 4 15 2 6 2" xfId="35004" xr:uid="{00000000-0005-0000-0000-000076660000}"/>
    <cellStyle name="SAPBEXHLevel2 4 15 2 7" xfId="21736" xr:uid="{00000000-0005-0000-0000-000077660000}"/>
    <cellStyle name="SAPBEXHLevel2 4 15 2 7 2" xfId="36658" xr:uid="{00000000-0005-0000-0000-000078660000}"/>
    <cellStyle name="SAPBEXHLevel2 4 15 2 8" xfId="41517" xr:uid="{6C67E66D-0C29-4C0C-822B-489C33712830}"/>
    <cellStyle name="SAPBEXHLevel2 4 15 2 9" xfId="44125" xr:uid="{1932CDA1-D687-4C63-BB78-96812D8000D6}"/>
    <cellStyle name="SAPBEXHLevel2 4 15 3" xfId="8560" xr:uid="{00000000-0005-0000-0000-000079660000}"/>
    <cellStyle name="SAPBEXHLevel2 4 15 3 2" xfId="24589" xr:uid="{00000000-0005-0000-0000-00007A660000}"/>
    <cellStyle name="SAPBEXHLevel2 4 15 4" xfId="11387" xr:uid="{00000000-0005-0000-0000-00007B660000}"/>
    <cellStyle name="SAPBEXHLevel2 4 15 4 2" xfId="27254" xr:uid="{00000000-0005-0000-0000-00007C660000}"/>
    <cellStyle name="SAPBEXHLevel2 4 15 5" xfId="14125" xr:uid="{00000000-0005-0000-0000-00007D660000}"/>
    <cellStyle name="SAPBEXHLevel2 4 15 5 2" xfId="29706" xr:uid="{00000000-0005-0000-0000-00007E660000}"/>
    <cellStyle name="SAPBEXHLevel2 4 15 6" xfId="16739" xr:uid="{00000000-0005-0000-0000-00007F660000}"/>
    <cellStyle name="SAPBEXHLevel2 4 15 6 2" xfId="31877" xr:uid="{00000000-0005-0000-0000-000080660000}"/>
    <cellStyle name="SAPBEXHLevel2 4 15 7" xfId="19349" xr:uid="{00000000-0005-0000-0000-000081660000}"/>
    <cellStyle name="SAPBEXHLevel2 4 15 7 2" xfId="34296" xr:uid="{00000000-0005-0000-0000-000082660000}"/>
    <cellStyle name="SAPBEXHLevel2 4 15 8" xfId="39482" xr:uid="{28680059-5C3F-461C-82BC-FDBF3927D23F}"/>
    <cellStyle name="SAPBEXHLevel2 4 15 9" xfId="42906" xr:uid="{59FA6F0B-52D6-4C85-8C23-6B19DEE1AD61}"/>
    <cellStyle name="SAPBEXHLevel2 4 16" xfId="3386" xr:uid="{00000000-0005-0000-0000-000083660000}"/>
    <cellStyle name="SAPBEXHLevel2 4 16 10" xfId="38874" xr:uid="{4E228D78-8E76-40D7-B91F-84D74F7DD529}"/>
    <cellStyle name="SAPBEXHLevel2 4 16 11" xfId="45518" xr:uid="{46ED2ED3-2775-46AC-B034-04528DBB712A}"/>
    <cellStyle name="SAPBEXHLevel2 4 16 12" xfId="47840" xr:uid="{DB3EC1C1-0D1C-4BFE-95E7-ACDF7ADFEB6D}"/>
    <cellStyle name="SAPBEXHLevel2 4 16 2" xfId="8554" xr:uid="{00000000-0005-0000-0000-000084660000}"/>
    <cellStyle name="SAPBEXHLevel2 4 16 2 2" xfId="24583" xr:uid="{00000000-0005-0000-0000-000085660000}"/>
    <cellStyle name="SAPBEXHLevel2 4 16 3" xfId="11381" xr:uid="{00000000-0005-0000-0000-000086660000}"/>
    <cellStyle name="SAPBEXHLevel2 4 16 3 2" xfId="27248" xr:uid="{00000000-0005-0000-0000-000087660000}"/>
    <cellStyle name="SAPBEXHLevel2 4 16 4" xfId="14980" xr:uid="{00000000-0005-0000-0000-000088660000}"/>
    <cellStyle name="SAPBEXHLevel2 4 16 4 2" xfId="30427" xr:uid="{00000000-0005-0000-0000-000089660000}"/>
    <cellStyle name="SAPBEXHLevel2 4 16 5" xfId="16733" xr:uid="{00000000-0005-0000-0000-00008A660000}"/>
    <cellStyle name="SAPBEXHLevel2 4 16 5 2" xfId="31871" xr:uid="{00000000-0005-0000-0000-00008B660000}"/>
    <cellStyle name="SAPBEXHLevel2 4 16 6" xfId="19343" xr:uid="{00000000-0005-0000-0000-00008C660000}"/>
    <cellStyle name="SAPBEXHLevel2 4 16 6 2" xfId="34290" xr:uid="{00000000-0005-0000-0000-00008D660000}"/>
    <cellStyle name="SAPBEXHLevel2 4 16 7" xfId="21409" xr:uid="{00000000-0005-0000-0000-00008E660000}"/>
    <cellStyle name="SAPBEXHLevel2 4 16 7 2" xfId="36335" xr:uid="{00000000-0005-0000-0000-00008F660000}"/>
    <cellStyle name="SAPBEXHLevel2 4 16 8" xfId="6368" xr:uid="{00000000-0005-0000-0000-000090660000}"/>
    <cellStyle name="SAPBEXHLevel2 4 16 9" xfId="40360" xr:uid="{8C4D53E6-FA18-4ECE-8E40-18F0416835D4}"/>
    <cellStyle name="SAPBEXHLevel2 4 17" xfId="3650" xr:uid="{00000000-0005-0000-0000-000091660000}"/>
    <cellStyle name="SAPBEXHLevel2 4 17 2" xfId="8818" xr:uid="{00000000-0005-0000-0000-000092660000}"/>
    <cellStyle name="SAPBEXHLevel2 4 17 2 2" xfId="24847" xr:uid="{00000000-0005-0000-0000-000093660000}"/>
    <cellStyle name="SAPBEXHLevel2 4 17 3" xfId="11645" xr:uid="{00000000-0005-0000-0000-000094660000}"/>
    <cellStyle name="SAPBEXHLevel2 4 17 3 2" xfId="27512" xr:uid="{00000000-0005-0000-0000-000095660000}"/>
    <cellStyle name="SAPBEXHLevel2 4 17 4" xfId="14474" xr:uid="{00000000-0005-0000-0000-000096660000}"/>
    <cellStyle name="SAPBEXHLevel2 4 17 4 2" xfId="29991" xr:uid="{00000000-0005-0000-0000-000097660000}"/>
    <cellStyle name="SAPBEXHLevel2 4 17 5" xfId="16997" xr:uid="{00000000-0005-0000-0000-000098660000}"/>
    <cellStyle name="SAPBEXHLevel2 4 17 5 2" xfId="32135" xr:uid="{00000000-0005-0000-0000-000099660000}"/>
    <cellStyle name="SAPBEXHLevel2 4 17 6" xfId="19607" xr:uid="{00000000-0005-0000-0000-00009A660000}"/>
    <cellStyle name="SAPBEXHLevel2 4 17 6 2" xfId="34554" xr:uid="{00000000-0005-0000-0000-00009B660000}"/>
    <cellStyle name="SAPBEXHLevel2 4 17 7" xfId="21010" xr:uid="{00000000-0005-0000-0000-00009C660000}"/>
    <cellStyle name="SAPBEXHLevel2 4 17 7 2" xfId="35936" xr:uid="{00000000-0005-0000-0000-00009D660000}"/>
    <cellStyle name="SAPBEXHLevel2 4 18" xfId="5199" xr:uid="{00000000-0005-0000-0000-00009E660000}"/>
    <cellStyle name="SAPBEXHLevel2 4 18 2" xfId="22532" xr:uid="{00000000-0005-0000-0000-00009F660000}"/>
    <cellStyle name="SAPBEXHLevel2 4 19" xfId="7634" xr:uid="{00000000-0005-0000-0000-0000A0660000}"/>
    <cellStyle name="SAPBEXHLevel2 4 19 2" xfId="23771" xr:uid="{00000000-0005-0000-0000-0000A1660000}"/>
    <cellStyle name="SAPBEXHLevel2 4 2" xfId="880" xr:uid="{00000000-0005-0000-0000-0000A2660000}"/>
    <cellStyle name="SAPBEXHLevel2 4 2 10" xfId="5076" xr:uid="{00000000-0005-0000-0000-0000A3660000}"/>
    <cellStyle name="SAPBEXHLevel2 4 2 11" xfId="38048" xr:uid="{00000000-0005-0000-0000-0000A4660000}"/>
    <cellStyle name="SAPBEXHLevel2 4 2 12" xfId="40619" xr:uid="{EA3BA6D5-1E57-4650-8DF7-F460C6463902}"/>
    <cellStyle name="SAPBEXHLevel2 4 2 13" xfId="42907" xr:uid="{CE8B7133-E3D9-44AF-A923-910E02AD8A4D}"/>
    <cellStyle name="SAPBEXHLevel2 4 2 14" xfId="45100" xr:uid="{5F53BB76-F557-4592-A9D6-69EA000EB453}"/>
    <cellStyle name="SAPBEXHLevel2 4 2 15" xfId="47426" xr:uid="{916BF9F3-D3B5-4539-B4E7-4C54A1F0CC29}"/>
    <cellStyle name="SAPBEXHLevel2 4 2 2" xfId="3393" xr:uid="{00000000-0005-0000-0000-0000A5660000}"/>
    <cellStyle name="SAPBEXHLevel2 4 2 2 10" xfId="42347" xr:uid="{9C16856A-3847-4E0F-A5B8-4B5196F5021E}"/>
    <cellStyle name="SAPBEXHLevel2 4 2 2 11" xfId="46880" xr:uid="{53D7C5B0-50DA-4764-9029-B7FE98A55968}"/>
    <cellStyle name="SAPBEXHLevel2 4 2 2 12" xfId="49183" xr:uid="{126B84E2-050E-4ED1-ABE2-3E6ED891A976}"/>
    <cellStyle name="SAPBEXHLevel2 4 2 2 2" xfId="8561" xr:uid="{00000000-0005-0000-0000-0000A6660000}"/>
    <cellStyle name="SAPBEXHLevel2 4 2 2 2 2" xfId="24590" xr:uid="{00000000-0005-0000-0000-0000A7660000}"/>
    <cellStyle name="SAPBEXHLevel2 4 2 2 3" xfId="11388" xr:uid="{00000000-0005-0000-0000-0000A8660000}"/>
    <cellStyle name="SAPBEXHLevel2 4 2 2 3 2" xfId="27255" xr:uid="{00000000-0005-0000-0000-0000A9660000}"/>
    <cellStyle name="SAPBEXHLevel2 4 2 2 4" xfId="10404" xr:uid="{00000000-0005-0000-0000-0000AA660000}"/>
    <cellStyle name="SAPBEXHLevel2 4 2 2 4 2" xfId="26329" xr:uid="{00000000-0005-0000-0000-0000AB660000}"/>
    <cellStyle name="SAPBEXHLevel2 4 2 2 5" xfId="16740" xr:uid="{00000000-0005-0000-0000-0000AC660000}"/>
    <cellStyle name="SAPBEXHLevel2 4 2 2 5 2" xfId="31878" xr:uid="{00000000-0005-0000-0000-0000AD660000}"/>
    <cellStyle name="SAPBEXHLevel2 4 2 2 6" xfId="19350" xr:uid="{00000000-0005-0000-0000-0000AE660000}"/>
    <cellStyle name="SAPBEXHLevel2 4 2 2 6 2" xfId="34297" xr:uid="{00000000-0005-0000-0000-0000AF660000}"/>
    <cellStyle name="SAPBEXHLevel2 4 2 2 7" xfId="21410" xr:uid="{00000000-0005-0000-0000-0000B0660000}"/>
    <cellStyle name="SAPBEXHLevel2 4 2 2 7 2" xfId="36336" xr:uid="{00000000-0005-0000-0000-0000B1660000}"/>
    <cellStyle name="SAPBEXHLevel2 4 2 2 8" xfId="6369" xr:uid="{00000000-0005-0000-0000-0000B2660000}"/>
    <cellStyle name="SAPBEXHLevel2 4 2 2 9" xfId="41908" xr:uid="{C7A19D77-A69C-46A0-8F79-195968B28B53}"/>
    <cellStyle name="SAPBEXHLevel2 4 2 3" xfId="4936" xr:uid="{00000000-0005-0000-0000-0000B3660000}"/>
    <cellStyle name="SAPBEXHLevel2 4 2 3 10" xfId="46316" xr:uid="{5F9F13D9-13B6-4CE2-95F2-3ADB7087AC32}"/>
    <cellStyle name="SAPBEXHLevel2 4 2 3 11" xfId="48634" xr:uid="{1272C7D4-2B3A-4E44-8A9C-3D0E4BA03CDF}"/>
    <cellStyle name="SAPBEXHLevel2 4 2 3 2" xfId="10090" xr:uid="{00000000-0005-0000-0000-0000B4660000}"/>
    <cellStyle name="SAPBEXHLevel2 4 2 3 2 2" xfId="26068" xr:uid="{00000000-0005-0000-0000-0000B5660000}"/>
    <cellStyle name="SAPBEXHLevel2 4 2 3 3" xfId="12908" xr:uid="{00000000-0005-0000-0000-0000B6660000}"/>
    <cellStyle name="SAPBEXHLevel2 4 2 3 3 2" xfId="28747" xr:uid="{00000000-0005-0000-0000-0000B7660000}"/>
    <cellStyle name="SAPBEXHLevel2 4 2 3 4" xfId="7497" xr:uid="{00000000-0005-0000-0000-0000B8660000}"/>
    <cellStyle name="SAPBEXHLevel2 4 2 3 4 2" xfId="23673" xr:uid="{00000000-0005-0000-0000-0000B9660000}"/>
    <cellStyle name="SAPBEXHLevel2 4 2 3 5" xfId="18225" xr:uid="{00000000-0005-0000-0000-0000BA660000}"/>
    <cellStyle name="SAPBEXHLevel2 4 2 3 5 2" xfId="33330" xr:uid="{00000000-0005-0000-0000-0000BB660000}"/>
    <cellStyle name="SAPBEXHLevel2 4 2 3 6" xfId="20833" xr:uid="{00000000-0005-0000-0000-0000BC660000}"/>
    <cellStyle name="SAPBEXHLevel2 4 2 3 6 2" xfId="35764" xr:uid="{00000000-0005-0000-0000-0000BD660000}"/>
    <cellStyle name="SAPBEXHLevel2 4 2 3 7" xfId="20971" xr:uid="{00000000-0005-0000-0000-0000BE660000}"/>
    <cellStyle name="SAPBEXHLevel2 4 2 3 7 2" xfId="35897" xr:uid="{00000000-0005-0000-0000-0000BF660000}"/>
    <cellStyle name="SAPBEXHLevel2 4 2 3 8" xfId="41516" xr:uid="{406AFA53-5A8E-4C48-9561-6C4C9B3287A7}"/>
    <cellStyle name="SAPBEXHLevel2 4 2 3 9" xfId="44126" xr:uid="{94584339-CAAF-49BC-A2C0-2D7BB7ABA5D0}"/>
    <cellStyle name="SAPBEXHLevel2 4 2 4" xfId="5389" xr:uid="{00000000-0005-0000-0000-0000C0660000}"/>
    <cellStyle name="SAPBEXHLevel2 4 2 4 2" xfId="22650" xr:uid="{00000000-0005-0000-0000-0000C1660000}"/>
    <cellStyle name="SAPBEXHLevel2 4 2 5" xfId="6869" xr:uid="{00000000-0005-0000-0000-0000C2660000}"/>
    <cellStyle name="SAPBEXHLevel2 4 2 5 2" xfId="23305" xr:uid="{00000000-0005-0000-0000-0000C3660000}"/>
    <cellStyle name="SAPBEXHLevel2 4 2 6" xfId="5865" xr:uid="{00000000-0005-0000-0000-0000C4660000}"/>
    <cellStyle name="SAPBEXHLevel2 4 2 6 2" xfId="22864" xr:uid="{00000000-0005-0000-0000-0000C5660000}"/>
    <cellStyle name="SAPBEXHLevel2 4 2 7" xfId="5861" xr:uid="{00000000-0005-0000-0000-0000C6660000}"/>
    <cellStyle name="SAPBEXHLevel2 4 2 7 2" xfId="22862" xr:uid="{00000000-0005-0000-0000-0000C7660000}"/>
    <cellStyle name="SAPBEXHLevel2 4 2 8" xfId="8980" xr:uid="{00000000-0005-0000-0000-0000C8660000}"/>
    <cellStyle name="SAPBEXHLevel2 4 2 8 2" xfId="24994" xr:uid="{00000000-0005-0000-0000-0000C9660000}"/>
    <cellStyle name="SAPBEXHLevel2 4 2 9" xfId="15805" xr:uid="{00000000-0005-0000-0000-0000CA660000}"/>
    <cellStyle name="SAPBEXHLevel2 4 2 9 2" xfId="31051" xr:uid="{00000000-0005-0000-0000-0000CB660000}"/>
    <cellStyle name="SAPBEXHLevel2 4 20" xfId="6610" xr:uid="{00000000-0005-0000-0000-0000CC660000}"/>
    <cellStyle name="SAPBEXHLevel2 4 20 2" xfId="23146" xr:uid="{00000000-0005-0000-0000-0000CD660000}"/>
    <cellStyle name="SAPBEXHLevel2 4 21" xfId="13790" xr:uid="{00000000-0005-0000-0000-0000CE660000}"/>
    <cellStyle name="SAPBEXHLevel2 4 21 2" xfId="29381" xr:uid="{00000000-0005-0000-0000-0000CF660000}"/>
    <cellStyle name="SAPBEXHLevel2 4 22" xfId="15860" xr:uid="{00000000-0005-0000-0000-0000D0660000}"/>
    <cellStyle name="SAPBEXHLevel2 4 22 2" xfId="31082" xr:uid="{00000000-0005-0000-0000-0000D1660000}"/>
    <cellStyle name="SAPBEXHLevel2 4 23" xfId="10344" xr:uid="{00000000-0005-0000-0000-0000D2660000}"/>
    <cellStyle name="SAPBEXHLevel2 4 23 2" xfId="26282" xr:uid="{00000000-0005-0000-0000-0000D3660000}"/>
    <cellStyle name="SAPBEXHLevel2 4 24" xfId="5075" xr:uid="{00000000-0005-0000-0000-0000D4660000}"/>
    <cellStyle name="SAPBEXHLevel2 4 25" xfId="38047" xr:uid="{00000000-0005-0000-0000-0000D5660000}"/>
    <cellStyle name="SAPBEXHLevel2 4 26" xfId="40194" xr:uid="{A87417BA-5023-4470-ABFB-EB076EB96380}"/>
    <cellStyle name="SAPBEXHLevel2 4 27" xfId="44536" xr:uid="{6C2A981E-8765-47D3-8C7B-8FFB306F25C8}"/>
    <cellStyle name="SAPBEXHLevel2 4 28" xfId="41239" xr:uid="{BF8696FC-1C5E-44C9-A5C8-08BB9027CB69}"/>
    <cellStyle name="SAPBEXHLevel2 4 3" xfId="881" xr:uid="{00000000-0005-0000-0000-0000D6660000}"/>
    <cellStyle name="SAPBEXHLevel2 4 3 10" xfId="5077" xr:uid="{00000000-0005-0000-0000-0000D7660000}"/>
    <cellStyle name="SAPBEXHLevel2 4 3 11" xfId="38049" xr:uid="{00000000-0005-0000-0000-0000D8660000}"/>
    <cellStyle name="SAPBEXHLevel2 4 3 12" xfId="40620" xr:uid="{20CB44A0-ED34-4129-BCD9-8A7BD21E048A}"/>
    <cellStyle name="SAPBEXHLevel2 4 3 13" xfId="42908" xr:uid="{91ED297A-EAC7-4AE7-B25A-B8043301E1D3}"/>
    <cellStyle name="SAPBEXHLevel2 4 3 14" xfId="45101" xr:uid="{341648C6-B318-4F70-B1FF-431A444084DD}"/>
    <cellStyle name="SAPBEXHLevel2 4 3 15" xfId="47427" xr:uid="{117D741C-2B6F-45B9-80B8-7AEC118FA64D}"/>
    <cellStyle name="SAPBEXHLevel2 4 3 2" xfId="3394" xr:uid="{00000000-0005-0000-0000-0000D9660000}"/>
    <cellStyle name="SAPBEXHLevel2 4 3 2 10" xfId="44127" xr:uid="{6B33C681-DE23-4354-813F-00EC73106C0A}"/>
    <cellStyle name="SAPBEXHLevel2 4 3 2 11" xfId="46317" xr:uid="{E3DD02DD-A4B4-4A20-B031-03FCC04A2F1F}"/>
    <cellStyle name="SAPBEXHLevel2 4 3 2 12" xfId="48635" xr:uid="{7F91586B-38A7-49C4-A5A8-36963EFD3285}"/>
    <cellStyle name="SAPBEXHLevel2 4 3 2 2" xfId="8562" xr:uid="{00000000-0005-0000-0000-0000DA660000}"/>
    <cellStyle name="SAPBEXHLevel2 4 3 2 2 2" xfId="24591" xr:uid="{00000000-0005-0000-0000-0000DB660000}"/>
    <cellStyle name="SAPBEXHLevel2 4 3 2 3" xfId="11389" xr:uid="{00000000-0005-0000-0000-0000DC660000}"/>
    <cellStyle name="SAPBEXHLevel2 4 3 2 3 2" xfId="27256" xr:uid="{00000000-0005-0000-0000-0000DD660000}"/>
    <cellStyle name="SAPBEXHLevel2 4 3 2 4" xfId="13577" xr:uid="{00000000-0005-0000-0000-0000DE660000}"/>
    <cellStyle name="SAPBEXHLevel2 4 3 2 4 2" xfId="29201" xr:uid="{00000000-0005-0000-0000-0000DF660000}"/>
    <cellStyle name="SAPBEXHLevel2 4 3 2 5" xfId="16741" xr:uid="{00000000-0005-0000-0000-0000E0660000}"/>
    <cellStyle name="SAPBEXHLevel2 4 3 2 5 2" xfId="31879" xr:uid="{00000000-0005-0000-0000-0000E1660000}"/>
    <cellStyle name="SAPBEXHLevel2 4 3 2 6" xfId="19351" xr:uid="{00000000-0005-0000-0000-0000E2660000}"/>
    <cellStyle name="SAPBEXHLevel2 4 3 2 6 2" xfId="34298" xr:uid="{00000000-0005-0000-0000-0000E3660000}"/>
    <cellStyle name="SAPBEXHLevel2 4 3 2 7" xfId="21411" xr:uid="{00000000-0005-0000-0000-0000E4660000}"/>
    <cellStyle name="SAPBEXHLevel2 4 3 2 7 2" xfId="36337" xr:uid="{00000000-0005-0000-0000-0000E5660000}"/>
    <cellStyle name="SAPBEXHLevel2 4 3 2 8" xfId="6370" xr:uid="{00000000-0005-0000-0000-0000E6660000}"/>
    <cellStyle name="SAPBEXHLevel2 4 3 2 9" xfId="41515" xr:uid="{41A6BBCD-562B-4750-80B1-8B8C809E7F39}"/>
    <cellStyle name="SAPBEXHLevel2 4 3 3" xfId="4161" xr:uid="{00000000-0005-0000-0000-0000E7660000}"/>
    <cellStyle name="SAPBEXHLevel2 4 3 3 2" xfId="9316" xr:uid="{00000000-0005-0000-0000-0000E8660000}"/>
    <cellStyle name="SAPBEXHLevel2 4 3 3 2 2" xfId="25308" xr:uid="{00000000-0005-0000-0000-0000E9660000}"/>
    <cellStyle name="SAPBEXHLevel2 4 3 3 3" xfId="12135" xr:uid="{00000000-0005-0000-0000-0000EA660000}"/>
    <cellStyle name="SAPBEXHLevel2 4 3 3 3 2" xfId="27979" xr:uid="{00000000-0005-0000-0000-0000EB660000}"/>
    <cellStyle name="SAPBEXHLevel2 4 3 3 4" xfId="5962" xr:uid="{00000000-0005-0000-0000-0000EC660000}"/>
    <cellStyle name="SAPBEXHLevel2 4 3 3 4 2" xfId="22936" xr:uid="{00000000-0005-0000-0000-0000ED660000}"/>
    <cellStyle name="SAPBEXHLevel2 4 3 3 5" xfId="17458" xr:uid="{00000000-0005-0000-0000-0000EE660000}"/>
    <cellStyle name="SAPBEXHLevel2 4 3 3 5 2" xfId="32574" xr:uid="{00000000-0005-0000-0000-0000EF660000}"/>
    <cellStyle name="SAPBEXHLevel2 4 3 3 6" xfId="20066" xr:uid="{00000000-0005-0000-0000-0000F0660000}"/>
    <cellStyle name="SAPBEXHLevel2 4 3 3 6 2" xfId="35003" xr:uid="{00000000-0005-0000-0000-0000F1660000}"/>
    <cellStyle name="SAPBEXHLevel2 4 3 3 7" xfId="21737" xr:uid="{00000000-0005-0000-0000-0000F2660000}"/>
    <cellStyle name="SAPBEXHLevel2 4 3 3 7 2" xfId="36659" xr:uid="{00000000-0005-0000-0000-0000F3660000}"/>
    <cellStyle name="SAPBEXHLevel2 4 3 4" xfId="5388" xr:uid="{00000000-0005-0000-0000-0000F4660000}"/>
    <cellStyle name="SAPBEXHLevel2 4 3 4 2" xfId="22649" xr:uid="{00000000-0005-0000-0000-0000F5660000}"/>
    <cellStyle name="SAPBEXHLevel2 4 3 5" xfId="6868" xr:uid="{00000000-0005-0000-0000-0000F6660000}"/>
    <cellStyle name="SAPBEXHLevel2 4 3 5 2" xfId="23304" xr:uid="{00000000-0005-0000-0000-0000F7660000}"/>
    <cellStyle name="SAPBEXHLevel2 4 3 6" xfId="6609" xr:uid="{00000000-0005-0000-0000-0000F8660000}"/>
    <cellStyle name="SAPBEXHLevel2 4 3 6 2" xfId="23145" xr:uid="{00000000-0005-0000-0000-0000F9660000}"/>
    <cellStyle name="SAPBEXHLevel2 4 3 7" xfId="13422" xr:uid="{00000000-0005-0000-0000-0000FA660000}"/>
    <cellStyle name="SAPBEXHLevel2 4 3 7 2" xfId="29089" xr:uid="{00000000-0005-0000-0000-0000FB660000}"/>
    <cellStyle name="SAPBEXHLevel2 4 3 8" xfId="5843" xr:uid="{00000000-0005-0000-0000-0000FC660000}"/>
    <cellStyle name="SAPBEXHLevel2 4 3 8 2" xfId="22857" xr:uid="{00000000-0005-0000-0000-0000FD660000}"/>
    <cellStyle name="SAPBEXHLevel2 4 3 9" xfId="6676" xr:uid="{00000000-0005-0000-0000-0000FE660000}"/>
    <cellStyle name="SAPBEXHLevel2 4 3 9 2" xfId="23174" xr:uid="{00000000-0005-0000-0000-0000FF660000}"/>
    <cellStyle name="SAPBEXHLevel2 4 4" xfId="3395" xr:uid="{00000000-0005-0000-0000-000000670000}"/>
    <cellStyle name="SAPBEXHLevel2 4 4 10" xfId="45102" xr:uid="{822657EF-C377-4441-9371-2E7E3D0493E7}"/>
    <cellStyle name="SAPBEXHLevel2 4 4 11" xfId="47428" xr:uid="{AB46B28C-A599-4016-9E16-6421AD20EA06}"/>
    <cellStyle name="SAPBEXHLevel2 4 4 2" xfId="4160" xr:uid="{00000000-0005-0000-0000-000001670000}"/>
    <cellStyle name="SAPBEXHLevel2 4 4 2 10" xfId="46318" xr:uid="{EFF00B2A-4E95-4FA6-995E-CFA351B5E8D2}"/>
    <cellStyle name="SAPBEXHLevel2 4 4 2 11" xfId="48636" xr:uid="{9AF26039-3A97-4975-9A84-26190E4D2E97}"/>
    <cellStyle name="SAPBEXHLevel2 4 4 2 2" xfId="9315" xr:uid="{00000000-0005-0000-0000-000002670000}"/>
    <cellStyle name="SAPBEXHLevel2 4 4 2 2 2" xfId="25307" xr:uid="{00000000-0005-0000-0000-000003670000}"/>
    <cellStyle name="SAPBEXHLevel2 4 4 2 3" xfId="12134" xr:uid="{00000000-0005-0000-0000-000004670000}"/>
    <cellStyle name="SAPBEXHLevel2 4 4 2 3 2" xfId="27978" xr:uid="{00000000-0005-0000-0000-000005670000}"/>
    <cellStyle name="SAPBEXHLevel2 4 4 2 4" xfId="10440" xr:uid="{00000000-0005-0000-0000-000006670000}"/>
    <cellStyle name="SAPBEXHLevel2 4 4 2 4 2" xfId="26363" xr:uid="{00000000-0005-0000-0000-000007670000}"/>
    <cellStyle name="SAPBEXHLevel2 4 4 2 5" xfId="17457" xr:uid="{00000000-0005-0000-0000-000008670000}"/>
    <cellStyle name="SAPBEXHLevel2 4 4 2 5 2" xfId="32573" xr:uid="{00000000-0005-0000-0000-000009670000}"/>
    <cellStyle name="SAPBEXHLevel2 4 4 2 6" xfId="20065" xr:uid="{00000000-0005-0000-0000-00000A670000}"/>
    <cellStyle name="SAPBEXHLevel2 4 4 2 6 2" xfId="35002" xr:uid="{00000000-0005-0000-0000-00000B670000}"/>
    <cellStyle name="SAPBEXHLevel2 4 4 2 7" xfId="21738" xr:uid="{00000000-0005-0000-0000-00000C670000}"/>
    <cellStyle name="SAPBEXHLevel2 4 4 2 7 2" xfId="36660" xr:uid="{00000000-0005-0000-0000-00000D670000}"/>
    <cellStyle name="SAPBEXHLevel2 4 4 2 8" xfId="41514" xr:uid="{51875163-268E-46E0-9AD6-937AA40C85C0}"/>
    <cellStyle name="SAPBEXHLevel2 4 4 2 9" xfId="44128" xr:uid="{5BD6B903-E913-4F29-B988-9FA031D936DA}"/>
    <cellStyle name="SAPBEXHLevel2 4 4 3" xfId="8563" xr:uid="{00000000-0005-0000-0000-00000E670000}"/>
    <cellStyle name="SAPBEXHLevel2 4 4 3 2" xfId="24592" xr:uid="{00000000-0005-0000-0000-00000F670000}"/>
    <cellStyle name="SAPBEXHLevel2 4 4 4" xfId="11390" xr:uid="{00000000-0005-0000-0000-000010670000}"/>
    <cellStyle name="SAPBEXHLevel2 4 4 4 2" xfId="27257" xr:uid="{00000000-0005-0000-0000-000011670000}"/>
    <cellStyle name="SAPBEXHLevel2 4 4 5" xfId="13888" xr:uid="{00000000-0005-0000-0000-000012670000}"/>
    <cellStyle name="SAPBEXHLevel2 4 4 5 2" xfId="29476" xr:uid="{00000000-0005-0000-0000-000013670000}"/>
    <cellStyle name="SAPBEXHLevel2 4 4 6" xfId="16742" xr:uid="{00000000-0005-0000-0000-000014670000}"/>
    <cellStyle name="SAPBEXHLevel2 4 4 6 2" xfId="31880" xr:uid="{00000000-0005-0000-0000-000015670000}"/>
    <cellStyle name="SAPBEXHLevel2 4 4 7" xfId="19352" xr:uid="{00000000-0005-0000-0000-000016670000}"/>
    <cellStyle name="SAPBEXHLevel2 4 4 7 2" xfId="34299" xr:uid="{00000000-0005-0000-0000-000017670000}"/>
    <cellStyle name="SAPBEXHLevel2 4 4 8" xfId="39481" xr:uid="{FBC25B56-C3DE-4254-8C59-E4DED905BC3F}"/>
    <cellStyle name="SAPBEXHLevel2 4 4 9" xfId="42909" xr:uid="{CFFEDA2B-7361-444D-B505-4B5D7B075B9B}"/>
    <cellStyle name="SAPBEXHLevel2 4 5" xfId="3396" xr:uid="{00000000-0005-0000-0000-000018670000}"/>
    <cellStyle name="SAPBEXHLevel2 4 5 10" xfId="45103" xr:uid="{4685CBF9-C1E5-46C3-8440-920F3A79C7C7}"/>
    <cellStyle name="SAPBEXHLevel2 4 5 11" xfId="47429" xr:uid="{F45C820A-A987-4BCC-AF60-7DF80981C98E}"/>
    <cellStyle name="SAPBEXHLevel2 4 5 2" xfId="4935" xr:uid="{00000000-0005-0000-0000-000019670000}"/>
    <cellStyle name="SAPBEXHLevel2 4 5 2 10" xfId="46319" xr:uid="{5D522273-FF99-432A-A9AC-A860E3D25B39}"/>
    <cellStyle name="SAPBEXHLevel2 4 5 2 11" xfId="48637" xr:uid="{DC8868F2-4E0D-4137-962C-DCBA4D380610}"/>
    <cellStyle name="SAPBEXHLevel2 4 5 2 2" xfId="10089" xr:uid="{00000000-0005-0000-0000-00001A670000}"/>
    <cellStyle name="SAPBEXHLevel2 4 5 2 2 2" xfId="26067" xr:uid="{00000000-0005-0000-0000-00001B670000}"/>
    <cellStyle name="SAPBEXHLevel2 4 5 2 3" xfId="12907" xr:uid="{00000000-0005-0000-0000-00001C670000}"/>
    <cellStyle name="SAPBEXHLevel2 4 5 2 3 2" xfId="28746" xr:uid="{00000000-0005-0000-0000-00001D670000}"/>
    <cellStyle name="SAPBEXHLevel2 4 5 2 4" xfId="10151" xr:uid="{00000000-0005-0000-0000-00001E670000}"/>
    <cellStyle name="SAPBEXHLevel2 4 5 2 4 2" xfId="26119" xr:uid="{00000000-0005-0000-0000-00001F670000}"/>
    <cellStyle name="SAPBEXHLevel2 4 5 2 5" xfId="18224" xr:uid="{00000000-0005-0000-0000-000020670000}"/>
    <cellStyle name="SAPBEXHLevel2 4 5 2 5 2" xfId="33329" xr:uid="{00000000-0005-0000-0000-000021670000}"/>
    <cellStyle name="SAPBEXHLevel2 4 5 2 6" xfId="20832" xr:uid="{00000000-0005-0000-0000-000022670000}"/>
    <cellStyle name="SAPBEXHLevel2 4 5 2 6 2" xfId="35763" xr:uid="{00000000-0005-0000-0000-000023670000}"/>
    <cellStyle name="SAPBEXHLevel2 4 5 2 7" xfId="22062" xr:uid="{00000000-0005-0000-0000-000024670000}"/>
    <cellStyle name="SAPBEXHLevel2 4 5 2 7 2" xfId="36979" xr:uid="{00000000-0005-0000-0000-000025670000}"/>
    <cellStyle name="SAPBEXHLevel2 4 5 2 8" xfId="41513" xr:uid="{557ABD52-8F9E-40FA-BD9A-D6AC3193218E}"/>
    <cellStyle name="SAPBEXHLevel2 4 5 2 9" xfId="44129" xr:uid="{F167D00A-82F2-4EB5-BBA3-3A492922736D}"/>
    <cellStyle name="SAPBEXHLevel2 4 5 3" xfId="8564" xr:uid="{00000000-0005-0000-0000-000026670000}"/>
    <cellStyle name="SAPBEXHLevel2 4 5 3 2" xfId="24593" xr:uid="{00000000-0005-0000-0000-000027670000}"/>
    <cellStyle name="SAPBEXHLevel2 4 5 4" xfId="11391" xr:uid="{00000000-0005-0000-0000-000028670000}"/>
    <cellStyle name="SAPBEXHLevel2 4 5 4 2" xfId="27258" xr:uid="{00000000-0005-0000-0000-000029670000}"/>
    <cellStyle name="SAPBEXHLevel2 4 5 5" xfId="13889" xr:uid="{00000000-0005-0000-0000-00002A670000}"/>
    <cellStyle name="SAPBEXHLevel2 4 5 5 2" xfId="29477" xr:uid="{00000000-0005-0000-0000-00002B670000}"/>
    <cellStyle name="SAPBEXHLevel2 4 5 6" xfId="16743" xr:uid="{00000000-0005-0000-0000-00002C670000}"/>
    <cellStyle name="SAPBEXHLevel2 4 5 6 2" xfId="31881" xr:uid="{00000000-0005-0000-0000-00002D670000}"/>
    <cellStyle name="SAPBEXHLevel2 4 5 7" xfId="19353" xr:uid="{00000000-0005-0000-0000-00002E670000}"/>
    <cellStyle name="SAPBEXHLevel2 4 5 7 2" xfId="34300" xr:uid="{00000000-0005-0000-0000-00002F670000}"/>
    <cellStyle name="SAPBEXHLevel2 4 5 8" xfId="39480" xr:uid="{AE0DDBF5-3FF9-4D54-8EE1-FB4583CFDB7C}"/>
    <cellStyle name="SAPBEXHLevel2 4 5 9" xfId="42910" xr:uid="{9C1730D4-8C2C-4D5D-AD05-420CF3B91C13}"/>
    <cellStyle name="SAPBEXHLevel2 4 6" xfId="3397" xr:uid="{00000000-0005-0000-0000-000030670000}"/>
    <cellStyle name="SAPBEXHLevel2 4 6 10" xfId="45104" xr:uid="{8624228E-2602-446F-B4F0-E827C262E948}"/>
    <cellStyle name="SAPBEXHLevel2 4 6 11" xfId="47430" xr:uid="{87B941B6-3C76-4A57-85F0-2209EF5A0E23}"/>
    <cellStyle name="SAPBEXHLevel2 4 6 2" xfId="4159" xr:uid="{00000000-0005-0000-0000-000031670000}"/>
    <cellStyle name="SAPBEXHLevel2 4 6 2 10" xfId="46320" xr:uid="{1334AA55-CFC2-4B63-95A3-68824FBB7743}"/>
    <cellStyle name="SAPBEXHLevel2 4 6 2 11" xfId="48638" xr:uid="{35487C87-B63B-4F4A-861A-DF225857E256}"/>
    <cellStyle name="SAPBEXHLevel2 4 6 2 2" xfId="9314" xr:uid="{00000000-0005-0000-0000-000032670000}"/>
    <cellStyle name="SAPBEXHLevel2 4 6 2 2 2" xfId="25306" xr:uid="{00000000-0005-0000-0000-000033670000}"/>
    <cellStyle name="SAPBEXHLevel2 4 6 2 3" xfId="12133" xr:uid="{00000000-0005-0000-0000-000034670000}"/>
    <cellStyle name="SAPBEXHLevel2 4 6 2 3 2" xfId="27977" xr:uid="{00000000-0005-0000-0000-000035670000}"/>
    <cellStyle name="SAPBEXHLevel2 4 6 2 4" xfId="15449" xr:uid="{00000000-0005-0000-0000-000036670000}"/>
    <cellStyle name="SAPBEXHLevel2 4 6 2 4 2" xfId="30819" xr:uid="{00000000-0005-0000-0000-000037670000}"/>
    <cellStyle name="SAPBEXHLevel2 4 6 2 5" xfId="17456" xr:uid="{00000000-0005-0000-0000-000038670000}"/>
    <cellStyle name="SAPBEXHLevel2 4 6 2 5 2" xfId="32572" xr:uid="{00000000-0005-0000-0000-000039670000}"/>
    <cellStyle name="SAPBEXHLevel2 4 6 2 6" xfId="20064" xr:uid="{00000000-0005-0000-0000-00003A670000}"/>
    <cellStyle name="SAPBEXHLevel2 4 6 2 6 2" xfId="35001" xr:uid="{00000000-0005-0000-0000-00003B670000}"/>
    <cellStyle name="SAPBEXHLevel2 4 6 2 7" xfId="21739" xr:uid="{00000000-0005-0000-0000-00003C670000}"/>
    <cellStyle name="SAPBEXHLevel2 4 6 2 7 2" xfId="36661" xr:uid="{00000000-0005-0000-0000-00003D670000}"/>
    <cellStyle name="SAPBEXHLevel2 4 6 2 8" xfId="41512" xr:uid="{F85DCD60-8DE9-4B21-A880-A7EC3FE5459B}"/>
    <cellStyle name="SAPBEXHLevel2 4 6 2 9" xfId="44130" xr:uid="{CE79D850-805D-40D4-8496-06885F92B7AC}"/>
    <cellStyle name="SAPBEXHLevel2 4 6 3" xfId="8565" xr:uid="{00000000-0005-0000-0000-00003E670000}"/>
    <cellStyle name="SAPBEXHLevel2 4 6 3 2" xfId="24594" xr:uid="{00000000-0005-0000-0000-00003F670000}"/>
    <cellStyle name="SAPBEXHLevel2 4 6 4" xfId="11392" xr:uid="{00000000-0005-0000-0000-000040670000}"/>
    <cellStyle name="SAPBEXHLevel2 4 6 4 2" xfId="27259" xr:uid="{00000000-0005-0000-0000-000041670000}"/>
    <cellStyle name="SAPBEXHLevel2 4 6 5" xfId="14976" xr:uid="{00000000-0005-0000-0000-000042670000}"/>
    <cellStyle name="SAPBEXHLevel2 4 6 5 2" xfId="30423" xr:uid="{00000000-0005-0000-0000-000043670000}"/>
    <cellStyle name="SAPBEXHLevel2 4 6 6" xfId="16744" xr:uid="{00000000-0005-0000-0000-000044670000}"/>
    <cellStyle name="SAPBEXHLevel2 4 6 6 2" xfId="31882" xr:uid="{00000000-0005-0000-0000-000045670000}"/>
    <cellStyle name="SAPBEXHLevel2 4 6 7" xfId="19354" xr:uid="{00000000-0005-0000-0000-000046670000}"/>
    <cellStyle name="SAPBEXHLevel2 4 6 7 2" xfId="34301" xr:uid="{00000000-0005-0000-0000-000047670000}"/>
    <cellStyle name="SAPBEXHLevel2 4 6 8" xfId="40617" xr:uid="{8099A2B6-AC94-40E2-BD6C-9DE03DBF1970}"/>
    <cellStyle name="SAPBEXHLevel2 4 6 9" xfId="42911" xr:uid="{04D3683D-FC5C-4183-AB0C-BC2FD7DCB66B}"/>
    <cellStyle name="SAPBEXHLevel2 4 7" xfId="3398" xr:uid="{00000000-0005-0000-0000-000048670000}"/>
    <cellStyle name="SAPBEXHLevel2 4 7 10" xfId="45105" xr:uid="{DF3483C2-AE39-42E4-B2FA-28B890012083}"/>
    <cellStyle name="SAPBEXHLevel2 4 7 11" xfId="47431" xr:uid="{19FC60D2-E8B4-4F50-A3FA-1A744D41A834}"/>
    <cellStyle name="SAPBEXHLevel2 4 7 2" xfId="4158" xr:uid="{00000000-0005-0000-0000-000049670000}"/>
    <cellStyle name="SAPBEXHLevel2 4 7 2 10" xfId="46321" xr:uid="{0B310A9E-3480-4C63-8A3E-CB7BC2425B75}"/>
    <cellStyle name="SAPBEXHLevel2 4 7 2 11" xfId="48639" xr:uid="{2D220CEC-F7FD-4B47-B9A7-9EEAEBAB417B}"/>
    <cellStyle name="SAPBEXHLevel2 4 7 2 2" xfId="9313" xr:uid="{00000000-0005-0000-0000-00004A670000}"/>
    <cellStyle name="SAPBEXHLevel2 4 7 2 2 2" xfId="25305" xr:uid="{00000000-0005-0000-0000-00004B670000}"/>
    <cellStyle name="SAPBEXHLevel2 4 7 2 3" xfId="12132" xr:uid="{00000000-0005-0000-0000-00004C670000}"/>
    <cellStyle name="SAPBEXHLevel2 4 7 2 3 2" xfId="27976" xr:uid="{00000000-0005-0000-0000-00004D670000}"/>
    <cellStyle name="SAPBEXHLevel2 4 7 2 4" xfId="14549" xr:uid="{00000000-0005-0000-0000-00004E670000}"/>
    <cellStyle name="SAPBEXHLevel2 4 7 2 4 2" xfId="30052" xr:uid="{00000000-0005-0000-0000-00004F670000}"/>
    <cellStyle name="SAPBEXHLevel2 4 7 2 5" xfId="17455" xr:uid="{00000000-0005-0000-0000-000050670000}"/>
    <cellStyle name="SAPBEXHLevel2 4 7 2 5 2" xfId="32571" xr:uid="{00000000-0005-0000-0000-000051670000}"/>
    <cellStyle name="SAPBEXHLevel2 4 7 2 6" xfId="20063" xr:uid="{00000000-0005-0000-0000-000052670000}"/>
    <cellStyle name="SAPBEXHLevel2 4 7 2 6 2" xfId="35000" xr:uid="{00000000-0005-0000-0000-000053670000}"/>
    <cellStyle name="SAPBEXHLevel2 4 7 2 7" xfId="22077" xr:uid="{00000000-0005-0000-0000-000054670000}"/>
    <cellStyle name="SAPBEXHLevel2 4 7 2 7 2" xfId="36994" xr:uid="{00000000-0005-0000-0000-000055670000}"/>
    <cellStyle name="SAPBEXHLevel2 4 7 2 8" xfId="41511" xr:uid="{071A4C3A-B6C5-4A8F-BE41-FBC06A7E180D}"/>
    <cellStyle name="SAPBEXHLevel2 4 7 2 9" xfId="44131" xr:uid="{C36A0BC1-D388-4888-8B1B-57112A32C06A}"/>
    <cellStyle name="SAPBEXHLevel2 4 7 3" xfId="8566" xr:uid="{00000000-0005-0000-0000-000056670000}"/>
    <cellStyle name="SAPBEXHLevel2 4 7 3 2" xfId="24595" xr:uid="{00000000-0005-0000-0000-000057670000}"/>
    <cellStyle name="SAPBEXHLevel2 4 7 4" xfId="11393" xr:uid="{00000000-0005-0000-0000-000058670000}"/>
    <cellStyle name="SAPBEXHLevel2 4 7 4 2" xfId="27260" xr:uid="{00000000-0005-0000-0000-000059670000}"/>
    <cellStyle name="SAPBEXHLevel2 4 7 5" xfId="14977" xr:uid="{00000000-0005-0000-0000-00005A670000}"/>
    <cellStyle name="SAPBEXHLevel2 4 7 5 2" xfId="30424" xr:uid="{00000000-0005-0000-0000-00005B670000}"/>
    <cellStyle name="SAPBEXHLevel2 4 7 6" xfId="16745" xr:uid="{00000000-0005-0000-0000-00005C670000}"/>
    <cellStyle name="SAPBEXHLevel2 4 7 6 2" xfId="31883" xr:uid="{00000000-0005-0000-0000-00005D670000}"/>
    <cellStyle name="SAPBEXHLevel2 4 7 7" xfId="19355" xr:uid="{00000000-0005-0000-0000-00005E670000}"/>
    <cellStyle name="SAPBEXHLevel2 4 7 7 2" xfId="34302" xr:uid="{00000000-0005-0000-0000-00005F670000}"/>
    <cellStyle name="SAPBEXHLevel2 4 7 8" xfId="40618" xr:uid="{60557455-5989-48A6-9946-2D8FCC319FC2}"/>
    <cellStyle name="SAPBEXHLevel2 4 7 9" xfId="42912" xr:uid="{C9460E1A-6477-4FE1-AA8D-94D8FCEC3A15}"/>
    <cellStyle name="SAPBEXHLevel2 4 8" xfId="3399" xr:uid="{00000000-0005-0000-0000-000060670000}"/>
    <cellStyle name="SAPBEXHLevel2 4 8 10" xfId="45106" xr:uid="{0272B98C-0B8D-426C-9322-E03374EFD5C2}"/>
    <cellStyle name="SAPBEXHLevel2 4 8 11" xfId="47432" xr:uid="{04BE4B91-3475-44A3-8C8F-1EB2A94EE2AF}"/>
    <cellStyle name="SAPBEXHLevel2 4 8 2" xfId="4934" xr:uid="{00000000-0005-0000-0000-000061670000}"/>
    <cellStyle name="SAPBEXHLevel2 4 8 2 10" xfId="46322" xr:uid="{40FCBB6D-E818-4BDB-89B3-992E4AF5F416}"/>
    <cellStyle name="SAPBEXHLevel2 4 8 2 11" xfId="48640" xr:uid="{0841186E-A1C4-4438-8A97-4769BFE52892}"/>
    <cellStyle name="SAPBEXHLevel2 4 8 2 2" xfId="10088" xr:uid="{00000000-0005-0000-0000-000062670000}"/>
    <cellStyle name="SAPBEXHLevel2 4 8 2 2 2" xfId="26066" xr:uid="{00000000-0005-0000-0000-000063670000}"/>
    <cellStyle name="SAPBEXHLevel2 4 8 2 3" xfId="12906" xr:uid="{00000000-0005-0000-0000-000064670000}"/>
    <cellStyle name="SAPBEXHLevel2 4 8 2 3 2" xfId="28745" xr:uid="{00000000-0005-0000-0000-000065670000}"/>
    <cellStyle name="SAPBEXHLevel2 4 8 2 4" xfId="10157" xr:uid="{00000000-0005-0000-0000-000066670000}"/>
    <cellStyle name="SAPBEXHLevel2 4 8 2 4 2" xfId="26124" xr:uid="{00000000-0005-0000-0000-000067670000}"/>
    <cellStyle name="SAPBEXHLevel2 4 8 2 5" xfId="18223" xr:uid="{00000000-0005-0000-0000-000068670000}"/>
    <cellStyle name="SAPBEXHLevel2 4 8 2 5 2" xfId="33328" xr:uid="{00000000-0005-0000-0000-000069670000}"/>
    <cellStyle name="SAPBEXHLevel2 4 8 2 6" xfId="20831" xr:uid="{00000000-0005-0000-0000-00006A670000}"/>
    <cellStyle name="SAPBEXHLevel2 4 8 2 6 2" xfId="35762" xr:uid="{00000000-0005-0000-0000-00006B670000}"/>
    <cellStyle name="SAPBEXHLevel2 4 8 2 7" xfId="20970" xr:uid="{00000000-0005-0000-0000-00006C670000}"/>
    <cellStyle name="SAPBEXHLevel2 4 8 2 7 2" xfId="35896" xr:uid="{00000000-0005-0000-0000-00006D670000}"/>
    <cellStyle name="SAPBEXHLevel2 4 8 2 8" xfId="41510" xr:uid="{C38D494C-0454-4D37-8BE0-00B1516E213D}"/>
    <cellStyle name="SAPBEXHLevel2 4 8 2 9" xfId="44132" xr:uid="{2788AED8-A1BC-48ED-827C-310072F9DC45}"/>
    <cellStyle name="SAPBEXHLevel2 4 8 3" xfId="8567" xr:uid="{00000000-0005-0000-0000-00006E670000}"/>
    <cellStyle name="SAPBEXHLevel2 4 8 3 2" xfId="24596" xr:uid="{00000000-0005-0000-0000-00006F670000}"/>
    <cellStyle name="SAPBEXHLevel2 4 8 4" xfId="11394" xr:uid="{00000000-0005-0000-0000-000070670000}"/>
    <cellStyle name="SAPBEXHLevel2 4 8 4 2" xfId="27261" xr:uid="{00000000-0005-0000-0000-000071670000}"/>
    <cellStyle name="SAPBEXHLevel2 4 8 5" xfId="13890" xr:uid="{00000000-0005-0000-0000-000072670000}"/>
    <cellStyle name="SAPBEXHLevel2 4 8 5 2" xfId="29478" xr:uid="{00000000-0005-0000-0000-000073670000}"/>
    <cellStyle name="SAPBEXHLevel2 4 8 6" xfId="16746" xr:uid="{00000000-0005-0000-0000-000074670000}"/>
    <cellStyle name="SAPBEXHLevel2 4 8 6 2" xfId="31884" xr:uid="{00000000-0005-0000-0000-000075670000}"/>
    <cellStyle name="SAPBEXHLevel2 4 8 7" xfId="19356" xr:uid="{00000000-0005-0000-0000-000076670000}"/>
    <cellStyle name="SAPBEXHLevel2 4 8 7 2" xfId="34303" xr:uid="{00000000-0005-0000-0000-000077670000}"/>
    <cellStyle name="SAPBEXHLevel2 4 8 8" xfId="39479" xr:uid="{605088BC-83E4-4073-9384-B5826AB65E89}"/>
    <cellStyle name="SAPBEXHLevel2 4 8 9" xfId="42913" xr:uid="{400C92DF-B242-403A-B461-78264E8B1E59}"/>
    <cellStyle name="SAPBEXHLevel2 4 9" xfId="3400" xr:uid="{00000000-0005-0000-0000-000078670000}"/>
    <cellStyle name="SAPBEXHLevel2 4 9 10" xfId="45107" xr:uid="{44EC6BE9-1C03-4961-BE63-D8FBCDA06FF3}"/>
    <cellStyle name="SAPBEXHLevel2 4 9 11" xfId="47433" xr:uid="{0BA83B00-61BA-49A4-B4AB-D17DAD58A408}"/>
    <cellStyle name="SAPBEXHLevel2 4 9 2" xfId="4157" xr:uid="{00000000-0005-0000-0000-000079670000}"/>
    <cellStyle name="SAPBEXHLevel2 4 9 2 10" xfId="46323" xr:uid="{466FE527-A2F8-4C52-B5AB-C358B206A7BA}"/>
    <cellStyle name="SAPBEXHLevel2 4 9 2 11" xfId="48641" xr:uid="{3087E352-C2B9-4068-9661-E98A30394C95}"/>
    <cellStyle name="SAPBEXHLevel2 4 9 2 2" xfId="9312" xr:uid="{00000000-0005-0000-0000-00007A670000}"/>
    <cellStyle name="SAPBEXHLevel2 4 9 2 2 2" xfId="25304" xr:uid="{00000000-0005-0000-0000-00007B670000}"/>
    <cellStyle name="SAPBEXHLevel2 4 9 2 3" xfId="12131" xr:uid="{00000000-0005-0000-0000-00007C670000}"/>
    <cellStyle name="SAPBEXHLevel2 4 9 2 3 2" xfId="27975" xr:uid="{00000000-0005-0000-0000-00007D670000}"/>
    <cellStyle name="SAPBEXHLevel2 4 9 2 4" xfId="14388" xr:uid="{00000000-0005-0000-0000-00007E670000}"/>
    <cellStyle name="SAPBEXHLevel2 4 9 2 4 2" xfId="29909" xr:uid="{00000000-0005-0000-0000-00007F670000}"/>
    <cellStyle name="SAPBEXHLevel2 4 9 2 5" xfId="17454" xr:uid="{00000000-0005-0000-0000-000080670000}"/>
    <cellStyle name="SAPBEXHLevel2 4 9 2 5 2" xfId="32570" xr:uid="{00000000-0005-0000-0000-000081670000}"/>
    <cellStyle name="SAPBEXHLevel2 4 9 2 6" xfId="20062" xr:uid="{00000000-0005-0000-0000-000082670000}"/>
    <cellStyle name="SAPBEXHLevel2 4 9 2 6 2" xfId="34999" xr:uid="{00000000-0005-0000-0000-000083670000}"/>
    <cellStyle name="SAPBEXHLevel2 4 9 2 7" xfId="21740" xr:uid="{00000000-0005-0000-0000-000084670000}"/>
    <cellStyle name="SAPBEXHLevel2 4 9 2 7 2" xfId="36662" xr:uid="{00000000-0005-0000-0000-000085670000}"/>
    <cellStyle name="SAPBEXHLevel2 4 9 2 8" xfId="41509" xr:uid="{36E26A10-4845-4C94-AA29-85EF9BC267A5}"/>
    <cellStyle name="SAPBEXHLevel2 4 9 2 9" xfId="44133" xr:uid="{FC856002-3C3E-49E8-BD3E-DED57C7EF8A7}"/>
    <cellStyle name="SAPBEXHLevel2 4 9 3" xfId="8568" xr:uid="{00000000-0005-0000-0000-000086670000}"/>
    <cellStyle name="SAPBEXHLevel2 4 9 3 2" xfId="24597" xr:uid="{00000000-0005-0000-0000-000087670000}"/>
    <cellStyle name="SAPBEXHLevel2 4 9 4" xfId="11395" xr:uid="{00000000-0005-0000-0000-000088670000}"/>
    <cellStyle name="SAPBEXHLevel2 4 9 4 2" xfId="27262" xr:uid="{00000000-0005-0000-0000-000089670000}"/>
    <cellStyle name="SAPBEXHLevel2 4 9 5" xfId="14975" xr:uid="{00000000-0005-0000-0000-00008A670000}"/>
    <cellStyle name="SAPBEXHLevel2 4 9 5 2" xfId="30422" xr:uid="{00000000-0005-0000-0000-00008B670000}"/>
    <cellStyle name="SAPBEXHLevel2 4 9 6" xfId="16747" xr:uid="{00000000-0005-0000-0000-00008C670000}"/>
    <cellStyle name="SAPBEXHLevel2 4 9 6 2" xfId="31885" xr:uid="{00000000-0005-0000-0000-00008D670000}"/>
    <cellStyle name="SAPBEXHLevel2 4 9 7" xfId="19357" xr:uid="{00000000-0005-0000-0000-00008E670000}"/>
    <cellStyle name="SAPBEXHLevel2 4 9 7 2" xfId="34304" xr:uid="{00000000-0005-0000-0000-00008F670000}"/>
    <cellStyle name="SAPBEXHLevel2 4 9 8" xfId="39478" xr:uid="{28483C85-5812-4578-8172-0D43F466AB23}"/>
    <cellStyle name="SAPBEXHLevel2 4 9 9" xfId="42914" xr:uid="{942A3AA4-21E9-41CC-A28A-E83AB1514CDE}"/>
    <cellStyle name="SAPBEXHLevel2 5" xfId="882" xr:uid="{00000000-0005-0000-0000-000090670000}"/>
    <cellStyle name="SAPBEXHLevel2 5 10" xfId="3402" xr:uid="{00000000-0005-0000-0000-000091670000}"/>
    <cellStyle name="SAPBEXHLevel2 5 10 10" xfId="45108" xr:uid="{F35B04EC-CA18-427D-A48F-FE2A753C0262}"/>
    <cellStyle name="SAPBEXHLevel2 5 10 11" xfId="47434" xr:uid="{6C498846-DE4A-4F01-B5F5-926FA4951A08}"/>
    <cellStyle name="SAPBEXHLevel2 5 10 2" xfId="4156" xr:uid="{00000000-0005-0000-0000-000092670000}"/>
    <cellStyle name="SAPBEXHLevel2 5 10 2 10" xfId="46324" xr:uid="{B33EF535-FF7F-4317-BC26-89CABDC2D759}"/>
    <cellStyle name="SAPBEXHLevel2 5 10 2 11" xfId="48642" xr:uid="{5D4E6A07-E7D2-4B65-B658-3D0B4BE0F069}"/>
    <cellStyle name="SAPBEXHLevel2 5 10 2 2" xfId="9311" xr:uid="{00000000-0005-0000-0000-000093670000}"/>
    <cellStyle name="SAPBEXHLevel2 5 10 2 2 2" xfId="25303" xr:uid="{00000000-0005-0000-0000-000094670000}"/>
    <cellStyle name="SAPBEXHLevel2 5 10 2 3" xfId="12130" xr:uid="{00000000-0005-0000-0000-000095670000}"/>
    <cellStyle name="SAPBEXHLevel2 5 10 2 3 2" xfId="27974" xr:uid="{00000000-0005-0000-0000-000096670000}"/>
    <cellStyle name="SAPBEXHLevel2 5 10 2 4" xfId="14550" xr:uid="{00000000-0005-0000-0000-000097670000}"/>
    <cellStyle name="SAPBEXHLevel2 5 10 2 4 2" xfId="30053" xr:uid="{00000000-0005-0000-0000-000098670000}"/>
    <cellStyle name="SAPBEXHLevel2 5 10 2 5" xfId="17453" xr:uid="{00000000-0005-0000-0000-000099670000}"/>
    <cellStyle name="SAPBEXHLevel2 5 10 2 5 2" xfId="32569" xr:uid="{00000000-0005-0000-0000-00009A670000}"/>
    <cellStyle name="SAPBEXHLevel2 5 10 2 6" xfId="20061" xr:uid="{00000000-0005-0000-0000-00009B670000}"/>
    <cellStyle name="SAPBEXHLevel2 5 10 2 6 2" xfId="34998" xr:uid="{00000000-0005-0000-0000-00009C670000}"/>
    <cellStyle name="SAPBEXHLevel2 5 10 2 7" xfId="21514" xr:uid="{00000000-0005-0000-0000-00009D670000}"/>
    <cellStyle name="SAPBEXHLevel2 5 10 2 7 2" xfId="36440" xr:uid="{00000000-0005-0000-0000-00009E670000}"/>
    <cellStyle name="SAPBEXHLevel2 5 10 2 8" xfId="41508" xr:uid="{8B136CFC-E417-424D-B0AC-518872F46476}"/>
    <cellStyle name="SAPBEXHLevel2 5 10 2 9" xfId="44134" xr:uid="{A7B9CB53-9361-402B-9E26-9C36170E1A75}"/>
    <cellStyle name="SAPBEXHLevel2 5 10 3" xfId="8570" xr:uid="{00000000-0005-0000-0000-00009F670000}"/>
    <cellStyle name="SAPBEXHLevel2 5 10 3 2" xfId="24599" xr:uid="{00000000-0005-0000-0000-0000A0670000}"/>
    <cellStyle name="SAPBEXHLevel2 5 10 4" xfId="11397" xr:uid="{00000000-0005-0000-0000-0000A1670000}"/>
    <cellStyle name="SAPBEXHLevel2 5 10 4 2" xfId="27264" xr:uid="{00000000-0005-0000-0000-0000A2670000}"/>
    <cellStyle name="SAPBEXHLevel2 5 10 5" xfId="10475" xr:uid="{00000000-0005-0000-0000-0000A3670000}"/>
    <cellStyle name="SAPBEXHLevel2 5 10 5 2" xfId="26397" xr:uid="{00000000-0005-0000-0000-0000A4670000}"/>
    <cellStyle name="SAPBEXHLevel2 5 10 6" xfId="16749" xr:uid="{00000000-0005-0000-0000-0000A5670000}"/>
    <cellStyle name="SAPBEXHLevel2 5 10 6 2" xfId="31887" xr:uid="{00000000-0005-0000-0000-0000A6670000}"/>
    <cellStyle name="SAPBEXHLevel2 5 10 7" xfId="19359" xr:uid="{00000000-0005-0000-0000-0000A7670000}"/>
    <cellStyle name="SAPBEXHLevel2 5 10 7 2" xfId="34306" xr:uid="{00000000-0005-0000-0000-0000A8670000}"/>
    <cellStyle name="SAPBEXHLevel2 5 10 8" xfId="40418" xr:uid="{2145BF1E-340B-4FB3-864C-29950B778210}"/>
    <cellStyle name="SAPBEXHLevel2 5 10 9" xfId="42915" xr:uid="{8C3D17C4-E413-4908-A037-9D0F83ED6095}"/>
    <cellStyle name="SAPBEXHLevel2 5 11" xfId="3403" xr:uid="{00000000-0005-0000-0000-0000A9670000}"/>
    <cellStyle name="SAPBEXHLevel2 5 11 10" xfId="45109" xr:uid="{9BB6F144-89D3-4996-B236-33A88A8D9D00}"/>
    <cellStyle name="SAPBEXHLevel2 5 11 11" xfId="47435" xr:uid="{27343A26-9531-4FE9-A4DF-8FE3CA96B9D0}"/>
    <cellStyle name="SAPBEXHLevel2 5 11 2" xfId="4155" xr:uid="{00000000-0005-0000-0000-0000AA670000}"/>
    <cellStyle name="SAPBEXHLevel2 5 11 2 10" xfId="46325" xr:uid="{883DF816-2C8E-47DD-9F75-C2E671F06095}"/>
    <cellStyle name="SAPBEXHLevel2 5 11 2 11" xfId="48643" xr:uid="{0D9F4E70-33A7-48EE-B704-65FD7843E9E8}"/>
    <cellStyle name="SAPBEXHLevel2 5 11 2 2" xfId="9310" xr:uid="{00000000-0005-0000-0000-0000AB670000}"/>
    <cellStyle name="SAPBEXHLevel2 5 11 2 2 2" xfId="25302" xr:uid="{00000000-0005-0000-0000-0000AC670000}"/>
    <cellStyle name="SAPBEXHLevel2 5 11 2 3" xfId="12129" xr:uid="{00000000-0005-0000-0000-0000AD670000}"/>
    <cellStyle name="SAPBEXHLevel2 5 11 2 3 2" xfId="27973" xr:uid="{00000000-0005-0000-0000-0000AE670000}"/>
    <cellStyle name="SAPBEXHLevel2 5 11 2 4" xfId="14387" xr:uid="{00000000-0005-0000-0000-0000AF670000}"/>
    <cellStyle name="SAPBEXHLevel2 5 11 2 4 2" xfId="29908" xr:uid="{00000000-0005-0000-0000-0000B0670000}"/>
    <cellStyle name="SAPBEXHLevel2 5 11 2 5" xfId="17452" xr:uid="{00000000-0005-0000-0000-0000B1670000}"/>
    <cellStyle name="SAPBEXHLevel2 5 11 2 5 2" xfId="32568" xr:uid="{00000000-0005-0000-0000-0000B2670000}"/>
    <cellStyle name="SAPBEXHLevel2 5 11 2 6" xfId="20060" xr:uid="{00000000-0005-0000-0000-0000B3670000}"/>
    <cellStyle name="SAPBEXHLevel2 5 11 2 6 2" xfId="34997" xr:uid="{00000000-0005-0000-0000-0000B4670000}"/>
    <cellStyle name="SAPBEXHLevel2 5 11 2 7" xfId="21741" xr:uid="{00000000-0005-0000-0000-0000B5670000}"/>
    <cellStyle name="SAPBEXHLevel2 5 11 2 7 2" xfId="36663" xr:uid="{00000000-0005-0000-0000-0000B6670000}"/>
    <cellStyle name="SAPBEXHLevel2 5 11 2 8" xfId="41507" xr:uid="{3C562FBE-13AB-4167-BCEF-9021E8A64609}"/>
    <cellStyle name="SAPBEXHLevel2 5 11 2 9" xfId="44135" xr:uid="{E4AA10CF-8ABB-43C4-B85A-41620C377F57}"/>
    <cellStyle name="SAPBEXHLevel2 5 11 3" xfId="8571" xr:uid="{00000000-0005-0000-0000-0000B7670000}"/>
    <cellStyle name="SAPBEXHLevel2 5 11 3 2" xfId="24600" xr:uid="{00000000-0005-0000-0000-0000B8670000}"/>
    <cellStyle name="SAPBEXHLevel2 5 11 4" xfId="11398" xr:uid="{00000000-0005-0000-0000-0000B9670000}"/>
    <cellStyle name="SAPBEXHLevel2 5 11 4 2" xfId="27265" xr:uid="{00000000-0005-0000-0000-0000BA670000}"/>
    <cellStyle name="SAPBEXHLevel2 5 11 5" xfId="10147" xr:uid="{00000000-0005-0000-0000-0000BB670000}"/>
    <cellStyle name="SAPBEXHLevel2 5 11 5 2" xfId="26115" xr:uid="{00000000-0005-0000-0000-0000BC670000}"/>
    <cellStyle name="SAPBEXHLevel2 5 11 6" xfId="16750" xr:uid="{00000000-0005-0000-0000-0000BD670000}"/>
    <cellStyle name="SAPBEXHLevel2 5 11 6 2" xfId="31888" xr:uid="{00000000-0005-0000-0000-0000BE670000}"/>
    <cellStyle name="SAPBEXHLevel2 5 11 7" xfId="19360" xr:uid="{00000000-0005-0000-0000-0000BF670000}"/>
    <cellStyle name="SAPBEXHLevel2 5 11 7 2" xfId="34307" xr:uid="{00000000-0005-0000-0000-0000C0670000}"/>
    <cellStyle name="SAPBEXHLevel2 5 11 8" xfId="40616" xr:uid="{7D2DC755-37F6-46C7-A97C-56EEFE81AEBD}"/>
    <cellStyle name="SAPBEXHLevel2 5 11 9" xfId="42916" xr:uid="{DE73FFA9-49B5-4E5E-B153-42CA77DE3DBF}"/>
    <cellStyle name="SAPBEXHLevel2 5 12" xfId="3404" xr:uid="{00000000-0005-0000-0000-0000C1670000}"/>
    <cellStyle name="SAPBEXHLevel2 5 12 10" xfId="45110" xr:uid="{551F0473-22EB-48A2-A928-730DD028B6F3}"/>
    <cellStyle name="SAPBEXHLevel2 5 12 11" xfId="47436" xr:uid="{DF7DED95-8D45-4871-B3EC-79898223FA5A}"/>
    <cellStyle name="SAPBEXHLevel2 5 12 2" xfId="4154" xr:uid="{00000000-0005-0000-0000-0000C2670000}"/>
    <cellStyle name="SAPBEXHLevel2 5 12 2 10" xfId="46326" xr:uid="{33BE3928-EB2B-4C94-81FF-FEF13951AD80}"/>
    <cellStyle name="SAPBEXHLevel2 5 12 2 11" xfId="48644" xr:uid="{D5D997C7-C1C0-46D2-8FDF-0913CADC538C}"/>
    <cellStyle name="SAPBEXHLevel2 5 12 2 2" xfId="9309" xr:uid="{00000000-0005-0000-0000-0000C3670000}"/>
    <cellStyle name="SAPBEXHLevel2 5 12 2 2 2" xfId="25301" xr:uid="{00000000-0005-0000-0000-0000C4670000}"/>
    <cellStyle name="SAPBEXHLevel2 5 12 2 3" xfId="12128" xr:uid="{00000000-0005-0000-0000-0000C5670000}"/>
    <cellStyle name="SAPBEXHLevel2 5 12 2 3 2" xfId="27972" xr:uid="{00000000-0005-0000-0000-0000C6670000}"/>
    <cellStyle name="SAPBEXHLevel2 5 12 2 4" xfId="14551" xr:uid="{00000000-0005-0000-0000-0000C7670000}"/>
    <cellStyle name="SAPBEXHLevel2 5 12 2 4 2" xfId="30054" xr:uid="{00000000-0005-0000-0000-0000C8670000}"/>
    <cellStyle name="SAPBEXHLevel2 5 12 2 5" xfId="17451" xr:uid="{00000000-0005-0000-0000-0000C9670000}"/>
    <cellStyle name="SAPBEXHLevel2 5 12 2 5 2" xfId="32567" xr:uid="{00000000-0005-0000-0000-0000CA670000}"/>
    <cellStyle name="SAPBEXHLevel2 5 12 2 6" xfId="20059" xr:uid="{00000000-0005-0000-0000-0000CB670000}"/>
    <cellStyle name="SAPBEXHLevel2 5 12 2 6 2" xfId="34996" xr:uid="{00000000-0005-0000-0000-0000CC670000}"/>
    <cellStyle name="SAPBEXHLevel2 5 12 2 7" xfId="21513" xr:uid="{00000000-0005-0000-0000-0000CD670000}"/>
    <cellStyle name="SAPBEXHLevel2 5 12 2 7 2" xfId="36439" xr:uid="{00000000-0005-0000-0000-0000CE670000}"/>
    <cellStyle name="SAPBEXHLevel2 5 12 2 8" xfId="41506" xr:uid="{6FFB41A4-A0F8-4DE2-A85D-86BD8F263483}"/>
    <cellStyle name="SAPBEXHLevel2 5 12 2 9" xfId="44136" xr:uid="{8B814DEB-6C4E-4E90-9DC1-F59A72E68923}"/>
    <cellStyle name="SAPBEXHLevel2 5 12 3" xfId="8572" xr:uid="{00000000-0005-0000-0000-0000CF670000}"/>
    <cellStyle name="SAPBEXHLevel2 5 12 3 2" xfId="24601" xr:uid="{00000000-0005-0000-0000-0000D0670000}"/>
    <cellStyle name="SAPBEXHLevel2 5 12 4" xfId="11399" xr:uid="{00000000-0005-0000-0000-0000D1670000}"/>
    <cellStyle name="SAPBEXHLevel2 5 12 4 2" xfId="27266" xr:uid="{00000000-0005-0000-0000-0000D2670000}"/>
    <cellStyle name="SAPBEXHLevel2 5 12 5" xfId="14331" xr:uid="{00000000-0005-0000-0000-0000D3670000}"/>
    <cellStyle name="SAPBEXHLevel2 5 12 5 2" xfId="29854" xr:uid="{00000000-0005-0000-0000-0000D4670000}"/>
    <cellStyle name="SAPBEXHLevel2 5 12 6" xfId="16751" xr:uid="{00000000-0005-0000-0000-0000D5670000}"/>
    <cellStyle name="SAPBEXHLevel2 5 12 6 2" xfId="31889" xr:uid="{00000000-0005-0000-0000-0000D6670000}"/>
    <cellStyle name="SAPBEXHLevel2 5 12 7" xfId="19361" xr:uid="{00000000-0005-0000-0000-0000D7670000}"/>
    <cellStyle name="SAPBEXHLevel2 5 12 7 2" xfId="34308" xr:uid="{00000000-0005-0000-0000-0000D8670000}"/>
    <cellStyle name="SAPBEXHLevel2 5 12 8" xfId="39477" xr:uid="{D284C08C-9389-48FC-85F8-A0B3C56CA1BB}"/>
    <cellStyle name="SAPBEXHLevel2 5 12 9" xfId="42917" xr:uid="{2B97E279-3D08-4F8E-B306-B19944B9160C}"/>
    <cellStyle name="SAPBEXHLevel2 5 13" xfId="3405" xr:uid="{00000000-0005-0000-0000-0000D9670000}"/>
    <cellStyle name="SAPBEXHLevel2 5 13 10" xfId="45111" xr:uid="{598C359F-5946-4D30-9436-4FA3BEFE598E}"/>
    <cellStyle name="SAPBEXHLevel2 5 13 11" xfId="47437" xr:uid="{E300EA4D-BC79-4E93-A6AA-5DBB7724DAD5}"/>
    <cellStyle name="SAPBEXHLevel2 5 13 2" xfId="4153" xr:uid="{00000000-0005-0000-0000-0000DA670000}"/>
    <cellStyle name="SAPBEXHLevel2 5 13 2 10" xfId="46327" xr:uid="{B090C1FB-BD50-494C-B2E1-D3BB828B7B55}"/>
    <cellStyle name="SAPBEXHLevel2 5 13 2 11" xfId="48645" xr:uid="{B13C68C8-CEDC-45FB-85CD-6B94A75C8042}"/>
    <cellStyle name="SAPBEXHLevel2 5 13 2 2" xfId="9308" xr:uid="{00000000-0005-0000-0000-0000DB670000}"/>
    <cellStyle name="SAPBEXHLevel2 5 13 2 2 2" xfId="25300" xr:uid="{00000000-0005-0000-0000-0000DC670000}"/>
    <cellStyle name="SAPBEXHLevel2 5 13 2 3" xfId="12127" xr:uid="{00000000-0005-0000-0000-0000DD670000}"/>
    <cellStyle name="SAPBEXHLevel2 5 13 2 3 2" xfId="27971" xr:uid="{00000000-0005-0000-0000-0000DE670000}"/>
    <cellStyle name="SAPBEXHLevel2 5 13 2 4" xfId="14386" xr:uid="{00000000-0005-0000-0000-0000DF670000}"/>
    <cellStyle name="SAPBEXHLevel2 5 13 2 4 2" xfId="29907" xr:uid="{00000000-0005-0000-0000-0000E0670000}"/>
    <cellStyle name="SAPBEXHLevel2 5 13 2 5" xfId="17450" xr:uid="{00000000-0005-0000-0000-0000E1670000}"/>
    <cellStyle name="SAPBEXHLevel2 5 13 2 5 2" xfId="32566" xr:uid="{00000000-0005-0000-0000-0000E2670000}"/>
    <cellStyle name="SAPBEXHLevel2 5 13 2 6" xfId="20058" xr:uid="{00000000-0005-0000-0000-0000E3670000}"/>
    <cellStyle name="SAPBEXHLevel2 5 13 2 6 2" xfId="34995" xr:uid="{00000000-0005-0000-0000-0000E4670000}"/>
    <cellStyle name="SAPBEXHLevel2 5 13 2 7" xfId="21742" xr:uid="{00000000-0005-0000-0000-0000E5670000}"/>
    <cellStyle name="SAPBEXHLevel2 5 13 2 7 2" xfId="36664" xr:uid="{00000000-0005-0000-0000-0000E6670000}"/>
    <cellStyle name="SAPBEXHLevel2 5 13 2 8" xfId="41505" xr:uid="{81D2BCCF-D3B1-4469-9869-804442A15592}"/>
    <cellStyle name="SAPBEXHLevel2 5 13 2 9" xfId="44137" xr:uid="{3AD8DDC2-5F36-45D0-8DC2-2E30534EAD79}"/>
    <cellStyle name="SAPBEXHLevel2 5 13 3" xfId="8573" xr:uid="{00000000-0005-0000-0000-0000E7670000}"/>
    <cellStyle name="SAPBEXHLevel2 5 13 3 2" xfId="24602" xr:uid="{00000000-0005-0000-0000-0000E8670000}"/>
    <cellStyle name="SAPBEXHLevel2 5 13 4" xfId="11400" xr:uid="{00000000-0005-0000-0000-0000E9670000}"/>
    <cellStyle name="SAPBEXHLevel2 5 13 4 2" xfId="27267" xr:uid="{00000000-0005-0000-0000-0000EA670000}"/>
    <cellStyle name="SAPBEXHLevel2 5 13 5" xfId="14491" xr:uid="{00000000-0005-0000-0000-0000EB670000}"/>
    <cellStyle name="SAPBEXHLevel2 5 13 5 2" xfId="30007" xr:uid="{00000000-0005-0000-0000-0000EC670000}"/>
    <cellStyle name="SAPBEXHLevel2 5 13 6" xfId="16752" xr:uid="{00000000-0005-0000-0000-0000ED670000}"/>
    <cellStyle name="SAPBEXHLevel2 5 13 6 2" xfId="31890" xr:uid="{00000000-0005-0000-0000-0000EE670000}"/>
    <cellStyle name="SAPBEXHLevel2 5 13 7" xfId="19362" xr:uid="{00000000-0005-0000-0000-0000EF670000}"/>
    <cellStyle name="SAPBEXHLevel2 5 13 7 2" xfId="34309" xr:uid="{00000000-0005-0000-0000-0000F0670000}"/>
    <cellStyle name="SAPBEXHLevel2 5 13 8" xfId="38228" xr:uid="{02CF3A19-3269-4540-8FDF-65A2E0C513D1}"/>
    <cellStyle name="SAPBEXHLevel2 5 13 9" xfId="42918" xr:uid="{78A5F3E3-8A87-4F61-9414-061AABB42952}"/>
    <cellStyle name="SAPBEXHLevel2 5 14" xfId="3406" xr:uid="{00000000-0005-0000-0000-0000F1670000}"/>
    <cellStyle name="SAPBEXHLevel2 5 14 10" xfId="45112" xr:uid="{4A4B8990-9B05-493D-A776-53E38AB80BF5}"/>
    <cellStyle name="SAPBEXHLevel2 5 14 11" xfId="47438" xr:uid="{D42F7F3D-0934-4BE4-9E1C-AEA93BFE573A}"/>
    <cellStyle name="SAPBEXHLevel2 5 14 2" xfId="4152" xr:uid="{00000000-0005-0000-0000-0000F2670000}"/>
    <cellStyle name="SAPBEXHLevel2 5 14 2 10" xfId="46328" xr:uid="{082599B8-791A-4F47-8DBE-ABED74F810F8}"/>
    <cellStyle name="SAPBEXHLevel2 5 14 2 11" xfId="48646" xr:uid="{AC1D0231-E7AE-4939-882D-5AF1C21BC2B5}"/>
    <cellStyle name="SAPBEXHLevel2 5 14 2 2" xfId="9307" xr:uid="{00000000-0005-0000-0000-0000F3670000}"/>
    <cellStyle name="SAPBEXHLevel2 5 14 2 2 2" xfId="25299" xr:uid="{00000000-0005-0000-0000-0000F4670000}"/>
    <cellStyle name="SAPBEXHLevel2 5 14 2 3" xfId="12126" xr:uid="{00000000-0005-0000-0000-0000F5670000}"/>
    <cellStyle name="SAPBEXHLevel2 5 14 2 3 2" xfId="27970" xr:uid="{00000000-0005-0000-0000-0000F6670000}"/>
    <cellStyle name="SAPBEXHLevel2 5 14 2 4" xfId="14552" xr:uid="{00000000-0005-0000-0000-0000F7670000}"/>
    <cellStyle name="SAPBEXHLevel2 5 14 2 4 2" xfId="30055" xr:uid="{00000000-0005-0000-0000-0000F8670000}"/>
    <cellStyle name="SAPBEXHLevel2 5 14 2 5" xfId="17449" xr:uid="{00000000-0005-0000-0000-0000F9670000}"/>
    <cellStyle name="SAPBEXHLevel2 5 14 2 5 2" xfId="32565" xr:uid="{00000000-0005-0000-0000-0000FA670000}"/>
    <cellStyle name="SAPBEXHLevel2 5 14 2 6" xfId="20057" xr:uid="{00000000-0005-0000-0000-0000FB670000}"/>
    <cellStyle name="SAPBEXHLevel2 5 14 2 6 2" xfId="34994" xr:uid="{00000000-0005-0000-0000-0000FC670000}"/>
    <cellStyle name="SAPBEXHLevel2 5 14 2 7" xfId="21512" xr:uid="{00000000-0005-0000-0000-0000FD670000}"/>
    <cellStyle name="SAPBEXHLevel2 5 14 2 7 2" xfId="36438" xr:uid="{00000000-0005-0000-0000-0000FE670000}"/>
    <cellStyle name="SAPBEXHLevel2 5 14 2 8" xfId="38146" xr:uid="{E73380C4-207D-486D-828E-ABA3AE019DAF}"/>
    <cellStyle name="SAPBEXHLevel2 5 14 2 9" xfId="44138" xr:uid="{CEDDE065-C6C6-48A0-85DD-EE138C6A5FFF}"/>
    <cellStyle name="SAPBEXHLevel2 5 14 3" xfId="8574" xr:uid="{00000000-0005-0000-0000-0000FF670000}"/>
    <cellStyle name="SAPBEXHLevel2 5 14 3 2" xfId="24603" xr:uid="{00000000-0005-0000-0000-000000680000}"/>
    <cellStyle name="SAPBEXHLevel2 5 14 4" xfId="11401" xr:uid="{00000000-0005-0000-0000-000001680000}"/>
    <cellStyle name="SAPBEXHLevel2 5 14 4 2" xfId="27268" xr:uid="{00000000-0005-0000-0000-000002680000}"/>
    <cellStyle name="SAPBEXHLevel2 5 14 5" xfId="15299" xr:uid="{00000000-0005-0000-0000-000003680000}"/>
    <cellStyle name="SAPBEXHLevel2 5 14 5 2" xfId="30708" xr:uid="{00000000-0005-0000-0000-000004680000}"/>
    <cellStyle name="SAPBEXHLevel2 5 14 6" xfId="16753" xr:uid="{00000000-0005-0000-0000-000005680000}"/>
    <cellStyle name="SAPBEXHLevel2 5 14 6 2" xfId="31891" xr:uid="{00000000-0005-0000-0000-000006680000}"/>
    <cellStyle name="SAPBEXHLevel2 5 14 7" xfId="19363" xr:uid="{00000000-0005-0000-0000-000007680000}"/>
    <cellStyle name="SAPBEXHLevel2 5 14 7 2" xfId="34310" xr:uid="{00000000-0005-0000-0000-000008680000}"/>
    <cellStyle name="SAPBEXHLevel2 5 14 8" xfId="40615" xr:uid="{C6DED8AD-F1BF-45BD-860D-3565B2F3EEC6}"/>
    <cellStyle name="SAPBEXHLevel2 5 14 9" xfId="42919" xr:uid="{F2A4A474-0E19-4F4A-B4EA-1376D19994AA}"/>
    <cellStyle name="SAPBEXHLevel2 5 15" xfId="3407" xr:uid="{00000000-0005-0000-0000-000009680000}"/>
    <cellStyle name="SAPBEXHLevel2 5 15 10" xfId="45113" xr:uid="{CF8347B3-3DD7-4EF2-84AC-72ACB7F38EEE}"/>
    <cellStyle name="SAPBEXHLevel2 5 15 11" xfId="47439" xr:uid="{4C616333-99D5-4DF6-9A78-E6DF7A189540}"/>
    <cellStyle name="SAPBEXHLevel2 5 15 2" xfId="4151" xr:uid="{00000000-0005-0000-0000-00000A680000}"/>
    <cellStyle name="SAPBEXHLevel2 5 15 2 10" xfId="46329" xr:uid="{9E46AFE8-AC72-4CED-8A5E-F11177ABB08A}"/>
    <cellStyle name="SAPBEXHLevel2 5 15 2 11" xfId="48647" xr:uid="{9E1391DC-6314-4030-9F3F-AA817A536DC5}"/>
    <cellStyle name="SAPBEXHLevel2 5 15 2 2" xfId="9306" xr:uid="{00000000-0005-0000-0000-00000B680000}"/>
    <cellStyle name="SAPBEXHLevel2 5 15 2 2 2" xfId="25298" xr:uid="{00000000-0005-0000-0000-00000C680000}"/>
    <cellStyle name="SAPBEXHLevel2 5 15 2 3" xfId="12125" xr:uid="{00000000-0005-0000-0000-00000D680000}"/>
    <cellStyle name="SAPBEXHLevel2 5 15 2 3 2" xfId="27969" xr:uid="{00000000-0005-0000-0000-00000E680000}"/>
    <cellStyle name="SAPBEXHLevel2 5 15 2 4" xfId="14385" xr:uid="{00000000-0005-0000-0000-00000F680000}"/>
    <cellStyle name="SAPBEXHLevel2 5 15 2 4 2" xfId="29906" xr:uid="{00000000-0005-0000-0000-000010680000}"/>
    <cellStyle name="SAPBEXHLevel2 5 15 2 5" xfId="17448" xr:uid="{00000000-0005-0000-0000-000011680000}"/>
    <cellStyle name="SAPBEXHLevel2 5 15 2 5 2" xfId="32564" xr:uid="{00000000-0005-0000-0000-000012680000}"/>
    <cellStyle name="SAPBEXHLevel2 5 15 2 6" xfId="20056" xr:uid="{00000000-0005-0000-0000-000013680000}"/>
    <cellStyle name="SAPBEXHLevel2 5 15 2 6 2" xfId="34993" xr:uid="{00000000-0005-0000-0000-000014680000}"/>
    <cellStyle name="SAPBEXHLevel2 5 15 2 7" xfId="21743" xr:uid="{00000000-0005-0000-0000-000015680000}"/>
    <cellStyle name="SAPBEXHLevel2 5 15 2 7 2" xfId="36665" xr:uid="{00000000-0005-0000-0000-000016680000}"/>
    <cellStyle name="SAPBEXHLevel2 5 15 2 8" xfId="41504" xr:uid="{A9152A84-4B81-40D7-BF2A-859FB62B9E73}"/>
    <cellStyle name="SAPBEXHLevel2 5 15 2 9" xfId="44139" xr:uid="{C2F6694E-19E9-4B04-B1E2-345BD06803A2}"/>
    <cellStyle name="SAPBEXHLevel2 5 15 3" xfId="8575" xr:uid="{00000000-0005-0000-0000-000017680000}"/>
    <cellStyle name="SAPBEXHLevel2 5 15 3 2" xfId="24604" xr:uid="{00000000-0005-0000-0000-000018680000}"/>
    <cellStyle name="SAPBEXHLevel2 5 15 4" xfId="11402" xr:uid="{00000000-0005-0000-0000-000019680000}"/>
    <cellStyle name="SAPBEXHLevel2 5 15 4 2" xfId="27269" xr:uid="{00000000-0005-0000-0000-00001A680000}"/>
    <cellStyle name="SAPBEXHLevel2 5 15 5" xfId="13891" xr:uid="{00000000-0005-0000-0000-00001B680000}"/>
    <cellStyle name="SAPBEXHLevel2 5 15 5 2" xfId="29479" xr:uid="{00000000-0005-0000-0000-00001C680000}"/>
    <cellStyle name="SAPBEXHLevel2 5 15 6" xfId="16754" xr:uid="{00000000-0005-0000-0000-00001D680000}"/>
    <cellStyle name="SAPBEXHLevel2 5 15 6 2" xfId="31892" xr:uid="{00000000-0005-0000-0000-00001E680000}"/>
    <cellStyle name="SAPBEXHLevel2 5 15 7" xfId="19364" xr:uid="{00000000-0005-0000-0000-00001F680000}"/>
    <cellStyle name="SAPBEXHLevel2 5 15 7 2" xfId="34311" xr:uid="{00000000-0005-0000-0000-000020680000}"/>
    <cellStyle name="SAPBEXHLevel2 5 15 8" xfId="39476" xr:uid="{3B80C1F4-304C-4191-AB9A-0D2A21D07FC9}"/>
    <cellStyle name="SAPBEXHLevel2 5 15 9" xfId="42920" xr:uid="{2563009B-7EE4-4BC6-956B-20B429DE78B6}"/>
    <cellStyle name="SAPBEXHLevel2 5 16" xfId="3401" xr:uid="{00000000-0005-0000-0000-000021680000}"/>
    <cellStyle name="SAPBEXHLevel2 5 16 10" xfId="42348" xr:uid="{A69D4D11-8425-4643-972E-ED9193C3320A}"/>
    <cellStyle name="SAPBEXHLevel2 5 16 11" xfId="44825" xr:uid="{3B1B8F0C-CB8D-461E-87A1-AF89699D95B2}"/>
    <cellStyle name="SAPBEXHLevel2 5 16 12" xfId="46881" xr:uid="{E3E86861-9A46-4509-90DA-170FBE04AC30}"/>
    <cellStyle name="SAPBEXHLevel2 5 16 13" xfId="49184" xr:uid="{E64223C7-5EEA-4E95-A490-3DA61C426D29}"/>
    <cellStyle name="SAPBEXHLevel2 5 16 2" xfId="8569" xr:uid="{00000000-0005-0000-0000-000022680000}"/>
    <cellStyle name="SAPBEXHLevel2 5 16 2 2" xfId="24598" xr:uid="{00000000-0005-0000-0000-000023680000}"/>
    <cellStyle name="SAPBEXHLevel2 5 16 2 3" xfId="42033" xr:uid="{48FEBD0D-759C-43F2-969D-E90796340C4A}"/>
    <cellStyle name="SAPBEXHLevel2 5 16 2 4" xfId="42471" xr:uid="{BB3952B5-D1F8-4FD5-A596-39F0EF410E76}"/>
    <cellStyle name="SAPBEXHLevel2 5 16 2 5" xfId="44939" xr:uid="{DB42786A-73CE-4805-B1A2-56C9FC09998C}"/>
    <cellStyle name="SAPBEXHLevel2 5 16 2 6" xfId="47002" xr:uid="{05083D7C-BA69-4CB3-A464-326B4511693D}"/>
    <cellStyle name="SAPBEXHLevel2 5 16 2 7" xfId="49299" xr:uid="{CA5E7594-B70F-4D56-BB79-E6795EE979F1}"/>
    <cellStyle name="SAPBEXHLevel2 5 16 3" xfId="11396" xr:uid="{00000000-0005-0000-0000-000024680000}"/>
    <cellStyle name="SAPBEXHLevel2 5 16 3 2" xfId="27263" xr:uid="{00000000-0005-0000-0000-000025680000}"/>
    <cellStyle name="SAPBEXHLevel2 5 16 4" xfId="14780" xr:uid="{00000000-0005-0000-0000-000026680000}"/>
    <cellStyle name="SAPBEXHLevel2 5 16 4 2" xfId="30233" xr:uid="{00000000-0005-0000-0000-000027680000}"/>
    <cellStyle name="SAPBEXHLevel2 5 16 5" xfId="16748" xr:uid="{00000000-0005-0000-0000-000028680000}"/>
    <cellStyle name="SAPBEXHLevel2 5 16 5 2" xfId="31886" xr:uid="{00000000-0005-0000-0000-000029680000}"/>
    <cellStyle name="SAPBEXHLevel2 5 16 6" xfId="19358" xr:uid="{00000000-0005-0000-0000-00002A680000}"/>
    <cellStyle name="SAPBEXHLevel2 5 16 6 2" xfId="34305" xr:uid="{00000000-0005-0000-0000-00002B680000}"/>
    <cellStyle name="SAPBEXHLevel2 5 16 7" xfId="21412" xr:uid="{00000000-0005-0000-0000-00002C680000}"/>
    <cellStyle name="SAPBEXHLevel2 5 16 7 2" xfId="36338" xr:uid="{00000000-0005-0000-0000-00002D680000}"/>
    <cellStyle name="SAPBEXHLevel2 5 16 8" xfId="6371" xr:uid="{00000000-0005-0000-0000-00002E680000}"/>
    <cellStyle name="SAPBEXHLevel2 5 16 9" xfId="41909" xr:uid="{5F312054-974E-4952-8CB3-DC191C884935}"/>
    <cellStyle name="SAPBEXHLevel2 5 17" xfId="4933" xr:uid="{00000000-0005-0000-0000-00002F680000}"/>
    <cellStyle name="SAPBEXHLevel2 5 17 10" xfId="45519" xr:uid="{C7355025-0293-4F24-A766-44EE11D77112}"/>
    <cellStyle name="SAPBEXHLevel2 5 17 11" xfId="47841" xr:uid="{1D9FA13F-3703-4648-A6F1-A1675DFD42C7}"/>
    <cellStyle name="SAPBEXHLevel2 5 17 2" xfId="10087" xr:uid="{00000000-0005-0000-0000-000030680000}"/>
    <cellStyle name="SAPBEXHLevel2 5 17 2 2" xfId="26065" xr:uid="{00000000-0005-0000-0000-000031680000}"/>
    <cellStyle name="SAPBEXHLevel2 5 17 3" xfId="12905" xr:uid="{00000000-0005-0000-0000-000032680000}"/>
    <cellStyle name="SAPBEXHLevel2 5 17 3 2" xfId="28744" xr:uid="{00000000-0005-0000-0000-000033680000}"/>
    <cellStyle name="SAPBEXHLevel2 5 17 4" xfId="10142" xr:uid="{00000000-0005-0000-0000-000034680000}"/>
    <cellStyle name="SAPBEXHLevel2 5 17 4 2" xfId="26111" xr:uid="{00000000-0005-0000-0000-000035680000}"/>
    <cellStyle name="SAPBEXHLevel2 5 17 5" xfId="18222" xr:uid="{00000000-0005-0000-0000-000036680000}"/>
    <cellStyle name="SAPBEXHLevel2 5 17 5 2" xfId="33327" xr:uid="{00000000-0005-0000-0000-000037680000}"/>
    <cellStyle name="SAPBEXHLevel2 5 17 6" xfId="20830" xr:uid="{00000000-0005-0000-0000-000038680000}"/>
    <cellStyle name="SAPBEXHLevel2 5 17 6 2" xfId="35761" xr:uid="{00000000-0005-0000-0000-000039680000}"/>
    <cellStyle name="SAPBEXHLevel2 5 17 7" xfId="22063" xr:uid="{00000000-0005-0000-0000-00003A680000}"/>
    <cellStyle name="SAPBEXHLevel2 5 17 7 2" xfId="36980" xr:uid="{00000000-0005-0000-0000-00003B680000}"/>
    <cellStyle name="SAPBEXHLevel2 5 17 8" xfId="40361" xr:uid="{AB90D5F0-09A1-46B3-BB24-C711A4526E62}"/>
    <cellStyle name="SAPBEXHLevel2 5 17 9" xfId="38873" xr:uid="{D1CA3782-8F22-49D3-8282-FFB951440A35}"/>
    <cellStyle name="SAPBEXHLevel2 5 18" xfId="5387" xr:uid="{00000000-0005-0000-0000-00003C680000}"/>
    <cellStyle name="SAPBEXHLevel2 5 18 2" xfId="37115" xr:uid="{00000000-0005-0000-0000-00003D680000}"/>
    <cellStyle name="SAPBEXHLevel2 5 19" xfId="6867" xr:uid="{00000000-0005-0000-0000-00003E680000}"/>
    <cellStyle name="SAPBEXHLevel2 5 2" xfId="883" xr:uid="{00000000-0005-0000-0000-00003F680000}"/>
    <cellStyle name="SAPBEXHLevel2 5 2 10" xfId="22474" xr:uid="{00000000-0005-0000-0000-000040680000}"/>
    <cellStyle name="SAPBEXHLevel2 5 2 11" xfId="40614" xr:uid="{5C6486DF-6C1F-4F5C-9B6D-C760A3544A14}"/>
    <cellStyle name="SAPBEXHLevel2 5 2 12" xfId="42921" xr:uid="{05DD6C53-32ED-4133-B252-8AFC8FA8238F}"/>
    <cellStyle name="SAPBEXHLevel2 5 2 13" xfId="45114" xr:uid="{1FEF823D-BDFC-4657-BFAD-57507E5BEB6D}"/>
    <cellStyle name="SAPBEXHLevel2 5 2 14" xfId="47440" xr:uid="{B780380E-2460-46F0-9D03-D597787F15F9}"/>
    <cellStyle name="SAPBEXHLevel2 5 2 2" xfId="3408" xr:uid="{00000000-0005-0000-0000-000041680000}"/>
    <cellStyle name="SAPBEXHLevel2 5 2 2 10" xfId="44140" xr:uid="{2278DA4F-9006-47C4-AECB-2A75C5B3BAAC}"/>
    <cellStyle name="SAPBEXHLevel2 5 2 2 11" xfId="46330" xr:uid="{9B0234A1-3E7B-4BF9-9BF7-869DF995ACD8}"/>
    <cellStyle name="SAPBEXHLevel2 5 2 2 12" xfId="48648" xr:uid="{1FAA4829-162D-4779-A5C3-F2A550271D4C}"/>
    <cellStyle name="SAPBEXHLevel2 5 2 2 2" xfId="8576" xr:uid="{00000000-0005-0000-0000-000042680000}"/>
    <cellStyle name="SAPBEXHLevel2 5 2 2 2 2" xfId="24605" xr:uid="{00000000-0005-0000-0000-000043680000}"/>
    <cellStyle name="SAPBEXHLevel2 5 2 2 3" xfId="11403" xr:uid="{00000000-0005-0000-0000-000044680000}"/>
    <cellStyle name="SAPBEXHLevel2 5 2 2 3 2" xfId="27270" xr:uid="{00000000-0005-0000-0000-000045680000}"/>
    <cellStyle name="SAPBEXHLevel2 5 2 2 4" xfId="14974" xr:uid="{00000000-0005-0000-0000-000046680000}"/>
    <cellStyle name="SAPBEXHLevel2 5 2 2 4 2" xfId="30421" xr:uid="{00000000-0005-0000-0000-000047680000}"/>
    <cellStyle name="SAPBEXHLevel2 5 2 2 5" xfId="16755" xr:uid="{00000000-0005-0000-0000-000048680000}"/>
    <cellStyle name="SAPBEXHLevel2 5 2 2 5 2" xfId="31893" xr:uid="{00000000-0005-0000-0000-000049680000}"/>
    <cellStyle name="SAPBEXHLevel2 5 2 2 6" xfId="19365" xr:uid="{00000000-0005-0000-0000-00004A680000}"/>
    <cellStyle name="SAPBEXHLevel2 5 2 2 6 2" xfId="34312" xr:uid="{00000000-0005-0000-0000-00004B680000}"/>
    <cellStyle name="SAPBEXHLevel2 5 2 2 7" xfId="21413" xr:uid="{00000000-0005-0000-0000-00004C680000}"/>
    <cellStyle name="SAPBEXHLevel2 5 2 2 7 2" xfId="36339" xr:uid="{00000000-0005-0000-0000-00004D680000}"/>
    <cellStyle name="SAPBEXHLevel2 5 2 2 8" xfId="6372" xr:uid="{00000000-0005-0000-0000-00004E680000}"/>
    <cellStyle name="SAPBEXHLevel2 5 2 2 9" xfId="41503" xr:uid="{54C8A55D-2CDC-4172-B7AF-97C6D0F951FA}"/>
    <cellStyle name="SAPBEXHLevel2 5 2 3" xfId="4150" xr:uid="{00000000-0005-0000-0000-00004F680000}"/>
    <cellStyle name="SAPBEXHLevel2 5 2 3 2" xfId="9305" xr:uid="{00000000-0005-0000-0000-000050680000}"/>
    <cellStyle name="SAPBEXHLevel2 5 2 3 2 2" xfId="25297" xr:uid="{00000000-0005-0000-0000-000051680000}"/>
    <cellStyle name="SAPBEXHLevel2 5 2 3 3" xfId="12124" xr:uid="{00000000-0005-0000-0000-000052680000}"/>
    <cellStyle name="SAPBEXHLevel2 5 2 3 3 2" xfId="27968" xr:uid="{00000000-0005-0000-0000-000053680000}"/>
    <cellStyle name="SAPBEXHLevel2 5 2 3 4" xfId="8954" xr:uid="{00000000-0005-0000-0000-000054680000}"/>
    <cellStyle name="SAPBEXHLevel2 5 2 3 4 2" xfId="24980" xr:uid="{00000000-0005-0000-0000-000055680000}"/>
    <cellStyle name="SAPBEXHLevel2 5 2 3 5" xfId="17447" xr:uid="{00000000-0005-0000-0000-000056680000}"/>
    <cellStyle name="SAPBEXHLevel2 5 2 3 5 2" xfId="32563" xr:uid="{00000000-0005-0000-0000-000057680000}"/>
    <cellStyle name="SAPBEXHLevel2 5 2 3 6" xfId="20055" xr:uid="{00000000-0005-0000-0000-000058680000}"/>
    <cellStyle name="SAPBEXHLevel2 5 2 3 6 2" xfId="34992" xr:uid="{00000000-0005-0000-0000-000059680000}"/>
    <cellStyle name="SAPBEXHLevel2 5 2 3 7" xfId="21511" xr:uid="{00000000-0005-0000-0000-00005A680000}"/>
    <cellStyle name="SAPBEXHLevel2 5 2 3 7 2" xfId="36437" xr:uid="{00000000-0005-0000-0000-00005B680000}"/>
    <cellStyle name="SAPBEXHLevel2 5 2 4" xfId="5386" xr:uid="{00000000-0005-0000-0000-00005C680000}"/>
    <cellStyle name="SAPBEXHLevel2 5 2 4 2" xfId="37114" xr:uid="{00000000-0005-0000-0000-00005D680000}"/>
    <cellStyle name="SAPBEXHLevel2 5 2 5" xfId="6866" xr:uid="{00000000-0005-0000-0000-00005E680000}"/>
    <cellStyle name="SAPBEXHLevel2 5 2 6" xfId="6608" xr:uid="{00000000-0005-0000-0000-00005F680000}"/>
    <cellStyle name="SAPBEXHLevel2 5 2 7" xfId="10390" xr:uid="{00000000-0005-0000-0000-000060680000}"/>
    <cellStyle name="SAPBEXHLevel2 5 2 8" xfId="6568" xr:uid="{00000000-0005-0000-0000-000061680000}"/>
    <cellStyle name="SAPBEXHLevel2 5 2 9" xfId="6556" xr:uid="{00000000-0005-0000-0000-000062680000}"/>
    <cellStyle name="SAPBEXHLevel2 5 20" xfId="5864" xr:uid="{00000000-0005-0000-0000-000063680000}"/>
    <cellStyle name="SAPBEXHLevel2 5 21" xfId="13497" xr:uid="{00000000-0005-0000-0000-000064680000}"/>
    <cellStyle name="SAPBEXHLevel2 5 22" xfId="13913" xr:uid="{00000000-0005-0000-0000-000065680000}"/>
    <cellStyle name="SAPBEXHLevel2 5 23" xfId="18491" xr:uid="{00000000-0005-0000-0000-000066680000}"/>
    <cellStyle name="SAPBEXHLevel2 5 24" xfId="22236" xr:uid="{00000000-0005-0000-0000-000067680000}"/>
    <cellStyle name="SAPBEXHLevel2 5 25" xfId="22473" xr:uid="{00000000-0005-0000-0000-000068680000}"/>
    <cellStyle name="SAPBEXHLevel2 5 26" xfId="38272" xr:uid="{D9900388-E819-4746-8343-9D1216759E53}"/>
    <cellStyle name="SAPBEXHLevel2 5 27" xfId="41329" xr:uid="{D3D5970D-F86A-4FE9-95F7-8E48CEE7B07D}"/>
    <cellStyle name="SAPBEXHLevel2 5 28" xfId="40257" xr:uid="{8437A022-25A4-4F95-ACD7-EE874EB855C4}"/>
    <cellStyle name="SAPBEXHLevel2 5 29" xfId="40106" xr:uid="{B01325FA-1198-467F-A622-F1751EA482BF}"/>
    <cellStyle name="SAPBEXHLevel2 5 3" xfId="3409" xr:uid="{00000000-0005-0000-0000-000069680000}"/>
    <cellStyle name="SAPBEXHLevel2 5 3 10" xfId="39475" xr:uid="{4DE789EA-4C70-4CD3-94F3-27D55A4ECE4D}"/>
    <cellStyle name="SAPBEXHLevel2 5 3 11" xfId="42922" xr:uid="{35182E2A-089C-4320-8AF4-26E89D575099}"/>
    <cellStyle name="SAPBEXHLevel2 5 3 12" xfId="45115" xr:uid="{EEB400DA-0D08-4701-AE49-329F38A82B9E}"/>
    <cellStyle name="SAPBEXHLevel2 5 3 13" xfId="47441" xr:uid="{D2F2E427-C26B-4934-B826-B02AE576782A}"/>
    <cellStyle name="SAPBEXHLevel2 5 3 2" xfId="4149" xr:uid="{00000000-0005-0000-0000-00006A680000}"/>
    <cellStyle name="SAPBEXHLevel2 5 3 2 10" xfId="46331" xr:uid="{FA2FEA53-9FB1-447E-AF0D-31257C0EDF2F}"/>
    <cellStyle name="SAPBEXHLevel2 5 3 2 11" xfId="48649" xr:uid="{75C73ECC-5A00-4F1C-9AA5-290D35978CA4}"/>
    <cellStyle name="SAPBEXHLevel2 5 3 2 2" xfId="9304" xr:uid="{00000000-0005-0000-0000-00006B680000}"/>
    <cellStyle name="SAPBEXHLevel2 5 3 2 2 2" xfId="25296" xr:uid="{00000000-0005-0000-0000-00006C680000}"/>
    <cellStyle name="SAPBEXHLevel2 5 3 2 3" xfId="12123" xr:uid="{00000000-0005-0000-0000-00006D680000}"/>
    <cellStyle name="SAPBEXHLevel2 5 3 2 3 2" xfId="27967" xr:uid="{00000000-0005-0000-0000-00006E680000}"/>
    <cellStyle name="SAPBEXHLevel2 5 3 2 4" xfId="14553" xr:uid="{00000000-0005-0000-0000-00006F680000}"/>
    <cellStyle name="SAPBEXHLevel2 5 3 2 4 2" xfId="30056" xr:uid="{00000000-0005-0000-0000-000070680000}"/>
    <cellStyle name="SAPBEXHLevel2 5 3 2 5" xfId="17446" xr:uid="{00000000-0005-0000-0000-000071680000}"/>
    <cellStyle name="SAPBEXHLevel2 5 3 2 5 2" xfId="32562" xr:uid="{00000000-0005-0000-0000-000072680000}"/>
    <cellStyle name="SAPBEXHLevel2 5 3 2 6" xfId="20054" xr:uid="{00000000-0005-0000-0000-000073680000}"/>
    <cellStyle name="SAPBEXHLevel2 5 3 2 6 2" xfId="34991" xr:uid="{00000000-0005-0000-0000-000074680000}"/>
    <cellStyle name="SAPBEXHLevel2 5 3 2 7" xfId="21744" xr:uid="{00000000-0005-0000-0000-000075680000}"/>
    <cellStyle name="SAPBEXHLevel2 5 3 2 7 2" xfId="36666" xr:uid="{00000000-0005-0000-0000-000076680000}"/>
    <cellStyle name="SAPBEXHLevel2 5 3 2 8" xfId="41502" xr:uid="{90BDDA9D-F445-42B7-9099-D66FAB613E2D}"/>
    <cellStyle name="SAPBEXHLevel2 5 3 2 9" xfId="44141" xr:uid="{54F824E4-7864-4218-BB68-F35A0ABF69D7}"/>
    <cellStyle name="SAPBEXHLevel2 5 3 3" xfId="8577" xr:uid="{00000000-0005-0000-0000-000077680000}"/>
    <cellStyle name="SAPBEXHLevel2 5 3 3 2" xfId="24606" xr:uid="{00000000-0005-0000-0000-000078680000}"/>
    <cellStyle name="SAPBEXHLevel2 5 3 4" xfId="11404" xr:uid="{00000000-0005-0000-0000-000079680000}"/>
    <cellStyle name="SAPBEXHLevel2 5 3 4 2" xfId="27271" xr:uid="{00000000-0005-0000-0000-00007A680000}"/>
    <cellStyle name="SAPBEXHLevel2 5 3 5" xfId="6712" xr:uid="{00000000-0005-0000-0000-00007B680000}"/>
    <cellStyle name="SAPBEXHLevel2 5 3 5 2" xfId="23201" xr:uid="{00000000-0005-0000-0000-00007C680000}"/>
    <cellStyle name="SAPBEXHLevel2 5 3 6" xfId="16756" xr:uid="{00000000-0005-0000-0000-00007D680000}"/>
    <cellStyle name="SAPBEXHLevel2 5 3 6 2" xfId="31894" xr:uid="{00000000-0005-0000-0000-00007E680000}"/>
    <cellStyle name="SAPBEXHLevel2 5 3 7" xfId="19366" xr:uid="{00000000-0005-0000-0000-00007F680000}"/>
    <cellStyle name="SAPBEXHLevel2 5 3 7 2" xfId="34313" xr:uid="{00000000-0005-0000-0000-000080680000}"/>
    <cellStyle name="SAPBEXHLevel2 5 3 8" xfId="6126" xr:uid="{00000000-0005-0000-0000-000081680000}"/>
    <cellStyle name="SAPBEXHLevel2 5 3 9" xfId="37916" xr:uid="{00000000-0005-0000-0000-000082680000}"/>
    <cellStyle name="SAPBEXHLevel2 5 4" xfId="3410" xr:uid="{00000000-0005-0000-0000-000083680000}"/>
    <cellStyle name="SAPBEXHLevel2 5 4 10" xfId="45116" xr:uid="{C2AC6E86-8F63-488B-9A2F-5843E1FDDFAE}"/>
    <cellStyle name="SAPBEXHLevel2 5 4 11" xfId="47442" xr:uid="{310C6FEC-BF57-4F0F-BA7B-C17C4C8C3558}"/>
    <cellStyle name="SAPBEXHLevel2 5 4 2" xfId="4148" xr:uid="{00000000-0005-0000-0000-000084680000}"/>
    <cellStyle name="SAPBEXHLevel2 5 4 2 10" xfId="46332" xr:uid="{E07C5FE6-4014-4D9E-BB83-B4CD78310780}"/>
    <cellStyle name="SAPBEXHLevel2 5 4 2 11" xfId="48650" xr:uid="{2F467B7B-FCEB-4442-AB3B-BB4930F9BBB9}"/>
    <cellStyle name="SAPBEXHLevel2 5 4 2 2" xfId="9303" xr:uid="{00000000-0005-0000-0000-000085680000}"/>
    <cellStyle name="SAPBEXHLevel2 5 4 2 2 2" xfId="25295" xr:uid="{00000000-0005-0000-0000-000086680000}"/>
    <cellStyle name="SAPBEXHLevel2 5 4 2 3" xfId="12122" xr:uid="{00000000-0005-0000-0000-000087680000}"/>
    <cellStyle name="SAPBEXHLevel2 5 4 2 3 2" xfId="27966" xr:uid="{00000000-0005-0000-0000-000088680000}"/>
    <cellStyle name="SAPBEXHLevel2 5 4 2 4" xfId="14384" xr:uid="{00000000-0005-0000-0000-000089680000}"/>
    <cellStyle name="SAPBEXHLevel2 5 4 2 4 2" xfId="29905" xr:uid="{00000000-0005-0000-0000-00008A680000}"/>
    <cellStyle name="SAPBEXHLevel2 5 4 2 5" xfId="17445" xr:uid="{00000000-0005-0000-0000-00008B680000}"/>
    <cellStyle name="SAPBEXHLevel2 5 4 2 5 2" xfId="32561" xr:uid="{00000000-0005-0000-0000-00008C680000}"/>
    <cellStyle name="SAPBEXHLevel2 5 4 2 6" xfId="20053" xr:uid="{00000000-0005-0000-0000-00008D680000}"/>
    <cellStyle name="SAPBEXHLevel2 5 4 2 6 2" xfId="34990" xr:uid="{00000000-0005-0000-0000-00008E680000}"/>
    <cellStyle name="SAPBEXHLevel2 5 4 2 7" xfId="21510" xr:uid="{00000000-0005-0000-0000-00008F680000}"/>
    <cellStyle name="SAPBEXHLevel2 5 4 2 7 2" xfId="36436" xr:uid="{00000000-0005-0000-0000-000090680000}"/>
    <cellStyle name="SAPBEXHLevel2 5 4 2 8" xfId="41501" xr:uid="{C9E65D13-2423-4522-9CBB-436505FA79F5}"/>
    <cellStyle name="SAPBEXHLevel2 5 4 2 9" xfId="44142" xr:uid="{7663956C-13D4-49C5-A328-9330128858C1}"/>
    <cellStyle name="SAPBEXHLevel2 5 4 3" xfId="8578" xr:uid="{00000000-0005-0000-0000-000091680000}"/>
    <cellStyle name="SAPBEXHLevel2 5 4 3 2" xfId="24607" xr:uid="{00000000-0005-0000-0000-000092680000}"/>
    <cellStyle name="SAPBEXHLevel2 5 4 4" xfId="11405" xr:uid="{00000000-0005-0000-0000-000093680000}"/>
    <cellStyle name="SAPBEXHLevel2 5 4 4 2" xfId="27272" xr:uid="{00000000-0005-0000-0000-000094680000}"/>
    <cellStyle name="SAPBEXHLevel2 5 4 5" xfId="10366" xr:uid="{00000000-0005-0000-0000-000095680000}"/>
    <cellStyle name="SAPBEXHLevel2 5 4 5 2" xfId="26304" xr:uid="{00000000-0005-0000-0000-000096680000}"/>
    <cellStyle name="SAPBEXHLevel2 5 4 6" xfId="16757" xr:uid="{00000000-0005-0000-0000-000097680000}"/>
    <cellStyle name="SAPBEXHLevel2 5 4 6 2" xfId="31895" xr:uid="{00000000-0005-0000-0000-000098680000}"/>
    <cellStyle name="SAPBEXHLevel2 5 4 7" xfId="19367" xr:uid="{00000000-0005-0000-0000-000099680000}"/>
    <cellStyle name="SAPBEXHLevel2 5 4 7 2" xfId="34314" xr:uid="{00000000-0005-0000-0000-00009A680000}"/>
    <cellStyle name="SAPBEXHLevel2 5 4 8" xfId="40613" xr:uid="{ECB7246C-530F-483F-9E2A-61C017CB699B}"/>
    <cellStyle name="SAPBEXHLevel2 5 4 9" xfId="42923" xr:uid="{F18B0F21-14D5-4F04-95A8-7EB49CF427A4}"/>
    <cellStyle name="SAPBEXHLevel2 5 5" xfId="3411" xr:uid="{00000000-0005-0000-0000-00009B680000}"/>
    <cellStyle name="SAPBEXHLevel2 5 5 10" xfId="45117" xr:uid="{AB8A5B8C-B318-4ED3-A48C-96A1555B151A}"/>
    <cellStyle name="SAPBEXHLevel2 5 5 11" xfId="47443" xr:uid="{C224C83B-D322-4B32-A9E1-FC2A2C96FC87}"/>
    <cellStyle name="SAPBEXHLevel2 5 5 2" xfId="4147" xr:uid="{00000000-0005-0000-0000-00009C680000}"/>
    <cellStyle name="SAPBEXHLevel2 5 5 2 10" xfId="46333" xr:uid="{3C054BC8-FBBE-4857-AC0D-94F265F67646}"/>
    <cellStyle name="SAPBEXHLevel2 5 5 2 11" xfId="48651" xr:uid="{A352B1C3-CA90-4CBF-B689-A1D7AC56EDBD}"/>
    <cellStyle name="SAPBEXHLevel2 5 5 2 2" xfId="9302" xr:uid="{00000000-0005-0000-0000-00009D680000}"/>
    <cellStyle name="SAPBEXHLevel2 5 5 2 2 2" xfId="25294" xr:uid="{00000000-0005-0000-0000-00009E680000}"/>
    <cellStyle name="SAPBEXHLevel2 5 5 2 3" xfId="12121" xr:uid="{00000000-0005-0000-0000-00009F680000}"/>
    <cellStyle name="SAPBEXHLevel2 5 5 2 3 2" xfId="27965" xr:uid="{00000000-0005-0000-0000-0000A0680000}"/>
    <cellStyle name="SAPBEXHLevel2 5 5 2 4" xfId="10314" xr:uid="{00000000-0005-0000-0000-0000A1680000}"/>
    <cellStyle name="SAPBEXHLevel2 5 5 2 4 2" xfId="26256" xr:uid="{00000000-0005-0000-0000-0000A2680000}"/>
    <cellStyle name="SAPBEXHLevel2 5 5 2 5" xfId="17444" xr:uid="{00000000-0005-0000-0000-0000A3680000}"/>
    <cellStyle name="SAPBEXHLevel2 5 5 2 5 2" xfId="32560" xr:uid="{00000000-0005-0000-0000-0000A4680000}"/>
    <cellStyle name="SAPBEXHLevel2 5 5 2 6" xfId="20052" xr:uid="{00000000-0005-0000-0000-0000A5680000}"/>
    <cellStyle name="SAPBEXHLevel2 5 5 2 6 2" xfId="34989" xr:uid="{00000000-0005-0000-0000-0000A6680000}"/>
    <cellStyle name="SAPBEXHLevel2 5 5 2 7" xfId="21745" xr:uid="{00000000-0005-0000-0000-0000A7680000}"/>
    <cellStyle name="SAPBEXHLevel2 5 5 2 7 2" xfId="36667" xr:uid="{00000000-0005-0000-0000-0000A8680000}"/>
    <cellStyle name="SAPBEXHLevel2 5 5 2 8" xfId="41500" xr:uid="{9BBA04C2-39BE-4948-BC0D-C514C6133072}"/>
    <cellStyle name="SAPBEXHLevel2 5 5 2 9" xfId="44143" xr:uid="{44A9EE9C-EC6D-4D12-9AE9-C2BCD0E4927F}"/>
    <cellStyle name="SAPBEXHLevel2 5 5 3" xfId="8579" xr:uid="{00000000-0005-0000-0000-0000A9680000}"/>
    <cellStyle name="SAPBEXHLevel2 5 5 3 2" xfId="24608" xr:uid="{00000000-0005-0000-0000-0000AA680000}"/>
    <cellStyle name="SAPBEXHLevel2 5 5 4" xfId="11406" xr:uid="{00000000-0005-0000-0000-0000AB680000}"/>
    <cellStyle name="SAPBEXHLevel2 5 5 4 2" xfId="27273" xr:uid="{00000000-0005-0000-0000-0000AC680000}"/>
    <cellStyle name="SAPBEXHLevel2 5 5 5" xfId="7827" xr:uid="{00000000-0005-0000-0000-0000AD680000}"/>
    <cellStyle name="SAPBEXHLevel2 5 5 5 2" xfId="23858" xr:uid="{00000000-0005-0000-0000-0000AE680000}"/>
    <cellStyle name="SAPBEXHLevel2 5 5 6" xfId="16758" xr:uid="{00000000-0005-0000-0000-0000AF680000}"/>
    <cellStyle name="SAPBEXHLevel2 5 5 6 2" xfId="31896" xr:uid="{00000000-0005-0000-0000-0000B0680000}"/>
    <cellStyle name="SAPBEXHLevel2 5 5 7" xfId="19368" xr:uid="{00000000-0005-0000-0000-0000B1680000}"/>
    <cellStyle name="SAPBEXHLevel2 5 5 7 2" xfId="34315" xr:uid="{00000000-0005-0000-0000-0000B2680000}"/>
    <cellStyle name="SAPBEXHLevel2 5 5 8" xfId="39474" xr:uid="{F7C109DE-676B-4421-8BF0-D89F5DF3AB9D}"/>
    <cellStyle name="SAPBEXHLevel2 5 5 9" xfId="42924" xr:uid="{CA449F73-9BA7-4B36-8F51-539BCB8A3E87}"/>
    <cellStyle name="SAPBEXHLevel2 5 6" xfId="3412" xr:uid="{00000000-0005-0000-0000-0000B3680000}"/>
    <cellStyle name="SAPBEXHLevel2 5 6 10" xfId="45118" xr:uid="{8B3FB243-15B8-408F-AAE5-AADF7247AD18}"/>
    <cellStyle name="SAPBEXHLevel2 5 6 11" xfId="47444" xr:uid="{78AD1A18-9DD1-4FBE-85F0-9792A869E298}"/>
    <cellStyle name="SAPBEXHLevel2 5 6 2" xfId="4146" xr:uid="{00000000-0005-0000-0000-0000B4680000}"/>
    <cellStyle name="SAPBEXHLevel2 5 6 2 10" xfId="46334" xr:uid="{B24D9060-0436-4D6A-BE8B-0608F04F6AC3}"/>
    <cellStyle name="SAPBEXHLevel2 5 6 2 11" xfId="48652" xr:uid="{7B33F24F-19DD-4B3B-9A06-E6F1D48923E6}"/>
    <cellStyle name="SAPBEXHLevel2 5 6 2 2" xfId="9301" xr:uid="{00000000-0005-0000-0000-0000B5680000}"/>
    <cellStyle name="SAPBEXHLevel2 5 6 2 2 2" xfId="25293" xr:uid="{00000000-0005-0000-0000-0000B6680000}"/>
    <cellStyle name="SAPBEXHLevel2 5 6 2 3" xfId="12120" xr:uid="{00000000-0005-0000-0000-0000B7680000}"/>
    <cellStyle name="SAPBEXHLevel2 5 6 2 3 2" xfId="27964" xr:uid="{00000000-0005-0000-0000-0000B8680000}"/>
    <cellStyle name="SAPBEXHLevel2 5 6 2 4" xfId="14554" xr:uid="{00000000-0005-0000-0000-0000B9680000}"/>
    <cellStyle name="SAPBEXHLevel2 5 6 2 4 2" xfId="30057" xr:uid="{00000000-0005-0000-0000-0000BA680000}"/>
    <cellStyle name="SAPBEXHLevel2 5 6 2 5" xfId="17443" xr:uid="{00000000-0005-0000-0000-0000BB680000}"/>
    <cellStyle name="SAPBEXHLevel2 5 6 2 5 2" xfId="32559" xr:uid="{00000000-0005-0000-0000-0000BC680000}"/>
    <cellStyle name="SAPBEXHLevel2 5 6 2 6" xfId="20051" xr:uid="{00000000-0005-0000-0000-0000BD680000}"/>
    <cellStyle name="SAPBEXHLevel2 5 6 2 6 2" xfId="34988" xr:uid="{00000000-0005-0000-0000-0000BE680000}"/>
    <cellStyle name="SAPBEXHLevel2 5 6 2 7" xfId="21509" xr:uid="{00000000-0005-0000-0000-0000BF680000}"/>
    <cellStyle name="SAPBEXHLevel2 5 6 2 7 2" xfId="36435" xr:uid="{00000000-0005-0000-0000-0000C0680000}"/>
    <cellStyle name="SAPBEXHLevel2 5 6 2 8" xfId="41499" xr:uid="{5C09E6C2-0C71-4FD0-8EA8-ADC819AEACF2}"/>
    <cellStyle name="SAPBEXHLevel2 5 6 2 9" xfId="44144" xr:uid="{A8A2EC93-6980-4D26-950B-75F0948E4C81}"/>
    <cellStyle name="SAPBEXHLevel2 5 6 3" xfId="8580" xr:uid="{00000000-0005-0000-0000-0000C1680000}"/>
    <cellStyle name="SAPBEXHLevel2 5 6 3 2" xfId="24609" xr:uid="{00000000-0005-0000-0000-0000C2680000}"/>
    <cellStyle name="SAPBEXHLevel2 5 6 4" xfId="11407" xr:uid="{00000000-0005-0000-0000-0000C3680000}"/>
    <cellStyle name="SAPBEXHLevel2 5 6 4 2" xfId="27274" xr:uid="{00000000-0005-0000-0000-0000C4680000}"/>
    <cellStyle name="SAPBEXHLevel2 5 6 5" xfId="13893" xr:uid="{00000000-0005-0000-0000-0000C5680000}"/>
    <cellStyle name="SAPBEXHLevel2 5 6 5 2" xfId="29481" xr:uid="{00000000-0005-0000-0000-0000C6680000}"/>
    <cellStyle name="SAPBEXHLevel2 5 6 6" xfId="16759" xr:uid="{00000000-0005-0000-0000-0000C7680000}"/>
    <cellStyle name="SAPBEXHLevel2 5 6 6 2" xfId="31897" xr:uid="{00000000-0005-0000-0000-0000C8680000}"/>
    <cellStyle name="SAPBEXHLevel2 5 6 7" xfId="19369" xr:uid="{00000000-0005-0000-0000-0000C9680000}"/>
    <cellStyle name="SAPBEXHLevel2 5 6 7 2" xfId="34316" xr:uid="{00000000-0005-0000-0000-0000CA680000}"/>
    <cellStyle name="SAPBEXHLevel2 5 6 8" xfId="40612" xr:uid="{D0E50DD4-DDBE-4A3A-9E5A-EA73087D2F67}"/>
    <cellStyle name="SAPBEXHLevel2 5 6 9" xfId="42925" xr:uid="{EDAD3D0C-D95E-45A9-B193-C089E3325009}"/>
    <cellStyle name="SAPBEXHLevel2 5 7" xfId="3413" xr:uid="{00000000-0005-0000-0000-0000CB680000}"/>
    <cellStyle name="SAPBEXHLevel2 5 7 10" xfId="45119" xr:uid="{C28F8819-9380-449D-86F5-2F5A55F147C3}"/>
    <cellStyle name="SAPBEXHLevel2 5 7 11" xfId="47445" xr:uid="{0D9E500F-A701-4D5A-AC5E-5B159BEAC7C8}"/>
    <cellStyle name="SAPBEXHLevel2 5 7 2" xfId="4145" xr:uid="{00000000-0005-0000-0000-0000CC680000}"/>
    <cellStyle name="SAPBEXHLevel2 5 7 2 10" xfId="46335" xr:uid="{3FC5C207-D4F8-49F3-902E-C66838E26AE3}"/>
    <cellStyle name="SAPBEXHLevel2 5 7 2 11" xfId="48653" xr:uid="{6F6B0C13-ACDF-410F-AE46-6FFEB85B3A8B}"/>
    <cellStyle name="SAPBEXHLevel2 5 7 2 2" xfId="9300" xr:uid="{00000000-0005-0000-0000-0000CD680000}"/>
    <cellStyle name="SAPBEXHLevel2 5 7 2 2 2" xfId="25292" xr:uid="{00000000-0005-0000-0000-0000CE680000}"/>
    <cellStyle name="SAPBEXHLevel2 5 7 2 3" xfId="12119" xr:uid="{00000000-0005-0000-0000-0000CF680000}"/>
    <cellStyle name="SAPBEXHLevel2 5 7 2 3 2" xfId="27963" xr:uid="{00000000-0005-0000-0000-0000D0680000}"/>
    <cellStyle name="SAPBEXHLevel2 5 7 2 4" xfId="14383" xr:uid="{00000000-0005-0000-0000-0000D1680000}"/>
    <cellStyle name="SAPBEXHLevel2 5 7 2 4 2" xfId="29904" xr:uid="{00000000-0005-0000-0000-0000D2680000}"/>
    <cellStyle name="SAPBEXHLevel2 5 7 2 5" xfId="17442" xr:uid="{00000000-0005-0000-0000-0000D3680000}"/>
    <cellStyle name="SAPBEXHLevel2 5 7 2 5 2" xfId="32558" xr:uid="{00000000-0005-0000-0000-0000D4680000}"/>
    <cellStyle name="SAPBEXHLevel2 5 7 2 6" xfId="20050" xr:uid="{00000000-0005-0000-0000-0000D5680000}"/>
    <cellStyle name="SAPBEXHLevel2 5 7 2 6 2" xfId="34987" xr:uid="{00000000-0005-0000-0000-0000D6680000}"/>
    <cellStyle name="SAPBEXHLevel2 5 7 2 7" xfId="21746" xr:uid="{00000000-0005-0000-0000-0000D7680000}"/>
    <cellStyle name="SAPBEXHLevel2 5 7 2 7 2" xfId="36668" xr:uid="{00000000-0005-0000-0000-0000D8680000}"/>
    <cellStyle name="SAPBEXHLevel2 5 7 2 8" xfId="41498" xr:uid="{D468D566-5606-413B-9EB2-ADB1432B4D65}"/>
    <cellStyle name="SAPBEXHLevel2 5 7 2 9" xfId="44145" xr:uid="{4939D674-1487-481A-82B6-CC53BC8CA059}"/>
    <cellStyle name="SAPBEXHLevel2 5 7 3" xfId="8581" xr:uid="{00000000-0005-0000-0000-0000D9680000}"/>
    <cellStyle name="SAPBEXHLevel2 5 7 3 2" xfId="24610" xr:uid="{00000000-0005-0000-0000-0000DA680000}"/>
    <cellStyle name="SAPBEXHLevel2 5 7 4" xfId="11408" xr:uid="{00000000-0005-0000-0000-0000DB680000}"/>
    <cellStyle name="SAPBEXHLevel2 5 7 4 2" xfId="27275" xr:uid="{00000000-0005-0000-0000-0000DC680000}"/>
    <cellStyle name="SAPBEXHLevel2 5 7 5" xfId="14972" xr:uid="{00000000-0005-0000-0000-0000DD680000}"/>
    <cellStyle name="SAPBEXHLevel2 5 7 5 2" xfId="30419" xr:uid="{00000000-0005-0000-0000-0000DE680000}"/>
    <cellStyle name="SAPBEXHLevel2 5 7 6" xfId="16760" xr:uid="{00000000-0005-0000-0000-0000DF680000}"/>
    <cellStyle name="SAPBEXHLevel2 5 7 6 2" xfId="31898" xr:uid="{00000000-0005-0000-0000-0000E0680000}"/>
    <cellStyle name="SAPBEXHLevel2 5 7 7" xfId="19370" xr:uid="{00000000-0005-0000-0000-0000E1680000}"/>
    <cellStyle name="SAPBEXHLevel2 5 7 7 2" xfId="34317" xr:uid="{00000000-0005-0000-0000-0000E2680000}"/>
    <cellStyle name="SAPBEXHLevel2 5 7 8" xfId="39473" xr:uid="{6F0E9E95-F84E-4B11-A716-C2AAB2D19869}"/>
    <cellStyle name="SAPBEXHLevel2 5 7 9" xfId="42926" xr:uid="{8814D387-75A4-4440-A881-C4345F487D7D}"/>
    <cellStyle name="SAPBEXHLevel2 5 8" xfId="3414" xr:uid="{00000000-0005-0000-0000-0000E3680000}"/>
    <cellStyle name="SAPBEXHLevel2 5 8 10" xfId="45120" xr:uid="{A7F24D91-ADE3-4432-818D-B82C0B1BEDFE}"/>
    <cellStyle name="SAPBEXHLevel2 5 8 11" xfId="47446" xr:uid="{42F2465D-9B1E-461D-825D-C653029F9F48}"/>
    <cellStyle name="SAPBEXHLevel2 5 8 2" xfId="4144" xr:uid="{00000000-0005-0000-0000-0000E4680000}"/>
    <cellStyle name="SAPBEXHLevel2 5 8 2 10" xfId="46336" xr:uid="{DD473AF4-96C1-4C51-8EA9-F931FDC7C409}"/>
    <cellStyle name="SAPBEXHLevel2 5 8 2 11" xfId="48654" xr:uid="{41F88BC6-30E3-4F30-B086-24673C7C2E91}"/>
    <cellStyle name="SAPBEXHLevel2 5 8 2 2" xfId="9299" xr:uid="{00000000-0005-0000-0000-0000E5680000}"/>
    <cellStyle name="SAPBEXHLevel2 5 8 2 2 2" xfId="25291" xr:uid="{00000000-0005-0000-0000-0000E6680000}"/>
    <cellStyle name="SAPBEXHLevel2 5 8 2 3" xfId="12118" xr:uid="{00000000-0005-0000-0000-0000E7680000}"/>
    <cellStyle name="SAPBEXHLevel2 5 8 2 3 2" xfId="27962" xr:uid="{00000000-0005-0000-0000-0000E8680000}"/>
    <cellStyle name="SAPBEXHLevel2 5 8 2 4" xfId="5963" xr:uid="{00000000-0005-0000-0000-0000E9680000}"/>
    <cellStyle name="SAPBEXHLevel2 5 8 2 4 2" xfId="22937" xr:uid="{00000000-0005-0000-0000-0000EA680000}"/>
    <cellStyle name="SAPBEXHLevel2 5 8 2 5" xfId="17441" xr:uid="{00000000-0005-0000-0000-0000EB680000}"/>
    <cellStyle name="SAPBEXHLevel2 5 8 2 5 2" xfId="32557" xr:uid="{00000000-0005-0000-0000-0000EC680000}"/>
    <cellStyle name="SAPBEXHLevel2 5 8 2 6" xfId="20049" xr:uid="{00000000-0005-0000-0000-0000ED680000}"/>
    <cellStyle name="SAPBEXHLevel2 5 8 2 6 2" xfId="34986" xr:uid="{00000000-0005-0000-0000-0000EE680000}"/>
    <cellStyle name="SAPBEXHLevel2 5 8 2 7" xfId="21508" xr:uid="{00000000-0005-0000-0000-0000EF680000}"/>
    <cellStyle name="SAPBEXHLevel2 5 8 2 7 2" xfId="36434" xr:uid="{00000000-0005-0000-0000-0000F0680000}"/>
    <cellStyle name="SAPBEXHLevel2 5 8 2 8" xfId="41497" xr:uid="{34A33CF6-13A9-4B1A-9017-5B2CB4148CE3}"/>
    <cellStyle name="SAPBEXHLevel2 5 8 2 9" xfId="44146" xr:uid="{1140A157-1EC3-4CBD-9E54-BDFC0E07ABA8}"/>
    <cellStyle name="SAPBEXHLevel2 5 8 3" xfId="8582" xr:uid="{00000000-0005-0000-0000-0000F1680000}"/>
    <cellStyle name="SAPBEXHLevel2 5 8 3 2" xfId="24611" xr:uid="{00000000-0005-0000-0000-0000F2680000}"/>
    <cellStyle name="SAPBEXHLevel2 5 8 4" xfId="11409" xr:uid="{00000000-0005-0000-0000-0000F3680000}"/>
    <cellStyle name="SAPBEXHLevel2 5 8 4 2" xfId="27276" xr:uid="{00000000-0005-0000-0000-0000F4680000}"/>
    <cellStyle name="SAPBEXHLevel2 5 8 5" xfId="14454" xr:uid="{00000000-0005-0000-0000-0000F5680000}"/>
    <cellStyle name="SAPBEXHLevel2 5 8 5 2" xfId="29971" xr:uid="{00000000-0005-0000-0000-0000F6680000}"/>
    <cellStyle name="SAPBEXHLevel2 5 8 6" xfId="16761" xr:uid="{00000000-0005-0000-0000-0000F7680000}"/>
    <cellStyle name="SAPBEXHLevel2 5 8 6 2" xfId="31899" xr:uid="{00000000-0005-0000-0000-0000F8680000}"/>
    <cellStyle name="SAPBEXHLevel2 5 8 7" xfId="19371" xr:uid="{00000000-0005-0000-0000-0000F9680000}"/>
    <cellStyle name="SAPBEXHLevel2 5 8 7 2" xfId="34318" xr:uid="{00000000-0005-0000-0000-0000FA680000}"/>
    <cellStyle name="SAPBEXHLevel2 5 8 8" xfId="40611" xr:uid="{E52DB9BE-C9CB-4897-B9D8-1F6BB7083C76}"/>
    <cellStyle name="SAPBEXHLevel2 5 8 9" xfId="42927" xr:uid="{52E1735B-8F59-4F08-8BC4-027B862D4E7F}"/>
    <cellStyle name="SAPBEXHLevel2 5 9" xfId="3415" xr:uid="{00000000-0005-0000-0000-0000FB680000}"/>
    <cellStyle name="SAPBEXHLevel2 5 9 10" xfId="45121" xr:uid="{55B65C2E-CA1F-4F90-8D94-9E7533F8DBD2}"/>
    <cellStyle name="SAPBEXHLevel2 5 9 11" xfId="47447" xr:uid="{4E6E5AFD-99BB-4D85-A261-E70346AE87B6}"/>
    <cellStyle name="SAPBEXHLevel2 5 9 2" xfId="4143" xr:uid="{00000000-0005-0000-0000-0000FC680000}"/>
    <cellStyle name="SAPBEXHLevel2 5 9 2 10" xfId="46337" xr:uid="{4C943E17-E572-4D8A-806E-B85E83E886E8}"/>
    <cellStyle name="SAPBEXHLevel2 5 9 2 11" xfId="48655" xr:uid="{F12E0B35-4054-4B91-9D0A-CFBC0E12D03B}"/>
    <cellStyle name="SAPBEXHLevel2 5 9 2 2" xfId="9298" xr:uid="{00000000-0005-0000-0000-0000FD680000}"/>
    <cellStyle name="SAPBEXHLevel2 5 9 2 2 2" xfId="25290" xr:uid="{00000000-0005-0000-0000-0000FE680000}"/>
    <cellStyle name="SAPBEXHLevel2 5 9 2 3" xfId="12117" xr:uid="{00000000-0005-0000-0000-0000FF680000}"/>
    <cellStyle name="SAPBEXHLevel2 5 9 2 3 2" xfId="27961" xr:uid="{00000000-0005-0000-0000-000000690000}"/>
    <cellStyle name="SAPBEXHLevel2 5 9 2 4" xfId="14555" xr:uid="{00000000-0005-0000-0000-000001690000}"/>
    <cellStyle name="SAPBEXHLevel2 5 9 2 4 2" xfId="30058" xr:uid="{00000000-0005-0000-0000-000002690000}"/>
    <cellStyle name="SAPBEXHLevel2 5 9 2 5" xfId="17440" xr:uid="{00000000-0005-0000-0000-000003690000}"/>
    <cellStyle name="SAPBEXHLevel2 5 9 2 5 2" xfId="32556" xr:uid="{00000000-0005-0000-0000-000004690000}"/>
    <cellStyle name="SAPBEXHLevel2 5 9 2 6" xfId="20048" xr:uid="{00000000-0005-0000-0000-000005690000}"/>
    <cellStyle name="SAPBEXHLevel2 5 9 2 6 2" xfId="34985" xr:uid="{00000000-0005-0000-0000-000006690000}"/>
    <cellStyle name="SAPBEXHLevel2 5 9 2 7" xfId="15789" xr:uid="{00000000-0005-0000-0000-000007690000}"/>
    <cellStyle name="SAPBEXHLevel2 5 9 2 7 2" xfId="31041" xr:uid="{00000000-0005-0000-0000-000008690000}"/>
    <cellStyle name="SAPBEXHLevel2 5 9 2 8" xfId="41496" xr:uid="{A7FB9588-73B3-42D5-912F-2F3895F7564F}"/>
    <cellStyle name="SAPBEXHLevel2 5 9 2 9" xfId="44147" xr:uid="{B333583F-6C88-47E8-9AA7-052E63CB7C06}"/>
    <cellStyle name="SAPBEXHLevel2 5 9 3" xfId="8583" xr:uid="{00000000-0005-0000-0000-000009690000}"/>
    <cellStyle name="SAPBEXHLevel2 5 9 3 2" xfId="24612" xr:uid="{00000000-0005-0000-0000-00000A690000}"/>
    <cellStyle name="SAPBEXHLevel2 5 9 4" xfId="11410" xr:uid="{00000000-0005-0000-0000-00000B690000}"/>
    <cellStyle name="SAPBEXHLevel2 5 9 4 2" xfId="27277" xr:uid="{00000000-0005-0000-0000-00000C690000}"/>
    <cellStyle name="SAPBEXHLevel2 5 9 5" xfId="6943" xr:uid="{00000000-0005-0000-0000-00000D690000}"/>
    <cellStyle name="SAPBEXHLevel2 5 9 5 2" xfId="23347" xr:uid="{00000000-0005-0000-0000-00000E690000}"/>
    <cellStyle name="SAPBEXHLevel2 5 9 6" xfId="16762" xr:uid="{00000000-0005-0000-0000-00000F690000}"/>
    <cellStyle name="SAPBEXHLevel2 5 9 6 2" xfId="31900" xr:uid="{00000000-0005-0000-0000-000010690000}"/>
    <cellStyle name="SAPBEXHLevel2 5 9 7" xfId="19372" xr:uid="{00000000-0005-0000-0000-000011690000}"/>
    <cellStyle name="SAPBEXHLevel2 5 9 7 2" xfId="34319" xr:uid="{00000000-0005-0000-0000-000012690000}"/>
    <cellStyle name="SAPBEXHLevel2 5 9 8" xfId="39472" xr:uid="{87B23717-7038-46F1-930E-2EB375DA770B}"/>
    <cellStyle name="SAPBEXHLevel2 5 9 9" xfId="42928" xr:uid="{4FCA2C84-96FC-42A4-B50C-CB26621360FD}"/>
    <cellStyle name="SAPBEXHLevel2 6" xfId="884" xr:uid="{00000000-0005-0000-0000-000013690000}"/>
    <cellStyle name="SAPBEXHLevel2 6 10" xfId="15144" xr:uid="{00000000-0005-0000-0000-000014690000}"/>
    <cellStyle name="SAPBEXHLevel2 6 11" xfId="22475" xr:uid="{00000000-0005-0000-0000-000015690000}"/>
    <cellStyle name="SAPBEXHLevel2 6 12" xfId="40610" xr:uid="{196EC0E0-58FF-42ED-B6D0-3F89E882DBE3}"/>
    <cellStyle name="SAPBEXHLevel2 6 13" xfId="42929" xr:uid="{DEF68B01-D48E-4CD8-83EB-91D758D464DC}"/>
    <cellStyle name="SAPBEXHLevel2 6 14" xfId="45122" xr:uid="{82F7BCF4-9360-4D1C-8D29-0CF2E38073F8}"/>
    <cellStyle name="SAPBEXHLevel2 6 15" xfId="47448" xr:uid="{4869B062-1890-47B6-B380-9F35C35FC748}"/>
    <cellStyle name="SAPBEXHLevel2 6 2" xfId="885" xr:uid="{00000000-0005-0000-0000-000016690000}"/>
    <cellStyle name="SAPBEXHLevel2 6 2 10" xfId="44826" xr:uid="{064C0EE9-3C5C-4F9C-95A3-40D330E9D2E3}"/>
    <cellStyle name="SAPBEXHLevel2 6 2 11" xfId="46882" xr:uid="{9121336B-F9E5-4F84-8E88-C4B2B45AA29A}"/>
    <cellStyle name="SAPBEXHLevel2 6 2 12" xfId="49185" xr:uid="{AD08F2E2-59B5-4707-B3A1-4A9F23EA3689}"/>
    <cellStyle name="SAPBEXHLevel2 6 2 2" xfId="5384" xr:uid="{00000000-0005-0000-0000-000017690000}"/>
    <cellStyle name="SAPBEXHLevel2 6 2 2 2" xfId="37527" xr:uid="{00000000-0005-0000-0000-000018690000}"/>
    <cellStyle name="SAPBEXHLevel2 6 2 2 3" xfId="42472" xr:uid="{AE6FC210-B505-4CB8-B6F6-1D781553B9A6}"/>
    <cellStyle name="SAPBEXHLevel2 6 2 2 4" xfId="44940" xr:uid="{E5DDC2C5-8F9E-4C09-AC2D-765B2D45BB2A}"/>
    <cellStyle name="SAPBEXHLevel2 6 2 2 5" xfId="47003" xr:uid="{830F6CFC-3C23-4FDA-BA58-4E75612D6364}"/>
    <cellStyle name="SAPBEXHLevel2 6 2 2 6" xfId="49300" xr:uid="{ABC08505-759C-426A-B1A7-1B318055C5A3}"/>
    <cellStyle name="SAPBEXHLevel2 6 2 3" xfId="6864" xr:uid="{00000000-0005-0000-0000-000019690000}"/>
    <cellStyle name="SAPBEXHLevel2 6 2 4" xfId="14738" xr:uid="{00000000-0005-0000-0000-00001A690000}"/>
    <cellStyle name="SAPBEXHLevel2 6 2 5" xfId="6756" xr:uid="{00000000-0005-0000-0000-00001B690000}"/>
    <cellStyle name="SAPBEXHLevel2 6 2 6" xfId="13410" xr:uid="{00000000-0005-0000-0000-00001C690000}"/>
    <cellStyle name="SAPBEXHLevel2 6 2 7" xfId="18490" xr:uid="{00000000-0005-0000-0000-00001D690000}"/>
    <cellStyle name="SAPBEXHLevel2 6 2 8" xfId="22476" xr:uid="{00000000-0005-0000-0000-00001E690000}"/>
    <cellStyle name="SAPBEXHLevel2 6 2 9" xfId="42349" xr:uid="{0F6B1E9C-03E5-401B-A9CD-9ED6CB52F4C2}"/>
    <cellStyle name="SAPBEXHLevel2 6 3" xfId="3416" xr:uid="{00000000-0005-0000-0000-00001F690000}"/>
    <cellStyle name="SAPBEXHLevel2 6 3 10" xfId="44148" xr:uid="{42A55DEF-0314-4E6F-A3EA-F672610C3593}"/>
    <cellStyle name="SAPBEXHLevel2 6 3 11" xfId="46338" xr:uid="{0CA3CE3F-6EB8-4E9A-B9BB-1C89CCA1C2B9}"/>
    <cellStyle name="SAPBEXHLevel2 6 3 12" xfId="48656" xr:uid="{A5032650-C33C-4D25-A1D1-13D221227B07}"/>
    <cellStyle name="SAPBEXHLevel2 6 3 2" xfId="8584" xr:uid="{00000000-0005-0000-0000-000020690000}"/>
    <cellStyle name="SAPBEXHLevel2 6 3 2 2" xfId="24613" xr:uid="{00000000-0005-0000-0000-000021690000}"/>
    <cellStyle name="SAPBEXHLevel2 6 3 3" xfId="11411" xr:uid="{00000000-0005-0000-0000-000022690000}"/>
    <cellStyle name="SAPBEXHLevel2 6 3 3 2" xfId="27278" xr:uid="{00000000-0005-0000-0000-000023690000}"/>
    <cellStyle name="SAPBEXHLevel2 6 3 4" xfId="10403" xr:uid="{00000000-0005-0000-0000-000024690000}"/>
    <cellStyle name="SAPBEXHLevel2 6 3 4 2" xfId="26328" xr:uid="{00000000-0005-0000-0000-000025690000}"/>
    <cellStyle name="SAPBEXHLevel2 6 3 5" xfId="16763" xr:uid="{00000000-0005-0000-0000-000026690000}"/>
    <cellStyle name="SAPBEXHLevel2 6 3 5 2" xfId="31901" xr:uid="{00000000-0005-0000-0000-000027690000}"/>
    <cellStyle name="SAPBEXHLevel2 6 3 6" xfId="19373" xr:uid="{00000000-0005-0000-0000-000028690000}"/>
    <cellStyle name="SAPBEXHLevel2 6 3 6 2" xfId="34320" xr:uid="{00000000-0005-0000-0000-000029690000}"/>
    <cellStyle name="SAPBEXHLevel2 6 3 7" xfId="21418" xr:uid="{00000000-0005-0000-0000-00002A690000}"/>
    <cellStyle name="SAPBEXHLevel2 6 3 7 2" xfId="36344" xr:uid="{00000000-0005-0000-0000-00002B690000}"/>
    <cellStyle name="SAPBEXHLevel2 6 3 8" xfId="6373" xr:uid="{00000000-0005-0000-0000-00002C690000}"/>
    <cellStyle name="SAPBEXHLevel2 6 3 9" xfId="41495" xr:uid="{2B4D7E8D-C47A-4AEC-BB01-0AADA1CF5440}"/>
    <cellStyle name="SAPBEXHLevel2 6 4" xfId="4142" xr:uid="{00000000-0005-0000-0000-00002D690000}"/>
    <cellStyle name="SAPBEXHLevel2 6 4 2" xfId="9297" xr:uid="{00000000-0005-0000-0000-00002E690000}"/>
    <cellStyle name="SAPBEXHLevel2 6 4 2 2" xfId="25289" xr:uid="{00000000-0005-0000-0000-00002F690000}"/>
    <cellStyle name="SAPBEXHLevel2 6 4 3" xfId="12116" xr:uid="{00000000-0005-0000-0000-000030690000}"/>
    <cellStyle name="SAPBEXHLevel2 6 4 3 2" xfId="27960" xr:uid="{00000000-0005-0000-0000-000031690000}"/>
    <cellStyle name="SAPBEXHLevel2 6 4 4" xfId="10315" xr:uid="{00000000-0005-0000-0000-000032690000}"/>
    <cellStyle name="SAPBEXHLevel2 6 4 4 2" xfId="26257" xr:uid="{00000000-0005-0000-0000-000033690000}"/>
    <cellStyle name="SAPBEXHLevel2 6 4 5" xfId="17439" xr:uid="{00000000-0005-0000-0000-000034690000}"/>
    <cellStyle name="SAPBEXHLevel2 6 4 5 2" xfId="32555" xr:uid="{00000000-0005-0000-0000-000035690000}"/>
    <cellStyle name="SAPBEXHLevel2 6 4 6" xfId="20047" xr:uid="{00000000-0005-0000-0000-000036690000}"/>
    <cellStyle name="SAPBEXHLevel2 6 4 6 2" xfId="34984" xr:uid="{00000000-0005-0000-0000-000037690000}"/>
    <cellStyle name="SAPBEXHLevel2 6 4 7" xfId="22078" xr:uid="{00000000-0005-0000-0000-000038690000}"/>
    <cellStyle name="SAPBEXHLevel2 6 4 7 2" xfId="36995" xr:uid="{00000000-0005-0000-0000-000039690000}"/>
    <cellStyle name="SAPBEXHLevel2 6 5" xfId="5385" xr:uid="{00000000-0005-0000-0000-00003A690000}"/>
    <cellStyle name="SAPBEXHLevel2 6 5 2" xfId="37528" xr:uid="{00000000-0005-0000-0000-00003B690000}"/>
    <cellStyle name="SAPBEXHLevel2 6 6" xfId="6865" xr:uid="{00000000-0005-0000-0000-00003C690000}"/>
    <cellStyle name="SAPBEXHLevel2 6 7" xfId="13372" xr:uid="{00000000-0005-0000-0000-00003D690000}"/>
    <cellStyle name="SAPBEXHLevel2 6 8" xfId="10256" xr:uid="{00000000-0005-0000-0000-00003E690000}"/>
    <cellStyle name="SAPBEXHLevel2 6 9" xfId="6569" xr:uid="{00000000-0005-0000-0000-00003F690000}"/>
    <cellStyle name="SAPBEXHLevel2 7" xfId="886" xr:uid="{00000000-0005-0000-0000-000040690000}"/>
    <cellStyle name="SAPBEXHLevel2 7 10" xfId="13235" xr:uid="{00000000-0005-0000-0000-000041690000}"/>
    <cellStyle name="SAPBEXHLevel2 7 11" xfId="22477" xr:uid="{00000000-0005-0000-0000-000042690000}"/>
    <cellStyle name="SAPBEXHLevel2 7 12" xfId="39471" xr:uid="{BAA6B72B-446A-4417-A7E7-690FD2A105DF}"/>
    <cellStyle name="SAPBEXHLevel2 7 13" xfId="42930" xr:uid="{EB3112CD-AD4A-4BBA-BEF1-35EB44E47F90}"/>
    <cellStyle name="SAPBEXHLevel2 7 14" xfId="45123" xr:uid="{ACE37A7E-37A7-4DF8-AF80-1220B6BB918B}"/>
    <cellStyle name="SAPBEXHLevel2 7 15" xfId="47449" xr:uid="{12B3523F-01B2-4F89-87B9-2CCD2061B2C5}"/>
    <cellStyle name="SAPBEXHLevel2 7 2" xfId="887" xr:uid="{00000000-0005-0000-0000-000043690000}"/>
    <cellStyle name="SAPBEXHLevel2 7 2 10" xfId="44827" xr:uid="{B9C1E0C7-E9A3-4CAD-BAD8-677829ACE6B1}"/>
    <cellStyle name="SAPBEXHLevel2 7 2 11" xfId="46883" xr:uid="{15C65B4D-280A-4559-87EA-6E2D972873B4}"/>
    <cellStyle name="SAPBEXHLevel2 7 2 12" xfId="49186" xr:uid="{D8EEB5F6-887C-4C92-9778-EE790C7A0AA3}"/>
    <cellStyle name="SAPBEXHLevel2 7 2 2" xfId="5382" xr:uid="{00000000-0005-0000-0000-000044690000}"/>
    <cellStyle name="SAPBEXHLevel2 7 2 2 2" xfId="37111" xr:uid="{00000000-0005-0000-0000-000045690000}"/>
    <cellStyle name="SAPBEXHLevel2 7 2 2 3" xfId="42473" xr:uid="{8CBA8805-E2EE-4D63-9ECA-B5280676ABE8}"/>
    <cellStyle name="SAPBEXHLevel2 7 2 2 4" xfId="44941" xr:uid="{D186B2BE-5913-4096-ABD6-FA112A80266B}"/>
    <cellStyle name="SAPBEXHLevel2 7 2 2 5" xfId="47004" xr:uid="{B387725F-C7ED-475F-83C3-034B4609B969}"/>
    <cellStyle name="SAPBEXHLevel2 7 2 2 6" xfId="49301" xr:uid="{6F7CB276-E2E8-4124-AABC-8CE9E5759B25}"/>
    <cellStyle name="SAPBEXHLevel2 7 2 3" xfId="6862" xr:uid="{00000000-0005-0000-0000-000046690000}"/>
    <cellStyle name="SAPBEXHLevel2 7 2 4" xfId="13373" xr:uid="{00000000-0005-0000-0000-000047690000}"/>
    <cellStyle name="SAPBEXHLevel2 7 2 5" xfId="6681" xr:uid="{00000000-0005-0000-0000-000048690000}"/>
    <cellStyle name="SAPBEXHLevel2 7 2 6" xfId="6567" xr:uid="{00000000-0005-0000-0000-000049690000}"/>
    <cellStyle name="SAPBEXHLevel2 7 2 7" xfId="13412" xr:uid="{00000000-0005-0000-0000-00004A690000}"/>
    <cellStyle name="SAPBEXHLevel2 7 2 8" xfId="22478" xr:uid="{00000000-0005-0000-0000-00004B690000}"/>
    <cellStyle name="SAPBEXHLevel2 7 2 9" xfId="42350" xr:uid="{6D40536E-CDB9-4513-8E53-C3FE799704D0}"/>
    <cellStyle name="SAPBEXHLevel2 7 3" xfId="3417" xr:uid="{00000000-0005-0000-0000-00004C690000}"/>
    <cellStyle name="SAPBEXHLevel2 7 3 10" xfId="44149" xr:uid="{1808AB78-5A65-4913-A251-95228BAAA635}"/>
    <cellStyle name="SAPBEXHLevel2 7 3 11" xfId="46339" xr:uid="{AAB2ED53-43D5-48CF-990E-552E2BBCA4FA}"/>
    <cellStyle name="SAPBEXHLevel2 7 3 12" xfId="48657" xr:uid="{660AA735-B265-4B25-82D1-AD370E1EDA35}"/>
    <cellStyle name="SAPBEXHLevel2 7 3 2" xfId="8585" xr:uid="{00000000-0005-0000-0000-00004D690000}"/>
    <cellStyle name="SAPBEXHLevel2 7 3 2 2" xfId="24614" xr:uid="{00000000-0005-0000-0000-00004E690000}"/>
    <cellStyle name="SAPBEXHLevel2 7 3 3" xfId="11412" xr:uid="{00000000-0005-0000-0000-00004F690000}"/>
    <cellStyle name="SAPBEXHLevel2 7 3 3 2" xfId="27279" xr:uid="{00000000-0005-0000-0000-000050690000}"/>
    <cellStyle name="SAPBEXHLevel2 7 3 4" xfId="15298" xr:uid="{00000000-0005-0000-0000-000051690000}"/>
    <cellStyle name="SAPBEXHLevel2 7 3 4 2" xfId="30707" xr:uid="{00000000-0005-0000-0000-000052690000}"/>
    <cellStyle name="SAPBEXHLevel2 7 3 5" xfId="16764" xr:uid="{00000000-0005-0000-0000-000053690000}"/>
    <cellStyle name="SAPBEXHLevel2 7 3 5 2" xfId="31902" xr:uid="{00000000-0005-0000-0000-000054690000}"/>
    <cellStyle name="SAPBEXHLevel2 7 3 6" xfId="19374" xr:uid="{00000000-0005-0000-0000-000055690000}"/>
    <cellStyle name="SAPBEXHLevel2 7 3 6 2" xfId="34321" xr:uid="{00000000-0005-0000-0000-000056690000}"/>
    <cellStyle name="SAPBEXHLevel2 7 3 7" xfId="21419" xr:uid="{00000000-0005-0000-0000-000057690000}"/>
    <cellStyle name="SAPBEXHLevel2 7 3 7 2" xfId="36345" xr:uid="{00000000-0005-0000-0000-000058690000}"/>
    <cellStyle name="SAPBEXHLevel2 7 3 8" xfId="6374" xr:uid="{00000000-0005-0000-0000-000059690000}"/>
    <cellStyle name="SAPBEXHLevel2 7 3 9" xfId="41494" xr:uid="{1EA07C7D-9732-49EF-8433-A9EDACEEE7F1}"/>
    <cellStyle name="SAPBEXHLevel2 7 4" xfId="4141" xr:uid="{00000000-0005-0000-0000-00005A690000}"/>
    <cellStyle name="SAPBEXHLevel2 7 4 2" xfId="9296" xr:uid="{00000000-0005-0000-0000-00005B690000}"/>
    <cellStyle name="SAPBEXHLevel2 7 4 2 2" xfId="25288" xr:uid="{00000000-0005-0000-0000-00005C690000}"/>
    <cellStyle name="SAPBEXHLevel2 7 4 3" xfId="12115" xr:uid="{00000000-0005-0000-0000-00005D690000}"/>
    <cellStyle name="SAPBEXHLevel2 7 4 3 2" xfId="27959" xr:uid="{00000000-0005-0000-0000-00005E690000}"/>
    <cellStyle name="SAPBEXHLevel2 7 4 4" xfId="10441" xr:uid="{00000000-0005-0000-0000-00005F690000}"/>
    <cellStyle name="SAPBEXHLevel2 7 4 4 2" xfId="26364" xr:uid="{00000000-0005-0000-0000-000060690000}"/>
    <cellStyle name="SAPBEXHLevel2 7 4 5" xfId="17438" xr:uid="{00000000-0005-0000-0000-000061690000}"/>
    <cellStyle name="SAPBEXHLevel2 7 4 5 2" xfId="32554" xr:uid="{00000000-0005-0000-0000-000062690000}"/>
    <cellStyle name="SAPBEXHLevel2 7 4 6" xfId="20046" xr:uid="{00000000-0005-0000-0000-000063690000}"/>
    <cellStyle name="SAPBEXHLevel2 7 4 6 2" xfId="34983" xr:uid="{00000000-0005-0000-0000-000064690000}"/>
    <cellStyle name="SAPBEXHLevel2 7 4 7" xfId="15788" xr:uid="{00000000-0005-0000-0000-000065690000}"/>
    <cellStyle name="SAPBEXHLevel2 7 4 7 2" xfId="31040" xr:uid="{00000000-0005-0000-0000-000066690000}"/>
    <cellStyle name="SAPBEXHLevel2 7 5" xfId="5383" xr:uid="{00000000-0005-0000-0000-000067690000}"/>
    <cellStyle name="SAPBEXHLevel2 7 5 2" xfId="37112" xr:uid="{00000000-0005-0000-0000-000068690000}"/>
    <cellStyle name="SAPBEXHLevel2 7 6" xfId="6863" xr:uid="{00000000-0005-0000-0000-000069690000}"/>
    <cellStyle name="SAPBEXHLevel2 7 7" xfId="6606" xr:uid="{00000000-0005-0000-0000-00006A690000}"/>
    <cellStyle name="SAPBEXHLevel2 7 8" xfId="7551" xr:uid="{00000000-0005-0000-0000-00006B690000}"/>
    <cellStyle name="SAPBEXHLevel2 7 9" xfId="6673" xr:uid="{00000000-0005-0000-0000-00006C690000}"/>
    <cellStyle name="SAPBEXHLevel2 8" xfId="888" xr:uid="{00000000-0005-0000-0000-00006D690000}"/>
    <cellStyle name="SAPBEXHLevel2 8 10" xfId="17132" xr:uid="{00000000-0005-0000-0000-00006E690000}"/>
    <cellStyle name="SAPBEXHLevel2 8 11" xfId="22479" xr:uid="{00000000-0005-0000-0000-00006F690000}"/>
    <cellStyle name="SAPBEXHLevel2 8 12" xfId="40609" xr:uid="{FDA8B733-5FA5-45DF-B90F-AB0BADFA7F5B}"/>
    <cellStyle name="SAPBEXHLevel2 8 13" xfId="42931" xr:uid="{DCAB1752-88B7-4D8B-AEFE-80CC8E120063}"/>
    <cellStyle name="SAPBEXHLevel2 8 14" xfId="45124" xr:uid="{A7C7AD56-808F-425A-AA2A-A8B59F422103}"/>
    <cellStyle name="SAPBEXHLevel2 8 15" xfId="47450" xr:uid="{1CC7565F-631B-403A-B7C2-4240E3B92C64}"/>
    <cellStyle name="SAPBEXHLevel2 8 2" xfId="889" xr:uid="{00000000-0005-0000-0000-000070690000}"/>
    <cellStyle name="SAPBEXHLevel2 8 2 10" xfId="44828" xr:uid="{488E1E88-C985-4B4F-B8BB-E7DECA3EF79D}"/>
    <cellStyle name="SAPBEXHLevel2 8 2 11" xfId="46884" xr:uid="{27ED3221-5646-4313-A0B8-EB6EBF0B91C9}"/>
    <cellStyle name="SAPBEXHLevel2 8 2 12" xfId="49187" xr:uid="{837A73EA-9050-4C2F-AF62-50D06CE55C58}"/>
    <cellStyle name="SAPBEXHLevel2 8 2 2" xfId="5380" xr:uid="{00000000-0005-0000-0000-000071690000}"/>
    <cellStyle name="SAPBEXHLevel2 8 2 2 2" xfId="37525" xr:uid="{00000000-0005-0000-0000-000072690000}"/>
    <cellStyle name="SAPBEXHLevel2 8 2 2 3" xfId="42474" xr:uid="{83AC3796-78E8-4726-B533-6844D6F2698B}"/>
    <cellStyle name="SAPBEXHLevel2 8 2 2 4" xfId="44942" xr:uid="{04593FE3-3B2C-4E23-BC22-51AD10138DED}"/>
    <cellStyle name="SAPBEXHLevel2 8 2 2 5" xfId="47005" xr:uid="{E02E2AC3-41D0-4735-A9E5-9111994558C2}"/>
    <cellStyle name="SAPBEXHLevel2 8 2 2 6" xfId="49302" xr:uid="{58D918D0-2F47-48FD-BA96-6A0F7FC94397}"/>
    <cellStyle name="SAPBEXHLevel2 8 2 3" xfId="7633" xr:uid="{00000000-0005-0000-0000-000073690000}"/>
    <cellStyle name="SAPBEXHLevel2 8 2 4" xfId="6662" xr:uid="{00000000-0005-0000-0000-000074690000}"/>
    <cellStyle name="SAPBEXHLevel2 8 2 5" xfId="5826" xr:uid="{00000000-0005-0000-0000-000075690000}"/>
    <cellStyle name="SAPBEXHLevel2 8 2 6" xfId="14518" xr:uid="{00000000-0005-0000-0000-000076690000}"/>
    <cellStyle name="SAPBEXHLevel2 8 2 7" xfId="7818" xr:uid="{00000000-0005-0000-0000-000077690000}"/>
    <cellStyle name="SAPBEXHLevel2 8 2 8" xfId="22480" xr:uid="{00000000-0005-0000-0000-000078690000}"/>
    <cellStyle name="SAPBEXHLevel2 8 2 9" xfId="42351" xr:uid="{E9AA71C3-0881-4AD5-A2A2-9171055B740C}"/>
    <cellStyle name="SAPBEXHLevel2 8 3" xfId="3418" xr:uid="{00000000-0005-0000-0000-000079690000}"/>
    <cellStyle name="SAPBEXHLevel2 8 3 10" xfId="44150" xr:uid="{8B7653B8-49E3-41E3-A12B-1F7EA8D22364}"/>
    <cellStyle name="SAPBEXHLevel2 8 3 11" xfId="46340" xr:uid="{30CED5C0-EF30-4F0B-9A79-0D8B5A975241}"/>
    <cellStyle name="SAPBEXHLevel2 8 3 12" xfId="48658" xr:uid="{6AEA4AFC-353E-4681-989A-FAE07E7747EE}"/>
    <cellStyle name="SAPBEXHLevel2 8 3 2" xfId="8586" xr:uid="{00000000-0005-0000-0000-00007A690000}"/>
    <cellStyle name="SAPBEXHLevel2 8 3 2 2" xfId="24615" xr:uid="{00000000-0005-0000-0000-00007B690000}"/>
    <cellStyle name="SAPBEXHLevel2 8 3 3" xfId="11413" xr:uid="{00000000-0005-0000-0000-00007C690000}"/>
    <cellStyle name="SAPBEXHLevel2 8 3 3 2" xfId="27280" xr:uid="{00000000-0005-0000-0000-00007D690000}"/>
    <cellStyle name="SAPBEXHLevel2 8 3 4" xfId="13892" xr:uid="{00000000-0005-0000-0000-00007E690000}"/>
    <cellStyle name="SAPBEXHLevel2 8 3 4 2" xfId="29480" xr:uid="{00000000-0005-0000-0000-00007F690000}"/>
    <cellStyle name="SAPBEXHLevel2 8 3 5" xfId="16765" xr:uid="{00000000-0005-0000-0000-000080690000}"/>
    <cellStyle name="SAPBEXHLevel2 8 3 5 2" xfId="31903" xr:uid="{00000000-0005-0000-0000-000081690000}"/>
    <cellStyle name="SAPBEXHLevel2 8 3 6" xfId="19375" xr:uid="{00000000-0005-0000-0000-000082690000}"/>
    <cellStyle name="SAPBEXHLevel2 8 3 6 2" xfId="34322" xr:uid="{00000000-0005-0000-0000-000083690000}"/>
    <cellStyle name="SAPBEXHLevel2 8 3 7" xfId="21420" xr:uid="{00000000-0005-0000-0000-000084690000}"/>
    <cellStyle name="SAPBEXHLevel2 8 3 7 2" xfId="36346" xr:uid="{00000000-0005-0000-0000-000085690000}"/>
    <cellStyle name="SAPBEXHLevel2 8 3 8" xfId="6375" xr:uid="{00000000-0005-0000-0000-000086690000}"/>
    <cellStyle name="SAPBEXHLevel2 8 3 9" xfId="38145" xr:uid="{8AA67311-AD10-466C-82E4-7DF263E511F1}"/>
    <cellStyle name="SAPBEXHLevel2 8 4" xfId="4140" xr:uid="{00000000-0005-0000-0000-000087690000}"/>
    <cellStyle name="SAPBEXHLevel2 8 4 2" xfId="9295" xr:uid="{00000000-0005-0000-0000-000088690000}"/>
    <cellStyle name="SAPBEXHLevel2 8 4 2 2" xfId="25287" xr:uid="{00000000-0005-0000-0000-000089690000}"/>
    <cellStyle name="SAPBEXHLevel2 8 4 3" xfId="12114" xr:uid="{00000000-0005-0000-0000-00008A690000}"/>
    <cellStyle name="SAPBEXHLevel2 8 4 3 2" xfId="27958" xr:uid="{00000000-0005-0000-0000-00008B690000}"/>
    <cellStyle name="SAPBEXHLevel2 8 4 4" xfId="10942" xr:uid="{00000000-0005-0000-0000-00008C690000}"/>
    <cellStyle name="SAPBEXHLevel2 8 4 4 2" xfId="26809" xr:uid="{00000000-0005-0000-0000-00008D690000}"/>
    <cellStyle name="SAPBEXHLevel2 8 4 5" xfId="17437" xr:uid="{00000000-0005-0000-0000-00008E690000}"/>
    <cellStyle name="SAPBEXHLevel2 8 4 5 2" xfId="32553" xr:uid="{00000000-0005-0000-0000-00008F690000}"/>
    <cellStyle name="SAPBEXHLevel2 8 4 6" xfId="20045" xr:uid="{00000000-0005-0000-0000-000090690000}"/>
    <cellStyle name="SAPBEXHLevel2 8 4 6 2" xfId="34982" xr:uid="{00000000-0005-0000-0000-000091690000}"/>
    <cellStyle name="SAPBEXHLevel2 8 4 7" xfId="18402" xr:uid="{00000000-0005-0000-0000-000092690000}"/>
    <cellStyle name="SAPBEXHLevel2 8 4 7 2" xfId="33461" xr:uid="{00000000-0005-0000-0000-000093690000}"/>
    <cellStyle name="SAPBEXHLevel2 8 5" xfId="5381" xr:uid="{00000000-0005-0000-0000-000094690000}"/>
    <cellStyle name="SAPBEXHLevel2 8 5 2" xfId="37526" xr:uid="{00000000-0005-0000-0000-000095690000}"/>
    <cellStyle name="SAPBEXHLevel2 8 6" xfId="6861" xr:uid="{00000000-0005-0000-0000-000096690000}"/>
    <cellStyle name="SAPBEXHLevel2 8 7" xfId="13240" xr:uid="{00000000-0005-0000-0000-000097690000}"/>
    <cellStyle name="SAPBEXHLevel2 8 8" xfId="10633" xr:uid="{00000000-0005-0000-0000-000098690000}"/>
    <cellStyle name="SAPBEXHLevel2 8 9" xfId="7554" xr:uid="{00000000-0005-0000-0000-000099690000}"/>
    <cellStyle name="SAPBEXHLevel2 9" xfId="890" xr:uid="{00000000-0005-0000-0000-00009A690000}"/>
    <cellStyle name="SAPBEXHLevel2 9 10" xfId="22481" xr:uid="{00000000-0005-0000-0000-00009B690000}"/>
    <cellStyle name="SAPBEXHLevel2 9 11" xfId="39470" xr:uid="{90937D6B-7101-436A-AC1C-22CBC7D30A9E}"/>
    <cellStyle name="SAPBEXHLevel2 9 12" xfId="42932" xr:uid="{ED262D9A-53A3-4C38-A55B-93F5B5FA718F}"/>
    <cellStyle name="SAPBEXHLevel2 9 13" xfId="45125" xr:uid="{82C4CC02-1340-4AD8-BFE3-43183B5CAF77}"/>
    <cellStyle name="SAPBEXHLevel2 9 14" xfId="47451" xr:uid="{6AE9C75F-6121-45DF-9D4E-353E8FD82A7A}"/>
    <cellStyle name="SAPBEXHLevel2 9 2" xfId="3419" xr:uid="{00000000-0005-0000-0000-00009C690000}"/>
    <cellStyle name="SAPBEXHLevel2 9 2 10" xfId="44151" xr:uid="{2D9EB581-B2A3-46D4-9960-8EAFA8869FEE}"/>
    <cellStyle name="SAPBEXHLevel2 9 2 11" xfId="46341" xr:uid="{A8A3506F-2E8D-454F-A282-7FDA1BE88427}"/>
    <cellStyle name="SAPBEXHLevel2 9 2 12" xfId="48659" xr:uid="{BC87B81E-7F81-4442-9CD0-9076AA13CC13}"/>
    <cellStyle name="SAPBEXHLevel2 9 2 2" xfId="8587" xr:uid="{00000000-0005-0000-0000-00009D690000}"/>
    <cellStyle name="SAPBEXHLevel2 9 2 2 2" xfId="24616" xr:uid="{00000000-0005-0000-0000-00009E690000}"/>
    <cellStyle name="SAPBEXHLevel2 9 2 3" xfId="11414" xr:uid="{00000000-0005-0000-0000-00009F690000}"/>
    <cellStyle name="SAPBEXHLevel2 9 2 3 2" xfId="27281" xr:uid="{00000000-0005-0000-0000-0000A0690000}"/>
    <cellStyle name="SAPBEXHLevel2 9 2 4" xfId="14973" xr:uid="{00000000-0005-0000-0000-0000A1690000}"/>
    <cellStyle name="SAPBEXHLevel2 9 2 4 2" xfId="30420" xr:uid="{00000000-0005-0000-0000-0000A2690000}"/>
    <cellStyle name="SAPBEXHLevel2 9 2 5" xfId="16766" xr:uid="{00000000-0005-0000-0000-0000A3690000}"/>
    <cellStyle name="SAPBEXHLevel2 9 2 5 2" xfId="31904" xr:uid="{00000000-0005-0000-0000-0000A4690000}"/>
    <cellStyle name="SAPBEXHLevel2 9 2 6" xfId="19376" xr:uid="{00000000-0005-0000-0000-0000A5690000}"/>
    <cellStyle name="SAPBEXHLevel2 9 2 6 2" xfId="34323" xr:uid="{00000000-0005-0000-0000-0000A6690000}"/>
    <cellStyle name="SAPBEXHLevel2 9 2 7" xfId="21421" xr:uid="{00000000-0005-0000-0000-0000A7690000}"/>
    <cellStyle name="SAPBEXHLevel2 9 2 7 2" xfId="36347" xr:uid="{00000000-0005-0000-0000-0000A8690000}"/>
    <cellStyle name="SAPBEXHLevel2 9 2 8" xfId="6376" xr:uid="{00000000-0005-0000-0000-0000A9690000}"/>
    <cellStyle name="SAPBEXHLevel2 9 2 9" xfId="41493" xr:uid="{D3C09204-C564-4BA7-98C8-FF45916966F0}"/>
    <cellStyle name="SAPBEXHLevel2 9 3" xfId="4139" xr:uid="{00000000-0005-0000-0000-0000AA690000}"/>
    <cellStyle name="SAPBEXHLevel2 9 3 2" xfId="9294" xr:uid="{00000000-0005-0000-0000-0000AB690000}"/>
    <cellStyle name="SAPBEXHLevel2 9 3 2 2" xfId="25286" xr:uid="{00000000-0005-0000-0000-0000AC690000}"/>
    <cellStyle name="SAPBEXHLevel2 9 3 3" xfId="12113" xr:uid="{00000000-0005-0000-0000-0000AD690000}"/>
    <cellStyle name="SAPBEXHLevel2 9 3 3 2" xfId="27957" xr:uid="{00000000-0005-0000-0000-0000AE690000}"/>
    <cellStyle name="SAPBEXHLevel2 9 3 4" xfId="10316" xr:uid="{00000000-0005-0000-0000-0000AF690000}"/>
    <cellStyle name="SAPBEXHLevel2 9 3 4 2" xfId="26258" xr:uid="{00000000-0005-0000-0000-0000B0690000}"/>
    <cellStyle name="SAPBEXHLevel2 9 3 5" xfId="17436" xr:uid="{00000000-0005-0000-0000-0000B1690000}"/>
    <cellStyle name="SAPBEXHLevel2 9 3 5 2" xfId="32552" xr:uid="{00000000-0005-0000-0000-0000B2690000}"/>
    <cellStyle name="SAPBEXHLevel2 9 3 6" xfId="20044" xr:uid="{00000000-0005-0000-0000-0000B3690000}"/>
    <cellStyle name="SAPBEXHLevel2 9 3 6 2" xfId="34981" xr:uid="{00000000-0005-0000-0000-0000B4690000}"/>
    <cellStyle name="SAPBEXHLevel2 9 3 7" xfId="21205" xr:uid="{00000000-0005-0000-0000-0000B5690000}"/>
    <cellStyle name="SAPBEXHLevel2 9 3 7 2" xfId="36131" xr:uid="{00000000-0005-0000-0000-0000B6690000}"/>
    <cellStyle name="SAPBEXHLevel2 9 4" xfId="5379" xr:uid="{00000000-0005-0000-0000-0000B7690000}"/>
    <cellStyle name="SAPBEXHLevel2 9 4 2" xfId="37524" xr:uid="{00000000-0005-0000-0000-0000B8690000}"/>
    <cellStyle name="SAPBEXHLevel2 9 5" xfId="6860" xr:uid="{00000000-0005-0000-0000-0000B9690000}"/>
    <cellStyle name="SAPBEXHLevel2 9 6" xfId="7813" xr:uid="{00000000-0005-0000-0000-0000BA690000}"/>
    <cellStyle name="SAPBEXHLevel2 9 7" xfId="10637" xr:uid="{00000000-0005-0000-0000-0000BB690000}"/>
    <cellStyle name="SAPBEXHLevel2 9 8" xfId="6001" xr:uid="{00000000-0005-0000-0000-0000BC690000}"/>
    <cellStyle name="SAPBEXHLevel2 9 9" xfId="14764" xr:uid="{00000000-0005-0000-0000-0000BD690000}"/>
    <cellStyle name="SAPBEXHLevel2_CC - Div XRef" xfId="1883" xr:uid="{00000000-0005-0000-0000-0000BE690000}"/>
    <cellStyle name="SAPBEXHLevel2X" xfId="96" xr:uid="{00000000-0005-0000-0000-0000BF690000}"/>
    <cellStyle name="SAPBEXHLevel2X 10" xfId="1884" xr:uid="{00000000-0005-0000-0000-0000C0690000}"/>
    <cellStyle name="SAPBEXHLevel2X 10 10" xfId="45126" xr:uid="{B6FFB347-448F-4B76-A5A2-5E563ED7A2BB}"/>
    <cellStyle name="SAPBEXHLevel2X 10 11" xfId="47452" xr:uid="{559A23FD-7D0B-4064-9851-43919914FEC6}"/>
    <cellStyle name="SAPBEXHLevel2X 10 2" xfId="4138" xr:uid="{00000000-0005-0000-0000-0000C1690000}"/>
    <cellStyle name="SAPBEXHLevel2X 10 2 10" xfId="46342" xr:uid="{95755FD1-E130-4D1A-B8AB-53D4F2FCD76A}"/>
    <cellStyle name="SAPBEXHLevel2X 10 2 11" xfId="48660" xr:uid="{221A2CD0-2BA9-44EF-A7D2-E28F7456BE71}"/>
    <cellStyle name="SAPBEXHLevel2X 10 2 2" xfId="9293" xr:uid="{00000000-0005-0000-0000-0000C2690000}"/>
    <cellStyle name="SAPBEXHLevel2X 10 2 2 2" xfId="25285" xr:uid="{00000000-0005-0000-0000-0000C3690000}"/>
    <cellStyle name="SAPBEXHLevel2X 10 2 3" xfId="12112" xr:uid="{00000000-0005-0000-0000-0000C4690000}"/>
    <cellStyle name="SAPBEXHLevel2X 10 2 3 2" xfId="27956" xr:uid="{00000000-0005-0000-0000-0000C5690000}"/>
    <cellStyle name="SAPBEXHLevel2X 10 2 4" xfId="14556" xr:uid="{00000000-0005-0000-0000-0000C6690000}"/>
    <cellStyle name="SAPBEXHLevel2X 10 2 4 2" xfId="30059" xr:uid="{00000000-0005-0000-0000-0000C7690000}"/>
    <cellStyle name="SAPBEXHLevel2X 10 2 5" xfId="17435" xr:uid="{00000000-0005-0000-0000-0000C8690000}"/>
    <cellStyle name="SAPBEXHLevel2X 10 2 5 2" xfId="32551" xr:uid="{00000000-0005-0000-0000-0000C9690000}"/>
    <cellStyle name="SAPBEXHLevel2X 10 2 6" xfId="20043" xr:uid="{00000000-0005-0000-0000-0000CA690000}"/>
    <cellStyle name="SAPBEXHLevel2X 10 2 6 2" xfId="34980" xr:uid="{00000000-0005-0000-0000-0000CB690000}"/>
    <cellStyle name="SAPBEXHLevel2X 10 2 7" xfId="18403" xr:uid="{00000000-0005-0000-0000-0000CC690000}"/>
    <cellStyle name="SAPBEXHLevel2X 10 2 7 2" xfId="33462" xr:uid="{00000000-0005-0000-0000-0000CD690000}"/>
    <cellStyle name="SAPBEXHLevel2X 10 2 8" xfId="41492" xr:uid="{35944ADB-A06B-4CDF-9CB5-5C6C82947435}"/>
    <cellStyle name="SAPBEXHLevel2X 10 2 9" xfId="44152" xr:uid="{349D5FF7-1DFD-4667-B2FD-631573DC28CE}"/>
    <cellStyle name="SAPBEXHLevel2X 10 3" xfId="7144" xr:uid="{00000000-0005-0000-0000-0000CE690000}"/>
    <cellStyle name="SAPBEXHLevel2X 10 3 2" xfId="23429" xr:uid="{00000000-0005-0000-0000-0000CF690000}"/>
    <cellStyle name="SAPBEXHLevel2X 10 4" xfId="7517" xr:uid="{00000000-0005-0000-0000-0000D0690000}"/>
    <cellStyle name="SAPBEXHLevel2X 10 4 2" xfId="23690" xr:uid="{00000000-0005-0000-0000-0000D1690000}"/>
    <cellStyle name="SAPBEXHLevel2X 10 5" xfId="7567" xr:uid="{00000000-0005-0000-0000-0000D2690000}"/>
    <cellStyle name="SAPBEXHLevel2X 10 5 2" xfId="23719" xr:uid="{00000000-0005-0000-0000-0000D3690000}"/>
    <cellStyle name="SAPBEXHLevel2X 10 6" xfId="6929" xr:uid="{00000000-0005-0000-0000-0000D4690000}"/>
    <cellStyle name="SAPBEXHLevel2X 10 6 2" xfId="23339" xr:uid="{00000000-0005-0000-0000-0000D5690000}"/>
    <cellStyle name="SAPBEXHLevel2X 10 7" xfId="15751" xr:uid="{00000000-0005-0000-0000-0000D6690000}"/>
    <cellStyle name="SAPBEXHLevel2X 10 7 2" xfId="31020" xr:uid="{00000000-0005-0000-0000-0000D7690000}"/>
    <cellStyle name="SAPBEXHLevel2X 10 8" xfId="39469" xr:uid="{811EDD5C-1ED0-4DBD-B126-83C7857C4FC9}"/>
    <cellStyle name="SAPBEXHLevel2X 10 9" xfId="42933" xr:uid="{A16644B3-DEF5-4728-84BF-973EB65902F5}"/>
    <cellStyle name="SAPBEXHLevel2X 11" xfId="1885" xr:uid="{00000000-0005-0000-0000-0000D8690000}"/>
    <cellStyle name="SAPBEXHLevel2X 11 10" xfId="45127" xr:uid="{84CE1700-5EAA-484B-A192-C4BAF1CE65DC}"/>
    <cellStyle name="SAPBEXHLevel2X 11 11" xfId="47453" xr:uid="{2F7ECD73-6C04-4C31-8DE4-CCAE85AA97C1}"/>
    <cellStyle name="SAPBEXHLevel2X 11 2" xfId="4137" xr:uid="{00000000-0005-0000-0000-0000D9690000}"/>
    <cellStyle name="SAPBEXHLevel2X 11 2 10" xfId="46343" xr:uid="{5A1C7304-4D7F-4693-A669-3BE59AE332CC}"/>
    <cellStyle name="SAPBEXHLevel2X 11 2 11" xfId="48661" xr:uid="{8E47A54F-55F9-4448-B470-1A3C97652A73}"/>
    <cellStyle name="SAPBEXHLevel2X 11 2 2" xfId="9292" xr:uid="{00000000-0005-0000-0000-0000DA690000}"/>
    <cellStyle name="SAPBEXHLevel2X 11 2 2 2" xfId="25284" xr:uid="{00000000-0005-0000-0000-0000DB690000}"/>
    <cellStyle name="SAPBEXHLevel2X 11 2 3" xfId="12111" xr:uid="{00000000-0005-0000-0000-0000DC690000}"/>
    <cellStyle name="SAPBEXHLevel2X 11 2 3 2" xfId="27955" xr:uid="{00000000-0005-0000-0000-0000DD690000}"/>
    <cellStyle name="SAPBEXHLevel2X 11 2 4" xfId="14381" xr:uid="{00000000-0005-0000-0000-0000DE690000}"/>
    <cellStyle name="SAPBEXHLevel2X 11 2 4 2" xfId="29902" xr:uid="{00000000-0005-0000-0000-0000DF690000}"/>
    <cellStyle name="SAPBEXHLevel2X 11 2 5" xfId="17434" xr:uid="{00000000-0005-0000-0000-0000E0690000}"/>
    <cellStyle name="SAPBEXHLevel2X 11 2 5 2" xfId="32550" xr:uid="{00000000-0005-0000-0000-0000E1690000}"/>
    <cellStyle name="SAPBEXHLevel2X 11 2 6" xfId="20042" xr:uid="{00000000-0005-0000-0000-0000E2690000}"/>
    <cellStyle name="SAPBEXHLevel2X 11 2 6 2" xfId="34979" xr:uid="{00000000-0005-0000-0000-0000E3690000}"/>
    <cellStyle name="SAPBEXHLevel2X 11 2 7" xfId="21984" xr:uid="{00000000-0005-0000-0000-0000E4690000}"/>
    <cellStyle name="SAPBEXHLevel2X 11 2 7 2" xfId="36903" xr:uid="{00000000-0005-0000-0000-0000E5690000}"/>
    <cellStyle name="SAPBEXHLevel2X 11 2 8" xfId="41491" xr:uid="{8D2EA45F-468C-4834-BB2F-BAF5BDBC854F}"/>
    <cellStyle name="SAPBEXHLevel2X 11 2 9" xfId="44153" xr:uid="{EEB4EE42-EAEC-4ACF-9A52-3E346F972065}"/>
    <cellStyle name="SAPBEXHLevel2X 11 3" xfId="7145" xr:uid="{00000000-0005-0000-0000-0000E6690000}"/>
    <cellStyle name="SAPBEXHLevel2X 11 3 2" xfId="23430" xr:uid="{00000000-0005-0000-0000-0000E7690000}"/>
    <cellStyle name="SAPBEXHLevel2X 11 4" xfId="7516" xr:uid="{00000000-0005-0000-0000-0000E8690000}"/>
    <cellStyle name="SAPBEXHLevel2X 11 4 2" xfId="23689" xr:uid="{00000000-0005-0000-0000-0000E9690000}"/>
    <cellStyle name="SAPBEXHLevel2X 11 5" xfId="13220" xr:uid="{00000000-0005-0000-0000-0000EA690000}"/>
    <cellStyle name="SAPBEXHLevel2X 11 5 2" xfId="28989" xr:uid="{00000000-0005-0000-0000-0000EB690000}"/>
    <cellStyle name="SAPBEXHLevel2X 11 6" xfId="5712" xr:uid="{00000000-0005-0000-0000-0000EC690000}"/>
    <cellStyle name="SAPBEXHLevel2X 11 6 2" xfId="22778" xr:uid="{00000000-0005-0000-0000-0000ED690000}"/>
    <cellStyle name="SAPBEXHLevel2X 11 7" xfId="15750" xr:uid="{00000000-0005-0000-0000-0000EE690000}"/>
    <cellStyle name="SAPBEXHLevel2X 11 7 2" xfId="31019" xr:uid="{00000000-0005-0000-0000-0000EF690000}"/>
    <cellStyle name="SAPBEXHLevel2X 11 8" xfId="38227" xr:uid="{0E07925A-2D81-4CBC-98D9-F8B279187DD6}"/>
    <cellStyle name="SAPBEXHLevel2X 11 9" xfId="42934" xr:uid="{081F2DF9-5DA8-4B81-805C-78685B4986A4}"/>
    <cellStyle name="SAPBEXHLevel2X 12" xfId="1886" xr:uid="{00000000-0005-0000-0000-0000F0690000}"/>
    <cellStyle name="SAPBEXHLevel2X 12 10" xfId="45128" xr:uid="{A2F7201A-23B9-45B7-A581-F07E95A97F33}"/>
    <cellStyle name="SAPBEXHLevel2X 12 11" xfId="47454" xr:uid="{061AE518-0427-43FD-B13C-81C6FB823469}"/>
    <cellStyle name="SAPBEXHLevel2X 12 2" xfId="4136" xr:uid="{00000000-0005-0000-0000-0000F1690000}"/>
    <cellStyle name="SAPBEXHLevel2X 12 2 10" xfId="46344" xr:uid="{D8BAE13E-6357-48A4-B7A6-A255F8B7D76E}"/>
    <cellStyle name="SAPBEXHLevel2X 12 2 11" xfId="48662" xr:uid="{7EA1D8E0-06A2-4E2F-AF2F-E5B623F2A957}"/>
    <cellStyle name="SAPBEXHLevel2X 12 2 2" xfId="9291" xr:uid="{00000000-0005-0000-0000-0000F2690000}"/>
    <cellStyle name="SAPBEXHLevel2X 12 2 2 2" xfId="25283" xr:uid="{00000000-0005-0000-0000-0000F3690000}"/>
    <cellStyle name="SAPBEXHLevel2X 12 2 3" xfId="12110" xr:uid="{00000000-0005-0000-0000-0000F4690000}"/>
    <cellStyle name="SAPBEXHLevel2X 12 2 3 2" xfId="27954" xr:uid="{00000000-0005-0000-0000-0000F5690000}"/>
    <cellStyle name="SAPBEXHLevel2X 12 2 4" xfId="14557" xr:uid="{00000000-0005-0000-0000-0000F6690000}"/>
    <cellStyle name="SAPBEXHLevel2X 12 2 4 2" xfId="30060" xr:uid="{00000000-0005-0000-0000-0000F7690000}"/>
    <cellStyle name="SAPBEXHLevel2X 12 2 5" xfId="17433" xr:uid="{00000000-0005-0000-0000-0000F8690000}"/>
    <cellStyle name="SAPBEXHLevel2X 12 2 5 2" xfId="32549" xr:uid="{00000000-0005-0000-0000-0000F9690000}"/>
    <cellStyle name="SAPBEXHLevel2X 12 2 6" xfId="20041" xr:uid="{00000000-0005-0000-0000-0000FA690000}"/>
    <cellStyle name="SAPBEXHLevel2X 12 2 6 2" xfId="34978" xr:uid="{00000000-0005-0000-0000-0000FB690000}"/>
    <cellStyle name="SAPBEXHLevel2X 12 2 7" xfId="21983" xr:uid="{00000000-0005-0000-0000-0000FC690000}"/>
    <cellStyle name="SAPBEXHLevel2X 12 2 7 2" xfId="36902" xr:uid="{00000000-0005-0000-0000-0000FD690000}"/>
    <cellStyle name="SAPBEXHLevel2X 12 2 8" xfId="41490" xr:uid="{B1B3E530-A843-43BA-B32E-C338319C9091}"/>
    <cellStyle name="SAPBEXHLevel2X 12 2 9" xfId="44154" xr:uid="{785C9B82-5429-4D78-9A74-6AB7AA73470A}"/>
    <cellStyle name="SAPBEXHLevel2X 12 3" xfId="7146" xr:uid="{00000000-0005-0000-0000-0000FE690000}"/>
    <cellStyle name="SAPBEXHLevel2X 12 3 2" xfId="23431" xr:uid="{00000000-0005-0000-0000-0000FF690000}"/>
    <cellStyle name="SAPBEXHLevel2X 12 4" xfId="7515" xr:uid="{00000000-0005-0000-0000-0000006A0000}"/>
    <cellStyle name="SAPBEXHLevel2X 12 4 2" xfId="23688" xr:uid="{00000000-0005-0000-0000-0000016A0000}"/>
    <cellStyle name="SAPBEXHLevel2X 12 5" xfId="13454" xr:uid="{00000000-0005-0000-0000-0000026A0000}"/>
    <cellStyle name="SAPBEXHLevel2X 12 5 2" xfId="29105" xr:uid="{00000000-0005-0000-0000-0000036A0000}"/>
    <cellStyle name="SAPBEXHLevel2X 12 6" xfId="13069" xr:uid="{00000000-0005-0000-0000-0000046A0000}"/>
    <cellStyle name="SAPBEXHLevel2X 12 6 2" xfId="28852" xr:uid="{00000000-0005-0000-0000-0000056A0000}"/>
    <cellStyle name="SAPBEXHLevel2X 12 7" xfId="15749" xr:uid="{00000000-0005-0000-0000-0000066A0000}"/>
    <cellStyle name="SAPBEXHLevel2X 12 7 2" xfId="31018" xr:uid="{00000000-0005-0000-0000-0000076A0000}"/>
    <cellStyle name="SAPBEXHLevel2X 12 8" xfId="40608" xr:uid="{4726617B-E5CF-4A65-A8D5-F460AE14BE3A}"/>
    <cellStyle name="SAPBEXHLevel2X 12 9" xfId="42935" xr:uid="{3ED42B9F-D6D9-4A7A-A5DD-8A7F7766F55D}"/>
    <cellStyle name="SAPBEXHLevel2X 13" xfId="3423" xr:uid="{00000000-0005-0000-0000-0000086A0000}"/>
    <cellStyle name="SAPBEXHLevel2X 13 10" xfId="45129" xr:uid="{C3AD5965-BAE5-4F1C-85C7-D3E460F7526B}"/>
    <cellStyle name="SAPBEXHLevel2X 13 11" xfId="47455" xr:uid="{A4AAF267-C5C3-49DB-8DAF-FB31BEF6659C}"/>
    <cellStyle name="SAPBEXHLevel2X 13 2" xfId="4135" xr:uid="{00000000-0005-0000-0000-0000096A0000}"/>
    <cellStyle name="SAPBEXHLevel2X 13 2 10" xfId="46345" xr:uid="{0B99D639-5C6C-4777-8BD1-0FD8D1A6BE96}"/>
    <cellStyle name="SAPBEXHLevel2X 13 2 11" xfId="48663" xr:uid="{24E8B2AB-53FD-4F98-990B-BE9476472212}"/>
    <cellStyle name="SAPBEXHLevel2X 13 2 2" xfId="9290" xr:uid="{00000000-0005-0000-0000-00000A6A0000}"/>
    <cellStyle name="SAPBEXHLevel2X 13 2 2 2" xfId="25282" xr:uid="{00000000-0005-0000-0000-00000B6A0000}"/>
    <cellStyle name="SAPBEXHLevel2X 13 2 3" xfId="12109" xr:uid="{00000000-0005-0000-0000-00000C6A0000}"/>
    <cellStyle name="SAPBEXHLevel2X 13 2 3 2" xfId="27953" xr:uid="{00000000-0005-0000-0000-00000D6A0000}"/>
    <cellStyle name="SAPBEXHLevel2X 13 2 4" xfId="14380" xr:uid="{00000000-0005-0000-0000-00000E6A0000}"/>
    <cellStyle name="SAPBEXHLevel2X 13 2 4 2" xfId="29901" xr:uid="{00000000-0005-0000-0000-00000F6A0000}"/>
    <cellStyle name="SAPBEXHLevel2X 13 2 5" xfId="17432" xr:uid="{00000000-0005-0000-0000-0000106A0000}"/>
    <cellStyle name="SAPBEXHLevel2X 13 2 5 2" xfId="32548" xr:uid="{00000000-0005-0000-0000-0000116A0000}"/>
    <cellStyle name="SAPBEXHLevel2X 13 2 6" xfId="20040" xr:uid="{00000000-0005-0000-0000-0000126A0000}"/>
    <cellStyle name="SAPBEXHLevel2X 13 2 6 2" xfId="34977" xr:uid="{00000000-0005-0000-0000-0000136A0000}"/>
    <cellStyle name="SAPBEXHLevel2X 13 2 7" xfId="21204" xr:uid="{00000000-0005-0000-0000-0000146A0000}"/>
    <cellStyle name="SAPBEXHLevel2X 13 2 7 2" xfId="36130" xr:uid="{00000000-0005-0000-0000-0000156A0000}"/>
    <cellStyle name="SAPBEXHLevel2X 13 2 8" xfId="41489" xr:uid="{B08BE4FF-20CE-4E3F-8229-297FD2DC5045}"/>
    <cellStyle name="SAPBEXHLevel2X 13 2 9" xfId="44155" xr:uid="{4FBAEE3D-8CBD-43DE-B942-FCA41EB32A09}"/>
    <cellStyle name="SAPBEXHLevel2X 13 3" xfId="8591" xr:uid="{00000000-0005-0000-0000-0000166A0000}"/>
    <cellStyle name="SAPBEXHLevel2X 13 3 2" xfId="24620" xr:uid="{00000000-0005-0000-0000-0000176A0000}"/>
    <cellStyle name="SAPBEXHLevel2X 13 4" xfId="11418" xr:uid="{00000000-0005-0000-0000-0000186A0000}"/>
    <cellStyle name="SAPBEXHLevel2X 13 4 2" xfId="27285" xr:uid="{00000000-0005-0000-0000-0000196A0000}"/>
    <cellStyle name="SAPBEXHLevel2X 13 5" xfId="13895" xr:uid="{00000000-0005-0000-0000-00001A6A0000}"/>
    <cellStyle name="SAPBEXHLevel2X 13 5 2" xfId="29483" xr:uid="{00000000-0005-0000-0000-00001B6A0000}"/>
    <cellStyle name="SAPBEXHLevel2X 13 6" xfId="16770" xr:uid="{00000000-0005-0000-0000-00001C6A0000}"/>
    <cellStyle name="SAPBEXHLevel2X 13 6 2" xfId="31908" xr:uid="{00000000-0005-0000-0000-00001D6A0000}"/>
    <cellStyle name="SAPBEXHLevel2X 13 7" xfId="19380" xr:uid="{00000000-0005-0000-0000-00001E6A0000}"/>
    <cellStyle name="SAPBEXHLevel2X 13 7 2" xfId="34327" xr:uid="{00000000-0005-0000-0000-00001F6A0000}"/>
    <cellStyle name="SAPBEXHLevel2X 13 8" xfId="39468" xr:uid="{A7B428BB-C22E-475F-B221-1ECD7C2F6E32}"/>
    <cellStyle name="SAPBEXHLevel2X 13 9" xfId="42936" xr:uid="{2C57B51E-5163-4B6F-85DC-84E6321DADF5}"/>
    <cellStyle name="SAPBEXHLevel2X 14" xfId="3424" xr:uid="{00000000-0005-0000-0000-0000206A0000}"/>
    <cellStyle name="SAPBEXHLevel2X 14 10" xfId="45130" xr:uid="{57E277D5-6640-459E-9904-CBF38DEC8BD4}"/>
    <cellStyle name="SAPBEXHLevel2X 14 11" xfId="47456" xr:uid="{8394EA73-2A17-4A6A-8810-7C6EF69155E5}"/>
    <cellStyle name="SAPBEXHLevel2X 14 2" xfId="4134" xr:uid="{00000000-0005-0000-0000-0000216A0000}"/>
    <cellStyle name="SAPBEXHLevel2X 14 2 10" xfId="46346" xr:uid="{7FD58F3A-A799-49D3-96B5-C973EAE98D46}"/>
    <cellStyle name="SAPBEXHLevel2X 14 2 11" xfId="48664" xr:uid="{BDC19AA0-073A-47DC-B923-12648798FDC7}"/>
    <cellStyle name="SAPBEXHLevel2X 14 2 2" xfId="9289" xr:uid="{00000000-0005-0000-0000-0000226A0000}"/>
    <cellStyle name="SAPBEXHLevel2X 14 2 2 2" xfId="25281" xr:uid="{00000000-0005-0000-0000-0000236A0000}"/>
    <cellStyle name="SAPBEXHLevel2X 14 2 3" xfId="12108" xr:uid="{00000000-0005-0000-0000-0000246A0000}"/>
    <cellStyle name="SAPBEXHLevel2X 14 2 3 2" xfId="27952" xr:uid="{00000000-0005-0000-0000-0000256A0000}"/>
    <cellStyle name="SAPBEXHLevel2X 14 2 4" xfId="14558" xr:uid="{00000000-0005-0000-0000-0000266A0000}"/>
    <cellStyle name="SAPBEXHLevel2X 14 2 4 2" xfId="30061" xr:uid="{00000000-0005-0000-0000-0000276A0000}"/>
    <cellStyle name="SAPBEXHLevel2X 14 2 5" xfId="17431" xr:uid="{00000000-0005-0000-0000-0000286A0000}"/>
    <cellStyle name="SAPBEXHLevel2X 14 2 5 2" xfId="32547" xr:uid="{00000000-0005-0000-0000-0000296A0000}"/>
    <cellStyle name="SAPBEXHLevel2X 14 2 6" xfId="20039" xr:uid="{00000000-0005-0000-0000-00002A6A0000}"/>
    <cellStyle name="SAPBEXHLevel2X 14 2 6 2" xfId="34976" xr:uid="{00000000-0005-0000-0000-00002B6A0000}"/>
    <cellStyle name="SAPBEXHLevel2X 14 2 7" xfId="18404" xr:uid="{00000000-0005-0000-0000-00002C6A0000}"/>
    <cellStyle name="SAPBEXHLevel2X 14 2 7 2" xfId="33463" xr:uid="{00000000-0005-0000-0000-00002D6A0000}"/>
    <cellStyle name="SAPBEXHLevel2X 14 2 8" xfId="41488" xr:uid="{5FDE4BD2-B8A9-4836-B6A4-1D7FA859370C}"/>
    <cellStyle name="SAPBEXHLevel2X 14 2 9" xfId="44156" xr:uid="{67342F54-AC69-45B0-BFDD-859EDA2B677E}"/>
    <cellStyle name="SAPBEXHLevel2X 14 3" xfId="8592" xr:uid="{00000000-0005-0000-0000-00002E6A0000}"/>
    <cellStyle name="SAPBEXHLevel2X 14 3 2" xfId="24621" xr:uid="{00000000-0005-0000-0000-00002F6A0000}"/>
    <cellStyle name="SAPBEXHLevel2X 14 4" xfId="11419" xr:uid="{00000000-0005-0000-0000-0000306A0000}"/>
    <cellStyle name="SAPBEXHLevel2X 14 4 2" xfId="27286" xr:uid="{00000000-0005-0000-0000-0000316A0000}"/>
    <cellStyle name="SAPBEXHLevel2X 14 5" xfId="14455" xr:uid="{00000000-0005-0000-0000-0000326A0000}"/>
    <cellStyle name="SAPBEXHLevel2X 14 5 2" xfId="29972" xr:uid="{00000000-0005-0000-0000-0000336A0000}"/>
    <cellStyle name="SAPBEXHLevel2X 14 6" xfId="16771" xr:uid="{00000000-0005-0000-0000-0000346A0000}"/>
    <cellStyle name="SAPBEXHLevel2X 14 6 2" xfId="31909" xr:uid="{00000000-0005-0000-0000-0000356A0000}"/>
    <cellStyle name="SAPBEXHLevel2X 14 7" xfId="19381" xr:uid="{00000000-0005-0000-0000-0000366A0000}"/>
    <cellStyle name="SAPBEXHLevel2X 14 7 2" xfId="34328" xr:uid="{00000000-0005-0000-0000-0000376A0000}"/>
    <cellStyle name="SAPBEXHLevel2X 14 8" xfId="40607" xr:uid="{7BD56238-0BCB-4923-B5EC-978E000C0F2D}"/>
    <cellStyle name="SAPBEXHLevel2X 14 9" xfId="42937" xr:uid="{6F540A34-1B6F-48D6-8033-95C279DA6C9F}"/>
    <cellStyle name="SAPBEXHLevel2X 15" xfId="3425" xr:uid="{00000000-0005-0000-0000-0000386A0000}"/>
    <cellStyle name="SAPBEXHLevel2X 15 10" xfId="45131" xr:uid="{27C0AE83-A29A-48FC-97E5-26FE12536EE3}"/>
    <cellStyle name="SAPBEXHLevel2X 15 11" xfId="47457" xr:uid="{29A3A977-9062-4679-ABF2-37E606D5FACD}"/>
    <cellStyle name="SAPBEXHLevel2X 15 2" xfId="4133" xr:uid="{00000000-0005-0000-0000-0000396A0000}"/>
    <cellStyle name="SAPBEXHLevel2X 15 2 10" xfId="46347" xr:uid="{290EBC56-0716-4531-A942-E91A465B9636}"/>
    <cellStyle name="SAPBEXHLevel2X 15 2 11" xfId="48665" xr:uid="{F6844757-BF7C-4E1C-B3C2-3CB30EF5E32F}"/>
    <cellStyle name="SAPBEXHLevel2X 15 2 2" xfId="9288" xr:uid="{00000000-0005-0000-0000-00003A6A0000}"/>
    <cellStyle name="SAPBEXHLevel2X 15 2 2 2" xfId="25280" xr:uid="{00000000-0005-0000-0000-00003B6A0000}"/>
    <cellStyle name="SAPBEXHLevel2X 15 2 3" xfId="12107" xr:uid="{00000000-0005-0000-0000-00003C6A0000}"/>
    <cellStyle name="SAPBEXHLevel2X 15 2 3 2" xfId="27951" xr:uid="{00000000-0005-0000-0000-00003D6A0000}"/>
    <cellStyle name="SAPBEXHLevel2X 15 2 4" xfId="14379" xr:uid="{00000000-0005-0000-0000-00003E6A0000}"/>
    <cellStyle name="SAPBEXHLevel2X 15 2 4 2" xfId="29900" xr:uid="{00000000-0005-0000-0000-00003F6A0000}"/>
    <cellStyle name="SAPBEXHLevel2X 15 2 5" xfId="17430" xr:uid="{00000000-0005-0000-0000-0000406A0000}"/>
    <cellStyle name="SAPBEXHLevel2X 15 2 5 2" xfId="32546" xr:uid="{00000000-0005-0000-0000-0000416A0000}"/>
    <cellStyle name="SAPBEXHLevel2X 15 2 6" xfId="20038" xr:uid="{00000000-0005-0000-0000-0000426A0000}"/>
    <cellStyle name="SAPBEXHLevel2X 15 2 6 2" xfId="34975" xr:uid="{00000000-0005-0000-0000-0000436A0000}"/>
    <cellStyle name="SAPBEXHLevel2X 15 2 7" xfId="18405" xr:uid="{00000000-0005-0000-0000-0000446A0000}"/>
    <cellStyle name="SAPBEXHLevel2X 15 2 7 2" xfId="33464" xr:uid="{00000000-0005-0000-0000-0000456A0000}"/>
    <cellStyle name="SAPBEXHLevel2X 15 2 8" xfId="41487" xr:uid="{D9C0F4A4-3113-4019-9F2E-F8776B9B1FE6}"/>
    <cellStyle name="SAPBEXHLevel2X 15 2 9" xfId="44157" xr:uid="{8348C1F4-6CE0-4948-89D4-54FDF3201863}"/>
    <cellStyle name="SAPBEXHLevel2X 15 3" xfId="8593" xr:uid="{00000000-0005-0000-0000-0000466A0000}"/>
    <cellStyle name="SAPBEXHLevel2X 15 3 2" xfId="24622" xr:uid="{00000000-0005-0000-0000-0000476A0000}"/>
    <cellStyle name="SAPBEXHLevel2X 15 4" xfId="11420" xr:uid="{00000000-0005-0000-0000-0000486A0000}"/>
    <cellStyle name="SAPBEXHLevel2X 15 4 2" xfId="27287" xr:uid="{00000000-0005-0000-0000-0000496A0000}"/>
    <cellStyle name="SAPBEXHLevel2X 15 5" xfId="7471" xr:uid="{00000000-0005-0000-0000-00004A6A0000}"/>
    <cellStyle name="SAPBEXHLevel2X 15 5 2" xfId="23655" xr:uid="{00000000-0005-0000-0000-00004B6A0000}"/>
    <cellStyle name="SAPBEXHLevel2X 15 6" xfId="16772" xr:uid="{00000000-0005-0000-0000-00004C6A0000}"/>
    <cellStyle name="SAPBEXHLevel2X 15 6 2" xfId="31910" xr:uid="{00000000-0005-0000-0000-00004D6A0000}"/>
    <cellStyle name="SAPBEXHLevel2X 15 7" xfId="19382" xr:uid="{00000000-0005-0000-0000-00004E6A0000}"/>
    <cellStyle name="SAPBEXHLevel2X 15 7 2" xfId="34329" xr:uid="{00000000-0005-0000-0000-00004F6A0000}"/>
    <cellStyle name="SAPBEXHLevel2X 15 8" xfId="42004" xr:uid="{3A83E963-6E32-4618-85B8-8ED38771C7A4}"/>
    <cellStyle name="SAPBEXHLevel2X 15 9" xfId="42938" xr:uid="{9324A3B3-5117-4FE6-8CB0-BE30CC683D00}"/>
    <cellStyle name="SAPBEXHLevel2X 16" xfId="3426" xr:uid="{00000000-0005-0000-0000-0000506A0000}"/>
    <cellStyle name="SAPBEXHLevel2X 16 10" xfId="45132" xr:uid="{0552052E-ED2D-4DE9-A801-3696FF089575}"/>
    <cellStyle name="SAPBEXHLevel2X 16 11" xfId="47458" xr:uid="{A9F9361D-1601-456B-A5F0-1BDDA51B9064}"/>
    <cellStyle name="SAPBEXHLevel2X 16 2" xfId="4132" xr:uid="{00000000-0005-0000-0000-0000516A0000}"/>
    <cellStyle name="SAPBEXHLevel2X 16 2 10" xfId="46348" xr:uid="{98B38216-791D-43D1-9205-CEB3E994F29D}"/>
    <cellStyle name="SAPBEXHLevel2X 16 2 11" xfId="48666" xr:uid="{0B0E6ED0-6696-45C9-9891-0924CF2107EA}"/>
    <cellStyle name="SAPBEXHLevel2X 16 2 2" xfId="9287" xr:uid="{00000000-0005-0000-0000-0000526A0000}"/>
    <cellStyle name="SAPBEXHLevel2X 16 2 2 2" xfId="25279" xr:uid="{00000000-0005-0000-0000-0000536A0000}"/>
    <cellStyle name="SAPBEXHLevel2X 16 2 3" xfId="12106" xr:uid="{00000000-0005-0000-0000-0000546A0000}"/>
    <cellStyle name="SAPBEXHLevel2X 16 2 3 2" xfId="27950" xr:uid="{00000000-0005-0000-0000-0000556A0000}"/>
    <cellStyle name="SAPBEXHLevel2X 16 2 4" xfId="14559" xr:uid="{00000000-0005-0000-0000-0000566A0000}"/>
    <cellStyle name="SAPBEXHLevel2X 16 2 4 2" xfId="30062" xr:uid="{00000000-0005-0000-0000-0000576A0000}"/>
    <cellStyle name="SAPBEXHLevel2X 16 2 5" xfId="17429" xr:uid="{00000000-0005-0000-0000-0000586A0000}"/>
    <cellStyle name="SAPBEXHLevel2X 16 2 5 2" xfId="32545" xr:uid="{00000000-0005-0000-0000-0000596A0000}"/>
    <cellStyle name="SAPBEXHLevel2X 16 2 6" xfId="20037" xr:uid="{00000000-0005-0000-0000-00005A6A0000}"/>
    <cellStyle name="SAPBEXHLevel2X 16 2 6 2" xfId="34974" xr:uid="{00000000-0005-0000-0000-00005B6A0000}"/>
    <cellStyle name="SAPBEXHLevel2X 16 2 7" xfId="18406" xr:uid="{00000000-0005-0000-0000-00005C6A0000}"/>
    <cellStyle name="SAPBEXHLevel2X 16 2 7 2" xfId="33465" xr:uid="{00000000-0005-0000-0000-00005D6A0000}"/>
    <cellStyle name="SAPBEXHLevel2X 16 2 8" xfId="41486" xr:uid="{D7444F6A-68E2-4788-866D-9A7D91DDF40A}"/>
    <cellStyle name="SAPBEXHLevel2X 16 2 9" xfId="44158" xr:uid="{E33C11D3-9CE1-44C4-9DF6-09607E2CD509}"/>
    <cellStyle name="SAPBEXHLevel2X 16 3" xfId="8594" xr:uid="{00000000-0005-0000-0000-00005E6A0000}"/>
    <cellStyle name="SAPBEXHLevel2X 16 3 2" xfId="24623" xr:uid="{00000000-0005-0000-0000-00005F6A0000}"/>
    <cellStyle name="SAPBEXHLevel2X 16 4" xfId="11421" xr:uid="{00000000-0005-0000-0000-0000606A0000}"/>
    <cellStyle name="SAPBEXHLevel2X 16 4 2" xfId="27288" xr:uid="{00000000-0005-0000-0000-0000616A0000}"/>
    <cellStyle name="SAPBEXHLevel2X 16 5" xfId="14314" xr:uid="{00000000-0005-0000-0000-0000626A0000}"/>
    <cellStyle name="SAPBEXHLevel2X 16 5 2" xfId="29837" xr:uid="{00000000-0005-0000-0000-0000636A0000}"/>
    <cellStyle name="SAPBEXHLevel2X 16 6" xfId="16773" xr:uid="{00000000-0005-0000-0000-0000646A0000}"/>
    <cellStyle name="SAPBEXHLevel2X 16 6 2" xfId="31911" xr:uid="{00000000-0005-0000-0000-0000656A0000}"/>
    <cellStyle name="SAPBEXHLevel2X 16 7" xfId="19383" xr:uid="{00000000-0005-0000-0000-0000666A0000}"/>
    <cellStyle name="SAPBEXHLevel2X 16 7 2" xfId="34330" xr:uid="{00000000-0005-0000-0000-0000676A0000}"/>
    <cellStyle name="SAPBEXHLevel2X 16 8" xfId="41839" xr:uid="{1E6918B8-AB09-43CA-9784-B8D74C26C2A8}"/>
    <cellStyle name="SAPBEXHLevel2X 16 9" xfId="42939" xr:uid="{DB8A263A-B21E-421F-818C-908C36CDFA7B}"/>
    <cellStyle name="SAPBEXHLevel2X 17" xfId="3427" xr:uid="{00000000-0005-0000-0000-0000686A0000}"/>
    <cellStyle name="SAPBEXHLevel2X 17 10" xfId="45133" xr:uid="{2FF8AA6C-0CF5-48DD-8D24-6F160B77DD95}"/>
    <cellStyle name="SAPBEXHLevel2X 17 11" xfId="47459" xr:uid="{67A996E2-7C31-4695-9985-056F67288E10}"/>
    <cellStyle name="SAPBEXHLevel2X 17 2" xfId="4131" xr:uid="{00000000-0005-0000-0000-0000696A0000}"/>
    <cellStyle name="SAPBEXHLevel2X 17 2 10" xfId="46349" xr:uid="{699B5A05-6A32-4182-9429-28695722D0DF}"/>
    <cellStyle name="SAPBEXHLevel2X 17 2 11" xfId="48667" xr:uid="{33644300-7A77-484C-AFA9-E60BB517D2FB}"/>
    <cellStyle name="SAPBEXHLevel2X 17 2 2" xfId="9286" xr:uid="{00000000-0005-0000-0000-00006A6A0000}"/>
    <cellStyle name="SAPBEXHLevel2X 17 2 2 2" xfId="25278" xr:uid="{00000000-0005-0000-0000-00006B6A0000}"/>
    <cellStyle name="SAPBEXHLevel2X 17 2 3" xfId="12105" xr:uid="{00000000-0005-0000-0000-00006C6A0000}"/>
    <cellStyle name="SAPBEXHLevel2X 17 2 3 2" xfId="27949" xr:uid="{00000000-0005-0000-0000-00006D6A0000}"/>
    <cellStyle name="SAPBEXHLevel2X 17 2 4" xfId="14378" xr:uid="{00000000-0005-0000-0000-00006E6A0000}"/>
    <cellStyle name="SAPBEXHLevel2X 17 2 4 2" xfId="29899" xr:uid="{00000000-0005-0000-0000-00006F6A0000}"/>
    <cellStyle name="SAPBEXHLevel2X 17 2 5" xfId="17428" xr:uid="{00000000-0005-0000-0000-0000706A0000}"/>
    <cellStyle name="SAPBEXHLevel2X 17 2 5 2" xfId="32544" xr:uid="{00000000-0005-0000-0000-0000716A0000}"/>
    <cellStyle name="SAPBEXHLevel2X 17 2 6" xfId="20036" xr:uid="{00000000-0005-0000-0000-0000726A0000}"/>
    <cellStyle name="SAPBEXHLevel2X 17 2 6 2" xfId="34973" xr:uid="{00000000-0005-0000-0000-0000736A0000}"/>
    <cellStyle name="SAPBEXHLevel2X 17 2 7" xfId="10233" xr:uid="{00000000-0005-0000-0000-0000746A0000}"/>
    <cellStyle name="SAPBEXHLevel2X 17 2 7 2" xfId="26196" xr:uid="{00000000-0005-0000-0000-0000756A0000}"/>
    <cellStyle name="SAPBEXHLevel2X 17 2 8" xfId="41485" xr:uid="{FEA0A408-A589-470A-85BD-6E0AD10CF231}"/>
    <cellStyle name="SAPBEXHLevel2X 17 2 9" xfId="44159" xr:uid="{592746A6-6D7F-481B-AC40-D75B9B6C1903}"/>
    <cellStyle name="SAPBEXHLevel2X 17 3" xfId="8595" xr:uid="{00000000-0005-0000-0000-0000766A0000}"/>
    <cellStyle name="SAPBEXHLevel2X 17 3 2" xfId="24624" xr:uid="{00000000-0005-0000-0000-0000776A0000}"/>
    <cellStyle name="SAPBEXHLevel2X 17 4" xfId="11422" xr:uid="{00000000-0005-0000-0000-0000786A0000}"/>
    <cellStyle name="SAPBEXHLevel2X 17 4 2" xfId="27289" xr:uid="{00000000-0005-0000-0000-0000796A0000}"/>
    <cellStyle name="SAPBEXHLevel2X 17 5" xfId="5784" xr:uid="{00000000-0005-0000-0000-00007A6A0000}"/>
    <cellStyle name="SAPBEXHLevel2X 17 5 2" xfId="22819" xr:uid="{00000000-0005-0000-0000-00007B6A0000}"/>
    <cellStyle name="SAPBEXHLevel2X 17 6" xfId="16774" xr:uid="{00000000-0005-0000-0000-00007C6A0000}"/>
    <cellStyle name="SAPBEXHLevel2X 17 6 2" xfId="31912" xr:uid="{00000000-0005-0000-0000-00007D6A0000}"/>
    <cellStyle name="SAPBEXHLevel2X 17 7" xfId="19384" xr:uid="{00000000-0005-0000-0000-00007E6A0000}"/>
    <cellStyle name="SAPBEXHLevel2X 17 7 2" xfId="34331" xr:uid="{00000000-0005-0000-0000-00007F6A0000}"/>
    <cellStyle name="SAPBEXHLevel2X 17 8" xfId="39467" xr:uid="{779E15AE-6E1F-4857-BD59-474E61C69D40}"/>
    <cellStyle name="SAPBEXHLevel2X 17 9" xfId="42940" xr:uid="{5D60C0F8-0AA7-4C50-93A2-FC0FB9A00837}"/>
    <cellStyle name="SAPBEXHLevel2X 18" xfId="3428" xr:uid="{00000000-0005-0000-0000-0000806A0000}"/>
    <cellStyle name="SAPBEXHLevel2X 18 10" xfId="45134" xr:uid="{7854540A-94BB-4BE4-9EA6-D90CAD284592}"/>
    <cellStyle name="SAPBEXHLevel2X 18 11" xfId="47460" xr:uid="{38AF0D98-19FD-4004-B5BB-C415A5F325B8}"/>
    <cellStyle name="SAPBEXHLevel2X 18 2" xfId="4130" xr:uid="{00000000-0005-0000-0000-0000816A0000}"/>
    <cellStyle name="SAPBEXHLevel2X 18 2 10" xfId="46350" xr:uid="{1076AF09-CAE1-4CF0-B8AF-DB311497A9BF}"/>
    <cellStyle name="SAPBEXHLevel2X 18 2 11" xfId="48668" xr:uid="{CFBEC233-B747-4F97-840E-130881A5A3CA}"/>
    <cellStyle name="SAPBEXHLevel2X 18 2 2" xfId="9285" xr:uid="{00000000-0005-0000-0000-0000826A0000}"/>
    <cellStyle name="SAPBEXHLevel2X 18 2 2 2" xfId="25277" xr:uid="{00000000-0005-0000-0000-0000836A0000}"/>
    <cellStyle name="SAPBEXHLevel2X 18 2 3" xfId="12104" xr:uid="{00000000-0005-0000-0000-0000846A0000}"/>
    <cellStyle name="SAPBEXHLevel2X 18 2 3 2" xfId="27948" xr:uid="{00000000-0005-0000-0000-0000856A0000}"/>
    <cellStyle name="SAPBEXHLevel2X 18 2 4" xfId="14560" xr:uid="{00000000-0005-0000-0000-0000866A0000}"/>
    <cellStyle name="SAPBEXHLevel2X 18 2 4 2" xfId="30063" xr:uid="{00000000-0005-0000-0000-0000876A0000}"/>
    <cellStyle name="SAPBEXHLevel2X 18 2 5" xfId="17427" xr:uid="{00000000-0005-0000-0000-0000886A0000}"/>
    <cellStyle name="SAPBEXHLevel2X 18 2 5 2" xfId="32543" xr:uid="{00000000-0005-0000-0000-0000896A0000}"/>
    <cellStyle name="SAPBEXHLevel2X 18 2 6" xfId="20035" xr:uid="{00000000-0005-0000-0000-00008A6A0000}"/>
    <cellStyle name="SAPBEXHLevel2X 18 2 6 2" xfId="34972" xr:uid="{00000000-0005-0000-0000-00008B6A0000}"/>
    <cellStyle name="SAPBEXHLevel2X 18 2 7" xfId="21627" xr:uid="{00000000-0005-0000-0000-00008C6A0000}"/>
    <cellStyle name="SAPBEXHLevel2X 18 2 7 2" xfId="36553" xr:uid="{00000000-0005-0000-0000-00008D6A0000}"/>
    <cellStyle name="SAPBEXHLevel2X 18 2 8" xfId="41484" xr:uid="{1800B314-A830-4367-946F-00CAAB4524FC}"/>
    <cellStyle name="SAPBEXHLevel2X 18 2 9" xfId="44160" xr:uid="{B38A2C92-C9B8-4317-B42C-585748F5A24C}"/>
    <cellStyle name="SAPBEXHLevel2X 18 3" xfId="8596" xr:uid="{00000000-0005-0000-0000-00008E6A0000}"/>
    <cellStyle name="SAPBEXHLevel2X 18 3 2" xfId="24625" xr:uid="{00000000-0005-0000-0000-00008F6A0000}"/>
    <cellStyle name="SAPBEXHLevel2X 18 4" xfId="11423" xr:uid="{00000000-0005-0000-0000-0000906A0000}"/>
    <cellStyle name="SAPBEXHLevel2X 18 4 2" xfId="27290" xr:uid="{00000000-0005-0000-0000-0000916A0000}"/>
    <cellStyle name="SAPBEXHLevel2X 18 5" xfId="7479" xr:uid="{00000000-0005-0000-0000-0000926A0000}"/>
    <cellStyle name="SAPBEXHLevel2X 18 5 2" xfId="23658" xr:uid="{00000000-0005-0000-0000-0000936A0000}"/>
    <cellStyle name="SAPBEXHLevel2X 18 6" xfId="16775" xr:uid="{00000000-0005-0000-0000-0000946A0000}"/>
    <cellStyle name="SAPBEXHLevel2X 18 6 2" xfId="31913" xr:uid="{00000000-0005-0000-0000-0000956A0000}"/>
    <cellStyle name="SAPBEXHLevel2X 18 7" xfId="19385" xr:uid="{00000000-0005-0000-0000-0000966A0000}"/>
    <cellStyle name="SAPBEXHLevel2X 18 7 2" xfId="34332" xr:uid="{00000000-0005-0000-0000-0000976A0000}"/>
    <cellStyle name="SAPBEXHLevel2X 18 8" xfId="40605" xr:uid="{E045F18C-99DA-458A-B933-A2DADC293849}"/>
    <cellStyle name="SAPBEXHLevel2X 18 9" xfId="42941" xr:uid="{95081592-4CF7-4711-A589-163BAE3A9F5F}"/>
    <cellStyle name="SAPBEXHLevel2X 19" xfId="3429" xr:uid="{00000000-0005-0000-0000-0000986A0000}"/>
    <cellStyle name="SAPBEXHLevel2X 19 10" xfId="45135" xr:uid="{A55E9AA6-C0D6-4A54-854A-95F1CDC63A72}"/>
    <cellStyle name="SAPBEXHLevel2X 19 11" xfId="47461" xr:uid="{9BEA8C62-9B5F-473A-9438-044209B4A59D}"/>
    <cellStyle name="SAPBEXHLevel2X 19 2" xfId="4129" xr:uid="{00000000-0005-0000-0000-0000996A0000}"/>
    <cellStyle name="SAPBEXHLevel2X 19 2 10" xfId="46351" xr:uid="{42C56CD3-5ED0-40E9-AD75-A23AECB9CCF4}"/>
    <cellStyle name="SAPBEXHLevel2X 19 2 11" xfId="48669" xr:uid="{B1D4BC1B-8DF4-41C8-92F8-0D75D8AE0723}"/>
    <cellStyle name="SAPBEXHLevel2X 19 2 2" xfId="9284" xr:uid="{00000000-0005-0000-0000-00009A6A0000}"/>
    <cellStyle name="SAPBEXHLevel2X 19 2 2 2" xfId="25276" xr:uid="{00000000-0005-0000-0000-00009B6A0000}"/>
    <cellStyle name="SAPBEXHLevel2X 19 2 3" xfId="12103" xr:uid="{00000000-0005-0000-0000-00009C6A0000}"/>
    <cellStyle name="SAPBEXHLevel2X 19 2 3 2" xfId="27947" xr:uid="{00000000-0005-0000-0000-00009D6A0000}"/>
    <cellStyle name="SAPBEXHLevel2X 19 2 4" xfId="14377" xr:uid="{00000000-0005-0000-0000-00009E6A0000}"/>
    <cellStyle name="SAPBEXHLevel2X 19 2 4 2" xfId="29898" xr:uid="{00000000-0005-0000-0000-00009F6A0000}"/>
    <cellStyle name="SAPBEXHLevel2X 19 2 5" xfId="17426" xr:uid="{00000000-0005-0000-0000-0000A06A0000}"/>
    <cellStyle name="SAPBEXHLevel2X 19 2 5 2" xfId="32542" xr:uid="{00000000-0005-0000-0000-0000A16A0000}"/>
    <cellStyle name="SAPBEXHLevel2X 19 2 6" xfId="20034" xr:uid="{00000000-0005-0000-0000-0000A26A0000}"/>
    <cellStyle name="SAPBEXHLevel2X 19 2 6 2" xfId="34971" xr:uid="{00000000-0005-0000-0000-0000A36A0000}"/>
    <cellStyle name="SAPBEXHLevel2X 19 2 7" xfId="20882" xr:uid="{00000000-0005-0000-0000-0000A46A0000}"/>
    <cellStyle name="SAPBEXHLevel2X 19 2 7 2" xfId="35809" xr:uid="{00000000-0005-0000-0000-0000A56A0000}"/>
    <cellStyle name="SAPBEXHLevel2X 19 2 8" xfId="38144" xr:uid="{42DFEA4B-9F8A-406E-AC20-C0FE8F5C13E3}"/>
    <cellStyle name="SAPBEXHLevel2X 19 2 9" xfId="44161" xr:uid="{4E26D1FD-B7BC-480A-A494-BE341E2CC9DC}"/>
    <cellStyle name="SAPBEXHLevel2X 19 3" xfId="8597" xr:uid="{00000000-0005-0000-0000-0000A66A0000}"/>
    <cellStyle name="SAPBEXHLevel2X 19 3 2" xfId="24626" xr:uid="{00000000-0005-0000-0000-0000A76A0000}"/>
    <cellStyle name="SAPBEXHLevel2X 19 4" xfId="11424" xr:uid="{00000000-0005-0000-0000-0000A86A0000}"/>
    <cellStyle name="SAPBEXHLevel2X 19 4 2" xfId="27291" xr:uid="{00000000-0005-0000-0000-0000A96A0000}"/>
    <cellStyle name="SAPBEXHLevel2X 19 5" xfId="7480" xr:uid="{00000000-0005-0000-0000-0000AA6A0000}"/>
    <cellStyle name="SAPBEXHLevel2X 19 5 2" xfId="23659" xr:uid="{00000000-0005-0000-0000-0000AB6A0000}"/>
    <cellStyle name="SAPBEXHLevel2X 19 6" xfId="16776" xr:uid="{00000000-0005-0000-0000-0000AC6A0000}"/>
    <cellStyle name="SAPBEXHLevel2X 19 6 2" xfId="31914" xr:uid="{00000000-0005-0000-0000-0000AD6A0000}"/>
    <cellStyle name="SAPBEXHLevel2X 19 7" xfId="19386" xr:uid="{00000000-0005-0000-0000-0000AE6A0000}"/>
    <cellStyle name="SAPBEXHLevel2X 19 7 2" xfId="34333" xr:uid="{00000000-0005-0000-0000-0000AF6A0000}"/>
    <cellStyle name="SAPBEXHLevel2X 19 8" xfId="40606" xr:uid="{58912621-AAA2-4A8A-A962-E3C7CCA6343E}"/>
    <cellStyle name="SAPBEXHLevel2X 19 9" xfId="42942" xr:uid="{32B29F4F-00C2-401E-BE10-42E612F5F62C}"/>
    <cellStyle name="SAPBEXHLevel2X 2" xfId="891" xr:uid="{00000000-0005-0000-0000-0000B06A0000}"/>
    <cellStyle name="SAPBEXHLevel2X 2 10" xfId="3431" xr:uid="{00000000-0005-0000-0000-0000B16A0000}"/>
    <cellStyle name="SAPBEXHLevel2X 2 10 10" xfId="45136" xr:uid="{6394D641-E316-4FEC-98F0-2E9C0E02FE68}"/>
    <cellStyle name="SAPBEXHLevel2X 2 10 11" xfId="47462" xr:uid="{C35092CC-5AB2-4E7C-A325-047FEE28BD34}"/>
    <cellStyle name="SAPBEXHLevel2X 2 10 2" xfId="4127" xr:uid="{00000000-0005-0000-0000-0000B26A0000}"/>
    <cellStyle name="SAPBEXHLevel2X 2 10 2 10" xfId="46352" xr:uid="{B9D73D55-0C8E-4EE7-85F5-22F79458EE9A}"/>
    <cellStyle name="SAPBEXHLevel2X 2 10 2 11" xfId="48670" xr:uid="{23334C7C-87A1-4151-8BCC-B868554DCDEC}"/>
    <cellStyle name="SAPBEXHLevel2X 2 10 2 2" xfId="9282" xr:uid="{00000000-0005-0000-0000-0000B36A0000}"/>
    <cellStyle name="SAPBEXHLevel2X 2 10 2 2 2" xfId="25274" xr:uid="{00000000-0005-0000-0000-0000B46A0000}"/>
    <cellStyle name="SAPBEXHLevel2X 2 10 2 3" xfId="12101" xr:uid="{00000000-0005-0000-0000-0000B56A0000}"/>
    <cellStyle name="SAPBEXHLevel2X 2 10 2 3 2" xfId="27945" xr:uid="{00000000-0005-0000-0000-0000B66A0000}"/>
    <cellStyle name="SAPBEXHLevel2X 2 10 2 4" xfId="14376" xr:uid="{00000000-0005-0000-0000-0000B76A0000}"/>
    <cellStyle name="SAPBEXHLevel2X 2 10 2 4 2" xfId="29897" xr:uid="{00000000-0005-0000-0000-0000B86A0000}"/>
    <cellStyle name="SAPBEXHLevel2X 2 10 2 5" xfId="17424" xr:uid="{00000000-0005-0000-0000-0000B96A0000}"/>
    <cellStyle name="SAPBEXHLevel2X 2 10 2 5 2" xfId="32540" xr:uid="{00000000-0005-0000-0000-0000BA6A0000}"/>
    <cellStyle name="SAPBEXHLevel2X 2 10 2 6" xfId="20032" xr:uid="{00000000-0005-0000-0000-0000BB6A0000}"/>
    <cellStyle name="SAPBEXHLevel2X 2 10 2 6 2" xfId="34969" xr:uid="{00000000-0005-0000-0000-0000BC6A0000}"/>
    <cellStyle name="SAPBEXHLevel2X 2 10 2 7" xfId="18407" xr:uid="{00000000-0005-0000-0000-0000BD6A0000}"/>
    <cellStyle name="SAPBEXHLevel2X 2 10 2 7 2" xfId="33466" xr:uid="{00000000-0005-0000-0000-0000BE6A0000}"/>
    <cellStyle name="SAPBEXHLevel2X 2 10 2 8" xfId="41483" xr:uid="{B135DCE2-E1C5-4E91-998D-B0DFC21B2102}"/>
    <cellStyle name="SAPBEXHLevel2X 2 10 2 9" xfId="44162" xr:uid="{349F8A7A-7DD0-4453-ACC1-4A48C6024EBE}"/>
    <cellStyle name="SAPBEXHLevel2X 2 10 3" xfId="8599" xr:uid="{00000000-0005-0000-0000-0000BF6A0000}"/>
    <cellStyle name="SAPBEXHLevel2X 2 10 3 2" xfId="24628" xr:uid="{00000000-0005-0000-0000-0000C06A0000}"/>
    <cellStyle name="SAPBEXHLevel2X 2 10 4" xfId="11426" xr:uid="{00000000-0005-0000-0000-0000C16A0000}"/>
    <cellStyle name="SAPBEXHLevel2X 2 10 4 2" xfId="27293" xr:uid="{00000000-0005-0000-0000-0000C26A0000}"/>
    <cellStyle name="SAPBEXHLevel2X 2 10 5" xfId="13579" xr:uid="{00000000-0005-0000-0000-0000C36A0000}"/>
    <cellStyle name="SAPBEXHLevel2X 2 10 5 2" xfId="29203" xr:uid="{00000000-0005-0000-0000-0000C46A0000}"/>
    <cellStyle name="SAPBEXHLevel2X 2 10 6" xfId="16778" xr:uid="{00000000-0005-0000-0000-0000C56A0000}"/>
    <cellStyle name="SAPBEXHLevel2X 2 10 6 2" xfId="31916" xr:uid="{00000000-0005-0000-0000-0000C66A0000}"/>
    <cellStyle name="SAPBEXHLevel2X 2 10 7" xfId="19388" xr:uid="{00000000-0005-0000-0000-0000C76A0000}"/>
    <cellStyle name="SAPBEXHLevel2X 2 10 7 2" xfId="34335" xr:uid="{00000000-0005-0000-0000-0000C86A0000}"/>
    <cellStyle name="SAPBEXHLevel2X 2 10 8" xfId="39466" xr:uid="{E073C2FA-3BFA-45DD-BC40-A8DCC21CCEE7}"/>
    <cellStyle name="SAPBEXHLevel2X 2 10 9" xfId="42943" xr:uid="{49375860-55E2-494C-AA1A-9E78958E6F62}"/>
    <cellStyle name="SAPBEXHLevel2X 2 11" xfId="3432" xr:uid="{00000000-0005-0000-0000-0000C96A0000}"/>
    <cellStyle name="SAPBEXHLevel2X 2 11 10" xfId="45137" xr:uid="{77498DAA-9448-46D6-ACA4-A5F269AE0619}"/>
    <cellStyle name="SAPBEXHLevel2X 2 11 11" xfId="47463" xr:uid="{1AF4B0A3-851B-4B4E-9067-973BE6F64CB5}"/>
    <cellStyle name="SAPBEXHLevel2X 2 11 2" xfId="4126" xr:uid="{00000000-0005-0000-0000-0000CA6A0000}"/>
    <cellStyle name="SAPBEXHLevel2X 2 11 2 10" xfId="46353" xr:uid="{A16C9352-C1DD-4968-ACF3-397807A60F56}"/>
    <cellStyle name="SAPBEXHLevel2X 2 11 2 11" xfId="48671" xr:uid="{8D409504-EF9D-4752-B4EF-FFA404DD7A64}"/>
    <cellStyle name="SAPBEXHLevel2X 2 11 2 2" xfId="9281" xr:uid="{00000000-0005-0000-0000-0000CB6A0000}"/>
    <cellStyle name="SAPBEXHLevel2X 2 11 2 2 2" xfId="25273" xr:uid="{00000000-0005-0000-0000-0000CC6A0000}"/>
    <cellStyle name="SAPBEXHLevel2X 2 11 2 3" xfId="12100" xr:uid="{00000000-0005-0000-0000-0000CD6A0000}"/>
    <cellStyle name="SAPBEXHLevel2X 2 11 2 3 2" xfId="27944" xr:uid="{00000000-0005-0000-0000-0000CE6A0000}"/>
    <cellStyle name="SAPBEXHLevel2X 2 11 2 4" xfId="10442" xr:uid="{00000000-0005-0000-0000-0000CF6A0000}"/>
    <cellStyle name="SAPBEXHLevel2X 2 11 2 4 2" xfId="26365" xr:uid="{00000000-0005-0000-0000-0000D06A0000}"/>
    <cellStyle name="SAPBEXHLevel2X 2 11 2 5" xfId="17423" xr:uid="{00000000-0005-0000-0000-0000D16A0000}"/>
    <cellStyle name="SAPBEXHLevel2X 2 11 2 5 2" xfId="32539" xr:uid="{00000000-0005-0000-0000-0000D26A0000}"/>
    <cellStyle name="SAPBEXHLevel2X 2 11 2 6" xfId="20031" xr:uid="{00000000-0005-0000-0000-0000D36A0000}"/>
    <cellStyle name="SAPBEXHLevel2X 2 11 2 6 2" xfId="34968" xr:uid="{00000000-0005-0000-0000-0000D46A0000}"/>
    <cellStyle name="SAPBEXHLevel2X 2 11 2 7" xfId="6720" xr:uid="{00000000-0005-0000-0000-0000D56A0000}"/>
    <cellStyle name="SAPBEXHLevel2X 2 11 2 7 2" xfId="23209" xr:uid="{00000000-0005-0000-0000-0000D66A0000}"/>
    <cellStyle name="SAPBEXHLevel2X 2 11 2 8" xfId="41482" xr:uid="{621A5B2B-AB57-4D49-92A2-13AA78A4FC52}"/>
    <cellStyle name="SAPBEXHLevel2X 2 11 2 9" xfId="44163" xr:uid="{D36CD868-319C-44D0-AE61-8611C8342505}"/>
    <cellStyle name="SAPBEXHLevel2X 2 11 3" xfId="8600" xr:uid="{00000000-0005-0000-0000-0000D76A0000}"/>
    <cellStyle name="SAPBEXHLevel2X 2 11 3 2" xfId="24629" xr:uid="{00000000-0005-0000-0000-0000D86A0000}"/>
    <cellStyle name="SAPBEXHLevel2X 2 11 4" xfId="11427" xr:uid="{00000000-0005-0000-0000-0000D96A0000}"/>
    <cellStyle name="SAPBEXHLevel2X 2 11 4 2" xfId="27294" xr:uid="{00000000-0005-0000-0000-0000DA6A0000}"/>
    <cellStyle name="SAPBEXHLevel2X 2 11 5" xfId="15297" xr:uid="{00000000-0005-0000-0000-0000DB6A0000}"/>
    <cellStyle name="SAPBEXHLevel2X 2 11 5 2" xfId="30706" xr:uid="{00000000-0005-0000-0000-0000DC6A0000}"/>
    <cellStyle name="SAPBEXHLevel2X 2 11 6" xfId="16779" xr:uid="{00000000-0005-0000-0000-0000DD6A0000}"/>
    <cellStyle name="SAPBEXHLevel2X 2 11 6 2" xfId="31917" xr:uid="{00000000-0005-0000-0000-0000DE6A0000}"/>
    <cellStyle name="SAPBEXHLevel2X 2 11 7" xfId="19389" xr:uid="{00000000-0005-0000-0000-0000DF6A0000}"/>
    <cellStyle name="SAPBEXHLevel2X 2 11 7 2" xfId="34336" xr:uid="{00000000-0005-0000-0000-0000E06A0000}"/>
    <cellStyle name="SAPBEXHLevel2X 2 11 8" xfId="39465" xr:uid="{0AF88036-BCE1-4F10-83D0-94F5CF17B3B5}"/>
    <cellStyle name="SAPBEXHLevel2X 2 11 9" xfId="42944" xr:uid="{308E7D4A-A51E-440E-A2B9-6B3184D0BE87}"/>
    <cellStyle name="SAPBEXHLevel2X 2 12" xfId="3433" xr:uid="{00000000-0005-0000-0000-0000E16A0000}"/>
    <cellStyle name="SAPBEXHLevel2X 2 12 10" xfId="45138" xr:uid="{BA8C89DC-1DEB-49E2-A6C5-E3C7E0472A8A}"/>
    <cellStyle name="SAPBEXHLevel2X 2 12 11" xfId="47464" xr:uid="{E548AF96-19A0-441F-8A51-F76D5A88727C}"/>
    <cellStyle name="SAPBEXHLevel2X 2 12 2" xfId="4125" xr:uid="{00000000-0005-0000-0000-0000E26A0000}"/>
    <cellStyle name="SAPBEXHLevel2X 2 12 2 10" xfId="46354" xr:uid="{8D19B531-F695-4363-8755-1C2E2FEC158A}"/>
    <cellStyle name="SAPBEXHLevel2X 2 12 2 11" xfId="48672" xr:uid="{4E5D4913-57C4-4A34-AB02-957520DBE172}"/>
    <cellStyle name="SAPBEXHLevel2X 2 12 2 2" xfId="9280" xr:uid="{00000000-0005-0000-0000-0000E36A0000}"/>
    <cellStyle name="SAPBEXHLevel2X 2 12 2 2 2" xfId="25272" xr:uid="{00000000-0005-0000-0000-0000E46A0000}"/>
    <cellStyle name="SAPBEXHLevel2X 2 12 2 3" xfId="12099" xr:uid="{00000000-0005-0000-0000-0000E56A0000}"/>
    <cellStyle name="SAPBEXHLevel2X 2 12 2 3 2" xfId="27943" xr:uid="{00000000-0005-0000-0000-0000E66A0000}"/>
    <cellStyle name="SAPBEXHLevel2X 2 12 2 4" xfId="13963" xr:uid="{00000000-0005-0000-0000-0000E76A0000}"/>
    <cellStyle name="SAPBEXHLevel2X 2 12 2 4 2" xfId="29545" xr:uid="{00000000-0005-0000-0000-0000E86A0000}"/>
    <cellStyle name="SAPBEXHLevel2X 2 12 2 5" xfId="17422" xr:uid="{00000000-0005-0000-0000-0000E96A0000}"/>
    <cellStyle name="SAPBEXHLevel2X 2 12 2 5 2" xfId="32538" xr:uid="{00000000-0005-0000-0000-0000EA6A0000}"/>
    <cellStyle name="SAPBEXHLevel2X 2 12 2 6" xfId="20030" xr:uid="{00000000-0005-0000-0000-0000EB6A0000}"/>
    <cellStyle name="SAPBEXHLevel2X 2 12 2 6 2" xfId="34967" xr:uid="{00000000-0005-0000-0000-0000EC6A0000}"/>
    <cellStyle name="SAPBEXHLevel2X 2 12 2 7" xfId="21203" xr:uid="{00000000-0005-0000-0000-0000ED6A0000}"/>
    <cellStyle name="SAPBEXHLevel2X 2 12 2 7 2" xfId="36129" xr:uid="{00000000-0005-0000-0000-0000EE6A0000}"/>
    <cellStyle name="SAPBEXHLevel2X 2 12 2 8" xfId="41481" xr:uid="{01408B75-7A99-4D6A-B576-BF9158151A4E}"/>
    <cellStyle name="SAPBEXHLevel2X 2 12 2 9" xfId="44164" xr:uid="{3831E64E-8485-45B7-9253-AA345EDA1B0A}"/>
    <cellStyle name="SAPBEXHLevel2X 2 12 3" xfId="8601" xr:uid="{00000000-0005-0000-0000-0000EF6A0000}"/>
    <cellStyle name="SAPBEXHLevel2X 2 12 3 2" xfId="24630" xr:uid="{00000000-0005-0000-0000-0000F06A0000}"/>
    <cellStyle name="SAPBEXHLevel2X 2 12 4" xfId="11428" xr:uid="{00000000-0005-0000-0000-0000F16A0000}"/>
    <cellStyle name="SAPBEXHLevel2X 2 12 4 2" xfId="27295" xr:uid="{00000000-0005-0000-0000-0000F26A0000}"/>
    <cellStyle name="SAPBEXHLevel2X 2 12 5" xfId="5783" xr:uid="{00000000-0005-0000-0000-0000F36A0000}"/>
    <cellStyle name="SAPBEXHLevel2X 2 12 5 2" xfId="22818" xr:uid="{00000000-0005-0000-0000-0000F46A0000}"/>
    <cellStyle name="SAPBEXHLevel2X 2 12 6" xfId="16780" xr:uid="{00000000-0005-0000-0000-0000F56A0000}"/>
    <cellStyle name="SAPBEXHLevel2X 2 12 6 2" xfId="31918" xr:uid="{00000000-0005-0000-0000-0000F66A0000}"/>
    <cellStyle name="SAPBEXHLevel2X 2 12 7" xfId="19390" xr:uid="{00000000-0005-0000-0000-0000F76A0000}"/>
    <cellStyle name="SAPBEXHLevel2X 2 12 7 2" xfId="34337" xr:uid="{00000000-0005-0000-0000-0000F86A0000}"/>
    <cellStyle name="SAPBEXHLevel2X 2 12 8" xfId="40603" xr:uid="{C7A5DB55-0F97-4ECF-A227-F52E8BDAD836}"/>
    <cellStyle name="SAPBEXHLevel2X 2 12 9" xfId="42945" xr:uid="{B5F0143A-8A95-40B2-BF54-F65A49E3E51A}"/>
    <cellStyle name="SAPBEXHLevel2X 2 13" xfId="3434" xr:uid="{00000000-0005-0000-0000-0000F96A0000}"/>
    <cellStyle name="SAPBEXHLevel2X 2 13 10" xfId="45139" xr:uid="{121FD1DA-A65C-4DD9-BE7A-F288C440EE5A}"/>
    <cellStyle name="SAPBEXHLevel2X 2 13 11" xfId="47465" xr:uid="{220326A7-F0D5-45C8-9753-FD03A8E334C5}"/>
    <cellStyle name="SAPBEXHLevel2X 2 13 2" xfId="4124" xr:uid="{00000000-0005-0000-0000-0000FA6A0000}"/>
    <cellStyle name="SAPBEXHLevel2X 2 13 2 10" xfId="46355" xr:uid="{9364ABA5-47B9-458C-9EE3-03007A645F0B}"/>
    <cellStyle name="SAPBEXHLevel2X 2 13 2 11" xfId="48673" xr:uid="{45E58ABC-A46C-4090-B3A1-F073C83E124E}"/>
    <cellStyle name="SAPBEXHLevel2X 2 13 2 2" xfId="9279" xr:uid="{00000000-0005-0000-0000-0000FB6A0000}"/>
    <cellStyle name="SAPBEXHLevel2X 2 13 2 2 2" xfId="25271" xr:uid="{00000000-0005-0000-0000-0000FC6A0000}"/>
    <cellStyle name="SAPBEXHLevel2X 2 13 2 3" xfId="12098" xr:uid="{00000000-0005-0000-0000-0000FD6A0000}"/>
    <cellStyle name="SAPBEXHLevel2X 2 13 2 3 2" xfId="27942" xr:uid="{00000000-0005-0000-0000-0000FE6A0000}"/>
    <cellStyle name="SAPBEXHLevel2X 2 13 2 4" xfId="14562" xr:uid="{00000000-0005-0000-0000-0000FF6A0000}"/>
    <cellStyle name="SAPBEXHLevel2X 2 13 2 4 2" xfId="30065" xr:uid="{00000000-0005-0000-0000-0000006B0000}"/>
    <cellStyle name="SAPBEXHLevel2X 2 13 2 5" xfId="17421" xr:uid="{00000000-0005-0000-0000-0000016B0000}"/>
    <cellStyle name="SAPBEXHLevel2X 2 13 2 5 2" xfId="32537" xr:uid="{00000000-0005-0000-0000-0000026B0000}"/>
    <cellStyle name="SAPBEXHLevel2X 2 13 2 6" xfId="20029" xr:uid="{00000000-0005-0000-0000-0000036B0000}"/>
    <cellStyle name="SAPBEXHLevel2X 2 13 2 6 2" xfId="34966" xr:uid="{00000000-0005-0000-0000-0000046B0000}"/>
    <cellStyle name="SAPBEXHLevel2X 2 13 2 7" xfId="21985" xr:uid="{00000000-0005-0000-0000-0000056B0000}"/>
    <cellStyle name="SAPBEXHLevel2X 2 13 2 7 2" xfId="36904" xr:uid="{00000000-0005-0000-0000-0000066B0000}"/>
    <cellStyle name="SAPBEXHLevel2X 2 13 2 8" xfId="41480" xr:uid="{5A9925D9-015E-403E-9AC9-9B6C3FF031C5}"/>
    <cellStyle name="SAPBEXHLevel2X 2 13 2 9" xfId="44165" xr:uid="{144D966D-DE58-45B9-96D1-F78C677F9788}"/>
    <cellStyle name="SAPBEXHLevel2X 2 13 3" xfId="8602" xr:uid="{00000000-0005-0000-0000-0000076B0000}"/>
    <cellStyle name="SAPBEXHLevel2X 2 13 3 2" xfId="24631" xr:uid="{00000000-0005-0000-0000-0000086B0000}"/>
    <cellStyle name="SAPBEXHLevel2X 2 13 4" xfId="11429" xr:uid="{00000000-0005-0000-0000-0000096B0000}"/>
    <cellStyle name="SAPBEXHLevel2X 2 13 4 2" xfId="27296" xr:uid="{00000000-0005-0000-0000-00000A6B0000}"/>
    <cellStyle name="SAPBEXHLevel2X 2 13 5" xfId="13580" xr:uid="{00000000-0005-0000-0000-00000B6B0000}"/>
    <cellStyle name="SAPBEXHLevel2X 2 13 5 2" xfId="29204" xr:uid="{00000000-0005-0000-0000-00000C6B0000}"/>
    <cellStyle name="SAPBEXHLevel2X 2 13 6" xfId="16781" xr:uid="{00000000-0005-0000-0000-00000D6B0000}"/>
    <cellStyle name="SAPBEXHLevel2X 2 13 6 2" xfId="31919" xr:uid="{00000000-0005-0000-0000-00000E6B0000}"/>
    <cellStyle name="SAPBEXHLevel2X 2 13 7" xfId="19391" xr:uid="{00000000-0005-0000-0000-00000F6B0000}"/>
    <cellStyle name="SAPBEXHLevel2X 2 13 7 2" xfId="34338" xr:uid="{00000000-0005-0000-0000-0000106B0000}"/>
    <cellStyle name="SAPBEXHLevel2X 2 13 8" xfId="40604" xr:uid="{76348F24-20A0-454A-9BB3-3D429E1577F8}"/>
    <cellStyle name="SAPBEXHLevel2X 2 13 9" xfId="42946" xr:uid="{A7396B47-108C-44EB-9B32-685F4D7FB20D}"/>
    <cellStyle name="SAPBEXHLevel2X 2 14" xfId="3435" xr:uid="{00000000-0005-0000-0000-0000116B0000}"/>
    <cellStyle name="SAPBEXHLevel2X 2 14 10" xfId="45140" xr:uid="{FAB91BC5-5E11-409C-8EA0-CA31343B05AC}"/>
    <cellStyle name="SAPBEXHLevel2X 2 14 11" xfId="47466" xr:uid="{85335179-3AD3-4617-B59B-210EFD3BD3E3}"/>
    <cellStyle name="SAPBEXHLevel2X 2 14 2" xfId="4121" xr:uid="{00000000-0005-0000-0000-0000126B0000}"/>
    <cellStyle name="SAPBEXHLevel2X 2 14 2 10" xfId="46356" xr:uid="{36C87495-E480-49B2-8C53-46769513C93E}"/>
    <cellStyle name="SAPBEXHLevel2X 2 14 2 11" xfId="48674" xr:uid="{557617DA-25CF-4B3E-AE0A-D53EE48C5B93}"/>
    <cellStyle name="SAPBEXHLevel2X 2 14 2 2" xfId="9276" xr:uid="{00000000-0005-0000-0000-0000136B0000}"/>
    <cellStyle name="SAPBEXHLevel2X 2 14 2 2 2" xfId="25270" xr:uid="{00000000-0005-0000-0000-0000146B0000}"/>
    <cellStyle name="SAPBEXHLevel2X 2 14 2 3" xfId="12096" xr:uid="{00000000-0005-0000-0000-0000156B0000}"/>
    <cellStyle name="SAPBEXHLevel2X 2 14 2 3 2" xfId="27940" xr:uid="{00000000-0005-0000-0000-0000166B0000}"/>
    <cellStyle name="SAPBEXHLevel2X 2 14 2 4" xfId="14913" xr:uid="{00000000-0005-0000-0000-0000176B0000}"/>
    <cellStyle name="SAPBEXHLevel2X 2 14 2 4 2" xfId="30364" xr:uid="{00000000-0005-0000-0000-0000186B0000}"/>
    <cellStyle name="SAPBEXHLevel2X 2 14 2 5" xfId="17418" xr:uid="{00000000-0005-0000-0000-0000196B0000}"/>
    <cellStyle name="SAPBEXHLevel2X 2 14 2 5 2" xfId="32536" xr:uid="{00000000-0005-0000-0000-00001A6B0000}"/>
    <cellStyle name="SAPBEXHLevel2X 2 14 2 6" xfId="20026" xr:uid="{00000000-0005-0000-0000-00001B6B0000}"/>
    <cellStyle name="SAPBEXHLevel2X 2 14 2 6 2" xfId="34965" xr:uid="{00000000-0005-0000-0000-00001C6B0000}"/>
    <cellStyle name="SAPBEXHLevel2X 2 14 2 7" xfId="21202" xr:uid="{00000000-0005-0000-0000-00001D6B0000}"/>
    <cellStyle name="SAPBEXHLevel2X 2 14 2 7 2" xfId="36128" xr:uid="{00000000-0005-0000-0000-00001E6B0000}"/>
    <cellStyle name="SAPBEXHLevel2X 2 14 2 8" xfId="41479" xr:uid="{8BDC2500-57C4-46B9-80B8-6D1297EBDBA0}"/>
    <cellStyle name="SAPBEXHLevel2X 2 14 2 9" xfId="44166" xr:uid="{E90DC8E2-2660-411F-8218-2305EBDFE19B}"/>
    <cellStyle name="SAPBEXHLevel2X 2 14 3" xfId="8603" xr:uid="{00000000-0005-0000-0000-00001F6B0000}"/>
    <cellStyle name="SAPBEXHLevel2X 2 14 3 2" xfId="24632" xr:uid="{00000000-0005-0000-0000-0000206B0000}"/>
    <cellStyle name="SAPBEXHLevel2X 2 14 4" xfId="11430" xr:uid="{00000000-0005-0000-0000-0000216B0000}"/>
    <cellStyle name="SAPBEXHLevel2X 2 14 4 2" xfId="27297" xr:uid="{00000000-0005-0000-0000-0000226B0000}"/>
    <cellStyle name="SAPBEXHLevel2X 2 14 5" xfId="15296" xr:uid="{00000000-0005-0000-0000-0000236B0000}"/>
    <cellStyle name="SAPBEXHLevel2X 2 14 5 2" xfId="30705" xr:uid="{00000000-0005-0000-0000-0000246B0000}"/>
    <cellStyle name="SAPBEXHLevel2X 2 14 6" xfId="16782" xr:uid="{00000000-0005-0000-0000-0000256B0000}"/>
    <cellStyle name="SAPBEXHLevel2X 2 14 6 2" xfId="31920" xr:uid="{00000000-0005-0000-0000-0000266B0000}"/>
    <cellStyle name="SAPBEXHLevel2X 2 14 7" xfId="19392" xr:uid="{00000000-0005-0000-0000-0000276B0000}"/>
    <cellStyle name="SAPBEXHLevel2X 2 14 7 2" xfId="34339" xr:uid="{00000000-0005-0000-0000-0000286B0000}"/>
    <cellStyle name="SAPBEXHLevel2X 2 14 8" xfId="39464" xr:uid="{15C894FB-3A5E-4D12-A7EB-A561C6393D83}"/>
    <cellStyle name="SAPBEXHLevel2X 2 14 9" xfId="42947" xr:uid="{8ABCA81E-95F4-4964-A2EF-E23DFC00F746}"/>
    <cellStyle name="SAPBEXHLevel2X 2 15" xfId="3436" xr:uid="{00000000-0005-0000-0000-0000296B0000}"/>
    <cellStyle name="SAPBEXHLevel2X 2 15 10" xfId="45141" xr:uid="{5D94921B-56BC-408E-83C1-029A2F19C8C8}"/>
    <cellStyle name="SAPBEXHLevel2X 2 15 11" xfId="47467" xr:uid="{1D5BE741-1393-4BA2-9B4B-03A200682722}"/>
    <cellStyle name="SAPBEXHLevel2X 2 15 2" xfId="4120" xr:uid="{00000000-0005-0000-0000-00002A6B0000}"/>
    <cellStyle name="SAPBEXHLevel2X 2 15 2 10" xfId="46357" xr:uid="{E69FA6EC-F9C6-414E-BE4F-85D6A3108282}"/>
    <cellStyle name="SAPBEXHLevel2X 2 15 2 11" xfId="48675" xr:uid="{39B5889B-59D1-4E74-BF22-26E4971AE35D}"/>
    <cellStyle name="SAPBEXHLevel2X 2 15 2 2" xfId="9275" xr:uid="{00000000-0005-0000-0000-00002B6B0000}"/>
    <cellStyle name="SAPBEXHLevel2X 2 15 2 2 2" xfId="25269" xr:uid="{00000000-0005-0000-0000-00002C6B0000}"/>
    <cellStyle name="SAPBEXHLevel2X 2 15 2 3" xfId="12095" xr:uid="{00000000-0005-0000-0000-00002D6B0000}"/>
    <cellStyle name="SAPBEXHLevel2X 2 15 2 3 2" xfId="27939" xr:uid="{00000000-0005-0000-0000-00002E6B0000}"/>
    <cellStyle name="SAPBEXHLevel2X 2 15 2 4" xfId="10443" xr:uid="{00000000-0005-0000-0000-00002F6B0000}"/>
    <cellStyle name="SAPBEXHLevel2X 2 15 2 4 2" xfId="26366" xr:uid="{00000000-0005-0000-0000-0000306B0000}"/>
    <cellStyle name="SAPBEXHLevel2X 2 15 2 5" xfId="17417" xr:uid="{00000000-0005-0000-0000-0000316B0000}"/>
    <cellStyle name="SAPBEXHLevel2X 2 15 2 5 2" xfId="32535" xr:uid="{00000000-0005-0000-0000-0000326B0000}"/>
    <cellStyle name="SAPBEXHLevel2X 2 15 2 6" xfId="20025" xr:uid="{00000000-0005-0000-0000-0000336B0000}"/>
    <cellStyle name="SAPBEXHLevel2X 2 15 2 6 2" xfId="34964" xr:uid="{00000000-0005-0000-0000-0000346B0000}"/>
    <cellStyle name="SAPBEXHLevel2X 2 15 2 7" xfId="13751" xr:uid="{00000000-0005-0000-0000-0000356B0000}"/>
    <cellStyle name="SAPBEXHLevel2X 2 15 2 7 2" xfId="29361" xr:uid="{00000000-0005-0000-0000-0000366B0000}"/>
    <cellStyle name="SAPBEXHLevel2X 2 15 2 8" xfId="41478" xr:uid="{661A321A-0077-47CD-8251-265F4A2EE84E}"/>
    <cellStyle name="SAPBEXHLevel2X 2 15 2 9" xfId="44167" xr:uid="{5B541B81-7473-4502-9731-036A7C96ABB1}"/>
    <cellStyle name="SAPBEXHLevel2X 2 15 3" xfId="8604" xr:uid="{00000000-0005-0000-0000-0000376B0000}"/>
    <cellStyle name="SAPBEXHLevel2X 2 15 3 2" xfId="24633" xr:uid="{00000000-0005-0000-0000-0000386B0000}"/>
    <cellStyle name="SAPBEXHLevel2X 2 15 4" xfId="11431" xr:uid="{00000000-0005-0000-0000-0000396B0000}"/>
    <cellStyle name="SAPBEXHLevel2X 2 15 4 2" xfId="27298" xr:uid="{00000000-0005-0000-0000-00003A6B0000}"/>
    <cellStyle name="SAPBEXHLevel2X 2 15 5" xfId="13581" xr:uid="{00000000-0005-0000-0000-00003B6B0000}"/>
    <cellStyle name="SAPBEXHLevel2X 2 15 5 2" xfId="29205" xr:uid="{00000000-0005-0000-0000-00003C6B0000}"/>
    <cellStyle name="SAPBEXHLevel2X 2 15 6" xfId="16783" xr:uid="{00000000-0005-0000-0000-00003D6B0000}"/>
    <cellStyle name="SAPBEXHLevel2X 2 15 6 2" xfId="31921" xr:uid="{00000000-0005-0000-0000-00003E6B0000}"/>
    <cellStyle name="SAPBEXHLevel2X 2 15 7" xfId="19393" xr:uid="{00000000-0005-0000-0000-00003F6B0000}"/>
    <cellStyle name="SAPBEXHLevel2X 2 15 7 2" xfId="34340" xr:uid="{00000000-0005-0000-0000-0000406B0000}"/>
    <cellStyle name="SAPBEXHLevel2X 2 15 8" xfId="39463" xr:uid="{9E43B362-CAF1-4AB9-9050-9C9A72F7AC51}"/>
    <cellStyle name="SAPBEXHLevel2X 2 15 9" xfId="42948" xr:uid="{947AD6C2-C080-4B60-8921-5969ED33819C}"/>
    <cellStyle name="SAPBEXHLevel2X 2 16" xfId="3430" xr:uid="{00000000-0005-0000-0000-0000416B0000}"/>
    <cellStyle name="SAPBEXHLevel2X 2 16 10" xfId="38871" xr:uid="{C1F0EA3B-6502-4D48-AF36-A22A49166B1E}"/>
    <cellStyle name="SAPBEXHLevel2X 2 16 11" xfId="43336" xr:uid="{60759DFD-40F7-4747-BF0D-D6066ABC94E0}"/>
    <cellStyle name="SAPBEXHLevel2X 2 16 12" xfId="45521" xr:uid="{CEE71582-E12A-4A14-9203-4C178EF15F55}"/>
    <cellStyle name="SAPBEXHLevel2X 2 16 13" xfId="47843" xr:uid="{B05F4E1D-D46F-42ED-9F8A-91EBD54124CD}"/>
    <cellStyle name="SAPBEXHLevel2X 2 16 2" xfId="8598" xr:uid="{00000000-0005-0000-0000-0000426B0000}"/>
    <cellStyle name="SAPBEXHLevel2X 2 16 2 2" xfId="24627" xr:uid="{00000000-0005-0000-0000-0000436B0000}"/>
    <cellStyle name="SAPBEXHLevel2X 2 16 3" xfId="11425" xr:uid="{00000000-0005-0000-0000-0000446B0000}"/>
    <cellStyle name="SAPBEXHLevel2X 2 16 3 2" xfId="27292" xr:uid="{00000000-0005-0000-0000-0000456B0000}"/>
    <cellStyle name="SAPBEXHLevel2X 2 16 4" xfId="10515" xr:uid="{00000000-0005-0000-0000-0000466B0000}"/>
    <cellStyle name="SAPBEXHLevel2X 2 16 4 2" xfId="26437" xr:uid="{00000000-0005-0000-0000-0000476B0000}"/>
    <cellStyle name="SAPBEXHLevel2X 2 16 5" xfId="16777" xr:uid="{00000000-0005-0000-0000-0000486B0000}"/>
    <cellStyle name="SAPBEXHLevel2X 2 16 5 2" xfId="31915" xr:uid="{00000000-0005-0000-0000-0000496B0000}"/>
    <cellStyle name="SAPBEXHLevel2X 2 16 6" xfId="19387" xr:uid="{00000000-0005-0000-0000-00004A6B0000}"/>
    <cellStyle name="SAPBEXHLevel2X 2 16 6 2" xfId="34334" xr:uid="{00000000-0005-0000-0000-00004B6B0000}"/>
    <cellStyle name="SAPBEXHLevel2X 2 16 7" xfId="21425" xr:uid="{00000000-0005-0000-0000-00004C6B0000}"/>
    <cellStyle name="SAPBEXHLevel2X 2 16 7 2" xfId="36351" xr:uid="{00000000-0005-0000-0000-00004D6B0000}"/>
    <cellStyle name="SAPBEXHLevel2X 2 16 8" xfId="6377" xr:uid="{00000000-0005-0000-0000-00004E6B0000}"/>
    <cellStyle name="SAPBEXHLevel2X 2 16 9" xfId="40363" xr:uid="{1188163E-442D-4298-8CA3-4FECBF4BC659}"/>
    <cellStyle name="SAPBEXHLevel2X 2 17" xfId="4128" xr:uid="{00000000-0005-0000-0000-00004F6B0000}"/>
    <cellStyle name="SAPBEXHLevel2X 2 17 2" xfId="9283" xr:uid="{00000000-0005-0000-0000-0000506B0000}"/>
    <cellStyle name="SAPBEXHLevel2X 2 17 2 2" xfId="25275" xr:uid="{00000000-0005-0000-0000-0000516B0000}"/>
    <cellStyle name="SAPBEXHLevel2X 2 17 3" xfId="12102" xr:uid="{00000000-0005-0000-0000-0000526B0000}"/>
    <cellStyle name="SAPBEXHLevel2X 2 17 3 2" xfId="27946" xr:uid="{00000000-0005-0000-0000-0000536B0000}"/>
    <cellStyle name="SAPBEXHLevel2X 2 17 4" xfId="14561" xr:uid="{00000000-0005-0000-0000-0000546B0000}"/>
    <cellStyle name="SAPBEXHLevel2X 2 17 4 2" xfId="30064" xr:uid="{00000000-0005-0000-0000-0000556B0000}"/>
    <cellStyle name="SAPBEXHLevel2X 2 17 5" xfId="17425" xr:uid="{00000000-0005-0000-0000-0000566B0000}"/>
    <cellStyle name="SAPBEXHLevel2X 2 17 5 2" xfId="32541" xr:uid="{00000000-0005-0000-0000-0000576B0000}"/>
    <cellStyle name="SAPBEXHLevel2X 2 17 6" xfId="20033" xr:uid="{00000000-0005-0000-0000-0000586B0000}"/>
    <cellStyle name="SAPBEXHLevel2X 2 17 6 2" xfId="34970" xr:uid="{00000000-0005-0000-0000-0000596B0000}"/>
    <cellStyle name="SAPBEXHLevel2X 2 17 7" xfId="21626" xr:uid="{00000000-0005-0000-0000-00005A6B0000}"/>
    <cellStyle name="SAPBEXHLevel2X 2 17 7 2" xfId="36552" xr:uid="{00000000-0005-0000-0000-00005B6B0000}"/>
    <cellStyle name="SAPBEXHLevel2X 2 18" xfId="5378" xr:uid="{00000000-0005-0000-0000-00005C6B0000}"/>
    <cellStyle name="SAPBEXHLevel2X 2 18 2" xfId="22648" xr:uid="{00000000-0005-0000-0000-00005D6B0000}"/>
    <cellStyle name="SAPBEXHLevel2X 2 19" xfId="6859" xr:uid="{00000000-0005-0000-0000-00005E6B0000}"/>
    <cellStyle name="SAPBEXHLevel2X 2 19 2" xfId="23303" xr:uid="{00000000-0005-0000-0000-00005F6B0000}"/>
    <cellStyle name="SAPBEXHLevel2X 2 2" xfId="892" xr:uid="{00000000-0005-0000-0000-0000606B0000}"/>
    <cellStyle name="SAPBEXHLevel2X 2 2 10" xfId="5896" xr:uid="{00000000-0005-0000-0000-0000616B0000}"/>
    <cellStyle name="SAPBEXHLevel2X 2 2 10 2" xfId="22884" xr:uid="{00000000-0005-0000-0000-0000626B0000}"/>
    <cellStyle name="SAPBEXHLevel2X 2 2 11" xfId="5079" xr:uid="{00000000-0005-0000-0000-0000636B0000}"/>
    <cellStyle name="SAPBEXHLevel2X 2 2 12" xfId="40601" xr:uid="{C9B627B2-E495-4736-B08B-D1907B8F4243}"/>
    <cellStyle name="SAPBEXHLevel2X 2 2 13" xfId="42949" xr:uid="{BF184CFC-C433-4AC3-91A6-20219F14566B}"/>
    <cellStyle name="SAPBEXHLevel2X 2 2 14" xfId="45142" xr:uid="{16A078DF-3903-4B3D-9F64-2F10D1BE9E26}"/>
    <cellStyle name="SAPBEXHLevel2X 2 2 15" xfId="47468" xr:uid="{9EA6150D-E6FF-4333-8298-CB130CEFC56C}"/>
    <cellStyle name="SAPBEXHLevel2X 2 2 2" xfId="893" xr:uid="{00000000-0005-0000-0000-0000646B0000}"/>
    <cellStyle name="SAPBEXHLevel2X 2 2 2 10" xfId="38983" xr:uid="{0C20607F-0FE9-4ECC-A4DE-D1EC991C3DC9}"/>
    <cellStyle name="SAPBEXHLevel2X 2 2 2 11" xfId="46725" xr:uid="{E68641AB-C031-419A-93F4-B5DFC17EA90E}"/>
    <cellStyle name="SAPBEXHLevel2X 2 2 2 12" xfId="49041" xr:uid="{448CAB84-E003-42B0-A887-CC4EC25322E2}"/>
    <cellStyle name="SAPBEXHLevel2X 2 2 2 2" xfId="5376" xr:uid="{00000000-0005-0000-0000-0000656B0000}"/>
    <cellStyle name="SAPBEXHLevel2X 2 2 2 2 2" xfId="22646" xr:uid="{00000000-0005-0000-0000-0000666B0000}"/>
    <cellStyle name="SAPBEXHLevel2X 2 2 2 3" xfId="6858" xr:uid="{00000000-0005-0000-0000-0000676B0000}"/>
    <cellStyle name="SAPBEXHLevel2X 2 2 2 3 2" xfId="23302" xr:uid="{00000000-0005-0000-0000-0000686B0000}"/>
    <cellStyle name="SAPBEXHLevel2X 2 2 2 4" xfId="6664" xr:uid="{00000000-0005-0000-0000-0000696B0000}"/>
    <cellStyle name="SAPBEXHLevel2X 2 2 2 4 2" xfId="23167" xr:uid="{00000000-0005-0000-0000-00006A6B0000}"/>
    <cellStyle name="SAPBEXHLevel2X 2 2 2 5" xfId="11799" xr:uid="{00000000-0005-0000-0000-00006B6B0000}"/>
    <cellStyle name="SAPBEXHLevel2X 2 2 2 5 2" xfId="27656" xr:uid="{00000000-0005-0000-0000-00006C6B0000}"/>
    <cellStyle name="SAPBEXHLevel2X 2 2 2 6" xfId="17152" xr:uid="{00000000-0005-0000-0000-00006D6B0000}"/>
    <cellStyle name="SAPBEXHLevel2X 2 2 2 6 2" xfId="32277" xr:uid="{00000000-0005-0000-0000-00006E6B0000}"/>
    <cellStyle name="SAPBEXHLevel2X 2 2 2 7" xfId="13056" xr:uid="{00000000-0005-0000-0000-00006F6B0000}"/>
    <cellStyle name="SAPBEXHLevel2X 2 2 2 7 2" xfId="28842" xr:uid="{00000000-0005-0000-0000-0000706B0000}"/>
    <cellStyle name="SAPBEXHLevel2X 2 2 2 8" xfId="5080" xr:uid="{00000000-0005-0000-0000-0000716B0000}"/>
    <cellStyle name="SAPBEXHLevel2X 2 2 2 9" xfId="41423" xr:uid="{F8EDF0B1-A757-44C0-AFAB-BFDBE3B64D98}"/>
    <cellStyle name="SAPBEXHLevel2X 2 2 3" xfId="3437" xr:uid="{00000000-0005-0000-0000-0000726B0000}"/>
    <cellStyle name="SAPBEXHLevel2X 2 2 3 10" xfId="38984" xr:uid="{ED5570E6-0094-414C-AD21-20EBD290A4EF}"/>
    <cellStyle name="SAPBEXHLevel2X 2 2 3 11" xfId="46724" xr:uid="{DBE7ADD8-FB94-457F-8D9A-A915C115F12F}"/>
    <cellStyle name="SAPBEXHLevel2X 2 2 3 12" xfId="49040" xr:uid="{6B20B195-EB47-4BDF-AD81-F1407D5A176C}"/>
    <cellStyle name="SAPBEXHLevel2X 2 2 3 2" xfId="8605" xr:uid="{00000000-0005-0000-0000-0000736B0000}"/>
    <cellStyle name="SAPBEXHLevel2X 2 2 3 2 2" xfId="24634" xr:uid="{00000000-0005-0000-0000-0000746B0000}"/>
    <cellStyle name="SAPBEXHLevel2X 2 2 3 3" xfId="11432" xr:uid="{00000000-0005-0000-0000-0000756B0000}"/>
    <cellStyle name="SAPBEXHLevel2X 2 2 3 3 2" xfId="27299" xr:uid="{00000000-0005-0000-0000-0000766B0000}"/>
    <cellStyle name="SAPBEXHLevel2X 2 2 3 4" xfId="15295" xr:uid="{00000000-0005-0000-0000-0000776B0000}"/>
    <cellStyle name="SAPBEXHLevel2X 2 2 3 4 2" xfId="30704" xr:uid="{00000000-0005-0000-0000-0000786B0000}"/>
    <cellStyle name="SAPBEXHLevel2X 2 2 3 5" xfId="16784" xr:uid="{00000000-0005-0000-0000-0000796B0000}"/>
    <cellStyle name="SAPBEXHLevel2X 2 2 3 5 2" xfId="31922" xr:uid="{00000000-0005-0000-0000-00007A6B0000}"/>
    <cellStyle name="SAPBEXHLevel2X 2 2 3 6" xfId="19394" xr:uid="{00000000-0005-0000-0000-00007B6B0000}"/>
    <cellStyle name="SAPBEXHLevel2X 2 2 3 6 2" xfId="34341" xr:uid="{00000000-0005-0000-0000-00007C6B0000}"/>
    <cellStyle name="SAPBEXHLevel2X 2 2 3 7" xfId="21426" xr:uid="{00000000-0005-0000-0000-00007D6B0000}"/>
    <cellStyle name="SAPBEXHLevel2X 2 2 3 7 2" xfId="36352" xr:uid="{00000000-0005-0000-0000-00007E6B0000}"/>
    <cellStyle name="SAPBEXHLevel2X 2 2 3 8" xfId="6378" xr:uid="{00000000-0005-0000-0000-00007F6B0000}"/>
    <cellStyle name="SAPBEXHLevel2X 2 2 3 9" xfId="41422" xr:uid="{CF34810D-1A25-4FD2-87A4-B7D0D85DAEC1}"/>
    <cellStyle name="SAPBEXHLevel2X 2 2 4" xfId="4119" xr:uid="{00000000-0005-0000-0000-0000806B0000}"/>
    <cellStyle name="SAPBEXHLevel2X 2 2 4 10" xfId="46358" xr:uid="{3F651585-2A58-41C9-807B-717966FE59DA}"/>
    <cellStyle name="SAPBEXHLevel2X 2 2 4 11" xfId="48676" xr:uid="{12DD1F06-3379-4225-8B99-9A553E9C851E}"/>
    <cellStyle name="SAPBEXHLevel2X 2 2 4 2" xfId="9274" xr:uid="{00000000-0005-0000-0000-0000816B0000}"/>
    <cellStyle name="SAPBEXHLevel2X 2 2 4 2 2" xfId="25268" xr:uid="{00000000-0005-0000-0000-0000826B0000}"/>
    <cellStyle name="SAPBEXHLevel2X 2 2 4 3" xfId="12094" xr:uid="{00000000-0005-0000-0000-0000836B0000}"/>
    <cellStyle name="SAPBEXHLevel2X 2 2 4 3 2" xfId="27938" xr:uid="{00000000-0005-0000-0000-0000846B0000}"/>
    <cellStyle name="SAPBEXHLevel2X 2 2 4 4" xfId="5264" xr:uid="{00000000-0005-0000-0000-0000856B0000}"/>
    <cellStyle name="SAPBEXHLevel2X 2 2 4 4 2" xfId="22571" xr:uid="{00000000-0005-0000-0000-0000866B0000}"/>
    <cellStyle name="SAPBEXHLevel2X 2 2 4 5" xfId="17416" xr:uid="{00000000-0005-0000-0000-0000876B0000}"/>
    <cellStyle name="SAPBEXHLevel2X 2 2 4 5 2" xfId="32534" xr:uid="{00000000-0005-0000-0000-0000886B0000}"/>
    <cellStyle name="SAPBEXHLevel2X 2 2 4 6" xfId="20024" xr:uid="{00000000-0005-0000-0000-0000896B0000}"/>
    <cellStyle name="SAPBEXHLevel2X 2 2 4 6 2" xfId="34963" xr:uid="{00000000-0005-0000-0000-00008A6B0000}"/>
    <cellStyle name="SAPBEXHLevel2X 2 2 4 7" xfId="21201" xr:uid="{00000000-0005-0000-0000-00008B6B0000}"/>
    <cellStyle name="SAPBEXHLevel2X 2 2 4 7 2" xfId="36127" xr:uid="{00000000-0005-0000-0000-00008C6B0000}"/>
    <cellStyle name="SAPBEXHLevel2X 2 2 4 8" xfId="41477" xr:uid="{B0043912-6E3B-4B23-8E14-D330F73AE978}"/>
    <cellStyle name="SAPBEXHLevel2X 2 2 4 9" xfId="44168" xr:uid="{9C6730AE-84DF-4EC2-B97F-152E46BE0AF6}"/>
    <cellStyle name="SAPBEXHLevel2X 2 2 5" xfId="5377" xr:uid="{00000000-0005-0000-0000-00008D6B0000}"/>
    <cellStyle name="SAPBEXHLevel2X 2 2 5 2" xfId="22647" xr:uid="{00000000-0005-0000-0000-00008E6B0000}"/>
    <cellStyle name="SAPBEXHLevel2X 2 2 6" xfId="7632" xr:uid="{00000000-0005-0000-0000-00008F6B0000}"/>
    <cellStyle name="SAPBEXHLevel2X 2 2 6 2" xfId="23770" xr:uid="{00000000-0005-0000-0000-0000906B0000}"/>
    <cellStyle name="SAPBEXHLevel2X 2 2 7" xfId="7188" xr:uid="{00000000-0005-0000-0000-0000916B0000}"/>
    <cellStyle name="SAPBEXHLevel2X 2 2 7 2" xfId="23464" xr:uid="{00000000-0005-0000-0000-0000926B0000}"/>
    <cellStyle name="SAPBEXHLevel2X 2 2 8" xfId="14186" xr:uid="{00000000-0005-0000-0000-0000936B0000}"/>
    <cellStyle name="SAPBEXHLevel2X 2 2 8 2" xfId="29739" xr:uid="{00000000-0005-0000-0000-0000946B0000}"/>
    <cellStyle name="SAPBEXHLevel2X 2 2 9" xfId="6566" xr:uid="{00000000-0005-0000-0000-0000956B0000}"/>
    <cellStyle name="SAPBEXHLevel2X 2 2 9 2" xfId="23122" xr:uid="{00000000-0005-0000-0000-0000966B0000}"/>
    <cellStyle name="SAPBEXHLevel2X 2 20" xfId="6663" xr:uid="{00000000-0005-0000-0000-0000976B0000}"/>
    <cellStyle name="SAPBEXHLevel2X 2 20 2" xfId="23166" xr:uid="{00000000-0005-0000-0000-0000986B0000}"/>
    <cellStyle name="SAPBEXHLevel2X 2 21" xfId="14721" xr:uid="{00000000-0005-0000-0000-0000996B0000}"/>
    <cellStyle name="SAPBEXHLevel2X 2 21 2" xfId="30196" xr:uid="{00000000-0005-0000-0000-00009A6B0000}"/>
    <cellStyle name="SAPBEXHLevel2X 2 22" xfId="10562" xr:uid="{00000000-0005-0000-0000-00009B6B0000}"/>
    <cellStyle name="SAPBEXHLevel2X 2 22 2" xfId="26479" xr:uid="{00000000-0005-0000-0000-00009C6B0000}"/>
    <cellStyle name="SAPBEXHLevel2X 2 23" xfId="15121" xr:uid="{00000000-0005-0000-0000-00009D6B0000}"/>
    <cellStyle name="SAPBEXHLevel2X 2 23 2" xfId="30543" xr:uid="{00000000-0005-0000-0000-00009E6B0000}"/>
    <cellStyle name="SAPBEXHLevel2X 2 24" xfId="5078" xr:uid="{00000000-0005-0000-0000-00009F6B0000}"/>
    <cellStyle name="SAPBEXHLevel2X 2 25" xfId="38050" xr:uid="{00000000-0005-0000-0000-0000A06B0000}"/>
    <cellStyle name="SAPBEXHLevel2X 2 26" xfId="41328" xr:uid="{E8DCE33E-7D69-410A-8CD2-E148AD599250}"/>
    <cellStyle name="SAPBEXHLevel2X 2 27" xfId="40266" xr:uid="{59FEE175-7674-4D08-BA79-16093C3BB676}"/>
    <cellStyle name="SAPBEXHLevel2X 2 28" xfId="41143" xr:uid="{3FB4924C-20B0-4884-ADAA-5D188CFB6CA6}"/>
    <cellStyle name="SAPBEXHLevel2X 2 29" xfId="40107" xr:uid="{DFD38836-A0C2-4985-9DEA-A1DB440DDB7A}"/>
    <cellStyle name="SAPBEXHLevel2X 2 3" xfId="3438" xr:uid="{00000000-0005-0000-0000-0000A16B0000}"/>
    <cellStyle name="SAPBEXHLevel2X 2 3 10" xfId="45143" xr:uid="{C9FFD17A-FE34-404F-8779-F6AE41B544DE}"/>
    <cellStyle name="SAPBEXHLevel2X 2 3 11" xfId="47469" xr:uid="{02D8E254-BFA4-4727-BF9D-E00EC3CD58E2}"/>
    <cellStyle name="SAPBEXHLevel2X 2 3 2" xfId="4118" xr:uid="{00000000-0005-0000-0000-0000A26B0000}"/>
    <cellStyle name="SAPBEXHLevel2X 2 3 2 10" xfId="46359" xr:uid="{F394FFAE-6B05-4B69-A500-BCE4B92AB904}"/>
    <cellStyle name="SAPBEXHLevel2X 2 3 2 11" xfId="48677" xr:uid="{46645C3D-9B62-41F8-A24D-D2027A3AA266}"/>
    <cellStyle name="SAPBEXHLevel2X 2 3 2 2" xfId="9273" xr:uid="{00000000-0005-0000-0000-0000A36B0000}"/>
    <cellStyle name="SAPBEXHLevel2X 2 3 2 2 2" xfId="25267" xr:uid="{00000000-0005-0000-0000-0000A46B0000}"/>
    <cellStyle name="SAPBEXHLevel2X 2 3 2 3" xfId="12093" xr:uid="{00000000-0005-0000-0000-0000A56B0000}"/>
    <cellStyle name="SAPBEXHLevel2X 2 3 2 3 2" xfId="27937" xr:uid="{00000000-0005-0000-0000-0000A66B0000}"/>
    <cellStyle name="SAPBEXHLevel2X 2 3 2 4" xfId="14563" xr:uid="{00000000-0005-0000-0000-0000A76B0000}"/>
    <cellStyle name="SAPBEXHLevel2X 2 3 2 4 2" xfId="30066" xr:uid="{00000000-0005-0000-0000-0000A86B0000}"/>
    <cellStyle name="SAPBEXHLevel2X 2 3 2 5" xfId="17415" xr:uid="{00000000-0005-0000-0000-0000A96B0000}"/>
    <cellStyle name="SAPBEXHLevel2X 2 3 2 5 2" xfId="32533" xr:uid="{00000000-0005-0000-0000-0000AA6B0000}"/>
    <cellStyle name="SAPBEXHLevel2X 2 3 2 6" xfId="20023" xr:uid="{00000000-0005-0000-0000-0000AB6B0000}"/>
    <cellStyle name="SAPBEXHLevel2X 2 3 2 6 2" xfId="34962" xr:uid="{00000000-0005-0000-0000-0000AC6B0000}"/>
    <cellStyle name="SAPBEXHLevel2X 2 3 2 7" xfId="21987" xr:uid="{00000000-0005-0000-0000-0000AD6B0000}"/>
    <cellStyle name="SAPBEXHLevel2X 2 3 2 7 2" xfId="36906" xr:uid="{00000000-0005-0000-0000-0000AE6B0000}"/>
    <cellStyle name="SAPBEXHLevel2X 2 3 2 8" xfId="41476" xr:uid="{4958EF1B-9CFB-4514-A666-95E6F2DC2DE3}"/>
    <cellStyle name="SAPBEXHLevel2X 2 3 2 9" xfId="44169" xr:uid="{B42CA8D6-C415-4153-BAFD-8500F70DDAA4}"/>
    <cellStyle name="SAPBEXHLevel2X 2 3 3" xfId="8606" xr:uid="{00000000-0005-0000-0000-0000AF6B0000}"/>
    <cellStyle name="SAPBEXHLevel2X 2 3 3 2" xfId="24635" xr:uid="{00000000-0005-0000-0000-0000B06B0000}"/>
    <cellStyle name="SAPBEXHLevel2X 2 3 4" xfId="11433" xr:uid="{00000000-0005-0000-0000-0000B16B0000}"/>
    <cellStyle name="SAPBEXHLevel2X 2 3 4 2" xfId="27300" xr:uid="{00000000-0005-0000-0000-0000B26B0000}"/>
    <cellStyle name="SAPBEXHLevel2X 2 3 5" xfId="13582" xr:uid="{00000000-0005-0000-0000-0000B36B0000}"/>
    <cellStyle name="SAPBEXHLevel2X 2 3 5 2" xfId="29206" xr:uid="{00000000-0005-0000-0000-0000B46B0000}"/>
    <cellStyle name="SAPBEXHLevel2X 2 3 6" xfId="16785" xr:uid="{00000000-0005-0000-0000-0000B56B0000}"/>
    <cellStyle name="SAPBEXHLevel2X 2 3 6 2" xfId="31923" xr:uid="{00000000-0005-0000-0000-0000B66B0000}"/>
    <cellStyle name="SAPBEXHLevel2X 2 3 7" xfId="19395" xr:uid="{00000000-0005-0000-0000-0000B76B0000}"/>
    <cellStyle name="SAPBEXHLevel2X 2 3 7 2" xfId="34342" xr:uid="{00000000-0005-0000-0000-0000B86B0000}"/>
    <cellStyle name="SAPBEXHLevel2X 2 3 8" xfId="40602" xr:uid="{227533DB-E429-4E6F-B5C0-40DBEAD03C8C}"/>
    <cellStyle name="SAPBEXHLevel2X 2 3 9" xfId="42950" xr:uid="{D6A5922E-44FB-4001-BB8A-F48F6883E982}"/>
    <cellStyle name="SAPBEXHLevel2X 2 4" xfId="3439" xr:uid="{00000000-0005-0000-0000-0000B96B0000}"/>
    <cellStyle name="SAPBEXHLevel2X 2 4 10" xfId="45144" xr:uid="{EE59F024-D795-413C-8484-A8DA6AF57817}"/>
    <cellStyle name="SAPBEXHLevel2X 2 4 11" xfId="47470" xr:uid="{A0CA2E9B-2B6D-40CA-865D-482388C003C6}"/>
    <cellStyle name="SAPBEXHLevel2X 2 4 2" xfId="4117" xr:uid="{00000000-0005-0000-0000-0000BA6B0000}"/>
    <cellStyle name="SAPBEXHLevel2X 2 4 2 10" xfId="46360" xr:uid="{53DF85B0-A267-49D4-8598-AADA2252642E}"/>
    <cellStyle name="SAPBEXHLevel2X 2 4 2 11" xfId="48678" xr:uid="{6A6A3DE7-DA9F-4385-BF68-8604AC4715B1}"/>
    <cellStyle name="SAPBEXHLevel2X 2 4 2 2" xfId="9272" xr:uid="{00000000-0005-0000-0000-0000BB6B0000}"/>
    <cellStyle name="SAPBEXHLevel2X 2 4 2 2 2" xfId="25266" xr:uid="{00000000-0005-0000-0000-0000BC6B0000}"/>
    <cellStyle name="SAPBEXHLevel2X 2 4 2 3" xfId="12092" xr:uid="{00000000-0005-0000-0000-0000BD6B0000}"/>
    <cellStyle name="SAPBEXHLevel2X 2 4 2 3 2" xfId="27936" xr:uid="{00000000-0005-0000-0000-0000BE6B0000}"/>
    <cellStyle name="SAPBEXHLevel2X 2 4 2 4" xfId="14374" xr:uid="{00000000-0005-0000-0000-0000BF6B0000}"/>
    <cellStyle name="SAPBEXHLevel2X 2 4 2 4 2" xfId="29895" xr:uid="{00000000-0005-0000-0000-0000C06B0000}"/>
    <cellStyle name="SAPBEXHLevel2X 2 4 2 5" xfId="17414" xr:uid="{00000000-0005-0000-0000-0000C16B0000}"/>
    <cellStyle name="SAPBEXHLevel2X 2 4 2 5 2" xfId="32532" xr:uid="{00000000-0005-0000-0000-0000C26B0000}"/>
    <cellStyle name="SAPBEXHLevel2X 2 4 2 6" xfId="20022" xr:uid="{00000000-0005-0000-0000-0000C36B0000}"/>
    <cellStyle name="SAPBEXHLevel2X 2 4 2 6 2" xfId="34961" xr:uid="{00000000-0005-0000-0000-0000C46B0000}"/>
    <cellStyle name="SAPBEXHLevel2X 2 4 2 7" xfId="18374" xr:uid="{00000000-0005-0000-0000-0000C56B0000}"/>
    <cellStyle name="SAPBEXHLevel2X 2 4 2 7 2" xfId="33435" xr:uid="{00000000-0005-0000-0000-0000C66B0000}"/>
    <cellStyle name="SAPBEXHLevel2X 2 4 2 8" xfId="41475" xr:uid="{624B224A-EB05-456F-8BBA-38EF01EA5C2B}"/>
    <cellStyle name="SAPBEXHLevel2X 2 4 2 9" xfId="44170" xr:uid="{A86EEE1C-C8B9-45AE-B3B4-A6570A441E0E}"/>
    <cellStyle name="SAPBEXHLevel2X 2 4 3" xfId="8607" xr:uid="{00000000-0005-0000-0000-0000C76B0000}"/>
    <cellStyle name="SAPBEXHLevel2X 2 4 3 2" xfId="24636" xr:uid="{00000000-0005-0000-0000-0000C86B0000}"/>
    <cellStyle name="SAPBEXHLevel2X 2 4 4" xfId="11434" xr:uid="{00000000-0005-0000-0000-0000C96B0000}"/>
    <cellStyle name="SAPBEXHLevel2X 2 4 4 2" xfId="27301" xr:uid="{00000000-0005-0000-0000-0000CA6B0000}"/>
    <cellStyle name="SAPBEXHLevel2X 2 4 5" xfId="15294" xr:uid="{00000000-0005-0000-0000-0000CB6B0000}"/>
    <cellStyle name="SAPBEXHLevel2X 2 4 5 2" xfId="30703" xr:uid="{00000000-0005-0000-0000-0000CC6B0000}"/>
    <cellStyle name="SAPBEXHLevel2X 2 4 6" xfId="16786" xr:uid="{00000000-0005-0000-0000-0000CD6B0000}"/>
    <cellStyle name="SAPBEXHLevel2X 2 4 6 2" xfId="31924" xr:uid="{00000000-0005-0000-0000-0000CE6B0000}"/>
    <cellStyle name="SAPBEXHLevel2X 2 4 7" xfId="19396" xr:uid="{00000000-0005-0000-0000-0000CF6B0000}"/>
    <cellStyle name="SAPBEXHLevel2X 2 4 7 2" xfId="34343" xr:uid="{00000000-0005-0000-0000-0000D06B0000}"/>
    <cellStyle name="SAPBEXHLevel2X 2 4 8" xfId="39462" xr:uid="{ACDABADA-753C-40CF-876E-2D3EA0B9EA26}"/>
    <cellStyle name="SAPBEXHLevel2X 2 4 9" xfId="42951" xr:uid="{2BB780EA-650F-4411-AC64-D8A45769176F}"/>
    <cellStyle name="SAPBEXHLevel2X 2 5" xfId="3440" xr:uid="{00000000-0005-0000-0000-0000D16B0000}"/>
    <cellStyle name="SAPBEXHLevel2X 2 5 10" xfId="45145" xr:uid="{283BB1AF-3BA1-4F4C-9630-1583C6945401}"/>
    <cellStyle name="SAPBEXHLevel2X 2 5 11" xfId="47471" xr:uid="{5B3EE51D-A3FA-448D-929F-49416CDBC34B}"/>
    <cellStyle name="SAPBEXHLevel2X 2 5 2" xfId="4116" xr:uid="{00000000-0005-0000-0000-0000D26B0000}"/>
    <cellStyle name="SAPBEXHLevel2X 2 5 2 10" xfId="46361" xr:uid="{27139972-E4F8-4682-86DB-95960CD29259}"/>
    <cellStyle name="SAPBEXHLevel2X 2 5 2 11" xfId="48679" xr:uid="{C9E8F87F-4518-4E75-8037-6ADB622AA966}"/>
    <cellStyle name="SAPBEXHLevel2X 2 5 2 2" xfId="9271" xr:uid="{00000000-0005-0000-0000-0000D36B0000}"/>
    <cellStyle name="SAPBEXHLevel2X 2 5 2 2 2" xfId="25265" xr:uid="{00000000-0005-0000-0000-0000D46B0000}"/>
    <cellStyle name="SAPBEXHLevel2X 2 5 2 3" xfId="12091" xr:uid="{00000000-0005-0000-0000-0000D56B0000}"/>
    <cellStyle name="SAPBEXHLevel2X 2 5 2 3 2" xfId="27935" xr:uid="{00000000-0005-0000-0000-0000D66B0000}"/>
    <cellStyle name="SAPBEXHLevel2X 2 5 2 4" xfId="10292" xr:uid="{00000000-0005-0000-0000-0000D76B0000}"/>
    <cellStyle name="SAPBEXHLevel2X 2 5 2 4 2" xfId="26235" xr:uid="{00000000-0005-0000-0000-0000D86B0000}"/>
    <cellStyle name="SAPBEXHLevel2X 2 5 2 5" xfId="17413" xr:uid="{00000000-0005-0000-0000-0000D96B0000}"/>
    <cellStyle name="SAPBEXHLevel2X 2 5 2 5 2" xfId="32531" xr:uid="{00000000-0005-0000-0000-0000DA6B0000}"/>
    <cellStyle name="SAPBEXHLevel2X 2 5 2 6" xfId="20021" xr:uid="{00000000-0005-0000-0000-0000DB6B0000}"/>
    <cellStyle name="SAPBEXHLevel2X 2 5 2 6 2" xfId="34960" xr:uid="{00000000-0005-0000-0000-0000DC6B0000}"/>
    <cellStyle name="SAPBEXHLevel2X 2 5 2 7" xfId="18408" xr:uid="{00000000-0005-0000-0000-0000DD6B0000}"/>
    <cellStyle name="SAPBEXHLevel2X 2 5 2 7 2" xfId="33467" xr:uid="{00000000-0005-0000-0000-0000DE6B0000}"/>
    <cellStyle name="SAPBEXHLevel2X 2 5 2 8" xfId="41474" xr:uid="{030ECDBE-49A8-4FF9-ABF6-0DEF1AF42B51}"/>
    <cellStyle name="SAPBEXHLevel2X 2 5 2 9" xfId="44171" xr:uid="{7D3507B9-11E8-48B1-8E59-CA14631E535D}"/>
    <cellStyle name="SAPBEXHLevel2X 2 5 3" xfId="8608" xr:uid="{00000000-0005-0000-0000-0000DF6B0000}"/>
    <cellStyle name="SAPBEXHLevel2X 2 5 3 2" xfId="24637" xr:uid="{00000000-0005-0000-0000-0000E06B0000}"/>
    <cellStyle name="SAPBEXHLevel2X 2 5 4" xfId="11435" xr:uid="{00000000-0005-0000-0000-0000E16B0000}"/>
    <cellStyle name="SAPBEXHLevel2X 2 5 4 2" xfId="27302" xr:uid="{00000000-0005-0000-0000-0000E26B0000}"/>
    <cellStyle name="SAPBEXHLevel2X 2 5 5" xfId="13583" xr:uid="{00000000-0005-0000-0000-0000E36B0000}"/>
    <cellStyle name="SAPBEXHLevel2X 2 5 5 2" xfId="29207" xr:uid="{00000000-0005-0000-0000-0000E46B0000}"/>
    <cellStyle name="SAPBEXHLevel2X 2 5 6" xfId="16787" xr:uid="{00000000-0005-0000-0000-0000E56B0000}"/>
    <cellStyle name="SAPBEXHLevel2X 2 5 6 2" xfId="31925" xr:uid="{00000000-0005-0000-0000-0000E66B0000}"/>
    <cellStyle name="SAPBEXHLevel2X 2 5 7" xfId="19397" xr:uid="{00000000-0005-0000-0000-0000E76B0000}"/>
    <cellStyle name="SAPBEXHLevel2X 2 5 7 2" xfId="34344" xr:uid="{00000000-0005-0000-0000-0000E86B0000}"/>
    <cellStyle name="SAPBEXHLevel2X 2 5 8" xfId="39461" xr:uid="{5776A62D-79CB-4829-9B3A-A8ECA022860A}"/>
    <cellStyle name="SAPBEXHLevel2X 2 5 9" xfId="42952" xr:uid="{EE3FFE73-9C56-489D-A2FC-9FCC6C6FEBB1}"/>
    <cellStyle name="SAPBEXHLevel2X 2 6" xfId="3441" xr:uid="{00000000-0005-0000-0000-0000E96B0000}"/>
    <cellStyle name="SAPBEXHLevel2X 2 6 10" xfId="45146" xr:uid="{6331EEE6-29A0-4F49-BF83-9444338857BA}"/>
    <cellStyle name="SAPBEXHLevel2X 2 6 11" xfId="47472" xr:uid="{BA4E9D11-D94F-4F62-89E9-02B3418CB255}"/>
    <cellStyle name="SAPBEXHLevel2X 2 6 2" xfId="4115" xr:uid="{00000000-0005-0000-0000-0000EA6B0000}"/>
    <cellStyle name="SAPBEXHLevel2X 2 6 2 10" xfId="46362" xr:uid="{78CC0B4B-4806-490E-BC96-F08191872AC9}"/>
    <cellStyle name="SAPBEXHLevel2X 2 6 2 11" xfId="48680" xr:uid="{3A2A8FB5-5D99-488F-BA9D-E970FAE6F71E}"/>
    <cellStyle name="SAPBEXHLevel2X 2 6 2 2" xfId="9270" xr:uid="{00000000-0005-0000-0000-0000EB6B0000}"/>
    <cellStyle name="SAPBEXHLevel2X 2 6 2 2 2" xfId="25264" xr:uid="{00000000-0005-0000-0000-0000EC6B0000}"/>
    <cellStyle name="SAPBEXHLevel2X 2 6 2 3" xfId="12090" xr:uid="{00000000-0005-0000-0000-0000ED6B0000}"/>
    <cellStyle name="SAPBEXHLevel2X 2 6 2 3 2" xfId="27934" xr:uid="{00000000-0005-0000-0000-0000EE6B0000}"/>
    <cellStyle name="SAPBEXHLevel2X 2 6 2 4" xfId="14482" xr:uid="{00000000-0005-0000-0000-0000EF6B0000}"/>
    <cellStyle name="SAPBEXHLevel2X 2 6 2 4 2" xfId="29998" xr:uid="{00000000-0005-0000-0000-0000F06B0000}"/>
    <cellStyle name="SAPBEXHLevel2X 2 6 2 5" xfId="17412" xr:uid="{00000000-0005-0000-0000-0000F16B0000}"/>
    <cellStyle name="SAPBEXHLevel2X 2 6 2 5 2" xfId="32530" xr:uid="{00000000-0005-0000-0000-0000F26B0000}"/>
    <cellStyle name="SAPBEXHLevel2X 2 6 2 6" xfId="20020" xr:uid="{00000000-0005-0000-0000-0000F36B0000}"/>
    <cellStyle name="SAPBEXHLevel2X 2 6 2 6 2" xfId="34959" xr:uid="{00000000-0005-0000-0000-0000F46B0000}"/>
    <cellStyle name="SAPBEXHLevel2X 2 6 2 7" xfId="14144" xr:uid="{00000000-0005-0000-0000-0000F56B0000}"/>
    <cellStyle name="SAPBEXHLevel2X 2 6 2 7 2" xfId="29720" xr:uid="{00000000-0005-0000-0000-0000F66B0000}"/>
    <cellStyle name="SAPBEXHLevel2X 2 6 2 8" xfId="38143" xr:uid="{F9C82724-E113-45A8-B6C5-F815C26DE089}"/>
    <cellStyle name="SAPBEXHLevel2X 2 6 2 9" xfId="44172" xr:uid="{C0430396-0844-4EE5-AD02-57A8C389F683}"/>
    <cellStyle name="SAPBEXHLevel2X 2 6 3" xfId="8609" xr:uid="{00000000-0005-0000-0000-0000F76B0000}"/>
    <cellStyle name="SAPBEXHLevel2X 2 6 3 2" xfId="24638" xr:uid="{00000000-0005-0000-0000-0000F86B0000}"/>
    <cellStyle name="SAPBEXHLevel2X 2 6 4" xfId="11436" xr:uid="{00000000-0005-0000-0000-0000F96B0000}"/>
    <cellStyle name="SAPBEXHLevel2X 2 6 4 2" xfId="27303" xr:uid="{00000000-0005-0000-0000-0000FA6B0000}"/>
    <cellStyle name="SAPBEXHLevel2X 2 6 5" xfId="15293" xr:uid="{00000000-0005-0000-0000-0000FB6B0000}"/>
    <cellStyle name="SAPBEXHLevel2X 2 6 5 2" xfId="30702" xr:uid="{00000000-0005-0000-0000-0000FC6B0000}"/>
    <cellStyle name="SAPBEXHLevel2X 2 6 6" xfId="16788" xr:uid="{00000000-0005-0000-0000-0000FD6B0000}"/>
    <cellStyle name="SAPBEXHLevel2X 2 6 6 2" xfId="31926" xr:uid="{00000000-0005-0000-0000-0000FE6B0000}"/>
    <cellStyle name="SAPBEXHLevel2X 2 6 7" xfId="19398" xr:uid="{00000000-0005-0000-0000-0000FF6B0000}"/>
    <cellStyle name="SAPBEXHLevel2X 2 6 7 2" xfId="34345" xr:uid="{00000000-0005-0000-0000-0000006C0000}"/>
    <cellStyle name="SAPBEXHLevel2X 2 6 8" xfId="40599" xr:uid="{F3BBE264-E7FD-41FD-B06B-3D4242A0E6D1}"/>
    <cellStyle name="SAPBEXHLevel2X 2 6 9" xfId="42953" xr:uid="{2AFCA0F0-9718-43D0-BFB1-8DA345006814}"/>
    <cellStyle name="SAPBEXHLevel2X 2 7" xfId="3442" xr:uid="{00000000-0005-0000-0000-0000016C0000}"/>
    <cellStyle name="SAPBEXHLevel2X 2 7 10" xfId="45147" xr:uid="{CF4CB81D-280A-4B18-A03A-A911BF7F6D88}"/>
    <cellStyle name="SAPBEXHLevel2X 2 7 11" xfId="47473" xr:uid="{656A15CC-B4B1-48D6-AC6E-EA5DC7A7E7F5}"/>
    <cellStyle name="SAPBEXHLevel2X 2 7 2" xfId="4114" xr:uid="{00000000-0005-0000-0000-0000026C0000}"/>
    <cellStyle name="SAPBEXHLevel2X 2 7 2 10" xfId="46363" xr:uid="{CE9770B4-79AE-40E5-9574-F2463F71C64F}"/>
    <cellStyle name="SAPBEXHLevel2X 2 7 2 11" xfId="48681" xr:uid="{48B947ED-254A-4974-A8BE-A5BC8DB3960F}"/>
    <cellStyle name="SAPBEXHLevel2X 2 7 2 2" xfId="9269" xr:uid="{00000000-0005-0000-0000-0000036C0000}"/>
    <cellStyle name="SAPBEXHLevel2X 2 7 2 2 2" xfId="25263" xr:uid="{00000000-0005-0000-0000-0000046C0000}"/>
    <cellStyle name="SAPBEXHLevel2X 2 7 2 3" xfId="12089" xr:uid="{00000000-0005-0000-0000-0000056C0000}"/>
    <cellStyle name="SAPBEXHLevel2X 2 7 2 3 2" xfId="27933" xr:uid="{00000000-0005-0000-0000-0000066C0000}"/>
    <cellStyle name="SAPBEXHLevel2X 2 7 2 4" xfId="14481" xr:uid="{00000000-0005-0000-0000-0000076C0000}"/>
    <cellStyle name="SAPBEXHLevel2X 2 7 2 4 2" xfId="29997" xr:uid="{00000000-0005-0000-0000-0000086C0000}"/>
    <cellStyle name="SAPBEXHLevel2X 2 7 2 5" xfId="17411" xr:uid="{00000000-0005-0000-0000-0000096C0000}"/>
    <cellStyle name="SAPBEXHLevel2X 2 7 2 5 2" xfId="32529" xr:uid="{00000000-0005-0000-0000-00000A6C0000}"/>
    <cellStyle name="SAPBEXHLevel2X 2 7 2 6" xfId="20019" xr:uid="{00000000-0005-0000-0000-00000B6C0000}"/>
    <cellStyle name="SAPBEXHLevel2X 2 7 2 6 2" xfId="34958" xr:uid="{00000000-0005-0000-0000-00000C6C0000}"/>
    <cellStyle name="SAPBEXHLevel2X 2 7 2 7" xfId="20887" xr:uid="{00000000-0005-0000-0000-00000D6C0000}"/>
    <cellStyle name="SAPBEXHLevel2X 2 7 2 7 2" xfId="35814" xr:uid="{00000000-0005-0000-0000-00000E6C0000}"/>
    <cellStyle name="SAPBEXHLevel2X 2 7 2 8" xfId="38142" xr:uid="{3F94B807-4E72-4276-A80A-DD4C1C4146FB}"/>
    <cellStyle name="SAPBEXHLevel2X 2 7 2 9" xfId="44173" xr:uid="{1C6F12DC-66C5-487B-ACFC-B11ADBD3D225}"/>
    <cellStyle name="SAPBEXHLevel2X 2 7 3" xfId="8610" xr:uid="{00000000-0005-0000-0000-00000F6C0000}"/>
    <cellStyle name="SAPBEXHLevel2X 2 7 3 2" xfId="24639" xr:uid="{00000000-0005-0000-0000-0000106C0000}"/>
    <cellStyle name="SAPBEXHLevel2X 2 7 4" xfId="11437" xr:uid="{00000000-0005-0000-0000-0000116C0000}"/>
    <cellStyle name="SAPBEXHLevel2X 2 7 4 2" xfId="27304" xr:uid="{00000000-0005-0000-0000-0000126C0000}"/>
    <cellStyle name="SAPBEXHLevel2X 2 7 5" xfId="13584" xr:uid="{00000000-0005-0000-0000-0000136C0000}"/>
    <cellStyle name="SAPBEXHLevel2X 2 7 5 2" xfId="29208" xr:uid="{00000000-0005-0000-0000-0000146C0000}"/>
    <cellStyle name="SAPBEXHLevel2X 2 7 6" xfId="16789" xr:uid="{00000000-0005-0000-0000-0000156C0000}"/>
    <cellStyle name="SAPBEXHLevel2X 2 7 6 2" xfId="31927" xr:uid="{00000000-0005-0000-0000-0000166C0000}"/>
    <cellStyle name="SAPBEXHLevel2X 2 7 7" xfId="19399" xr:uid="{00000000-0005-0000-0000-0000176C0000}"/>
    <cellStyle name="SAPBEXHLevel2X 2 7 7 2" xfId="34346" xr:uid="{00000000-0005-0000-0000-0000186C0000}"/>
    <cellStyle name="SAPBEXHLevel2X 2 7 8" xfId="40600" xr:uid="{5DCDBEA3-81BB-4D2B-A13E-4D71BDDF76D8}"/>
    <cellStyle name="SAPBEXHLevel2X 2 7 9" xfId="42954" xr:uid="{30A78569-BE9C-41E2-92F6-21B9FC65F9DC}"/>
    <cellStyle name="SAPBEXHLevel2X 2 8" xfId="3443" xr:uid="{00000000-0005-0000-0000-0000196C0000}"/>
    <cellStyle name="SAPBEXHLevel2X 2 8 10" xfId="45148" xr:uid="{FAA05836-C033-484B-8401-C7159A341E96}"/>
    <cellStyle name="SAPBEXHLevel2X 2 8 11" xfId="47474" xr:uid="{AE731455-C3ED-4F23-B013-E14BDB5F6D91}"/>
    <cellStyle name="SAPBEXHLevel2X 2 8 2" xfId="4113" xr:uid="{00000000-0005-0000-0000-00001A6C0000}"/>
    <cellStyle name="SAPBEXHLevel2X 2 8 2 10" xfId="46364" xr:uid="{9C20F19A-C383-42DE-A798-A9F25632DD8E}"/>
    <cellStyle name="SAPBEXHLevel2X 2 8 2 11" xfId="48682" xr:uid="{6C92A84C-CD09-456A-8BD0-68CA76959F71}"/>
    <cellStyle name="SAPBEXHLevel2X 2 8 2 2" xfId="9268" xr:uid="{00000000-0005-0000-0000-00001B6C0000}"/>
    <cellStyle name="SAPBEXHLevel2X 2 8 2 2 2" xfId="25262" xr:uid="{00000000-0005-0000-0000-00001C6C0000}"/>
    <cellStyle name="SAPBEXHLevel2X 2 8 2 3" xfId="12088" xr:uid="{00000000-0005-0000-0000-00001D6C0000}"/>
    <cellStyle name="SAPBEXHLevel2X 2 8 2 3 2" xfId="27932" xr:uid="{00000000-0005-0000-0000-00001E6C0000}"/>
    <cellStyle name="SAPBEXHLevel2X 2 8 2 4" xfId="6040" xr:uid="{00000000-0005-0000-0000-00001F6C0000}"/>
    <cellStyle name="SAPBEXHLevel2X 2 8 2 4 2" xfId="22995" xr:uid="{00000000-0005-0000-0000-0000206C0000}"/>
    <cellStyle name="SAPBEXHLevel2X 2 8 2 5" xfId="17410" xr:uid="{00000000-0005-0000-0000-0000216C0000}"/>
    <cellStyle name="SAPBEXHLevel2X 2 8 2 5 2" xfId="32528" xr:uid="{00000000-0005-0000-0000-0000226C0000}"/>
    <cellStyle name="SAPBEXHLevel2X 2 8 2 6" xfId="20018" xr:uid="{00000000-0005-0000-0000-0000236C0000}"/>
    <cellStyle name="SAPBEXHLevel2X 2 8 2 6 2" xfId="34957" xr:uid="{00000000-0005-0000-0000-0000246C0000}"/>
    <cellStyle name="SAPBEXHLevel2X 2 8 2 7" xfId="18409" xr:uid="{00000000-0005-0000-0000-0000256C0000}"/>
    <cellStyle name="SAPBEXHLevel2X 2 8 2 7 2" xfId="33468" xr:uid="{00000000-0005-0000-0000-0000266C0000}"/>
    <cellStyle name="SAPBEXHLevel2X 2 8 2 8" xfId="38141" xr:uid="{8603D598-F0A5-4BB1-9639-6A50B875E0A3}"/>
    <cellStyle name="SAPBEXHLevel2X 2 8 2 9" xfId="44174" xr:uid="{C801A370-F995-43D5-91D3-43390484E3C5}"/>
    <cellStyle name="SAPBEXHLevel2X 2 8 3" xfId="8611" xr:uid="{00000000-0005-0000-0000-0000276C0000}"/>
    <cellStyle name="SAPBEXHLevel2X 2 8 3 2" xfId="24640" xr:uid="{00000000-0005-0000-0000-0000286C0000}"/>
    <cellStyle name="SAPBEXHLevel2X 2 8 4" xfId="11438" xr:uid="{00000000-0005-0000-0000-0000296C0000}"/>
    <cellStyle name="SAPBEXHLevel2X 2 8 4 2" xfId="27305" xr:uid="{00000000-0005-0000-0000-00002A6C0000}"/>
    <cellStyle name="SAPBEXHLevel2X 2 8 5" xfId="15292" xr:uid="{00000000-0005-0000-0000-00002B6C0000}"/>
    <cellStyle name="SAPBEXHLevel2X 2 8 5 2" xfId="30701" xr:uid="{00000000-0005-0000-0000-00002C6C0000}"/>
    <cellStyle name="SAPBEXHLevel2X 2 8 6" xfId="16790" xr:uid="{00000000-0005-0000-0000-00002D6C0000}"/>
    <cellStyle name="SAPBEXHLevel2X 2 8 6 2" xfId="31928" xr:uid="{00000000-0005-0000-0000-00002E6C0000}"/>
    <cellStyle name="SAPBEXHLevel2X 2 8 7" xfId="19400" xr:uid="{00000000-0005-0000-0000-00002F6C0000}"/>
    <cellStyle name="SAPBEXHLevel2X 2 8 7 2" xfId="34347" xr:uid="{00000000-0005-0000-0000-0000306C0000}"/>
    <cellStyle name="SAPBEXHLevel2X 2 8 8" xfId="39460" xr:uid="{5927921F-B0CC-459D-BA39-22B7060E7FAA}"/>
    <cellStyle name="SAPBEXHLevel2X 2 8 9" xfId="42955" xr:uid="{55E31644-6C24-4AF0-91FE-1F9B14D0E31B}"/>
    <cellStyle name="SAPBEXHLevel2X 2 9" xfId="3444" xr:uid="{00000000-0005-0000-0000-0000316C0000}"/>
    <cellStyle name="SAPBEXHLevel2X 2 9 10" xfId="45149" xr:uid="{0FD88B15-7094-44AE-AEF1-91EA64305EC1}"/>
    <cellStyle name="SAPBEXHLevel2X 2 9 11" xfId="47475" xr:uid="{FD1037BB-8EFA-4E2A-B145-693D71C2BA10}"/>
    <cellStyle name="SAPBEXHLevel2X 2 9 2" xfId="4112" xr:uid="{00000000-0005-0000-0000-0000326C0000}"/>
    <cellStyle name="SAPBEXHLevel2X 2 9 2 10" xfId="46365" xr:uid="{B5AB471A-7BC4-4A68-994E-BD1AD079B67D}"/>
    <cellStyle name="SAPBEXHLevel2X 2 9 2 11" xfId="48683" xr:uid="{580DCF6F-C4E0-425C-B9CB-5BDB66A0FFAF}"/>
    <cellStyle name="SAPBEXHLevel2X 2 9 2 2" xfId="9267" xr:uid="{00000000-0005-0000-0000-0000336C0000}"/>
    <cellStyle name="SAPBEXHLevel2X 2 9 2 2 2" xfId="25261" xr:uid="{00000000-0005-0000-0000-0000346C0000}"/>
    <cellStyle name="SAPBEXHLevel2X 2 9 2 3" xfId="12087" xr:uid="{00000000-0005-0000-0000-0000356C0000}"/>
    <cellStyle name="SAPBEXHLevel2X 2 9 2 3 2" xfId="27931" xr:uid="{00000000-0005-0000-0000-0000366C0000}"/>
    <cellStyle name="SAPBEXHLevel2X 2 9 2 4" xfId="6041" xr:uid="{00000000-0005-0000-0000-0000376C0000}"/>
    <cellStyle name="SAPBEXHLevel2X 2 9 2 4 2" xfId="22996" xr:uid="{00000000-0005-0000-0000-0000386C0000}"/>
    <cellStyle name="SAPBEXHLevel2X 2 9 2 5" xfId="17409" xr:uid="{00000000-0005-0000-0000-0000396C0000}"/>
    <cellStyle name="SAPBEXHLevel2X 2 9 2 5 2" xfId="32527" xr:uid="{00000000-0005-0000-0000-00003A6C0000}"/>
    <cellStyle name="SAPBEXHLevel2X 2 9 2 6" xfId="20017" xr:uid="{00000000-0005-0000-0000-00003B6C0000}"/>
    <cellStyle name="SAPBEXHLevel2X 2 9 2 6 2" xfId="34956" xr:uid="{00000000-0005-0000-0000-00003C6C0000}"/>
    <cellStyle name="SAPBEXHLevel2X 2 9 2 7" xfId="18410" xr:uid="{00000000-0005-0000-0000-00003D6C0000}"/>
    <cellStyle name="SAPBEXHLevel2X 2 9 2 7 2" xfId="33469" xr:uid="{00000000-0005-0000-0000-00003E6C0000}"/>
    <cellStyle name="SAPBEXHLevel2X 2 9 2 8" xfId="39063" xr:uid="{7972B357-22E7-4440-818F-8CE7A3CE9617}"/>
    <cellStyle name="SAPBEXHLevel2X 2 9 2 9" xfId="44175" xr:uid="{1EF49D34-CDDD-4619-ADA5-34725DB7198A}"/>
    <cellStyle name="SAPBEXHLevel2X 2 9 3" xfId="8612" xr:uid="{00000000-0005-0000-0000-00003F6C0000}"/>
    <cellStyle name="SAPBEXHLevel2X 2 9 3 2" xfId="24641" xr:uid="{00000000-0005-0000-0000-0000406C0000}"/>
    <cellStyle name="SAPBEXHLevel2X 2 9 4" xfId="11439" xr:uid="{00000000-0005-0000-0000-0000416C0000}"/>
    <cellStyle name="SAPBEXHLevel2X 2 9 4 2" xfId="27306" xr:uid="{00000000-0005-0000-0000-0000426C0000}"/>
    <cellStyle name="SAPBEXHLevel2X 2 9 5" xfId="13585" xr:uid="{00000000-0005-0000-0000-0000436C0000}"/>
    <cellStyle name="SAPBEXHLevel2X 2 9 5 2" xfId="29209" xr:uid="{00000000-0005-0000-0000-0000446C0000}"/>
    <cellStyle name="SAPBEXHLevel2X 2 9 6" xfId="16791" xr:uid="{00000000-0005-0000-0000-0000456C0000}"/>
    <cellStyle name="SAPBEXHLevel2X 2 9 6 2" xfId="31929" xr:uid="{00000000-0005-0000-0000-0000466C0000}"/>
    <cellStyle name="SAPBEXHLevel2X 2 9 7" xfId="19401" xr:uid="{00000000-0005-0000-0000-0000476C0000}"/>
    <cellStyle name="SAPBEXHLevel2X 2 9 7 2" xfId="34348" xr:uid="{00000000-0005-0000-0000-0000486C0000}"/>
    <cellStyle name="SAPBEXHLevel2X 2 9 8" xfId="39459" xr:uid="{1712631C-A976-48CF-87E7-8913F8016292}"/>
    <cellStyle name="SAPBEXHLevel2X 2 9 9" xfId="42956" xr:uid="{A4E40656-4162-4349-BBC8-31C42501CB86}"/>
    <cellStyle name="SAPBEXHLevel2X 20" xfId="4897" xr:uid="{00000000-0005-0000-0000-0000496C0000}"/>
    <cellStyle name="SAPBEXHLevel2X 20 10" xfId="45520" xr:uid="{30949FB6-F03B-435C-9A90-6EA75897BAD7}"/>
    <cellStyle name="SAPBEXHLevel2X 20 11" xfId="47842" xr:uid="{94C99BCA-AFBD-4EDF-9963-5D5552C99491}"/>
    <cellStyle name="SAPBEXHLevel2X 20 2" xfId="10052" xr:uid="{00000000-0005-0000-0000-00004A6C0000}"/>
    <cellStyle name="SAPBEXHLevel2X 20 2 2" xfId="26034" xr:uid="{00000000-0005-0000-0000-00004B6C0000}"/>
    <cellStyle name="SAPBEXHLevel2X 20 3" xfId="12870" xr:uid="{00000000-0005-0000-0000-00004C6C0000}"/>
    <cellStyle name="SAPBEXHLevel2X 20 3 2" xfId="28711" xr:uid="{00000000-0005-0000-0000-00004D6C0000}"/>
    <cellStyle name="SAPBEXHLevel2X 20 4" xfId="15174" xr:uid="{00000000-0005-0000-0000-00004E6C0000}"/>
    <cellStyle name="SAPBEXHLevel2X 20 4 2" xfId="30590" xr:uid="{00000000-0005-0000-0000-00004F6C0000}"/>
    <cellStyle name="SAPBEXHLevel2X 20 5" xfId="18191" xr:uid="{00000000-0005-0000-0000-0000506C0000}"/>
    <cellStyle name="SAPBEXHLevel2X 20 5 2" xfId="33297" xr:uid="{00000000-0005-0000-0000-0000516C0000}"/>
    <cellStyle name="SAPBEXHLevel2X 20 6" xfId="20798" xr:uid="{00000000-0005-0000-0000-0000526C0000}"/>
    <cellStyle name="SAPBEXHLevel2X 20 6 2" xfId="35731" xr:uid="{00000000-0005-0000-0000-0000536C0000}"/>
    <cellStyle name="SAPBEXHLevel2X 20 7" xfId="20950" xr:uid="{00000000-0005-0000-0000-0000546C0000}"/>
    <cellStyle name="SAPBEXHLevel2X 20 7 2" xfId="35876" xr:uid="{00000000-0005-0000-0000-0000556C0000}"/>
    <cellStyle name="SAPBEXHLevel2X 20 8" xfId="40362" xr:uid="{E64802C8-7D01-474B-8AE7-902ADF02333B}"/>
    <cellStyle name="SAPBEXHLevel2X 20 9" xfId="38872" xr:uid="{EFA6B981-3570-443C-8C49-92CE1D2FF281}"/>
    <cellStyle name="SAPBEXHLevel2X 21" xfId="5992" xr:uid="{00000000-0005-0000-0000-0000566C0000}"/>
    <cellStyle name="SAPBEXHLevel2X 21 2" xfId="22961" xr:uid="{00000000-0005-0000-0000-0000576C0000}"/>
    <cellStyle name="SAPBEXHLevel2X 22" xfId="5457" xr:uid="{00000000-0005-0000-0000-0000586C0000}"/>
    <cellStyle name="SAPBEXHLevel2X 22 2" xfId="22689" xr:uid="{00000000-0005-0000-0000-0000596C0000}"/>
    <cellStyle name="SAPBEXHLevel2X 23" xfId="8957" xr:uid="{00000000-0005-0000-0000-00005A6C0000}"/>
    <cellStyle name="SAPBEXHLevel2X 23 2" xfId="24983" xr:uid="{00000000-0005-0000-0000-00005B6C0000}"/>
    <cellStyle name="SAPBEXHLevel2X 24" xfId="13348" xr:uid="{00000000-0005-0000-0000-00005C6C0000}"/>
    <cellStyle name="SAPBEXHLevel2X 24 2" xfId="29049" xr:uid="{00000000-0005-0000-0000-00005D6C0000}"/>
    <cellStyle name="SAPBEXHLevel2X 25" xfId="16294" xr:uid="{00000000-0005-0000-0000-00005E6C0000}"/>
    <cellStyle name="SAPBEXHLevel2X 25 2" xfId="31432" xr:uid="{00000000-0005-0000-0000-00005F6C0000}"/>
    <cellStyle name="SAPBEXHLevel2X 26" xfId="40193" xr:uid="{23D61054-FD57-4DAE-86DB-0B91B2CAFA36}"/>
    <cellStyle name="SAPBEXHLevel2X 27" xfId="43334" xr:uid="{0D09F1B1-09F1-475B-83D5-E00070939048}"/>
    <cellStyle name="SAPBEXHLevel2X 28" xfId="41240" xr:uid="{B97DBCF4-AD7C-4960-9288-B037701DA8ED}"/>
    <cellStyle name="SAPBEXHLevel2X 3" xfId="894" xr:uid="{00000000-0005-0000-0000-0000606C0000}"/>
    <cellStyle name="SAPBEXHLevel2X 3 10" xfId="3446" xr:uid="{00000000-0005-0000-0000-0000616C0000}"/>
    <cellStyle name="SAPBEXHLevel2X 3 10 10" xfId="45150" xr:uid="{F16DC299-2140-4B92-8953-7285756543E1}"/>
    <cellStyle name="SAPBEXHLevel2X 3 10 11" xfId="47476" xr:uid="{97543AD5-4CD1-45B9-81BE-562270D034C4}"/>
    <cellStyle name="SAPBEXHLevel2X 3 10 2" xfId="4110" xr:uid="{00000000-0005-0000-0000-0000626C0000}"/>
    <cellStyle name="SAPBEXHLevel2X 3 10 2 10" xfId="46366" xr:uid="{AC5D42BC-EC7E-433F-95CA-55660899F9BE}"/>
    <cellStyle name="SAPBEXHLevel2X 3 10 2 11" xfId="48684" xr:uid="{D17EA10E-AFFE-4EDD-9823-41FFD0BAF563}"/>
    <cellStyle name="SAPBEXHLevel2X 3 10 2 2" xfId="9265" xr:uid="{00000000-0005-0000-0000-0000636C0000}"/>
    <cellStyle name="SAPBEXHLevel2X 3 10 2 2 2" xfId="25259" xr:uid="{00000000-0005-0000-0000-0000646C0000}"/>
    <cellStyle name="SAPBEXHLevel2X 3 10 2 3" xfId="12085" xr:uid="{00000000-0005-0000-0000-0000656C0000}"/>
    <cellStyle name="SAPBEXHLevel2X 3 10 2 3 2" xfId="27929" xr:uid="{00000000-0005-0000-0000-0000666C0000}"/>
    <cellStyle name="SAPBEXHLevel2X 3 10 2 4" xfId="7394" xr:uid="{00000000-0005-0000-0000-0000676C0000}"/>
    <cellStyle name="SAPBEXHLevel2X 3 10 2 4 2" xfId="23593" xr:uid="{00000000-0005-0000-0000-0000686C0000}"/>
    <cellStyle name="SAPBEXHLevel2X 3 10 2 5" xfId="17407" xr:uid="{00000000-0005-0000-0000-0000696C0000}"/>
    <cellStyle name="SAPBEXHLevel2X 3 10 2 5 2" xfId="32525" xr:uid="{00000000-0005-0000-0000-00006A6C0000}"/>
    <cellStyle name="SAPBEXHLevel2X 3 10 2 6" xfId="20015" xr:uid="{00000000-0005-0000-0000-00006B6C0000}"/>
    <cellStyle name="SAPBEXHLevel2X 3 10 2 6 2" xfId="34954" xr:uid="{00000000-0005-0000-0000-00006C6C0000}"/>
    <cellStyle name="SAPBEXHLevel2X 3 10 2 7" xfId="21986" xr:uid="{00000000-0005-0000-0000-00006D6C0000}"/>
    <cellStyle name="SAPBEXHLevel2X 3 10 2 7 2" xfId="36905" xr:uid="{00000000-0005-0000-0000-00006E6C0000}"/>
    <cellStyle name="SAPBEXHLevel2X 3 10 2 8" xfId="39062" xr:uid="{B11AF3A5-E41B-45B0-9C80-7DE062ED3CF0}"/>
    <cellStyle name="SAPBEXHLevel2X 3 10 2 9" xfId="44176" xr:uid="{FBC9E690-D85E-442F-AA7F-8B2D1F2FE8CF}"/>
    <cellStyle name="SAPBEXHLevel2X 3 10 3" xfId="8614" xr:uid="{00000000-0005-0000-0000-00006F6C0000}"/>
    <cellStyle name="SAPBEXHLevel2X 3 10 3 2" xfId="24643" xr:uid="{00000000-0005-0000-0000-0000706C0000}"/>
    <cellStyle name="SAPBEXHLevel2X 3 10 4" xfId="11441" xr:uid="{00000000-0005-0000-0000-0000716C0000}"/>
    <cellStyle name="SAPBEXHLevel2X 3 10 4 2" xfId="27308" xr:uid="{00000000-0005-0000-0000-0000726C0000}"/>
    <cellStyle name="SAPBEXHLevel2X 3 10 5" xfId="14315" xr:uid="{00000000-0005-0000-0000-0000736C0000}"/>
    <cellStyle name="SAPBEXHLevel2X 3 10 5 2" xfId="29838" xr:uid="{00000000-0005-0000-0000-0000746C0000}"/>
    <cellStyle name="SAPBEXHLevel2X 3 10 6" xfId="16793" xr:uid="{00000000-0005-0000-0000-0000756C0000}"/>
    <cellStyle name="SAPBEXHLevel2X 3 10 6 2" xfId="31931" xr:uid="{00000000-0005-0000-0000-0000766C0000}"/>
    <cellStyle name="SAPBEXHLevel2X 3 10 7" xfId="19403" xr:uid="{00000000-0005-0000-0000-0000776C0000}"/>
    <cellStyle name="SAPBEXHLevel2X 3 10 7 2" xfId="34350" xr:uid="{00000000-0005-0000-0000-0000786C0000}"/>
    <cellStyle name="SAPBEXHLevel2X 3 10 8" xfId="40597" xr:uid="{B463CF82-2D60-4F4B-A051-D22A83DF4B6B}"/>
    <cellStyle name="SAPBEXHLevel2X 3 10 9" xfId="42957" xr:uid="{48B88826-CF4D-447D-8A66-54C7BB2AFAE0}"/>
    <cellStyle name="SAPBEXHLevel2X 3 11" xfId="3447" xr:uid="{00000000-0005-0000-0000-0000796C0000}"/>
    <cellStyle name="SAPBEXHLevel2X 3 11 10" xfId="45151" xr:uid="{AAD7C7C9-47C9-4A19-B3A5-195EC564F74E}"/>
    <cellStyle name="SAPBEXHLevel2X 3 11 11" xfId="47477" xr:uid="{51FC0D62-6EB4-4715-BC62-018A11C840CF}"/>
    <cellStyle name="SAPBEXHLevel2X 3 11 2" xfId="4109" xr:uid="{00000000-0005-0000-0000-00007A6C0000}"/>
    <cellStyle name="SAPBEXHLevel2X 3 11 2 10" xfId="46367" xr:uid="{37AA9D92-7451-4CD5-ADAE-BB1CAF0DF1A0}"/>
    <cellStyle name="SAPBEXHLevel2X 3 11 2 11" xfId="48685" xr:uid="{CAC011E0-D700-45AA-9C18-C5068111932A}"/>
    <cellStyle name="SAPBEXHLevel2X 3 11 2 2" xfId="9264" xr:uid="{00000000-0005-0000-0000-00007B6C0000}"/>
    <cellStyle name="SAPBEXHLevel2X 3 11 2 2 2" xfId="25258" xr:uid="{00000000-0005-0000-0000-00007C6C0000}"/>
    <cellStyle name="SAPBEXHLevel2X 3 11 2 3" xfId="12084" xr:uid="{00000000-0005-0000-0000-00007D6C0000}"/>
    <cellStyle name="SAPBEXHLevel2X 3 11 2 3 2" xfId="27928" xr:uid="{00000000-0005-0000-0000-00007E6C0000}"/>
    <cellStyle name="SAPBEXHLevel2X 3 11 2 4" xfId="15450" xr:uid="{00000000-0005-0000-0000-00007F6C0000}"/>
    <cellStyle name="SAPBEXHLevel2X 3 11 2 4 2" xfId="30820" xr:uid="{00000000-0005-0000-0000-0000806C0000}"/>
    <cellStyle name="SAPBEXHLevel2X 3 11 2 5" xfId="17406" xr:uid="{00000000-0005-0000-0000-0000816C0000}"/>
    <cellStyle name="SAPBEXHLevel2X 3 11 2 5 2" xfId="32524" xr:uid="{00000000-0005-0000-0000-0000826C0000}"/>
    <cellStyle name="SAPBEXHLevel2X 3 11 2 6" xfId="20014" xr:uid="{00000000-0005-0000-0000-0000836C0000}"/>
    <cellStyle name="SAPBEXHLevel2X 3 11 2 6 2" xfId="34953" xr:uid="{00000000-0005-0000-0000-0000846C0000}"/>
    <cellStyle name="SAPBEXHLevel2X 3 11 2 7" xfId="21200" xr:uid="{00000000-0005-0000-0000-0000856C0000}"/>
    <cellStyle name="SAPBEXHLevel2X 3 11 2 7 2" xfId="36126" xr:uid="{00000000-0005-0000-0000-0000866C0000}"/>
    <cellStyle name="SAPBEXHLevel2X 3 11 2 8" xfId="39061" xr:uid="{87E40586-46A7-4F73-8439-1CA9EF2FB714}"/>
    <cellStyle name="SAPBEXHLevel2X 3 11 2 9" xfId="44177" xr:uid="{477B4D86-10E7-4665-A5E8-1DA6F512E314}"/>
    <cellStyle name="SAPBEXHLevel2X 3 11 3" xfId="8615" xr:uid="{00000000-0005-0000-0000-0000876C0000}"/>
    <cellStyle name="SAPBEXHLevel2X 3 11 3 2" xfId="24644" xr:uid="{00000000-0005-0000-0000-0000886C0000}"/>
    <cellStyle name="SAPBEXHLevel2X 3 11 4" xfId="11442" xr:uid="{00000000-0005-0000-0000-0000896C0000}"/>
    <cellStyle name="SAPBEXHLevel2X 3 11 4 2" xfId="27309" xr:uid="{00000000-0005-0000-0000-00008A6C0000}"/>
    <cellStyle name="SAPBEXHLevel2X 3 11 5" xfId="15291" xr:uid="{00000000-0005-0000-0000-00008B6C0000}"/>
    <cellStyle name="SAPBEXHLevel2X 3 11 5 2" xfId="30700" xr:uid="{00000000-0005-0000-0000-00008C6C0000}"/>
    <cellStyle name="SAPBEXHLevel2X 3 11 6" xfId="16794" xr:uid="{00000000-0005-0000-0000-00008D6C0000}"/>
    <cellStyle name="SAPBEXHLevel2X 3 11 6 2" xfId="31932" xr:uid="{00000000-0005-0000-0000-00008E6C0000}"/>
    <cellStyle name="SAPBEXHLevel2X 3 11 7" xfId="19404" xr:uid="{00000000-0005-0000-0000-00008F6C0000}"/>
    <cellStyle name="SAPBEXHLevel2X 3 11 7 2" xfId="34351" xr:uid="{00000000-0005-0000-0000-0000906C0000}"/>
    <cellStyle name="SAPBEXHLevel2X 3 11 8" xfId="40598" xr:uid="{A98710F3-15B0-4623-8EC8-888539FBC8BF}"/>
    <cellStyle name="SAPBEXHLevel2X 3 11 9" xfId="42958" xr:uid="{6030E79D-DA55-4E21-AFD3-CE4AF312712B}"/>
    <cellStyle name="SAPBEXHLevel2X 3 12" xfId="3448" xr:uid="{00000000-0005-0000-0000-0000916C0000}"/>
    <cellStyle name="SAPBEXHLevel2X 3 12 10" xfId="45152" xr:uid="{8B7F4646-877B-40FD-93C0-158E7CF7911D}"/>
    <cellStyle name="SAPBEXHLevel2X 3 12 11" xfId="47478" xr:uid="{3268EE53-0792-42D2-AB17-3C8E3461100C}"/>
    <cellStyle name="SAPBEXHLevel2X 3 12 2" xfId="4108" xr:uid="{00000000-0005-0000-0000-0000926C0000}"/>
    <cellStyle name="SAPBEXHLevel2X 3 12 2 10" xfId="46368" xr:uid="{19B89698-CFB2-4D62-89AC-6C5805108908}"/>
    <cellStyle name="SAPBEXHLevel2X 3 12 2 11" xfId="48686" xr:uid="{82B2E0BB-2AF4-4707-A7E4-CC8CB9A5AF11}"/>
    <cellStyle name="SAPBEXHLevel2X 3 12 2 2" xfId="9263" xr:uid="{00000000-0005-0000-0000-0000936C0000}"/>
    <cellStyle name="SAPBEXHLevel2X 3 12 2 2 2" xfId="25257" xr:uid="{00000000-0005-0000-0000-0000946C0000}"/>
    <cellStyle name="SAPBEXHLevel2X 3 12 2 3" xfId="12083" xr:uid="{00000000-0005-0000-0000-0000956C0000}"/>
    <cellStyle name="SAPBEXHLevel2X 3 12 2 3 2" xfId="27927" xr:uid="{00000000-0005-0000-0000-0000966C0000}"/>
    <cellStyle name="SAPBEXHLevel2X 3 12 2 4" xfId="14915" xr:uid="{00000000-0005-0000-0000-0000976C0000}"/>
    <cellStyle name="SAPBEXHLevel2X 3 12 2 4 2" xfId="30366" xr:uid="{00000000-0005-0000-0000-0000986C0000}"/>
    <cellStyle name="SAPBEXHLevel2X 3 12 2 5" xfId="17405" xr:uid="{00000000-0005-0000-0000-0000996C0000}"/>
    <cellStyle name="SAPBEXHLevel2X 3 12 2 5 2" xfId="32523" xr:uid="{00000000-0005-0000-0000-00009A6C0000}"/>
    <cellStyle name="SAPBEXHLevel2X 3 12 2 6" xfId="20013" xr:uid="{00000000-0005-0000-0000-00009B6C0000}"/>
    <cellStyle name="SAPBEXHLevel2X 3 12 2 6 2" xfId="34952" xr:uid="{00000000-0005-0000-0000-00009C6C0000}"/>
    <cellStyle name="SAPBEXHLevel2X 3 12 2 7" xfId="18457" xr:uid="{00000000-0005-0000-0000-00009D6C0000}"/>
    <cellStyle name="SAPBEXHLevel2X 3 12 2 7 2" xfId="33493" xr:uid="{00000000-0005-0000-0000-00009E6C0000}"/>
    <cellStyle name="SAPBEXHLevel2X 3 12 2 8" xfId="39060" xr:uid="{342E313D-38C6-4436-BA57-72C72978EFF8}"/>
    <cellStyle name="SAPBEXHLevel2X 3 12 2 9" xfId="44178" xr:uid="{E0A1517D-6B64-42E8-BEB5-932AEC8B37C9}"/>
    <cellStyle name="SAPBEXHLevel2X 3 12 3" xfId="8616" xr:uid="{00000000-0005-0000-0000-00009F6C0000}"/>
    <cellStyle name="SAPBEXHLevel2X 3 12 3 2" xfId="24645" xr:uid="{00000000-0005-0000-0000-0000A06C0000}"/>
    <cellStyle name="SAPBEXHLevel2X 3 12 4" xfId="11443" xr:uid="{00000000-0005-0000-0000-0000A16C0000}"/>
    <cellStyle name="SAPBEXHLevel2X 3 12 4 2" xfId="27310" xr:uid="{00000000-0005-0000-0000-0000A26C0000}"/>
    <cellStyle name="SAPBEXHLevel2X 3 12 5" xfId="14622" xr:uid="{00000000-0005-0000-0000-0000A36C0000}"/>
    <cellStyle name="SAPBEXHLevel2X 3 12 5 2" xfId="30123" xr:uid="{00000000-0005-0000-0000-0000A46C0000}"/>
    <cellStyle name="SAPBEXHLevel2X 3 12 6" xfId="16795" xr:uid="{00000000-0005-0000-0000-0000A56C0000}"/>
    <cellStyle name="SAPBEXHLevel2X 3 12 6 2" xfId="31933" xr:uid="{00000000-0005-0000-0000-0000A66C0000}"/>
    <cellStyle name="SAPBEXHLevel2X 3 12 7" xfId="19405" xr:uid="{00000000-0005-0000-0000-0000A76C0000}"/>
    <cellStyle name="SAPBEXHLevel2X 3 12 7 2" xfId="34352" xr:uid="{00000000-0005-0000-0000-0000A86C0000}"/>
    <cellStyle name="SAPBEXHLevel2X 3 12 8" xfId="39458" xr:uid="{EA94B303-1693-492E-8073-D409F16AE55B}"/>
    <cellStyle name="SAPBEXHLevel2X 3 12 9" xfId="42959" xr:uid="{1166E10D-4B32-4DF9-9177-E28EC9AF90F7}"/>
    <cellStyle name="SAPBEXHLevel2X 3 13" xfId="3449" xr:uid="{00000000-0005-0000-0000-0000A96C0000}"/>
    <cellStyle name="SAPBEXHLevel2X 3 13 10" xfId="45153" xr:uid="{9F82F726-B74A-46EB-BA8D-67A3F0316868}"/>
    <cellStyle name="SAPBEXHLevel2X 3 13 11" xfId="47479" xr:uid="{D2166A96-C470-489A-86D9-036608983F3A}"/>
    <cellStyle name="SAPBEXHLevel2X 3 13 2" xfId="4107" xr:uid="{00000000-0005-0000-0000-0000AA6C0000}"/>
    <cellStyle name="SAPBEXHLevel2X 3 13 2 10" xfId="46369" xr:uid="{DFA092B8-52C4-43DD-AB7F-CF8E1400A185}"/>
    <cellStyle name="SAPBEXHLevel2X 3 13 2 11" xfId="48687" xr:uid="{68479A3D-B573-4E53-839F-E0634E69EF39}"/>
    <cellStyle name="SAPBEXHLevel2X 3 13 2 2" xfId="9262" xr:uid="{00000000-0005-0000-0000-0000AB6C0000}"/>
    <cellStyle name="SAPBEXHLevel2X 3 13 2 2 2" xfId="25256" xr:uid="{00000000-0005-0000-0000-0000AC6C0000}"/>
    <cellStyle name="SAPBEXHLevel2X 3 13 2 3" xfId="12082" xr:uid="{00000000-0005-0000-0000-0000AD6C0000}"/>
    <cellStyle name="SAPBEXHLevel2X 3 13 2 3 2" xfId="27926" xr:uid="{00000000-0005-0000-0000-0000AE6C0000}"/>
    <cellStyle name="SAPBEXHLevel2X 3 13 2 4" xfId="13959" xr:uid="{00000000-0005-0000-0000-0000AF6C0000}"/>
    <cellStyle name="SAPBEXHLevel2X 3 13 2 4 2" xfId="29542" xr:uid="{00000000-0005-0000-0000-0000B06C0000}"/>
    <cellStyle name="SAPBEXHLevel2X 3 13 2 5" xfId="17404" xr:uid="{00000000-0005-0000-0000-0000B16C0000}"/>
    <cellStyle name="SAPBEXHLevel2X 3 13 2 5 2" xfId="32522" xr:uid="{00000000-0005-0000-0000-0000B26C0000}"/>
    <cellStyle name="SAPBEXHLevel2X 3 13 2 6" xfId="20012" xr:uid="{00000000-0005-0000-0000-0000B36C0000}"/>
    <cellStyle name="SAPBEXHLevel2X 3 13 2 6 2" xfId="34951" xr:uid="{00000000-0005-0000-0000-0000B46C0000}"/>
    <cellStyle name="SAPBEXHLevel2X 3 13 2 7" xfId="14716" xr:uid="{00000000-0005-0000-0000-0000B56C0000}"/>
    <cellStyle name="SAPBEXHLevel2X 3 13 2 7 2" xfId="30193" xr:uid="{00000000-0005-0000-0000-0000B66C0000}"/>
    <cellStyle name="SAPBEXHLevel2X 3 13 2 8" xfId="39059" xr:uid="{17CF2C8C-A379-4E7D-927F-DF33CEB88A0E}"/>
    <cellStyle name="SAPBEXHLevel2X 3 13 2 9" xfId="44179" xr:uid="{F4F01DBF-C331-4E6F-97A2-1CEA2ABC4435}"/>
    <cellStyle name="SAPBEXHLevel2X 3 13 3" xfId="8617" xr:uid="{00000000-0005-0000-0000-0000B76C0000}"/>
    <cellStyle name="SAPBEXHLevel2X 3 13 3 2" xfId="24646" xr:uid="{00000000-0005-0000-0000-0000B86C0000}"/>
    <cellStyle name="SAPBEXHLevel2X 3 13 4" xfId="11444" xr:uid="{00000000-0005-0000-0000-0000B96C0000}"/>
    <cellStyle name="SAPBEXHLevel2X 3 13 4 2" xfId="27311" xr:uid="{00000000-0005-0000-0000-0000BA6C0000}"/>
    <cellStyle name="SAPBEXHLevel2X 3 13 5" xfId="14316" xr:uid="{00000000-0005-0000-0000-0000BB6C0000}"/>
    <cellStyle name="SAPBEXHLevel2X 3 13 5 2" xfId="29839" xr:uid="{00000000-0005-0000-0000-0000BC6C0000}"/>
    <cellStyle name="SAPBEXHLevel2X 3 13 6" xfId="16796" xr:uid="{00000000-0005-0000-0000-0000BD6C0000}"/>
    <cellStyle name="SAPBEXHLevel2X 3 13 6 2" xfId="31934" xr:uid="{00000000-0005-0000-0000-0000BE6C0000}"/>
    <cellStyle name="SAPBEXHLevel2X 3 13 7" xfId="19406" xr:uid="{00000000-0005-0000-0000-0000BF6C0000}"/>
    <cellStyle name="SAPBEXHLevel2X 3 13 7 2" xfId="34353" xr:uid="{00000000-0005-0000-0000-0000C06C0000}"/>
    <cellStyle name="SAPBEXHLevel2X 3 13 8" xfId="39457" xr:uid="{69EB8894-9960-4C1E-9F2E-D61CFD33FEFC}"/>
    <cellStyle name="SAPBEXHLevel2X 3 13 9" xfId="42960" xr:uid="{B2FE1866-A941-4EAF-A055-D6CAD5B9D52D}"/>
    <cellStyle name="SAPBEXHLevel2X 3 14" xfId="3450" xr:uid="{00000000-0005-0000-0000-0000C16C0000}"/>
    <cellStyle name="SAPBEXHLevel2X 3 14 10" xfId="45154" xr:uid="{17FD2D86-E12B-48C4-BA4B-6A16C5ABB2E0}"/>
    <cellStyle name="SAPBEXHLevel2X 3 14 11" xfId="47480" xr:uid="{217861E8-BB88-4F9E-B430-0FFA74D8F255}"/>
    <cellStyle name="SAPBEXHLevel2X 3 14 2" xfId="4106" xr:uid="{00000000-0005-0000-0000-0000C26C0000}"/>
    <cellStyle name="SAPBEXHLevel2X 3 14 2 10" xfId="46370" xr:uid="{C419957D-1D71-4047-919C-EBC3B219A6C5}"/>
    <cellStyle name="SAPBEXHLevel2X 3 14 2 11" xfId="48688" xr:uid="{1947498B-6B62-4951-8340-BB4B263D659E}"/>
    <cellStyle name="SAPBEXHLevel2X 3 14 2 2" xfId="9261" xr:uid="{00000000-0005-0000-0000-0000C36C0000}"/>
    <cellStyle name="SAPBEXHLevel2X 3 14 2 2 2" xfId="25255" xr:uid="{00000000-0005-0000-0000-0000C46C0000}"/>
    <cellStyle name="SAPBEXHLevel2X 3 14 2 3" xfId="12081" xr:uid="{00000000-0005-0000-0000-0000C56C0000}"/>
    <cellStyle name="SAPBEXHLevel2X 3 14 2 3 2" xfId="27925" xr:uid="{00000000-0005-0000-0000-0000C66C0000}"/>
    <cellStyle name="SAPBEXHLevel2X 3 14 2 4" xfId="14564" xr:uid="{00000000-0005-0000-0000-0000C76C0000}"/>
    <cellStyle name="SAPBEXHLevel2X 3 14 2 4 2" xfId="30067" xr:uid="{00000000-0005-0000-0000-0000C86C0000}"/>
    <cellStyle name="SAPBEXHLevel2X 3 14 2 5" xfId="17403" xr:uid="{00000000-0005-0000-0000-0000C96C0000}"/>
    <cellStyle name="SAPBEXHLevel2X 3 14 2 5 2" xfId="32521" xr:uid="{00000000-0005-0000-0000-0000CA6C0000}"/>
    <cellStyle name="SAPBEXHLevel2X 3 14 2 6" xfId="20011" xr:uid="{00000000-0005-0000-0000-0000CB6C0000}"/>
    <cellStyle name="SAPBEXHLevel2X 3 14 2 6 2" xfId="34950" xr:uid="{00000000-0005-0000-0000-0000CC6C0000}"/>
    <cellStyle name="SAPBEXHLevel2X 3 14 2 7" xfId="21747" xr:uid="{00000000-0005-0000-0000-0000CD6C0000}"/>
    <cellStyle name="SAPBEXHLevel2X 3 14 2 7 2" xfId="36669" xr:uid="{00000000-0005-0000-0000-0000CE6C0000}"/>
    <cellStyle name="SAPBEXHLevel2X 3 14 2 8" xfId="39058" xr:uid="{CC9E211A-65CE-4BD6-9999-063BB3A42D60}"/>
    <cellStyle name="SAPBEXHLevel2X 3 14 2 9" xfId="44180" xr:uid="{F28EAE91-7820-42E6-AA5F-DA2124F80472}"/>
    <cellStyle name="SAPBEXHLevel2X 3 14 3" xfId="8618" xr:uid="{00000000-0005-0000-0000-0000CF6C0000}"/>
    <cellStyle name="SAPBEXHLevel2X 3 14 3 2" xfId="24647" xr:uid="{00000000-0005-0000-0000-0000D06C0000}"/>
    <cellStyle name="SAPBEXHLevel2X 3 14 4" xfId="11445" xr:uid="{00000000-0005-0000-0000-0000D16C0000}"/>
    <cellStyle name="SAPBEXHLevel2X 3 14 4 2" xfId="27312" xr:uid="{00000000-0005-0000-0000-0000D26C0000}"/>
    <cellStyle name="SAPBEXHLevel2X 3 14 5" xfId="14621" xr:uid="{00000000-0005-0000-0000-0000D36C0000}"/>
    <cellStyle name="SAPBEXHLevel2X 3 14 5 2" xfId="30122" xr:uid="{00000000-0005-0000-0000-0000D46C0000}"/>
    <cellStyle name="SAPBEXHLevel2X 3 14 6" xfId="16797" xr:uid="{00000000-0005-0000-0000-0000D56C0000}"/>
    <cellStyle name="SAPBEXHLevel2X 3 14 6 2" xfId="31935" xr:uid="{00000000-0005-0000-0000-0000D66C0000}"/>
    <cellStyle name="SAPBEXHLevel2X 3 14 7" xfId="19407" xr:uid="{00000000-0005-0000-0000-0000D76C0000}"/>
    <cellStyle name="SAPBEXHLevel2X 3 14 7 2" xfId="34354" xr:uid="{00000000-0005-0000-0000-0000D86C0000}"/>
    <cellStyle name="SAPBEXHLevel2X 3 14 8" xfId="40419" xr:uid="{996286C3-3D21-4AEA-8BB3-1BA56A90B867}"/>
    <cellStyle name="SAPBEXHLevel2X 3 14 9" xfId="42961" xr:uid="{6FF7BF5F-66B5-4846-9E75-60954E3BCD33}"/>
    <cellStyle name="SAPBEXHLevel2X 3 15" xfId="3451" xr:uid="{00000000-0005-0000-0000-0000D96C0000}"/>
    <cellStyle name="SAPBEXHLevel2X 3 15 10" xfId="45155" xr:uid="{5C394F83-95D5-4D57-92ED-50F8F710C959}"/>
    <cellStyle name="SAPBEXHLevel2X 3 15 11" xfId="47481" xr:uid="{2441CB0A-439E-4F22-A821-F53541ABC969}"/>
    <cellStyle name="SAPBEXHLevel2X 3 15 2" xfId="4105" xr:uid="{00000000-0005-0000-0000-0000DA6C0000}"/>
    <cellStyle name="SAPBEXHLevel2X 3 15 2 10" xfId="46371" xr:uid="{B75339C2-8034-46B5-980C-D28577B64804}"/>
    <cellStyle name="SAPBEXHLevel2X 3 15 2 11" xfId="48689" xr:uid="{9C008C5D-5AF9-4062-A78E-260FDBDF1362}"/>
    <cellStyle name="SAPBEXHLevel2X 3 15 2 2" xfId="9260" xr:uid="{00000000-0005-0000-0000-0000DB6C0000}"/>
    <cellStyle name="SAPBEXHLevel2X 3 15 2 2 2" xfId="25254" xr:uid="{00000000-0005-0000-0000-0000DC6C0000}"/>
    <cellStyle name="SAPBEXHLevel2X 3 15 2 3" xfId="12080" xr:uid="{00000000-0005-0000-0000-0000DD6C0000}"/>
    <cellStyle name="SAPBEXHLevel2X 3 15 2 3 2" xfId="27924" xr:uid="{00000000-0005-0000-0000-0000DE6C0000}"/>
    <cellStyle name="SAPBEXHLevel2X 3 15 2 4" xfId="14914" xr:uid="{00000000-0005-0000-0000-0000DF6C0000}"/>
    <cellStyle name="SAPBEXHLevel2X 3 15 2 4 2" xfId="30365" xr:uid="{00000000-0005-0000-0000-0000E06C0000}"/>
    <cellStyle name="SAPBEXHLevel2X 3 15 2 5" xfId="17402" xr:uid="{00000000-0005-0000-0000-0000E16C0000}"/>
    <cellStyle name="SAPBEXHLevel2X 3 15 2 5 2" xfId="32520" xr:uid="{00000000-0005-0000-0000-0000E26C0000}"/>
    <cellStyle name="SAPBEXHLevel2X 3 15 2 6" xfId="20010" xr:uid="{00000000-0005-0000-0000-0000E36C0000}"/>
    <cellStyle name="SAPBEXHLevel2X 3 15 2 6 2" xfId="34949" xr:uid="{00000000-0005-0000-0000-0000E46C0000}"/>
    <cellStyle name="SAPBEXHLevel2X 3 15 2 7" xfId="18412" xr:uid="{00000000-0005-0000-0000-0000E56C0000}"/>
    <cellStyle name="SAPBEXHLevel2X 3 15 2 7 2" xfId="33471" xr:uid="{00000000-0005-0000-0000-0000E66C0000}"/>
    <cellStyle name="SAPBEXHLevel2X 3 15 2 8" xfId="38604" xr:uid="{CD7E08A8-2596-4D86-99E6-37D178CDCEC5}"/>
    <cellStyle name="SAPBEXHLevel2X 3 15 2 9" xfId="44181" xr:uid="{6428762C-5F20-411F-8953-823A6EA9ADF8}"/>
    <cellStyle name="SAPBEXHLevel2X 3 15 3" xfId="8619" xr:uid="{00000000-0005-0000-0000-0000E76C0000}"/>
    <cellStyle name="SAPBEXHLevel2X 3 15 3 2" xfId="24648" xr:uid="{00000000-0005-0000-0000-0000E86C0000}"/>
    <cellStyle name="SAPBEXHLevel2X 3 15 4" xfId="11446" xr:uid="{00000000-0005-0000-0000-0000E96C0000}"/>
    <cellStyle name="SAPBEXHLevel2X 3 15 4 2" xfId="27313" xr:uid="{00000000-0005-0000-0000-0000EA6C0000}"/>
    <cellStyle name="SAPBEXHLevel2X 3 15 5" xfId="14971" xr:uid="{00000000-0005-0000-0000-0000EB6C0000}"/>
    <cellStyle name="SAPBEXHLevel2X 3 15 5 2" xfId="30418" xr:uid="{00000000-0005-0000-0000-0000EC6C0000}"/>
    <cellStyle name="SAPBEXHLevel2X 3 15 6" xfId="16798" xr:uid="{00000000-0005-0000-0000-0000ED6C0000}"/>
    <cellStyle name="SAPBEXHLevel2X 3 15 6 2" xfId="31936" xr:uid="{00000000-0005-0000-0000-0000EE6C0000}"/>
    <cellStyle name="SAPBEXHLevel2X 3 15 7" xfId="19408" xr:uid="{00000000-0005-0000-0000-0000EF6C0000}"/>
    <cellStyle name="SAPBEXHLevel2X 3 15 7 2" xfId="34355" xr:uid="{00000000-0005-0000-0000-0000F06C0000}"/>
    <cellStyle name="SAPBEXHLevel2X 3 15 8" xfId="40596" xr:uid="{9D1A0C8E-AC9E-4A3D-8315-BA3FC4CBF61B}"/>
    <cellStyle name="SAPBEXHLevel2X 3 15 9" xfId="42962" xr:uid="{ECD7828B-0948-4065-B0EC-C9497F9B4EA5}"/>
    <cellStyle name="SAPBEXHLevel2X 3 16" xfId="4111" xr:uid="{00000000-0005-0000-0000-0000F16C0000}"/>
    <cellStyle name="SAPBEXHLevel2X 3 16 10" xfId="44537" xr:uid="{7809F119-7C4A-45CD-83FC-DF966750ED2B}"/>
    <cellStyle name="SAPBEXHLevel2X 3 16 11" xfId="46726" xr:uid="{82232E1C-334B-4B6F-9E01-34F069EE46F6}"/>
    <cellStyle name="SAPBEXHLevel2X 3 16 12" xfId="49042" xr:uid="{813BD4BC-4436-4EB8-9DB5-EA1DB7C7ECC2}"/>
    <cellStyle name="SAPBEXHLevel2X 3 16 2" xfId="9266" xr:uid="{00000000-0005-0000-0000-0000F26C0000}"/>
    <cellStyle name="SAPBEXHLevel2X 3 16 2 2" xfId="25260" xr:uid="{00000000-0005-0000-0000-0000F36C0000}"/>
    <cellStyle name="SAPBEXHLevel2X 3 16 3" xfId="12086" xr:uid="{00000000-0005-0000-0000-0000F46C0000}"/>
    <cellStyle name="SAPBEXHLevel2X 3 16 3 2" xfId="27930" xr:uid="{00000000-0005-0000-0000-0000F56C0000}"/>
    <cellStyle name="SAPBEXHLevel2X 3 16 4" xfId="13962" xr:uid="{00000000-0005-0000-0000-0000F66C0000}"/>
    <cellStyle name="SAPBEXHLevel2X 3 16 4 2" xfId="29544" xr:uid="{00000000-0005-0000-0000-0000F76C0000}"/>
    <cellStyle name="SAPBEXHLevel2X 3 16 5" xfId="17408" xr:uid="{00000000-0005-0000-0000-0000F86C0000}"/>
    <cellStyle name="SAPBEXHLevel2X 3 16 5 2" xfId="32526" xr:uid="{00000000-0005-0000-0000-0000F96C0000}"/>
    <cellStyle name="SAPBEXHLevel2X 3 16 6" xfId="20016" xr:uid="{00000000-0005-0000-0000-0000FA6C0000}"/>
    <cellStyle name="SAPBEXHLevel2X 3 16 6 2" xfId="34955" xr:uid="{00000000-0005-0000-0000-0000FB6C0000}"/>
    <cellStyle name="SAPBEXHLevel2X 3 16 7" xfId="18411" xr:uid="{00000000-0005-0000-0000-0000FC6C0000}"/>
    <cellStyle name="SAPBEXHLevel2X 3 16 7 2" xfId="33470" xr:uid="{00000000-0005-0000-0000-0000FD6C0000}"/>
    <cellStyle name="SAPBEXHLevel2X 3 16 8" xfId="41424" xr:uid="{9486972D-8DA1-4F72-A241-87CC2335A19E}"/>
    <cellStyle name="SAPBEXHLevel2X 3 16 9" xfId="38982" xr:uid="{EC8FC325-2102-4D27-8706-B43CB5E76D9B}"/>
    <cellStyle name="SAPBEXHLevel2X 3 17" xfId="5375" xr:uid="{00000000-0005-0000-0000-0000FE6C0000}"/>
    <cellStyle name="SAPBEXHLevel2X 3 17 2" xfId="22645" xr:uid="{00000000-0005-0000-0000-0000FF6C0000}"/>
    <cellStyle name="SAPBEXHLevel2X 3 17 3" xfId="40364" xr:uid="{37E9F598-0CF1-48BA-82CD-E4000F1BD8E6}"/>
    <cellStyle name="SAPBEXHLevel2X 3 17 4" xfId="38870" xr:uid="{3CF32072-E1D3-4D2B-BC6E-0E1A61B80719}"/>
    <cellStyle name="SAPBEXHLevel2X 3 17 5" xfId="45522" xr:uid="{29070725-D41B-465C-9FAC-3D4C07C08F92}"/>
    <cellStyle name="SAPBEXHLevel2X 3 17 6" xfId="47844" xr:uid="{3A100123-6FBD-4F7D-A420-1F4628283822}"/>
    <cellStyle name="SAPBEXHLevel2X 3 18" xfId="6857" xr:uid="{00000000-0005-0000-0000-0000006D0000}"/>
    <cellStyle name="SAPBEXHLevel2X 3 18 2" xfId="23301" xr:uid="{00000000-0005-0000-0000-0000016D0000}"/>
    <cellStyle name="SAPBEXHLevel2X 3 19" xfId="6605" xr:uid="{00000000-0005-0000-0000-0000026D0000}"/>
    <cellStyle name="SAPBEXHLevel2X 3 19 2" xfId="23143" xr:uid="{00000000-0005-0000-0000-0000036D0000}"/>
    <cellStyle name="SAPBEXHLevel2X 3 2" xfId="895" xr:uid="{00000000-0005-0000-0000-0000046D0000}"/>
    <cellStyle name="SAPBEXHLevel2X 3 2 10" xfId="5082" xr:uid="{00000000-0005-0000-0000-0000056D0000}"/>
    <cellStyle name="SAPBEXHLevel2X 3 2 11" xfId="39456" xr:uid="{995BEF90-A185-40D5-8E47-5EEA1098A030}"/>
    <cellStyle name="SAPBEXHLevel2X 3 2 12" xfId="42963" xr:uid="{195D4DAB-30FE-4AA2-94BD-6DDFA81224BB}"/>
    <cellStyle name="SAPBEXHLevel2X 3 2 13" xfId="45156" xr:uid="{B752020F-6728-4813-A02B-E75B59E4E2ED}"/>
    <cellStyle name="SAPBEXHLevel2X 3 2 14" xfId="47482" xr:uid="{2C53A64A-792E-4FCC-9C48-CE36F2E44827}"/>
    <cellStyle name="SAPBEXHLevel2X 3 2 2" xfId="3452" xr:uid="{00000000-0005-0000-0000-0000066D0000}"/>
    <cellStyle name="SAPBEXHLevel2X 3 2 2 10" xfId="38981" xr:uid="{73F11CAE-A2C2-4522-8E03-CB1B44E888E5}"/>
    <cellStyle name="SAPBEXHLevel2X 3 2 2 11" xfId="44538" xr:uid="{FB1AC508-AF66-4D0F-BF43-A15F6F580F20}"/>
    <cellStyle name="SAPBEXHLevel2X 3 2 2 12" xfId="46727" xr:uid="{0464BFA5-087C-47D9-90F0-4DCE7CF57593}"/>
    <cellStyle name="SAPBEXHLevel2X 3 2 2 13" xfId="49043" xr:uid="{BCA67254-5437-4F9F-A5EC-FFBADF56A89F}"/>
    <cellStyle name="SAPBEXHLevel2X 3 2 2 2" xfId="8620" xr:uid="{00000000-0005-0000-0000-0000076D0000}"/>
    <cellStyle name="SAPBEXHLevel2X 3 2 2 2 2" xfId="24649" xr:uid="{00000000-0005-0000-0000-0000086D0000}"/>
    <cellStyle name="SAPBEXHLevel2X 3 2 2 3" xfId="11447" xr:uid="{00000000-0005-0000-0000-0000096D0000}"/>
    <cellStyle name="SAPBEXHLevel2X 3 2 2 3 2" xfId="27314" xr:uid="{00000000-0005-0000-0000-00000A6D0000}"/>
    <cellStyle name="SAPBEXHLevel2X 3 2 2 4" xfId="14317" xr:uid="{00000000-0005-0000-0000-00000B6D0000}"/>
    <cellStyle name="SAPBEXHLevel2X 3 2 2 4 2" xfId="29840" xr:uid="{00000000-0005-0000-0000-00000C6D0000}"/>
    <cellStyle name="SAPBEXHLevel2X 3 2 2 5" xfId="16799" xr:uid="{00000000-0005-0000-0000-00000D6D0000}"/>
    <cellStyle name="SAPBEXHLevel2X 3 2 2 5 2" xfId="31937" xr:uid="{00000000-0005-0000-0000-00000E6D0000}"/>
    <cellStyle name="SAPBEXHLevel2X 3 2 2 6" xfId="19409" xr:uid="{00000000-0005-0000-0000-00000F6D0000}"/>
    <cellStyle name="SAPBEXHLevel2X 3 2 2 6 2" xfId="34356" xr:uid="{00000000-0005-0000-0000-0000106D0000}"/>
    <cellStyle name="SAPBEXHLevel2X 3 2 2 7" xfId="21428" xr:uid="{00000000-0005-0000-0000-0000116D0000}"/>
    <cellStyle name="SAPBEXHLevel2X 3 2 2 7 2" xfId="36354" xr:uid="{00000000-0005-0000-0000-0000126D0000}"/>
    <cellStyle name="SAPBEXHLevel2X 3 2 2 8" xfId="6379" xr:uid="{00000000-0005-0000-0000-0000136D0000}"/>
    <cellStyle name="SAPBEXHLevel2X 3 2 2 9" xfId="41425" xr:uid="{ADE7372D-1FD7-4329-8803-173BAF328E8C}"/>
    <cellStyle name="SAPBEXHLevel2X 3 2 3" xfId="4104" xr:uid="{00000000-0005-0000-0000-0000146D0000}"/>
    <cellStyle name="SAPBEXHLevel2X 3 2 3 10" xfId="46372" xr:uid="{DD9F3F7E-064E-46D6-AC91-E317D4F2F815}"/>
    <cellStyle name="SAPBEXHLevel2X 3 2 3 11" xfId="48690" xr:uid="{70EE3E09-34C6-4E6F-94FF-04653E571F33}"/>
    <cellStyle name="SAPBEXHLevel2X 3 2 3 2" xfId="9259" xr:uid="{00000000-0005-0000-0000-0000156D0000}"/>
    <cellStyle name="SAPBEXHLevel2X 3 2 3 2 2" xfId="25253" xr:uid="{00000000-0005-0000-0000-0000166D0000}"/>
    <cellStyle name="SAPBEXHLevel2X 3 2 3 3" xfId="12079" xr:uid="{00000000-0005-0000-0000-0000176D0000}"/>
    <cellStyle name="SAPBEXHLevel2X 3 2 3 3 2" xfId="27923" xr:uid="{00000000-0005-0000-0000-0000186D0000}"/>
    <cellStyle name="SAPBEXHLevel2X 3 2 3 4" xfId="13960" xr:uid="{00000000-0005-0000-0000-0000196D0000}"/>
    <cellStyle name="SAPBEXHLevel2X 3 2 3 4 2" xfId="29543" xr:uid="{00000000-0005-0000-0000-00001A6D0000}"/>
    <cellStyle name="SAPBEXHLevel2X 3 2 3 5" xfId="17401" xr:uid="{00000000-0005-0000-0000-00001B6D0000}"/>
    <cellStyle name="SAPBEXHLevel2X 3 2 3 5 2" xfId="32519" xr:uid="{00000000-0005-0000-0000-00001C6D0000}"/>
    <cellStyle name="SAPBEXHLevel2X 3 2 3 6" xfId="20009" xr:uid="{00000000-0005-0000-0000-00001D6D0000}"/>
    <cellStyle name="SAPBEXHLevel2X 3 2 3 6 2" xfId="34948" xr:uid="{00000000-0005-0000-0000-00001E6D0000}"/>
    <cellStyle name="SAPBEXHLevel2X 3 2 3 7" xfId="21748" xr:uid="{00000000-0005-0000-0000-00001F6D0000}"/>
    <cellStyle name="SAPBEXHLevel2X 3 2 3 7 2" xfId="36670" xr:uid="{00000000-0005-0000-0000-0000206D0000}"/>
    <cellStyle name="SAPBEXHLevel2X 3 2 3 8" xfId="38603" xr:uid="{8CF1AD9F-CF82-4C93-A9CC-4F241B165C5E}"/>
    <cellStyle name="SAPBEXHLevel2X 3 2 3 9" xfId="44182" xr:uid="{64DB8AD3-D22F-4A82-850E-229A6054D555}"/>
    <cellStyle name="SAPBEXHLevel2X 3 2 4" xfId="5374" xr:uid="{00000000-0005-0000-0000-0000216D0000}"/>
    <cellStyle name="SAPBEXHLevel2X 3 2 4 2" xfId="22644" xr:uid="{00000000-0005-0000-0000-0000226D0000}"/>
    <cellStyle name="SAPBEXHLevel2X 3 2 5" xfId="5259" xr:uid="{00000000-0005-0000-0000-0000236D0000}"/>
    <cellStyle name="SAPBEXHLevel2X 3 2 5 2" xfId="22570" xr:uid="{00000000-0005-0000-0000-0000246D0000}"/>
    <cellStyle name="SAPBEXHLevel2X 3 2 6" xfId="10585" xr:uid="{00000000-0005-0000-0000-0000256D0000}"/>
    <cellStyle name="SAPBEXHLevel2X 3 2 6 2" xfId="26491" xr:uid="{00000000-0005-0000-0000-0000266D0000}"/>
    <cellStyle name="SAPBEXHLevel2X 3 2 7" xfId="10245" xr:uid="{00000000-0005-0000-0000-0000276D0000}"/>
    <cellStyle name="SAPBEXHLevel2X 3 2 7 2" xfId="26204" xr:uid="{00000000-0005-0000-0000-0000286D0000}"/>
    <cellStyle name="SAPBEXHLevel2X 3 2 8" xfId="13411" xr:uid="{00000000-0005-0000-0000-0000296D0000}"/>
    <cellStyle name="SAPBEXHLevel2X 3 2 8 2" xfId="29082" xr:uid="{00000000-0005-0000-0000-00002A6D0000}"/>
    <cellStyle name="SAPBEXHLevel2X 3 2 9" xfId="5882" xr:uid="{00000000-0005-0000-0000-00002B6D0000}"/>
    <cellStyle name="SAPBEXHLevel2X 3 2 9 2" xfId="22875" xr:uid="{00000000-0005-0000-0000-00002C6D0000}"/>
    <cellStyle name="SAPBEXHLevel2X 3 20" xfId="13376" xr:uid="{00000000-0005-0000-0000-00002D6D0000}"/>
    <cellStyle name="SAPBEXHLevel2X 3 20 2" xfId="29061" xr:uid="{00000000-0005-0000-0000-00002E6D0000}"/>
    <cellStyle name="SAPBEXHLevel2X 3 21" xfId="11829" xr:uid="{00000000-0005-0000-0000-00002F6D0000}"/>
    <cellStyle name="SAPBEXHLevel2X 3 21 2" xfId="27675" xr:uid="{00000000-0005-0000-0000-0000306D0000}"/>
    <cellStyle name="SAPBEXHLevel2X 3 22" xfId="10235" xr:uid="{00000000-0005-0000-0000-0000316D0000}"/>
    <cellStyle name="SAPBEXHLevel2X 3 22 2" xfId="26197" xr:uid="{00000000-0005-0000-0000-0000326D0000}"/>
    <cellStyle name="SAPBEXHLevel2X 3 23" xfId="5081" xr:uid="{00000000-0005-0000-0000-0000336D0000}"/>
    <cellStyle name="SAPBEXHLevel2X 3 24" xfId="22165" xr:uid="{00000000-0005-0000-0000-0000346D0000}"/>
    <cellStyle name="SAPBEXHLevel2X 3 25" xfId="38274" xr:uid="{511CA5D5-0BB6-4BBB-BFC8-53E6159A870C}"/>
    <cellStyle name="SAPBEXHLevel2X 3 26" xfId="40192" xr:uid="{56F33882-7FA0-400E-8F43-69FE0D9871BC}"/>
    <cellStyle name="SAPBEXHLevel2X 3 27" xfId="44824" xr:uid="{E587E7FA-AB6B-44F9-9057-ED571A95E8B0}"/>
    <cellStyle name="SAPBEXHLevel2X 3 28" xfId="41241" xr:uid="{1ED583B7-2530-42B2-B9DA-343EB6A91D47}"/>
    <cellStyle name="SAPBEXHLevel2X 3 3" xfId="1999" xr:uid="{00000000-0005-0000-0000-0000356D0000}"/>
    <cellStyle name="SAPBEXHLevel2X 3 3 10" xfId="42964" xr:uid="{C66DFBB5-068D-4A96-A318-87A40B5C88A2}"/>
    <cellStyle name="SAPBEXHLevel2X 3 3 11" xfId="45157" xr:uid="{FA5064D2-44F0-4F63-ACE6-072106792A35}"/>
    <cellStyle name="SAPBEXHLevel2X 3 3 12" xfId="47483" xr:uid="{F96AFB73-9836-440A-BF87-092BF44A0F86}"/>
    <cellStyle name="SAPBEXHLevel2X 3 3 2" xfId="4103" xr:uid="{00000000-0005-0000-0000-0000366D0000}"/>
    <cellStyle name="SAPBEXHLevel2X 3 3 2 10" xfId="46373" xr:uid="{3A98CECA-7FAE-4CD6-BB3E-54D42F518485}"/>
    <cellStyle name="SAPBEXHLevel2X 3 3 2 11" xfId="48691" xr:uid="{59ECA64A-0F95-4A8D-9576-0A6E623FD357}"/>
    <cellStyle name="SAPBEXHLevel2X 3 3 2 2" xfId="9258" xr:uid="{00000000-0005-0000-0000-0000376D0000}"/>
    <cellStyle name="SAPBEXHLevel2X 3 3 2 2 2" xfId="25252" xr:uid="{00000000-0005-0000-0000-0000386D0000}"/>
    <cellStyle name="SAPBEXHLevel2X 3 3 2 3" xfId="12078" xr:uid="{00000000-0005-0000-0000-0000396D0000}"/>
    <cellStyle name="SAPBEXHLevel2X 3 3 2 3 2" xfId="27922" xr:uid="{00000000-0005-0000-0000-00003A6D0000}"/>
    <cellStyle name="SAPBEXHLevel2X 3 3 2 4" xfId="14373" xr:uid="{00000000-0005-0000-0000-00003B6D0000}"/>
    <cellStyle name="SAPBEXHLevel2X 3 3 2 4 2" xfId="29894" xr:uid="{00000000-0005-0000-0000-00003C6D0000}"/>
    <cellStyle name="SAPBEXHLevel2X 3 3 2 5" xfId="17400" xr:uid="{00000000-0005-0000-0000-00003D6D0000}"/>
    <cellStyle name="SAPBEXHLevel2X 3 3 2 5 2" xfId="32518" xr:uid="{00000000-0005-0000-0000-00003E6D0000}"/>
    <cellStyle name="SAPBEXHLevel2X 3 3 2 6" xfId="20008" xr:uid="{00000000-0005-0000-0000-00003F6D0000}"/>
    <cellStyle name="SAPBEXHLevel2X 3 3 2 6 2" xfId="34947" xr:uid="{00000000-0005-0000-0000-0000406D0000}"/>
    <cellStyle name="SAPBEXHLevel2X 3 3 2 7" xfId="18413" xr:uid="{00000000-0005-0000-0000-0000416D0000}"/>
    <cellStyle name="SAPBEXHLevel2X 3 3 2 7 2" xfId="33472" xr:uid="{00000000-0005-0000-0000-0000426D0000}"/>
    <cellStyle name="SAPBEXHLevel2X 3 3 2 8" xfId="38602" xr:uid="{246EB4E7-1938-48B4-9F9B-7B37C29D4A3D}"/>
    <cellStyle name="SAPBEXHLevel2X 3 3 2 9" xfId="44183" xr:uid="{6972A73E-C82B-4561-ACF2-E931A11E11A1}"/>
    <cellStyle name="SAPBEXHLevel2X 3 3 3" xfId="7244" xr:uid="{00000000-0005-0000-0000-0000436D0000}"/>
    <cellStyle name="SAPBEXHLevel2X 3 3 3 2" xfId="23500" xr:uid="{00000000-0005-0000-0000-0000446D0000}"/>
    <cellStyle name="SAPBEXHLevel2X 3 3 4" xfId="7420" xr:uid="{00000000-0005-0000-0000-0000456D0000}"/>
    <cellStyle name="SAPBEXHLevel2X 3 3 4 2" xfId="23613" xr:uid="{00000000-0005-0000-0000-0000466D0000}"/>
    <cellStyle name="SAPBEXHLevel2X 3 3 5" xfId="9003" xr:uid="{00000000-0005-0000-0000-0000476D0000}"/>
    <cellStyle name="SAPBEXHLevel2X 3 3 5 2" xfId="25005" xr:uid="{00000000-0005-0000-0000-0000486D0000}"/>
    <cellStyle name="SAPBEXHLevel2X 3 3 6" xfId="14692" xr:uid="{00000000-0005-0000-0000-0000496D0000}"/>
    <cellStyle name="SAPBEXHLevel2X 3 3 6 2" xfId="30179" xr:uid="{00000000-0005-0000-0000-00004A6D0000}"/>
    <cellStyle name="SAPBEXHLevel2X 3 3 7" xfId="15688" xr:uid="{00000000-0005-0000-0000-00004B6D0000}"/>
    <cellStyle name="SAPBEXHLevel2X 3 3 7 2" xfId="30981" xr:uid="{00000000-0005-0000-0000-00004C6D0000}"/>
    <cellStyle name="SAPBEXHLevel2X 3 3 8" xfId="4973" xr:uid="{00000000-0005-0000-0000-00004D6D0000}"/>
    <cellStyle name="SAPBEXHLevel2X 3 3 9" xfId="38226" xr:uid="{009E30C7-C50D-4C42-BC95-EF0D757C3A1D}"/>
    <cellStyle name="SAPBEXHLevel2X 3 4" xfId="3454" xr:uid="{00000000-0005-0000-0000-00004E6D0000}"/>
    <cellStyle name="SAPBEXHLevel2X 3 4 10" xfId="45158" xr:uid="{101CD516-59C3-482C-A6BB-1169E51793A9}"/>
    <cellStyle name="SAPBEXHLevel2X 3 4 11" xfId="47484" xr:uid="{8D5D6D75-4768-4CA1-89E9-65D09D7230F9}"/>
    <cellStyle name="SAPBEXHLevel2X 3 4 2" xfId="4102" xr:uid="{00000000-0005-0000-0000-00004F6D0000}"/>
    <cellStyle name="SAPBEXHLevel2X 3 4 2 10" xfId="46374" xr:uid="{2F052268-3AF1-4DAE-A035-9C4998F60185}"/>
    <cellStyle name="SAPBEXHLevel2X 3 4 2 11" xfId="48692" xr:uid="{5C264A46-9827-4FC4-8B35-3994A6DCD6CC}"/>
    <cellStyle name="SAPBEXHLevel2X 3 4 2 2" xfId="9257" xr:uid="{00000000-0005-0000-0000-0000506D0000}"/>
    <cellStyle name="SAPBEXHLevel2X 3 4 2 2 2" xfId="25251" xr:uid="{00000000-0005-0000-0000-0000516D0000}"/>
    <cellStyle name="SAPBEXHLevel2X 3 4 2 3" xfId="12077" xr:uid="{00000000-0005-0000-0000-0000526D0000}"/>
    <cellStyle name="SAPBEXHLevel2X 3 4 2 3 2" xfId="27921" xr:uid="{00000000-0005-0000-0000-0000536D0000}"/>
    <cellStyle name="SAPBEXHLevel2X 3 4 2 4" xfId="14565" xr:uid="{00000000-0005-0000-0000-0000546D0000}"/>
    <cellStyle name="SAPBEXHLevel2X 3 4 2 4 2" xfId="30068" xr:uid="{00000000-0005-0000-0000-0000556D0000}"/>
    <cellStyle name="SAPBEXHLevel2X 3 4 2 5" xfId="17399" xr:uid="{00000000-0005-0000-0000-0000566D0000}"/>
    <cellStyle name="SAPBEXHLevel2X 3 4 2 5 2" xfId="32517" xr:uid="{00000000-0005-0000-0000-0000576D0000}"/>
    <cellStyle name="SAPBEXHLevel2X 3 4 2 6" xfId="20007" xr:uid="{00000000-0005-0000-0000-0000586D0000}"/>
    <cellStyle name="SAPBEXHLevel2X 3 4 2 6 2" xfId="34946" xr:uid="{00000000-0005-0000-0000-0000596D0000}"/>
    <cellStyle name="SAPBEXHLevel2X 3 4 2 7" xfId="21749" xr:uid="{00000000-0005-0000-0000-00005A6D0000}"/>
    <cellStyle name="SAPBEXHLevel2X 3 4 2 7 2" xfId="36671" xr:uid="{00000000-0005-0000-0000-00005B6D0000}"/>
    <cellStyle name="SAPBEXHLevel2X 3 4 2 8" xfId="38601" xr:uid="{1F9909D5-C577-483E-9224-6D917123C76F}"/>
    <cellStyle name="SAPBEXHLevel2X 3 4 2 9" xfId="44184" xr:uid="{9F16B052-88A8-4E49-81CC-BF6DC447DA0F}"/>
    <cellStyle name="SAPBEXHLevel2X 3 4 3" xfId="8622" xr:uid="{00000000-0005-0000-0000-00005C6D0000}"/>
    <cellStyle name="SAPBEXHLevel2X 3 4 3 2" xfId="24651" xr:uid="{00000000-0005-0000-0000-00005D6D0000}"/>
    <cellStyle name="SAPBEXHLevel2X 3 4 4" xfId="11449" xr:uid="{00000000-0005-0000-0000-00005E6D0000}"/>
    <cellStyle name="SAPBEXHLevel2X 3 4 4 2" xfId="27316" xr:uid="{00000000-0005-0000-0000-00005F6D0000}"/>
    <cellStyle name="SAPBEXHLevel2X 3 4 5" xfId="14318" xr:uid="{00000000-0005-0000-0000-0000606D0000}"/>
    <cellStyle name="SAPBEXHLevel2X 3 4 5 2" xfId="29841" xr:uid="{00000000-0005-0000-0000-0000616D0000}"/>
    <cellStyle name="SAPBEXHLevel2X 3 4 6" xfId="16801" xr:uid="{00000000-0005-0000-0000-0000626D0000}"/>
    <cellStyle name="SAPBEXHLevel2X 3 4 6 2" xfId="31939" xr:uid="{00000000-0005-0000-0000-0000636D0000}"/>
    <cellStyle name="SAPBEXHLevel2X 3 4 7" xfId="19411" xr:uid="{00000000-0005-0000-0000-0000646D0000}"/>
    <cellStyle name="SAPBEXHLevel2X 3 4 7 2" xfId="34358" xr:uid="{00000000-0005-0000-0000-0000656D0000}"/>
    <cellStyle name="SAPBEXHLevel2X 3 4 8" xfId="40595" xr:uid="{210C4A50-1C4B-48FD-8468-790F18C4A2EF}"/>
    <cellStyle name="SAPBEXHLevel2X 3 4 9" xfId="42965" xr:uid="{AACC42BC-5808-42D8-BFE7-93C80FA8DA0C}"/>
    <cellStyle name="SAPBEXHLevel2X 3 5" xfId="3455" xr:uid="{00000000-0005-0000-0000-0000666D0000}"/>
    <cellStyle name="SAPBEXHLevel2X 3 5 10" xfId="45159" xr:uid="{BD282FB4-18A8-498B-810B-177ED1CD19C1}"/>
    <cellStyle name="SAPBEXHLevel2X 3 5 11" xfId="47485" xr:uid="{01418E9F-1686-41FF-8730-77EE315FAE36}"/>
    <cellStyle name="SAPBEXHLevel2X 3 5 2" xfId="4101" xr:uid="{00000000-0005-0000-0000-0000676D0000}"/>
    <cellStyle name="SAPBEXHLevel2X 3 5 2 10" xfId="46375" xr:uid="{F2F73F15-04EB-4672-8B5A-D25DA6B4D275}"/>
    <cellStyle name="SAPBEXHLevel2X 3 5 2 11" xfId="48693" xr:uid="{A78DB4F6-EBEE-409A-9295-18B5F552BCBF}"/>
    <cellStyle name="SAPBEXHLevel2X 3 5 2 2" xfId="9256" xr:uid="{00000000-0005-0000-0000-0000686D0000}"/>
    <cellStyle name="SAPBEXHLevel2X 3 5 2 2 2" xfId="25250" xr:uid="{00000000-0005-0000-0000-0000696D0000}"/>
    <cellStyle name="SAPBEXHLevel2X 3 5 2 3" xfId="12076" xr:uid="{00000000-0005-0000-0000-00006A6D0000}"/>
    <cellStyle name="SAPBEXHLevel2X 3 5 2 3 2" xfId="27920" xr:uid="{00000000-0005-0000-0000-00006B6D0000}"/>
    <cellStyle name="SAPBEXHLevel2X 3 5 2 4" xfId="14372" xr:uid="{00000000-0005-0000-0000-00006C6D0000}"/>
    <cellStyle name="SAPBEXHLevel2X 3 5 2 4 2" xfId="29893" xr:uid="{00000000-0005-0000-0000-00006D6D0000}"/>
    <cellStyle name="SAPBEXHLevel2X 3 5 2 5" xfId="17398" xr:uid="{00000000-0005-0000-0000-00006E6D0000}"/>
    <cellStyle name="SAPBEXHLevel2X 3 5 2 5 2" xfId="32516" xr:uid="{00000000-0005-0000-0000-00006F6D0000}"/>
    <cellStyle name="SAPBEXHLevel2X 3 5 2 6" xfId="20006" xr:uid="{00000000-0005-0000-0000-0000706D0000}"/>
    <cellStyle name="SAPBEXHLevel2X 3 5 2 6 2" xfId="34945" xr:uid="{00000000-0005-0000-0000-0000716D0000}"/>
    <cellStyle name="SAPBEXHLevel2X 3 5 2 7" xfId="21750" xr:uid="{00000000-0005-0000-0000-0000726D0000}"/>
    <cellStyle name="SAPBEXHLevel2X 3 5 2 7 2" xfId="36672" xr:uid="{00000000-0005-0000-0000-0000736D0000}"/>
    <cellStyle name="SAPBEXHLevel2X 3 5 2 8" xfId="38600" xr:uid="{2AB00F4C-5C03-4DD2-BAC4-F106C2EB6E54}"/>
    <cellStyle name="SAPBEXHLevel2X 3 5 2 9" xfId="44185" xr:uid="{1A244735-72A3-48E9-971C-8D52F5E11EEA}"/>
    <cellStyle name="SAPBEXHLevel2X 3 5 3" xfId="8623" xr:uid="{00000000-0005-0000-0000-0000746D0000}"/>
    <cellStyle name="SAPBEXHLevel2X 3 5 3 2" xfId="24652" xr:uid="{00000000-0005-0000-0000-0000756D0000}"/>
    <cellStyle name="SAPBEXHLevel2X 3 5 4" xfId="11450" xr:uid="{00000000-0005-0000-0000-0000766D0000}"/>
    <cellStyle name="SAPBEXHLevel2X 3 5 4 2" xfId="27317" xr:uid="{00000000-0005-0000-0000-0000776D0000}"/>
    <cellStyle name="SAPBEXHLevel2X 3 5 5" xfId="14619" xr:uid="{00000000-0005-0000-0000-0000786D0000}"/>
    <cellStyle name="SAPBEXHLevel2X 3 5 5 2" xfId="30120" xr:uid="{00000000-0005-0000-0000-0000796D0000}"/>
    <cellStyle name="SAPBEXHLevel2X 3 5 6" xfId="16802" xr:uid="{00000000-0005-0000-0000-00007A6D0000}"/>
    <cellStyle name="SAPBEXHLevel2X 3 5 6 2" xfId="31940" xr:uid="{00000000-0005-0000-0000-00007B6D0000}"/>
    <cellStyle name="SAPBEXHLevel2X 3 5 7" xfId="19412" xr:uid="{00000000-0005-0000-0000-00007C6D0000}"/>
    <cellStyle name="SAPBEXHLevel2X 3 5 7 2" xfId="34359" xr:uid="{00000000-0005-0000-0000-00007D6D0000}"/>
    <cellStyle name="SAPBEXHLevel2X 3 5 8" xfId="39455" xr:uid="{23ACA5E3-420E-4863-8A56-B3B30057C647}"/>
    <cellStyle name="SAPBEXHLevel2X 3 5 9" xfId="42966" xr:uid="{AE045890-1255-4D26-88C6-11B297258606}"/>
    <cellStyle name="SAPBEXHLevel2X 3 6" xfId="3456" xr:uid="{00000000-0005-0000-0000-00007E6D0000}"/>
    <cellStyle name="SAPBEXHLevel2X 3 6 10" xfId="45160" xr:uid="{D9DF9021-DB99-40AB-BF01-BE2E3A4CE79D}"/>
    <cellStyle name="SAPBEXHLevel2X 3 6 11" xfId="47486" xr:uid="{144F9788-336F-48B9-AB04-48CD31A83B36}"/>
    <cellStyle name="SAPBEXHLevel2X 3 6 2" xfId="4100" xr:uid="{00000000-0005-0000-0000-00007F6D0000}"/>
    <cellStyle name="SAPBEXHLevel2X 3 6 2 10" xfId="46376" xr:uid="{4B11BAC6-3A0A-4E1C-A5BF-A27CC832581B}"/>
    <cellStyle name="SAPBEXHLevel2X 3 6 2 11" xfId="48694" xr:uid="{75930C0A-5D77-4F1A-9A07-07A08AE27DC5}"/>
    <cellStyle name="SAPBEXHLevel2X 3 6 2 2" xfId="9255" xr:uid="{00000000-0005-0000-0000-0000806D0000}"/>
    <cellStyle name="SAPBEXHLevel2X 3 6 2 2 2" xfId="25249" xr:uid="{00000000-0005-0000-0000-0000816D0000}"/>
    <cellStyle name="SAPBEXHLevel2X 3 6 2 3" xfId="12075" xr:uid="{00000000-0005-0000-0000-0000826D0000}"/>
    <cellStyle name="SAPBEXHLevel2X 3 6 2 3 2" xfId="27919" xr:uid="{00000000-0005-0000-0000-0000836D0000}"/>
    <cellStyle name="SAPBEXHLevel2X 3 6 2 4" xfId="14566" xr:uid="{00000000-0005-0000-0000-0000846D0000}"/>
    <cellStyle name="SAPBEXHLevel2X 3 6 2 4 2" xfId="30069" xr:uid="{00000000-0005-0000-0000-0000856D0000}"/>
    <cellStyle name="SAPBEXHLevel2X 3 6 2 5" xfId="17397" xr:uid="{00000000-0005-0000-0000-0000866D0000}"/>
    <cellStyle name="SAPBEXHLevel2X 3 6 2 5 2" xfId="32515" xr:uid="{00000000-0005-0000-0000-0000876D0000}"/>
    <cellStyle name="SAPBEXHLevel2X 3 6 2 6" xfId="20005" xr:uid="{00000000-0005-0000-0000-0000886D0000}"/>
    <cellStyle name="SAPBEXHLevel2X 3 6 2 6 2" xfId="34944" xr:uid="{00000000-0005-0000-0000-0000896D0000}"/>
    <cellStyle name="SAPBEXHLevel2X 3 6 2 7" xfId="21751" xr:uid="{00000000-0005-0000-0000-00008A6D0000}"/>
    <cellStyle name="SAPBEXHLevel2X 3 6 2 7 2" xfId="36673" xr:uid="{00000000-0005-0000-0000-00008B6D0000}"/>
    <cellStyle name="SAPBEXHLevel2X 3 6 2 8" xfId="38599" xr:uid="{FE6C9976-F592-46AC-8E39-5FC05CA2055B}"/>
    <cellStyle name="SAPBEXHLevel2X 3 6 2 9" xfId="44186" xr:uid="{CCF5B730-48E5-449B-BF42-16AE10ED1202}"/>
    <cellStyle name="SAPBEXHLevel2X 3 6 3" xfId="8624" xr:uid="{00000000-0005-0000-0000-00008C6D0000}"/>
    <cellStyle name="SAPBEXHLevel2X 3 6 3 2" xfId="24653" xr:uid="{00000000-0005-0000-0000-00008D6D0000}"/>
    <cellStyle name="SAPBEXHLevel2X 3 6 4" xfId="11451" xr:uid="{00000000-0005-0000-0000-00008E6D0000}"/>
    <cellStyle name="SAPBEXHLevel2X 3 6 4 2" xfId="27318" xr:uid="{00000000-0005-0000-0000-00008F6D0000}"/>
    <cellStyle name="SAPBEXHLevel2X 3 6 5" xfId="5251" xr:uid="{00000000-0005-0000-0000-0000906D0000}"/>
    <cellStyle name="SAPBEXHLevel2X 3 6 5 2" xfId="22563" xr:uid="{00000000-0005-0000-0000-0000916D0000}"/>
    <cellStyle name="SAPBEXHLevel2X 3 6 6" xfId="16803" xr:uid="{00000000-0005-0000-0000-0000926D0000}"/>
    <cellStyle name="SAPBEXHLevel2X 3 6 6 2" xfId="31941" xr:uid="{00000000-0005-0000-0000-0000936D0000}"/>
    <cellStyle name="SAPBEXHLevel2X 3 6 7" xfId="19413" xr:uid="{00000000-0005-0000-0000-0000946D0000}"/>
    <cellStyle name="SAPBEXHLevel2X 3 6 7 2" xfId="34360" xr:uid="{00000000-0005-0000-0000-0000956D0000}"/>
    <cellStyle name="SAPBEXHLevel2X 3 6 8" xfId="40594" xr:uid="{A828B902-24F4-4F44-A7D9-3AB729808A4D}"/>
    <cellStyle name="SAPBEXHLevel2X 3 6 9" xfId="42967" xr:uid="{498E306F-7372-4E38-B40D-4F6BCEC119B5}"/>
    <cellStyle name="SAPBEXHLevel2X 3 7" xfId="3457" xr:uid="{00000000-0005-0000-0000-0000966D0000}"/>
    <cellStyle name="SAPBEXHLevel2X 3 7 10" xfId="45161" xr:uid="{8375AA21-1CD7-44B6-AAE1-F1C8A79CE554}"/>
    <cellStyle name="SAPBEXHLevel2X 3 7 11" xfId="47487" xr:uid="{2C40C66A-1EDC-4DDB-A663-91BD35893EBC}"/>
    <cellStyle name="SAPBEXHLevel2X 3 7 2" xfId="4099" xr:uid="{00000000-0005-0000-0000-0000976D0000}"/>
    <cellStyle name="SAPBEXHLevel2X 3 7 2 10" xfId="46377" xr:uid="{0F7F25E4-A81A-40E1-97C1-3147BDD5CFE6}"/>
    <cellStyle name="SAPBEXHLevel2X 3 7 2 11" xfId="48695" xr:uid="{7EA6E901-66CA-4105-A237-79042D501897}"/>
    <cellStyle name="SAPBEXHLevel2X 3 7 2 2" xfId="9254" xr:uid="{00000000-0005-0000-0000-0000986D0000}"/>
    <cellStyle name="SAPBEXHLevel2X 3 7 2 2 2" xfId="25248" xr:uid="{00000000-0005-0000-0000-0000996D0000}"/>
    <cellStyle name="SAPBEXHLevel2X 3 7 2 3" xfId="12074" xr:uid="{00000000-0005-0000-0000-00009A6D0000}"/>
    <cellStyle name="SAPBEXHLevel2X 3 7 2 3 2" xfId="27918" xr:uid="{00000000-0005-0000-0000-00009B6D0000}"/>
    <cellStyle name="SAPBEXHLevel2X 3 7 2 4" xfId="14371" xr:uid="{00000000-0005-0000-0000-00009C6D0000}"/>
    <cellStyle name="SAPBEXHLevel2X 3 7 2 4 2" xfId="29892" xr:uid="{00000000-0005-0000-0000-00009D6D0000}"/>
    <cellStyle name="SAPBEXHLevel2X 3 7 2 5" xfId="17396" xr:uid="{00000000-0005-0000-0000-00009E6D0000}"/>
    <cellStyle name="SAPBEXHLevel2X 3 7 2 5 2" xfId="32514" xr:uid="{00000000-0005-0000-0000-00009F6D0000}"/>
    <cellStyle name="SAPBEXHLevel2X 3 7 2 6" xfId="20004" xr:uid="{00000000-0005-0000-0000-0000A06D0000}"/>
    <cellStyle name="SAPBEXHLevel2X 3 7 2 6 2" xfId="34943" xr:uid="{00000000-0005-0000-0000-0000A16D0000}"/>
    <cellStyle name="SAPBEXHLevel2X 3 7 2 7" xfId="21505" xr:uid="{00000000-0005-0000-0000-0000A26D0000}"/>
    <cellStyle name="SAPBEXHLevel2X 3 7 2 7 2" xfId="36431" xr:uid="{00000000-0005-0000-0000-0000A36D0000}"/>
    <cellStyle name="SAPBEXHLevel2X 3 7 2 8" xfId="38598" xr:uid="{939392E6-4975-4F8B-A0BD-2C254F334370}"/>
    <cellStyle name="SAPBEXHLevel2X 3 7 2 9" xfId="44187" xr:uid="{B9BB8345-03E3-4BAD-AE89-F6DE2E799988}"/>
    <cellStyle name="SAPBEXHLevel2X 3 7 3" xfId="8625" xr:uid="{00000000-0005-0000-0000-0000A46D0000}"/>
    <cellStyle name="SAPBEXHLevel2X 3 7 3 2" xfId="24654" xr:uid="{00000000-0005-0000-0000-0000A56D0000}"/>
    <cellStyle name="SAPBEXHLevel2X 3 7 4" xfId="11452" xr:uid="{00000000-0005-0000-0000-0000A66D0000}"/>
    <cellStyle name="SAPBEXHLevel2X 3 7 4 2" xfId="27319" xr:uid="{00000000-0005-0000-0000-0000A76D0000}"/>
    <cellStyle name="SAPBEXHLevel2X 3 7 5" xfId="13586" xr:uid="{00000000-0005-0000-0000-0000A86D0000}"/>
    <cellStyle name="SAPBEXHLevel2X 3 7 5 2" xfId="29210" xr:uid="{00000000-0005-0000-0000-0000A96D0000}"/>
    <cellStyle name="SAPBEXHLevel2X 3 7 6" xfId="16804" xr:uid="{00000000-0005-0000-0000-0000AA6D0000}"/>
    <cellStyle name="SAPBEXHLevel2X 3 7 6 2" xfId="31942" xr:uid="{00000000-0005-0000-0000-0000AB6D0000}"/>
    <cellStyle name="SAPBEXHLevel2X 3 7 7" xfId="19414" xr:uid="{00000000-0005-0000-0000-0000AC6D0000}"/>
    <cellStyle name="SAPBEXHLevel2X 3 7 7 2" xfId="34361" xr:uid="{00000000-0005-0000-0000-0000AD6D0000}"/>
    <cellStyle name="SAPBEXHLevel2X 3 7 8" xfId="39454" xr:uid="{30C9A1BD-7CA6-4486-8DEF-09D7B5AA7DC3}"/>
    <cellStyle name="SAPBEXHLevel2X 3 7 9" xfId="42968" xr:uid="{597B7574-97D7-45D5-B491-5F3CD6744D63}"/>
    <cellStyle name="SAPBEXHLevel2X 3 8" xfId="3458" xr:uid="{00000000-0005-0000-0000-0000AE6D0000}"/>
    <cellStyle name="SAPBEXHLevel2X 3 8 10" xfId="45162" xr:uid="{E66E692F-43D8-4310-9BC9-81BD29BD2515}"/>
    <cellStyle name="SAPBEXHLevel2X 3 8 11" xfId="47488" xr:uid="{0D613BC5-0ED5-4E17-99E4-ED52889A5910}"/>
    <cellStyle name="SAPBEXHLevel2X 3 8 2" xfId="4098" xr:uid="{00000000-0005-0000-0000-0000AF6D0000}"/>
    <cellStyle name="SAPBEXHLevel2X 3 8 2 10" xfId="46378" xr:uid="{589870F0-EE89-4A71-B662-3C2F047C6052}"/>
    <cellStyle name="SAPBEXHLevel2X 3 8 2 11" xfId="48696" xr:uid="{5D57076D-9906-400C-B9D0-BDB9C0DEAF55}"/>
    <cellStyle name="SAPBEXHLevel2X 3 8 2 2" xfId="9253" xr:uid="{00000000-0005-0000-0000-0000B06D0000}"/>
    <cellStyle name="SAPBEXHLevel2X 3 8 2 2 2" xfId="25247" xr:uid="{00000000-0005-0000-0000-0000B16D0000}"/>
    <cellStyle name="SAPBEXHLevel2X 3 8 2 3" xfId="12073" xr:uid="{00000000-0005-0000-0000-0000B26D0000}"/>
    <cellStyle name="SAPBEXHLevel2X 3 8 2 3 2" xfId="27917" xr:uid="{00000000-0005-0000-0000-0000B36D0000}"/>
    <cellStyle name="SAPBEXHLevel2X 3 8 2 4" xfId="14567" xr:uid="{00000000-0005-0000-0000-0000B46D0000}"/>
    <cellStyle name="SAPBEXHLevel2X 3 8 2 4 2" xfId="30070" xr:uid="{00000000-0005-0000-0000-0000B56D0000}"/>
    <cellStyle name="SAPBEXHLevel2X 3 8 2 5" xfId="17395" xr:uid="{00000000-0005-0000-0000-0000B66D0000}"/>
    <cellStyle name="SAPBEXHLevel2X 3 8 2 5 2" xfId="32513" xr:uid="{00000000-0005-0000-0000-0000B76D0000}"/>
    <cellStyle name="SAPBEXHLevel2X 3 8 2 6" xfId="20003" xr:uid="{00000000-0005-0000-0000-0000B86D0000}"/>
    <cellStyle name="SAPBEXHLevel2X 3 8 2 6 2" xfId="34942" xr:uid="{00000000-0005-0000-0000-0000B96D0000}"/>
    <cellStyle name="SAPBEXHLevel2X 3 8 2 7" xfId="21752" xr:uid="{00000000-0005-0000-0000-0000BA6D0000}"/>
    <cellStyle name="SAPBEXHLevel2X 3 8 2 7 2" xfId="36674" xr:uid="{00000000-0005-0000-0000-0000BB6D0000}"/>
    <cellStyle name="SAPBEXHLevel2X 3 8 2 8" xfId="38597" xr:uid="{C3A7BA58-BFC6-4C8E-8F82-F892CBD179DE}"/>
    <cellStyle name="SAPBEXHLevel2X 3 8 2 9" xfId="44188" xr:uid="{B80896B9-14D2-4D31-8247-CE96E27805FA}"/>
    <cellStyle name="SAPBEXHLevel2X 3 8 3" xfId="8626" xr:uid="{00000000-0005-0000-0000-0000BC6D0000}"/>
    <cellStyle name="SAPBEXHLevel2X 3 8 3 2" xfId="24655" xr:uid="{00000000-0005-0000-0000-0000BD6D0000}"/>
    <cellStyle name="SAPBEXHLevel2X 3 8 4" xfId="11453" xr:uid="{00000000-0005-0000-0000-0000BE6D0000}"/>
    <cellStyle name="SAPBEXHLevel2X 3 8 4 2" xfId="27320" xr:uid="{00000000-0005-0000-0000-0000BF6D0000}"/>
    <cellStyle name="SAPBEXHLevel2X 3 8 5" xfId="10332" xr:uid="{00000000-0005-0000-0000-0000C06D0000}"/>
    <cellStyle name="SAPBEXHLevel2X 3 8 5 2" xfId="26272" xr:uid="{00000000-0005-0000-0000-0000C16D0000}"/>
    <cellStyle name="SAPBEXHLevel2X 3 8 6" xfId="16805" xr:uid="{00000000-0005-0000-0000-0000C26D0000}"/>
    <cellStyle name="SAPBEXHLevel2X 3 8 6 2" xfId="31943" xr:uid="{00000000-0005-0000-0000-0000C36D0000}"/>
    <cellStyle name="SAPBEXHLevel2X 3 8 7" xfId="19415" xr:uid="{00000000-0005-0000-0000-0000C46D0000}"/>
    <cellStyle name="SAPBEXHLevel2X 3 8 7 2" xfId="34362" xr:uid="{00000000-0005-0000-0000-0000C56D0000}"/>
    <cellStyle name="SAPBEXHLevel2X 3 8 8" xfId="40593" xr:uid="{CCEEA40A-405C-459E-A104-959D8EDAF9B4}"/>
    <cellStyle name="SAPBEXHLevel2X 3 8 9" xfId="42969" xr:uid="{31466EDF-6003-433F-BC9C-96F056A4DB6B}"/>
    <cellStyle name="SAPBEXHLevel2X 3 9" xfId="3459" xr:uid="{00000000-0005-0000-0000-0000C66D0000}"/>
    <cellStyle name="SAPBEXHLevel2X 3 9 10" xfId="45163" xr:uid="{7C7F2834-A25D-4BC2-9226-C9399344B8C4}"/>
    <cellStyle name="SAPBEXHLevel2X 3 9 11" xfId="47489" xr:uid="{F7C58911-D9BE-436B-8706-69BFFF419FD3}"/>
    <cellStyle name="SAPBEXHLevel2X 3 9 2" xfId="4097" xr:uid="{00000000-0005-0000-0000-0000C76D0000}"/>
    <cellStyle name="SAPBEXHLevel2X 3 9 2 10" xfId="46379" xr:uid="{5C6701A0-81FC-4B7C-B01E-6A44ABE010A4}"/>
    <cellStyle name="SAPBEXHLevel2X 3 9 2 11" xfId="48697" xr:uid="{AE20F39B-DA95-4AB2-9A89-DFAC2BED4BB7}"/>
    <cellStyle name="SAPBEXHLevel2X 3 9 2 2" xfId="9252" xr:uid="{00000000-0005-0000-0000-0000C86D0000}"/>
    <cellStyle name="SAPBEXHLevel2X 3 9 2 2 2" xfId="25246" xr:uid="{00000000-0005-0000-0000-0000C96D0000}"/>
    <cellStyle name="SAPBEXHLevel2X 3 9 2 3" xfId="12072" xr:uid="{00000000-0005-0000-0000-0000CA6D0000}"/>
    <cellStyle name="SAPBEXHLevel2X 3 9 2 3 2" xfId="27916" xr:uid="{00000000-0005-0000-0000-0000CB6D0000}"/>
    <cellStyle name="SAPBEXHLevel2X 3 9 2 4" xfId="14370" xr:uid="{00000000-0005-0000-0000-0000CC6D0000}"/>
    <cellStyle name="SAPBEXHLevel2X 3 9 2 4 2" xfId="29891" xr:uid="{00000000-0005-0000-0000-0000CD6D0000}"/>
    <cellStyle name="SAPBEXHLevel2X 3 9 2 5" xfId="17394" xr:uid="{00000000-0005-0000-0000-0000CE6D0000}"/>
    <cellStyle name="SAPBEXHLevel2X 3 9 2 5 2" xfId="32512" xr:uid="{00000000-0005-0000-0000-0000CF6D0000}"/>
    <cellStyle name="SAPBEXHLevel2X 3 9 2 6" xfId="20002" xr:uid="{00000000-0005-0000-0000-0000D06D0000}"/>
    <cellStyle name="SAPBEXHLevel2X 3 9 2 6 2" xfId="34941" xr:uid="{00000000-0005-0000-0000-0000D16D0000}"/>
    <cellStyle name="SAPBEXHLevel2X 3 9 2 7" xfId="21504" xr:uid="{00000000-0005-0000-0000-0000D26D0000}"/>
    <cellStyle name="SAPBEXHLevel2X 3 9 2 7 2" xfId="36430" xr:uid="{00000000-0005-0000-0000-0000D36D0000}"/>
    <cellStyle name="SAPBEXHLevel2X 3 9 2 8" xfId="38596" xr:uid="{8C6F1CBC-1ADB-4DB4-9DDC-0820F5E155CF}"/>
    <cellStyle name="SAPBEXHLevel2X 3 9 2 9" xfId="44189" xr:uid="{2356F66F-E5B1-4334-A637-3A490F3D0FAC}"/>
    <cellStyle name="SAPBEXHLevel2X 3 9 3" xfId="8627" xr:uid="{00000000-0005-0000-0000-0000D46D0000}"/>
    <cellStyle name="SAPBEXHLevel2X 3 9 3 2" xfId="24656" xr:uid="{00000000-0005-0000-0000-0000D56D0000}"/>
    <cellStyle name="SAPBEXHLevel2X 3 9 4" xfId="11454" xr:uid="{00000000-0005-0000-0000-0000D66D0000}"/>
    <cellStyle name="SAPBEXHLevel2X 3 9 4 2" xfId="27321" xr:uid="{00000000-0005-0000-0000-0000D76D0000}"/>
    <cellStyle name="SAPBEXHLevel2X 3 9 5" xfId="15290" xr:uid="{00000000-0005-0000-0000-0000D86D0000}"/>
    <cellStyle name="SAPBEXHLevel2X 3 9 5 2" xfId="30699" xr:uid="{00000000-0005-0000-0000-0000D96D0000}"/>
    <cellStyle name="SAPBEXHLevel2X 3 9 6" xfId="16806" xr:uid="{00000000-0005-0000-0000-0000DA6D0000}"/>
    <cellStyle name="SAPBEXHLevel2X 3 9 6 2" xfId="31944" xr:uid="{00000000-0005-0000-0000-0000DB6D0000}"/>
    <cellStyle name="SAPBEXHLevel2X 3 9 7" xfId="19416" xr:uid="{00000000-0005-0000-0000-0000DC6D0000}"/>
    <cellStyle name="SAPBEXHLevel2X 3 9 7 2" xfId="34363" xr:uid="{00000000-0005-0000-0000-0000DD6D0000}"/>
    <cellStyle name="SAPBEXHLevel2X 3 9 8" xfId="39453" xr:uid="{71C037A9-8CE4-415D-B256-BCA579F15383}"/>
    <cellStyle name="SAPBEXHLevel2X 3 9 9" xfId="42970" xr:uid="{E7F856BD-DB04-40B9-99A5-FC6B1C69E1DE}"/>
    <cellStyle name="SAPBEXHLevel2X 4" xfId="896" xr:uid="{00000000-0005-0000-0000-0000DE6D0000}"/>
    <cellStyle name="SAPBEXHLevel2X 4 10" xfId="3461" xr:uid="{00000000-0005-0000-0000-0000DF6D0000}"/>
    <cellStyle name="SAPBEXHLevel2X 4 10 10" xfId="45164" xr:uid="{28F78398-21EF-42EA-B0D2-EC1DFB2833A9}"/>
    <cellStyle name="SAPBEXHLevel2X 4 10 11" xfId="47490" xr:uid="{9CE77DDA-1E04-4DBD-86C2-445EE0D8FD83}"/>
    <cellStyle name="SAPBEXHLevel2X 4 10 2" xfId="4095" xr:uid="{00000000-0005-0000-0000-0000E06D0000}"/>
    <cellStyle name="SAPBEXHLevel2X 4 10 2 10" xfId="46380" xr:uid="{4E0FC046-C3F0-40AC-AA04-7BC23957E3DC}"/>
    <cellStyle name="SAPBEXHLevel2X 4 10 2 11" xfId="48698" xr:uid="{29814B12-8EA7-4488-8E0E-68CBA6C1EF83}"/>
    <cellStyle name="SAPBEXHLevel2X 4 10 2 2" xfId="9250" xr:uid="{00000000-0005-0000-0000-0000E16D0000}"/>
    <cellStyle name="SAPBEXHLevel2X 4 10 2 2 2" xfId="25244" xr:uid="{00000000-0005-0000-0000-0000E26D0000}"/>
    <cellStyle name="SAPBEXHLevel2X 4 10 2 3" xfId="12070" xr:uid="{00000000-0005-0000-0000-0000E36D0000}"/>
    <cellStyle name="SAPBEXHLevel2X 4 10 2 3 2" xfId="27914" xr:uid="{00000000-0005-0000-0000-0000E46D0000}"/>
    <cellStyle name="SAPBEXHLevel2X 4 10 2 4" xfId="14923" xr:uid="{00000000-0005-0000-0000-0000E56D0000}"/>
    <cellStyle name="SAPBEXHLevel2X 4 10 2 4 2" xfId="30374" xr:uid="{00000000-0005-0000-0000-0000E66D0000}"/>
    <cellStyle name="SAPBEXHLevel2X 4 10 2 5" xfId="17392" xr:uid="{00000000-0005-0000-0000-0000E76D0000}"/>
    <cellStyle name="SAPBEXHLevel2X 4 10 2 5 2" xfId="32510" xr:uid="{00000000-0005-0000-0000-0000E86D0000}"/>
    <cellStyle name="SAPBEXHLevel2X 4 10 2 6" xfId="20000" xr:uid="{00000000-0005-0000-0000-0000E96D0000}"/>
    <cellStyle name="SAPBEXHLevel2X 4 10 2 6 2" xfId="34939" xr:uid="{00000000-0005-0000-0000-0000EA6D0000}"/>
    <cellStyle name="SAPBEXHLevel2X 4 10 2 7" xfId="21753" xr:uid="{00000000-0005-0000-0000-0000EB6D0000}"/>
    <cellStyle name="SAPBEXHLevel2X 4 10 2 7 2" xfId="36675" xr:uid="{00000000-0005-0000-0000-0000EC6D0000}"/>
    <cellStyle name="SAPBEXHLevel2X 4 10 2 8" xfId="38595" xr:uid="{6150385F-0F6B-4FFA-8CAF-3C94CC8F9B59}"/>
    <cellStyle name="SAPBEXHLevel2X 4 10 2 9" xfId="44190" xr:uid="{B646EC31-0F6A-4CE6-9EA5-58F0AF7A1631}"/>
    <cellStyle name="SAPBEXHLevel2X 4 10 3" xfId="8629" xr:uid="{00000000-0005-0000-0000-0000ED6D0000}"/>
    <cellStyle name="SAPBEXHLevel2X 4 10 3 2" xfId="24658" xr:uid="{00000000-0005-0000-0000-0000EE6D0000}"/>
    <cellStyle name="SAPBEXHLevel2X 4 10 4" xfId="11456" xr:uid="{00000000-0005-0000-0000-0000EF6D0000}"/>
    <cellStyle name="SAPBEXHLevel2X 4 10 4 2" xfId="27323" xr:uid="{00000000-0005-0000-0000-0000F06D0000}"/>
    <cellStyle name="SAPBEXHLevel2X 4 10 5" xfId="14145" xr:uid="{00000000-0005-0000-0000-0000F16D0000}"/>
    <cellStyle name="SAPBEXHLevel2X 4 10 5 2" xfId="29721" xr:uid="{00000000-0005-0000-0000-0000F26D0000}"/>
    <cellStyle name="SAPBEXHLevel2X 4 10 6" xfId="16808" xr:uid="{00000000-0005-0000-0000-0000F36D0000}"/>
    <cellStyle name="SAPBEXHLevel2X 4 10 6 2" xfId="31946" xr:uid="{00000000-0005-0000-0000-0000F46D0000}"/>
    <cellStyle name="SAPBEXHLevel2X 4 10 7" xfId="19418" xr:uid="{00000000-0005-0000-0000-0000F56D0000}"/>
    <cellStyle name="SAPBEXHLevel2X 4 10 7 2" xfId="34365" xr:uid="{00000000-0005-0000-0000-0000F66D0000}"/>
    <cellStyle name="SAPBEXHLevel2X 4 10 8" xfId="40592" xr:uid="{81712075-D12D-4FD4-82D0-79472C920CBD}"/>
    <cellStyle name="SAPBEXHLevel2X 4 10 9" xfId="42971" xr:uid="{3298DBAF-B543-405D-987D-FA25F8C0ECAE}"/>
    <cellStyle name="SAPBEXHLevel2X 4 11" xfId="3462" xr:uid="{00000000-0005-0000-0000-0000F76D0000}"/>
    <cellStyle name="SAPBEXHLevel2X 4 11 10" xfId="45165" xr:uid="{B9E972A0-3D80-4DB9-818B-19FE66FC234D}"/>
    <cellStyle name="SAPBEXHLevel2X 4 11 11" xfId="47491" xr:uid="{84A6EF76-7429-4474-9C53-E0D763A16525}"/>
    <cellStyle name="SAPBEXHLevel2X 4 11 2" xfId="4094" xr:uid="{00000000-0005-0000-0000-0000F86D0000}"/>
    <cellStyle name="SAPBEXHLevel2X 4 11 2 10" xfId="46381" xr:uid="{F9A36DFF-2B43-44FF-88E6-7C4DB1E21ADE}"/>
    <cellStyle name="SAPBEXHLevel2X 4 11 2 11" xfId="48699" xr:uid="{EBB07D25-A77D-49E6-9C9D-A138D1E21ED3}"/>
    <cellStyle name="SAPBEXHLevel2X 4 11 2 2" xfId="9249" xr:uid="{00000000-0005-0000-0000-0000F96D0000}"/>
    <cellStyle name="SAPBEXHLevel2X 4 11 2 2 2" xfId="25243" xr:uid="{00000000-0005-0000-0000-0000FA6D0000}"/>
    <cellStyle name="SAPBEXHLevel2X 4 11 2 3" xfId="12069" xr:uid="{00000000-0005-0000-0000-0000FB6D0000}"/>
    <cellStyle name="SAPBEXHLevel2X 4 11 2 3 2" xfId="27913" xr:uid="{00000000-0005-0000-0000-0000FC6D0000}"/>
    <cellStyle name="SAPBEXHLevel2X 4 11 2 4" xfId="8953" xr:uid="{00000000-0005-0000-0000-0000FD6D0000}"/>
    <cellStyle name="SAPBEXHLevel2X 4 11 2 4 2" xfId="24979" xr:uid="{00000000-0005-0000-0000-0000FE6D0000}"/>
    <cellStyle name="SAPBEXHLevel2X 4 11 2 5" xfId="17391" xr:uid="{00000000-0005-0000-0000-0000FF6D0000}"/>
    <cellStyle name="SAPBEXHLevel2X 4 11 2 5 2" xfId="32509" xr:uid="{00000000-0005-0000-0000-0000006E0000}"/>
    <cellStyle name="SAPBEXHLevel2X 4 11 2 6" xfId="19999" xr:uid="{00000000-0005-0000-0000-0000016E0000}"/>
    <cellStyle name="SAPBEXHLevel2X 4 11 2 6 2" xfId="34938" xr:uid="{00000000-0005-0000-0000-0000026E0000}"/>
    <cellStyle name="SAPBEXHLevel2X 4 11 2 7" xfId="21503" xr:uid="{00000000-0005-0000-0000-0000036E0000}"/>
    <cellStyle name="SAPBEXHLevel2X 4 11 2 7 2" xfId="36429" xr:uid="{00000000-0005-0000-0000-0000046E0000}"/>
    <cellStyle name="SAPBEXHLevel2X 4 11 2 8" xfId="38594" xr:uid="{1B58011A-452F-4933-8726-995FD50B8968}"/>
    <cellStyle name="SAPBEXHLevel2X 4 11 2 9" xfId="44191" xr:uid="{FC23A50E-397B-453E-B828-D483880CC459}"/>
    <cellStyle name="SAPBEXHLevel2X 4 11 3" xfId="8630" xr:uid="{00000000-0005-0000-0000-0000056E0000}"/>
    <cellStyle name="SAPBEXHLevel2X 4 11 3 2" xfId="24659" xr:uid="{00000000-0005-0000-0000-0000066E0000}"/>
    <cellStyle name="SAPBEXHLevel2X 4 11 4" xfId="11457" xr:uid="{00000000-0005-0000-0000-0000076E0000}"/>
    <cellStyle name="SAPBEXHLevel2X 4 11 4 2" xfId="27324" xr:uid="{00000000-0005-0000-0000-0000086E0000}"/>
    <cellStyle name="SAPBEXHLevel2X 4 11 5" xfId="10365" xr:uid="{00000000-0005-0000-0000-0000096E0000}"/>
    <cellStyle name="SAPBEXHLevel2X 4 11 5 2" xfId="26303" xr:uid="{00000000-0005-0000-0000-00000A6E0000}"/>
    <cellStyle name="SAPBEXHLevel2X 4 11 6" xfId="16809" xr:uid="{00000000-0005-0000-0000-00000B6E0000}"/>
    <cellStyle name="SAPBEXHLevel2X 4 11 6 2" xfId="31947" xr:uid="{00000000-0005-0000-0000-00000C6E0000}"/>
    <cellStyle name="SAPBEXHLevel2X 4 11 7" xfId="19419" xr:uid="{00000000-0005-0000-0000-00000D6E0000}"/>
    <cellStyle name="SAPBEXHLevel2X 4 11 7 2" xfId="34366" xr:uid="{00000000-0005-0000-0000-00000E6E0000}"/>
    <cellStyle name="SAPBEXHLevel2X 4 11 8" xfId="39452" xr:uid="{EADAF3A7-D11E-455E-9AF8-EC4C2ABE3570}"/>
    <cellStyle name="SAPBEXHLevel2X 4 11 9" xfId="42972" xr:uid="{4609FAE3-FC4F-4260-BF1F-CE9668E25BAB}"/>
    <cellStyle name="SAPBEXHLevel2X 4 12" xfId="3463" xr:uid="{00000000-0005-0000-0000-00000F6E0000}"/>
    <cellStyle name="SAPBEXHLevel2X 4 12 10" xfId="45166" xr:uid="{AA9628C6-D193-4D31-B9BF-E571830E5D84}"/>
    <cellStyle name="SAPBEXHLevel2X 4 12 11" xfId="47492" xr:uid="{8B77DFBD-52DD-4425-9734-38EDACBCA306}"/>
    <cellStyle name="SAPBEXHLevel2X 4 12 2" xfId="4093" xr:uid="{00000000-0005-0000-0000-0000106E0000}"/>
    <cellStyle name="SAPBEXHLevel2X 4 12 2 10" xfId="46382" xr:uid="{9F66EBA9-1FE3-4A67-B708-9170D5B42588}"/>
    <cellStyle name="SAPBEXHLevel2X 4 12 2 11" xfId="48700" xr:uid="{24A37EE8-E585-4049-8A00-30DD1F72F1BD}"/>
    <cellStyle name="SAPBEXHLevel2X 4 12 2 2" xfId="9248" xr:uid="{00000000-0005-0000-0000-0000116E0000}"/>
    <cellStyle name="SAPBEXHLevel2X 4 12 2 2 2" xfId="25242" xr:uid="{00000000-0005-0000-0000-0000126E0000}"/>
    <cellStyle name="SAPBEXHLevel2X 4 12 2 3" xfId="12068" xr:uid="{00000000-0005-0000-0000-0000136E0000}"/>
    <cellStyle name="SAPBEXHLevel2X 4 12 2 3 2" xfId="27912" xr:uid="{00000000-0005-0000-0000-0000146E0000}"/>
    <cellStyle name="SAPBEXHLevel2X 4 12 2 4" xfId="14568" xr:uid="{00000000-0005-0000-0000-0000156E0000}"/>
    <cellStyle name="SAPBEXHLevel2X 4 12 2 4 2" xfId="30071" xr:uid="{00000000-0005-0000-0000-0000166E0000}"/>
    <cellStyle name="SAPBEXHLevel2X 4 12 2 5" xfId="17390" xr:uid="{00000000-0005-0000-0000-0000176E0000}"/>
    <cellStyle name="SAPBEXHLevel2X 4 12 2 5 2" xfId="32508" xr:uid="{00000000-0005-0000-0000-0000186E0000}"/>
    <cellStyle name="SAPBEXHLevel2X 4 12 2 6" xfId="19998" xr:uid="{00000000-0005-0000-0000-0000196E0000}"/>
    <cellStyle name="SAPBEXHLevel2X 4 12 2 6 2" xfId="34937" xr:uid="{00000000-0005-0000-0000-00001A6E0000}"/>
    <cellStyle name="SAPBEXHLevel2X 4 12 2 7" xfId="21754" xr:uid="{00000000-0005-0000-0000-00001B6E0000}"/>
    <cellStyle name="SAPBEXHLevel2X 4 12 2 7 2" xfId="36676" xr:uid="{00000000-0005-0000-0000-00001C6E0000}"/>
    <cellStyle name="SAPBEXHLevel2X 4 12 2 8" xfId="38593" xr:uid="{A2C6ABC9-3B97-4B51-BF83-FD6AEB38DDD3}"/>
    <cellStyle name="SAPBEXHLevel2X 4 12 2 9" xfId="44192" xr:uid="{BC657E6F-9CF1-49D4-8351-F894B2F167F2}"/>
    <cellStyle name="SAPBEXHLevel2X 4 12 3" xfId="8631" xr:uid="{00000000-0005-0000-0000-00001D6E0000}"/>
    <cellStyle name="SAPBEXHLevel2X 4 12 3 2" xfId="24660" xr:uid="{00000000-0005-0000-0000-00001E6E0000}"/>
    <cellStyle name="SAPBEXHLevel2X 4 12 4" xfId="11458" xr:uid="{00000000-0005-0000-0000-00001F6E0000}"/>
    <cellStyle name="SAPBEXHLevel2X 4 12 4 2" xfId="27325" xr:uid="{00000000-0005-0000-0000-0000206E0000}"/>
    <cellStyle name="SAPBEXHLevel2X 4 12 5" xfId="13897" xr:uid="{00000000-0005-0000-0000-0000216E0000}"/>
    <cellStyle name="SAPBEXHLevel2X 4 12 5 2" xfId="29485" xr:uid="{00000000-0005-0000-0000-0000226E0000}"/>
    <cellStyle name="SAPBEXHLevel2X 4 12 6" xfId="16810" xr:uid="{00000000-0005-0000-0000-0000236E0000}"/>
    <cellStyle name="SAPBEXHLevel2X 4 12 6 2" xfId="31948" xr:uid="{00000000-0005-0000-0000-0000246E0000}"/>
    <cellStyle name="SAPBEXHLevel2X 4 12 7" xfId="19420" xr:uid="{00000000-0005-0000-0000-0000256E0000}"/>
    <cellStyle name="SAPBEXHLevel2X 4 12 7 2" xfId="34367" xr:uid="{00000000-0005-0000-0000-0000266E0000}"/>
    <cellStyle name="SAPBEXHLevel2X 4 12 8" xfId="40591" xr:uid="{BC8A2C66-D282-4814-B7D4-DD1F54DD15B9}"/>
    <cellStyle name="SAPBEXHLevel2X 4 12 9" xfId="42973" xr:uid="{198D3994-FBE8-4E62-8C95-21EC82CB2123}"/>
    <cellStyle name="SAPBEXHLevel2X 4 13" xfId="3464" xr:uid="{00000000-0005-0000-0000-0000276E0000}"/>
    <cellStyle name="SAPBEXHLevel2X 4 13 10" xfId="45167" xr:uid="{18EC09F4-9E1F-4AD5-827C-4090DA63D016}"/>
    <cellStyle name="SAPBEXHLevel2X 4 13 11" xfId="47493" xr:uid="{C1896538-2999-4FC4-9B4A-71C4CDC78261}"/>
    <cellStyle name="SAPBEXHLevel2X 4 13 2" xfId="4092" xr:uid="{00000000-0005-0000-0000-0000286E0000}"/>
    <cellStyle name="SAPBEXHLevel2X 4 13 2 10" xfId="46383" xr:uid="{214AF82F-330B-422C-93BA-E2BFC60D9256}"/>
    <cellStyle name="SAPBEXHLevel2X 4 13 2 11" xfId="48701" xr:uid="{E8F344EE-591D-411E-8820-3A4F6C0358EE}"/>
    <cellStyle name="SAPBEXHLevel2X 4 13 2 2" xfId="9247" xr:uid="{00000000-0005-0000-0000-0000296E0000}"/>
    <cellStyle name="SAPBEXHLevel2X 4 13 2 2 2" xfId="25241" xr:uid="{00000000-0005-0000-0000-00002A6E0000}"/>
    <cellStyle name="SAPBEXHLevel2X 4 13 2 3" xfId="12067" xr:uid="{00000000-0005-0000-0000-00002B6E0000}"/>
    <cellStyle name="SAPBEXHLevel2X 4 13 2 3 2" xfId="27911" xr:uid="{00000000-0005-0000-0000-00002C6E0000}"/>
    <cellStyle name="SAPBEXHLevel2X 4 13 2 4" xfId="14369" xr:uid="{00000000-0005-0000-0000-00002D6E0000}"/>
    <cellStyle name="SAPBEXHLevel2X 4 13 2 4 2" xfId="29890" xr:uid="{00000000-0005-0000-0000-00002E6E0000}"/>
    <cellStyle name="SAPBEXHLevel2X 4 13 2 5" xfId="17389" xr:uid="{00000000-0005-0000-0000-00002F6E0000}"/>
    <cellStyle name="SAPBEXHLevel2X 4 13 2 5 2" xfId="32507" xr:uid="{00000000-0005-0000-0000-0000306E0000}"/>
    <cellStyle name="SAPBEXHLevel2X 4 13 2 6" xfId="19997" xr:uid="{00000000-0005-0000-0000-0000316E0000}"/>
    <cellStyle name="SAPBEXHLevel2X 4 13 2 6 2" xfId="34936" xr:uid="{00000000-0005-0000-0000-0000326E0000}"/>
    <cellStyle name="SAPBEXHLevel2X 4 13 2 7" xfId="21502" xr:uid="{00000000-0005-0000-0000-0000336E0000}"/>
    <cellStyle name="SAPBEXHLevel2X 4 13 2 7 2" xfId="36428" xr:uid="{00000000-0005-0000-0000-0000346E0000}"/>
    <cellStyle name="SAPBEXHLevel2X 4 13 2 8" xfId="38592" xr:uid="{C569D30E-23E4-432C-A89E-57F0462C3F7C}"/>
    <cellStyle name="SAPBEXHLevel2X 4 13 2 9" xfId="44193" xr:uid="{73ABC8C7-82F2-4011-865C-F25C2F76815A}"/>
    <cellStyle name="SAPBEXHLevel2X 4 13 3" xfId="8632" xr:uid="{00000000-0005-0000-0000-0000356E0000}"/>
    <cellStyle name="SAPBEXHLevel2X 4 13 3 2" xfId="24661" xr:uid="{00000000-0005-0000-0000-0000366E0000}"/>
    <cellStyle name="SAPBEXHLevel2X 4 13 4" xfId="11459" xr:uid="{00000000-0005-0000-0000-0000376E0000}"/>
    <cellStyle name="SAPBEXHLevel2X 4 13 4 2" xfId="27326" xr:uid="{00000000-0005-0000-0000-0000386E0000}"/>
    <cellStyle name="SAPBEXHLevel2X 4 13 5" xfId="14319" xr:uid="{00000000-0005-0000-0000-0000396E0000}"/>
    <cellStyle name="SAPBEXHLevel2X 4 13 5 2" xfId="29842" xr:uid="{00000000-0005-0000-0000-00003A6E0000}"/>
    <cellStyle name="SAPBEXHLevel2X 4 13 6" xfId="16811" xr:uid="{00000000-0005-0000-0000-00003B6E0000}"/>
    <cellStyle name="SAPBEXHLevel2X 4 13 6 2" xfId="31949" xr:uid="{00000000-0005-0000-0000-00003C6E0000}"/>
    <cellStyle name="SAPBEXHLevel2X 4 13 7" xfId="19421" xr:uid="{00000000-0005-0000-0000-00003D6E0000}"/>
    <cellStyle name="SAPBEXHLevel2X 4 13 7 2" xfId="34368" xr:uid="{00000000-0005-0000-0000-00003E6E0000}"/>
    <cellStyle name="SAPBEXHLevel2X 4 13 8" xfId="39451" xr:uid="{9EC57632-3B45-4560-B53B-58CD3A3A0253}"/>
    <cellStyle name="SAPBEXHLevel2X 4 13 9" xfId="42974" xr:uid="{1CEE3B8F-01C4-4325-BD30-B91E77A454E3}"/>
    <cellStyle name="SAPBEXHLevel2X 4 14" xfId="3465" xr:uid="{00000000-0005-0000-0000-00003F6E0000}"/>
    <cellStyle name="SAPBEXHLevel2X 4 14 10" xfId="45168" xr:uid="{27102968-2221-42B5-8233-5C3079053E26}"/>
    <cellStyle name="SAPBEXHLevel2X 4 14 11" xfId="47494" xr:uid="{018C5B71-134A-4E20-BFE1-15BF9B8657FF}"/>
    <cellStyle name="SAPBEXHLevel2X 4 14 2" xfId="4089" xr:uid="{00000000-0005-0000-0000-0000406E0000}"/>
    <cellStyle name="SAPBEXHLevel2X 4 14 2 10" xfId="46384" xr:uid="{12E8B844-E2A0-4CF7-AB3A-CEC0BAF3B584}"/>
    <cellStyle name="SAPBEXHLevel2X 4 14 2 11" xfId="48702" xr:uid="{565B8F50-1789-4EF9-9F4D-6A54587692E6}"/>
    <cellStyle name="SAPBEXHLevel2X 4 14 2 2" xfId="9244" xr:uid="{00000000-0005-0000-0000-0000416E0000}"/>
    <cellStyle name="SAPBEXHLevel2X 4 14 2 2 2" xfId="25239" xr:uid="{00000000-0005-0000-0000-0000426E0000}"/>
    <cellStyle name="SAPBEXHLevel2X 4 14 2 3" xfId="12064" xr:uid="{00000000-0005-0000-0000-0000436E0000}"/>
    <cellStyle name="SAPBEXHLevel2X 4 14 2 3 2" xfId="27908" xr:uid="{00000000-0005-0000-0000-0000446E0000}"/>
    <cellStyle name="SAPBEXHLevel2X 4 14 2 4" xfId="7647" xr:uid="{00000000-0005-0000-0000-0000456E0000}"/>
    <cellStyle name="SAPBEXHLevel2X 4 14 2 4 2" xfId="23779" xr:uid="{00000000-0005-0000-0000-0000466E0000}"/>
    <cellStyle name="SAPBEXHLevel2X 4 14 2 5" xfId="17386" xr:uid="{00000000-0005-0000-0000-0000476E0000}"/>
    <cellStyle name="SAPBEXHLevel2X 4 14 2 5 2" xfId="32506" xr:uid="{00000000-0005-0000-0000-0000486E0000}"/>
    <cellStyle name="SAPBEXHLevel2X 4 14 2 6" xfId="19994" xr:uid="{00000000-0005-0000-0000-0000496E0000}"/>
    <cellStyle name="SAPBEXHLevel2X 4 14 2 6 2" xfId="34934" xr:uid="{00000000-0005-0000-0000-00004A6E0000}"/>
    <cellStyle name="SAPBEXHLevel2X 4 14 2 7" xfId="21621" xr:uid="{00000000-0005-0000-0000-00004B6E0000}"/>
    <cellStyle name="SAPBEXHLevel2X 4 14 2 7 2" xfId="36547" xr:uid="{00000000-0005-0000-0000-00004C6E0000}"/>
    <cellStyle name="SAPBEXHLevel2X 4 14 2 8" xfId="38591" xr:uid="{EE6D6252-ED52-4AF3-860B-D5ED91FACCD1}"/>
    <cellStyle name="SAPBEXHLevel2X 4 14 2 9" xfId="44194" xr:uid="{449D0129-BFA3-4CCC-AE2E-1B5639027A33}"/>
    <cellStyle name="SAPBEXHLevel2X 4 14 3" xfId="8633" xr:uid="{00000000-0005-0000-0000-00004D6E0000}"/>
    <cellStyle name="SAPBEXHLevel2X 4 14 3 2" xfId="24662" xr:uid="{00000000-0005-0000-0000-00004E6E0000}"/>
    <cellStyle name="SAPBEXHLevel2X 4 14 4" xfId="11460" xr:uid="{00000000-0005-0000-0000-00004F6E0000}"/>
    <cellStyle name="SAPBEXHLevel2X 4 14 4 2" xfId="27327" xr:uid="{00000000-0005-0000-0000-0000506E0000}"/>
    <cellStyle name="SAPBEXHLevel2X 4 14 5" xfId="15466" xr:uid="{00000000-0005-0000-0000-0000516E0000}"/>
    <cellStyle name="SAPBEXHLevel2X 4 14 5 2" xfId="30834" xr:uid="{00000000-0005-0000-0000-0000526E0000}"/>
    <cellStyle name="SAPBEXHLevel2X 4 14 6" xfId="16812" xr:uid="{00000000-0005-0000-0000-0000536E0000}"/>
    <cellStyle name="SAPBEXHLevel2X 4 14 6 2" xfId="31950" xr:uid="{00000000-0005-0000-0000-0000546E0000}"/>
    <cellStyle name="SAPBEXHLevel2X 4 14 7" xfId="19422" xr:uid="{00000000-0005-0000-0000-0000556E0000}"/>
    <cellStyle name="SAPBEXHLevel2X 4 14 7 2" xfId="34369" xr:uid="{00000000-0005-0000-0000-0000566E0000}"/>
    <cellStyle name="SAPBEXHLevel2X 4 14 8" xfId="40590" xr:uid="{FC73AC02-E205-4E03-AE04-28467E2F6FA6}"/>
    <cellStyle name="SAPBEXHLevel2X 4 14 9" xfId="42975" xr:uid="{4500A106-53F1-4F92-A97D-012D18C6FC03}"/>
    <cellStyle name="SAPBEXHLevel2X 4 15" xfId="3466" xr:uid="{00000000-0005-0000-0000-0000576E0000}"/>
    <cellStyle name="SAPBEXHLevel2X 4 15 10" xfId="45169" xr:uid="{68C0FC0D-F89C-47E0-B2E0-2FCA515BF3EF}"/>
    <cellStyle name="SAPBEXHLevel2X 4 15 11" xfId="47495" xr:uid="{AB06346F-D045-46A6-94D3-D912FD47D2EA}"/>
    <cellStyle name="SAPBEXHLevel2X 4 15 2" xfId="4088" xr:uid="{00000000-0005-0000-0000-0000586E0000}"/>
    <cellStyle name="SAPBEXHLevel2X 4 15 2 10" xfId="46385" xr:uid="{95124250-C26A-47DC-A1C2-36C9BF63985B}"/>
    <cellStyle name="SAPBEXHLevel2X 4 15 2 11" xfId="48703" xr:uid="{69153343-4D5D-4155-B0EA-F97F513C46DB}"/>
    <cellStyle name="SAPBEXHLevel2X 4 15 2 2" xfId="9243" xr:uid="{00000000-0005-0000-0000-0000596E0000}"/>
    <cellStyle name="SAPBEXHLevel2X 4 15 2 2 2" xfId="25238" xr:uid="{00000000-0005-0000-0000-00005A6E0000}"/>
    <cellStyle name="SAPBEXHLevel2X 4 15 2 3" xfId="12063" xr:uid="{00000000-0005-0000-0000-00005B6E0000}"/>
    <cellStyle name="SAPBEXHLevel2X 4 15 2 3 2" xfId="27907" xr:uid="{00000000-0005-0000-0000-00005C6E0000}"/>
    <cellStyle name="SAPBEXHLevel2X 4 15 2 4" xfId="10317" xr:uid="{00000000-0005-0000-0000-00005D6E0000}"/>
    <cellStyle name="SAPBEXHLevel2X 4 15 2 4 2" xfId="26259" xr:uid="{00000000-0005-0000-0000-00005E6E0000}"/>
    <cellStyle name="SAPBEXHLevel2X 4 15 2 5" xfId="17385" xr:uid="{00000000-0005-0000-0000-00005F6E0000}"/>
    <cellStyle name="SAPBEXHLevel2X 4 15 2 5 2" xfId="32505" xr:uid="{00000000-0005-0000-0000-0000606E0000}"/>
    <cellStyle name="SAPBEXHLevel2X 4 15 2 6" xfId="19993" xr:uid="{00000000-0005-0000-0000-0000616E0000}"/>
    <cellStyle name="SAPBEXHLevel2X 4 15 2 6 2" xfId="34933" xr:uid="{00000000-0005-0000-0000-0000626E0000}"/>
    <cellStyle name="SAPBEXHLevel2X 4 15 2 7" xfId="21501" xr:uid="{00000000-0005-0000-0000-0000636E0000}"/>
    <cellStyle name="SAPBEXHLevel2X 4 15 2 7 2" xfId="36427" xr:uid="{00000000-0005-0000-0000-0000646E0000}"/>
    <cellStyle name="SAPBEXHLevel2X 4 15 2 8" xfId="38590" xr:uid="{124D3566-7C28-4CC8-8C9E-2A108EA14078}"/>
    <cellStyle name="SAPBEXHLevel2X 4 15 2 9" xfId="44195" xr:uid="{ADC647DA-1E48-4094-B73D-FDE9C607A3FE}"/>
    <cellStyle name="SAPBEXHLevel2X 4 15 3" xfId="8634" xr:uid="{00000000-0005-0000-0000-0000656E0000}"/>
    <cellStyle name="SAPBEXHLevel2X 4 15 3 2" xfId="24663" xr:uid="{00000000-0005-0000-0000-0000666E0000}"/>
    <cellStyle name="SAPBEXHLevel2X 4 15 4" xfId="11461" xr:uid="{00000000-0005-0000-0000-0000676E0000}"/>
    <cellStyle name="SAPBEXHLevel2X 4 15 4 2" xfId="27328" xr:uid="{00000000-0005-0000-0000-0000686E0000}"/>
    <cellStyle name="SAPBEXHLevel2X 4 15 5" xfId="6697" xr:uid="{00000000-0005-0000-0000-0000696E0000}"/>
    <cellStyle name="SAPBEXHLevel2X 4 15 5 2" xfId="23189" xr:uid="{00000000-0005-0000-0000-00006A6E0000}"/>
    <cellStyle name="SAPBEXHLevel2X 4 15 6" xfId="16813" xr:uid="{00000000-0005-0000-0000-00006B6E0000}"/>
    <cellStyle name="SAPBEXHLevel2X 4 15 6 2" xfId="31951" xr:uid="{00000000-0005-0000-0000-00006C6E0000}"/>
    <cellStyle name="SAPBEXHLevel2X 4 15 7" xfId="19423" xr:uid="{00000000-0005-0000-0000-00006D6E0000}"/>
    <cellStyle name="SAPBEXHLevel2X 4 15 7 2" xfId="34370" xr:uid="{00000000-0005-0000-0000-00006E6E0000}"/>
    <cellStyle name="SAPBEXHLevel2X 4 15 8" xfId="39450" xr:uid="{4AD73FCA-8712-483F-B9BD-10E65DD0CA95}"/>
    <cellStyle name="SAPBEXHLevel2X 4 15 9" xfId="42976" xr:uid="{F94DB4BB-C104-40B6-88D1-90E933A03422}"/>
    <cellStyle name="SAPBEXHLevel2X 4 16" xfId="3460" xr:uid="{00000000-0005-0000-0000-00006F6E0000}"/>
    <cellStyle name="SAPBEXHLevel2X 4 16 10" xfId="38980" xr:uid="{E0867619-BBE7-4F7D-BC30-2840A2FFBF80}"/>
    <cellStyle name="SAPBEXHLevel2X 4 16 11" xfId="44539" xr:uid="{20FA9725-3BD4-477B-9B71-B275E31117C8}"/>
    <cellStyle name="SAPBEXHLevel2X 4 16 12" xfId="46728" xr:uid="{C63DECD4-DE9E-4F0F-B329-244F0B64E5D0}"/>
    <cellStyle name="SAPBEXHLevel2X 4 16 13" xfId="49044" xr:uid="{5527874C-CD11-483E-B73A-256D01457A08}"/>
    <cellStyle name="SAPBEXHLevel2X 4 16 2" xfId="8628" xr:uid="{00000000-0005-0000-0000-0000706E0000}"/>
    <cellStyle name="SAPBEXHLevel2X 4 16 2 2" xfId="24657" xr:uid="{00000000-0005-0000-0000-0000716E0000}"/>
    <cellStyle name="SAPBEXHLevel2X 4 16 3" xfId="11455" xr:uid="{00000000-0005-0000-0000-0000726E0000}"/>
    <cellStyle name="SAPBEXHLevel2X 4 16 3 2" xfId="27322" xr:uid="{00000000-0005-0000-0000-0000736E0000}"/>
    <cellStyle name="SAPBEXHLevel2X 4 16 4" xfId="13894" xr:uid="{00000000-0005-0000-0000-0000746E0000}"/>
    <cellStyle name="SAPBEXHLevel2X 4 16 4 2" xfId="29482" xr:uid="{00000000-0005-0000-0000-0000756E0000}"/>
    <cellStyle name="SAPBEXHLevel2X 4 16 5" xfId="16807" xr:uid="{00000000-0005-0000-0000-0000766E0000}"/>
    <cellStyle name="SAPBEXHLevel2X 4 16 5 2" xfId="31945" xr:uid="{00000000-0005-0000-0000-0000776E0000}"/>
    <cellStyle name="SAPBEXHLevel2X 4 16 6" xfId="19417" xr:uid="{00000000-0005-0000-0000-0000786E0000}"/>
    <cellStyle name="SAPBEXHLevel2X 4 16 6 2" xfId="34364" xr:uid="{00000000-0005-0000-0000-0000796E0000}"/>
    <cellStyle name="SAPBEXHLevel2X 4 16 7" xfId="21431" xr:uid="{00000000-0005-0000-0000-00007A6E0000}"/>
    <cellStyle name="SAPBEXHLevel2X 4 16 7 2" xfId="36357" xr:uid="{00000000-0005-0000-0000-00007B6E0000}"/>
    <cellStyle name="SAPBEXHLevel2X 4 16 8" xfId="6380" xr:uid="{00000000-0005-0000-0000-00007C6E0000}"/>
    <cellStyle name="SAPBEXHLevel2X 4 16 9" xfId="41426" xr:uid="{FFD0C71D-CA52-41DD-A9A3-97CC43F2F4DF}"/>
    <cellStyle name="SAPBEXHLevel2X 4 17" xfId="4096" xr:uid="{00000000-0005-0000-0000-00007D6E0000}"/>
    <cellStyle name="SAPBEXHLevel2X 4 17 10" xfId="45523" xr:uid="{CA2C8833-EDA3-4AC6-814F-1E8BF2E0222F}"/>
    <cellStyle name="SAPBEXHLevel2X 4 17 11" xfId="47845" xr:uid="{63741216-FF8D-45B2-9E05-730FB6D88276}"/>
    <cellStyle name="SAPBEXHLevel2X 4 17 2" xfId="9251" xr:uid="{00000000-0005-0000-0000-00007E6E0000}"/>
    <cellStyle name="SAPBEXHLevel2X 4 17 2 2" xfId="25245" xr:uid="{00000000-0005-0000-0000-00007F6E0000}"/>
    <cellStyle name="SAPBEXHLevel2X 4 17 3" xfId="12071" xr:uid="{00000000-0005-0000-0000-0000806E0000}"/>
    <cellStyle name="SAPBEXHLevel2X 4 17 3 2" xfId="27915" xr:uid="{00000000-0005-0000-0000-0000816E0000}"/>
    <cellStyle name="SAPBEXHLevel2X 4 17 4" xfId="7393" xr:uid="{00000000-0005-0000-0000-0000826E0000}"/>
    <cellStyle name="SAPBEXHLevel2X 4 17 4 2" xfId="23592" xr:uid="{00000000-0005-0000-0000-0000836E0000}"/>
    <cellStyle name="SAPBEXHLevel2X 4 17 5" xfId="17393" xr:uid="{00000000-0005-0000-0000-0000846E0000}"/>
    <cellStyle name="SAPBEXHLevel2X 4 17 5 2" xfId="32511" xr:uid="{00000000-0005-0000-0000-0000856E0000}"/>
    <cellStyle name="SAPBEXHLevel2X 4 17 6" xfId="20001" xr:uid="{00000000-0005-0000-0000-0000866E0000}"/>
    <cellStyle name="SAPBEXHLevel2X 4 17 6 2" xfId="34940" xr:uid="{00000000-0005-0000-0000-0000876E0000}"/>
    <cellStyle name="SAPBEXHLevel2X 4 17 7" xfId="13223" xr:uid="{00000000-0005-0000-0000-0000886E0000}"/>
    <cellStyle name="SAPBEXHLevel2X 4 17 7 2" xfId="28991" xr:uid="{00000000-0005-0000-0000-0000896E0000}"/>
    <cellStyle name="SAPBEXHLevel2X 4 17 8" xfId="40365" xr:uid="{E6C18DCE-ACB1-489D-AF9F-F5D46536E1E5}"/>
    <cellStyle name="SAPBEXHLevel2X 4 17 9" xfId="38136" xr:uid="{6E68C81C-EDFD-4E94-B116-FD3057093C74}"/>
    <cellStyle name="SAPBEXHLevel2X 4 18" xfId="5373" xr:uid="{00000000-0005-0000-0000-00008A6E0000}"/>
    <cellStyle name="SAPBEXHLevel2X 4 18 2" xfId="22643" xr:uid="{00000000-0005-0000-0000-00008B6E0000}"/>
    <cellStyle name="SAPBEXHLevel2X 4 19" xfId="6856" xr:uid="{00000000-0005-0000-0000-00008C6E0000}"/>
    <cellStyle name="SAPBEXHLevel2X 4 19 2" xfId="23300" xr:uid="{00000000-0005-0000-0000-00008D6E0000}"/>
    <cellStyle name="SAPBEXHLevel2X 4 2" xfId="897" xr:uid="{00000000-0005-0000-0000-00008E6E0000}"/>
    <cellStyle name="SAPBEXHLevel2X 4 2 10" xfId="5084" xr:uid="{00000000-0005-0000-0000-00008F6E0000}"/>
    <cellStyle name="SAPBEXHLevel2X 4 2 11" xfId="38052" xr:uid="{00000000-0005-0000-0000-0000906E0000}"/>
    <cellStyle name="SAPBEXHLevel2X 4 2 12" xfId="40589" xr:uid="{F6A3DC2F-D024-4194-8C11-D2B856C6968C}"/>
    <cellStyle name="SAPBEXHLevel2X 4 2 13" xfId="42977" xr:uid="{1C97A2AF-4436-42E7-A538-E3A3ECA49C77}"/>
    <cellStyle name="SAPBEXHLevel2X 4 2 14" xfId="45170" xr:uid="{6348AA89-2DE2-41E3-B085-D0D2A0D7708A}"/>
    <cellStyle name="SAPBEXHLevel2X 4 2 15" xfId="47496" xr:uid="{FBC6B338-4B8C-49C6-A352-2609B835CA48}"/>
    <cellStyle name="SAPBEXHLevel2X 4 2 2" xfId="3467" xr:uid="{00000000-0005-0000-0000-0000916E0000}"/>
    <cellStyle name="SAPBEXHLevel2X 4 2 2 10" xfId="42352" xr:uid="{59C953AF-C37C-4C53-9371-311F3E75F2E0}"/>
    <cellStyle name="SAPBEXHLevel2X 4 2 2 11" xfId="46885" xr:uid="{EB1C902C-78C2-46DE-9D70-1A886BA6BFEB}"/>
    <cellStyle name="SAPBEXHLevel2X 4 2 2 12" xfId="49188" xr:uid="{DFD09916-938D-414C-8E96-6F17DFF5E1E6}"/>
    <cellStyle name="SAPBEXHLevel2X 4 2 2 2" xfId="8635" xr:uid="{00000000-0005-0000-0000-0000926E0000}"/>
    <cellStyle name="SAPBEXHLevel2X 4 2 2 2 2" xfId="24664" xr:uid="{00000000-0005-0000-0000-0000936E0000}"/>
    <cellStyle name="SAPBEXHLevel2X 4 2 2 3" xfId="11462" xr:uid="{00000000-0005-0000-0000-0000946E0000}"/>
    <cellStyle name="SAPBEXHLevel2X 4 2 2 3 2" xfId="27329" xr:uid="{00000000-0005-0000-0000-0000956E0000}"/>
    <cellStyle name="SAPBEXHLevel2X 4 2 2 4" xfId="6698" xr:uid="{00000000-0005-0000-0000-0000966E0000}"/>
    <cellStyle name="SAPBEXHLevel2X 4 2 2 4 2" xfId="23190" xr:uid="{00000000-0005-0000-0000-0000976E0000}"/>
    <cellStyle name="SAPBEXHLevel2X 4 2 2 5" xfId="16814" xr:uid="{00000000-0005-0000-0000-0000986E0000}"/>
    <cellStyle name="SAPBEXHLevel2X 4 2 2 5 2" xfId="31952" xr:uid="{00000000-0005-0000-0000-0000996E0000}"/>
    <cellStyle name="SAPBEXHLevel2X 4 2 2 6" xfId="19424" xr:uid="{00000000-0005-0000-0000-00009A6E0000}"/>
    <cellStyle name="SAPBEXHLevel2X 4 2 2 6 2" xfId="34371" xr:uid="{00000000-0005-0000-0000-00009B6E0000}"/>
    <cellStyle name="SAPBEXHLevel2X 4 2 2 7" xfId="21433" xr:uid="{00000000-0005-0000-0000-00009C6E0000}"/>
    <cellStyle name="SAPBEXHLevel2X 4 2 2 7 2" xfId="36359" xr:uid="{00000000-0005-0000-0000-00009D6E0000}"/>
    <cellStyle name="SAPBEXHLevel2X 4 2 2 8" xfId="6381" xr:uid="{00000000-0005-0000-0000-00009E6E0000}"/>
    <cellStyle name="SAPBEXHLevel2X 4 2 2 9" xfId="41913" xr:uid="{E0AFE132-F6D4-4B7E-AC2A-F7C2918EF33D}"/>
    <cellStyle name="SAPBEXHLevel2X 4 2 3" xfId="4087" xr:uid="{00000000-0005-0000-0000-00009F6E0000}"/>
    <cellStyle name="SAPBEXHLevel2X 4 2 3 10" xfId="46386" xr:uid="{22CF4043-FEC8-4A88-9419-18AA9AAC2A78}"/>
    <cellStyle name="SAPBEXHLevel2X 4 2 3 11" xfId="48704" xr:uid="{607FBAB6-C670-4B7F-B764-21354B2967A9}"/>
    <cellStyle name="SAPBEXHLevel2X 4 2 3 2" xfId="9242" xr:uid="{00000000-0005-0000-0000-0000A06E0000}"/>
    <cellStyle name="SAPBEXHLevel2X 4 2 3 2 2" xfId="25237" xr:uid="{00000000-0005-0000-0000-0000A16E0000}"/>
    <cellStyle name="SAPBEXHLevel2X 4 2 3 3" xfId="12062" xr:uid="{00000000-0005-0000-0000-0000A26E0000}"/>
    <cellStyle name="SAPBEXHLevel2X 4 2 3 3 2" xfId="27906" xr:uid="{00000000-0005-0000-0000-0000A36E0000}"/>
    <cellStyle name="SAPBEXHLevel2X 4 2 3 4" xfId="14570" xr:uid="{00000000-0005-0000-0000-0000A46E0000}"/>
    <cellStyle name="SAPBEXHLevel2X 4 2 3 4 2" xfId="30072" xr:uid="{00000000-0005-0000-0000-0000A56E0000}"/>
    <cellStyle name="SAPBEXHLevel2X 4 2 3 5" xfId="17384" xr:uid="{00000000-0005-0000-0000-0000A66E0000}"/>
    <cellStyle name="SAPBEXHLevel2X 4 2 3 5 2" xfId="32504" xr:uid="{00000000-0005-0000-0000-0000A76E0000}"/>
    <cellStyle name="SAPBEXHLevel2X 4 2 3 6" xfId="19992" xr:uid="{00000000-0005-0000-0000-0000A86E0000}"/>
    <cellStyle name="SAPBEXHLevel2X 4 2 3 6 2" xfId="34932" xr:uid="{00000000-0005-0000-0000-0000A96E0000}"/>
    <cellStyle name="SAPBEXHLevel2X 4 2 3 7" xfId="21620" xr:uid="{00000000-0005-0000-0000-0000AA6E0000}"/>
    <cellStyle name="SAPBEXHLevel2X 4 2 3 7 2" xfId="36546" xr:uid="{00000000-0005-0000-0000-0000AB6E0000}"/>
    <cellStyle name="SAPBEXHLevel2X 4 2 3 8" xfId="38589" xr:uid="{31C94533-8D87-4E36-8CC7-1C2C73C3DCB6}"/>
    <cellStyle name="SAPBEXHLevel2X 4 2 3 9" xfId="44196" xr:uid="{1073AA62-2B59-45AE-94F2-82A183962165}"/>
    <cellStyle name="SAPBEXHLevel2X 4 2 4" xfId="5372" xr:uid="{00000000-0005-0000-0000-0000AC6E0000}"/>
    <cellStyle name="SAPBEXHLevel2X 4 2 4 2" xfId="22642" xr:uid="{00000000-0005-0000-0000-0000AD6E0000}"/>
    <cellStyle name="SAPBEXHLevel2X 4 2 5" xfId="6855" xr:uid="{00000000-0005-0000-0000-0000AE6E0000}"/>
    <cellStyle name="SAPBEXHLevel2X 4 2 5 2" xfId="23299" xr:uid="{00000000-0005-0000-0000-0000AF6E0000}"/>
    <cellStyle name="SAPBEXHLevel2X 4 2 6" xfId="6665" xr:uid="{00000000-0005-0000-0000-0000B06E0000}"/>
    <cellStyle name="SAPBEXHLevel2X 4 2 6 2" xfId="23168" xr:uid="{00000000-0005-0000-0000-0000B16E0000}"/>
    <cellStyle name="SAPBEXHLevel2X 4 2 7" xfId="7419" xr:uid="{00000000-0005-0000-0000-0000B26E0000}"/>
    <cellStyle name="SAPBEXHLevel2X 4 2 7 2" xfId="23612" xr:uid="{00000000-0005-0000-0000-0000B36E0000}"/>
    <cellStyle name="SAPBEXHLevel2X 4 2 8" xfId="10273" xr:uid="{00000000-0005-0000-0000-0000B46E0000}"/>
    <cellStyle name="SAPBEXHLevel2X 4 2 8 2" xfId="26223" xr:uid="{00000000-0005-0000-0000-0000B56E0000}"/>
    <cellStyle name="SAPBEXHLevel2X 4 2 9" xfId="5883" xr:uid="{00000000-0005-0000-0000-0000B66E0000}"/>
    <cellStyle name="SAPBEXHLevel2X 4 2 9 2" xfId="22876" xr:uid="{00000000-0005-0000-0000-0000B76E0000}"/>
    <cellStyle name="SAPBEXHLevel2X 4 20" xfId="6604" xr:uid="{00000000-0005-0000-0000-0000B86E0000}"/>
    <cellStyle name="SAPBEXHLevel2X 4 20 2" xfId="23142" xr:uid="{00000000-0005-0000-0000-0000B96E0000}"/>
    <cellStyle name="SAPBEXHLevel2X 4 21" xfId="13925" xr:uid="{00000000-0005-0000-0000-0000BA6E0000}"/>
    <cellStyle name="SAPBEXHLevel2X 4 21 2" xfId="29510" xr:uid="{00000000-0005-0000-0000-0000BB6E0000}"/>
    <cellStyle name="SAPBEXHLevel2X 4 22" xfId="15859" xr:uid="{00000000-0005-0000-0000-0000BC6E0000}"/>
    <cellStyle name="SAPBEXHLevel2X 4 22 2" xfId="31081" xr:uid="{00000000-0005-0000-0000-0000BD6E0000}"/>
    <cellStyle name="SAPBEXHLevel2X 4 23" xfId="7821" xr:uid="{00000000-0005-0000-0000-0000BE6E0000}"/>
    <cellStyle name="SAPBEXHLevel2X 4 23 2" xfId="23854" xr:uid="{00000000-0005-0000-0000-0000BF6E0000}"/>
    <cellStyle name="SAPBEXHLevel2X 4 24" xfId="5083" xr:uid="{00000000-0005-0000-0000-0000C06E0000}"/>
    <cellStyle name="SAPBEXHLevel2X 4 25" xfId="38051" xr:uid="{00000000-0005-0000-0000-0000C16E0000}"/>
    <cellStyle name="SAPBEXHLevel2X 4 26" xfId="41327" xr:uid="{08C4F6E9-6677-4DE2-8EE4-CE63F8210EDE}"/>
    <cellStyle name="SAPBEXHLevel2X 4 27" xfId="43333" xr:uid="{61F0D043-7FCF-4AD9-80E6-DB0C7910F702}"/>
    <cellStyle name="SAPBEXHLevel2X 4 28" xfId="43265" xr:uid="{7147C1D9-CE42-4288-85CD-B7D9F2993BCD}"/>
    <cellStyle name="SAPBEXHLevel2X 4 3" xfId="898" xr:uid="{00000000-0005-0000-0000-0000C26E0000}"/>
    <cellStyle name="SAPBEXHLevel2X 4 3 10" xfId="5085" xr:uid="{00000000-0005-0000-0000-0000C36E0000}"/>
    <cellStyle name="SAPBEXHLevel2X 4 3 11" xfId="38053" xr:uid="{00000000-0005-0000-0000-0000C46E0000}"/>
    <cellStyle name="SAPBEXHLevel2X 4 3 12" xfId="39449" xr:uid="{02A8B176-C7D8-4626-811E-0E2289699304}"/>
    <cellStyle name="SAPBEXHLevel2X 4 3 13" xfId="42978" xr:uid="{E2C0805C-0F51-497D-B727-39828D6A283E}"/>
    <cellStyle name="SAPBEXHLevel2X 4 3 14" xfId="45171" xr:uid="{A5157CF5-AE9E-4BCC-A0F7-962D3DB3B5A1}"/>
    <cellStyle name="SAPBEXHLevel2X 4 3 15" xfId="47497" xr:uid="{0773E0EF-2340-4940-89F3-52D998B2D53C}"/>
    <cellStyle name="SAPBEXHLevel2X 4 3 2" xfId="3468" xr:uid="{00000000-0005-0000-0000-0000C56E0000}"/>
    <cellStyle name="SAPBEXHLevel2X 4 3 2 10" xfId="44197" xr:uid="{EF454DB0-0C9A-4FC2-B86D-D840C973D648}"/>
    <cellStyle name="SAPBEXHLevel2X 4 3 2 11" xfId="46387" xr:uid="{F1BEEAC4-A92B-4D8F-86A4-82129F9A7F85}"/>
    <cellStyle name="SAPBEXHLevel2X 4 3 2 12" xfId="48705" xr:uid="{4F60B7BC-F891-449E-BFEC-FBFD7AB2B8F9}"/>
    <cellStyle name="SAPBEXHLevel2X 4 3 2 2" xfId="8636" xr:uid="{00000000-0005-0000-0000-0000C66E0000}"/>
    <cellStyle name="SAPBEXHLevel2X 4 3 2 2 2" xfId="24665" xr:uid="{00000000-0005-0000-0000-0000C76E0000}"/>
    <cellStyle name="SAPBEXHLevel2X 4 3 2 3" xfId="11463" xr:uid="{00000000-0005-0000-0000-0000C86E0000}"/>
    <cellStyle name="SAPBEXHLevel2X 4 3 2 3 2" xfId="27330" xr:uid="{00000000-0005-0000-0000-0000C96E0000}"/>
    <cellStyle name="SAPBEXHLevel2X 4 3 2 4" xfId="13588" xr:uid="{00000000-0005-0000-0000-0000CA6E0000}"/>
    <cellStyle name="SAPBEXHLevel2X 4 3 2 4 2" xfId="29212" xr:uid="{00000000-0005-0000-0000-0000CB6E0000}"/>
    <cellStyle name="SAPBEXHLevel2X 4 3 2 5" xfId="16815" xr:uid="{00000000-0005-0000-0000-0000CC6E0000}"/>
    <cellStyle name="SAPBEXHLevel2X 4 3 2 5 2" xfId="31953" xr:uid="{00000000-0005-0000-0000-0000CD6E0000}"/>
    <cellStyle name="SAPBEXHLevel2X 4 3 2 6" xfId="19425" xr:uid="{00000000-0005-0000-0000-0000CE6E0000}"/>
    <cellStyle name="SAPBEXHLevel2X 4 3 2 6 2" xfId="34372" xr:uid="{00000000-0005-0000-0000-0000CF6E0000}"/>
    <cellStyle name="SAPBEXHLevel2X 4 3 2 7" xfId="21434" xr:uid="{00000000-0005-0000-0000-0000D06E0000}"/>
    <cellStyle name="SAPBEXHLevel2X 4 3 2 7 2" xfId="36360" xr:uid="{00000000-0005-0000-0000-0000D16E0000}"/>
    <cellStyle name="SAPBEXHLevel2X 4 3 2 8" xfId="6382" xr:uid="{00000000-0005-0000-0000-0000D26E0000}"/>
    <cellStyle name="SAPBEXHLevel2X 4 3 2 9" xfId="38588" xr:uid="{B92DA132-C682-4792-8D64-152B933307BE}"/>
    <cellStyle name="SAPBEXHLevel2X 4 3 3" xfId="4086" xr:uid="{00000000-0005-0000-0000-0000D36E0000}"/>
    <cellStyle name="SAPBEXHLevel2X 4 3 3 2" xfId="9241" xr:uid="{00000000-0005-0000-0000-0000D46E0000}"/>
    <cellStyle name="SAPBEXHLevel2X 4 3 3 2 2" xfId="25236" xr:uid="{00000000-0005-0000-0000-0000D56E0000}"/>
    <cellStyle name="SAPBEXHLevel2X 4 3 3 3" xfId="12061" xr:uid="{00000000-0005-0000-0000-0000D66E0000}"/>
    <cellStyle name="SAPBEXHLevel2X 4 3 3 3 2" xfId="27905" xr:uid="{00000000-0005-0000-0000-0000D76E0000}"/>
    <cellStyle name="SAPBEXHLevel2X 4 3 3 4" xfId="14367" xr:uid="{00000000-0005-0000-0000-0000D86E0000}"/>
    <cellStyle name="SAPBEXHLevel2X 4 3 3 4 2" xfId="29888" xr:uid="{00000000-0005-0000-0000-0000D96E0000}"/>
    <cellStyle name="SAPBEXHLevel2X 4 3 3 5" xfId="17383" xr:uid="{00000000-0005-0000-0000-0000DA6E0000}"/>
    <cellStyle name="SAPBEXHLevel2X 4 3 3 5 2" xfId="32503" xr:uid="{00000000-0005-0000-0000-0000DB6E0000}"/>
    <cellStyle name="SAPBEXHLevel2X 4 3 3 6" xfId="19991" xr:uid="{00000000-0005-0000-0000-0000DC6E0000}"/>
    <cellStyle name="SAPBEXHLevel2X 4 3 3 6 2" xfId="34931" xr:uid="{00000000-0005-0000-0000-0000DD6E0000}"/>
    <cellStyle name="SAPBEXHLevel2X 4 3 3 7" xfId="21500" xr:uid="{00000000-0005-0000-0000-0000DE6E0000}"/>
    <cellStyle name="SAPBEXHLevel2X 4 3 3 7 2" xfId="36426" xr:uid="{00000000-0005-0000-0000-0000DF6E0000}"/>
    <cellStyle name="SAPBEXHLevel2X 4 3 4" xfId="5371" xr:uid="{00000000-0005-0000-0000-0000E06E0000}"/>
    <cellStyle name="SAPBEXHLevel2X 4 3 4 2" xfId="22641" xr:uid="{00000000-0005-0000-0000-0000E16E0000}"/>
    <cellStyle name="SAPBEXHLevel2X 4 3 5" xfId="6854" xr:uid="{00000000-0005-0000-0000-0000E26E0000}"/>
    <cellStyle name="SAPBEXHLevel2X 4 3 5 2" xfId="23298" xr:uid="{00000000-0005-0000-0000-0000E36E0000}"/>
    <cellStyle name="SAPBEXHLevel2X 4 3 6" xfId="6603" xr:uid="{00000000-0005-0000-0000-0000E46E0000}"/>
    <cellStyle name="SAPBEXHLevel2X 4 3 6 2" xfId="23141" xr:uid="{00000000-0005-0000-0000-0000E56E0000}"/>
    <cellStyle name="SAPBEXHLevel2X 4 3 7" xfId="15096" xr:uid="{00000000-0005-0000-0000-0000E66E0000}"/>
    <cellStyle name="SAPBEXHLevel2X 4 3 7 2" xfId="30533" xr:uid="{00000000-0005-0000-0000-0000E76E0000}"/>
    <cellStyle name="SAPBEXHLevel2X 4 3 8" xfId="9006" xr:uid="{00000000-0005-0000-0000-0000E86E0000}"/>
    <cellStyle name="SAPBEXHLevel2X 4 3 8 2" xfId="25007" xr:uid="{00000000-0005-0000-0000-0000E96E0000}"/>
    <cellStyle name="SAPBEXHLevel2X 4 3 9" xfId="5689" xr:uid="{00000000-0005-0000-0000-0000EA6E0000}"/>
    <cellStyle name="SAPBEXHLevel2X 4 3 9 2" xfId="22770" xr:uid="{00000000-0005-0000-0000-0000EB6E0000}"/>
    <cellStyle name="SAPBEXHLevel2X 4 4" xfId="3469" xr:uid="{00000000-0005-0000-0000-0000EC6E0000}"/>
    <cellStyle name="SAPBEXHLevel2X 4 4 10" xfId="42979" xr:uid="{64CA7BE6-7A69-4268-BB2A-EF43615EE4CF}"/>
    <cellStyle name="SAPBEXHLevel2X 4 4 11" xfId="45172" xr:uid="{E79A6FA4-A7CB-4603-BF18-CEB391450700}"/>
    <cellStyle name="SAPBEXHLevel2X 4 4 12" xfId="47498" xr:uid="{2B782BC1-A582-4A92-BDFD-047B2B438EAC}"/>
    <cellStyle name="SAPBEXHLevel2X 4 4 2" xfId="4085" xr:uid="{00000000-0005-0000-0000-0000ED6E0000}"/>
    <cellStyle name="SAPBEXHLevel2X 4 4 2 10" xfId="46388" xr:uid="{981CD17A-0548-4F7D-9C11-7CBC497C9954}"/>
    <cellStyle name="SAPBEXHLevel2X 4 4 2 11" xfId="48706" xr:uid="{DAE18AA1-B091-403C-A2EC-D2CAF083AFDA}"/>
    <cellStyle name="SAPBEXHLevel2X 4 4 2 2" xfId="9240" xr:uid="{00000000-0005-0000-0000-0000EE6E0000}"/>
    <cellStyle name="SAPBEXHLevel2X 4 4 2 2 2" xfId="25235" xr:uid="{00000000-0005-0000-0000-0000EF6E0000}"/>
    <cellStyle name="SAPBEXHLevel2X 4 4 2 3" xfId="12060" xr:uid="{00000000-0005-0000-0000-0000F06E0000}"/>
    <cellStyle name="SAPBEXHLevel2X 4 4 2 3 2" xfId="27904" xr:uid="{00000000-0005-0000-0000-0000F16E0000}"/>
    <cellStyle name="SAPBEXHLevel2X 4 4 2 4" xfId="14571" xr:uid="{00000000-0005-0000-0000-0000F26E0000}"/>
    <cellStyle name="SAPBEXHLevel2X 4 4 2 4 2" xfId="30073" xr:uid="{00000000-0005-0000-0000-0000F36E0000}"/>
    <cellStyle name="SAPBEXHLevel2X 4 4 2 5" xfId="17382" xr:uid="{00000000-0005-0000-0000-0000F46E0000}"/>
    <cellStyle name="SAPBEXHLevel2X 4 4 2 5 2" xfId="32502" xr:uid="{00000000-0005-0000-0000-0000F56E0000}"/>
    <cellStyle name="SAPBEXHLevel2X 4 4 2 6" xfId="19990" xr:uid="{00000000-0005-0000-0000-0000F66E0000}"/>
    <cellStyle name="SAPBEXHLevel2X 4 4 2 6 2" xfId="34930" xr:uid="{00000000-0005-0000-0000-0000F76E0000}"/>
    <cellStyle name="SAPBEXHLevel2X 4 4 2 7" xfId="21755" xr:uid="{00000000-0005-0000-0000-0000F86E0000}"/>
    <cellStyle name="SAPBEXHLevel2X 4 4 2 7 2" xfId="36677" xr:uid="{00000000-0005-0000-0000-0000F96E0000}"/>
    <cellStyle name="SAPBEXHLevel2X 4 4 2 8" xfId="38587" xr:uid="{77A79E0D-3193-4A1D-884A-E3DEEB30A72A}"/>
    <cellStyle name="SAPBEXHLevel2X 4 4 2 9" xfId="44198" xr:uid="{36D55B7B-1329-4879-8BED-86C5C33D2D59}"/>
    <cellStyle name="SAPBEXHLevel2X 4 4 3" xfId="8637" xr:uid="{00000000-0005-0000-0000-0000FA6E0000}"/>
    <cellStyle name="SAPBEXHLevel2X 4 4 3 2" xfId="24666" xr:uid="{00000000-0005-0000-0000-0000FB6E0000}"/>
    <cellStyle name="SAPBEXHLevel2X 4 4 4" xfId="11464" xr:uid="{00000000-0005-0000-0000-0000FC6E0000}"/>
    <cellStyle name="SAPBEXHLevel2X 4 4 4 2" xfId="27331" xr:uid="{00000000-0005-0000-0000-0000FD6E0000}"/>
    <cellStyle name="SAPBEXHLevel2X 4 4 5" xfId="15288" xr:uid="{00000000-0005-0000-0000-0000FE6E0000}"/>
    <cellStyle name="SAPBEXHLevel2X 4 4 5 2" xfId="30697" xr:uid="{00000000-0005-0000-0000-0000FF6E0000}"/>
    <cellStyle name="SAPBEXHLevel2X 4 4 6" xfId="16816" xr:uid="{00000000-0005-0000-0000-0000006F0000}"/>
    <cellStyle name="SAPBEXHLevel2X 4 4 6 2" xfId="31954" xr:uid="{00000000-0005-0000-0000-0000016F0000}"/>
    <cellStyle name="SAPBEXHLevel2X 4 4 7" xfId="19426" xr:uid="{00000000-0005-0000-0000-0000026F0000}"/>
    <cellStyle name="SAPBEXHLevel2X 4 4 7 2" xfId="34373" xr:uid="{00000000-0005-0000-0000-0000036F0000}"/>
    <cellStyle name="SAPBEXHLevel2X 4 4 8" xfId="22238" xr:uid="{00000000-0005-0000-0000-0000046F0000}"/>
    <cellStyle name="SAPBEXHLevel2X 4 4 9" xfId="40588" xr:uid="{208547E9-4A97-4752-9569-EEB5FAFD14C7}"/>
    <cellStyle name="SAPBEXHLevel2X 4 5" xfId="3470" xr:uid="{00000000-0005-0000-0000-0000056F0000}"/>
    <cellStyle name="SAPBEXHLevel2X 4 5 10" xfId="45173" xr:uid="{FEF5C330-59DE-4F78-90D8-098203CF444C}"/>
    <cellStyle name="SAPBEXHLevel2X 4 5 11" xfId="47499" xr:uid="{57738112-5779-472D-82F7-071B3220078A}"/>
    <cellStyle name="SAPBEXHLevel2X 4 5 2" xfId="4084" xr:uid="{00000000-0005-0000-0000-0000066F0000}"/>
    <cellStyle name="SAPBEXHLevel2X 4 5 2 10" xfId="46389" xr:uid="{9D89D502-F15B-4ABA-BDDB-4986C5E7D21A}"/>
    <cellStyle name="SAPBEXHLevel2X 4 5 2 11" xfId="48707" xr:uid="{B41A010D-4876-4B16-AAE4-869F792CF009}"/>
    <cellStyle name="SAPBEXHLevel2X 4 5 2 2" xfId="9239" xr:uid="{00000000-0005-0000-0000-0000076F0000}"/>
    <cellStyle name="SAPBEXHLevel2X 4 5 2 2 2" xfId="25234" xr:uid="{00000000-0005-0000-0000-0000086F0000}"/>
    <cellStyle name="SAPBEXHLevel2X 4 5 2 3" xfId="12059" xr:uid="{00000000-0005-0000-0000-0000096F0000}"/>
    <cellStyle name="SAPBEXHLevel2X 4 5 2 3 2" xfId="27903" xr:uid="{00000000-0005-0000-0000-00000A6F0000}"/>
    <cellStyle name="SAPBEXHLevel2X 4 5 2 4" xfId="14366" xr:uid="{00000000-0005-0000-0000-00000B6F0000}"/>
    <cellStyle name="SAPBEXHLevel2X 4 5 2 4 2" xfId="29887" xr:uid="{00000000-0005-0000-0000-00000C6F0000}"/>
    <cellStyle name="SAPBEXHLevel2X 4 5 2 5" xfId="17381" xr:uid="{00000000-0005-0000-0000-00000D6F0000}"/>
    <cellStyle name="SAPBEXHLevel2X 4 5 2 5 2" xfId="32501" xr:uid="{00000000-0005-0000-0000-00000E6F0000}"/>
    <cellStyle name="SAPBEXHLevel2X 4 5 2 6" xfId="19989" xr:uid="{00000000-0005-0000-0000-00000F6F0000}"/>
    <cellStyle name="SAPBEXHLevel2X 4 5 2 6 2" xfId="34929" xr:uid="{00000000-0005-0000-0000-0000106F0000}"/>
    <cellStyle name="SAPBEXHLevel2X 4 5 2 7" xfId="20894" xr:uid="{00000000-0005-0000-0000-0000116F0000}"/>
    <cellStyle name="SAPBEXHLevel2X 4 5 2 7 2" xfId="35821" xr:uid="{00000000-0005-0000-0000-0000126F0000}"/>
    <cellStyle name="SAPBEXHLevel2X 4 5 2 8" xfId="38586" xr:uid="{F07EE994-AAED-44BC-B647-CBC68EB9A525}"/>
    <cellStyle name="SAPBEXHLevel2X 4 5 2 9" xfId="44199" xr:uid="{48403851-19EB-414B-980E-1B93FA3DA831}"/>
    <cellStyle name="SAPBEXHLevel2X 4 5 3" xfId="8638" xr:uid="{00000000-0005-0000-0000-0000136F0000}"/>
    <cellStyle name="SAPBEXHLevel2X 4 5 3 2" xfId="24667" xr:uid="{00000000-0005-0000-0000-0000146F0000}"/>
    <cellStyle name="SAPBEXHLevel2X 4 5 4" xfId="11465" xr:uid="{00000000-0005-0000-0000-0000156F0000}"/>
    <cellStyle name="SAPBEXHLevel2X 4 5 4 2" xfId="27332" xr:uid="{00000000-0005-0000-0000-0000166F0000}"/>
    <cellStyle name="SAPBEXHLevel2X 4 5 5" xfId="5782" xr:uid="{00000000-0005-0000-0000-0000176F0000}"/>
    <cellStyle name="SAPBEXHLevel2X 4 5 5 2" xfId="22817" xr:uid="{00000000-0005-0000-0000-0000186F0000}"/>
    <cellStyle name="SAPBEXHLevel2X 4 5 6" xfId="16817" xr:uid="{00000000-0005-0000-0000-0000196F0000}"/>
    <cellStyle name="SAPBEXHLevel2X 4 5 6 2" xfId="31955" xr:uid="{00000000-0005-0000-0000-00001A6F0000}"/>
    <cellStyle name="SAPBEXHLevel2X 4 5 7" xfId="19427" xr:uid="{00000000-0005-0000-0000-00001B6F0000}"/>
    <cellStyle name="SAPBEXHLevel2X 4 5 7 2" xfId="34374" xr:uid="{00000000-0005-0000-0000-00001C6F0000}"/>
    <cellStyle name="SAPBEXHLevel2X 4 5 8" xfId="39448" xr:uid="{E0EA5E20-3418-4EFA-A937-A84E99FFEA66}"/>
    <cellStyle name="SAPBEXHLevel2X 4 5 9" xfId="42980" xr:uid="{9F0288BC-A21C-451B-BE7D-B911E8DB9088}"/>
    <cellStyle name="SAPBEXHLevel2X 4 6" xfId="3471" xr:uid="{00000000-0005-0000-0000-00001D6F0000}"/>
    <cellStyle name="SAPBEXHLevel2X 4 6 10" xfId="45174" xr:uid="{7F875DD1-535B-48B8-8F8C-4730BC344853}"/>
    <cellStyle name="SAPBEXHLevel2X 4 6 11" xfId="47500" xr:uid="{9295C570-9391-4C49-A8D3-1DA369AC29C4}"/>
    <cellStyle name="SAPBEXHLevel2X 4 6 2" xfId="4083" xr:uid="{00000000-0005-0000-0000-00001E6F0000}"/>
    <cellStyle name="SAPBEXHLevel2X 4 6 2 10" xfId="46390" xr:uid="{107B3B39-BCFA-477B-A15E-E74BE054F4EF}"/>
    <cellStyle name="SAPBEXHLevel2X 4 6 2 11" xfId="48708" xr:uid="{0161AAE0-B99D-4526-BF8C-EADCFABB68CF}"/>
    <cellStyle name="SAPBEXHLevel2X 4 6 2 2" xfId="9238" xr:uid="{00000000-0005-0000-0000-00001F6F0000}"/>
    <cellStyle name="SAPBEXHLevel2X 4 6 2 2 2" xfId="25233" xr:uid="{00000000-0005-0000-0000-0000206F0000}"/>
    <cellStyle name="SAPBEXHLevel2X 4 6 2 3" xfId="12058" xr:uid="{00000000-0005-0000-0000-0000216F0000}"/>
    <cellStyle name="SAPBEXHLevel2X 4 6 2 3 2" xfId="27902" xr:uid="{00000000-0005-0000-0000-0000226F0000}"/>
    <cellStyle name="SAPBEXHLevel2X 4 6 2 4" xfId="14572" xr:uid="{00000000-0005-0000-0000-0000236F0000}"/>
    <cellStyle name="SAPBEXHLevel2X 4 6 2 4 2" xfId="30074" xr:uid="{00000000-0005-0000-0000-0000246F0000}"/>
    <cellStyle name="SAPBEXHLevel2X 4 6 2 5" xfId="17380" xr:uid="{00000000-0005-0000-0000-0000256F0000}"/>
    <cellStyle name="SAPBEXHLevel2X 4 6 2 5 2" xfId="32500" xr:uid="{00000000-0005-0000-0000-0000266F0000}"/>
    <cellStyle name="SAPBEXHLevel2X 4 6 2 6" xfId="19988" xr:uid="{00000000-0005-0000-0000-0000276F0000}"/>
    <cellStyle name="SAPBEXHLevel2X 4 6 2 6 2" xfId="34928" xr:uid="{00000000-0005-0000-0000-0000286F0000}"/>
    <cellStyle name="SAPBEXHLevel2X 4 6 2 7" xfId="21756" xr:uid="{00000000-0005-0000-0000-0000296F0000}"/>
    <cellStyle name="SAPBEXHLevel2X 4 6 2 7 2" xfId="36678" xr:uid="{00000000-0005-0000-0000-00002A6F0000}"/>
    <cellStyle name="SAPBEXHLevel2X 4 6 2 8" xfId="38585" xr:uid="{F8B151A0-11A2-4A02-AD7D-076AC7C37F7B}"/>
    <cellStyle name="SAPBEXHLevel2X 4 6 2 9" xfId="44200" xr:uid="{B54CE32E-B7C7-4265-A547-A8F949C37DC8}"/>
    <cellStyle name="SAPBEXHLevel2X 4 6 3" xfId="8639" xr:uid="{00000000-0005-0000-0000-00002B6F0000}"/>
    <cellStyle name="SAPBEXHLevel2X 4 6 3 2" xfId="24668" xr:uid="{00000000-0005-0000-0000-00002C6F0000}"/>
    <cellStyle name="SAPBEXHLevel2X 4 6 4" xfId="11466" xr:uid="{00000000-0005-0000-0000-00002D6F0000}"/>
    <cellStyle name="SAPBEXHLevel2X 4 6 4 2" xfId="27333" xr:uid="{00000000-0005-0000-0000-00002E6F0000}"/>
    <cellStyle name="SAPBEXHLevel2X 4 6 5" xfId="10380" xr:uid="{00000000-0005-0000-0000-00002F6F0000}"/>
    <cellStyle name="SAPBEXHLevel2X 4 6 5 2" xfId="26318" xr:uid="{00000000-0005-0000-0000-0000306F0000}"/>
    <cellStyle name="SAPBEXHLevel2X 4 6 6" xfId="16818" xr:uid="{00000000-0005-0000-0000-0000316F0000}"/>
    <cellStyle name="SAPBEXHLevel2X 4 6 6 2" xfId="31956" xr:uid="{00000000-0005-0000-0000-0000326F0000}"/>
    <cellStyle name="SAPBEXHLevel2X 4 6 7" xfId="19428" xr:uid="{00000000-0005-0000-0000-0000336F0000}"/>
    <cellStyle name="SAPBEXHLevel2X 4 6 7 2" xfId="34375" xr:uid="{00000000-0005-0000-0000-0000346F0000}"/>
    <cellStyle name="SAPBEXHLevel2X 4 6 8" xfId="38225" xr:uid="{D356E1E4-5F4E-436E-A81B-BAAA5A9A6E1A}"/>
    <cellStyle name="SAPBEXHLevel2X 4 6 9" xfId="42981" xr:uid="{73DC92A7-442D-4762-86DE-ED58943D13D9}"/>
    <cellStyle name="SAPBEXHLevel2X 4 7" xfId="3472" xr:uid="{00000000-0005-0000-0000-0000356F0000}"/>
    <cellStyle name="SAPBEXHLevel2X 4 7 10" xfId="45175" xr:uid="{31CF02DF-E4E4-4A10-A2F8-98DD61986D70}"/>
    <cellStyle name="SAPBEXHLevel2X 4 7 11" xfId="47501" xr:uid="{1BD00559-B83D-495B-9E62-FE8C5512B9C7}"/>
    <cellStyle name="SAPBEXHLevel2X 4 7 2" xfId="4082" xr:uid="{00000000-0005-0000-0000-0000366F0000}"/>
    <cellStyle name="SAPBEXHLevel2X 4 7 2 10" xfId="46391" xr:uid="{62D52B97-EDA1-4D0A-BF50-DE7F0B6494B1}"/>
    <cellStyle name="SAPBEXHLevel2X 4 7 2 11" xfId="48709" xr:uid="{D6ACA845-C80D-4BC4-9F47-9882CCF6D2D7}"/>
    <cellStyle name="SAPBEXHLevel2X 4 7 2 2" xfId="9237" xr:uid="{00000000-0005-0000-0000-0000376F0000}"/>
    <cellStyle name="SAPBEXHLevel2X 4 7 2 2 2" xfId="25232" xr:uid="{00000000-0005-0000-0000-0000386F0000}"/>
    <cellStyle name="SAPBEXHLevel2X 4 7 2 3" xfId="12057" xr:uid="{00000000-0005-0000-0000-0000396F0000}"/>
    <cellStyle name="SAPBEXHLevel2X 4 7 2 3 2" xfId="27901" xr:uid="{00000000-0005-0000-0000-00003A6F0000}"/>
    <cellStyle name="SAPBEXHLevel2X 4 7 2 4" xfId="15237" xr:uid="{00000000-0005-0000-0000-00003B6F0000}"/>
    <cellStyle name="SAPBEXHLevel2X 4 7 2 4 2" xfId="30650" xr:uid="{00000000-0005-0000-0000-00003C6F0000}"/>
    <cellStyle name="SAPBEXHLevel2X 4 7 2 5" xfId="17379" xr:uid="{00000000-0005-0000-0000-00003D6F0000}"/>
    <cellStyle name="SAPBEXHLevel2X 4 7 2 5 2" xfId="32499" xr:uid="{00000000-0005-0000-0000-00003E6F0000}"/>
    <cellStyle name="SAPBEXHLevel2X 4 7 2 6" xfId="19987" xr:uid="{00000000-0005-0000-0000-00003F6F0000}"/>
    <cellStyle name="SAPBEXHLevel2X 4 7 2 6 2" xfId="34927" xr:uid="{00000000-0005-0000-0000-0000406F0000}"/>
    <cellStyle name="SAPBEXHLevel2X 4 7 2 7" xfId="21498" xr:uid="{00000000-0005-0000-0000-0000416F0000}"/>
    <cellStyle name="SAPBEXHLevel2X 4 7 2 7 2" xfId="36424" xr:uid="{00000000-0005-0000-0000-0000426F0000}"/>
    <cellStyle name="SAPBEXHLevel2X 4 7 2 8" xfId="38584" xr:uid="{7575582E-8070-4848-8134-A361DE84B3F7}"/>
    <cellStyle name="SAPBEXHLevel2X 4 7 2 9" xfId="44201" xr:uid="{7300AC17-3E0F-4676-A4F9-9E3F28B353A5}"/>
    <cellStyle name="SAPBEXHLevel2X 4 7 3" xfId="8640" xr:uid="{00000000-0005-0000-0000-0000436F0000}"/>
    <cellStyle name="SAPBEXHLevel2X 4 7 3 2" xfId="24669" xr:uid="{00000000-0005-0000-0000-0000446F0000}"/>
    <cellStyle name="SAPBEXHLevel2X 4 7 4" xfId="11467" xr:uid="{00000000-0005-0000-0000-0000456F0000}"/>
    <cellStyle name="SAPBEXHLevel2X 4 7 4 2" xfId="27334" xr:uid="{00000000-0005-0000-0000-0000466F0000}"/>
    <cellStyle name="SAPBEXHLevel2X 4 7 5" xfId="15289" xr:uid="{00000000-0005-0000-0000-0000476F0000}"/>
    <cellStyle name="SAPBEXHLevel2X 4 7 5 2" xfId="30698" xr:uid="{00000000-0005-0000-0000-0000486F0000}"/>
    <cellStyle name="SAPBEXHLevel2X 4 7 6" xfId="16819" xr:uid="{00000000-0005-0000-0000-0000496F0000}"/>
    <cellStyle name="SAPBEXHLevel2X 4 7 6 2" xfId="31957" xr:uid="{00000000-0005-0000-0000-00004A6F0000}"/>
    <cellStyle name="SAPBEXHLevel2X 4 7 7" xfId="19429" xr:uid="{00000000-0005-0000-0000-00004B6F0000}"/>
    <cellStyle name="SAPBEXHLevel2X 4 7 7 2" xfId="34376" xr:uid="{00000000-0005-0000-0000-00004C6F0000}"/>
    <cellStyle name="SAPBEXHLevel2X 4 7 8" xfId="40587" xr:uid="{D692AC95-1B4B-46FB-A995-7B6FEC008238}"/>
    <cellStyle name="SAPBEXHLevel2X 4 7 9" xfId="42982" xr:uid="{CA0DD623-C01B-4295-A826-04779688AFED}"/>
    <cellStyle name="SAPBEXHLevel2X 4 8" xfId="3473" xr:uid="{00000000-0005-0000-0000-00004D6F0000}"/>
    <cellStyle name="SAPBEXHLevel2X 4 8 10" xfId="45176" xr:uid="{C3A084A4-1192-44EF-B11C-A0DDD2C35887}"/>
    <cellStyle name="SAPBEXHLevel2X 4 8 11" xfId="47502" xr:uid="{D5297F4A-9DDC-44C7-81EA-C5D14CA69F59}"/>
    <cellStyle name="SAPBEXHLevel2X 4 8 2" xfId="4081" xr:uid="{00000000-0005-0000-0000-00004E6F0000}"/>
    <cellStyle name="SAPBEXHLevel2X 4 8 2 10" xfId="46392" xr:uid="{8D9C041A-9814-4287-8D70-1E104D803D19}"/>
    <cellStyle name="SAPBEXHLevel2X 4 8 2 11" xfId="48710" xr:uid="{2B98C206-2BC0-4F99-B3D0-D9111998DCF4}"/>
    <cellStyle name="SAPBEXHLevel2X 4 8 2 2" xfId="9236" xr:uid="{00000000-0005-0000-0000-00004F6F0000}"/>
    <cellStyle name="SAPBEXHLevel2X 4 8 2 2 2" xfId="25231" xr:uid="{00000000-0005-0000-0000-0000506F0000}"/>
    <cellStyle name="SAPBEXHLevel2X 4 8 2 3" xfId="12056" xr:uid="{00000000-0005-0000-0000-0000516F0000}"/>
    <cellStyle name="SAPBEXHLevel2X 4 8 2 3 2" xfId="27900" xr:uid="{00000000-0005-0000-0000-0000526F0000}"/>
    <cellStyle name="SAPBEXHLevel2X 4 8 2 4" xfId="14365" xr:uid="{00000000-0005-0000-0000-0000536F0000}"/>
    <cellStyle name="SAPBEXHLevel2X 4 8 2 4 2" xfId="29886" xr:uid="{00000000-0005-0000-0000-0000546F0000}"/>
    <cellStyle name="SAPBEXHLevel2X 4 8 2 5" xfId="17378" xr:uid="{00000000-0005-0000-0000-0000556F0000}"/>
    <cellStyle name="SAPBEXHLevel2X 4 8 2 5 2" xfId="32498" xr:uid="{00000000-0005-0000-0000-0000566F0000}"/>
    <cellStyle name="SAPBEXHLevel2X 4 8 2 6" xfId="19986" xr:uid="{00000000-0005-0000-0000-0000576F0000}"/>
    <cellStyle name="SAPBEXHLevel2X 4 8 2 6 2" xfId="34926" xr:uid="{00000000-0005-0000-0000-0000586F0000}"/>
    <cellStyle name="SAPBEXHLevel2X 4 8 2 7" xfId="21619" xr:uid="{00000000-0005-0000-0000-0000596F0000}"/>
    <cellStyle name="SAPBEXHLevel2X 4 8 2 7 2" xfId="36545" xr:uid="{00000000-0005-0000-0000-00005A6F0000}"/>
    <cellStyle name="SAPBEXHLevel2X 4 8 2 8" xfId="38583" xr:uid="{4CCDF580-41EB-4081-8675-A90AFEE187B2}"/>
    <cellStyle name="SAPBEXHLevel2X 4 8 2 9" xfId="44202" xr:uid="{8115D4FC-070A-45E2-83A5-821ADD4F01FF}"/>
    <cellStyle name="SAPBEXHLevel2X 4 8 3" xfId="8641" xr:uid="{00000000-0005-0000-0000-00005B6F0000}"/>
    <cellStyle name="SAPBEXHLevel2X 4 8 3 2" xfId="24670" xr:uid="{00000000-0005-0000-0000-00005C6F0000}"/>
    <cellStyle name="SAPBEXHLevel2X 4 8 4" xfId="11468" xr:uid="{00000000-0005-0000-0000-00005D6F0000}"/>
    <cellStyle name="SAPBEXHLevel2X 4 8 4 2" xfId="27335" xr:uid="{00000000-0005-0000-0000-00005E6F0000}"/>
    <cellStyle name="SAPBEXHLevel2X 4 8 5" xfId="14618" xr:uid="{00000000-0005-0000-0000-00005F6F0000}"/>
    <cellStyle name="SAPBEXHLevel2X 4 8 5 2" xfId="30119" xr:uid="{00000000-0005-0000-0000-0000606F0000}"/>
    <cellStyle name="SAPBEXHLevel2X 4 8 6" xfId="16820" xr:uid="{00000000-0005-0000-0000-0000616F0000}"/>
    <cellStyle name="SAPBEXHLevel2X 4 8 6 2" xfId="31958" xr:uid="{00000000-0005-0000-0000-0000626F0000}"/>
    <cellStyle name="SAPBEXHLevel2X 4 8 7" xfId="19430" xr:uid="{00000000-0005-0000-0000-0000636F0000}"/>
    <cellStyle name="SAPBEXHLevel2X 4 8 7 2" xfId="34377" xr:uid="{00000000-0005-0000-0000-0000646F0000}"/>
    <cellStyle name="SAPBEXHLevel2X 4 8 8" xfId="39447" xr:uid="{3CB200A4-72FF-4E0F-BFC2-B7E5558DC8EA}"/>
    <cellStyle name="SAPBEXHLevel2X 4 8 9" xfId="42983" xr:uid="{6ACD0473-71FC-44C0-9CC4-D6E4CBC4F0CE}"/>
    <cellStyle name="SAPBEXHLevel2X 4 9" xfId="3474" xr:uid="{00000000-0005-0000-0000-0000656F0000}"/>
    <cellStyle name="SAPBEXHLevel2X 4 9 10" xfId="45177" xr:uid="{D2F9924A-579B-4093-9BD0-45565C0D3BDA}"/>
    <cellStyle name="SAPBEXHLevel2X 4 9 11" xfId="47503" xr:uid="{8A599291-F8AA-432A-A5D4-8DA5F565E919}"/>
    <cellStyle name="SAPBEXHLevel2X 4 9 2" xfId="4080" xr:uid="{00000000-0005-0000-0000-0000666F0000}"/>
    <cellStyle name="SAPBEXHLevel2X 4 9 2 10" xfId="46393" xr:uid="{6D2AB736-A6ED-445C-830F-620CC8CB260C}"/>
    <cellStyle name="SAPBEXHLevel2X 4 9 2 11" xfId="48711" xr:uid="{019552B4-7266-4AF1-B86F-06D0FAC3E43D}"/>
    <cellStyle name="SAPBEXHLevel2X 4 9 2 2" xfId="9235" xr:uid="{00000000-0005-0000-0000-0000676F0000}"/>
    <cellStyle name="SAPBEXHLevel2X 4 9 2 2 2" xfId="25230" xr:uid="{00000000-0005-0000-0000-0000686F0000}"/>
    <cellStyle name="SAPBEXHLevel2X 4 9 2 3" xfId="12055" xr:uid="{00000000-0005-0000-0000-0000696F0000}"/>
    <cellStyle name="SAPBEXHLevel2X 4 9 2 3 2" xfId="27899" xr:uid="{00000000-0005-0000-0000-00006A6F0000}"/>
    <cellStyle name="SAPBEXHLevel2X 4 9 2 4" xfId="14573" xr:uid="{00000000-0005-0000-0000-00006B6F0000}"/>
    <cellStyle name="SAPBEXHLevel2X 4 9 2 4 2" xfId="30075" xr:uid="{00000000-0005-0000-0000-00006C6F0000}"/>
    <cellStyle name="SAPBEXHLevel2X 4 9 2 5" xfId="17377" xr:uid="{00000000-0005-0000-0000-00006D6F0000}"/>
    <cellStyle name="SAPBEXHLevel2X 4 9 2 5 2" xfId="32497" xr:uid="{00000000-0005-0000-0000-00006E6F0000}"/>
    <cellStyle name="SAPBEXHLevel2X 4 9 2 6" xfId="19985" xr:uid="{00000000-0005-0000-0000-00006F6F0000}"/>
    <cellStyle name="SAPBEXHLevel2X 4 9 2 6 2" xfId="34925" xr:uid="{00000000-0005-0000-0000-0000706F0000}"/>
    <cellStyle name="SAPBEXHLevel2X 4 9 2 7" xfId="21497" xr:uid="{00000000-0005-0000-0000-0000716F0000}"/>
    <cellStyle name="SAPBEXHLevel2X 4 9 2 7 2" xfId="36423" xr:uid="{00000000-0005-0000-0000-0000726F0000}"/>
    <cellStyle name="SAPBEXHLevel2X 4 9 2 8" xfId="38582" xr:uid="{E57EFC2C-A258-4AEE-8933-7621675F8CC9}"/>
    <cellStyle name="SAPBEXHLevel2X 4 9 2 9" xfId="44203" xr:uid="{A633A5B9-95CE-482E-893B-08AAABE91C63}"/>
    <cellStyle name="SAPBEXHLevel2X 4 9 3" xfId="8642" xr:uid="{00000000-0005-0000-0000-0000736F0000}"/>
    <cellStyle name="SAPBEXHLevel2X 4 9 3 2" xfId="24671" xr:uid="{00000000-0005-0000-0000-0000746F0000}"/>
    <cellStyle name="SAPBEXHLevel2X 4 9 4" xfId="11469" xr:uid="{00000000-0005-0000-0000-0000756F0000}"/>
    <cellStyle name="SAPBEXHLevel2X 4 9 4 2" xfId="27336" xr:uid="{00000000-0005-0000-0000-0000766F0000}"/>
    <cellStyle name="SAPBEXHLevel2X 4 9 5" xfId="5781" xr:uid="{00000000-0005-0000-0000-0000776F0000}"/>
    <cellStyle name="SAPBEXHLevel2X 4 9 5 2" xfId="22816" xr:uid="{00000000-0005-0000-0000-0000786F0000}"/>
    <cellStyle name="SAPBEXHLevel2X 4 9 6" xfId="16821" xr:uid="{00000000-0005-0000-0000-0000796F0000}"/>
    <cellStyle name="SAPBEXHLevel2X 4 9 6 2" xfId="31959" xr:uid="{00000000-0005-0000-0000-00007A6F0000}"/>
    <cellStyle name="SAPBEXHLevel2X 4 9 7" xfId="19431" xr:uid="{00000000-0005-0000-0000-00007B6F0000}"/>
    <cellStyle name="SAPBEXHLevel2X 4 9 7 2" xfId="34378" xr:uid="{00000000-0005-0000-0000-00007C6F0000}"/>
    <cellStyle name="SAPBEXHLevel2X 4 9 8" xfId="40586" xr:uid="{4472FF68-7567-4593-AD6E-B85B68859B6A}"/>
    <cellStyle name="SAPBEXHLevel2X 4 9 9" xfId="42984" xr:uid="{D40D9CEB-1AB0-45EC-85BC-BE7776AE402F}"/>
    <cellStyle name="SAPBEXHLevel2X 5" xfId="899" xr:uid="{00000000-0005-0000-0000-00007D6F0000}"/>
    <cellStyle name="SAPBEXHLevel2X 5 10" xfId="3476" xr:uid="{00000000-0005-0000-0000-00007E6F0000}"/>
    <cellStyle name="SAPBEXHLevel2X 5 10 10" xfId="45178" xr:uid="{1AF72C3D-CBF6-4816-9838-225B7B8D0A28}"/>
    <cellStyle name="SAPBEXHLevel2X 5 10 11" xfId="47504" xr:uid="{E9BA4ABD-992F-40AE-897D-0CF488EC42AE}"/>
    <cellStyle name="SAPBEXHLevel2X 5 10 2" xfId="4078" xr:uid="{00000000-0005-0000-0000-00007F6F0000}"/>
    <cellStyle name="SAPBEXHLevel2X 5 10 2 10" xfId="46394" xr:uid="{406323CA-1CC2-4BB8-A8AD-D5B168AE26D2}"/>
    <cellStyle name="SAPBEXHLevel2X 5 10 2 11" xfId="48712" xr:uid="{F63E8C42-499C-460B-AE2F-C10E0838654C}"/>
    <cellStyle name="SAPBEXHLevel2X 5 10 2 2" xfId="9233" xr:uid="{00000000-0005-0000-0000-0000806F0000}"/>
    <cellStyle name="SAPBEXHLevel2X 5 10 2 2 2" xfId="25228" xr:uid="{00000000-0005-0000-0000-0000816F0000}"/>
    <cellStyle name="SAPBEXHLevel2X 5 10 2 3" xfId="12053" xr:uid="{00000000-0005-0000-0000-0000826F0000}"/>
    <cellStyle name="SAPBEXHLevel2X 5 10 2 3 2" xfId="27897" xr:uid="{00000000-0005-0000-0000-0000836F0000}"/>
    <cellStyle name="SAPBEXHLevel2X 5 10 2 4" xfId="14574" xr:uid="{00000000-0005-0000-0000-0000846F0000}"/>
    <cellStyle name="SAPBEXHLevel2X 5 10 2 4 2" xfId="30076" xr:uid="{00000000-0005-0000-0000-0000856F0000}"/>
    <cellStyle name="SAPBEXHLevel2X 5 10 2 5" xfId="17375" xr:uid="{00000000-0005-0000-0000-0000866F0000}"/>
    <cellStyle name="SAPBEXHLevel2X 5 10 2 5 2" xfId="32495" xr:uid="{00000000-0005-0000-0000-0000876F0000}"/>
    <cellStyle name="SAPBEXHLevel2X 5 10 2 6" xfId="19983" xr:uid="{00000000-0005-0000-0000-0000886F0000}"/>
    <cellStyle name="SAPBEXHLevel2X 5 10 2 6 2" xfId="34923" xr:uid="{00000000-0005-0000-0000-0000896F0000}"/>
    <cellStyle name="SAPBEXHLevel2X 5 10 2 7" xfId="21496" xr:uid="{00000000-0005-0000-0000-00008A6F0000}"/>
    <cellStyle name="SAPBEXHLevel2X 5 10 2 7 2" xfId="36422" xr:uid="{00000000-0005-0000-0000-00008B6F0000}"/>
    <cellStyle name="SAPBEXHLevel2X 5 10 2 8" xfId="38581" xr:uid="{6E9A402A-A080-42EE-B20D-D043227CDC6B}"/>
    <cellStyle name="SAPBEXHLevel2X 5 10 2 9" xfId="44204" xr:uid="{17D83332-D0C6-4A8E-B565-660704D94C18}"/>
    <cellStyle name="SAPBEXHLevel2X 5 10 3" xfId="8644" xr:uid="{00000000-0005-0000-0000-00008C6F0000}"/>
    <cellStyle name="SAPBEXHLevel2X 5 10 3 2" xfId="24673" xr:uid="{00000000-0005-0000-0000-00008D6F0000}"/>
    <cellStyle name="SAPBEXHLevel2X 5 10 4" xfId="11471" xr:uid="{00000000-0005-0000-0000-00008E6F0000}"/>
    <cellStyle name="SAPBEXHLevel2X 5 10 4 2" xfId="27338" xr:uid="{00000000-0005-0000-0000-00008F6F0000}"/>
    <cellStyle name="SAPBEXHLevel2X 5 10 5" xfId="7775" xr:uid="{00000000-0005-0000-0000-0000906F0000}"/>
    <cellStyle name="SAPBEXHLevel2X 5 10 5 2" xfId="23823" xr:uid="{00000000-0005-0000-0000-0000916F0000}"/>
    <cellStyle name="SAPBEXHLevel2X 5 10 6" xfId="16823" xr:uid="{00000000-0005-0000-0000-0000926F0000}"/>
    <cellStyle name="SAPBEXHLevel2X 5 10 6 2" xfId="31961" xr:uid="{00000000-0005-0000-0000-0000936F0000}"/>
    <cellStyle name="SAPBEXHLevel2X 5 10 7" xfId="19433" xr:uid="{00000000-0005-0000-0000-0000946F0000}"/>
    <cellStyle name="SAPBEXHLevel2X 5 10 7 2" xfId="34380" xr:uid="{00000000-0005-0000-0000-0000956F0000}"/>
    <cellStyle name="SAPBEXHLevel2X 5 10 8" xfId="42000" xr:uid="{4A3EC547-320F-4D65-AF97-BC39F15102CC}"/>
    <cellStyle name="SAPBEXHLevel2X 5 10 9" xfId="42985" xr:uid="{A69FB26C-C8F1-4F40-9DB2-C5CACDC0A7F2}"/>
    <cellStyle name="SAPBEXHLevel2X 5 11" xfId="3477" xr:uid="{00000000-0005-0000-0000-0000966F0000}"/>
    <cellStyle name="SAPBEXHLevel2X 5 11 10" xfId="45179" xr:uid="{E4522E87-9C56-44EA-8B10-22D90A3D4CBF}"/>
    <cellStyle name="SAPBEXHLevel2X 5 11 11" xfId="47505" xr:uid="{724711CC-1354-490D-ABF0-B8D855B88986}"/>
    <cellStyle name="SAPBEXHLevel2X 5 11 2" xfId="4077" xr:uid="{00000000-0005-0000-0000-0000976F0000}"/>
    <cellStyle name="SAPBEXHLevel2X 5 11 2 10" xfId="46395" xr:uid="{25FC9D46-CBE0-44D9-8C8B-FECBA4305F15}"/>
    <cellStyle name="SAPBEXHLevel2X 5 11 2 11" xfId="48713" xr:uid="{8D589CD5-1B69-4809-ADEC-40BADBBF4F69}"/>
    <cellStyle name="SAPBEXHLevel2X 5 11 2 2" xfId="9232" xr:uid="{00000000-0005-0000-0000-0000986F0000}"/>
    <cellStyle name="SAPBEXHLevel2X 5 11 2 2 2" xfId="25227" xr:uid="{00000000-0005-0000-0000-0000996F0000}"/>
    <cellStyle name="SAPBEXHLevel2X 5 11 2 3" xfId="12052" xr:uid="{00000000-0005-0000-0000-00009A6F0000}"/>
    <cellStyle name="SAPBEXHLevel2X 5 11 2 3 2" xfId="27896" xr:uid="{00000000-0005-0000-0000-00009B6F0000}"/>
    <cellStyle name="SAPBEXHLevel2X 5 11 2 4" xfId="14363" xr:uid="{00000000-0005-0000-0000-00009C6F0000}"/>
    <cellStyle name="SAPBEXHLevel2X 5 11 2 4 2" xfId="29884" xr:uid="{00000000-0005-0000-0000-00009D6F0000}"/>
    <cellStyle name="SAPBEXHLevel2X 5 11 2 5" xfId="17374" xr:uid="{00000000-0005-0000-0000-00009E6F0000}"/>
    <cellStyle name="SAPBEXHLevel2X 5 11 2 5 2" xfId="32494" xr:uid="{00000000-0005-0000-0000-00009F6F0000}"/>
    <cellStyle name="SAPBEXHLevel2X 5 11 2 6" xfId="19982" xr:uid="{00000000-0005-0000-0000-0000A06F0000}"/>
    <cellStyle name="SAPBEXHLevel2X 5 11 2 6 2" xfId="34922" xr:uid="{00000000-0005-0000-0000-0000A16F0000}"/>
    <cellStyle name="SAPBEXHLevel2X 5 11 2 7" xfId="21616" xr:uid="{00000000-0005-0000-0000-0000A26F0000}"/>
    <cellStyle name="SAPBEXHLevel2X 5 11 2 7 2" xfId="36542" xr:uid="{00000000-0005-0000-0000-0000A36F0000}"/>
    <cellStyle name="SAPBEXHLevel2X 5 11 2 8" xfId="38580" xr:uid="{898CC14D-DAB4-49F4-BF45-C8A1D86C9B38}"/>
    <cellStyle name="SAPBEXHLevel2X 5 11 2 9" xfId="44205" xr:uid="{42146D8A-0D13-4AA9-8834-F28EAD1E5545}"/>
    <cellStyle name="SAPBEXHLevel2X 5 11 3" xfId="8645" xr:uid="{00000000-0005-0000-0000-0000A46F0000}"/>
    <cellStyle name="SAPBEXHLevel2X 5 11 3 2" xfId="24674" xr:uid="{00000000-0005-0000-0000-0000A56F0000}"/>
    <cellStyle name="SAPBEXHLevel2X 5 11 4" xfId="11472" xr:uid="{00000000-0005-0000-0000-0000A66F0000}"/>
    <cellStyle name="SAPBEXHLevel2X 5 11 4 2" xfId="27339" xr:uid="{00000000-0005-0000-0000-0000A76F0000}"/>
    <cellStyle name="SAPBEXHLevel2X 5 11 5" xfId="14969" xr:uid="{00000000-0005-0000-0000-0000A86F0000}"/>
    <cellStyle name="SAPBEXHLevel2X 5 11 5 2" xfId="30416" xr:uid="{00000000-0005-0000-0000-0000A96F0000}"/>
    <cellStyle name="SAPBEXHLevel2X 5 11 6" xfId="16824" xr:uid="{00000000-0005-0000-0000-0000AA6F0000}"/>
    <cellStyle name="SAPBEXHLevel2X 5 11 6 2" xfId="31962" xr:uid="{00000000-0005-0000-0000-0000AB6F0000}"/>
    <cellStyle name="SAPBEXHLevel2X 5 11 7" xfId="19434" xr:uid="{00000000-0005-0000-0000-0000AC6F0000}"/>
    <cellStyle name="SAPBEXHLevel2X 5 11 7 2" xfId="34381" xr:uid="{00000000-0005-0000-0000-0000AD6F0000}"/>
    <cellStyle name="SAPBEXHLevel2X 5 11 8" xfId="41834" xr:uid="{6F3F09AF-0EC6-4DDD-B432-59156C2F1068}"/>
    <cellStyle name="SAPBEXHLevel2X 5 11 9" xfId="42986" xr:uid="{EF61ED76-EA1B-4DD7-A481-B634D9F56656}"/>
    <cellStyle name="SAPBEXHLevel2X 5 12" xfId="3478" xr:uid="{00000000-0005-0000-0000-0000AE6F0000}"/>
    <cellStyle name="SAPBEXHLevel2X 5 12 10" xfId="45180" xr:uid="{C8F1BB6F-71DD-4590-AF14-058A40B46399}"/>
    <cellStyle name="SAPBEXHLevel2X 5 12 11" xfId="47506" xr:uid="{C8B03F2F-4307-40D9-A3FF-6051468CC280}"/>
    <cellStyle name="SAPBEXHLevel2X 5 12 2" xfId="4076" xr:uid="{00000000-0005-0000-0000-0000AF6F0000}"/>
    <cellStyle name="SAPBEXHLevel2X 5 12 2 10" xfId="46396" xr:uid="{949460EC-1320-4095-913F-28F5F97CBB2D}"/>
    <cellStyle name="SAPBEXHLevel2X 5 12 2 11" xfId="48714" xr:uid="{1A87C671-3145-444D-89EA-7A3B95DF5186}"/>
    <cellStyle name="SAPBEXHLevel2X 5 12 2 2" xfId="9231" xr:uid="{00000000-0005-0000-0000-0000B06F0000}"/>
    <cellStyle name="SAPBEXHLevel2X 5 12 2 2 2" xfId="25226" xr:uid="{00000000-0005-0000-0000-0000B16F0000}"/>
    <cellStyle name="SAPBEXHLevel2X 5 12 2 3" xfId="12051" xr:uid="{00000000-0005-0000-0000-0000B26F0000}"/>
    <cellStyle name="SAPBEXHLevel2X 5 12 2 3 2" xfId="27895" xr:uid="{00000000-0005-0000-0000-0000B36F0000}"/>
    <cellStyle name="SAPBEXHLevel2X 5 12 2 4" xfId="7579" xr:uid="{00000000-0005-0000-0000-0000B46F0000}"/>
    <cellStyle name="SAPBEXHLevel2X 5 12 2 4 2" xfId="23729" xr:uid="{00000000-0005-0000-0000-0000B56F0000}"/>
    <cellStyle name="SAPBEXHLevel2X 5 12 2 5" xfId="17373" xr:uid="{00000000-0005-0000-0000-0000B66F0000}"/>
    <cellStyle name="SAPBEXHLevel2X 5 12 2 5 2" xfId="32493" xr:uid="{00000000-0005-0000-0000-0000B76F0000}"/>
    <cellStyle name="SAPBEXHLevel2X 5 12 2 6" xfId="19981" xr:uid="{00000000-0005-0000-0000-0000B86F0000}"/>
    <cellStyle name="SAPBEXHLevel2X 5 12 2 6 2" xfId="34921" xr:uid="{00000000-0005-0000-0000-0000B96F0000}"/>
    <cellStyle name="SAPBEXHLevel2X 5 12 2 7" xfId="21495" xr:uid="{00000000-0005-0000-0000-0000BA6F0000}"/>
    <cellStyle name="SAPBEXHLevel2X 5 12 2 7 2" xfId="36421" xr:uid="{00000000-0005-0000-0000-0000BB6F0000}"/>
    <cellStyle name="SAPBEXHLevel2X 5 12 2 8" xfId="38579" xr:uid="{509820DA-A985-469A-8737-F090CB6FB6A8}"/>
    <cellStyle name="SAPBEXHLevel2X 5 12 2 9" xfId="44206" xr:uid="{76C23950-0C9E-4F4A-812F-E03C76D01124}"/>
    <cellStyle name="SAPBEXHLevel2X 5 12 3" xfId="8646" xr:uid="{00000000-0005-0000-0000-0000BC6F0000}"/>
    <cellStyle name="SAPBEXHLevel2X 5 12 3 2" xfId="24675" xr:uid="{00000000-0005-0000-0000-0000BD6F0000}"/>
    <cellStyle name="SAPBEXHLevel2X 5 12 4" xfId="11473" xr:uid="{00000000-0005-0000-0000-0000BE6F0000}"/>
    <cellStyle name="SAPBEXHLevel2X 5 12 4 2" xfId="27340" xr:uid="{00000000-0005-0000-0000-0000BF6F0000}"/>
    <cellStyle name="SAPBEXHLevel2X 5 12 5" xfId="14970" xr:uid="{00000000-0005-0000-0000-0000C06F0000}"/>
    <cellStyle name="SAPBEXHLevel2X 5 12 5 2" xfId="30417" xr:uid="{00000000-0005-0000-0000-0000C16F0000}"/>
    <cellStyle name="SAPBEXHLevel2X 5 12 6" xfId="16825" xr:uid="{00000000-0005-0000-0000-0000C26F0000}"/>
    <cellStyle name="SAPBEXHLevel2X 5 12 6 2" xfId="31963" xr:uid="{00000000-0005-0000-0000-0000C36F0000}"/>
    <cellStyle name="SAPBEXHLevel2X 5 12 7" xfId="19435" xr:uid="{00000000-0005-0000-0000-0000C46F0000}"/>
    <cellStyle name="SAPBEXHLevel2X 5 12 7 2" xfId="34382" xr:uid="{00000000-0005-0000-0000-0000C56F0000}"/>
    <cellStyle name="SAPBEXHLevel2X 5 12 8" xfId="39446" xr:uid="{148EA678-AD7A-426E-96D0-FDBF6C0D3630}"/>
    <cellStyle name="SAPBEXHLevel2X 5 12 9" xfId="42987" xr:uid="{8731F653-6604-41EA-8036-8B2E3AC6555D}"/>
    <cellStyle name="SAPBEXHLevel2X 5 13" xfId="3479" xr:uid="{00000000-0005-0000-0000-0000C66F0000}"/>
    <cellStyle name="SAPBEXHLevel2X 5 13 10" xfId="45181" xr:uid="{2A3EDABB-3038-4BE0-8DBA-3716B7C8B2B7}"/>
    <cellStyle name="SAPBEXHLevel2X 5 13 11" xfId="47507" xr:uid="{762B4F72-24F5-47BE-B665-F7D467B9941C}"/>
    <cellStyle name="SAPBEXHLevel2X 5 13 2" xfId="4075" xr:uid="{00000000-0005-0000-0000-0000C76F0000}"/>
    <cellStyle name="SAPBEXHLevel2X 5 13 2 10" xfId="46397" xr:uid="{75923EA8-C182-4A4E-BB10-C79279AD6913}"/>
    <cellStyle name="SAPBEXHLevel2X 5 13 2 11" xfId="48715" xr:uid="{19BF8E35-518B-468E-A044-2554F25328E7}"/>
    <cellStyle name="SAPBEXHLevel2X 5 13 2 2" xfId="9230" xr:uid="{00000000-0005-0000-0000-0000C86F0000}"/>
    <cellStyle name="SAPBEXHLevel2X 5 13 2 2 2" xfId="25225" xr:uid="{00000000-0005-0000-0000-0000C96F0000}"/>
    <cellStyle name="SAPBEXHLevel2X 5 13 2 3" xfId="12050" xr:uid="{00000000-0005-0000-0000-0000CA6F0000}"/>
    <cellStyle name="SAPBEXHLevel2X 5 13 2 3 2" xfId="27894" xr:uid="{00000000-0005-0000-0000-0000CB6F0000}"/>
    <cellStyle name="SAPBEXHLevel2X 5 13 2 4" xfId="14575" xr:uid="{00000000-0005-0000-0000-0000CC6F0000}"/>
    <cellStyle name="SAPBEXHLevel2X 5 13 2 4 2" xfId="30077" xr:uid="{00000000-0005-0000-0000-0000CD6F0000}"/>
    <cellStyle name="SAPBEXHLevel2X 5 13 2 5" xfId="17372" xr:uid="{00000000-0005-0000-0000-0000CE6F0000}"/>
    <cellStyle name="SAPBEXHLevel2X 5 13 2 5 2" xfId="32492" xr:uid="{00000000-0005-0000-0000-0000CF6F0000}"/>
    <cellStyle name="SAPBEXHLevel2X 5 13 2 6" xfId="19980" xr:uid="{00000000-0005-0000-0000-0000D06F0000}"/>
    <cellStyle name="SAPBEXHLevel2X 5 13 2 6 2" xfId="34920" xr:uid="{00000000-0005-0000-0000-0000D16F0000}"/>
    <cellStyle name="SAPBEXHLevel2X 5 13 2 7" xfId="21757" xr:uid="{00000000-0005-0000-0000-0000D26F0000}"/>
    <cellStyle name="SAPBEXHLevel2X 5 13 2 7 2" xfId="36679" xr:uid="{00000000-0005-0000-0000-0000D36F0000}"/>
    <cellStyle name="SAPBEXHLevel2X 5 13 2 8" xfId="38578" xr:uid="{6C00E04D-7FD8-4408-B554-9D540B5A89EF}"/>
    <cellStyle name="SAPBEXHLevel2X 5 13 2 9" xfId="44207" xr:uid="{764FE6AE-3EA9-483A-AA0A-9AAC4D253C3A}"/>
    <cellStyle name="SAPBEXHLevel2X 5 13 3" xfId="8647" xr:uid="{00000000-0005-0000-0000-0000D46F0000}"/>
    <cellStyle name="SAPBEXHLevel2X 5 13 3 2" xfId="24676" xr:uid="{00000000-0005-0000-0000-0000D56F0000}"/>
    <cellStyle name="SAPBEXHLevel2X 5 13 4" xfId="11474" xr:uid="{00000000-0005-0000-0000-0000D66F0000}"/>
    <cellStyle name="SAPBEXHLevel2X 5 13 4 2" xfId="27341" xr:uid="{00000000-0005-0000-0000-0000D76F0000}"/>
    <cellStyle name="SAPBEXHLevel2X 5 13 5" xfId="14320" xr:uid="{00000000-0005-0000-0000-0000D86F0000}"/>
    <cellStyle name="SAPBEXHLevel2X 5 13 5 2" xfId="29843" xr:uid="{00000000-0005-0000-0000-0000D96F0000}"/>
    <cellStyle name="SAPBEXHLevel2X 5 13 6" xfId="16826" xr:uid="{00000000-0005-0000-0000-0000DA6F0000}"/>
    <cellStyle name="SAPBEXHLevel2X 5 13 6 2" xfId="31964" xr:uid="{00000000-0005-0000-0000-0000DB6F0000}"/>
    <cellStyle name="SAPBEXHLevel2X 5 13 7" xfId="19436" xr:uid="{00000000-0005-0000-0000-0000DC6F0000}"/>
    <cellStyle name="SAPBEXHLevel2X 5 13 7 2" xfId="34383" xr:uid="{00000000-0005-0000-0000-0000DD6F0000}"/>
    <cellStyle name="SAPBEXHLevel2X 5 13 8" xfId="40584" xr:uid="{A442337E-3952-4A0F-96E6-68EF85E5738C}"/>
    <cellStyle name="SAPBEXHLevel2X 5 13 9" xfId="42988" xr:uid="{424E3580-20F5-4317-9542-B736A88761EC}"/>
    <cellStyle name="SAPBEXHLevel2X 5 14" xfId="3480" xr:uid="{00000000-0005-0000-0000-0000DE6F0000}"/>
    <cellStyle name="SAPBEXHLevel2X 5 14 10" xfId="45182" xr:uid="{0C7CE795-FD0E-4C7D-9AFE-319ACCC67D34}"/>
    <cellStyle name="SAPBEXHLevel2X 5 14 11" xfId="47508" xr:uid="{1AB3E28F-D996-40F8-8919-C781B43DEB90}"/>
    <cellStyle name="SAPBEXHLevel2X 5 14 2" xfId="4074" xr:uid="{00000000-0005-0000-0000-0000DF6F0000}"/>
    <cellStyle name="SAPBEXHLevel2X 5 14 2 10" xfId="46398" xr:uid="{682FA1D9-EDC6-4A44-B2A9-B078786A25FD}"/>
    <cellStyle name="SAPBEXHLevel2X 5 14 2 11" xfId="48716" xr:uid="{BBFD1741-5E9C-41F9-8986-EC97916F6ED9}"/>
    <cellStyle name="SAPBEXHLevel2X 5 14 2 2" xfId="9229" xr:uid="{00000000-0005-0000-0000-0000E06F0000}"/>
    <cellStyle name="SAPBEXHLevel2X 5 14 2 2 2" xfId="25224" xr:uid="{00000000-0005-0000-0000-0000E16F0000}"/>
    <cellStyle name="SAPBEXHLevel2X 5 14 2 3" xfId="12049" xr:uid="{00000000-0005-0000-0000-0000E26F0000}"/>
    <cellStyle name="SAPBEXHLevel2X 5 14 2 3 2" xfId="27893" xr:uid="{00000000-0005-0000-0000-0000E36F0000}"/>
    <cellStyle name="SAPBEXHLevel2X 5 14 2 4" xfId="14362" xr:uid="{00000000-0005-0000-0000-0000E46F0000}"/>
    <cellStyle name="SAPBEXHLevel2X 5 14 2 4 2" xfId="29883" xr:uid="{00000000-0005-0000-0000-0000E56F0000}"/>
    <cellStyle name="SAPBEXHLevel2X 5 14 2 5" xfId="17371" xr:uid="{00000000-0005-0000-0000-0000E66F0000}"/>
    <cellStyle name="SAPBEXHLevel2X 5 14 2 5 2" xfId="32491" xr:uid="{00000000-0005-0000-0000-0000E76F0000}"/>
    <cellStyle name="SAPBEXHLevel2X 5 14 2 6" xfId="19979" xr:uid="{00000000-0005-0000-0000-0000E86F0000}"/>
    <cellStyle name="SAPBEXHLevel2X 5 14 2 6 2" xfId="34919" xr:uid="{00000000-0005-0000-0000-0000E96F0000}"/>
    <cellStyle name="SAPBEXHLevel2X 5 14 2 7" xfId="21494" xr:uid="{00000000-0005-0000-0000-0000EA6F0000}"/>
    <cellStyle name="SAPBEXHLevel2X 5 14 2 7 2" xfId="36420" xr:uid="{00000000-0005-0000-0000-0000EB6F0000}"/>
    <cellStyle name="SAPBEXHLevel2X 5 14 2 8" xfId="38577" xr:uid="{335F3567-BD1C-431C-A761-0304636563DF}"/>
    <cellStyle name="SAPBEXHLevel2X 5 14 2 9" xfId="44208" xr:uid="{A361ED21-EB67-4CD2-B5F2-B9E0997E7007}"/>
    <cellStyle name="SAPBEXHLevel2X 5 14 3" xfId="8648" xr:uid="{00000000-0005-0000-0000-0000EC6F0000}"/>
    <cellStyle name="SAPBEXHLevel2X 5 14 3 2" xfId="24677" xr:uid="{00000000-0005-0000-0000-0000ED6F0000}"/>
    <cellStyle name="SAPBEXHLevel2X 5 14 4" xfId="11475" xr:uid="{00000000-0005-0000-0000-0000EE6F0000}"/>
    <cellStyle name="SAPBEXHLevel2X 5 14 4 2" xfId="27342" xr:uid="{00000000-0005-0000-0000-0000EF6F0000}"/>
    <cellStyle name="SAPBEXHLevel2X 5 14 5" xfId="6595" xr:uid="{00000000-0005-0000-0000-0000F06F0000}"/>
    <cellStyle name="SAPBEXHLevel2X 5 14 5 2" xfId="23133" xr:uid="{00000000-0005-0000-0000-0000F16F0000}"/>
    <cellStyle name="SAPBEXHLevel2X 5 14 6" xfId="16827" xr:uid="{00000000-0005-0000-0000-0000F26F0000}"/>
    <cellStyle name="SAPBEXHLevel2X 5 14 6 2" xfId="31965" xr:uid="{00000000-0005-0000-0000-0000F36F0000}"/>
    <cellStyle name="SAPBEXHLevel2X 5 14 7" xfId="19437" xr:uid="{00000000-0005-0000-0000-0000F46F0000}"/>
    <cellStyle name="SAPBEXHLevel2X 5 14 7 2" xfId="34384" xr:uid="{00000000-0005-0000-0000-0000F56F0000}"/>
    <cellStyle name="SAPBEXHLevel2X 5 14 8" xfId="40585" xr:uid="{2C788CF3-1FC5-46A6-BE60-1B22E5A2F4F9}"/>
    <cellStyle name="SAPBEXHLevel2X 5 14 9" xfId="42989" xr:uid="{F9A6CA42-0CC3-4526-9530-1B9D4ED1E53E}"/>
    <cellStyle name="SAPBEXHLevel2X 5 15" xfId="3481" xr:uid="{00000000-0005-0000-0000-0000F66F0000}"/>
    <cellStyle name="SAPBEXHLevel2X 5 15 10" xfId="45183" xr:uid="{571FE445-4D00-4431-BBA5-FED88E4F7010}"/>
    <cellStyle name="SAPBEXHLevel2X 5 15 11" xfId="47509" xr:uid="{CF35A2B2-836D-4842-9BF5-9682256CA373}"/>
    <cellStyle name="SAPBEXHLevel2X 5 15 2" xfId="4073" xr:uid="{00000000-0005-0000-0000-0000F76F0000}"/>
    <cellStyle name="SAPBEXHLevel2X 5 15 2 10" xfId="46399" xr:uid="{21C36803-BFE1-476F-BDEB-A76415FE7ADD}"/>
    <cellStyle name="SAPBEXHLevel2X 5 15 2 11" xfId="48717" xr:uid="{EDCDC391-A8D9-4425-B0A4-285B2BE0E340}"/>
    <cellStyle name="SAPBEXHLevel2X 5 15 2 2" xfId="9228" xr:uid="{00000000-0005-0000-0000-0000F86F0000}"/>
    <cellStyle name="SAPBEXHLevel2X 5 15 2 2 2" xfId="25223" xr:uid="{00000000-0005-0000-0000-0000F96F0000}"/>
    <cellStyle name="SAPBEXHLevel2X 5 15 2 3" xfId="12048" xr:uid="{00000000-0005-0000-0000-0000FA6F0000}"/>
    <cellStyle name="SAPBEXHLevel2X 5 15 2 3 2" xfId="27892" xr:uid="{00000000-0005-0000-0000-0000FB6F0000}"/>
    <cellStyle name="SAPBEXHLevel2X 5 15 2 4" xfId="7578" xr:uid="{00000000-0005-0000-0000-0000FC6F0000}"/>
    <cellStyle name="SAPBEXHLevel2X 5 15 2 4 2" xfId="23728" xr:uid="{00000000-0005-0000-0000-0000FD6F0000}"/>
    <cellStyle name="SAPBEXHLevel2X 5 15 2 5" xfId="17370" xr:uid="{00000000-0005-0000-0000-0000FE6F0000}"/>
    <cellStyle name="SAPBEXHLevel2X 5 15 2 5 2" xfId="32490" xr:uid="{00000000-0005-0000-0000-0000FF6F0000}"/>
    <cellStyle name="SAPBEXHLevel2X 5 15 2 6" xfId="19978" xr:uid="{00000000-0005-0000-0000-000000700000}"/>
    <cellStyle name="SAPBEXHLevel2X 5 15 2 6 2" xfId="34918" xr:uid="{00000000-0005-0000-0000-000001700000}"/>
    <cellStyle name="SAPBEXHLevel2X 5 15 2 7" xfId="21758" xr:uid="{00000000-0005-0000-0000-000002700000}"/>
    <cellStyle name="SAPBEXHLevel2X 5 15 2 7 2" xfId="36680" xr:uid="{00000000-0005-0000-0000-000003700000}"/>
    <cellStyle name="SAPBEXHLevel2X 5 15 2 8" xfId="38576" xr:uid="{B1400F25-9397-473F-AE58-58064DE63644}"/>
    <cellStyle name="SAPBEXHLevel2X 5 15 2 9" xfId="44209" xr:uid="{E94713AA-5D09-4CA2-96A7-A877D85854C5}"/>
    <cellStyle name="SAPBEXHLevel2X 5 15 3" xfId="8649" xr:uid="{00000000-0005-0000-0000-000004700000}"/>
    <cellStyle name="SAPBEXHLevel2X 5 15 3 2" xfId="24678" xr:uid="{00000000-0005-0000-0000-000005700000}"/>
    <cellStyle name="SAPBEXHLevel2X 5 15 4" xfId="11476" xr:uid="{00000000-0005-0000-0000-000006700000}"/>
    <cellStyle name="SAPBEXHLevel2X 5 15 4 2" xfId="27343" xr:uid="{00000000-0005-0000-0000-000007700000}"/>
    <cellStyle name="SAPBEXHLevel2X 5 15 5" xfId="10514" xr:uid="{00000000-0005-0000-0000-000008700000}"/>
    <cellStyle name="SAPBEXHLevel2X 5 15 5 2" xfId="26436" xr:uid="{00000000-0005-0000-0000-000009700000}"/>
    <cellStyle name="SAPBEXHLevel2X 5 15 6" xfId="16828" xr:uid="{00000000-0005-0000-0000-00000A700000}"/>
    <cellStyle name="SAPBEXHLevel2X 5 15 6 2" xfId="31966" xr:uid="{00000000-0005-0000-0000-00000B700000}"/>
    <cellStyle name="SAPBEXHLevel2X 5 15 7" xfId="19438" xr:uid="{00000000-0005-0000-0000-00000C700000}"/>
    <cellStyle name="SAPBEXHLevel2X 5 15 7 2" xfId="34385" xr:uid="{00000000-0005-0000-0000-00000D700000}"/>
    <cellStyle name="SAPBEXHLevel2X 5 15 8" xfId="39445" xr:uid="{EDF1BCB3-FE4E-444B-8A4E-B5F9585B2912}"/>
    <cellStyle name="SAPBEXHLevel2X 5 15 9" xfId="42990" xr:uid="{2E904F7F-6A81-4827-A6E6-E3142DCF7205}"/>
    <cellStyle name="SAPBEXHLevel2X 5 16" xfId="3475" xr:uid="{00000000-0005-0000-0000-00000E700000}"/>
    <cellStyle name="SAPBEXHLevel2X 5 16 10" xfId="42353" xr:uid="{D39FE1D7-2A30-4EC6-9BF4-4C62719C867F}"/>
    <cellStyle name="SAPBEXHLevel2X 5 16 11" xfId="44830" xr:uid="{17AD028E-42DA-4FE7-B923-5E82C69473DD}"/>
    <cellStyle name="SAPBEXHLevel2X 5 16 12" xfId="46886" xr:uid="{39A3616D-28A5-481E-9027-814C2F418E33}"/>
    <cellStyle name="SAPBEXHLevel2X 5 16 13" xfId="49189" xr:uid="{9568FC26-D7AB-4F34-8322-0A61FD11BC77}"/>
    <cellStyle name="SAPBEXHLevel2X 5 16 2" xfId="8643" xr:uid="{00000000-0005-0000-0000-00000F700000}"/>
    <cellStyle name="SAPBEXHLevel2X 5 16 2 2" xfId="24672" xr:uid="{00000000-0005-0000-0000-000010700000}"/>
    <cellStyle name="SAPBEXHLevel2X 5 16 3" xfId="11470" xr:uid="{00000000-0005-0000-0000-000011700000}"/>
    <cellStyle name="SAPBEXHLevel2X 5 16 3 2" xfId="27337" xr:uid="{00000000-0005-0000-0000-000012700000}"/>
    <cellStyle name="SAPBEXHLevel2X 5 16 4" xfId="7572" xr:uid="{00000000-0005-0000-0000-000013700000}"/>
    <cellStyle name="SAPBEXHLevel2X 5 16 4 2" xfId="23724" xr:uid="{00000000-0005-0000-0000-000014700000}"/>
    <cellStyle name="SAPBEXHLevel2X 5 16 5" xfId="16822" xr:uid="{00000000-0005-0000-0000-000015700000}"/>
    <cellStyle name="SAPBEXHLevel2X 5 16 5 2" xfId="31960" xr:uid="{00000000-0005-0000-0000-000016700000}"/>
    <cellStyle name="SAPBEXHLevel2X 5 16 6" xfId="19432" xr:uid="{00000000-0005-0000-0000-000017700000}"/>
    <cellStyle name="SAPBEXHLevel2X 5 16 6 2" xfId="34379" xr:uid="{00000000-0005-0000-0000-000018700000}"/>
    <cellStyle name="SAPBEXHLevel2X 5 16 7" xfId="21435" xr:uid="{00000000-0005-0000-0000-000019700000}"/>
    <cellStyle name="SAPBEXHLevel2X 5 16 7 2" xfId="36361" xr:uid="{00000000-0005-0000-0000-00001A700000}"/>
    <cellStyle name="SAPBEXHLevel2X 5 16 8" xfId="6383" xr:uid="{00000000-0005-0000-0000-00001B700000}"/>
    <cellStyle name="SAPBEXHLevel2X 5 16 9" xfId="41914" xr:uid="{E40F9983-E2F5-45F8-90DA-51869B0316FA}"/>
    <cellStyle name="SAPBEXHLevel2X 5 17" xfId="4079" xr:uid="{00000000-0005-0000-0000-00001C700000}"/>
    <cellStyle name="SAPBEXHLevel2X 5 17 10" xfId="45524" xr:uid="{E901F190-2CB8-447C-AEF1-CAA1272C9D7C}"/>
    <cellStyle name="SAPBEXHLevel2X 5 17 11" xfId="47846" xr:uid="{A5D4BED6-22E5-4AE4-900D-BF8A091A2DC4}"/>
    <cellStyle name="SAPBEXHLevel2X 5 17 2" xfId="9234" xr:uid="{00000000-0005-0000-0000-00001D700000}"/>
    <cellStyle name="SAPBEXHLevel2X 5 17 2 2" xfId="25229" xr:uid="{00000000-0005-0000-0000-00001E700000}"/>
    <cellStyle name="SAPBEXHLevel2X 5 17 3" xfId="12054" xr:uid="{00000000-0005-0000-0000-00001F700000}"/>
    <cellStyle name="SAPBEXHLevel2X 5 17 3 2" xfId="27898" xr:uid="{00000000-0005-0000-0000-000020700000}"/>
    <cellStyle name="SAPBEXHLevel2X 5 17 4" xfId="14364" xr:uid="{00000000-0005-0000-0000-000021700000}"/>
    <cellStyle name="SAPBEXHLevel2X 5 17 4 2" xfId="29885" xr:uid="{00000000-0005-0000-0000-000022700000}"/>
    <cellStyle name="SAPBEXHLevel2X 5 17 5" xfId="17376" xr:uid="{00000000-0005-0000-0000-000023700000}"/>
    <cellStyle name="SAPBEXHLevel2X 5 17 5 2" xfId="32496" xr:uid="{00000000-0005-0000-0000-000024700000}"/>
    <cellStyle name="SAPBEXHLevel2X 5 17 6" xfId="19984" xr:uid="{00000000-0005-0000-0000-000025700000}"/>
    <cellStyle name="SAPBEXHLevel2X 5 17 6 2" xfId="34924" xr:uid="{00000000-0005-0000-0000-000026700000}"/>
    <cellStyle name="SAPBEXHLevel2X 5 17 7" xfId="21618" xr:uid="{00000000-0005-0000-0000-000027700000}"/>
    <cellStyle name="SAPBEXHLevel2X 5 17 7 2" xfId="36544" xr:uid="{00000000-0005-0000-0000-000028700000}"/>
    <cellStyle name="SAPBEXHLevel2X 5 17 8" xfId="40366" xr:uid="{137F7D61-C167-4AB6-98D0-9428CE3932E5}"/>
    <cellStyle name="SAPBEXHLevel2X 5 17 9" xfId="38131" xr:uid="{787E5082-756B-4D2A-8CD5-42630529BF9A}"/>
    <cellStyle name="SAPBEXHLevel2X 5 18" xfId="5370" xr:uid="{00000000-0005-0000-0000-000029700000}"/>
    <cellStyle name="SAPBEXHLevel2X 5 18 2" xfId="22640" xr:uid="{00000000-0005-0000-0000-00002A700000}"/>
    <cellStyle name="SAPBEXHLevel2X 5 19" xfId="6853" xr:uid="{00000000-0005-0000-0000-00002B700000}"/>
    <cellStyle name="SAPBEXHLevel2X 5 19 2" xfId="23297" xr:uid="{00000000-0005-0000-0000-00002C700000}"/>
    <cellStyle name="SAPBEXHLevel2X 5 2" xfId="900" xr:uid="{00000000-0005-0000-0000-00002D700000}"/>
    <cellStyle name="SAPBEXHLevel2X 5 2 10" xfId="5087" xr:uid="{00000000-0005-0000-0000-00002E700000}"/>
    <cellStyle name="SAPBEXHLevel2X 5 2 11" xfId="39444" xr:uid="{7B4B063D-6F49-415F-A66A-4F6A08A86A40}"/>
    <cellStyle name="SAPBEXHLevel2X 5 2 12" xfId="42991" xr:uid="{56FCD939-C14A-44ED-92C2-5368008394AB}"/>
    <cellStyle name="SAPBEXHLevel2X 5 2 13" xfId="45184" xr:uid="{BD1A12F4-9EE1-4EF4-80DB-CA137D1E5D55}"/>
    <cellStyle name="SAPBEXHLevel2X 5 2 14" xfId="47510" xr:uid="{D3D8E769-E842-425C-8972-04BA40E6AE11}"/>
    <cellStyle name="SAPBEXHLevel2X 5 2 2" xfId="3482" xr:uid="{00000000-0005-0000-0000-00002F700000}"/>
    <cellStyle name="SAPBEXHLevel2X 5 2 2 10" xfId="44210" xr:uid="{D9590C26-9940-46C3-9397-11AD16C3BF32}"/>
    <cellStyle name="SAPBEXHLevel2X 5 2 2 11" xfId="46400" xr:uid="{A80BF6B1-FDE1-4C2F-BD0D-0200AA8F375A}"/>
    <cellStyle name="SAPBEXHLevel2X 5 2 2 12" xfId="48718" xr:uid="{EF97E163-DC19-48A0-8296-6EC5FFB7594B}"/>
    <cellStyle name="SAPBEXHLevel2X 5 2 2 2" xfId="8650" xr:uid="{00000000-0005-0000-0000-000030700000}"/>
    <cellStyle name="SAPBEXHLevel2X 5 2 2 2 2" xfId="24679" xr:uid="{00000000-0005-0000-0000-000031700000}"/>
    <cellStyle name="SAPBEXHLevel2X 5 2 2 3" xfId="11477" xr:uid="{00000000-0005-0000-0000-000032700000}"/>
    <cellStyle name="SAPBEXHLevel2X 5 2 2 3 2" xfId="27344" xr:uid="{00000000-0005-0000-0000-000033700000}"/>
    <cellStyle name="SAPBEXHLevel2X 5 2 2 4" xfId="6596" xr:uid="{00000000-0005-0000-0000-000034700000}"/>
    <cellStyle name="SAPBEXHLevel2X 5 2 2 4 2" xfId="23134" xr:uid="{00000000-0005-0000-0000-000035700000}"/>
    <cellStyle name="SAPBEXHLevel2X 5 2 2 5" xfId="16829" xr:uid="{00000000-0005-0000-0000-000036700000}"/>
    <cellStyle name="SAPBEXHLevel2X 5 2 2 5 2" xfId="31967" xr:uid="{00000000-0005-0000-0000-000037700000}"/>
    <cellStyle name="SAPBEXHLevel2X 5 2 2 6" xfId="19439" xr:uid="{00000000-0005-0000-0000-000038700000}"/>
    <cellStyle name="SAPBEXHLevel2X 5 2 2 6 2" xfId="34386" xr:uid="{00000000-0005-0000-0000-000039700000}"/>
    <cellStyle name="SAPBEXHLevel2X 5 2 2 7" xfId="21436" xr:uid="{00000000-0005-0000-0000-00003A700000}"/>
    <cellStyle name="SAPBEXHLevel2X 5 2 2 7 2" xfId="36362" xr:uid="{00000000-0005-0000-0000-00003B700000}"/>
    <cellStyle name="SAPBEXHLevel2X 5 2 2 8" xfId="6384" xr:uid="{00000000-0005-0000-0000-00003C700000}"/>
    <cellStyle name="SAPBEXHLevel2X 5 2 2 9" xfId="38575" xr:uid="{1B84AE52-32E1-4817-AC19-574D249E65EB}"/>
    <cellStyle name="SAPBEXHLevel2X 5 2 3" xfId="4072" xr:uid="{00000000-0005-0000-0000-00003D700000}"/>
    <cellStyle name="SAPBEXHLevel2X 5 2 3 2" xfId="9227" xr:uid="{00000000-0005-0000-0000-00003E700000}"/>
    <cellStyle name="SAPBEXHLevel2X 5 2 3 2 2" xfId="25222" xr:uid="{00000000-0005-0000-0000-00003F700000}"/>
    <cellStyle name="SAPBEXHLevel2X 5 2 3 3" xfId="12047" xr:uid="{00000000-0005-0000-0000-000040700000}"/>
    <cellStyle name="SAPBEXHLevel2X 5 2 3 3 2" xfId="27891" xr:uid="{00000000-0005-0000-0000-000041700000}"/>
    <cellStyle name="SAPBEXHLevel2X 5 2 3 4" xfId="14576" xr:uid="{00000000-0005-0000-0000-000042700000}"/>
    <cellStyle name="SAPBEXHLevel2X 5 2 3 4 2" xfId="30078" xr:uid="{00000000-0005-0000-0000-000043700000}"/>
    <cellStyle name="SAPBEXHLevel2X 5 2 3 5" xfId="17369" xr:uid="{00000000-0005-0000-0000-000044700000}"/>
    <cellStyle name="SAPBEXHLevel2X 5 2 3 5 2" xfId="32489" xr:uid="{00000000-0005-0000-0000-000045700000}"/>
    <cellStyle name="SAPBEXHLevel2X 5 2 3 6" xfId="19977" xr:uid="{00000000-0005-0000-0000-000046700000}"/>
    <cellStyle name="SAPBEXHLevel2X 5 2 3 6 2" xfId="34917" xr:uid="{00000000-0005-0000-0000-000047700000}"/>
    <cellStyle name="SAPBEXHLevel2X 5 2 3 7" xfId="21493" xr:uid="{00000000-0005-0000-0000-000048700000}"/>
    <cellStyle name="SAPBEXHLevel2X 5 2 3 7 2" xfId="36419" xr:uid="{00000000-0005-0000-0000-000049700000}"/>
    <cellStyle name="SAPBEXHLevel2X 5 2 4" xfId="5369" xr:uid="{00000000-0005-0000-0000-00004A700000}"/>
    <cellStyle name="SAPBEXHLevel2X 5 2 4 2" xfId="22639" xr:uid="{00000000-0005-0000-0000-00004B700000}"/>
    <cellStyle name="SAPBEXHLevel2X 5 2 5" xfId="6852" xr:uid="{00000000-0005-0000-0000-00004C700000}"/>
    <cellStyle name="SAPBEXHLevel2X 5 2 5 2" xfId="23296" xr:uid="{00000000-0005-0000-0000-00004D700000}"/>
    <cellStyle name="SAPBEXHLevel2X 5 2 6" xfId="6602" xr:uid="{00000000-0005-0000-0000-00004E700000}"/>
    <cellStyle name="SAPBEXHLevel2X 5 2 6 2" xfId="23140" xr:uid="{00000000-0005-0000-0000-00004F700000}"/>
    <cellStyle name="SAPBEXHLevel2X 5 2 7" xfId="13421" xr:uid="{00000000-0005-0000-0000-000050700000}"/>
    <cellStyle name="SAPBEXHLevel2X 5 2 7 2" xfId="29088" xr:uid="{00000000-0005-0000-0000-000051700000}"/>
    <cellStyle name="SAPBEXHLevel2X 5 2 8" xfId="13476" xr:uid="{00000000-0005-0000-0000-000052700000}"/>
    <cellStyle name="SAPBEXHLevel2X 5 2 8 2" xfId="29119" xr:uid="{00000000-0005-0000-0000-000053700000}"/>
    <cellStyle name="SAPBEXHLevel2X 5 2 9" xfId="6557" xr:uid="{00000000-0005-0000-0000-000054700000}"/>
    <cellStyle name="SAPBEXHLevel2X 5 2 9 2" xfId="23115" xr:uid="{00000000-0005-0000-0000-000055700000}"/>
    <cellStyle name="SAPBEXHLevel2X 5 20" xfId="15140" xr:uid="{00000000-0005-0000-0000-000056700000}"/>
    <cellStyle name="SAPBEXHLevel2X 5 20 2" xfId="30562" xr:uid="{00000000-0005-0000-0000-000057700000}"/>
    <cellStyle name="SAPBEXHLevel2X 5 21" xfId="7199" xr:uid="{00000000-0005-0000-0000-000058700000}"/>
    <cellStyle name="SAPBEXHLevel2X 5 21 2" xfId="23473" xr:uid="{00000000-0005-0000-0000-000059700000}"/>
    <cellStyle name="SAPBEXHLevel2X 5 22" xfId="15858" xr:uid="{00000000-0005-0000-0000-00005A700000}"/>
    <cellStyle name="SAPBEXHLevel2X 5 22 2" xfId="31080" xr:uid="{00000000-0005-0000-0000-00005B700000}"/>
    <cellStyle name="SAPBEXHLevel2X 5 23" xfId="19760" xr:uid="{00000000-0005-0000-0000-00005C700000}"/>
    <cellStyle name="SAPBEXHLevel2X 5 23 2" xfId="34701" xr:uid="{00000000-0005-0000-0000-00005D700000}"/>
    <cellStyle name="SAPBEXHLevel2X 5 24" xfId="5086" xr:uid="{00000000-0005-0000-0000-00005E700000}"/>
    <cellStyle name="SAPBEXHLevel2X 5 25" xfId="6452" xr:uid="{00000000-0005-0000-0000-00005F700000}"/>
    <cellStyle name="SAPBEXHLevel2X 5 26" xfId="38275" xr:uid="{EA1C489D-7713-47D5-BC06-18223E8E28C1}"/>
    <cellStyle name="SAPBEXHLevel2X 5 27" xfId="40191" xr:uid="{8435BF78-11D9-413C-9D5A-9C76C53AEE51}"/>
    <cellStyle name="SAPBEXHLevel2X 5 28" xfId="40006" xr:uid="{C6A0553C-B9B8-41E2-B397-FCC6CFE0C450}"/>
    <cellStyle name="SAPBEXHLevel2X 5 29" xfId="40018" xr:uid="{CB8D6E48-9EFA-4B73-BF72-5998BAC6D1BA}"/>
    <cellStyle name="SAPBEXHLevel2X 5 3" xfId="3483" xr:uid="{00000000-0005-0000-0000-000060700000}"/>
    <cellStyle name="SAPBEXHLevel2X 5 3 10" xfId="42992" xr:uid="{1AC5B540-BBDA-4E2E-9A42-D978F941428D}"/>
    <cellStyle name="SAPBEXHLevel2X 5 3 11" xfId="45185" xr:uid="{61432F90-8396-45EC-8C6C-8C8A7DFCC9D5}"/>
    <cellStyle name="SAPBEXHLevel2X 5 3 12" xfId="47511" xr:uid="{6BE47A8D-8F20-4044-8C6F-568E5FFD15DC}"/>
    <cellStyle name="SAPBEXHLevel2X 5 3 2" xfId="4071" xr:uid="{00000000-0005-0000-0000-000061700000}"/>
    <cellStyle name="SAPBEXHLevel2X 5 3 2 10" xfId="46401" xr:uid="{86FD1E00-177F-4344-A194-5D8A829D1E76}"/>
    <cellStyle name="SAPBEXHLevel2X 5 3 2 11" xfId="48719" xr:uid="{C204B447-1AE1-4FE8-A4D6-A11777083854}"/>
    <cellStyle name="SAPBEXHLevel2X 5 3 2 2" xfId="9226" xr:uid="{00000000-0005-0000-0000-000062700000}"/>
    <cellStyle name="SAPBEXHLevel2X 5 3 2 2 2" xfId="25221" xr:uid="{00000000-0005-0000-0000-000063700000}"/>
    <cellStyle name="SAPBEXHLevel2X 5 3 2 3" xfId="12046" xr:uid="{00000000-0005-0000-0000-000064700000}"/>
    <cellStyle name="SAPBEXHLevel2X 5 3 2 3 2" xfId="27890" xr:uid="{00000000-0005-0000-0000-000065700000}"/>
    <cellStyle name="SAPBEXHLevel2X 5 3 2 4" xfId="5964" xr:uid="{00000000-0005-0000-0000-000066700000}"/>
    <cellStyle name="SAPBEXHLevel2X 5 3 2 4 2" xfId="22938" xr:uid="{00000000-0005-0000-0000-000067700000}"/>
    <cellStyle name="SAPBEXHLevel2X 5 3 2 5" xfId="17368" xr:uid="{00000000-0005-0000-0000-000068700000}"/>
    <cellStyle name="SAPBEXHLevel2X 5 3 2 5 2" xfId="32488" xr:uid="{00000000-0005-0000-0000-000069700000}"/>
    <cellStyle name="SAPBEXHLevel2X 5 3 2 6" xfId="19976" xr:uid="{00000000-0005-0000-0000-00006A700000}"/>
    <cellStyle name="SAPBEXHLevel2X 5 3 2 6 2" xfId="34916" xr:uid="{00000000-0005-0000-0000-00006B700000}"/>
    <cellStyle name="SAPBEXHLevel2X 5 3 2 7" xfId="21199" xr:uid="{00000000-0005-0000-0000-00006C700000}"/>
    <cellStyle name="SAPBEXHLevel2X 5 3 2 7 2" xfId="36125" xr:uid="{00000000-0005-0000-0000-00006D700000}"/>
    <cellStyle name="SAPBEXHLevel2X 5 3 2 8" xfId="38574" xr:uid="{5E956074-7A81-4AD1-A7C1-066A732C3EC3}"/>
    <cellStyle name="SAPBEXHLevel2X 5 3 2 9" xfId="44211" xr:uid="{C38A98E8-DF3B-4975-8FBD-FAA5B5F94C4D}"/>
    <cellStyle name="SAPBEXHLevel2X 5 3 3" xfId="8651" xr:uid="{00000000-0005-0000-0000-00006E700000}"/>
    <cellStyle name="SAPBEXHLevel2X 5 3 3 2" xfId="24680" xr:uid="{00000000-0005-0000-0000-00006F700000}"/>
    <cellStyle name="SAPBEXHLevel2X 5 3 4" xfId="11478" xr:uid="{00000000-0005-0000-0000-000070700000}"/>
    <cellStyle name="SAPBEXHLevel2X 5 3 4 2" xfId="27345" xr:uid="{00000000-0005-0000-0000-000071700000}"/>
    <cellStyle name="SAPBEXHLevel2X 5 3 5" xfId="15286" xr:uid="{00000000-0005-0000-0000-000072700000}"/>
    <cellStyle name="SAPBEXHLevel2X 5 3 5 2" xfId="30695" xr:uid="{00000000-0005-0000-0000-000073700000}"/>
    <cellStyle name="SAPBEXHLevel2X 5 3 6" xfId="16830" xr:uid="{00000000-0005-0000-0000-000074700000}"/>
    <cellStyle name="SAPBEXHLevel2X 5 3 6 2" xfId="31968" xr:uid="{00000000-0005-0000-0000-000075700000}"/>
    <cellStyle name="SAPBEXHLevel2X 5 3 7" xfId="19440" xr:uid="{00000000-0005-0000-0000-000076700000}"/>
    <cellStyle name="SAPBEXHLevel2X 5 3 7 2" xfId="34387" xr:uid="{00000000-0005-0000-0000-000077700000}"/>
    <cellStyle name="SAPBEXHLevel2X 5 3 8" xfId="22214" xr:uid="{00000000-0005-0000-0000-000078700000}"/>
    <cellStyle name="SAPBEXHLevel2X 5 3 9" xfId="40582" xr:uid="{C603D286-A563-4453-8B80-39131D16A0F4}"/>
    <cellStyle name="SAPBEXHLevel2X 5 4" xfId="3484" xr:uid="{00000000-0005-0000-0000-000079700000}"/>
    <cellStyle name="SAPBEXHLevel2X 5 4 10" xfId="45186" xr:uid="{59CFEF1D-F9FF-4973-A1BD-B2A23651FA25}"/>
    <cellStyle name="SAPBEXHLevel2X 5 4 11" xfId="47512" xr:uid="{716BB5AA-6779-4C4B-8EFC-C91ED90C921B}"/>
    <cellStyle name="SAPBEXHLevel2X 5 4 2" xfId="4070" xr:uid="{00000000-0005-0000-0000-00007A700000}"/>
    <cellStyle name="SAPBEXHLevel2X 5 4 2 10" xfId="46402" xr:uid="{527F5552-22E6-49E8-BB3C-9119DC9ABEE0}"/>
    <cellStyle name="SAPBEXHLevel2X 5 4 2 11" xfId="48720" xr:uid="{A9A50D4C-B4EA-41B9-81FA-A947263D0398}"/>
    <cellStyle name="SAPBEXHLevel2X 5 4 2 2" xfId="9225" xr:uid="{00000000-0005-0000-0000-00007B700000}"/>
    <cellStyle name="SAPBEXHLevel2X 5 4 2 2 2" xfId="25220" xr:uid="{00000000-0005-0000-0000-00007C700000}"/>
    <cellStyle name="SAPBEXHLevel2X 5 4 2 3" xfId="12045" xr:uid="{00000000-0005-0000-0000-00007D700000}"/>
    <cellStyle name="SAPBEXHLevel2X 5 4 2 3 2" xfId="27889" xr:uid="{00000000-0005-0000-0000-00007E700000}"/>
    <cellStyle name="SAPBEXHLevel2X 5 4 2 4" xfId="7577" xr:uid="{00000000-0005-0000-0000-00007F700000}"/>
    <cellStyle name="SAPBEXHLevel2X 5 4 2 4 2" xfId="23727" xr:uid="{00000000-0005-0000-0000-000080700000}"/>
    <cellStyle name="SAPBEXHLevel2X 5 4 2 5" xfId="17367" xr:uid="{00000000-0005-0000-0000-000081700000}"/>
    <cellStyle name="SAPBEXHLevel2X 5 4 2 5 2" xfId="32487" xr:uid="{00000000-0005-0000-0000-000082700000}"/>
    <cellStyle name="SAPBEXHLevel2X 5 4 2 6" xfId="19975" xr:uid="{00000000-0005-0000-0000-000083700000}"/>
    <cellStyle name="SAPBEXHLevel2X 5 4 2 6 2" xfId="34915" xr:uid="{00000000-0005-0000-0000-000084700000}"/>
    <cellStyle name="SAPBEXHLevel2X 5 4 2 7" xfId="20893" xr:uid="{00000000-0005-0000-0000-000085700000}"/>
    <cellStyle name="SAPBEXHLevel2X 5 4 2 7 2" xfId="35820" xr:uid="{00000000-0005-0000-0000-000086700000}"/>
    <cellStyle name="SAPBEXHLevel2X 5 4 2 8" xfId="38573" xr:uid="{72DF65CB-D466-4F65-B1CB-8855237D1A05}"/>
    <cellStyle name="SAPBEXHLevel2X 5 4 2 9" xfId="44212" xr:uid="{AE13905A-A23F-4720-B72A-BC7013D8885C}"/>
    <cellStyle name="SAPBEXHLevel2X 5 4 3" xfId="8652" xr:uid="{00000000-0005-0000-0000-000087700000}"/>
    <cellStyle name="SAPBEXHLevel2X 5 4 3 2" xfId="24681" xr:uid="{00000000-0005-0000-0000-000088700000}"/>
    <cellStyle name="SAPBEXHLevel2X 5 4 4" xfId="11479" xr:uid="{00000000-0005-0000-0000-000089700000}"/>
    <cellStyle name="SAPBEXHLevel2X 5 4 4 2" xfId="27346" xr:uid="{00000000-0005-0000-0000-00008A700000}"/>
    <cellStyle name="SAPBEXHLevel2X 5 4 5" xfId="15287" xr:uid="{00000000-0005-0000-0000-00008B700000}"/>
    <cellStyle name="SAPBEXHLevel2X 5 4 5 2" xfId="30696" xr:uid="{00000000-0005-0000-0000-00008C700000}"/>
    <cellStyle name="SAPBEXHLevel2X 5 4 6" xfId="16831" xr:uid="{00000000-0005-0000-0000-00008D700000}"/>
    <cellStyle name="SAPBEXHLevel2X 5 4 6 2" xfId="31969" xr:uid="{00000000-0005-0000-0000-00008E700000}"/>
    <cellStyle name="SAPBEXHLevel2X 5 4 7" xfId="19441" xr:uid="{00000000-0005-0000-0000-00008F700000}"/>
    <cellStyle name="SAPBEXHLevel2X 5 4 7 2" xfId="34388" xr:uid="{00000000-0005-0000-0000-000090700000}"/>
    <cellStyle name="SAPBEXHLevel2X 5 4 8" xfId="40583" xr:uid="{7A0DF005-C3B7-44FB-B736-5167C2D13AE0}"/>
    <cellStyle name="SAPBEXHLevel2X 5 4 9" xfId="42993" xr:uid="{7240542B-2D52-4E10-9F8D-CA345539E243}"/>
    <cellStyle name="SAPBEXHLevel2X 5 5" xfId="3485" xr:uid="{00000000-0005-0000-0000-000091700000}"/>
    <cellStyle name="SAPBEXHLevel2X 5 5 10" xfId="45187" xr:uid="{137B039E-94DA-498A-B0DD-0BC6391F21DF}"/>
    <cellStyle name="SAPBEXHLevel2X 5 5 11" xfId="47513" xr:uid="{29024D12-F64D-423C-8FE6-54C581F423BA}"/>
    <cellStyle name="SAPBEXHLevel2X 5 5 2" xfId="4069" xr:uid="{00000000-0005-0000-0000-000092700000}"/>
    <cellStyle name="SAPBEXHLevel2X 5 5 2 10" xfId="46403" xr:uid="{4AB6A546-5343-4BB5-B3AA-0C412C308A8C}"/>
    <cellStyle name="SAPBEXHLevel2X 5 5 2 11" xfId="48721" xr:uid="{2BFC674D-8206-4463-9728-EFEA5FA55A83}"/>
    <cellStyle name="SAPBEXHLevel2X 5 5 2 2" xfId="9224" xr:uid="{00000000-0005-0000-0000-000093700000}"/>
    <cellStyle name="SAPBEXHLevel2X 5 5 2 2 2" xfId="25219" xr:uid="{00000000-0005-0000-0000-000094700000}"/>
    <cellStyle name="SAPBEXHLevel2X 5 5 2 3" xfId="12044" xr:uid="{00000000-0005-0000-0000-000095700000}"/>
    <cellStyle name="SAPBEXHLevel2X 5 5 2 3 2" xfId="27888" xr:uid="{00000000-0005-0000-0000-000096700000}"/>
    <cellStyle name="SAPBEXHLevel2X 5 5 2 4" xfId="14577" xr:uid="{00000000-0005-0000-0000-000097700000}"/>
    <cellStyle name="SAPBEXHLevel2X 5 5 2 4 2" xfId="30079" xr:uid="{00000000-0005-0000-0000-000098700000}"/>
    <cellStyle name="SAPBEXHLevel2X 5 5 2 5" xfId="17366" xr:uid="{00000000-0005-0000-0000-000099700000}"/>
    <cellStyle name="SAPBEXHLevel2X 5 5 2 5 2" xfId="32486" xr:uid="{00000000-0005-0000-0000-00009A700000}"/>
    <cellStyle name="SAPBEXHLevel2X 5 5 2 6" xfId="19974" xr:uid="{00000000-0005-0000-0000-00009B700000}"/>
    <cellStyle name="SAPBEXHLevel2X 5 5 2 6 2" xfId="34914" xr:uid="{00000000-0005-0000-0000-00009C700000}"/>
    <cellStyle name="SAPBEXHLevel2X 5 5 2 7" xfId="21989" xr:uid="{00000000-0005-0000-0000-00009D700000}"/>
    <cellStyle name="SAPBEXHLevel2X 5 5 2 7 2" xfId="36908" xr:uid="{00000000-0005-0000-0000-00009E700000}"/>
    <cellStyle name="SAPBEXHLevel2X 5 5 2 8" xfId="38572" xr:uid="{2D526015-5112-4E3C-9770-F378CB5DF89F}"/>
    <cellStyle name="SAPBEXHLevel2X 5 5 2 9" xfId="44213" xr:uid="{DF703046-738F-4604-A7AB-19540558AF56}"/>
    <cellStyle name="SAPBEXHLevel2X 5 5 3" xfId="8653" xr:uid="{00000000-0005-0000-0000-00009F700000}"/>
    <cellStyle name="SAPBEXHLevel2X 5 5 3 2" xfId="24682" xr:uid="{00000000-0005-0000-0000-0000A0700000}"/>
    <cellStyle name="SAPBEXHLevel2X 5 5 4" xfId="11480" xr:uid="{00000000-0005-0000-0000-0000A1700000}"/>
    <cellStyle name="SAPBEXHLevel2X 5 5 4 2" xfId="27347" xr:uid="{00000000-0005-0000-0000-0000A2700000}"/>
    <cellStyle name="SAPBEXHLevel2X 5 5 5" xfId="14617" xr:uid="{00000000-0005-0000-0000-0000A3700000}"/>
    <cellStyle name="SAPBEXHLevel2X 5 5 5 2" xfId="30118" xr:uid="{00000000-0005-0000-0000-0000A4700000}"/>
    <cellStyle name="SAPBEXHLevel2X 5 5 6" xfId="16832" xr:uid="{00000000-0005-0000-0000-0000A5700000}"/>
    <cellStyle name="SAPBEXHLevel2X 5 5 6 2" xfId="31970" xr:uid="{00000000-0005-0000-0000-0000A6700000}"/>
    <cellStyle name="SAPBEXHLevel2X 5 5 7" xfId="19442" xr:uid="{00000000-0005-0000-0000-0000A7700000}"/>
    <cellStyle name="SAPBEXHLevel2X 5 5 7 2" xfId="34389" xr:uid="{00000000-0005-0000-0000-0000A8700000}"/>
    <cellStyle name="SAPBEXHLevel2X 5 5 8" xfId="39443" xr:uid="{65E41812-B36F-44BE-BE00-E52036A4A633}"/>
    <cellStyle name="SAPBEXHLevel2X 5 5 9" xfId="42994" xr:uid="{F7F0AAD7-88FF-4FB5-B97F-7D92CD55874D}"/>
    <cellStyle name="SAPBEXHLevel2X 5 6" xfId="3486" xr:uid="{00000000-0005-0000-0000-0000A9700000}"/>
    <cellStyle name="SAPBEXHLevel2X 5 6 10" xfId="45188" xr:uid="{308DC877-35D9-47A3-8FBB-281497899B95}"/>
    <cellStyle name="SAPBEXHLevel2X 5 6 11" xfId="47514" xr:uid="{0E25318B-0867-4418-92A7-BFE0F79A4CF7}"/>
    <cellStyle name="SAPBEXHLevel2X 5 6 2" xfId="4068" xr:uid="{00000000-0005-0000-0000-0000AA700000}"/>
    <cellStyle name="SAPBEXHLevel2X 5 6 2 10" xfId="46404" xr:uid="{E8BFA36E-11C6-4996-9451-5C18DAEB6302}"/>
    <cellStyle name="SAPBEXHLevel2X 5 6 2 11" xfId="48722" xr:uid="{A3E21B3C-A156-41DE-AA1D-723A5F6ADAAF}"/>
    <cellStyle name="SAPBEXHLevel2X 5 6 2 2" xfId="9223" xr:uid="{00000000-0005-0000-0000-0000AB700000}"/>
    <cellStyle name="SAPBEXHLevel2X 5 6 2 2 2" xfId="25218" xr:uid="{00000000-0005-0000-0000-0000AC700000}"/>
    <cellStyle name="SAPBEXHLevel2X 5 6 2 3" xfId="12043" xr:uid="{00000000-0005-0000-0000-0000AD700000}"/>
    <cellStyle name="SAPBEXHLevel2X 5 6 2 3 2" xfId="27887" xr:uid="{00000000-0005-0000-0000-0000AE700000}"/>
    <cellStyle name="SAPBEXHLevel2X 5 6 2 4" xfId="14360" xr:uid="{00000000-0005-0000-0000-0000AF700000}"/>
    <cellStyle name="SAPBEXHLevel2X 5 6 2 4 2" xfId="29881" xr:uid="{00000000-0005-0000-0000-0000B0700000}"/>
    <cellStyle name="SAPBEXHLevel2X 5 6 2 5" xfId="17365" xr:uid="{00000000-0005-0000-0000-0000B1700000}"/>
    <cellStyle name="SAPBEXHLevel2X 5 6 2 5 2" xfId="32485" xr:uid="{00000000-0005-0000-0000-0000B2700000}"/>
    <cellStyle name="SAPBEXHLevel2X 5 6 2 6" xfId="19973" xr:uid="{00000000-0005-0000-0000-0000B3700000}"/>
    <cellStyle name="SAPBEXHLevel2X 5 6 2 6 2" xfId="34913" xr:uid="{00000000-0005-0000-0000-0000B4700000}"/>
    <cellStyle name="SAPBEXHLevel2X 5 6 2 7" xfId="21988" xr:uid="{00000000-0005-0000-0000-0000B5700000}"/>
    <cellStyle name="SAPBEXHLevel2X 5 6 2 7 2" xfId="36907" xr:uid="{00000000-0005-0000-0000-0000B6700000}"/>
    <cellStyle name="SAPBEXHLevel2X 5 6 2 8" xfId="38571" xr:uid="{AAD75F81-E0B2-47B8-933D-841399CECBB2}"/>
    <cellStyle name="SAPBEXHLevel2X 5 6 2 9" xfId="44214" xr:uid="{ACCC68CE-11F9-496A-A179-FA7E8B29AECE}"/>
    <cellStyle name="SAPBEXHLevel2X 5 6 3" xfId="8654" xr:uid="{00000000-0005-0000-0000-0000B7700000}"/>
    <cellStyle name="SAPBEXHLevel2X 5 6 3 2" xfId="24683" xr:uid="{00000000-0005-0000-0000-0000B8700000}"/>
    <cellStyle name="SAPBEXHLevel2X 5 6 4" xfId="11481" xr:uid="{00000000-0005-0000-0000-0000B9700000}"/>
    <cellStyle name="SAPBEXHLevel2X 5 6 4 2" xfId="27348" xr:uid="{00000000-0005-0000-0000-0000BA700000}"/>
    <cellStyle name="SAPBEXHLevel2X 5 6 5" xfId="13093" xr:uid="{00000000-0005-0000-0000-0000BB700000}"/>
    <cellStyle name="SAPBEXHLevel2X 5 6 5 2" xfId="28873" xr:uid="{00000000-0005-0000-0000-0000BC700000}"/>
    <cellStyle name="SAPBEXHLevel2X 5 6 6" xfId="16833" xr:uid="{00000000-0005-0000-0000-0000BD700000}"/>
    <cellStyle name="SAPBEXHLevel2X 5 6 6 2" xfId="31971" xr:uid="{00000000-0005-0000-0000-0000BE700000}"/>
    <cellStyle name="SAPBEXHLevel2X 5 6 7" xfId="19443" xr:uid="{00000000-0005-0000-0000-0000BF700000}"/>
    <cellStyle name="SAPBEXHLevel2X 5 6 7 2" xfId="34390" xr:uid="{00000000-0005-0000-0000-0000C0700000}"/>
    <cellStyle name="SAPBEXHLevel2X 5 6 8" xfId="39442" xr:uid="{75D9CB0B-99E4-436A-B839-06E2F20CB529}"/>
    <cellStyle name="SAPBEXHLevel2X 5 6 9" xfId="42995" xr:uid="{9B0CC90E-C038-4F83-B6AA-87A5CE0597BE}"/>
    <cellStyle name="SAPBEXHLevel2X 5 7" xfId="3487" xr:uid="{00000000-0005-0000-0000-0000C1700000}"/>
    <cellStyle name="SAPBEXHLevel2X 5 7 10" xfId="45189" xr:uid="{F071C048-AE12-4F14-A65D-07B03486B224}"/>
    <cellStyle name="SAPBEXHLevel2X 5 7 11" xfId="47515" xr:uid="{02403B1C-0D62-481D-9852-B786D31915AF}"/>
    <cellStyle name="SAPBEXHLevel2X 5 7 2" xfId="4067" xr:uid="{00000000-0005-0000-0000-0000C2700000}"/>
    <cellStyle name="SAPBEXHLevel2X 5 7 2 10" xfId="46405" xr:uid="{2094A211-3E43-4CE2-8D5F-929316F21153}"/>
    <cellStyle name="SAPBEXHLevel2X 5 7 2 11" xfId="48723" xr:uid="{83025EDE-14A8-4513-9E79-FCFBE3F05F7D}"/>
    <cellStyle name="SAPBEXHLevel2X 5 7 2 2" xfId="9222" xr:uid="{00000000-0005-0000-0000-0000C3700000}"/>
    <cellStyle name="SAPBEXHLevel2X 5 7 2 2 2" xfId="25217" xr:uid="{00000000-0005-0000-0000-0000C4700000}"/>
    <cellStyle name="SAPBEXHLevel2X 5 7 2 3" xfId="12042" xr:uid="{00000000-0005-0000-0000-0000C5700000}"/>
    <cellStyle name="SAPBEXHLevel2X 5 7 2 3 2" xfId="27886" xr:uid="{00000000-0005-0000-0000-0000C6700000}"/>
    <cellStyle name="SAPBEXHLevel2X 5 7 2 4" xfId="7576" xr:uid="{00000000-0005-0000-0000-0000C7700000}"/>
    <cellStyle name="SAPBEXHLevel2X 5 7 2 4 2" xfId="23726" xr:uid="{00000000-0005-0000-0000-0000C8700000}"/>
    <cellStyle name="SAPBEXHLevel2X 5 7 2 5" xfId="17364" xr:uid="{00000000-0005-0000-0000-0000C9700000}"/>
    <cellStyle name="SAPBEXHLevel2X 5 7 2 5 2" xfId="32484" xr:uid="{00000000-0005-0000-0000-0000CA700000}"/>
    <cellStyle name="SAPBEXHLevel2X 5 7 2 6" xfId="19972" xr:uid="{00000000-0005-0000-0000-0000CB700000}"/>
    <cellStyle name="SAPBEXHLevel2X 5 7 2 6 2" xfId="34912" xr:uid="{00000000-0005-0000-0000-0000CC700000}"/>
    <cellStyle name="SAPBEXHLevel2X 5 7 2 7" xfId="21997" xr:uid="{00000000-0005-0000-0000-0000CD700000}"/>
    <cellStyle name="SAPBEXHLevel2X 5 7 2 7 2" xfId="36916" xr:uid="{00000000-0005-0000-0000-0000CE700000}"/>
    <cellStyle name="SAPBEXHLevel2X 5 7 2 8" xfId="38570" xr:uid="{B6263477-0480-4F5A-967E-6B1D1D68F972}"/>
    <cellStyle name="SAPBEXHLevel2X 5 7 2 9" xfId="44215" xr:uid="{E211FC27-1C9A-457D-B733-A347B2D0E2B2}"/>
    <cellStyle name="SAPBEXHLevel2X 5 7 3" xfId="8655" xr:uid="{00000000-0005-0000-0000-0000CF700000}"/>
    <cellStyle name="SAPBEXHLevel2X 5 7 3 2" xfId="24684" xr:uid="{00000000-0005-0000-0000-0000D0700000}"/>
    <cellStyle name="SAPBEXHLevel2X 5 7 4" xfId="11482" xr:uid="{00000000-0005-0000-0000-0000D1700000}"/>
    <cellStyle name="SAPBEXHLevel2X 5 7 4 2" xfId="27349" xr:uid="{00000000-0005-0000-0000-0000D2700000}"/>
    <cellStyle name="SAPBEXHLevel2X 5 7 5" xfId="10513" xr:uid="{00000000-0005-0000-0000-0000D3700000}"/>
    <cellStyle name="SAPBEXHLevel2X 5 7 5 2" xfId="26435" xr:uid="{00000000-0005-0000-0000-0000D4700000}"/>
    <cellStyle name="SAPBEXHLevel2X 5 7 6" xfId="16834" xr:uid="{00000000-0005-0000-0000-0000D5700000}"/>
    <cellStyle name="SAPBEXHLevel2X 5 7 6 2" xfId="31972" xr:uid="{00000000-0005-0000-0000-0000D6700000}"/>
    <cellStyle name="SAPBEXHLevel2X 5 7 7" xfId="19444" xr:uid="{00000000-0005-0000-0000-0000D7700000}"/>
    <cellStyle name="SAPBEXHLevel2X 5 7 7 2" xfId="34391" xr:uid="{00000000-0005-0000-0000-0000D8700000}"/>
    <cellStyle name="SAPBEXHLevel2X 5 7 8" xfId="40580" xr:uid="{B497D530-71B5-469E-9597-59ED6B2CFE3B}"/>
    <cellStyle name="SAPBEXHLevel2X 5 7 9" xfId="42996" xr:uid="{5CE277E8-77F0-426E-9DC7-3A2407C873F8}"/>
    <cellStyle name="SAPBEXHLevel2X 5 8" xfId="3488" xr:uid="{00000000-0005-0000-0000-0000D9700000}"/>
    <cellStyle name="SAPBEXHLevel2X 5 8 10" xfId="45190" xr:uid="{841A0D83-33A6-4108-97BA-41A0B4C9AF8A}"/>
    <cellStyle name="SAPBEXHLevel2X 5 8 11" xfId="47516" xr:uid="{2F544026-674F-479B-8B8C-82B135A07561}"/>
    <cellStyle name="SAPBEXHLevel2X 5 8 2" xfId="4066" xr:uid="{00000000-0005-0000-0000-0000DA700000}"/>
    <cellStyle name="SAPBEXHLevel2X 5 8 2 10" xfId="46406" xr:uid="{1779A3F9-32DE-4722-A7BF-AEB42E87176E}"/>
    <cellStyle name="SAPBEXHLevel2X 5 8 2 11" xfId="48724" xr:uid="{BC6EB6C2-8222-42CF-B97D-73D948666870}"/>
    <cellStyle name="SAPBEXHLevel2X 5 8 2 2" xfId="9221" xr:uid="{00000000-0005-0000-0000-0000DB700000}"/>
    <cellStyle name="SAPBEXHLevel2X 5 8 2 2 2" xfId="25216" xr:uid="{00000000-0005-0000-0000-0000DC700000}"/>
    <cellStyle name="SAPBEXHLevel2X 5 8 2 3" xfId="12041" xr:uid="{00000000-0005-0000-0000-0000DD700000}"/>
    <cellStyle name="SAPBEXHLevel2X 5 8 2 3 2" xfId="27885" xr:uid="{00000000-0005-0000-0000-0000DE700000}"/>
    <cellStyle name="SAPBEXHLevel2X 5 8 2 4" xfId="5965" xr:uid="{00000000-0005-0000-0000-0000DF700000}"/>
    <cellStyle name="SAPBEXHLevel2X 5 8 2 4 2" xfId="22939" xr:uid="{00000000-0005-0000-0000-0000E0700000}"/>
    <cellStyle name="SAPBEXHLevel2X 5 8 2 5" xfId="17363" xr:uid="{00000000-0005-0000-0000-0000E1700000}"/>
    <cellStyle name="SAPBEXHLevel2X 5 8 2 5 2" xfId="32483" xr:uid="{00000000-0005-0000-0000-0000E2700000}"/>
    <cellStyle name="SAPBEXHLevel2X 5 8 2 6" xfId="19971" xr:uid="{00000000-0005-0000-0000-0000E3700000}"/>
    <cellStyle name="SAPBEXHLevel2X 5 8 2 6 2" xfId="34911" xr:uid="{00000000-0005-0000-0000-0000E4700000}"/>
    <cellStyle name="SAPBEXHLevel2X 5 8 2 7" xfId="21491" xr:uid="{00000000-0005-0000-0000-0000E5700000}"/>
    <cellStyle name="SAPBEXHLevel2X 5 8 2 7 2" xfId="36417" xr:uid="{00000000-0005-0000-0000-0000E6700000}"/>
    <cellStyle name="SAPBEXHLevel2X 5 8 2 8" xfId="38569" xr:uid="{39D34AEE-C4D7-49D4-9325-DDE80C0B788B}"/>
    <cellStyle name="SAPBEXHLevel2X 5 8 2 9" xfId="44216" xr:uid="{D5328ED1-450A-4F4C-B743-ED579396A0CD}"/>
    <cellStyle name="SAPBEXHLevel2X 5 8 3" xfId="8656" xr:uid="{00000000-0005-0000-0000-0000E7700000}"/>
    <cellStyle name="SAPBEXHLevel2X 5 8 3 2" xfId="24685" xr:uid="{00000000-0005-0000-0000-0000E8700000}"/>
    <cellStyle name="SAPBEXHLevel2X 5 8 4" xfId="11483" xr:uid="{00000000-0005-0000-0000-0000E9700000}"/>
    <cellStyle name="SAPBEXHLevel2X 5 8 4 2" xfId="27350" xr:uid="{00000000-0005-0000-0000-0000EA700000}"/>
    <cellStyle name="SAPBEXHLevel2X 5 8 5" xfId="10331" xr:uid="{00000000-0005-0000-0000-0000EB700000}"/>
    <cellStyle name="SAPBEXHLevel2X 5 8 5 2" xfId="26271" xr:uid="{00000000-0005-0000-0000-0000EC700000}"/>
    <cellStyle name="SAPBEXHLevel2X 5 8 6" xfId="16835" xr:uid="{00000000-0005-0000-0000-0000ED700000}"/>
    <cellStyle name="SAPBEXHLevel2X 5 8 6 2" xfId="31973" xr:uid="{00000000-0005-0000-0000-0000EE700000}"/>
    <cellStyle name="SAPBEXHLevel2X 5 8 7" xfId="19445" xr:uid="{00000000-0005-0000-0000-0000EF700000}"/>
    <cellStyle name="SAPBEXHLevel2X 5 8 7 2" xfId="34392" xr:uid="{00000000-0005-0000-0000-0000F0700000}"/>
    <cellStyle name="SAPBEXHLevel2X 5 8 8" xfId="40581" xr:uid="{698DE371-DC20-4D61-ABCC-B48812EF21C6}"/>
    <cellStyle name="SAPBEXHLevel2X 5 8 9" xfId="42997" xr:uid="{010B4E9F-74A1-4D90-8D70-E950E87543B3}"/>
    <cellStyle name="SAPBEXHLevel2X 5 9" xfId="3489" xr:uid="{00000000-0005-0000-0000-0000F1700000}"/>
    <cellStyle name="SAPBEXHLevel2X 5 9 10" xfId="45191" xr:uid="{820690A0-D3CE-48D9-B275-DF37CF448618}"/>
    <cellStyle name="SAPBEXHLevel2X 5 9 11" xfId="47517" xr:uid="{A39571DA-C669-4CB0-ADBE-DE03AC21EB69}"/>
    <cellStyle name="SAPBEXHLevel2X 5 9 2" xfId="4065" xr:uid="{00000000-0005-0000-0000-0000F2700000}"/>
    <cellStyle name="SAPBEXHLevel2X 5 9 2 10" xfId="46407" xr:uid="{F687040E-63C4-461D-9659-3F5F19F41002}"/>
    <cellStyle name="SAPBEXHLevel2X 5 9 2 11" xfId="48725" xr:uid="{53CCF425-DEF9-4880-852D-64A342E92BB8}"/>
    <cellStyle name="SAPBEXHLevel2X 5 9 2 2" xfId="9220" xr:uid="{00000000-0005-0000-0000-0000F3700000}"/>
    <cellStyle name="SAPBEXHLevel2X 5 9 2 2 2" xfId="25215" xr:uid="{00000000-0005-0000-0000-0000F4700000}"/>
    <cellStyle name="SAPBEXHLevel2X 5 9 2 3" xfId="12040" xr:uid="{00000000-0005-0000-0000-0000F5700000}"/>
    <cellStyle name="SAPBEXHLevel2X 5 9 2 3 2" xfId="27884" xr:uid="{00000000-0005-0000-0000-0000F6700000}"/>
    <cellStyle name="SAPBEXHLevel2X 5 9 2 4" xfId="15451" xr:uid="{00000000-0005-0000-0000-0000F7700000}"/>
    <cellStyle name="SAPBEXHLevel2X 5 9 2 4 2" xfId="30821" xr:uid="{00000000-0005-0000-0000-0000F8700000}"/>
    <cellStyle name="SAPBEXHLevel2X 5 9 2 5" xfId="17362" xr:uid="{00000000-0005-0000-0000-0000F9700000}"/>
    <cellStyle name="SAPBEXHLevel2X 5 9 2 5 2" xfId="32482" xr:uid="{00000000-0005-0000-0000-0000FA700000}"/>
    <cellStyle name="SAPBEXHLevel2X 5 9 2 6" xfId="19970" xr:uid="{00000000-0005-0000-0000-0000FB700000}"/>
    <cellStyle name="SAPBEXHLevel2X 5 9 2 6 2" xfId="34910" xr:uid="{00000000-0005-0000-0000-0000FC700000}"/>
    <cellStyle name="SAPBEXHLevel2X 5 9 2 7" xfId="20892" xr:uid="{00000000-0005-0000-0000-0000FD700000}"/>
    <cellStyle name="SAPBEXHLevel2X 5 9 2 7 2" xfId="35819" xr:uid="{00000000-0005-0000-0000-0000FE700000}"/>
    <cellStyle name="SAPBEXHLevel2X 5 9 2 8" xfId="38568" xr:uid="{B8F11D1F-9541-4D9B-A048-2840B2F84644}"/>
    <cellStyle name="SAPBEXHLevel2X 5 9 2 9" xfId="44217" xr:uid="{9D7FD420-429A-46BE-9636-B809F3A1725B}"/>
    <cellStyle name="SAPBEXHLevel2X 5 9 3" xfId="8657" xr:uid="{00000000-0005-0000-0000-0000FF700000}"/>
    <cellStyle name="SAPBEXHLevel2X 5 9 3 2" xfId="24686" xr:uid="{00000000-0005-0000-0000-000000710000}"/>
    <cellStyle name="SAPBEXHLevel2X 5 9 4" xfId="11484" xr:uid="{00000000-0005-0000-0000-000001710000}"/>
    <cellStyle name="SAPBEXHLevel2X 5 9 4 2" xfId="27351" xr:uid="{00000000-0005-0000-0000-000002710000}"/>
    <cellStyle name="SAPBEXHLevel2X 5 9 5" xfId="13092" xr:uid="{00000000-0005-0000-0000-000003710000}"/>
    <cellStyle name="SAPBEXHLevel2X 5 9 5 2" xfId="28872" xr:uid="{00000000-0005-0000-0000-000004710000}"/>
    <cellStyle name="SAPBEXHLevel2X 5 9 6" xfId="16836" xr:uid="{00000000-0005-0000-0000-000005710000}"/>
    <cellStyle name="SAPBEXHLevel2X 5 9 6 2" xfId="31974" xr:uid="{00000000-0005-0000-0000-000006710000}"/>
    <cellStyle name="SAPBEXHLevel2X 5 9 7" xfId="19446" xr:uid="{00000000-0005-0000-0000-000007710000}"/>
    <cellStyle name="SAPBEXHLevel2X 5 9 7 2" xfId="34393" xr:uid="{00000000-0005-0000-0000-000008710000}"/>
    <cellStyle name="SAPBEXHLevel2X 5 9 8" xfId="39441" xr:uid="{3FC96C9F-5C3E-41B1-924F-9EDC78C38EC9}"/>
    <cellStyle name="SAPBEXHLevel2X 5 9 9" xfId="42998" xr:uid="{2C3965CA-B621-4D5C-BCA9-8B188531643E}"/>
    <cellStyle name="SAPBEXHLevel2X 6" xfId="901" xr:uid="{00000000-0005-0000-0000-000009710000}"/>
    <cellStyle name="SAPBEXHLevel2X 6 10" xfId="5837" xr:uid="{00000000-0005-0000-0000-00000A710000}"/>
    <cellStyle name="SAPBEXHLevel2X 6 10 2" xfId="22852" xr:uid="{00000000-0005-0000-0000-00000B710000}"/>
    <cellStyle name="SAPBEXHLevel2X 6 11" xfId="5088" xr:uid="{00000000-0005-0000-0000-00000C710000}"/>
    <cellStyle name="SAPBEXHLevel2X 6 12" xfId="39440" xr:uid="{BB072C49-01B5-4BF8-AD9C-E87FCE027E30}"/>
    <cellStyle name="SAPBEXHLevel2X 6 13" xfId="42999" xr:uid="{0C9759F2-E3B5-4DE4-A547-BBB6DB9B9873}"/>
    <cellStyle name="SAPBEXHLevel2X 6 14" xfId="45192" xr:uid="{0341A3D7-3E8A-498A-80B1-CF93D9481727}"/>
    <cellStyle name="SAPBEXHLevel2X 6 15" xfId="47518" xr:uid="{1E29BC0C-0EC2-41F9-9104-97E429D58C6B}"/>
    <cellStyle name="SAPBEXHLevel2X 6 2" xfId="1887" xr:uid="{00000000-0005-0000-0000-00000D710000}"/>
    <cellStyle name="SAPBEXHLevel2X 6 2 10" xfId="38567" xr:uid="{FFB1A580-DEFF-4F7F-A962-E76205051EE4}"/>
    <cellStyle name="SAPBEXHLevel2X 6 2 11" xfId="44218" xr:uid="{E738DAC7-D318-46F9-8366-2F8FEF43F513}"/>
    <cellStyle name="SAPBEXHLevel2X 6 2 12" xfId="46408" xr:uid="{E8484FFC-A9A1-4F9C-89AA-2B3A664138A1}"/>
    <cellStyle name="SAPBEXHLevel2X 6 2 13" xfId="48726" xr:uid="{74FCF34E-8906-432E-B612-D6D30DC30017}"/>
    <cellStyle name="SAPBEXHLevel2X 6 2 2" xfId="7147" xr:uid="{00000000-0005-0000-0000-00000E710000}"/>
    <cellStyle name="SAPBEXHLevel2X 6 2 2 2" xfId="23432" xr:uid="{00000000-0005-0000-0000-00000F710000}"/>
    <cellStyle name="SAPBEXHLevel2X 6 2 3" xfId="5976" xr:uid="{00000000-0005-0000-0000-000010710000}"/>
    <cellStyle name="SAPBEXHLevel2X 6 2 3 2" xfId="22946" xr:uid="{00000000-0005-0000-0000-000011710000}"/>
    <cellStyle name="SAPBEXHLevel2X 6 2 4" xfId="7012" xr:uid="{00000000-0005-0000-0000-000012710000}"/>
    <cellStyle name="SAPBEXHLevel2X 6 2 4 2" xfId="23388" xr:uid="{00000000-0005-0000-0000-000013710000}"/>
    <cellStyle name="SAPBEXHLevel2X 6 2 5" xfId="14382" xr:uid="{00000000-0005-0000-0000-000014710000}"/>
    <cellStyle name="SAPBEXHLevel2X 6 2 5 2" xfId="29903" xr:uid="{00000000-0005-0000-0000-000015710000}"/>
    <cellStyle name="SAPBEXHLevel2X 6 2 6" xfId="15748" xr:uid="{00000000-0005-0000-0000-000016710000}"/>
    <cellStyle name="SAPBEXHLevel2X 6 2 6 2" xfId="31017" xr:uid="{00000000-0005-0000-0000-000017710000}"/>
    <cellStyle name="SAPBEXHLevel2X 6 2 7" xfId="18418" xr:uid="{00000000-0005-0000-0000-000018710000}"/>
    <cellStyle name="SAPBEXHLevel2X 6 2 7 2" xfId="33474" xr:uid="{00000000-0005-0000-0000-000019710000}"/>
    <cellStyle name="SAPBEXHLevel2X 6 2 8" xfId="6090" xr:uid="{00000000-0005-0000-0000-00001A710000}"/>
    <cellStyle name="SAPBEXHLevel2X 6 2 9" xfId="41183" xr:uid="{26872FE8-ABBF-4D30-A0E3-03D12C79209C}"/>
    <cellStyle name="SAPBEXHLevel2X 6 3" xfId="3490" xr:uid="{00000000-0005-0000-0000-00001B710000}"/>
    <cellStyle name="SAPBEXHLevel2X 6 3 2" xfId="8658" xr:uid="{00000000-0005-0000-0000-00001C710000}"/>
    <cellStyle name="SAPBEXHLevel2X 6 3 2 2" xfId="24687" xr:uid="{00000000-0005-0000-0000-00001D710000}"/>
    <cellStyle name="SAPBEXHLevel2X 6 3 3" xfId="11485" xr:uid="{00000000-0005-0000-0000-00001E710000}"/>
    <cellStyle name="SAPBEXHLevel2X 6 3 3 2" xfId="27352" xr:uid="{00000000-0005-0000-0000-00001F710000}"/>
    <cellStyle name="SAPBEXHLevel2X 6 3 4" xfId="13590" xr:uid="{00000000-0005-0000-0000-000020710000}"/>
    <cellStyle name="SAPBEXHLevel2X 6 3 4 2" xfId="29214" xr:uid="{00000000-0005-0000-0000-000021710000}"/>
    <cellStyle name="SAPBEXHLevel2X 6 3 5" xfId="16837" xr:uid="{00000000-0005-0000-0000-000022710000}"/>
    <cellStyle name="SAPBEXHLevel2X 6 3 5 2" xfId="31975" xr:uid="{00000000-0005-0000-0000-000023710000}"/>
    <cellStyle name="SAPBEXHLevel2X 6 3 6" xfId="19447" xr:uid="{00000000-0005-0000-0000-000024710000}"/>
    <cellStyle name="SAPBEXHLevel2X 6 3 6 2" xfId="34394" xr:uid="{00000000-0005-0000-0000-000025710000}"/>
    <cellStyle name="SAPBEXHLevel2X 6 3 7" xfId="21438" xr:uid="{00000000-0005-0000-0000-000026710000}"/>
    <cellStyle name="SAPBEXHLevel2X 6 3 7 2" xfId="36364" xr:uid="{00000000-0005-0000-0000-000027710000}"/>
    <cellStyle name="SAPBEXHLevel2X 6 3 8" xfId="6385" xr:uid="{00000000-0005-0000-0000-000028710000}"/>
    <cellStyle name="SAPBEXHLevel2X 6 4" xfId="4064" xr:uid="{00000000-0005-0000-0000-000029710000}"/>
    <cellStyle name="SAPBEXHLevel2X 6 4 2" xfId="9219" xr:uid="{00000000-0005-0000-0000-00002A710000}"/>
    <cellStyle name="SAPBEXHLevel2X 6 4 2 2" xfId="25214" xr:uid="{00000000-0005-0000-0000-00002B710000}"/>
    <cellStyle name="SAPBEXHLevel2X 6 4 3" xfId="12039" xr:uid="{00000000-0005-0000-0000-00002C710000}"/>
    <cellStyle name="SAPBEXHLevel2X 6 4 3 2" xfId="27883" xr:uid="{00000000-0005-0000-0000-00002D710000}"/>
    <cellStyle name="SAPBEXHLevel2X 6 4 4" xfId="14578" xr:uid="{00000000-0005-0000-0000-00002E710000}"/>
    <cellStyle name="SAPBEXHLevel2X 6 4 4 2" xfId="30080" xr:uid="{00000000-0005-0000-0000-00002F710000}"/>
    <cellStyle name="SAPBEXHLevel2X 6 4 5" xfId="17361" xr:uid="{00000000-0005-0000-0000-000030710000}"/>
    <cellStyle name="SAPBEXHLevel2X 6 4 5 2" xfId="32481" xr:uid="{00000000-0005-0000-0000-000031710000}"/>
    <cellStyle name="SAPBEXHLevel2X 6 4 6" xfId="19969" xr:uid="{00000000-0005-0000-0000-000032710000}"/>
    <cellStyle name="SAPBEXHLevel2X 6 4 6 2" xfId="34909" xr:uid="{00000000-0005-0000-0000-000033710000}"/>
    <cellStyle name="SAPBEXHLevel2X 6 4 7" xfId="21490" xr:uid="{00000000-0005-0000-0000-000034710000}"/>
    <cellStyle name="SAPBEXHLevel2X 6 4 7 2" xfId="36416" xr:uid="{00000000-0005-0000-0000-000035710000}"/>
    <cellStyle name="SAPBEXHLevel2X 6 5" xfId="5368" xr:uid="{00000000-0005-0000-0000-000036710000}"/>
    <cellStyle name="SAPBEXHLevel2X 6 5 2" xfId="22638" xr:uid="{00000000-0005-0000-0000-000037710000}"/>
    <cellStyle name="SAPBEXHLevel2X 6 6" xfId="6851" xr:uid="{00000000-0005-0000-0000-000038710000}"/>
    <cellStyle name="SAPBEXHLevel2X 6 6 2" xfId="23295" xr:uid="{00000000-0005-0000-0000-000039710000}"/>
    <cellStyle name="SAPBEXHLevel2X 6 7" xfId="10584" xr:uid="{00000000-0005-0000-0000-00003A710000}"/>
    <cellStyle name="SAPBEXHLevel2X 6 7 2" xfId="26490" xr:uid="{00000000-0005-0000-0000-00003B710000}"/>
    <cellStyle name="SAPBEXHLevel2X 6 8" xfId="10632" xr:uid="{00000000-0005-0000-0000-00003C710000}"/>
    <cellStyle name="SAPBEXHLevel2X 6 8 2" xfId="26516" xr:uid="{00000000-0005-0000-0000-00003D710000}"/>
    <cellStyle name="SAPBEXHLevel2X 6 9" xfId="5870" xr:uid="{00000000-0005-0000-0000-00003E710000}"/>
    <cellStyle name="SAPBEXHLevel2X 6 9 2" xfId="22869" xr:uid="{00000000-0005-0000-0000-00003F710000}"/>
    <cellStyle name="SAPBEXHLevel2X 7" xfId="902" xr:uid="{00000000-0005-0000-0000-000040710000}"/>
    <cellStyle name="SAPBEXHLevel2X 7 10" xfId="5089" xr:uid="{00000000-0005-0000-0000-000041710000}"/>
    <cellStyle name="SAPBEXHLevel2X 7 11" xfId="40578" xr:uid="{43C86F6A-406B-4399-9943-878B6D4DF45E}"/>
    <cellStyle name="SAPBEXHLevel2X 7 12" xfId="43000" xr:uid="{FDA3109D-127B-45FA-B33A-65C623BDE625}"/>
    <cellStyle name="SAPBEXHLevel2X 7 13" xfId="45193" xr:uid="{70AE8FEA-B9DB-4BD0-B27A-5DF88F590330}"/>
    <cellStyle name="SAPBEXHLevel2X 7 14" xfId="47519" xr:uid="{D0BAF9E7-D82D-4986-8DB9-23F45D1B27FC}"/>
    <cellStyle name="SAPBEXHLevel2X 7 2" xfId="3491" xr:uid="{00000000-0005-0000-0000-000042710000}"/>
    <cellStyle name="SAPBEXHLevel2X 7 2 10" xfId="44219" xr:uid="{8ED8DE7E-5097-4BBC-B144-42EB97BC8A88}"/>
    <cellStyle name="SAPBEXHLevel2X 7 2 11" xfId="46409" xr:uid="{80E84AD4-4D0E-4B7D-AFB3-85EDA6BFCD2F}"/>
    <cellStyle name="SAPBEXHLevel2X 7 2 12" xfId="48727" xr:uid="{2AC08B8C-1F09-4252-B938-4F6FA8192D91}"/>
    <cellStyle name="SAPBEXHLevel2X 7 2 2" xfId="8659" xr:uid="{00000000-0005-0000-0000-000043710000}"/>
    <cellStyle name="SAPBEXHLevel2X 7 2 2 2" xfId="24688" xr:uid="{00000000-0005-0000-0000-000044710000}"/>
    <cellStyle name="SAPBEXHLevel2X 7 2 3" xfId="11486" xr:uid="{00000000-0005-0000-0000-000045710000}"/>
    <cellStyle name="SAPBEXHLevel2X 7 2 3 2" xfId="27353" xr:uid="{00000000-0005-0000-0000-000046710000}"/>
    <cellStyle name="SAPBEXHLevel2X 7 2 4" xfId="10364" xr:uid="{00000000-0005-0000-0000-000047710000}"/>
    <cellStyle name="SAPBEXHLevel2X 7 2 4 2" xfId="26302" xr:uid="{00000000-0005-0000-0000-000048710000}"/>
    <cellStyle name="SAPBEXHLevel2X 7 2 5" xfId="16838" xr:uid="{00000000-0005-0000-0000-000049710000}"/>
    <cellStyle name="SAPBEXHLevel2X 7 2 5 2" xfId="31976" xr:uid="{00000000-0005-0000-0000-00004A710000}"/>
    <cellStyle name="SAPBEXHLevel2X 7 2 6" xfId="19448" xr:uid="{00000000-0005-0000-0000-00004B710000}"/>
    <cellStyle name="SAPBEXHLevel2X 7 2 6 2" xfId="34395" xr:uid="{00000000-0005-0000-0000-00004C710000}"/>
    <cellStyle name="SAPBEXHLevel2X 7 2 7" xfId="21439" xr:uid="{00000000-0005-0000-0000-00004D710000}"/>
    <cellStyle name="SAPBEXHLevel2X 7 2 7 2" xfId="36365" xr:uid="{00000000-0005-0000-0000-00004E710000}"/>
    <cellStyle name="SAPBEXHLevel2X 7 2 8" xfId="6386" xr:uid="{00000000-0005-0000-0000-00004F710000}"/>
    <cellStyle name="SAPBEXHLevel2X 7 2 9" xfId="38566" xr:uid="{02610EDD-C723-4091-A49D-DE9F82720140}"/>
    <cellStyle name="SAPBEXHLevel2X 7 3" xfId="4063" xr:uid="{00000000-0005-0000-0000-000050710000}"/>
    <cellStyle name="SAPBEXHLevel2X 7 3 2" xfId="9218" xr:uid="{00000000-0005-0000-0000-000051710000}"/>
    <cellStyle name="SAPBEXHLevel2X 7 3 2 2" xfId="25213" xr:uid="{00000000-0005-0000-0000-000052710000}"/>
    <cellStyle name="SAPBEXHLevel2X 7 3 3" xfId="12038" xr:uid="{00000000-0005-0000-0000-000053710000}"/>
    <cellStyle name="SAPBEXHLevel2X 7 3 3 2" xfId="27882" xr:uid="{00000000-0005-0000-0000-000054710000}"/>
    <cellStyle name="SAPBEXHLevel2X 7 3 4" xfId="14359" xr:uid="{00000000-0005-0000-0000-000055710000}"/>
    <cellStyle name="SAPBEXHLevel2X 7 3 4 2" xfId="29880" xr:uid="{00000000-0005-0000-0000-000056710000}"/>
    <cellStyle name="SAPBEXHLevel2X 7 3 5" xfId="17360" xr:uid="{00000000-0005-0000-0000-000057710000}"/>
    <cellStyle name="SAPBEXHLevel2X 7 3 5 2" xfId="32480" xr:uid="{00000000-0005-0000-0000-000058710000}"/>
    <cellStyle name="SAPBEXHLevel2X 7 3 6" xfId="19968" xr:uid="{00000000-0005-0000-0000-000059710000}"/>
    <cellStyle name="SAPBEXHLevel2X 7 3 6 2" xfId="34908" xr:uid="{00000000-0005-0000-0000-00005A710000}"/>
    <cellStyle name="SAPBEXHLevel2X 7 3 7" xfId="21759" xr:uid="{00000000-0005-0000-0000-00005B710000}"/>
    <cellStyle name="SAPBEXHLevel2X 7 3 7 2" xfId="36681" xr:uid="{00000000-0005-0000-0000-00005C710000}"/>
    <cellStyle name="SAPBEXHLevel2X 7 4" xfId="5367" xr:uid="{00000000-0005-0000-0000-00005D710000}"/>
    <cellStyle name="SAPBEXHLevel2X 7 4 2" xfId="22637" xr:uid="{00000000-0005-0000-0000-00005E710000}"/>
    <cellStyle name="SAPBEXHLevel2X 7 5" xfId="6850" xr:uid="{00000000-0005-0000-0000-00005F710000}"/>
    <cellStyle name="SAPBEXHLevel2X 7 5 2" xfId="23294" xr:uid="{00000000-0005-0000-0000-000060710000}"/>
    <cellStyle name="SAPBEXHLevel2X 7 6" xfId="14170" xr:uid="{00000000-0005-0000-0000-000061710000}"/>
    <cellStyle name="SAPBEXHLevel2X 7 6 2" xfId="29733" xr:uid="{00000000-0005-0000-0000-000062710000}"/>
    <cellStyle name="SAPBEXHLevel2X 7 7" xfId="10560" xr:uid="{00000000-0005-0000-0000-000063710000}"/>
    <cellStyle name="SAPBEXHLevel2X 7 7 2" xfId="26477" xr:uid="{00000000-0005-0000-0000-000064710000}"/>
    <cellStyle name="SAPBEXHLevel2X 7 8" xfId="14661" xr:uid="{00000000-0005-0000-0000-000065710000}"/>
    <cellStyle name="SAPBEXHLevel2X 7 8 2" xfId="30160" xr:uid="{00000000-0005-0000-0000-000066710000}"/>
    <cellStyle name="SAPBEXHLevel2X 7 9" xfId="18489" xr:uid="{00000000-0005-0000-0000-000067710000}"/>
    <cellStyle name="SAPBEXHLevel2X 7 9 2" xfId="33516" xr:uid="{00000000-0005-0000-0000-000068710000}"/>
    <cellStyle name="SAPBEXHLevel2X 8" xfId="1888" xr:uid="{00000000-0005-0000-0000-000069710000}"/>
    <cellStyle name="SAPBEXHLevel2X 8 10" xfId="45194" xr:uid="{4A797B38-2FC3-4B69-AE10-E8DDD0E40729}"/>
    <cellStyle name="SAPBEXHLevel2X 8 11" xfId="47520" xr:uid="{6DE42457-18ED-4E60-8DBB-B4F8E0239D25}"/>
    <cellStyle name="SAPBEXHLevel2X 8 2" xfId="2138" xr:uid="{00000000-0005-0000-0000-00006A710000}"/>
    <cellStyle name="SAPBEXHLevel2X 8 2 10" xfId="46410" xr:uid="{98649B0B-4BB8-4CDA-B1FF-6E4D1E035269}"/>
    <cellStyle name="SAPBEXHLevel2X 8 2 11" xfId="48728" xr:uid="{8875533C-87BA-4BAC-81EA-5124D824DD63}"/>
    <cellStyle name="SAPBEXHLevel2X 8 2 2" xfId="7378" xr:uid="{00000000-0005-0000-0000-00006B710000}"/>
    <cellStyle name="SAPBEXHLevel2X 8 2 2 2" xfId="23580" xr:uid="{00000000-0005-0000-0000-00006C710000}"/>
    <cellStyle name="SAPBEXHLevel2X 8 2 3" xfId="10219" xr:uid="{00000000-0005-0000-0000-00006D710000}"/>
    <cellStyle name="SAPBEXHLevel2X 8 2 3 2" xfId="26183" xr:uid="{00000000-0005-0000-0000-00006E710000}"/>
    <cellStyle name="SAPBEXHLevel2X 8 2 4" xfId="13283" xr:uid="{00000000-0005-0000-0000-00006F710000}"/>
    <cellStyle name="SAPBEXHLevel2X 8 2 4 2" xfId="29026" xr:uid="{00000000-0005-0000-0000-000070710000}"/>
    <cellStyle name="SAPBEXHLevel2X 8 2 5" xfId="15667" xr:uid="{00000000-0005-0000-0000-000071710000}"/>
    <cellStyle name="SAPBEXHLevel2X 8 2 5 2" xfId="30964" xr:uid="{00000000-0005-0000-0000-000072710000}"/>
    <cellStyle name="SAPBEXHLevel2X 8 2 6" xfId="18353" xr:uid="{00000000-0005-0000-0000-000073710000}"/>
    <cellStyle name="SAPBEXHLevel2X 8 2 6 2" xfId="33416" xr:uid="{00000000-0005-0000-0000-000074710000}"/>
    <cellStyle name="SAPBEXHLevel2X 8 2 7" xfId="20906" xr:uid="{00000000-0005-0000-0000-000075710000}"/>
    <cellStyle name="SAPBEXHLevel2X 8 2 7 2" xfId="35832" xr:uid="{00000000-0005-0000-0000-000076710000}"/>
    <cellStyle name="SAPBEXHLevel2X 8 2 8" xfId="38565" xr:uid="{74C22AB4-6C6E-4EB8-9E77-4B089591E683}"/>
    <cellStyle name="SAPBEXHLevel2X 8 2 9" xfId="44220" xr:uid="{4280D317-17D4-434B-B864-3976DBF8C52C}"/>
    <cellStyle name="SAPBEXHLevel2X 8 3" xfId="7148" xr:uid="{00000000-0005-0000-0000-000077710000}"/>
    <cellStyle name="SAPBEXHLevel2X 8 3 2" xfId="23433" xr:uid="{00000000-0005-0000-0000-000078710000}"/>
    <cellStyle name="SAPBEXHLevel2X 8 4" xfId="7513" xr:uid="{00000000-0005-0000-0000-000079710000}"/>
    <cellStyle name="SAPBEXHLevel2X 8 4 2" xfId="23686" xr:uid="{00000000-0005-0000-0000-00007A710000}"/>
    <cellStyle name="SAPBEXHLevel2X 8 5" xfId="10575" xr:uid="{00000000-0005-0000-0000-00007B710000}"/>
    <cellStyle name="SAPBEXHLevel2X 8 5 2" xfId="26485" xr:uid="{00000000-0005-0000-0000-00007C710000}"/>
    <cellStyle name="SAPBEXHLevel2X 8 6" xfId="14234" xr:uid="{00000000-0005-0000-0000-00007D710000}"/>
    <cellStyle name="SAPBEXHLevel2X 8 6 2" xfId="29771" xr:uid="{00000000-0005-0000-0000-00007E710000}"/>
    <cellStyle name="SAPBEXHLevel2X 8 7" xfId="15747" xr:uid="{00000000-0005-0000-0000-00007F710000}"/>
    <cellStyle name="SAPBEXHLevel2X 8 7 2" xfId="31016" xr:uid="{00000000-0005-0000-0000-000080710000}"/>
    <cellStyle name="SAPBEXHLevel2X 8 8" xfId="40579" xr:uid="{13007EED-0DD3-46A2-B679-AC4ADDC14D44}"/>
    <cellStyle name="SAPBEXHLevel2X 8 9" xfId="43001" xr:uid="{DC613757-9F43-48AD-8CB6-4326D8F8B379}"/>
    <cellStyle name="SAPBEXHLevel2X 9" xfId="1889" xr:uid="{00000000-0005-0000-0000-000081710000}"/>
    <cellStyle name="SAPBEXHLevel2X 9 10" xfId="45195" xr:uid="{C52D3E68-0F4C-41AB-81D0-4816B1D22056}"/>
    <cellStyle name="SAPBEXHLevel2X 9 11" xfId="47521" xr:uid="{DC7FA61A-487F-4E25-ABBA-BFDA8A7E25A1}"/>
    <cellStyle name="SAPBEXHLevel2X 9 2" xfId="3665" xr:uid="{00000000-0005-0000-0000-000082710000}"/>
    <cellStyle name="SAPBEXHLevel2X 9 2 10" xfId="46411" xr:uid="{2EC5F925-E2EB-4861-BE23-A9EB84D12731}"/>
    <cellStyle name="SAPBEXHLevel2X 9 2 11" xfId="48729" xr:uid="{BEB3524B-9451-43E9-B83F-99980CA6888A}"/>
    <cellStyle name="SAPBEXHLevel2X 9 2 2" xfId="8833" xr:uid="{00000000-0005-0000-0000-000083710000}"/>
    <cellStyle name="SAPBEXHLevel2X 9 2 2 2" xfId="24862" xr:uid="{00000000-0005-0000-0000-000084710000}"/>
    <cellStyle name="SAPBEXHLevel2X 9 2 3" xfId="11660" xr:uid="{00000000-0005-0000-0000-000085710000}"/>
    <cellStyle name="SAPBEXHLevel2X 9 2 3 2" xfId="27527" xr:uid="{00000000-0005-0000-0000-000086710000}"/>
    <cellStyle name="SAPBEXHLevel2X 9 2 4" xfId="14327" xr:uid="{00000000-0005-0000-0000-000087710000}"/>
    <cellStyle name="SAPBEXHLevel2X 9 2 4 2" xfId="29850" xr:uid="{00000000-0005-0000-0000-000088710000}"/>
    <cellStyle name="SAPBEXHLevel2X 9 2 5" xfId="17012" xr:uid="{00000000-0005-0000-0000-000089710000}"/>
    <cellStyle name="SAPBEXHLevel2X 9 2 5 2" xfId="32150" xr:uid="{00000000-0005-0000-0000-00008A710000}"/>
    <cellStyle name="SAPBEXHLevel2X 9 2 6" xfId="19622" xr:uid="{00000000-0005-0000-0000-00008B710000}"/>
    <cellStyle name="SAPBEXHLevel2X 9 2 6 2" xfId="34569" xr:uid="{00000000-0005-0000-0000-00008C710000}"/>
    <cellStyle name="SAPBEXHLevel2X 9 2 7" xfId="22038" xr:uid="{00000000-0005-0000-0000-00008D710000}"/>
    <cellStyle name="SAPBEXHLevel2X 9 2 7 2" xfId="36957" xr:uid="{00000000-0005-0000-0000-00008E710000}"/>
    <cellStyle name="SAPBEXHLevel2X 9 2 8" xfId="38564" xr:uid="{998DF060-A097-4D8C-842E-49C682EEE457}"/>
    <cellStyle name="SAPBEXHLevel2X 9 2 9" xfId="44221" xr:uid="{8112F6B7-70BD-4D74-AB31-C4323954EE3B}"/>
    <cellStyle name="SAPBEXHLevel2X 9 3" xfId="7149" xr:uid="{00000000-0005-0000-0000-00008F710000}"/>
    <cellStyle name="SAPBEXHLevel2X 9 3 2" xfId="23434" xr:uid="{00000000-0005-0000-0000-000090710000}"/>
    <cellStyle name="SAPBEXHLevel2X 9 4" xfId="5977" xr:uid="{00000000-0005-0000-0000-000091710000}"/>
    <cellStyle name="SAPBEXHLevel2X 9 4 2" xfId="22947" xr:uid="{00000000-0005-0000-0000-000092710000}"/>
    <cellStyle name="SAPBEXHLevel2X 9 5" xfId="5914" xr:uid="{00000000-0005-0000-0000-000093710000}"/>
    <cellStyle name="SAPBEXHLevel2X 9 5 2" xfId="22897" xr:uid="{00000000-0005-0000-0000-000094710000}"/>
    <cellStyle name="SAPBEXHLevel2X 9 6" xfId="13483" xr:uid="{00000000-0005-0000-0000-000095710000}"/>
    <cellStyle name="SAPBEXHLevel2X 9 6 2" xfId="29124" xr:uid="{00000000-0005-0000-0000-000096710000}"/>
    <cellStyle name="SAPBEXHLevel2X 9 7" xfId="15746" xr:uid="{00000000-0005-0000-0000-000097710000}"/>
    <cellStyle name="SAPBEXHLevel2X 9 7 2" xfId="31015" xr:uid="{00000000-0005-0000-0000-000098710000}"/>
    <cellStyle name="SAPBEXHLevel2X 9 8" xfId="39439" xr:uid="{73A442D8-ED83-428F-B670-FBAD2D9C5B96}"/>
    <cellStyle name="SAPBEXHLevel2X 9 9" xfId="43002" xr:uid="{FEFF4457-8E0C-4530-A795-9C089C46116D}"/>
    <cellStyle name="SAPBEXHLevel2X_CC - Div XRef" xfId="1890" xr:uid="{00000000-0005-0000-0000-000099710000}"/>
    <cellStyle name="SAPBEXHLevel3" xfId="97" xr:uid="{00000000-0005-0000-0000-00009A710000}"/>
    <cellStyle name="SAPBEXHLevel3 10" xfId="1891" xr:uid="{00000000-0005-0000-0000-00009B710000}"/>
    <cellStyle name="SAPBEXHLevel3 10 10" xfId="23061" xr:uid="{00000000-0005-0000-0000-00009C710000}"/>
    <cellStyle name="SAPBEXHLevel3 10 11" xfId="40576" xr:uid="{74844E2C-C3A9-45FE-9650-12B3892308D9}"/>
    <cellStyle name="SAPBEXHLevel3 10 12" xfId="43003" xr:uid="{D8220B66-3123-4A5C-B5CE-1105F05E8A55}"/>
    <cellStyle name="SAPBEXHLevel3 10 13" xfId="45196" xr:uid="{CAA07A2D-AA8B-4753-9375-7C22FF385038}"/>
    <cellStyle name="SAPBEXHLevel3 10 14" xfId="47522" xr:uid="{D8FE41EC-3410-4329-A7BD-DB30C54C00DA}"/>
    <cellStyle name="SAPBEXHLevel3 10 2" xfId="3494" xr:uid="{00000000-0005-0000-0000-00009D710000}"/>
    <cellStyle name="SAPBEXHLevel3 10 2 10" xfId="44222" xr:uid="{1004247A-9F52-4D97-B1F2-8B67E06C8B15}"/>
    <cellStyle name="SAPBEXHLevel3 10 2 11" xfId="46412" xr:uid="{58A28B80-C7B8-471A-94F7-3E8EB5CFF11C}"/>
    <cellStyle name="SAPBEXHLevel3 10 2 12" xfId="48730" xr:uid="{1EBBAE54-99CD-4D07-B0FF-5AF68FC465DC}"/>
    <cellStyle name="SAPBEXHLevel3 10 2 2" xfId="8662" xr:uid="{00000000-0005-0000-0000-00009E710000}"/>
    <cellStyle name="SAPBEXHLevel3 10 2 2 2" xfId="24691" xr:uid="{00000000-0005-0000-0000-00009F710000}"/>
    <cellStyle name="SAPBEXHLevel3 10 2 3" xfId="11489" xr:uid="{00000000-0005-0000-0000-0000A0710000}"/>
    <cellStyle name="SAPBEXHLevel3 10 2 3 2" xfId="27356" xr:uid="{00000000-0005-0000-0000-0000A1710000}"/>
    <cellStyle name="SAPBEXHLevel3 10 2 4" xfId="13091" xr:uid="{00000000-0005-0000-0000-0000A2710000}"/>
    <cellStyle name="SAPBEXHLevel3 10 2 4 2" xfId="28871" xr:uid="{00000000-0005-0000-0000-0000A3710000}"/>
    <cellStyle name="SAPBEXHLevel3 10 2 5" xfId="16841" xr:uid="{00000000-0005-0000-0000-0000A4710000}"/>
    <cellStyle name="SAPBEXHLevel3 10 2 5 2" xfId="31979" xr:uid="{00000000-0005-0000-0000-0000A5710000}"/>
    <cellStyle name="SAPBEXHLevel3 10 2 6" xfId="19451" xr:uid="{00000000-0005-0000-0000-0000A6710000}"/>
    <cellStyle name="SAPBEXHLevel3 10 2 6 2" xfId="34398" xr:uid="{00000000-0005-0000-0000-0000A7710000}"/>
    <cellStyle name="SAPBEXHLevel3 10 2 7" xfId="21442" xr:uid="{00000000-0005-0000-0000-0000A8710000}"/>
    <cellStyle name="SAPBEXHLevel3 10 2 7 2" xfId="36368" xr:uid="{00000000-0005-0000-0000-0000A9710000}"/>
    <cellStyle name="SAPBEXHLevel3 10 2 8" xfId="6387" xr:uid="{00000000-0005-0000-0000-0000AA710000}"/>
    <cellStyle name="SAPBEXHLevel3 10 2 9" xfId="38563" xr:uid="{62DA479B-0E08-4E87-87D4-DAB2AF6CB99E}"/>
    <cellStyle name="SAPBEXHLevel3 10 3" xfId="4062" xr:uid="{00000000-0005-0000-0000-0000AB710000}"/>
    <cellStyle name="SAPBEXHLevel3 10 3 2" xfId="9217" xr:uid="{00000000-0005-0000-0000-0000AC710000}"/>
    <cellStyle name="SAPBEXHLevel3 10 3 2 2" xfId="25212" xr:uid="{00000000-0005-0000-0000-0000AD710000}"/>
    <cellStyle name="SAPBEXHLevel3 10 3 3" xfId="12037" xr:uid="{00000000-0005-0000-0000-0000AE710000}"/>
    <cellStyle name="SAPBEXHLevel3 10 3 3 2" xfId="27881" xr:uid="{00000000-0005-0000-0000-0000AF710000}"/>
    <cellStyle name="SAPBEXHLevel3 10 3 4" xfId="14579" xr:uid="{00000000-0005-0000-0000-0000B0710000}"/>
    <cellStyle name="SAPBEXHLevel3 10 3 4 2" xfId="30081" xr:uid="{00000000-0005-0000-0000-0000B1710000}"/>
    <cellStyle name="SAPBEXHLevel3 10 3 5" xfId="17359" xr:uid="{00000000-0005-0000-0000-0000B2710000}"/>
    <cellStyle name="SAPBEXHLevel3 10 3 5 2" xfId="32479" xr:uid="{00000000-0005-0000-0000-0000B3710000}"/>
    <cellStyle name="SAPBEXHLevel3 10 3 6" xfId="19967" xr:uid="{00000000-0005-0000-0000-0000B4710000}"/>
    <cellStyle name="SAPBEXHLevel3 10 3 6 2" xfId="34907" xr:uid="{00000000-0005-0000-0000-0000B5710000}"/>
    <cellStyle name="SAPBEXHLevel3 10 3 7" xfId="21625" xr:uid="{00000000-0005-0000-0000-0000B6710000}"/>
    <cellStyle name="SAPBEXHLevel3 10 3 7 2" xfId="36551" xr:uid="{00000000-0005-0000-0000-0000B7710000}"/>
    <cellStyle name="SAPBEXHLevel3 10 4" xfId="7150" xr:uid="{00000000-0005-0000-0000-0000B8710000}"/>
    <cellStyle name="SAPBEXHLevel3 10 4 2" xfId="37880" xr:uid="{00000000-0005-0000-0000-0000B9710000}"/>
    <cellStyle name="SAPBEXHLevel3 10 5" xfId="7512" xr:uid="{00000000-0005-0000-0000-0000BA710000}"/>
    <cellStyle name="SAPBEXHLevel3 10 6" xfId="13221" xr:uid="{00000000-0005-0000-0000-0000BB710000}"/>
    <cellStyle name="SAPBEXHLevel3 10 7" xfId="13789" xr:uid="{00000000-0005-0000-0000-0000BC710000}"/>
    <cellStyle name="SAPBEXHLevel3 10 8" xfId="15745" xr:uid="{00000000-0005-0000-0000-0000BD710000}"/>
    <cellStyle name="SAPBEXHLevel3 10 9" xfId="18417" xr:uid="{00000000-0005-0000-0000-0000BE710000}"/>
    <cellStyle name="SAPBEXHLevel3 11" xfId="1892" xr:uid="{00000000-0005-0000-0000-0000BF710000}"/>
    <cellStyle name="SAPBEXHLevel3 11 10" xfId="45197" xr:uid="{80F19CFF-AA5E-4225-8807-263D2974BE87}"/>
    <cellStyle name="SAPBEXHLevel3 11 11" xfId="47523" xr:uid="{B5DF837D-93AF-4946-9DB9-8822D61E6984}"/>
    <cellStyle name="SAPBEXHLevel3 11 2" xfId="4061" xr:uid="{00000000-0005-0000-0000-0000C0710000}"/>
    <cellStyle name="SAPBEXHLevel3 11 2 10" xfId="46413" xr:uid="{2C3D50E4-5B45-4C25-8CFD-39B55A200A5A}"/>
    <cellStyle name="SAPBEXHLevel3 11 2 11" xfId="48731" xr:uid="{9618D203-6D57-4AF6-9048-B19B8638E8BC}"/>
    <cellStyle name="SAPBEXHLevel3 11 2 2" xfId="9216" xr:uid="{00000000-0005-0000-0000-0000C1710000}"/>
    <cellStyle name="SAPBEXHLevel3 11 2 2 2" xfId="25211" xr:uid="{00000000-0005-0000-0000-0000C2710000}"/>
    <cellStyle name="SAPBEXHLevel3 11 2 3" xfId="12036" xr:uid="{00000000-0005-0000-0000-0000C3710000}"/>
    <cellStyle name="SAPBEXHLevel3 11 2 3 2" xfId="27880" xr:uid="{00000000-0005-0000-0000-0000C4710000}"/>
    <cellStyle name="SAPBEXHLevel3 11 2 4" xfId="14358" xr:uid="{00000000-0005-0000-0000-0000C5710000}"/>
    <cellStyle name="SAPBEXHLevel3 11 2 4 2" xfId="29879" xr:uid="{00000000-0005-0000-0000-0000C6710000}"/>
    <cellStyle name="SAPBEXHLevel3 11 2 5" xfId="17358" xr:uid="{00000000-0005-0000-0000-0000C7710000}"/>
    <cellStyle name="SAPBEXHLevel3 11 2 5 2" xfId="32478" xr:uid="{00000000-0005-0000-0000-0000C8710000}"/>
    <cellStyle name="SAPBEXHLevel3 11 2 6" xfId="19966" xr:uid="{00000000-0005-0000-0000-0000C9710000}"/>
    <cellStyle name="SAPBEXHLevel3 11 2 6 2" xfId="34906" xr:uid="{00000000-0005-0000-0000-0000CA710000}"/>
    <cellStyle name="SAPBEXHLevel3 11 2 7" xfId="20941" xr:uid="{00000000-0005-0000-0000-0000CB710000}"/>
    <cellStyle name="SAPBEXHLevel3 11 2 7 2" xfId="35867" xr:uid="{00000000-0005-0000-0000-0000CC710000}"/>
    <cellStyle name="SAPBEXHLevel3 11 2 8" xfId="38562" xr:uid="{DD4C5D7A-BCF7-4A78-AF42-B74B552482BF}"/>
    <cellStyle name="SAPBEXHLevel3 11 2 9" xfId="44223" xr:uid="{F5BE2719-B7F0-49DC-A1A4-55E501898365}"/>
    <cellStyle name="SAPBEXHLevel3 11 3" xfId="7151" xr:uid="{00000000-0005-0000-0000-0000CD710000}"/>
    <cellStyle name="SAPBEXHLevel3 11 3 2" xfId="23435" xr:uid="{00000000-0005-0000-0000-0000CE710000}"/>
    <cellStyle name="SAPBEXHLevel3 11 4" xfId="7511" xr:uid="{00000000-0005-0000-0000-0000CF710000}"/>
    <cellStyle name="SAPBEXHLevel3 11 4 2" xfId="23685" xr:uid="{00000000-0005-0000-0000-0000D0710000}"/>
    <cellStyle name="SAPBEXHLevel3 11 5" xfId="15431" xr:uid="{00000000-0005-0000-0000-0000D1710000}"/>
    <cellStyle name="SAPBEXHLevel3 11 5 2" xfId="30810" xr:uid="{00000000-0005-0000-0000-0000D2710000}"/>
    <cellStyle name="SAPBEXHLevel3 11 6" xfId="13788" xr:uid="{00000000-0005-0000-0000-0000D3710000}"/>
    <cellStyle name="SAPBEXHLevel3 11 6 2" xfId="29380" xr:uid="{00000000-0005-0000-0000-0000D4710000}"/>
    <cellStyle name="SAPBEXHLevel3 11 7" xfId="15744" xr:uid="{00000000-0005-0000-0000-0000D5710000}"/>
    <cellStyle name="SAPBEXHLevel3 11 7 2" xfId="31014" xr:uid="{00000000-0005-0000-0000-0000D6710000}"/>
    <cellStyle name="SAPBEXHLevel3 11 8" xfId="40577" xr:uid="{2708C894-9EE1-4A29-94C5-32CAB7FBF68A}"/>
    <cellStyle name="SAPBEXHLevel3 11 9" xfId="43004" xr:uid="{6DA0A1B5-3780-41C0-B07D-E6C312423233}"/>
    <cellStyle name="SAPBEXHLevel3 12" xfId="1893" xr:uid="{00000000-0005-0000-0000-0000D7710000}"/>
    <cellStyle name="SAPBEXHLevel3 12 10" xfId="45198" xr:uid="{DE2C8DB8-1295-4711-911B-8802E20663C4}"/>
    <cellStyle name="SAPBEXHLevel3 12 11" xfId="47524" xr:uid="{B59E317C-B598-44DA-BE42-355E24E3A209}"/>
    <cellStyle name="SAPBEXHLevel3 12 2" xfId="4060" xr:uid="{00000000-0005-0000-0000-0000D8710000}"/>
    <cellStyle name="SAPBEXHLevel3 12 2 10" xfId="46414" xr:uid="{C5B3BE04-CBCF-4B1D-B236-EE1B273D75DC}"/>
    <cellStyle name="SAPBEXHLevel3 12 2 11" xfId="48732" xr:uid="{F72F5291-902E-4811-A92E-925F6DAC96FE}"/>
    <cellStyle name="SAPBEXHLevel3 12 2 2" xfId="9215" xr:uid="{00000000-0005-0000-0000-0000D9710000}"/>
    <cellStyle name="SAPBEXHLevel3 12 2 2 2" xfId="25210" xr:uid="{00000000-0005-0000-0000-0000DA710000}"/>
    <cellStyle name="SAPBEXHLevel3 12 2 3" xfId="12035" xr:uid="{00000000-0005-0000-0000-0000DB710000}"/>
    <cellStyle name="SAPBEXHLevel3 12 2 3 2" xfId="27879" xr:uid="{00000000-0005-0000-0000-0000DC710000}"/>
    <cellStyle name="SAPBEXHLevel3 12 2 4" xfId="14580" xr:uid="{00000000-0005-0000-0000-0000DD710000}"/>
    <cellStyle name="SAPBEXHLevel3 12 2 4 2" xfId="30082" xr:uid="{00000000-0005-0000-0000-0000DE710000}"/>
    <cellStyle name="SAPBEXHLevel3 12 2 5" xfId="17357" xr:uid="{00000000-0005-0000-0000-0000DF710000}"/>
    <cellStyle name="SAPBEXHLevel3 12 2 5 2" xfId="32477" xr:uid="{00000000-0005-0000-0000-0000E0710000}"/>
    <cellStyle name="SAPBEXHLevel3 12 2 6" xfId="19965" xr:uid="{00000000-0005-0000-0000-0000E1710000}"/>
    <cellStyle name="SAPBEXHLevel3 12 2 6 2" xfId="34905" xr:uid="{00000000-0005-0000-0000-0000E2710000}"/>
    <cellStyle name="SAPBEXHLevel3 12 2 7" xfId="21624" xr:uid="{00000000-0005-0000-0000-0000E3710000}"/>
    <cellStyle name="SAPBEXHLevel3 12 2 7 2" xfId="36550" xr:uid="{00000000-0005-0000-0000-0000E4710000}"/>
    <cellStyle name="SAPBEXHLevel3 12 2 8" xfId="38561" xr:uid="{B616CF65-3AEF-44FA-A189-ACD0267D9DC1}"/>
    <cellStyle name="SAPBEXHLevel3 12 2 9" xfId="44224" xr:uid="{DEDF6F8C-E7AA-40FC-BD9A-525289CEC56A}"/>
    <cellStyle name="SAPBEXHLevel3 12 3" xfId="7152" xr:uid="{00000000-0005-0000-0000-0000E5710000}"/>
    <cellStyle name="SAPBEXHLevel3 12 3 2" xfId="23436" xr:uid="{00000000-0005-0000-0000-0000E6710000}"/>
    <cellStyle name="SAPBEXHLevel3 12 4" xfId="7510" xr:uid="{00000000-0005-0000-0000-0000E7710000}"/>
    <cellStyle name="SAPBEXHLevel3 12 4 2" xfId="23684" xr:uid="{00000000-0005-0000-0000-0000E8710000}"/>
    <cellStyle name="SAPBEXHLevel3 12 5" xfId="5247" xr:uid="{00000000-0005-0000-0000-0000E9710000}"/>
    <cellStyle name="SAPBEXHLevel3 12 5 2" xfId="22559" xr:uid="{00000000-0005-0000-0000-0000EA710000}"/>
    <cellStyle name="SAPBEXHLevel3 12 6" xfId="15394" xr:uid="{00000000-0005-0000-0000-0000EB710000}"/>
    <cellStyle name="SAPBEXHLevel3 12 6 2" xfId="30785" xr:uid="{00000000-0005-0000-0000-0000EC710000}"/>
    <cellStyle name="SAPBEXHLevel3 12 7" xfId="15743" xr:uid="{00000000-0005-0000-0000-0000ED710000}"/>
    <cellStyle name="SAPBEXHLevel3 12 7 2" xfId="31013" xr:uid="{00000000-0005-0000-0000-0000EE710000}"/>
    <cellStyle name="SAPBEXHLevel3 12 8" xfId="39438" xr:uid="{E8238976-1C2E-4A22-B380-C4A3AF3D698C}"/>
    <cellStyle name="SAPBEXHLevel3 12 9" xfId="43005" xr:uid="{3B2A6029-051C-41CB-988B-75853725065D}"/>
    <cellStyle name="SAPBEXHLevel3 13" xfId="3497" xr:uid="{00000000-0005-0000-0000-0000EF710000}"/>
    <cellStyle name="SAPBEXHLevel3 13 10" xfId="45199" xr:uid="{76E25021-F9AA-4FC7-B322-1AE4207DDFCB}"/>
    <cellStyle name="SAPBEXHLevel3 13 11" xfId="47525" xr:uid="{F80EB0C3-8EF3-4576-918A-809FA5036B3D}"/>
    <cellStyle name="SAPBEXHLevel3 13 2" xfId="4059" xr:uid="{00000000-0005-0000-0000-0000F0710000}"/>
    <cellStyle name="SAPBEXHLevel3 13 2 10" xfId="46415" xr:uid="{49D51C10-4A18-47A5-ADD6-1769C218739E}"/>
    <cellStyle name="SAPBEXHLevel3 13 2 11" xfId="48733" xr:uid="{71206774-66F2-4A5F-A0DA-9CD1FBE0A1CE}"/>
    <cellStyle name="SAPBEXHLevel3 13 2 2" xfId="9214" xr:uid="{00000000-0005-0000-0000-0000F1710000}"/>
    <cellStyle name="SAPBEXHLevel3 13 2 2 2" xfId="25209" xr:uid="{00000000-0005-0000-0000-0000F2710000}"/>
    <cellStyle name="SAPBEXHLevel3 13 2 3" xfId="12034" xr:uid="{00000000-0005-0000-0000-0000F3710000}"/>
    <cellStyle name="SAPBEXHLevel3 13 2 3 2" xfId="27878" xr:uid="{00000000-0005-0000-0000-0000F4710000}"/>
    <cellStyle name="SAPBEXHLevel3 13 2 4" xfId="14357" xr:uid="{00000000-0005-0000-0000-0000F5710000}"/>
    <cellStyle name="SAPBEXHLevel3 13 2 4 2" xfId="29878" xr:uid="{00000000-0005-0000-0000-0000F6710000}"/>
    <cellStyle name="SAPBEXHLevel3 13 2 5" xfId="17356" xr:uid="{00000000-0005-0000-0000-0000F7710000}"/>
    <cellStyle name="SAPBEXHLevel3 13 2 5 2" xfId="32476" xr:uid="{00000000-0005-0000-0000-0000F8710000}"/>
    <cellStyle name="SAPBEXHLevel3 13 2 6" xfId="19964" xr:uid="{00000000-0005-0000-0000-0000F9710000}"/>
    <cellStyle name="SAPBEXHLevel3 13 2 6 2" xfId="34904" xr:uid="{00000000-0005-0000-0000-0000FA710000}"/>
    <cellStyle name="SAPBEXHLevel3 13 2 7" xfId="21489" xr:uid="{00000000-0005-0000-0000-0000FB710000}"/>
    <cellStyle name="SAPBEXHLevel3 13 2 7 2" xfId="36415" xr:uid="{00000000-0005-0000-0000-0000FC710000}"/>
    <cellStyle name="SAPBEXHLevel3 13 2 8" xfId="38560" xr:uid="{011D2E96-AB8E-4B99-9F1F-82BC88C4D5E1}"/>
    <cellStyle name="SAPBEXHLevel3 13 2 9" xfId="44225" xr:uid="{E14D02B8-BC57-43D1-88A1-C2B1C2B8C692}"/>
    <cellStyle name="SAPBEXHLevel3 13 3" xfId="8665" xr:uid="{00000000-0005-0000-0000-0000FD710000}"/>
    <cellStyle name="SAPBEXHLevel3 13 3 2" xfId="24694" xr:uid="{00000000-0005-0000-0000-0000FE710000}"/>
    <cellStyle name="SAPBEXHLevel3 13 4" xfId="11492" xr:uid="{00000000-0005-0000-0000-0000FF710000}"/>
    <cellStyle name="SAPBEXHLevel3 13 4 2" xfId="27359" xr:uid="{00000000-0005-0000-0000-000000720000}"/>
    <cellStyle name="SAPBEXHLevel3 13 5" xfId="15285" xr:uid="{00000000-0005-0000-0000-000001720000}"/>
    <cellStyle name="SAPBEXHLevel3 13 5 2" xfId="30694" xr:uid="{00000000-0005-0000-0000-000002720000}"/>
    <cellStyle name="SAPBEXHLevel3 13 6" xfId="16844" xr:uid="{00000000-0005-0000-0000-000003720000}"/>
    <cellStyle name="SAPBEXHLevel3 13 6 2" xfId="31982" xr:uid="{00000000-0005-0000-0000-000004720000}"/>
    <cellStyle name="SAPBEXHLevel3 13 7" xfId="19454" xr:uid="{00000000-0005-0000-0000-000005720000}"/>
    <cellStyle name="SAPBEXHLevel3 13 7 2" xfId="34401" xr:uid="{00000000-0005-0000-0000-000006720000}"/>
    <cellStyle name="SAPBEXHLevel3 13 8" xfId="39437" xr:uid="{CAC1A735-55D8-4687-913E-7EAD715BCF94}"/>
    <cellStyle name="SAPBEXHLevel3 13 9" xfId="43006" xr:uid="{6050AFEE-4DB2-494B-93FD-6F3B5B1AC798}"/>
    <cellStyle name="SAPBEXHLevel3 14" xfId="3498" xr:uid="{00000000-0005-0000-0000-000007720000}"/>
    <cellStyle name="SAPBEXHLevel3 14 10" xfId="45200" xr:uid="{A57AC382-43E4-47FB-8C88-39C25C076C8B}"/>
    <cellStyle name="SAPBEXHLevel3 14 11" xfId="47526" xr:uid="{81E5CDEC-BB37-421C-810E-79109871D152}"/>
    <cellStyle name="SAPBEXHLevel3 14 2" xfId="4058" xr:uid="{00000000-0005-0000-0000-000008720000}"/>
    <cellStyle name="SAPBEXHLevel3 14 2 10" xfId="46416" xr:uid="{CFBB926A-30F1-4455-9F1B-3D34763EE219}"/>
    <cellStyle name="SAPBEXHLevel3 14 2 11" xfId="48734" xr:uid="{62A8B67D-94AE-4FB4-9992-6AB5BFDFD87D}"/>
    <cellStyle name="SAPBEXHLevel3 14 2 2" xfId="9213" xr:uid="{00000000-0005-0000-0000-000009720000}"/>
    <cellStyle name="SAPBEXHLevel3 14 2 2 2" xfId="25208" xr:uid="{00000000-0005-0000-0000-00000A720000}"/>
    <cellStyle name="SAPBEXHLevel3 14 2 3" xfId="12033" xr:uid="{00000000-0005-0000-0000-00000B720000}"/>
    <cellStyle name="SAPBEXHLevel3 14 2 3 2" xfId="27877" xr:uid="{00000000-0005-0000-0000-00000C720000}"/>
    <cellStyle name="SAPBEXHLevel3 14 2 4" xfId="14581" xr:uid="{00000000-0005-0000-0000-00000D720000}"/>
    <cellStyle name="SAPBEXHLevel3 14 2 4 2" xfId="30083" xr:uid="{00000000-0005-0000-0000-00000E720000}"/>
    <cellStyle name="SAPBEXHLevel3 14 2 5" xfId="17355" xr:uid="{00000000-0005-0000-0000-00000F720000}"/>
    <cellStyle name="SAPBEXHLevel3 14 2 5 2" xfId="32475" xr:uid="{00000000-0005-0000-0000-000010720000}"/>
    <cellStyle name="SAPBEXHLevel3 14 2 6" xfId="19963" xr:uid="{00000000-0005-0000-0000-000011720000}"/>
    <cellStyle name="SAPBEXHLevel3 14 2 6 2" xfId="34903" xr:uid="{00000000-0005-0000-0000-000012720000}"/>
    <cellStyle name="SAPBEXHLevel3 14 2 7" xfId="21760" xr:uid="{00000000-0005-0000-0000-000013720000}"/>
    <cellStyle name="SAPBEXHLevel3 14 2 7 2" xfId="36682" xr:uid="{00000000-0005-0000-0000-000014720000}"/>
    <cellStyle name="SAPBEXHLevel3 14 2 8" xfId="38559" xr:uid="{38C51E0F-6F78-4324-87A6-EDFCB3E34211}"/>
    <cellStyle name="SAPBEXHLevel3 14 2 9" xfId="44226" xr:uid="{5C988615-8CEC-4789-981B-0DB68D64D398}"/>
    <cellStyle name="SAPBEXHLevel3 14 3" xfId="8666" xr:uid="{00000000-0005-0000-0000-000015720000}"/>
    <cellStyle name="SAPBEXHLevel3 14 3 2" xfId="24695" xr:uid="{00000000-0005-0000-0000-000016720000}"/>
    <cellStyle name="SAPBEXHLevel3 14 4" xfId="11493" xr:uid="{00000000-0005-0000-0000-000017720000}"/>
    <cellStyle name="SAPBEXHLevel3 14 4 2" xfId="27360" xr:uid="{00000000-0005-0000-0000-000018720000}"/>
    <cellStyle name="SAPBEXHLevel3 14 5" xfId="10512" xr:uid="{00000000-0005-0000-0000-000019720000}"/>
    <cellStyle name="SAPBEXHLevel3 14 5 2" xfId="26434" xr:uid="{00000000-0005-0000-0000-00001A720000}"/>
    <cellStyle name="SAPBEXHLevel3 14 6" xfId="16845" xr:uid="{00000000-0005-0000-0000-00001B720000}"/>
    <cellStyle name="SAPBEXHLevel3 14 6 2" xfId="31983" xr:uid="{00000000-0005-0000-0000-00001C720000}"/>
    <cellStyle name="SAPBEXHLevel3 14 7" xfId="19455" xr:uid="{00000000-0005-0000-0000-00001D720000}"/>
    <cellStyle name="SAPBEXHLevel3 14 7 2" xfId="34402" xr:uid="{00000000-0005-0000-0000-00001E720000}"/>
    <cellStyle name="SAPBEXHLevel3 14 8" xfId="40420" xr:uid="{6F3E2412-0EE1-455F-B3B7-ECB7D3232A0C}"/>
    <cellStyle name="SAPBEXHLevel3 14 9" xfId="43007" xr:uid="{62594B9C-7B36-4A1E-98C6-1E2B35A79EF4}"/>
    <cellStyle name="SAPBEXHLevel3 15" xfId="3499" xr:uid="{00000000-0005-0000-0000-00001F720000}"/>
    <cellStyle name="SAPBEXHLevel3 15 10" xfId="45201" xr:uid="{D19D4B2E-F81A-4E59-B10C-C07F817475A8}"/>
    <cellStyle name="SAPBEXHLevel3 15 11" xfId="47527" xr:uid="{7573C3C2-B3C4-4F01-AC77-FEABA330C70E}"/>
    <cellStyle name="SAPBEXHLevel3 15 2" xfId="4057" xr:uid="{00000000-0005-0000-0000-000020720000}"/>
    <cellStyle name="SAPBEXHLevel3 15 2 10" xfId="46417" xr:uid="{970C236A-AFFD-4CD2-9558-53688E4187DE}"/>
    <cellStyle name="SAPBEXHLevel3 15 2 11" xfId="48735" xr:uid="{1CD6D200-7A65-45B8-B24C-606018FDE449}"/>
    <cellStyle name="SAPBEXHLevel3 15 2 2" xfId="9212" xr:uid="{00000000-0005-0000-0000-000021720000}"/>
    <cellStyle name="SAPBEXHLevel3 15 2 2 2" xfId="25207" xr:uid="{00000000-0005-0000-0000-000022720000}"/>
    <cellStyle name="SAPBEXHLevel3 15 2 3" xfId="12032" xr:uid="{00000000-0005-0000-0000-000023720000}"/>
    <cellStyle name="SAPBEXHLevel3 15 2 3 2" xfId="27876" xr:uid="{00000000-0005-0000-0000-000024720000}"/>
    <cellStyle name="SAPBEXHLevel3 15 2 4" xfId="13951" xr:uid="{00000000-0005-0000-0000-000025720000}"/>
    <cellStyle name="SAPBEXHLevel3 15 2 4 2" xfId="29534" xr:uid="{00000000-0005-0000-0000-000026720000}"/>
    <cellStyle name="SAPBEXHLevel3 15 2 5" xfId="17354" xr:uid="{00000000-0005-0000-0000-000027720000}"/>
    <cellStyle name="SAPBEXHLevel3 15 2 5 2" xfId="32474" xr:uid="{00000000-0005-0000-0000-000028720000}"/>
    <cellStyle name="SAPBEXHLevel3 15 2 6" xfId="19962" xr:uid="{00000000-0005-0000-0000-000029720000}"/>
    <cellStyle name="SAPBEXHLevel3 15 2 6 2" xfId="34902" xr:uid="{00000000-0005-0000-0000-00002A720000}"/>
    <cellStyle name="SAPBEXHLevel3 15 2 7" xfId="21990" xr:uid="{00000000-0005-0000-0000-00002B720000}"/>
    <cellStyle name="SAPBEXHLevel3 15 2 7 2" xfId="36909" xr:uid="{00000000-0005-0000-0000-00002C720000}"/>
    <cellStyle name="SAPBEXHLevel3 15 2 8" xfId="38558" xr:uid="{9C5BC225-DF22-475B-BC55-B1F4D9A738DD}"/>
    <cellStyle name="SAPBEXHLevel3 15 2 9" xfId="44227" xr:uid="{9A542D49-F1A0-4DFB-9E8C-02B66E014A19}"/>
    <cellStyle name="SAPBEXHLevel3 15 3" xfId="8667" xr:uid="{00000000-0005-0000-0000-00002D720000}"/>
    <cellStyle name="SAPBEXHLevel3 15 3 2" xfId="24696" xr:uid="{00000000-0005-0000-0000-00002E720000}"/>
    <cellStyle name="SAPBEXHLevel3 15 4" xfId="11494" xr:uid="{00000000-0005-0000-0000-00002F720000}"/>
    <cellStyle name="SAPBEXHLevel3 15 4 2" xfId="27361" xr:uid="{00000000-0005-0000-0000-000030720000}"/>
    <cellStyle name="SAPBEXHLevel3 15 5" xfId="10511" xr:uid="{00000000-0005-0000-0000-000031720000}"/>
    <cellStyle name="SAPBEXHLevel3 15 5 2" xfId="26433" xr:uid="{00000000-0005-0000-0000-000032720000}"/>
    <cellStyle name="SAPBEXHLevel3 15 6" xfId="16846" xr:uid="{00000000-0005-0000-0000-000033720000}"/>
    <cellStyle name="SAPBEXHLevel3 15 6 2" xfId="31984" xr:uid="{00000000-0005-0000-0000-000034720000}"/>
    <cellStyle name="SAPBEXHLevel3 15 7" xfId="19456" xr:uid="{00000000-0005-0000-0000-000035720000}"/>
    <cellStyle name="SAPBEXHLevel3 15 7 2" xfId="34403" xr:uid="{00000000-0005-0000-0000-000036720000}"/>
    <cellStyle name="SAPBEXHLevel3 15 8" xfId="40575" xr:uid="{B74939C6-129B-4688-8C89-9FB778FBA88D}"/>
    <cellStyle name="SAPBEXHLevel3 15 9" xfId="43008" xr:uid="{8C26226F-AD57-4252-98B1-ED50F5A901C5}"/>
    <cellStyle name="SAPBEXHLevel3 16" xfId="3500" xr:uid="{00000000-0005-0000-0000-000037720000}"/>
    <cellStyle name="SAPBEXHLevel3 16 10" xfId="45202" xr:uid="{93C87704-A03D-4FFD-9A0D-38861FD33102}"/>
    <cellStyle name="SAPBEXHLevel3 16 11" xfId="47528" xr:uid="{0280E3F6-DA99-4612-910E-940B6BE0D0CD}"/>
    <cellStyle name="SAPBEXHLevel3 16 2" xfId="4056" xr:uid="{00000000-0005-0000-0000-000038720000}"/>
    <cellStyle name="SAPBEXHLevel3 16 2 10" xfId="46418" xr:uid="{A59A3A4F-8FAC-473C-A50A-3076799CF800}"/>
    <cellStyle name="SAPBEXHLevel3 16 2 11" xfId="48736" xr:uid="{8F1AF6FC-2759-4BE2-A745-B97F729B117A}"/>
    <cellStyle name="SAPBEXHLevel3 16 2 2" xfId="9211" xr:uid="{00000000-0005-0000-0000-000039720000}"/>
    <cellStyle name="SAPBEXHLevel3 16 2 2 2" xfId="25206" xr:uid="{00000000-0005-0000-0000-00003A720000}"/>
    <cellStyle name="SAPBEXHLevel3 16 2 3" xfId="12031" xr:uid="{00000000-0005-0000-0000-00003B720000}"/>
    <cellStyle name="SAPBEXHLevel3 16 2 3 2" xfId="27875" xr:uid="{00000000-0005-0000-0000-00003C720000}"/>
    <cellStyle name="SAPBEXHLevel3 16 2 4" xfId="14356" xr:uid="{00000000-0005-0000-0000-00003D720000}"/>
    <cellStyle name="SAPBEXHLevel3 16 2 4 2" xfId="29877" xr:uid="{00000000-0005-0000-0000-00003E720000}"/>
    <cellStyle name="SAPBEXHLevel3 16 2 5" xfId="17353" xr:uid="{00000000-0005-0000-0000-00003F720000}"/>
    <cellStyle name="SAPBEXHLevel3 16 2 5 2" xfId="32473" xr:uid="{00000000-0005-0000-0000-000040720000}"/>
    <cellStyle name="SAPBEXHLevel3 16 2 6" xfId="19961" xr:uid="{00000000-0005-0000-0000-000041720000}"/>
    <cellStyle name="SAPBEXHLevel3 16 2 6 2" xfId="34901" xr:uid="{00000000-0005-0000-0000-000042720000}"/>
    <cellStyle name="SAPBEXHLevel3 16 2 7" xfId="21196" xr:uid="{00000000-0005-0000-0000-000043720000}"/>
    <cellStyle name="SAPBEXHLevel3 16 2 7 2" xfId="36122" xr:uid="{00000000-0005-0000-0000-000044720000}"/>
    <cellStyle name="SAPBEXHLevel3 16 2 8" xfId="38557" xr:uid="{DB359E47-00D2-4C66-979B-19B4E652EB49}"/>
    <cellStyle name="SAPBEXHLevel3 16 2 9" xfId="44228" xr:uid="{3519093B-2AAA-449E-A3C4-9F88DFBE67E6}"/>
    <cellStyle name="SAPBEXHLevel3 16 3" xfId="8668" xr:uid="{00000000-0005-0000-0000-000045720000}"/>
    <cellStyle name="SAPBEXHLevel3 16 3 2" xfId="24697" xr:uid="{00000000-0005-0000-0000-000046720000}"/>
    <cellStyle name="SAPBEXHLevel3 16 4" xfId="11495" xr:uid="{00000000-0005-0000-0000-000047720000}"/>
    <cellStyle name="SAPBEXHLevel3 16 4 2" xfId="27362" xr:uid="{00000000-0005-0000-0000-000048720000}"/>
    <cellStyle name="SAPBEXHLevel3 16 5" xfId="13592" xr:uid="{00000000-0005-0000-0000-000049720000}"/>
    <cellStyle name="SAPBEXHLevel3 16 5 2" xfId="29216" xr:uid="{00000000-0005-0000-0000-00004A720000}"/>
    <cellStyle name="SAPBEXHLevel3 16 6" xfId="16847" xr:uid="{00000000-0005-0000-0000-00004B720000}"/>
    <cellStyle name="SAPBEXHLevel3 16 6 2" xfId="31985" xr:uid="{00000000-0005-0000-0000-00004C720000}"/>
    <cellStyle name="SAPBEXHLevel3 16 7" xfId="19457" xr:uid="{00000000-0005-0000-0000-00004D720000}"/>
    <cellStyle name="SAPBEXHLevel3 16 7 2" xfId="34404" xr:uid="{00000000-0005-0000-0000-00004E720000}"/>
    <cellStyle name="SAPBEXHLevel3 16 8" xfId="39436" xr:uid="{BC366B5A-BCF8-4AD0-AD37-8261C0D88DC6}"/>
    <cellStyle name="SAPBEXHLevel3 16 9" xfId="43009" xr:uid="{F581584A-7291-4EDF-976D-9A61F8FF4952}"/>
    <cellStyle name="SAPBEXHLevel3 17" xfId="3501" xr:uid="{00000000-0005-0000-0000-00004F720000}"/>
    <cellStyle name="SAPBEXHLevel3 17 10" xfId="45203" xr:uid="{07CA00BC-B9E1-4668-AE90-D1F39C3FDA46}"/>
    <cellStyle name="SAPBEXHLevel3 17 11" xfId="47529" xr:uid="{8CFBE8DB-54CF-4FD3-B67E-9D1176E4C8C3}"/>
    <cellStyle name="SAPBEXHLevel3 17 2" xfId="4055" xr:uid="{00000000-0005-0000-0000-000050720000}"/>
    <cellStyle name="SAPBEXHLevel3 17 2 10" xfId="46419" xr:uid="{83E3ECC8-96C9-4952-95D0-3086FACEC41B}"/>
    <cellStyle name="SAPBEXHLevel3 17 2 11" xfId="48737" xr:uid="{A7F2BF7D-B48F-4E72-8117-BCD7A9A5D1F7}"/>
    <cellStyle name="SAPBEXHLevel3 17 2 2" xfId="9210" xr:uid="{00000000-0005-0000-0000-000051720000}"/>
    <cellStyle name="SAPBEXHLevel3 17 2 2 2" xfId="25205" xr:uid="{00000000-0005-0000-0000-000052720000}"/>
    <cellStyle name="SAPBEXHLevel3 17 2 3" xfId="12030" xr:uid="{00000000-0005-0000-0000-000053720000}"/>
    <cellStyle name="SAPBEXHLevel3 17 2 3 2" xfId="27874" xr:uid="{00000000-0005-0000-0000-000054720000}"/>
    <cellStyle name="SAPBEXHLevel3 17 2 4" xfId="14916" xr:uid="{00000000-0005-0000-0000-000055720000}"/>
    <cellStyle name="SAPBEXHLevel3 17 2 4 2" xfId="30367" xr:uid="{00000000-0005-0000-0000-000056720000}"/>
    <cellStyle name="SAPBEXHLevel3 17 2 5" xfId="17352" xr:uid="{00000000-0005-0000-0000-000057720000}"/>
    <cellStyle name="SAPBEXHLevel3 17 2 5 2" xfId="32472" xr:uid="{00000000-0005-0000-0000-000058720000}"/>
    <cellStyle name="SAPBEXHLevel3 17 2 6" xfId="19960" xr:uid="{00000000-0005-0000-0000-000059720000}"/>
    <cellStyle name="SAPBEXHLevel3 17 2 6 2" xfId="34900" xr:uid="{00000000-0005-0000-0000-00005A720000}"/>
    <cellStyle name="SAPBEXHLevel3 17 2 7" xfId="21488" xr:uid="{00000000-0005-0000-0000-00005B720000}"/>
    <cellStyle name="SAPBEXHLevel3 17 2 7 2" xfId="36414" xr:uid="{00000000-0005-0000-0000-00005C720000}"/>
    <cellStyle name="SAPBEXHLevel3 17 2 8" xfId="38556" xr:uid="{0B91FFF0-2A01-4288-A4E5-562005F88EC3}"/>
    <cellStyle name="SAPBEXHLevel3 17 2 9" xfId="44229" xr:uid="{91790B39-3C59-4387-B1D8-0A0AF69304F4}"/>
    <cellStyle name="SAPBEXHLevel3 17 3" xfId="8669" xr:uid="{00000000-0005-0000-0000-00005D720000}"/>
    <cellStyle name="SAPBEXHLevel3 17 3 2" xfId="24698" xr:uid="{00000000-0005-0000-0000-00005E720000}"/>
    <cellStyle name="SAPBEXHLevel3 17 4" xfId="11496" xr:uid="{00000000-0005-0000-0000-00005F720000}"/>
    <cellStyle name="SAPBEXHLevel3 17 4 2" xfId="27363" xr:uid="{00000000-0005-0000-0000-000060720000}"/>
    <cellStyle name="SAPBEXHLevel3 17 5" xfId="15282" xr:uid="{00000000-0005-0000-0000-000061720000}"/>
    <cellStyle name="SAPBEXHLevel3 17 5 2" xfId="30691" xr:uid="{00000000-0005-0000-0000-000062720000}"/>
    <cellStyle name="SAPBEXHLevel3 17 6" xfId="16848" xr:uid="{00000000-0005-0000-0000-000063720000}"/>
    <cellStyle name="SAPBEXHLevel3 17 6 2" xfId="31986" xr:uid="{00000000-0005-0000-0000-000064720000}"/>
    <cellStyle name="SAPBEXHLevel3 17 7" xfId="19458" xr:uid="{00000000-0005-0000-0000-000065720000}"/>
    <cellStyle name="SAPBEXHLevel3 17 7 2" xfId="34405" xr:uid="{00000000-0005-0000-0000-000066720000}"/>
    <cellStyle name="SAPBEXHLevel3 17 8" xfId="38224" xr:uid="{E77B7475-9D03-46A8-9F12-3FC8EBF22C82}"/>
    <cellStyle name="SAPBEXHLevel3 17 9" xfId="43010" xr:uid="{9DAF49CE-88D6-462D-8E85-954C7B17E216}"/>
    <cellStyle name="SAPBEXHLevel3 18" xfId="3502" xr:uid="{00000000-0005-0000-0000-000067720000}"/>
    <cellStyle name="SAPBEXHLevel3 18 10" xfId="45204" xr:uid="{DD92C4F4-C9B2-48BB-BB0D-62E680C8E7FE}"/>
    <cellStyle name="SAPBEXHLevel3 18 11" xfId="47530" xr:uid="{B83CA13B-0BEE-4A94-B326-9A8A8F748621}"/>
    <cellStyle name="SAPBEXHLevel3 18 2" xfId="4054" xr:uid="{00000000-0005-0000-0000-000068720000}"/>
    <cellStyle name="SAPBEXHLevel3 18 2 10" xfId="46420" xr:uid="{99209503-398D-4CF2-825F-D3E6CE80FEB5}"/>
    <cellStyle name="SAPBEXHLevel3 18 2 11" xfId="48738" xr:uid="{4866DDE5-EFE1-4A42-812A-2B6096A85DA5}"/>
    <cellStyle name="SAPBEXHLevel3 18 2 2" xfId="9209" xr:uid="{00000000-0005-0000-0000-000069720000}"/>
    <cellStyle name="SAPBEXHLevel3 18 2 2 2" xfId="25204" xr:uid="{00000000-0005-0000-0000-00006A720000}"/>
    <cellStyle name="SAPBEXHLevel3 18 2 3" xfId="12029" xr:uid="{00000000-0005-0000-0000-00006B720000}"/>
    <cellStyle name="SAPBEXHLevel3 18 2 3 2" xfId="27873" xr:uid="{00000000-0005-0000-0000-00006C720000}"/>
    <cellStyle name="SAPBEXHLevel3 18 2 4" xfId="13958" xr:uid="{00000000-0005-0000-0000-00006D720000}"/>
    <cellStyle name="SAPBEXHLevel3 18 2 4 2" xfId="29541" xr:uid="{00000000-0005-0000-0000-00006E720000}"/>
    <cellStyle name="SAPBEXHLevel3 18 2 5" xfId="17351" xr:uid="{00000000-0005-0000-0000-00006F720000}"/>
    <cellStyle name="SAPBEXHLevel3 18 2 5 2" xfId="32471" xr:uid="{00000000-0005-0000-0000-000070720000}"/>
    <cellStyle name="SAPBEXHLevel3 18 2 6" xfId="19959" xr:uid="{00000000-0005-0000-0000-000071720000}"/>
    <cellStyle name="SAPBEXHLevel3 18 2 6 2" xfId="34899" xr:uid="{00000000-0005-0000-0000-000072720000}"/>
    <cellStyle name="SAPBEXHLevel3 18 2 7" xfId="21991" xr:uid="{00000000-0005-0000-0000-000073720000}"/>
    <cellStyle name="SAPBEXHLevel3 18 2 7 2" xfId="36910" xr:uid="{00000000-0005-0000-0000-000074720000}"/>
    <cellStyle name="SAPBEXHLevel3 18 2 8" xfId="38555" xr:uid="{49FCB414-1CC2-4C46-AB8C-C64B53E24236}"/>
    <cellStyle name="SAPBEXHLevel3 18 2 9" xfId="44230" xr:uid="{5AF3A64D-2C0F-4077-964B-E9C58EC754B3}"/>
    <cellStyle name="SAPBEXHLevel3 18 3" xfId="8670" xr:uid="{00000000-0005-0000-0000-000075720000}"/>
    <cellStyle name="SAPBEXHLevel3 18 3 2" xfId="24699" xr:uid="{00000000-0005-0000-0000-000076720000}"/>
    <cellStyle name="SAPBEXHLevel3 18 4" xfId="11497" xr:uid="{00000000-0005-0000-0000-000077720000}"/>
    <cellStyle name="SAPBEXHLevel3 18 4 2" xfId="27364" xr:uid="{00000000-0005-0000-0000-000078720000}"/>
    <cellStyle name="SAPBEXHLevel3 18 5" xfId="13591" xr:uid="{00000000-0005-0000-0000-000079720000}"/>
    <cellStyle name="SAPBEXHLevel3 18 5 2" xfId="29215" xr:uid="{00000000-0005-0000-0000-00007A720000}"/>
    <cellStyle name="SAPBEXHLevel3 18 6" xfId="16849" xr:uid="{00000000-0005-0000-0000-00007B720000}"/>
    <cellStyle name="SAPBEXHLevel3 18 6 2" xfId="31987" xr:uid="{00000000-0005-0000-0000-00007C720000}"/>
    <cellStyle name="SAPBEXHLevel3 18 7" xfId="19459" xr:uid="{00000000-0005-0000-0000-00007D720000}"/>
    <cellStyle name="SAPBEXHLevel3 18 7 2" xfId="34406" xr:uid="{00000000-0005-0000-0000-00007E720000}"/>
    <cellStyle name="SAPBEXHLevel3 18 8" xfId="40574" xr:uid="{A33AD50E-65BF-45EA-B475-28FDA37E9213}"/>
    <cellStyle name="SAPBEXHLevel3 18 9" xfId="43011" xr:uid="{5A17AD0F-A10A-4797-B770-4FA6F6467044}"/>
    <cellStyle name="SAPBEXHLevel3 19" xfId="3503" xr:uid="{00000000-0005-0000-0000-00007F720000}"/>
    <cellStyle name="SAPBEXHLevel3 19 10" xfId="45205" xr:uid="{958BD8B2-E097-4446-BD41-6F9CC78CDDB7}"/>
    <cellStyle name="SAPBEXHLevel3 19 11" xfId="47531" xr:uid="{34857CAF-F024-4809-9A2F-86B9069898E9}"/>
    <cellStyle name="SAPBEXHLevel3 19 2" xfId="4053" xr:uid="{00000000-0005-0000-0000-000080720000}"/>
    <cellStyle name="SAPBEXHLevel3 19 2 10" xfId="46421" xr:uid="{33EDFAED-2AB9-49AA-86C5-D1527F95A3FF}"/>
    <cellStyle name="SAPBEXHLevel3 19 2 11" xfId="48739" xr:uid="{77CCA135-C5CF-41C0-A7E9-912C3F3EA0E0}"/>
    <cellStyle name="SAPBEXHLevel3 19 2 2" xfId="9208" xr:uid="{00000000-0005-0000-0000-000081720000}"/>
    <cellStyle name="SAPBEXHLevel3 19 2 2 2" xfId="25203" xr:uid="{00000000-0005-0000-0000-000082720000}"/>
    <cellStyle name="SAPBEXHLevel3 19 2 3" xfId="12028" xr:uid="{00000000-0005-0000-0000-000083720000}"/>
    <cellStyle name="SAPBEXHLevel3 19 2 3 2" xfId="27872" xr:uid="{00000000-0005-0000-0000-000084720000}"/>
    <cellStyle name="SAPBEXHLevel3 19 2 4" xfId="14917" xr:uid="{00000000-0005-0000-0000-000085720000}"/>
    <cellStyle name="SAPBEXHLevel3 19 2 4 2" xfId="30368" xr:uid="{00000000-0005-0000-0000-000086720000}"/>
    <cellStyle name="SAPBEXHLevel3 19 2 5" xfId="17350" xr:uid="{00000000-0005-0000-0000-000087720000}"/>
    <cellStyle name="SAPBEXHLevel3 19 2 5 2" xfId="32470" xr:uid="{00000000-0005-0000-0000-000088720000}"/>
    <cellStyle name="SAPBEXHLevel3 19 2 6" xfId="19958" xr:uid="{00000000-0005-0000-0000-000089720000}"/>
    <cellStyle name="SAPBEXHLevel3 19 2 6 2" xfId="34898" xr:uid="{00000000-0005-0000-0000-00008A720000}"/>
    <cellStyle name="SAPBEXHLevel3 19 2 7" xfId="21195" xr:uid="{00000000-0005-0000-0000-00008B720000}"/>
    <cellStyle name="SAPBEXHLevel3 19 2 7 2" xfId="36121" xr:uid="{00000000-0005-0000-0000-00008C720000}"/>
    <cellStyle name="SAPBEXHLevel3 19 2 8" xfId="38554" xr:uid="{5AE3BE4D-F08F-42F0-82AB-3530177675B0}"/>
    <cellStyle name="SAPBEXHLevel3 19 2 9" xfId="44231" xr:uid="{9BC4184F-7B5A-44AD-9CB6-DCA44D5BDDC4}"/>
    <cellStyle name="SAPBEXHLevel3 19 3" xfId="8671" xr:uid="{00000000-0005-0000-0000-00008D720000}"/>
    <cellStyle name="SAPBEXHLevel3 19 3 2" xfId="24700" xr:uid="{00000000-0005-0000-0000-00008E720000}"/>
    <cellStyle name="SAPBEXHLevel3 19 4" xfId="11498" xr:uid="{00000000-0005-0000-0000-00008F720000}"/>
    <cellStyle name="SAPBEXHLevel3 19 4 2" xfId="27365" xr:uid="{00000000-0005-0000-0000-000090720000}"/>
    <cellStyle name="SAPBEXHLevel3 19 5" xfId="15283" xr:uid="{00000000-0005-0000-0000-000091720000}"/>
    <cellStyle name="SAPBEXHLevel3 19 5 2" xfId="30692" xr:uid="{00000000-0005-0000-0000-000092720000}"/>
    <cellStyle name="SAPBEXHLevel3 19 6" xfId="16850" xr:uid="{00000000-0005-0000-0000-000093720000}"/>
    <cellStyle name="SAPBEXHLevel3 19 6 2" xfId="31988" xr:uid="{00000000-0005-0000-0000-000094720000}"/>
    <cellStyle name="SAPBEXHLevel3 19 7" xfId="19460" xr:uid="{00000000-0005-0000-0000-000095720000}"/>
    <cellStyle name="SAPBEXHLevel3 19 7 2" xfId="34407" xr:uid="{00000000-0005-0000-0000-000096720000}"/>
    <cellStyle name="SAPBEXHLevel3 19 8" xfId="39435" xr:uid="{DAC433D4-6295-417B-B86A-97BC6152CA4F}"/>
    <cellStyle name="SAPBEXHLevel3 19 9" xfId="43012" xr:uid="{B8B71BBB-0ACA-4101-AF27-CDFB1ED5A5DC}"/>
    <cellStyle name="SAPBEXHLevel3 2" xfId="903" xr:uid="{00000000-0005-0000-0000-000097720000}"/>
    <cellStyle name="SAPBEXHLevel3 2 10" xfId="3505" xr:uid="{00000000-0005-0000-0000-000098720000}"/>
    <cellStyle name="SAPBEXHLevel3 2 10 10" xfId="45206" xr:uid="{84DF6182-4DDA-45BA-A98B-BB49B783F98E}"/>
    <cellStyle name="SAPBEXHLevel3 2 10 11" xfId="47532" xr:uid="{06CBC601-9805-427E-B642-0AC445463089}"/>
    <cellStyle name="SAPBEXHLevel3 2 10 2" xfId="4051" xr:uid="{00000000-0005-0000-0000-000099720000}"/>
    <cellStyle name="SAPBEXHLevel3 2 10 2 10" xfId="46422" xr:uid="{70819527-B441-4A36-9165-D32766837BAA}"/>
    <cellStyle name="SAPBEXHLevel3 2 10 2 11" xfId="48740" xr:uid="{4DDCF99E-FD49-493E-82A0-D9BACE2C00BD}"/>
    <cellStyle name="SAPBEXHLevel3 2 10 2 2" xfId="9206" xr:uid="{00000000-0005-0000-0000-00009A720000}"/>
    <cellStyle name="SAPBEXHLevel3 2 10 2 2 2" xfId="25201" xr:uid="{00000000-0005-0000-0000-00009B720000}"/>
    <cellStyle name="SAPBEXHLevel3 2 10 2 3" xfId="12026" xr:uid="{00000000-0005-0000-0000-00009C720000}"/>
    <cellStyle name="SAPBEXHLevel3 2 10 2 3 2" xfId="27870" xr:uid="{00000000-0005-0000-0000-00009D720000}"/>
    <cellStyle name="SAPBEXHLevel3 2 10 2 4" xfId="14355" xr:uid="{00000000-0005-0000-0000-00009E720000}"/>
    <cellStyle name="SAPBEXHLevel3 2 10 2 4 2" xfId="29876" xr:uid="{00000000-0005-0000-0000-00009F720000}"/>
    <cellStyle name="SAPBEXHLevel3 2 10 2 5" xfId="17348" xr:uid="{00000000-0005-0000-0000-0000A0720000}"/>
    <cellStyle name="SAPBEXHLevel3 2 10 2 5 2" xfId="32468" xr:uid="{00000000-0005-0000-0000-0000A1720000}"/>
    <cellStyle name="SAPBEXHLevel3 2 10 2 6" xfId="19956" xr:uid="{00000000-0005-0000-0000-0000A2720000}"/>
    <cellStyle name="SAPBEXHLevel3 2 10 2 6 2" xfId="34896" xr:uid="{00000000-0005-0000-0000-0000A3720000}"/>
    <cellStyle name="SAPBEXHLevel3 2 10 2 7" xfId="21992" xr:uid="{00000000-0005-0000-0000-0000A4720000}"/>
    <cellStyle name="SAPBEXHLevel3 2 10 2 7 2" xfId="36911" xr:uid="{00000000-0005-0000-0000-0000A5720000}"/>
    <cellStyle name="SAPBEXHLevel3 2 10 2 8" xfId="38553" xr:uid="{2823FCB2-4255-4AED-B7A8-48B899904227}"/>
    <cellStyle name="SAPBEXHLevel3 2 10 2 9" xfId="44232" xr:uid="{D5CEF99B-E97B-4980-B7A7-5588D15A86AD}"/>
    <cellStyle name="SAPBEXHLevel3 2 10 3" xfId="8673" xr:uid="{00000000-0005-0000-0000-0000A6720000}"/>
    <cellStyle name="SAPBEXHLevel3 2 10 3 2" xfId="24702" xr:uid="{00000000-0005-0000-0000-0000A7720000}"/>
    <cellStyle name="SAPBEXHLevel3 2 10 4" xfId="11500" xr:uid="{00000000-0005-0000-0000-0000A8720000}"/>
    <cellStyle name="SAPBEXHLevel3 2 10 4 2" xfId="27367" xr:uid="{00000000-0005-0000-0000-0000A9720000}"/>
    <cellStyle name="SAPBEXHLevel3 2 10 5" xfId="7776" xr:uid="{00000000-0005-0000-0000-0000AA720000}"/>
    <cellStyle name="SAPBEXHLevel3 2 10 5 2" xfId="23824" xr:uid="{00000000-0005-0000-0000-0000AB720000}"/>
    <cellStyle name="SAPBEXHLevel3 2 10 6" xfId="16852" xr:uid="{00000000-0005-0000-0000-0000AC720000}"/>
    <cellStyle name="SAPBEXHLevel3 2 10 6 2" xfId="31990" xr:uid="{00000000-0005-0000-0000-0000AD720000}"/>
    <cellStyle name="SAPBEXHLevel3 2 10 7" xfId="19462" xr:uid="{00000000-0005-0000-0000-0000AE720000}"/>
    <cellStyle name="SAPBEXHLevel3 2 10 7 2" xfId="34409" xr:uid="{00000000-0005-0000-0000-0000AF720000}"/>
    <cellStyle name="SAPBEXHLevel3 2 10 8" xfId="40573" xr:uid="{BC96B5EF-398F-448A-BA6C-273DD06D2529}"/>
    <cellStyle name="SAPBEXHLevel3 2 10 9" xfId="43013" xr:uid="{ECD76C45-CA6F-491D-BFE7-D285B08F8222}"/>
    <cellStyle name="SAPBEXHLevel3 2 11" xfId="3506" xr:uid="{00000000-0005-0000-0000-0000B0720000}"/>
    <cellStyle name="SAPBEXHLevel3 2 11 10" xfId="45207" xr:uid="{40D2BC23-9F01-4E3A-B4F4-EA70CB8DABDF}"/>
    <cellStyle name="SAPBEXHLevel3 2 11 11" xfId="47533" xr:uid="{6D338EB3-3D1F-419E-9883-1BE935816807}"/>
    <cellStyle name="SAPBEXHLevel3 2 11 2" xfId="4050" xr:uid="{00000000-0005-0000-0000-0000B1720000}"/>
    <cellStyle name="SAPBEXHLevel3 2 11 2 10" xfId="46423" xr:uid="{693FEC5B-5D76-479B-860E-EB31E1F400EF}"/>
    <cellStyle name="SAPBEXHLevel3 2 11 2 11" xfId="48741" xr:uid="{6763D699-B4C6-44A1-A910-DC1BC12D1AF0}"/>
    <cellStyle name="SAPBEXHLevel3 2 11 2 2" xfId="9205" xr:uid="{00000000-0005-0000-0000-0000B2720000}"/>
    <cellStyle name="SAPBEXHLevel3 2 11 2 2 2" xfId="25200" xr:uid="{00000000-0005-0000-0000-0000B3720000}"/>
    <cellStyle name="SAPBEXHLevel3 2 11 2 3" xfId="12025" xr:uid="{00000000-0005-0000-0000-0000B4720000}"/>
    <cellStyle name="SAPBEXHLevel3 2 11 2 3 2" xfId="27869" xr:uid="{00000000-0005-0000-0000-0000B5720000}"/>
    <cellStyle name="SAPBEXHLevel3 2 11 2 4" xfId="14583" xr:uid="{00000000-0005-0000-0000-0000B6720000}"/>
    <cellStyle name="SAPBEXHLevel3 2 11 2 4 2" xfId="30085" xr:uid="{00000000-0005-0000-0000-0000B7720000}"/>
    <cellStyle name="SAPBEXHLevel3 2 11 2 5" xfId="17347" xr:uid="{00000000-0005-0000-0000-0000B8720000}"/>
    <cellStyle name="SAPBEXHLevel3 2 11 2 5 2" xfId="32467" xr:uid="{00000000-0005-0000-0000-0000B9720000}"/>
    <cellStyle name="SAPBEXHLevel3 2 11 2 6" xfId="19955" xr:uid="{00000000-0005-0000-0000-0000BA720000}"/>
    <cellStyle name="SAPBEXHLevel3 2 11 2 6 2" xfId="34895" xr:uid="{00000000-0005-0000-0000-0000BB720000}"/>
    <cellStyle name="SAPBEXHLevel3 2 11 2 7" xfId="21194" xr:uid="{00000000-0005-0000-0000-0000BC720000}"/>
    <cellStyle name="SAPBEXHLevel3 2 11 2 7 2" xfId="36120" xr:uid="{00000000-0005-0000-0000-0000BD720000}"/>
    <cellStyle name="SAPBEXHLevel3 2 11 2 8" xfId="38552" xr:uid="{D52E69A4-16A3-4177-A6B4-63D7A22CF221}"/>
    <cellStyle name="SAPBEXHLevel3 2 11 2 9" xfId="44233" xr:uid="{44DCBFCA-AB0C-4D53-BAA7-E0F918EDBCF7}"/>
    <cellStyle name="SAPBEXHLevel3 2 11 3" xfId="8674" xr:uid="{00000000-0005-0000-0000-0000BE720000}"/>
    <cellStyle name="SAPBEXHLevel3 2 11 3 2" xfId="24703" xr:uid="{00000000-0005-0000-0000-0000BF720000}"/>
    <cellStyle name="SAPBEXHLevel3 2 11 4" xfId="11501" xr:uid="{00000000-0005-0000-0000-0000C0720000}"/>
    <cellStyle name="SAPBEXHLevel3 2 11 4 2" xfId="27368" xr:uid="{00000000-0005-0000-0000-0000C1720000}"/>
    <cellStyle name="SAPBEXHLevel3 2 11 5" xfId="13594" xr:uid="{00000000-0005-0000-0000-0000C2720000}"/>
    <cellStyle name="SAPBEXHLevel3 2 11 5 2" xfId="29218" xr:uid="{00000000-0005-0000-0000-0000C3720000}"/>
    <cellStyle name="SAPBEXHLevel3 2 11 6" xfId="16853" xr:uid="{00000000-0005-0000-0000-0000C4720000}"/>
    <cellStyle name="SAPBEXHLevel3 2 11 6 2" xfId="31991" xr:uid="{00000000-0005-0000-0000-0000C5720000}"/>
    <cellStyle name="SAPBEXHLevel3 2 11 7" xfId="19463" xr:uid="{00000000-0005-0000-0000-0000C6720000}"/>
    <cellStyle name="SAPBEXHLevel3 2 11 7 2" xfId="34410" xr:uid="{00000000-0005-0000-0000-0000C7720000}"/>
    <cellStyle name="SAPBEXHLevel3 2 11 8" xfId="39434" xr:uid="{C97F0691-A085-42EA-A8A6-353CA37EC2E8}"/>
    <cellStyle name="SAPBEXHLevel3 2 11 9" xfId="43014" xr:uid="{92A310FC-826F-4E84-80A7-66AD131F8377}"/>
    <cellStyle name="SAPBEXHLevel3 2 12" xfId="3507" xr:uid="{00000000-0005-0000-0000-0000C8720000}"/>
    <cellStyle name="SAPBEXHLevel3 2 12 10" xfId="45208" xr:uid="{AC7B4B59-923D-434E-AE36-C125AE92C1EA}"/>
    <cellStyle name="SAPBEXHLevel3 2 12 11" xfId="47534" xr:uid="{2512C87B-C173-4CD9-A68C-AC783793F11C}"/>
    <cellStyle name="SAPBEXHLevel3 2 12 2" xfId="4048" xr:uid="{00000000-0005-0000-0000-0000C9720000}"/>
    <cellStyle name="SAPBEXHLevel3 2 12 2 10" xfId="46424" xr:uid="{40CC49F8-F76B-430F-A31E-D5C306687E24}"/>
    <cellStyle name="SAPBEXHLevel3 2 12 2 11" xfId="48742" xr:uid="{0BC445BF-18EB-439B-91B0-5B756F01AD79}"/>
    <cellStyle name="SAPBEXHLevel3 2 12 2 2" xfId="9203" xr:uid="{00000000-0005-0000-0000-0000CA720000}"/>
    <cellStyle name="SAPBEXHLevel3 2 12 2 2 2" xfId="25199" xr:uid="{00000000-0005-0000-0000-0000CB720000}"/>
    <cellStyle name="SAPBEXHLevel3 2 12 2 3" xfId="12023" xr:uid="{00000000-0005-0000-0000-0000CC720000}"/>
    <cellStyle name="SAPBEXHLevel3 2 12 2 3 2" xfId="27867" xr:uid="{00000000-0005-0000-0000-0000CD720000}"/>
    <cellStyle name="SAPBEXHLevel3 2 12 2 4" xfId="14480" xr:uid="{00000000-0005-0000-0000-0000CE720000}"/>
    <cellStyle name="SAPBEXHLevel3 2 12 2 4 2" xfId="29996" xr:uid="{00000000-0005-0000-0000-0000CF720000}"/>
    <cellStyle name="SAPBEXHLevel3 2 12 2 5" xfId="17345" xr:uid="{00000000-0005-0000-0000-0000D0720000}"/>
    <cellStyle name="SAPBEXHLevel3 2 12 2 5 2" xfId="32466" xr:uid="{00000000-0005-0000-0000-0000D1720000}"/>
    <cellStyle name="SAPBEXHLevel3 2 12 2 6" xfId="19953" xr:uid="{00000000-0005-0000-0000-0000D2720000}"/>
    <cellStyle name="SAPBEXHLevel3 2 12 2 6 2" xfId="34894" xr:uid="{00000000-0005-0000-0000-0000D3720000}"/>
    <cellStyle name="SAPBEXHLevel3 2 12 2 7" xfId="20890" xr:uid="{00000000-0005-0000-0000-0000D4720000}"/>
    <cellStyle name="SAPBEXHLevel3 2 12 2 7 2" xfId="35817" xr:uid="{00000000-0005-0000-0000-0000D5720000}"/>
    <cellStyle name="SAPBEXHLevel3 2 12 2 8" xfId="38551" xr:uid="{54D65437-2994-4371-9EE3-8D340AE80F05}"/>
    <cellStyle name="SAPBEXHLevel3 2 12 2 9" xfId="44234" xr:uid="{78C2BB5F-0A6A-4938-8D6E-297E3DF990F3}"/>
    <cellStyle name="SAPBEXHLevel3 2 12 3" xfId="8675" xr:uid="{00000000-0005-0000-0000-0000D6720000}"/>
    <cellStyle name="SAPBEXHLevel3 2 12 3 2" xfId="24704" xr:uid="{00000000-0005-0000-0000-0000D7720000}"/>
    <cellStyle name="SAPBEXHLevel3 2 12 4" xfId="11502" xr:uid="{00000000-0005-0000-0000-0000D8720000}"/>
    <cellStyle name="SAPBEXHLevel3 2 12 4 2" xfId="27369" xr:uid="{00000000-0005-0000-0000-0000D9720000}"/>
    <cellStyle name="SAPBEXHLevel3 2 12 5" xfId="15280" xr:uid="{00000000-0005-0000-0000-0000DA720000}"/>
    <cellStyle name="SAPBEXHLevel3 2 12 5 2" xfId="30689" xr:uid="{00000000-0005-0000-0000-0000DB720000}"/>
    <cellStyle name="SAPBEXHLevel3 2 12 6" xfId="16854" xr:uid="{00000000-0005-0000-0000-0000DC720000}"/>
    <cellStyle name="SAPBEXHLevel3 2 12 6 2" xfId="31992" xr:uid="{00000000-0005-0000-0000-0000DD720000}"/>
    <cellStyle name="SAPBEXHLevel3 2 12 7" xfId="19464" xr:uid="{00000000-0005-0000-0000-0000DE720000}"/>
    <cellStyle name="SAPBEXHLevel3 2 12 7 2" xfId="34411" xr:uid="{00000000-0005-0000-0000-0000DF720000}"/>
    <cellStyle name="SAPBEXHLevel3 2 12 8" xfId="40572" xr:uid="{69BAFDA6-BC45-4A6F-9F3E-284E34AABE53}"/>
    <cellStyle name="SAPBEXHLevel3 2 12 9" xfId="43015" xr:uid="{1DB4AD49-840B-48C7-AAD6-C04AC6895FC6}"/>
    <cellStyle name="SAPBEXHLevel3 2 13" xfId="3508" xr:uid="{00000000-0005-0000-0000-0000E0720000}"/>
    <cellStyle name="SAPBEXHLevel3 2 13 10" xfId="45209" xr:uid="{145542C9-3E0A-4C97-B6A8-0EA6C3E6DBE5}"/>
    <cellStyle name="SAPBEXHLevel3 2 13 11" xfId="47535" xr:uid="{B95D61AC-82E2-485B-9955-3C611CC2F2FA}"/>
    <cellStyle name="SAPBEXHLevel3 2 13 2" xfId="4925" xr:uid="{00000000-0005-0000-0000-0000E1720000}"/>
    <cellStyle name="SAPBEXHLevel3 2 13 2 10" xfId="46425" xr:uid="{420F85AF-B836-4ADF-9BB8-63E85E935F59}"/>
    <cellStyle name="SAPBEXHLevel3 2 13 2 11" xfId="48743" xr:uid="{C0DC65B4-D14D-406C-AC76-4BDCA9F2B4BD}"/>
    <cellStyle name="SAPBEXHLevel3 2 13 2 2" xfId="10079" xr:uid="{00000000-0005-0000-0000-0000E2720000}"/>
    <cellStyle name="SAPBEXHLevel3 2 13 2 2 2" xfId="26057" xr:uid="{00000000-0005-0000-0000-0000E3720000}"/>
    <cellStyle name="SAPBEXHLevel3 2 13 2 3" xfId="12897" xr:uid="{00000000-0005-0000-0000-0000E4720000}"/>
    <cellStyle name="SAPBEXHLevel3 2 13 2 3 2" xfId="28736" xr:uid="{00000000-0005-0000-0000-0000E5720000}"/>
    <cellStyle name="SAPBEXHLevel3 2 13 2 4" xfId="10123" xr:uid="{00000000-0005-0000-0000-0000E6720000}"/>
    <cellStyle name="SAPBEXHLevel3 2 13 2 4 2" xfId="26095" xr:uid="{00000000-0005-0000-0000-0000E7720000}"/>
    <cellStyle name="SAPBEXHLevel3 2 13 2 5" xfId="18214" xr:uid="{00000000-0005-0000-0000-0000E8720000}"/>
    <cellStyle name="SAPBEXHLevel3 2 13 2 5 2" xfId="33319" xr:uid="{00000000-0005-0000-0000-0000E9720000}"/>
    <cellStyle name="SAPBEXHLevel3 2 13 2 6" xfId="20822" xr:uid="{00000000-0005-0000-0000-0000EA720000}"/>
    <cellStyle name="SAPBEXHLevel3 2 13 2 6 2" xfId="35753" xr:uid="{00000000-0005-0000-0000-0000EB720000}"/>
    <cellStyle name="SAPBEXHLevel3 2 13 2 7" xfId="20963" xr:uid="{00000000-0005-0000-0000-0000EC720000}"/>
    <cellStyle name="SAPBEXHLevel3 2 13 2 7 2" xfId="35889" xr:uid="{00000000-0005-0000-0000-0000ED720000}"/>
    <cellStyle name="SAPBEXHLevel3 2 13 2 8" xfId="38550" xr:uid="{7F0B924C-B975-4610-A0D3-09E69316B175}"/>
    <cellStyle name="SAPBEXHLevel3 2 13 2 9" xfId="44235" xr:uid="{ABA25008-1FDD-4A6F-A4B3-F21798975E9F}"/>
    <cellStyle name="SAPBEXHLevel3 2 13 3" xfId="8676" xr:uid="{00000000-0005-0000-0000-0000EE720000}"/>
    <cellStyle name="SAPBEXHLevel3 2 13 3 2" xfId="24705" xr:uid="{00000000-0005-0000-0000-0000EF720000}"/>
    <cellStyle name="SAPBEXHLevel3 2 13 4" xfId="11503" xr:uid="{00000000-0005-0000-0000-0000F0720000}"/>
    <cellStyle name="SAPBEXHLevel3 2 13 4 2" xfId="27370" xr:uid="{00000000-0005-0000-0000-0000F1720000}"/>
    <cellStyle name="SAPBEXHLevel3 2 13 5" xfId="13593" xr:uid="{00000000-0005-0000-0000-0000F2720000}"/>
    <cellStyle name="SAPBEXHLevel3 2 13 5 2" xfId="29217" xr:uid="{00000000-0005-0000-0000-0000F3720000}"/>
    <cellStyle name="SAPBEXHLevel3 2 13 6" xfId="16855" xr:uid="{00000000-0005-0000-0000-0000F4720000}"/>
    <cellStyle name="SAPBEXHLevel3 2 13 6 2" xfId="31993" xr:uid="{00000000-0005-0000-0000-0000F5720000}"/>
    <cellStyle name="SAPBEXHLevel3 2 13 7" xfId="19465" xr:uid="{00000000-0005-0000-0000-0000F6720000}"/>
    <cellStyle name="SAPBEXHLevel3 2 13 7 2" xfId="34412" xr:uid="{00000000-0005-0000-0000-0000F7720000}"/>
    <cellStyle name="SAPBEXHLevel3 2 13 8" xfId="39433" xr:uid="{BA73CFF5-E75A-43EA-BF11-4D490399B09D}"/>
    <cellStyle name="SAPBEXHLevel3 2 13 9" xfId="43016" xr:uid="{75B72088-699C-46B2-8858-906503A852E6}"/>
    <cellStyle name="SAPBEXHLevel3 2 14" xfId="3509" xr:uid="{00000000-0005-0000-0000-0000F8720000}"/>
    <cellStyle name="SAPBEXHLevel3 2 14 10" xfId="45210" xr:uid="{66D109BC-C27F-43FE-A36B-1D07580BBF5A}"/>
    <cellStyle name="SAPBEXHLevel3 2 14 11" xfId="47536" xr:uid="{D44B68DF-50C0-42A7-A8CD-0DB414FC1E2A}"/>
    <cellStyle name="SAPBEXHLevel3 2 14 2" xfId="4047" xr:uid="{00000000-0005-0000-0000-0000F9720000}"/>
    <cellStyle name="SAPBEXHLevel3 2 14 2 10" xfId="46426" xr:uid="{DF6EE137-56B5-48FC-9A78-F92A997C2FEB}"/>
    <cellStyle name="SAPBEXHLevel3 2 14 2 11" xfId="48744" xr:uid="{F230252F-BB49-4BD4-A2D3-16A76097E350}"/>
    <cellStyle name="SAPBEXHLevel3 2 14 2 2" xfId="9202" xr:uid="{00000000-0005-0000-0000-0000FA720000}"/>
    <cellStyle name="SAPBEXHLevel3 2 14 2 2 2" xfId="25198" xr:uid="{00000000-0005-0000-0000-0000FB720000}"/>
    <cellStyle name="SAPBEXHLevel3 2 14 2 3" xfId="12022" xr:uid="{00000000-0005-0000-0000-0000FC720000}"/>
    <cellStyle name="SAPBEXHLevel3 2 14 2 3 2" xfId="27866" xr:uid="{00000000-0005-0000-0000-0000FD720000}"/>
    <cellStyle name="SAPBEXHLevel3 2 14 2 4" xfId="14478" xr:uid="{00000000-0005-0000-0000-0000FE720000}"/>
    <cellStyle name="SAPBEXHLevel3 2 14 2 4 2" xfId="29994" xr:uid="{00000000-0005-0000-0000-0000FF720000}"/>
    <cellStyle name="SAPBEXHLevel3 2 14 2 5" xfId="17344" xr:uid="{00000000-0005-0000-0000-000000730000}"/>
    <cellStyle name="SAPBEXHLevel3 2 14 2 5 2" xfId="32465" xr:uid="{00000000-0005-0000-0000-000001730000}"/>
    <cellStyle name="SAPBEXHLevel3 2 14 2 6" xfId="19952" xr:uid="{00000000-0005-0000-0000-000002730000}"/>
    <cellStyle name="SAPBEXHLevel3 2 14 2 6 2" xfId="34893" xr:uid="{00000000-0005-0000-0000-000003730000}"/>
    <cellStyle name="SAPBEXHLevel3 2 14 2 7" xfId="21487" xr:uid="{00000000-0005-0000-0000-000004730000}"/>
    <cellStyle name="SAPBEXHLevel3 2 14 2 7 2" xfId="36413" xr:uid="{00000000-0005-0000-0000-000005730000}"/>
    <cellStyle name="SAPBEXHLevel3 2 14 2 8" xfId="38549" xr:uid="{150C16AA-E670-4863-8911-520CB88B5BB6}"/>
    <cellStyle name="SAPBEXHLevel3 2 14 2 9" xfId="44236" xr:uid="{C6158ACA-4D1E-4070-8DAA-68262297544A}"/>
    <cellStyle name="SAPBEXHLevel3 2 14 3" xfId="8677" xr:uid="{00000000-0005-0000-0000-000006730000}"/>
    <cellStyle name="SAPBEXHLevel3 2 14 3 2" xfId="24706" xr:uid="{00000000-0005-0000-0000-000007730000}"/>
    <cellStyle name="SAPBEXHLevel3 2 14 4" xfId="11504" xr:uid="{00000000-0005-0000-0000-000008730000}"/>
    <cellStyle name="SAPBEXHLevel3 2 14 4 2" xfId="27371" xr:uid="{00000000-0005-0000-0000-000009730000}"/>
    <cellStyle name="SAPBEXHLevel3 2 14 5" xfId="15281" xr:uid="{00000000-0005-0000-0000-00000A730000}"/>
    <cellStyle name="SAPBEXHLevel3 2 14 5 2" xfId="30690" xr:uid="{00000000-0005-0000-0000-00000B730000}"/>
    <cellStyle name="SAPBEXHLevel3 2 14 6" xfId="16856" xr:uid="{00000000-0005-0000-0000-00000C730000}"/>
    <cellStyle name="SAPBEXHLevel3 2 14 6 2" xfId="31994" xr:uid="{00000000-0005-0000-0000-00000D730000}"/>
    <cellStyle name="SAPBEXHLevel3 2 14 7" xfId="19466" xr:uid="{00000000-0005-0000-0000-00000E730000}"/>
    <cellStyle name="SAPBEXHLevel3 2 14 7 2" xfId="34413" xr:uid="{00000000-0005-0000-0000-00000F730000}"/>
    <cellStyle name="SAPBEXHLevel3 2 14 8" xfId="40571" xr:uid="{2DBFC6F0-A8DA-407D-B819-25ECF20A096A}"/>
    <cellStyle name="SAPBEXHLevel3 2 14 9" xfId="43017" xr:uid="{5939B2B6-0D9D-4A90-B95C-3CC4D402FC1B}"/>
    <cellStyle name="SAPBEXHLevel3 2 15" xfId="3510" xr:uid="{00000000-0005-0000-0000-000010730000}"/>
    <cellStyle name="SAPBEXHLevel3 2 15 10" xfId="45211" xr:uid="{1C71BAA0-C31A-4663-9CC7-026CB8EAEC37}"/>
    <cellStyle name="SAPBEXHLevel3 2 15 11" xfId="47537" xr:uid="{8742FAEB-8FA4-478E-84C4-86EF4B7FCEC6}"/>
    <cellStyle name="SAPBEXHLevel3 2 15 2" xfId="3680" xr:uid="{00000000-0005-0000-0000-000011730000}"/>
    <cellStyle name="SAPBEXHLevel3 2 15 2 10" xfId="46427" xr:uid="{CA99E49F-F37F-418A-A046-05124C2862BE}"/>
    <cellStyle name="SAPBEXHLevel3 2 15 2 11" xfId="48745" xr:uid="{85E6DB23-F053-424A-AACE-8CA618DDCA8D}"/>
    <cellStyle name="SAPBEXHLevel3 2 15 2 2" xfId="8848" xr:uid="{00000000-0005-0000-0000-000012730000}"/>
    <cellStyle name="SAPBEXHLevel3 2 15 2 2 2" xfId="24877" xr:uid="{00000000-0005-0000-0000-000013730000}"/>
    <cellStyle name="SAPBEXHLevel3 2 15 2 3" xfId="11675" xr:uid="{00000000-0005-0000-0000-000014730000}"/>
    <cellStyle name="SAPBEXHLevel3 2 15 2 3 2" xfId="27542" xr:uid="{00000000-0005-0000-0000-000015730000}"/>
    <cellStyle name="SAPBEXHLevel3 2 15 2 4" xfId="13614" xr:uid="{00000000-0005-0000-0000-000016730000}"/>
    <cellStyle name="SAPBEXHLevel3 2 15 2 4 2" xfId="29238" xr:uid="{00000000-0005-0000-0000-000017730000}"/>
    <cellStyle name="SAPBEXHLevel3 2 15 2 5" xfId="17027" xr:uid="{00000000-0005-0000-0000-000018730000}"/>
    <cellStyle name="SAPBEXHLevel3 2 15 2 5 2" xfId="32165" xr:uid="{00000000-0005-0000-0000-000019730000}"/>
    <cellStyle name="SAPBEXHLevel3 2 15 2 6" xfId="19637" xr:uid="{00000000-0005-0000-0000-00001A730000}"/>
    <cellStyle name="SAPBEXHLevel3 2 15 2 6 2" xfId="34584" xr:uid="{00000000-0005-0000-0000-00001B730000}"/>
    <cellStyle name="SAPBEXHLevel3 2 15 2 7" xfId="21028" xr:uid="{00000000-0005-0000-0000-00001C730000}"/>
    <cellStyle name="SAPBEXHLevel3 2 15 2 7 2" xfId="35954" xr:uid="{00000000-0005-0000-0000-00001D730000}"/>
    <cellStyle name="SAPBEXHLevel3 2 15 2 8" xfId="38548" xr:uid="{FD02BF74-7D5C-4838-9C57-39161CCB3D86}"/>
    <cellStyle name="SAPBEXHLevel3 2 15 2 9" xfId="44237" xr:uid="{E7C9BEDF-D377-4D49-8206-87ADAF9053EE}"/>
    <cellStyle name="SAPBEXHLevel3 2 15 3" xfId="8678" xr:uid="{00000000-0005-0000-0000-00001E730000}"/>
    <cellStyle name="SAPBEXHLevel3 2 15 3 2" xfId="24707" xr:uid="{00000000-0005-0000-0000-00001F730000}"/>
    <cellStyle name="SAPBEXHLevel3 2 15 4" xfId="11505" xr:uid="{00000000-0005-0000-0000-000020730000}"/>
    <cellStyle name="SAPBEXHLevel3 2 15 4 2" xfId="27372" xr:uid="{00000000-0005-0000-0000-000021730000}"/>
    <cellStyle name="SAPBEXHLevel3 2 15 5" xfId="7777" xr:uid="{00000000-0005-0000-0000-000022730000}"/>
    <cellStyle name="SAPBEXHLevel3 2 15 5 2" xfId="23825" xr:uid="{00000000-0005-0000-0000-000023730000}"/>
    <cellStyle name="SAPBEXHLevel3 2 15 6" xfId="16857" xr:uid="{00000000-0005-0000-0000-000024730000}"/>
    <cellStyle name="SAPBEXHLevel3 2 15 6 2" xfId="31995" xr:uid="{00000000-0005-0000-0000-000025730000}"/>
    <cellStyle name="SAPBEXHLevel3 2 15 7" xfId="19467" xr:uid="{00000000-0005-0000-0000-000026730000}"/>
    <cellStyle name="SAPBEXHLevel3 2 15 7 2" xfId="34414" xr:uid="{00000000-0005-0000-0000-000027730000}"/>
    <cellStyle name="SAPBEXHLevel3 2 15 8" xfId="39432" xr:uid="{AC046AFB-3FAF-4584-8A0A-BBF8B210BF27}"/>
    <cellStyle name="SAPBEXHLevel3 2 15 9" xfId="43018" xr:uid="{F22D4782-1D89-40EF-9911-A5CEF023D261}"/>
    <cellStyle name="SAPBEXHLevel3 2 16" xfId="3504" xr:uid="{00000000-0005-0000-0000-000028730000}"/>
    <cellStyle name="SAPBEXHLevel3 2 16 10" xfId="38821" xr:uid="{1C9CF806-CCCA-4583-A56E-276C65DD086B}"/>
    <cellStyle name="SAPBEXHLevel3 2 16 11" xfId="43396" xr:uid="{C1F3755A-10DF-4F1F-9E22-0FDCAD69734C}"/>
    <cellStyle name="SAPBEXHLevel3 2 16 12" xfId="45585" xr:uid="{2957E7A3-711D-4DBB-9E13-8BEF5EAF9403}"/>
    <cellStyle name="SAPBEXHLevel3 2 16 13" xfId="47906" xr:uid="{E63AC52A-A44D-4413-B0F3-0B0C4EB51FDC}"/>
    <cellStyle name="SAPBEXHLevel3 2 16 2" xfId="8672" xr:uid="{00000000-0005-0000-0000-000029730000}"/>
    <cellStyle name="SAPBEXHLevel3 2 16 2 2" xfId="24701" xr:uid="{00000000-0005-0000-0000-00002A730000}"/>
    <cellStyle name="SAPBEXHLevel3 2 16 3" xfId="11499" xr:uid="{00000000-0005-0000-0000-00002B730000}"/>
    <cellStyle name="SAPBEXHLevel3 2 16 3 2" xfId="27366" xr:uid="{00000000-0005-0000-0000-00002C730000}"/>
    <cellStyle name="SAPBEXHLevel3 2 16 4" xfId="6699" xr:uid="{00000000-0005-0000-0000-00002D730000}"/>
    <cellStyle name="SAPBEXHLevel3 2 16 4 2" xfId="23191" xr:uid="{00000000-0005-0000-0000-00002E730000}"/>
    <cellStyle name="SAPBEXHLevel3 2 16 5" xfId="16851" xr:uid="{00000000-0005-0000-0000-00002F730000}"/>
    <cellStyle name="SAPBEXHLevel3 2 16 5 2" xfId="31989" xr:uid="{00000000-0005-0000-0000-000030730000}"/>
    <cellStyle name="SAPBEXHLevel3 2 16 6" xfId="19461" xr:uid="{00000000-0005-0000-0000-000031730000}"/>
    <cellStyle name="SAPBEXHLevel3 2 16 6 2" xfId="34408" xr:uid="{00000000-0005-0000-0000-000032730000}"/>
    <cellStyle name="SAPBEXHLevel3 2 16 7" xfId="21444" xr:uid="{00000000-0005-0000-0000-000033730000}"/>
    <cellStyle name="SAPBEXHLevel3 2 16 7 2" xfId="36370" xr:uid="{00000000-0005-0000-0000-000034730000}"/>
    <cellStyle name="SAPBEXHLevel3 2 16 8" xfId="6388" xr:uid="{00000000-0005-0000-0000-000035730000}"/>
    <cellStyle name="SAPBEXHLevel3 2 16 9" xfId="40433" xr:uid="{E1BE95C7-65A4-495C-AEAC-89246E10CD58}"/>
    <cellStyle name="SAPBEXHLevel3 2 17" xfId="4052" xr:uid="{00000000-0005-0000-0000-000036730000}"/>
    <cellStyle name="SAPBEXHLevel3 2 17 2" xfId="9207" xr:uid="{00000000-0005-0000-0000-000037730000}"/>
    <cellStyle name="SAPBEXHLevel3 2 17 2 2" xfId="25202" xr:uid="{00000000-0005-0000-0000-000038730000}"/>
    <cellStyle name="SAPBEXHLevel3 2 17 3" xfId="12027" xr:uid="{00000000-0005-0000-0000-000039730000}"/>
    <cellStyle name="SAPBEXHLevel3 2 17 3 2" xfId="27871" xr:uid="{00000000-0005-0000-0000-00003A730000}"/>
    <cellStyle name="SAPBEXHLevel3 2 17 4" xfId="14582" xr:uid="{00000000-0005-0000-0000-00003B730000}"/>
    <cellStyle name="SAPBEXHLevel3 2 17 4 2" xfId="30084" xr:uid="{00000000-0005-0000-0000-00003C730000}"/>
    <cellStyle name="SAPBEXHLevel3 2 17 5" xfId="17349" xr:uid="{00000000-0005-0000-0000-00003D730000}"/>
    <cellStyle name="SAPBEXHLevel3 2 17 5 2" xfId="32469" xr:uid="{00000000-0005-0000-0000-00003E730000}"/>
    <cellStyle name="SAPBEXHLevel3 2 17 6" xfId="19957" xr:uid="{00000000-0005-0000-0000-00003F730000}"/>
    <cellStyle name="SAPBEXHLevel3 2 17 6 2" xfId="34897" xr:uid="{00000000-0005-0000-0000-000040730000}"/>
    <cellStyle name="SAPBEXHLevel3 2 17 7" xfId="20891" xr:uid="{00000000-0005-0000-0000-000041730000}"/>
    <cellStyle name="SAPBEXHLevel3 2 17 7 2" xfId="35818" xr:uid="{00000000-0005-0000-0000-000042730000}"/>
    <cellStyle name="SAPBEXHLevel3 2 18" xfId="5366" xr:uid="{00000000-0005-0000-0000-000043730000}"/>
    <cellStyle name="SAPBEXHLevel3 2 18 2" xfId="37109" xr:uid="{00000000-0005-0000-0000-000044730000}"/>
    <cellStyle name="SAPBEXHLevel3 2 19" xfId="6849" xr:uid="{00000000-0005-0000-0000-000045730000}"/>
    <cellStyle name="SAPBEXHLevel3 2 2" xfId="904" xr:uid="{00000000-0005-0000-0000-000046730000}"/>
    <cellStyle name="SAPBEXHLevel3 2 2 10" xfId="7455" xr:uid="{00000000-0005-0000-0000-000047730000}"/>
    <cellStyle name="SAPBEXHLevel3 2 2 10 2" xfId="23641" xr:uid="{00000000-0005-0000-0000-000048730000}"/>
    <cellStyle name="SAPBEXHLevel3 2 2 11" xfId="5090" xr:uid="{00000000-0005-0000-0000-000049730000}"/>
    <cellStyle name="SAPBEXHLevel3 2 2 12" xfId="40570" xr:uid="{98ED0AC5-967A-49F9-BE91-BCC1366D67D8}"/>
    <cellStyle name="SAPBEXHLevel3 2 2 13" xfId="43019" xr:uid="{AF774970-F5A0-48BC-9E9B-2AB0CA1A3850}"/>
    <cellStyle name="SAPBEXHLevel3 2 2 14" xfId="45212" xr:uid="{F53E0ADD-1AE4-4928-B5F8-2A5DBB128EA8}"/>
    <cellStyle name="SAPBEXHLevel3 2 2 15" xfId="47538" xr:uid="{480A8908-7F38-42D1-AAE3-712BAEFDE695}"/>
    <cellStyle name="SAPBEXHLevel3 2 2 2" xfId="905" xr:uid="{00000000-0005-0000-0000-00004A730000}"/>
    <cellStyle name="SAPBEXHLevel3 2 2 2 10" xfId="38978" xr:uid="{21AA6634-06D5-49F4-AE1A-5C34E550607B}"/>
    <cellStyle name="SAPBEXHLevel3 2 2 2 11" xfId="46730" xr:uid="{142A2A8D-5022-40C8-BCF8-7AF2FB149427}"/>
    <cellStyle name="SAPBEXHLevel3 2 2 2 12" xfId="49046" xr:uid="{626FE5DC-9CC4-4293-AA99-744441BD16A0}"/>
    <cellStyle name="SAPBEXHLevel3 2 2 2 2" xfId="5364" xr:uid="{00000000-0005-0000-0000-00004B730000}"/>
    <cellStyle name="SAPBEXHLevel3 2 2 2 2 2" xfId="22635" xr:uid="{00000000-0005-0000-0000-00004C730000}"/>
    <cellStyle name="SAPBEXHLevel3 2 2 2 3" xfId="6847" xr:uid="{00000000-0005-0000-0000-00004D730000}"/>
    <cellStyle name="SAPBEXHLevel3 2 2 2 3 2" xfId="23292" xr:uid="{00000000-0005-0000-0000-00004E730000}"/>
    <cellStyle name="SAPBEXHLevel3 2 2 2 4" xfId="6666" xr:uid="{00000000-0005-0000-0000-00004F730000}"/>
    <cellStyle name="SAPBEXHLevel3 2 2 2 4 2" xfId="23169" xr:uid="{00000000-0005-0000-0000-000050730000}"/>
    <cellStyle name="SAPBEXHLevel3 2 2 2 5" xfId="12958" xr:uid="{00000000-0005-0000-0000-000051730000}"/>
    <cellStyle name="SAPBEXHLevel3 2 2 2 5 2" xfId="28783" xr:uid="{00000000-0005-0000-0000-000052730000}"/>
    <cellStyle name="SAPBEXHLevel3 2 2 2 6" xfId="11802" xr:uid="{00000000-0005-0000-0000-000053730000}"/>
    <cellStyle name="SAPBEXHLevel3 2 2 2 6 2" xfId="27659" xr:uid="{00000000-0005-0000-0000-000054730000}"/>
    <cellStyle name="SAPBEXHLevel3 2 2 2 7" xfId="18488" xr:uid="{00000000-0005-0000-0000-000055730000}"/>
    <cellStyle name="SAPBEXHLevel3 2 2 2 7 2" xfId="33515" xr:uid="{00000000-0005-0000-0000-000056730000}"/>
    <cellStyle name="SAPBEXHLevel3 2 2 2 8" xfId="5091" xr:uid="{00000000-0005-0000-0000-000057730000}"/>
    <cellStyle name="SAPBEXHLevel3 2 2 2 9" xfId="41428" xr:uid="{7B8C231E-D9E5-4454-8A76-0154834BDD86}"/>
    <cellStyle name="SAPBEXHLevel3 2 2 3" xfId="3511" xr:uid="{00000000-0005-0000-0000-000058730000}"/>
    <cellStyle name="SAPBEXHLevel3 2 2 3 10" xfId="38979" xr:uid="{9B45BDC6-1121-408C-84DC-36CACF2E1531}"/>
    <cellStyle name="SAPBEXHLevel3 2 2 3 11" xfId="46729" xr:uid="{856315CD-014B-4DFE-9E12-1053ABFB19EB}"/>
    <cellStyle name="SAPBEXHLevel3 2 2 3 12" xfId="49045" xr:uid="{968BF709-9DD4-4935-A0E2-629019D7E8E7}"/>
    <cellStyle name="SAPBEXHLevel3 2 2 3 2" xfId="8679" xr:uid="{00000000-0005-0000-0000-000059730000}"/>
    <cellStyle name="SAPBEXHLevel3 2 2 3 2 2" xfId="24708" xr:uid="{00000000-0005-0000-0000-00005A730000}"/>
    <cellStyle name="SAPBEXHLevel3 2 2 3 3" xfId="11506" xr:uid="{00000000-0005-0000-0000-00005B730000}"/>
    <cellStyle name="SAPBEXHLevel3 2 2 3 3 2" xfId="27373" xr:uid="{00000000-0005-0000-0000-00005C730000}"/>
    <cellStyle name="SAPBEXHLevel3 2 2 3 4" xfId="7778" xr:uid="{00000000-0005-0000-0000-00005D730000}"/>
    <cellStyle name="SAPBEXHLevel3 2 2 3 4 2" xfId="23826" xr:uid="{00000000-0005-0000-0000-00005E730000}"/>
    <cellStyle name="SAPBEXHLevel3 2 2 3 5" xfId="16858" xr:uid="{00000000-0005-0000-0000-00005F730000}"/>
    <cellStyle name="SAPBEXHLevel3 2 2 3 5 2" xfId="31996" xr:uid="{00000000-0005-0000-0000-000060730000}"/>
    <cellStyle name="SAPBEXHLevel3 2 2 3 6" xfId="19468" xr:uid="{00000000-0005-0000-0000-000061730000}"/>
    <cellStyle name="SAPBEXHLevel3 2 2 3 6 2" xfId="34415" xr:uid="{00000000-0005-0000-0000-000062730000}"/>
    <cellStyle name="SAPBEXHLevel3 2 2 3 7" xfId="21445" xr:uid="{00000000-0005-0000-0000-000063730000}"/>
    <cellStyle name="SAPBEXHLevel3 2 2 3 7 2" xfId="36371" xr:uid="{00000000-0005-0000-0000-000064730000}"/>
    <cellStyle name="SAPBEXHLevel3 2 2 3 8" xfId="6389" xr:uid="{00000000-0005-0000-0000-000065730000}"/>
    <cellStyle name="SAPBEXHLevel3 2 2 3 9" xfId="41427" xr:uid="{DF3B04E0-2759-4C5E-838E-0E66215ABE2A}"/>
    <cellStyle name="SAPBEXHLevel3 2 2 4" xfId="2139" xr:uid="{00000000-0005-0000-0000-000066730000}"/>
    <cellStyle name="SAPBEXHLevel3 2 2 4 10" xfId="46428" xr:uid="{ADAAC07A-D680-43C8-BF02-1E00A8CF7F1D}"/>
    <cellStyle name="SAPBEXHLevel3 2 2 4 11" xfId="48746" xr:uid="{7AE4C91E-C210-4548-8D33-2C968D570232}"/>
    <cellStyle name="SAPBEXHLevel3 2 2 4 2" xfId="7379" xr:uid="{00000000-0005-0000-0000-000067730000}"/>
    <cellStyle name="SAPBEXHLevel3 2 2 4 2 2" xfId="23581" xr:uid="{00000000-0005-0000-0000-000068730000}"/>
    <cellStyle name="SAPBEXHLevel3 2 2 4 3" xfId="10220" xr:uid="{00000000-0005-0000-0000-000069730000}"/>
    <cellStyle name="SAPBEXHLevel3 2 2 4 3 2" xfId="26184" xr:uid="{00000000-0005-0000-0000-00006A730000}"/>
    <cellStyle name="SAPBEXHLevel3 2 2 4 4" xfId="13780" xr:uid="{00000000-0005-0000-0000-00006B730000}"/>
    <cellStyle name="SAPBEXHLevel3 2 2 4 4 2" xfId="29373" xr:uid="{00000000-0005-0000-0000-00006C730000}"/>
    <cellStyle name="SAPBEXHLevel3 2 2 4 5" xfId="15668" xr:uid="{00000000-0005-0000-0000-00006D730000}"/>
    <cellStyle name="SAPBEXHLevel3 2 2 4 5 2" xfId="30965" xr:uid="{00000000-0005-0000-0000-00006E730000}"/>
    <cellStyle name="SAPBEXHLevel3 2 2 4 6" xfId="18354" xr:uid="{00000000-0005-0000-0000-00006F730000}"/>
    <cellStyle name="SAPBEXHLevel3 2 2 4 6 2" xfId="33417" xr:uid="{00000000-0005-0000-0000-000070730000}"/>
    <cellStyle name="SAPBEXHLevel3 2 2 4 7" xfId="22104" xr:uid="{00000000-0005-0000-0000-000071730000}"/>
    <cellStyle name="SAPBEXHLevel3 2 2 4 7 2" xfId="37017" xr:uid="{00000000-0005-0000-0000-000072730000}"/>
    <cellStyle name="SAPBEXHLevel3 2 2 4 8" xfId="38547" xr:uid="{A985D998-3D56-4717-A26D-E6FB05ADB628}"/>
    <cellStyle name="SAPBEXHLevel3 2 2 4 9" xfId="44238" xr:uid="{2E6E4F53-3EEC-4445-956E-F9E9140D29BC}"/>
    <cellStyle name="SAPBEXHLevel3 2 2 5" xfId="5365" xr:uid="{00000000-0005-0000-0000-000073730000}"/>
    <cellStyle name="SAPBEXHLevel3 2 2 5 2" xfId="22636" xr:uid="{00000000-0005-0000-0000-000074730000}"/>
    <cellStyle name="SAPBEXHLevel3 2 2 6" xfId="6848" xr:uid="{00000000-0005-0000-0000-000075730000}"/>
    <cellStyle name="SAPBEXHLevel3 2 2 6 2" xfId="23293" xr:uid="{00000000-0005-0000-0000-000076730000}"/>
    <cellStyle name="SAPBEXHLevel3 2 2 7" xfId="6601" xr:uid="{00000000-0005-0000-0000-000077730000}"/>
    <cellStyle name="SAPBEXHLevel3 2 2 7 2" xfId="23139" xr:uid="{00000000-0005-0000-0000-000078730000}"/>
    <cellStyle name="SAPBEXHLevel3 2 2 8" xfId="11805" xr:uid="{00000000-0005-0000-0000-000079730000}"/>
    <cellStyle name="SAPBEXHLevel3 2 2 8 2" xfId="27660" xr:uid="{00000000-0005-0000-0000-00007A730000}"/>
    <cellStyle name="SAPBEXHLevel3 2 2 9" xfId="6565" xr:uid="{00000000-0005-0000-0000-00007B730000}"/>
    <cellStyle name="SAPBEXHLevel3 2 2 9 2" xfId="23121" xr:uid="{00000000-0005-0000-0000-00007C730000}"/>
    <cellStyle name="SAPBEXHLevel3 2 20" xfId="7055" xr:uid="{00000000-0005-0000-0000-00007D730000}"/>
    <cellStyle name="SAPBEXHLevel3 2 21" xfId="15418" xr:uid="{00000000-0005-0000-0000-00007E730000}"/>
    <cellStyle name="SAPBEXHLevel3 2 22" xfId="14475" xr:uid="{00000000-0005-0000-0000-00007F730000}"/>
    <cellStyle name="SAPBEXHLevel3 2 23" xfId="11830" xr:uid="{00000000-0005-0000-0000-000080730000}"/>
    <cellStyle name="SAPBEXHLevel3 2 24" xfId="22482" xr:uid="{00000000-0005-0000-0000-000081730000}"/>
    <cellStyle name="SAPBEXHLevel3 2 25" xfId="38054" xr:uid="{00000000-0005-0000-0000-000082730000}"/>
    <cellStyle name="SAPBEXHLevel3 2 26" xfId="40190" xr:uid="{89E74901-1CBC-4A3C-ADDD-6A81E1926D9D}"/>
    <cellStyle name="SAPBEXHLevel3 2 27" xfId="40957" xr:uid="{C77D5B61-B347-4E1B-90E3-ADC8939011B2}"/>
    <cellStyle name="SAPBEXHLevel3 2 28" xfId="41142" xr:uid="{6158086F-EE66-45B1-A122-FD1CAFD558F8}"/>
    <cellStyle name="SAPBEXHLevel3 2 29" xfId="45456" xr:uid="{E314C241-0DE8-4B24-9784-D479EC3F856D}"/>
    <cellStyle name="SAPBEXHLevel3 2 3" xfId="1894" xr:uid="{00000000-0005-0000-0000-000083730000}"/>
    <cellStyle name="SAPBEXHLevel3 2 3 10" xfId="23062" xr:uid="{00000000-0005-0000-0000-000084730000}"/>
    <cellStyle name="SAPBEXHLevel3 2 3 11" xfId="39431" xr:uid="{1205B332-0D4F-4F2E-90D4-78E9E638AD58}"/>
    <cellStyle name="SAPBEXHLevel3 2 3 12" xfId="43020" xr:uid="{EDF684F5-EF0A-48BE-A441-02D8237D3001}"/>
    <cellStyle name="SAPBEXHLevel3 2 3 13" xfId="45213" xr:uid="{CBFE8EE1-E33A-4060-BB40-7396C027699C}"/>
    <cellStyle name="SAPBEXHLevel3 2 3 14" xfId="47539" xr:uid="{1418C760-7642-40AA-AA6D-8D62C8A9E183}"/>
    <cellStyle name="SAPBEXHLevel3 2 3 2" xfId="3512" xr:uid="{00000000-0005-0000-0000-000085730000}"/>
    <cellStyle name="SAPBEXHLevel3 2 3 2 10" xfId="44239" xr:uid="{E0D2BEA0-30F2-40D3-BF38-4A278A98C632}"/>
    <cellStyle name="SAPBEXHLevel3 2 3 2 11" xfId="46429" xr:uid="{35513262-2DB9-48DC-AAA0-C87D6E5364EB}"/>
    <cellStyle name="SAPBEXHLevel3 2 3 2 12" xfId="48747" xr:uid="{C66C7820-9675-4923-9628-53676F7C0A46}"/>
    <cellStyle name="SAPBEXHLevel3 2 3 2 2" xfId="8680" xr:uid="{00000000-0005-0000-0000-000086730000}"/>
    <cellStyle name="SAPBEXHLevel3 2 3 2 2 2" xfId="24709" xr:uid="{00000000-0005-0000-0000-000087730000}"/>
    <cellStyle name="SAPBEXHLevel3 2 3 2 3" xfId="11507" xr:uid="{00000000-0005-0000-0000-000088730000}"/>
    <cellStyle name="SAPBEXHLevel3 2 3 2 3 2" xfId="27374" xr:uid="{00000000-0005-0000-0000-000089730000}"/>
    <cellStyle name="SAPBEXHLevel3 2 3 2 4" xfId="13596" xr:uid="{00000000-0005-0000-0000-00008A730000}"/>
    <cellStyle name="SAPBEXHLevel3 2 3 2 4 2" xfId="29220" xr:uid="{00000000-0005-0000-0000-00008B730000}"/>
    <cellStyle name="SAPBEXHLevel3 2 3 2 5" xfId="16859" xr:uid="{00000000-0005-0000-0000-00008C730000}"/>
    <cellStyle name="SAPBEXHLevel3 2 3 2 5 2" xfId="31997" xr:uid="{00000000-0005-0000-0000-00008D730000}"/>
    <cellStyle name="SAPBEXHLevel3 2 3 2 6" xfId="19469" xr:uid="{00000000-0005-0000-0000-00008E730000}"/>
    <cellStyle name="SAPBEXHLevel3 2 3 2 6 2" xfId="34416" xr:uid="{00000000-0005-0000-0000-00008F730000}"/>
    <cellStyle name="SAPBEXHLevel3 2 3 2 7" xfId="21446" xr:uid="{00000000-0005-0000-0000-000090730000}"/>
    <cellStyle name="SAPBEXHLevel3 2 3 2 7 2" xfId="36372" xr:uid="{00000000-0005-0000-0000-000091730000}"/>
    <cellStyle name="SAPBEXHLevel3 2 3 2 8" xfId="6390" xr:uid="{00000000-0005-0000-0000-000092730000}"/>
    <cellStyle name="SAPBEXHLevel3 2 3 2 9" xfId="38546" xr:uid="{32FD0F6B-0E60-4809-8F51-546DC7053371}"/>
    <cellStyle name="SAPBEXHLevel3 2 3 3" xfId="3694" xr:uid="{00000000-0005-0000-0000-000093730000}"/>
    <cellStyle name="SAPBEXHLevel3 2 3 3 2" xfId="8862" xr:uid="{00000000-0005-0000-0000-000094730000}"/>
    <cellStyle name="SAPBEXHLevel3 2 3 3 2 2" xfId="24891" xr:uid="{00000000-0005-0000-0000-000095730000}"/>
    <cellStyle name="SAPBEXHLevel3 2 3 3 3" xfId="11689" xr:uid="{00000000-0005-0000-0000-000096730000}"/>
    <cellStyle name="SAPBEXHLevel3 2 3 3 3 2" xfId="27556" xr:uid="{00000000-0005-0000-0000-000097730000}"/>
    <cellStyle name="SAPBEXHLevel3 2 3 3 4" xfId="15256" xr:uid="{00000000-0005-0000-0000-000098730000}"/>
    <cellStyle name="SAPBEXHLevel3 2 3 3 4 2" xfId="30665" xr:uid="{00000000-0005-0000-0000-000099730000}"/>
    <cellStyle name="SAPBEXHLevel3 2 3 3 5" xfId="17041" xr:uid="{00000000-0005-0000-0000-00009A730000}"/>
    <cellStyle name="SAPBEXHLevel3 2 3 3 5 2" xfId="32179" xr:uid="{00000000-0005-0000-0000-00009B730000}"/>
    <cellStyle name="SAPBEXHLevel3 2 3 3 6" xfId="19651" xr:uid="{00000000-0005-0000-0000-00009C730000}"/>
    <cellStyle name="SAPBEXHLevel3 2 3 3 6 2" xfId="34598" xr:uid="{00000000-0005-0000-0000-00009D730000}"/>
    <cellStyle name="SAPBEXHLevel3 2 3 3 7" xfId="21652" xr:uid="{00000000-0005-0000-0000-00009E730000}"/>
    <cellStyle name="SAPBEXHLevel3 2 3 3 7 2" xfId="36574" xr:uid="{00000000-0005-0000-0000-00009F730000}"/>
    <cellStyle name="SAPBEXHLevel3 2 3 4" xfId="7153" xr:uid="{00000000-0005-0000-0000-0000A0730000}"/>
    <cellStyle name="SAPBEXHLevel3 2 3 4 2" xfId="37881" xr:uid="{00000000-0005-0000-0000-0000A1730000}"/>
    <cellStyle name="SAPBEXHLevel3 2 3 5" xfId="7509" xr:uid="{00000000-0005-0000-0000-0000A2730000}"/>
    <cellStyle name="SAPBEXHLevel3 2 3 6" xfId="10574" xr:uid="{00000000-0005-0000-0000-0000A3730000}"/>
    <cellStyle name="SAPBEXHLevel3 2 3 7" xfId="6984" xr:uid="{00000000-0005-0000-0000-0000A4730000}"/>
    <cellStyle name="SAPBEXHLevel3 2 3 8" xfId="15742" xr:uid="{00000000-0005-0000-0000-0000A5730000}"/>
    <cellStyle name="SAPBEXHLevel3 2 3 9" xfId="18416" xr:uid="{00000000-0005-0000-0000-0000A6730000}"/>
    <cellStyle name="SAPBEXHLevel3 2 4" xfId="1895" xr:uid="{00000000-0005-0000-0000-0000A7730000}"/>
    <cellStyle name="SAPBEXHLevel3 2 4 10" xfId="23063" xr:uid="{00000000-0005-0000-0000-0000A8730000}"/>
    <cellStyle name="SAPBEXHLevel3 2 4 11" xfId="40569" xr:uid="{96299CE3-F3B8-45D0-AE68-59A9E87327FB}"/>
    <cellStyle name="SAPBEXHLevel3 2 4 12" xfId="43021" xr:uid="{C3C5F308-3341-4819-80CA-29DFB9D2C809}"/>
    <cellStyle name="SAPBEXHLevel3 2 4 13" xfId="45214" xr:uid="{7DB13FD4-96E3-4238-B410-2C9A626CBABC}"/>
    <cellStyle name="SAPBEXHLevel3 2 4 14" xfId="47540" xr:uid="{FA424848-4A33-42F8-8ABA-8BBBFE744639}"/>
    <cellStyle name="SAPBEXHLevel3 2 4 2" xfId="3513" xr:uid="{00000000-0005-0000-0000-0000A9730000}"/>
    <cellStyle name="SAPBEXHLevel3 2 4 2 10" xfId="44240" xr:uid="{35AC05CF-730B-435E-B092-0716638F6E86}"/>
    <cellStyle name="SAPBEXHLevel3 2 4 2 11" xfId="46430" xr:uid="{E80C9FC9-B9CB-42DA-83FD-A0252A70A09C}"/>
    <cellStyle name="SAPBEXHLevel3 2 4 2 12" xfId="48748" xr:uid="{84A678B1-F5FF-4B08-A4BA-2DF49785B802}"/>
    <cellStyle name="SAPBEXHLevel3 2 4 2 2" xfId="8681" xr:uid="{00000000-0005-0000-0000-0000AA730000}"/>
    <cellStyle name="SAPBEXHLevel3 2 4 2 2 2" xfId="24710" xr:uid="{00000000-0005-0000-0000-0000AB730000}"/>
    <cellStyle name="SAPBEXHLevel3 2 4 2 3" xfId="11508" xr:uid="{00000000-0005-0000-0000-0000AC730000}"/>
    <cellStyle name="SAPBEXHLevel3 2 4 2 3 2" xfId="27375" xr:uid="{00000000-0005-0000-0000-0000AD730000}"/>
    <cellStyle name="SAPBEXHLevel3 2 4 2 4" xfId="15278" xr:uid="{00000000-0005-0000-0000-0000AE730000}"/>
    <cellStyle name="SAPBEXHLevel3 2 4 2 4 2" xfId="30687" xr:uid="{00000000-0005-0000-0000-0000AF730000}"/>
    <cellStyle name="SAPBEXHLevel3 2 4 2 5" xfId="16860" xr:uid="{00000000-0005-0000-0000-0000B0730000}"/>
    <cellStyle name="SAPBEXHLevel3 2 4 2 5 2" xfId="31998" xr:uid="{00000000-0005-0000-0000-0000B1730000}"/>
    <cellStyle name="SAPBEXHLevel3 2 4 2 6" xfId="19470" xr:uid="{00000000-0005-0000-0000-0000B2730000}"/>
    <cellStyle name="SAPBEXHLevel3 2 4 2 6 2" xfId="34417" xr:uid="{00000000-0005-0000-0000-0000B3730000}"/>
    <cellStyle name="SAPBEXHLevel3 2 4 2 7" xfId="21447" xr:uid="{00000000-0005-0000-0000-0000B4730000}"/>
    <cellStyle name="SAPBEXHLevel3 2 4 2 7 2" xfId="36373" xr:uid="{00000000-0005-0000-0000-0000B5730000}"/>
    <cellStyle name="SAPBEXHLevel3 2 4 2 8" xfId="6391" xr:uid="{00000000-0005-0000-0000-0000B6730000}"/>
    <cellStyle name="SAPBEXHLevel3 2 4 2 9" xfId="38545" xr:uid="{A64D697E-3759-4887-B445-DC0BC506B231}"/>
    <cellStyle name="SAPBEXHLevel3 2 4 3" xfId="4046" xr:uid="{00000000-0005-0000-0000-0000B7730000}"/>
    <cellStyle name="SAPBEXHLevel3 2 4 3 2" xfId="9201" xr:uid="{00000000-0005-0000-0000-0000B8730000}"/>
    <cellStyle name="SAPBEXHLevel3 2 4 3 2 2" xfId="25197" xr:uid="{00000000-0005-0000-0000-0000B9730000}"/>
    <cellStyle name="SAPBEXHLevel3 2 4 3 3" xfId="12021" xr:uid="{00000000-0005-0000-0000-0000BA730000}"/>
    <cellStyle name="SAPBEXHLevel3 2 4 3 3 2" xfId="27865" xr:uid="{00000000-0005-0000-0000-0000BB730000}"/>
    <cellStyle name="SAPBEXHLevel3 2 4 3 4" xfId="14477" xr:uid="{00000000-0005-0000-0000-0000BC730000}"/>
    <cellStyle name="SAPBEXHLevel3 2 4 3 4 2" xfId="29993" xr:uid="{00000000-0005-0000-0000-0000BD730000}"/>
    <cellStyle name="SAPBEXHLevel3 2 4 3 5" xfId="17343" xr:uid="{00000000-0005-0000-0000-0000BE730000}"/>
    <cellStyle name="SAPBEXHLevel3 2 4 3 5 2" xfId="32464" xr:uid="{00000000-0005-0000-0000-0000BF730000}"/>
    <cellStyle name="SAPBEXHLevel3 2 4 3 6" xfId="19951" xr:uid="{00000000-0005-0000-0000-0000C0730000}"/>
    <cellStyle name="SAPBEXHLevel3 2 4 3 6 2" xfId="34892" xr:uid="{00000000-0005-0000-0000-0000C1730000}"/>
    <cellStyle name="SAPBEXHLevel3 2 4 3 7" xfId="21608" xr:uid="{00000000-0005-0000-0000-0000C2730000}"/>
    <cellStyle name="SAPBEXHLevel3 2 4 3 7 2" xfId="36534" xr:uid="{00000000-0005-0000-0000-0000C3730000}"/>
    <cellStyle name="SAPBEXHLevel3 2 4 4" xfId="7154" xr:uid="{00000000-0005-0000-0000-0000C4730000}"/>
    <cellStyle name="SAPBEXHLevel3 2 4 4 2" xfId="37882" xr:uid="{00000000-0005-0000-0000-0000C5730000}"/>
    <cellStyle name="SAPBEXHLevel3 2 4 5" xfId="7508" xr:uid="{00000000-0005-0000-0000-0000C6730000}"/>
    <cellStyle name="SAPBEXHLevel3 2 4 6" xfId="7800" xr:uid="{00000000-0005-0000-0000-0000C7730000}"/>
    <cellStyle name="SAPBEXHLevel3 2 4 7" xfId="15080" xr:uid="{00000000-0005-0000-0000-0000C8730000}"/>
    <cellStyle name="SAPBEXHLevel3 2 4 8" xfId="15741" xr:uid="{00000000-0005-0000-0000-0000C9730000}"/>
    <cellStyle name="SAPBEXHLevel3 2 4 9" xfId="18415" xr:uid="{00000000-0005-0000-0000-0000CA730000}"/>
    <cellStyle name="SAPBEXHLevel3 2 5" xfId="3514" xr:uid="{00000000-0005-0000-0000-0000CB730000}"/>
    <cellStyle name="SAPBEXHLevel3 2 5 10" xfId="45215" xr:uid="{F66D3737-08B4-4218-860E-E6D0EE5DC1C8}"/>
    <cellStyle name="SAPBEXHLevel3 2 5 11" xfId="47541" xr:uid="{8D96773D-7FA6-4BCB-97AD-C561670B8407}"/>
    <cellStyle name="SAPBEXHLevel3 2 5 2" xfId="4045" xr:uid="{00000000-0005-0000-0000-0000CC730000}"/>
    <cellStyle name="SAPBEXHLevel3 2 5 2 10" xfId="46431" xr:uid="{32B4E1A1-7376-4764-A9B4-191E54561F0D}"/>
    <cellStyle name="SAPBEXHLevel3 2 5 2 11" xfId="48749" xr:uid="{D7E554A5-F7C6-4C49-9202-3DBE221903DA}"/>
    <cellStyle name="SAPBEXHLevel3 2 5 2 2" xfId="9200" xr:uid="{00000000-0005-0000-0000-0000CD730000}"/>
    <cellStyle name="SAPBEXHLevel3 2 5 2 2 2" xfId="25196" xr:uid="{00000000-0005-0000-0000-0000CE730000}"/>
    <cellStyle name="SAPBEXHLevel3 2 5 2 3" xfId="12020" xr:uid="{00000000-0005-0000-0000-0000CF730000}"/>
    <cellStyle name="SAPBEXHLevel3 2 5 2 3 2" xfId="27864" xr:uid="{00000000-0005-0000-0000-0000D0730000}"/>
    <cellStyle name="SAPBEXHLevel3 2 5 2 4" xfId="14584" xr:uid="{00000000-0005-0000-0000-0000D1730000}"/>
    <cellStyle name="SAPBEXHLevel3 2 5 2 4 2" xfId="30086" xr:uid="{00000000-0005-0000-0000-0000D2730000}"/>
    <cellStyle name="SAPBEXHLevel3 2 5 2 5" xfId="17342" xr:uid="{00000000-0005-0000-0000-0000D3730000}"/>
    <cellStyle name="SAPBEXHLevel3 2 5 2 5 2" xfId="32463" xr:uid="{00000000-0005-0000-0000-0000D4730000}"/>
    <cellStyle name="SAPBEXHLevel3 2 5 2 6" xfId="19950" xr:uid="{00000000-0005-0000-0000-0000D5730000}"/>
    <cellStyle name="SAPBEXHLevel3 2 5 2 6 2" xfId="34891" xr:uid="{00000000-0005-0000-0000-0000D6730000}"/>
    <cellStyle name="SAPBEXHLevel3 2 5 2 7" xfId="21761" xr:uid="{00000000-0005-0000-0000-0000D7730000}"/>
    <cellStyle name="SAPBEXHLevel3 2 5 2 7 2" xfId="36683" xr:uid="{00000000-0005-0000-0000-0000D8730000}"/>
    <cellStyle name="SAPBEXHLevel3 2 5 2 8" xfId="38544" xr:uid="{124E493B-0A9F-4F60-8D0C-13CF61E80CC4}"/>
    <cellStyle name="SAPBEXHLevel3 2 5 2 9" xfId="44241" xr:uid="{8AB5C542-D1DF-4715-9F50-CB0AFF941694}"/>
    <cellStyle name="SAPBEXHLevel3 2 5 3" xfId="8682" xr:uid="{00000000-0005-0000-0000-0000D9730000}"/>
    <cellStyle name="SAPBEXHLevel3 2 5 3 2" xfId="24711" xr:uid="{00000000-0005-0000-0000-0000DA730000}"/>
    <cellStyle name="SAPBEXHLevel3 2 5 4" xfId="11509" xr:uid="{00000000-0005-0000-0000-0000DB730000}"/>
    <cellStyle name="SAPBEXHLevel3 2 5 4 2" xfId="27376" xr:uid="{00000000-0005-0000-0000-0000DC730000}"/>
    <cellStyle name="SAPBEXHLevel3 2 5 5" xfId="13595" xr:uid="{00000000-0005-0000-0000-0000DD730000}"/>
    <cellStyle name="SAPBEXHLevel3 2 5 5 2" xfId="29219" xr:uid="{00000000-0005-0000-0000-0000DE730000}"/>
    <cellStyle name="SAPBEXHLevel3 2 5 6" xfId="16861" xr:uid="{00000000-0005-0000-0000-0000DF730000}"/>
    <cellStyle name="SAPBEXHLevel3 2 5 6 2" xfId="31999" xr:uid="{00000000-0005-0000-0000-0000E0730000}"/>
    <cellStyle name="SAPBEXHLevel3 2 5 7" xfId="19471" xr:uid="{00000000-0005-0000-0000-0000E1730000}"/>
    <cellStyle name="SAPBEXHLevel3 2 5 7 2" xfId="34418" xr:uid="{00000000-0005-0000-0000-0000E2730000}"/>
    <cellStyle name="SAPBEXHLevel3 2 5 8" xfId="39430" xr:uid="{0167B65E-C5A7-4124-B3D5-9B1A54462709}"/>
    <cellStyle name="SAPBEXHLevel3 2 5 9" xfId="43022" xr:uid="{4062D6A1-0A73-451E-A0E9-9F98EB8A5DAB}"/>
    <cellStyle name="SAPBEXHLevel3 2 6" xfId="3515" xr:uid="{00000000-0005-0000-0000-0000E3730000}"/>
    <cellStyle name="SAPBEXHLevel3 2 6 10" xfId="45216" xr:uid="{7D83B081-67AF-4700-AE6B-BDA61B3A6648}"/>
    <cellStyle name="SAPBEXHLevel3 2 6 11" xfId="47542" xr:uid="{4265173D-FEE0-48A0-8422-7D587E75CDF3}"/>
    <cellStyle name="SAPBEXHLevel3 2 6 2" xfId="4044" xr:uid="{00000000-0005-0000-0000-0000E4730000}"/>
    <cellStyle name="SAPBEXHLevel3 2 6 2 10" xfId="46432" xr:uid="{9A26EB5F-E58D-4605-9A88-839D96FDFF4F}"/>
    <cellStyle name="SAPBEXHLevel3 2 6 2 11" xfId="48750" xr:uid="{E27B8A87-583D-48CF-BDBB-3F04635E3648}"/>
    <cellStyle name="SAPBEXHLevel3 2 6 2 2" xfId="9199" xr:uid="{00000000-0005-0000-0000-0000E5730000}"/>
    <cellStyle name="SAPBEXHLevel3 2 6 2 2 2" xfId="25195" xr:uid="{00000000-0005-0000-0000-0000E6730000}"/>
    <cellStyle name="SAPBEXHLevel3 2 6 2 3" xfId="12019" xr:uid="{00000000-0005-0000-0000-0000E7730000}"/>
    <cellStyle name="SAPBEXHLevel3 2 6 2 3 2" xfId="27863" xr:uid="{00000000-0005-0000-0000-0000E8730000}"/>
    <cellStyle name="SAPBEXHLevel3 2 6 2 4" xfId="14353" xr:uid="{00000000-0005-0000-0000-0000E9730000}"/>
    <cellStyle name="SAPBEXHLevel3 2 6 2 4 2" xfId="29874" xr:uid="{00000000-0005-0000-0000-0000EA730000}"/>
    <cellStyle name="SAPBEXHLevel3 2 6 2 5" xfId="17341" xr:uid="{00000000-0005-0000-0000-0000EB730000}"/>
    <cellStyle name="SAPBEXHLevel3 2 6 2 5 2" xfId="32462" xr:uid="{00000000-0005-0000-0000-0000EC730000}"/>
    <cellStyle name="SAPBEXHLevel3 2 6 2 6" xfId="19949" xr:uid="{00000000-0005-0000-0000-0000ED730000}"/>
    <cellStyle name="SAPBEXHLevel3 2 6 2 6 2" xfId="34890" xr:uid="{00000000-0005-0000-0000-0000EE730000}"/>
    <cellStyle name="SAPBEXHLevel3 2 6 2 7" xfId="21596" xr:uid="{00000000-0005-0000-0000-0000EF730000}"/>
    <cellStyle name="SAPBEXHLevel3 2 6 2 7 2" xfId="36522" xr:uid="{00000000-0005-0000-0000-0000F0730000}"/>
    <cellStyle name="SAPBEXHLevel3 2 6 2 8" xfId="38543" xr:uid="{1A2BE63C-AD04-4529-862C-21C4C3E72B15}"/>
    <cellStyle name="SAPBEXHLevel3 2 6 2 9" xfId="44242" xr:uid="{8B9767F2-B385-4742-8457-2D7CB650F365}"/>
    <cellStyle name="SAPBEXHLevel3 2 6 3" xfId="8683" xr:uid="{00000000-0005-0000-0000-0000F1730000}"/>
    <cellStyle name="SAPBEXHLevel3 2 6 3 2" xfId="24712" xr:uid="{00000000-0005-0000-0000-0000F2730000}"/>
    <cellStyle name="SAPBEXHLevel3 2 6 4" xfId="11510" xr:uid="{00000000-0005-0000-0000-0000F3730000}"/>
    <cellStyle name="SAPBEXHLevel3 2 6 4 2" xfId="27377" xr:uid="{00000000-0005-0000-0000-0000F4730000}"/>
    <cellStyle name="SAPBEXHLevel3 2 6 5" xfId="15279" xr:uid="{00000000-0005-0000-0000-0000F5730000}"/>
    <cellStyle name="SAPBEXHLevel3 2 6 5 2" xfId="30688" xr:uid="{00000000-0005-0000-0000-0000F6730000}"/>
    <cellStyle name="SAPBEXHLevel3 2 6 6" xfId="16862" xr:uid="{00000000-0005-0000-0000-0000F7730000}"/>
    <cellStyle name="SAPBEXHLevel3 2 6 6 2" xfId="32000" xr:uid="{00000000-0005-0000-0000-0000F8730000}"/>
    <cellStyle name="SAPBEXHLevel3 2 6 7" xfId="19472" xr:uid="{00000000-0005-0000-0000-0000F9730000}"/>
    <cellStyle name="SAPBEXHLevel3 2 6 7 2" xfId="34419" xr:uid="{00000000-0005-0000-0000-0000FA730000}"/>
    <cellStyle name="SAPBEXHLevel3 2 6 8" xfId="40568" xr:uid="{2BE5D687-F169-47EC-B44B-B8B4B0499784}"/>
    <cellStyle name="SAPBEXHLevel3 2 6 9" xfId="43023" xr:uid="{8D8A576F-525E-4F4D-AAA6-43FAE55E97AB}"/>
    <cellStyle name="SAPBEXHLevel3 2 7" xfId="3516" xr:uid="{00000000-0005-0000-0000-0000FB730000}"/>
    <cellStyle name="SAPBEXHLevel3 2 7 10" xfId="45217" xr:uid="{E0E250A7-9E90-4BBF-AA3F-5F8B7E8486C8}"/>
    <cellStyle name="SAPBEXHLevel3 2 7 11" xfId="47543" xr:uid="{4C7A4FCF-7350-43BC-A0D9-066028FC5F5E}"/>
    <cellStyle name="SAPBEXHLevel3 2 7 2" xfId="4043" xr:uid="{00000000-0005-0000-0000-0000FC730000}"/>
    <cellStyle name="SAPBEXHLevel3 2 7 2 10" xfId="46433" xr:uid="{6687FA49-92E7-43C6-B6A6-B481554794D6}"/>
    <cellStyle name="SAPBEXHLevel3 2 7 2 11" xfId="48751" xr:uid="{D773B780-5200-4242-87D2-5BDEB633A880}"/>
    <cellStyle name="SAPBEXHLevel3 2 7 2 2" xfId="9198" xr:uid="{00000000-0005-0000-0000-0000FD730000}"/>
    <cellStyle name="SAPBEXHLevel3 2 7 2 2 2" xfId="25194" xr:uid="{00000000-0005-0000-0000-0000FE730000}"/>
    <cellStyle name="SAPBEXHLevel3 2 7 2 3" xfId="12018" xr:uid="{00000000-0005-0000-0000-0000FF730000}"/>
    <cellStyle name="SAPBEXHLevel3 2 7 2 3 2" xfId="27862" xr:uid="{00000000-0005-0000-0000-000000740000}"/>
    <cellStyle name="SAPBEXHLevel3 2 7 2 4" xfId="13957" xr:uid="{00000000-0005-0000-0000-000001740000}"/>
    <cellStyle name="SAPBEXHLevel3 2 7 2 4 2" xfId="29540" xr:uid="{00000000-0005-0000-0000-000002740000}"/>
    <cellStyle name="SAPBEXHLevel3 2 7 2 5" xfId="17340" xr:uid="{00000000-0005-0000-0000-000003740000}"/>
    <cellStyle name="SAPBEXHLevel3 2 7 2 5 2" xfId="32461" xr:uid="{00000000-0005-0000-0000-000004740000}"/>
    <cellStyle name="SAPBEXHLevel3 2 7 2 6" xfId="19948" xr:uid="{00000000-0005-0000-0000-000005740000}"/>
    <cellStyle name="SAPBEXHLevel3 2 7 2 6 2" xfId="34889" xr:uid="{00000000-0005-0000-0000-000006740000}"/>
    <cellStyle name="SAPBEXHLevel3 2 7 2 7" xfId="21762" xr:uid="{00000000-0005-0000-0000-000007740000}"/>
    <cellStyle name="SAPBEXHLevel3 2 7 2 7 2" xfId="36684" xr:uid="{00000000-0005-0000-0000-000008740000}"/>
    <cellStyle name="SAPBEXHLevel3 2 7 2 8" xfId="38542" xr:uid="{6BE94D45-8C4E-458D-BB1B-ECD9D7C6944E}"/>
    <cellStyle name="SAPBEXHLevel3 2 7 2 9" xfId="44243" xr:uid="{B34B91C4-3EEE-4DC6-99B0-2EF651CA732D}"/>
    <cellStyle name="SAPBEXHLevel3 2 7 3" xfId="8684" xr:uid="{00000000-0005-0000-0000-000009740000}"/>
    <cellStyle name="SAPBEXHLevel3 2 7 3 2" xfId="24713" xr:uid="{00000000-0005-0000-0000-00000A740000}"/>
    <cellStyle name="SAPBEXHLevel3 2 7 4" xfId="11511" xr:uid="{00000000-0005-0000-0000-00000B740000}"/>
    <cellStyle name="SAPBEXHLevel3 2 7 4 2" xfId="27378" xr:uid="{00000000-0005-0000-0000-00000C740000}"/>
    <cellStyle name="SAPBEXHLevel3 2 7 5" xfId="7779" xr:uid="{00000000-0005-0000-0000-00000D740000}"/>
    <cellStyle name="SAPBEXHLevel3 2 7 5 2" xfId="23827" xr:uid="{00000000-0005-0000-0000-00000E740000}"/>
    <cellStyle name="SAPBEXHLevel3 2 7 6" xfId="16863" xr:uid="{00000000-0005-0000-0000-00000F740000}"/>
    <cellStyle name="SAPBEXHLevel3 2 7 6 2" xfId="32001" xr:uid="{00000000-0005-0000-0000-000010740000}"/>
    <cellStyle name="SAPBEXHLevel3 2 7 7" xfId="19473" xr:uid="{00000000-0005-0000-0000-000011740000}"/>
    <cellStyle name="SAPBEXHLevel3 2 7 7 2" xfId="34420" xr:uid="{00000000-0005-0000-0000-000012740000}"/>
    <cellStyle name="SAPBEXHLevel3 2 7 8" xfId="39429" xr:uid="{396CBB5D-E53B-43C2-815F-09F86A7DDA67}"/>
    <cellStyle name="SAPBEXHLevel3 2 7 9" xfId="43024" xr:uid="{8831E69A-CC7F-4DB8-9C85-A65D68055028}"/>
    <cellStyle name="SAPBEXHLevel3 2 8" xfId="3517" xr:uid="{00000000-0005-0000-0000-000013740000}"/>
    <cellStyle name="SAPBEXHLevel3 2 8 10" xfId="45218" xr:uid="{9335DE4E-D4D1-4C5F-AB5C-585E38F3FAEB}"/>
    <cellStyle name="SAPBEXHLevel3 2 8 11" xfId="47544" xr:uid="{7F9D8B2E-E61B-4A53-903D-5ACE4203CD87}"/>
    <cellStyle name="SAPBEXHLevel3 2 8 2" xfId="4042" xr:uid="{00000000-0005-0000-0000-000014740000}"/>
    <cellStyle name="SAPBEXHLevel3 2 8 2 10" xfId="46434" xr:uid="{BE93E644-3912-4695-8BED-2D1673EFE566}"/>
    <cellStyle name="SAPBEXHLevel3 2 8 2 11" xfId="48752" xr:uid="{F675D05A-A495-439A-B199-6C08F98ADE42}"/>
    <cellStyle name="SAPBEXHLevel3 2 8 2 2" xfId="9197" xr:uid="{00000000-0005-0000-0000-000015740000}"/>
    <cellStyle name="SAPBEXHLevel3 2 8 2 2 2" xfId="25193" xr:uid="{00000000-0005-0000-0000-000016740000}"/>
    <cellStyle name="SAPBEXHLevel3 2 8 2 3" xfId="12017" xr:uid="{00000000-0005-0000-0000-000017740000}"/>
    <cellStyle name="SAPBEXHLevel3 2 8 2 3 2" xfId="27861" xr:uid="{00000000-0005-0000-0000-000018740000}"/>
    <cellStyle name="SAPBEXHLevel3 2 8 2 4" xfId="14918" xr:uid="{00000000-0005-0000-0000-000019740000}"/>
    <cellStyle name="SAPBEXHLevel3 2 8 2 4 2" xfId="30369" xr:uid="{00000000-0005-0000-0000-00001A740000}"/>
    <cellStyle name="SAPBEXHLevel3 2 8 2 5" xfId="17339" xr:uid="{00000000-0005-0000-0000-00001B740000}"/>
    <cellStyle name="SAPBEXHLevel3 2 8 2 5 2" xfId="32460" xr:uid="{00000000-0005-0000-0000-00001C740000}"/>
    <cellStyle name="SAPBEXHLevel3 2 8 2 6" xfId="19947" xr:uid="{00000000-0005-0000-0000-00001D740000}"/>
    <cellStyle name="SAPBEXHLevel3 2 8 2 6 2" xfId="34888" xr:uid="{00000000-0005-0000-0000-00001E740000}"/>
    <cellStyle name="SAPBEXHLevel3 2 8 2 7" xfId="21993" xr:uid="{00000000-0005-0000-0000-00001F740000}"/>
    <cellStyle name="SAPBEXHLevel3 2 8 2 7 2" xfId="36912" xr:uid="{00000000-0005-0000-0000-000020740000}"/>
    <cellStyle name="SAPBEXHLevel3 2 8 2 8" xfId="38541" xr:uid="{77E484D9-0E5B-473E-A690-AE90773E0ADF}"/>
    <cellStyle name="SAPBEXHLevel3 2 8 2 9" xfId="44244" xr:uid="{175B4E94-8106-4A88-9DD9-DCFD20D0A4FA}"/>
    <cellStyle name="SAPBEXHLevel3 2 8 3" xfId="8685" xr:uid="{00000000-0005-0000-0000-000021740000}"/>
    <cellStyle name="SAPBEXHLevel3 2 8 3 2" xfId="24714" xr:uid="{00000000-0005-0000-0000-000022740000}"/>
    <cellStyle name="SAPBEXHLevel3 2 8 4" xfId="11512" xr:uid="{00000000-0005-0000-0000-000023740000}"/>
    <cellStyle name="SAPBEXHLevel3 2 8 4 2" xfId="27379" xr:uid="{00000000-0005-0000-0000-000024740000}"/>
    <cellStyle name="SAPBEXHLevel3 2 8 5" xfId="7780" xr:uid="{00000000-0005-0000-0000-000025740000}"/>
    <cellStyle name="SAPBEXHLevel3 2 8 5 2" xfId="23828" xr:uid="{00000000-0005-0000-0000-000026740000}"/>
    <cellStyle name="SAPBEXHLevel3 2 8 6" xfId="16864" xr:uid="{00000000-0005-0000-0000-000027740000}"/>
    <cellStyle name="SAPBEXHLevel3 2 8 6 2" xfId="32002" xr:uid="{00000000-0005-0000-0000-000028740000}"/>
    <cellStyle name="SAPBEXHLevel3 2 8 7" xfId="19474" xr:uid="{00000000-0005-0000-0000-000029740000}"/>
    <cellStyle name="SAPBEXHLevel3 2 8 7 2" xfId="34421" xr:uid="{00000000-0005-0000-0000-00002A740000}"/>
    <cellStyle name="SAPBEXHLevel3 2 8 8" xfId="40567" xr:uid="{8416DC03-113F-4D12-9F91-CCE89D54B220}"/>
    <cellStyle name="SAPBEXHLevel3 2 8 9" xfId="43025" xr:uid="{264904E2-9C3B-499B-9B3B-C6F44EAC1A0B}"/>
    <cellStyle name="SAPBEXHLevel3 2 9" xfId="3518" xr:uid="{00000000-0005-0000-0000-00002B740000}"/>
    <cellStyle name="SAPBEXHLevel3 2 9 10" xfId="45219" xr:uid="{813C3BD9-024F-40DF-BC78-C0704E156A3A}"/>
    <cellStyle name="SAPBEXHLevel3 2 9 11" xfId="47545" xr:uid="{4FBC5E6D-4DB2-4195-84BB-3500D233A66B}"/>
    <cellStyle name="SAPBEXHLevel3 2 9 2" xfId="4041" xr:uid="{00000000-0005-0000-0000-00002C740000}"/>
    <cellStyle name="SAPBEXHLevel3 2 9 2 10" xfId="46435" xr:uid="{93760577-32C6-487E-A394-B9CA7ECEA1E9}"/>
    <cellStyle name="SAPBEXHLevel3 2 9 2 11" xfId="48753" xr:uid="{B92A74BD-B8D0-4D61-BA24-44210AF2F24E}"/>
    <cellStyle name="SAPBEXHLevel3 2 9 2 2" xfId="9196" xr:uid="{00000000-0005-0000-0000-00002D740000}"/>
    <cellStyle name="SAPBEXHLevel3 2 9 2 2 2" xfId="25192" xr:uid="{00000000-0005-0000-0000-00002E740000}"/>
    <cellStyle name="SAPBEXHLevel3 2 9 2 3" xfId="12016" xr:uid="{00000000-0005-0000-0000-00002F740000}"/>
    <cellStyle name="SAPBEXHLevel3 2 9 2 3 2" xfId="27860" xr:uid="{00000000-0005-0000-0000-000030740000}"/>
    <cellStyle name="SAPBEXHLevel3 2 9 2 4" xfId="7646" xr:uid="{00000000-0005-0000-0000-000031740000}"/>
    <cellStyle name="SAPBEXHLevel3 2 9 2 4 2" xfId="23778" xr:uid="{00000000-0005-0000-0000-000032740000}"/>
    <cellStyle name="SAPBEXHLevel3 2 9 2 5" xfId="17338" xr:uid="{00000000-0005-0000-0000-000033740000}"/>
    <cellStyle name="SAPBEXHLevel3 2 9 2 5 2" xfId="32459" xr:uid="{00000000-0005-0000-0000-000034740000}"/>
    <cellStyle name="SAPBEXHLevel3 2 9 2 6" xfId="19946" xr:uid="{00000000-0005-0000-0000-000035740000}"/>
    <cellStyle name="SAPBEXHLevel3 2 9 2 6 2" xfId="34887" xr:uid="{00000000-0005-0000-0000-000036740000}"/>
    <cellStyle name="SAPBEXHLevel3 2 9 2 7" xfId="21193" xr:uid="{00000000-0005-0000-0000-000037740000}"/>
    <cellStyle name="SAPBEXHLevel3 2 9 2 7 2" xfId="36119" xr:uid="{00000000-0005-0000-0000-000038740000}"/>
    <cellStyle name="SAPBEXHLevel3 2 9 2 8" xfId="38540" xr:uid="{2C0AB40C-0C85-4200-9AB0-867041481BE3}"/>
    <cellStyle name="SAPBEXHLevel3 2 9 2 9" xfId="44245" xr:uid="{4599A6A2-60E2-4688-B340-9851079424F5}"/>
    <cellStyle name="SAPBEXHLevel3 2 9 3" xfId="8686" xr:uid="{00000000-0005-0000-0000-000039740000}"/>
    <cellStyle name="SAPBEXHLevel3 2 9 3 2" xfId="24715" xr:uid="{00000000-0005-0000-0000-00003A740000}"/>
    <cellStyle name="SAPBEXHLevel3 2 9 4" xfId="11513" xr:uid="{00000000-0005-0000-0000-00003B740000}"/>
    <cellStyle name="SAPBEXHLevel3 2 9 4 2" xfId="27380" xr:uid="{00000000-0005-0000-0000-00003C740000}"/>
    <cellStyle name="SAPBEXHLevel3 2 9 5" xfId="13597" xr:uid="{00000000-0005-0000-0000-00003D740000}"/>
    <cellStyle name="SAPBEXHLevel3 2 9 5 2" xfId="29221" xr:uid="{00000000-0005-0000-0000-00003E740000}"/>
    <cellStyle name="SAPBEXHLevel3 2 9 6" xfId="16865" xr:uid="{00000000-0005-0000-0000-00003F740000}"/>
    <cellStyle name="SAPBEXHLevel3 2 9 6 2" xfId="32003" xr:uid="{00000000-0005-0000-0000-000040740000}"/>
    <cellStyle name="SAPBEXHLevel3 2 9 7" xfId="19475" xr:uid="{00000000-0005-0000-0000-000041740000}"/>
    <cellStyle name="SAPBEXHLevel3 2 9 7 2" xfId="34422" xr:uid="{00000000-0005-0000-0000-000042740000}"/>
    <cellStyle name="SAPBEXHLevel3 2 9 8" xfId="39428" xr:uid="{3E9AE284-5498-4C96-B650-D1AD0E9B9051}"/>
    <cellStyle name="SAPBEXHLevel3 2 9 9" xfId="43026" xr:uid="{B5570CEF-ECB7-40AB-B7A8-DB46FA19FE62}"/>
    <cellStyle name="SAPBEXHLevel3 20" xfId="4896" xr:uid="{00000000-0005-0000-0000-000043740000}"/>
    <cellStyle name="SAPBEXHLevel3 20 10" xfId="45525" xr:uid="{B20912EC-2FF6-4AFE-9221-03AE6FC80C7F}"/>
    <cellStyle name="SAPBEXHLevel3 20 11" xfId="47847" xr:uid="{3B15D7CE-BF02-4C6C-B1BC-A034450E4955}"/>
    <cellStyle name="SAPBEXHLevel3 20 2" xfId="10051" xr:uid="{00000000-0005-0000-0000-000044740000}"/>
    <cellStyle name="SAPBEXHLevel3 20 2 2" xfId="26033" xr:uid="{00000000-0005-0000-0000-000045740000}"/>
    <cellStyle name="SAPBEXHLevel3 20 3" xfId="12869" xr:uid="{00000000-0005-0000-0000-000046740000}"/>
    <cellStyle name="SAPBEXHLevel3 20 3 2" xfId="28710" xr:uid="{00000000-0005-0000-0000-000047740000}"/>
    <cellStyle name="SAPBEXHLevel3 20 4" xfId="13691" xr:uid="{00000000-0005-0000-0000-000048740000}"/>
    <cellStyle name="SAPBEXHLevel3 20 4 2" xfId="29311" xr:uid="{00000000-0005-0000-0000-000049740000}"/>
    <cellStyle name="SAPBEXHLevel3 20 5" xfId="18190" xr:uid="{00000000-0005-0000-0000-00004A740000}"/>
    <cellStyle name="SAPBEXHLevel3 20 5 2" xfId="33296" xr:uid="{00000000-0005-0000-0000-00004B740000}"/>
    <cellStyle name="SAPBEXHLevel3 20 6" xfId="20797" xr:uid="{00000000-0005-0000-0000-00004C740000}"/>
    <cellStyle name="SAPBEXHLevel3 20 6 2" xfId="35730" xr:uid="{00000000-0005-0000-0000-00004D740000}"/>
    <cellStyle name="SAPBEXHLevel3 20 7" xfId="20949" xr:uid="{00000000-0005-0000-0000-00004E740000}"/>
    <cellStyle name="SAPBEXHLevel3 20 7 2" xfId="35875" xr:uid="{00000000-0005-0000-0000-00004F740000}"/>
    <cellStyle name="SAPBEXHLevel3 20 8" xfId="40367" xr:uid="{A525CC7C-111E-45BF-B083-22B86BC8F3A9}"/>
    <cellStyle name="SAPBEXHLevel3 20 9" xfId="39271" xr:uid="{733AC16D-B1AA-4159-935A-092D49B4943B}"/>
    <cellStyle name="SAPBEXHLevel3 21" xfId="5256" xr:uid="{00000000-0005-0000-0000-000050740000}"/>
    <cellStyle name="SAPBEXHLevel3 21 2" xfId="22567" xr:uid="{00000000-0005-0000-0000-000051740000}"/>
    <cellStyle name="SAPBEXHLevel3 22" xfId="8116" xr:uid="{00000000-0005-0000-0000-000052740000}"/>
    <cellStyle name="SAPBEXHLevel3 22 2" xfId="24145" xr:uid="{00000000-0005-0000-0000-000053740000}"/>
    <cellStyle name="SAPBEXHLevel3 23" xfId="10239" xr:uid="{00000000-0005-0000-0000-000054740000}"/>
    <cellStyle name="SAPBEXHLevel3 23 2" xfId="26201" xr:uid="{00000000-0005-0000-0000-000055740000}"/>
    <cellStyle name="SAPBEXHLevel3 24" xfId="10255" xr:uid="{00000000-0005-0000-0000-000056740000}"/>
    <cellStyle name="SAPBEXHLevel3 24 2" xfId="26212" xr:uid="{00000000-0005-0000-0000-000057740000}"/>
    <cellStyle name="SAPBEXHLevel3 25" xfId="6049" xr:uid="{00000000-0005-0000-0000-000058740000}"/>
    <cellStyle name="SAPBEXHLevel3 25 2" xfId="23000" xr:uid="{00000000-0005-0000-0000-000059740000}"/>
    <cellStyle name="SAPBEXHLevel3 26" xfId="41326" xr:uid="{1D411495-93E3-4885-8F6B-46ADEDE22300}"/>
    <cellStyle name="SAPBEXHLevel3 27" xfId="43332" xr:uid="{BF879A81-FE26-458A-8405-BC231DB47974}"/>
    <cellStyle name="SAPBEXHLevel3 28" xfId="45457" xr:uid="{98E3E009-DD51-489B-A89E-3487AE07D6C0}"/>
    <cellStyle name="SAPBEXHLevel3 3" xfId="906" xr:uid="{00000000-0005-0000-0000-00005A740000}"/>
    <cellStyle name="SAPBEXHLevel3 3 10" xfId="3520" xr:uid="{00000000-0005-0000-0000-00005B740000}"/>
    <cellStyle name="SAPBEXHLevel3 3 10 10" xfId="45220" xr:uid="{2337CB11-C8D0-48D2-858F-0E0D3B2F63A4}"/>
    <cellStyle name="SAPBEXHLevel3 3 10 11" xfId="47546" xr:uid="{67B1CBB2-CF5B-4CFE-B5D6-940483BABE8B}"/>
    <cellStyle name="SAPBEXHLevel3 3 10 2" xfId="4039" xr:uid="{00000000-0005-0000-0000-00005C740000}"/>
    <cellStyle name="SAPBEXHLevel3 3 10 2 10" xfId="46436" xr:uid="{8015213E-A151-4D5E-800A-7A481D46FA12}"/>
    <cellStyle name="SAPBEXHLevel3 3 10 2 11" xfId="48754" xr:uid="{CD00DF22-F75B-4684-BAFE-7C1F92273FFC}"/>
    <cellStyle name="SAPBEXHLevel3 3 10 2 2" xfId="9194" xr:uid="{00000000-0005-0000-0000-00005D740000}"/>
    <cellStyle name="SAPBEXHLevel3 3 10 2 2 2" xfId="25190" xr:uid="{00000000-0005-0000-0000-00005E740000}"/>
    <cellStyle name="SAPBEXHLevel3 3 10 2 3" xfId="12014" xr:uid="{00000000-0005-0000-0000-00005F740000}"/>
    <cellStyle name="SAPBEXHLevel3 3 10 2 3 2" xfId="27858" xr:uid="{00000000-0005-0000-0000-000060740000}"/>
    <cellStyle name="SAPBEXHLevel3 3 10 2 4" xfId="14919" xr:uid="{00000000-0005-0000-0000-000061740000}"/>
    <cellStyle name="SAPBEXHLevel3 3 10 2 4 2" xfId="30370" xr:uid="{00000000-0005-0000-0000-000062740000}"/>
    <cellStyle name="SAPBEXHLevel3 3 10 2 5" xfId="17336" xr:uid="{00000000-0005-0000-0000-000063740000}"/>
    <cellStyle name="SAPBEXHLevel3 3 10 2 5 2" xfId="32457" xr:uid="{00000000-0005-0000-0000-000064740000}"/>
    <cellStyle name="SAPBEXHLevel3 3 10 2 6" xfId="19944" xr:uid="{00000000-0005-0000-0000-000065740000}"/>
    <cellStyle name="SAPBEXHLevel3 3 10 2 6 2" xfId="34885" xr:uid="{00000000-0005-0000-0000-000066740000}"/>
    <cellStyle name="SAPBEXHLevel3 3 10 2 7" xfId="21484" xr:uid="{00000000-0005-0000-0000-000067740000}"/>
    <cellStyle name="SAPBEXHLevel3 3 10 2 7 2" xfId="36410" xr:uid="{00000000-0005-0000-0000-000068740000}"/>
    <cellStyle name="SAPBEXHLevel3 3 10 2 8" xfId="38539" xr:uid="{BB992536-F714-4846-9A16-51F8489503C9}"/>
    <cellStyle name="SAPBEXHLevel3 3 10 2 9" xfId="44246" xr:uid="{E733158F-3A56-4DA7-B0AF-8C1B0161F5A8}"/>
    <cellStyle name="SAPBEXHLevel3 3 10 3" xfId="8688" xr:uid="{00000000-0005-0000-0000-000069740000}"/>
    <cellStyle name="SAPBEXHLevel3 3 10 3 2" xfId="24717" xr:uid="{00000000-0005-0000-0000-00006A740000}"/>
    <cellStyle name="SAPBEXHLevel3 3 10 4" xfId="11515" xr:uid="{00000000-0005-0000-0000-00006B740000}"/>
    <cellStyle name="SAPBEXHLevel3 3 10 4 2" xfId="27382" xr:uid="{00000000-0005-0000-0000-00006C740000}"/>
    <cellStyle name="SAPBEXHLevel3 3 10 5" xfId="10330" xr:uid="{00000000-0005-0000-0000-00006D740000}"/>
    <cellStyle name="SAPBEXHLevel3 3 10 5 2" xfId="26270" xr:uid="{00000000-0005-0000-0000-00006E740000}"/>
    <cellStyle name="SAPBEXHLevel3 3 10 6" xfId="16867" xr:uid="{00000000-0005-0000-0000-00006F740000}"/>
    <cellStyle name="SAPBEXHLevel3 3 10 6 2" xfId="32005" xr:uid="{00000000-0005-0000-0000-000070740000}"/>
    <cellStyle name="SAPBEXHLevel3 3 10 7" xfId="19477" xr:uid="{00000000-0005-0000-0000-000071740000}"/>
    <cellStyle name="SAPBEXHLevel3 3 10 7 2" xfId="34424" xr:uid="{00000000-0005-0000-0000-000072740000}"/>
    <cellStyle name="SAPBEXHLevel3 3 10 8" xfId="38223" xr:uid="{6C784341-F270-4975-B10C-BB8E02390C6D}"/>
    <cellStyle name="SAPBEXHLevel3 3 10 9" xfId="43027" xr:uid="{EEE3735F-F37E-43F8-ACBE-2FCF2B578891}"/>
    <cellStyle name="SAPBEXHLevel3 3 11" xfId="3521" xr:uid="{00000000-0005-0000-0000-000073740000}"/>
    <cellStyle name="SAPBEXHLevel3 3 11 10" xfId="45221" xr:uid="{64D0397E-B7B7-4018-AFFA-DECE7BF3EA7C}"/>
    <cellStyle name="SAPBEXHLevel3 3 11 11" xfId="47547" xr:uid="{722848D8-A1DD-479D-9DE7-678C226B0FCF}"/>
    <cellStyle name="SAPBEXHLevel3 3 11 2" xfId="4038" xr:uid="{00000000-0005-0000-0000-000074740000}"/>
    <cellStyle name="SAPBEXHLevel3 3 11 2 10" xfId="46437" xr:uid="{E9E791B7-0575-4CEA-AADE-7B7DFE0366E8}"/>
    <cellStyle name="SAPBEXHLevel3 3 11 2 11" xfId="48755" xr:uid="{DF77BB9A-A0F2-43CF-8918-E25EADD601EF}"/>
    <cellStyle name="SAPBEXHLevel3 3 11 2 2" xfId="9193" xr:uid="{00000000-0005-0000-0000-000075740000}"/>
    <cellStyle name="SAPBEXHLevel3 3 11 2 2 2" xfId="25189" xr:uid="{00000000-0005-0000-0000-000076740000}"/>
    <cellStyle name="SAPBEXHLevel3 3 11 2 3" xfId="12013" xr:uid="{00000000-0005-0000-0000-000077740000}"/>
    <cellStyle name="SAPBEXHLevel3 3 11 2 3 2" xfId="27857" xr:uid="{00000000-0005-0000-0000-000078740000}"/>
    <cellStyle name="SAPBEXHLevel3 3 11 2 4" xfId="10318" xr:uid="{00000000-0005-0000-0000-000079740000}"/>
    <cellStyle name="SAPBEXHLevel3 3 11 2 4 2" xfId="26260" xr:uid="{00000000-0005-0000-0000-00007A740000}"/>
    <cellStyle name="SAPBEXHLevel3 3 11 2 5" xfId="17335" xr:uid="{00000000-0005-0000-0000-00007B740000}"/>
    <cellStyle name="SAPBEXHLevel3 3 11 2 5 2" xfId="32456" xr:uid="{00000000-0005-0000-0000-00007C740000}"/>
    <cellStyle name="SAPBEXHLevel3 3 11 2 6" xfId="19943" xr:uid="{00000000-0005-0000-0000-00007D740000}"/>
    <cellStyle name="SAPBEXHLevel3 3 11 2 6 2" xfId="34884" xr:uid="{00000000-0005-0000-0000-00007E740000}"/>
    <cellStyle name="SAPBEXHLevel3 3 11 2 7" xfId="20889" xr:uid="{00000000-0005-0000-0000-00007F740000}"/>
    <cellStyle name="SAPBEXHLevel3 3 11 2 7 2" xfId="35816" xr:uid="{00000000-0005-0000-0000-000080740000}"/>
    <cellStyle name="SAPBEXHLevel3 3 11 2 8" xfId="38538" xr:uid="{50AEFB6D-09A5-4C64-AE62-4D63F92A5BAA}"/>
    <cellStyle name="SAPBEXHLevel3 3 11 2 9" xfId="44247" xr:uid="{17AB46CF-1E9F-4DFD-A12F-BBC61180C82A}"/>
    <cellStyle name="SAPBEXHLevel3 3 11 3" xfId="8689" xr:uid="{00000000-0005-0000-0000-000081740000}"/>
    <cellStyle name="SAPBEXHLevel3 3 11 3 2" xfId="24718" xr:uid="{00000000-0005-0000-0000-000082740000}"/>
    <cellStyle name="SAPBEXHLevel3 3 11 4" xfId="11516" xr:uid="{00000000-0005-0000-0000-000083740000}"/>
    <cellStyle name="SAPBEXHLevel3 3 11 4 2" xfId="27383" xr:uid="{00000000-0005-0000-0000-000084740000}"/>
    <cellStyle name="SAPBEXHLevel3 3 11 5" xfId="10510" xr:uid="{00000000-0005-0000-0000-000085740000}"/>
    <cellStyle name="SAPBEXHLevel3 3 11 5 2" xfId="26432" xr:uid="{00000000-0005-0000-0000-000086740000}"/>
    <cellStyle name="SAPBEXHLevel3 3 11 6" xfId="16868" xr:uid="{00000000-0005-0000-0000-000087740000}"/>
    <cellStyle name="SAPBEXHLevel3 3 11 6 2" xfId="32006" xr:uid="{00000000-0005-0000-0000-000088740000}"/>
    <cellStyle name="SAPBEXHLevel3 3 11 7" xfId="19478" xr:uid="{00000000-0005-0000-0000-000089740000}"/>
    <cellStyle name="SAPBEXHLevel3 3 11 7 2" xfId="34425" xr:uid="{00000000-0005-0000-0000-00008A740000}"/>
    <cellStyle name="SAPBEXHLevel3 3 11 8" xfId="40292" xr:uid="{7130DF84-1325-4BC3-891C-7FC4A6E90E42}"/>
    <cellStyle name="SAPBEXHLevel3 3 11 9" xfId="43028" xr:uid="{0D9ED6D4-A059-4EB3-8D41-0CE7437C6A04}"/>
    <cellStyle name="SAPBEXHLevel3 3 12" xfId="3522" xr:uid="{00000000-0005-0000-0000-00008B740000}"/>
    <cellStyle name="SAPBEXHLevel3 3 12 10" xfId="45222" xr:uid="{4E59396B-9366-457E-B9E9-35F6776D3208}"/>
    <cellStyle name="SAPBEXHLevel3 3 12 11" xfId="47548" xr:uid="{13C060B5-6A4D-4D0E-83B2-2D8050BAC9EC}"/>
    <cellStyle name="SAPBEXHLevel3 3 12 2" xfId="4037" xr:uid="{00000000-0005-0000-0000-00008C740000}"/>
    <cellStyle name="SAPBEXHLevel3 3 12 2 10" xfId="46438" xr:uid="{CB6E4A50-AD67-4F87-9A1B-D8878964F5F8}"/>
    <cellStyle name="SAPBEXHLevel3 3 12 2 11" xfId="48756" xr:uid="{7B705917-A770-462D-9BAF-0464E3132C42}"/>
    <cellStyle name="SAPBEXHLevel3 3 12 2 2" xfId="9192" xr:uid="{00000000-0005-0000-0000-00008D740000}"/>
    <cellStyle name="SAPBEXHLevel3 3 12 2 2 2" xfId="25188" xr:uid="{00000000-0005-0000-0000-00008E740000}"/>
    <cellStyle name="SAPBEXHLevel3 3 12 2 3" xfId="12012" xr:uid="{00000000-0005-0000-0000-00008F740000}"/>
    <cellStyle name="SAPBEXHLevel3 3 12 2 3 2" xfId="27856" xr:uid="{00000000-0005-0000-0000-000090740000}"/>
    <cellStyle name="SAPBEXHLevel3 3 12 2 4" xfId="13955" xr:uid="{00000000-0005-0000-0000-000091740000}"/>
    <cellStyle name="SAPBEXHLevel3 3 12 2 4 2" xfId="29538" xr:uid="{00000000-0005-0000-0000-000092740000}"/>
    <cellStyle name="SAPBEXHLevel3 3 12 2 5" xfId="17334" xr:uid="{00000000-0005-0000-0000-000093740000}"/>
    <cellStyle name="SAPBEXHLevel3 3 12 2 5 2" xfId="32455" xr:uid="{00000000-0005-0000-0000-000094740000}"/>
    <cellStyle name="SAPBEXHLevel3 3 12 2 6" xfId="19942" xr:uid="{00000000-0005-0000-0000-000095740000}"/>
    <cellStyle name="SAPBEXHLevel3 3 12 2 6 2" xfId="34883" xr:uid="{00000000-0005-0000-0000-000096740000}"/>
    <cellStyle name="SAPBEXHLevel3 3 12 2 7" xfId="21483" xr:uid="{00000000-0005-0000-0000-000097740000}"/>
    <cellStyle name="SAPBEXHLevel3 3 12 2 7 2" xfId="36409" xr:uid="{00000000-0005-0000-0000-000098740000}"/>
    <cellStyle name="SAPBEXHLevel3 3 12 2 8" xfId="38537" xr:uid="{10110D60-AAC6-464C-A6D0-34807BF3A1EB}"/>
    <cellStyle name="SAPBEXHLevel3 3 12 2 9" xfId="44248" xr:uid="{E9ABA906-E1E1-4EAE-BED4-073EF5EC1628}"/>
    <cellStyle name="SAPBEXHLevel3 3 12 3" xfId="8690" xr:uid="{00000000-0005-0000-0000-000099740000}"/>
    <cellStyle name="SAPBEXHLevel3 3 12 3 2" xfId="24719" xr:uid="{00000000-0005-0000-0000-00009A740000}"/>
    <cellStyle name="SAPBEXHLevel3 3 12 4" xfId="11517" xr:uid="{00000000-0005-0000-0000-00009B740000}"/>
    <cellStyle name="SAPBEXHLevel3 3 12 4 2" xfId="27384" xr:uid="{00000000-0005-0000-0000-00009C740000}"/>
    <cellStyle name="SAPBEXHLevel3 3 12 5" xfId="14615" xr:uid="{00000000-0005-0000-0000-00009D740000}"/>
    <cellStyle name="SAPBEXHLevel3 3 12 5 2" xfId="30116" xr:uid="{00000000-0005-0000-0000-00009E740000}"/>
    <cellStyle name="SAPBEXHLevel3 3 12 6" xfId="16869" xr:uid="{00000000-0005-0000-0000-00009F740000}"/>
    <cellStyle name="SAPBEXHLevel3 3 12 6 2" xfId="32007" xr:uid="{00000000-0005-0000-0000-0000A0740000}"/>
    <cellStyle name="SAPBEXHLevel3 3 12 7" xfId="19479" xr:uid="{00000000-0005-0000-0000-0000A1740000}"/>
    <cellStyle name="SAPBEXHLevel3 3 12 7 2" xfId="34426" xr:uid="{00000000-0005-0000-0000-0000A2740000}"/>
    <cellStyle name="SAPBEXHLevel3 3 12 8" xfId="40566" xr:uid="{9AC13E40-4747-4136-A24C-8562A81DFB39}"/>
    <cellStyle name="SAPBEXHLevel3 3 12 9" xfId="43029" xr:uid="{76D00CDF-D88D-4CEC-A2C9-26AA19D34C4F}"/>
    <cellStyle name="SAPBEXHLevel3 3 13" xfId="3523" xr:uid="{00000000-0005-0000-0000-0000A3740000}"/>
    <cellStyle name="SAPBEXHLevel3 3 13 10" xfId="45223" xr:uid="{518AA386-29E6-4363-A419-3DD3D12558E9}"/>
    <cellStyle name="SAPBEXHLevel3 3 13 11" xfId="47549" xr:uid="{853D08F9-2661-4CBC-B491-03FB1BD0EE90}"/>
    <cellStyle name="SAPBEXHLevel3 3 13 2" xfId="4036" xr:uid="{00000000-0005-0000-0000-0000A4740000}"/>
    <cellStyle name="SAPBEXHLevel3 3 13 2 10" xfId="46439" xr:uid="{6D4A05FE-C539-4063-8962-F219DC4C8409}"/>
    <cellStyle name="SAPBEXHLevel3 3 13 2 11" xfId="48757" xr:uid="{2F8DA620-0A84-4380-8037-3EDB236A54D2}"/>
    <cellStyle name="SAPBEXHLevel3 3 13 2 2" xfId="9191" xr:uid="{00000000-0005-0000-0000-0000A5740000}"/>
    <cellStyle name="SAPBEXHLevel3 3 13 2 2 2" xfId="25187" xr:uid="{00000000-0005-0000-0000-0000A6740000}"/>
    <cellStyle name="SAPBEXHLevel3 3 13 2 3" xfId="12011" xr:uid="{00000000-0005-0000-0000-0000A7740000}"/>
    <cellStyle name="SAPBEXHLevel3 3 13 2 3 2" xfId="27855" xr:uid="{00000000-0005-0000-0000-0000A8740000}"/>
    <cellStyle name="SAPBEXHLevel3 3 13 2 4" xfId="14920" xr:uid="{00000000-0005-0000-0000-0000A9740000}"/>
    <cellStyle name="SAPBEXHLevel3 3 13 2 4 2" xfId="30371" xr:uid="{00000000-0005-0000-0000-0000AA740000}"/>
    <cellStyle name="SAPBEXHLevel3 3 13 2 5" xfId="17333" xr:uid="{00000000-0005-0000-0000-0000AB740000}"/>
    <cellStyle name="SAPBEXHLevel3 3 13 2 5 2" xfId="32454" xr:uid="{00000000-0005-0000-0000-0000AC740000}"/>
    <cellStyle name="SAPBEXHLevel3 3 13 2 6" xfId="19941" xr:uid="{00000000-0005-0000-0000-0000AD740000}"/>
    <cellStyle name="SAPBEXHLevel3 3 13 2 6 2" xfId="34882" xr:uid="{00000000-0005-0000-0000-0000AE740000}"/>
    <cellStyle name="SAPBEXHLevel3 3 13 2 7" xfId="21600" xr:uid="{00000000-0005-0000-0000-0000AF740000}"/>
    <cellStyle name="SAPBEXHLevel3 3 13 2 7 2" xfId="36526" xr:uid="{00000000-0005-0000-0000-0000B0740000}"/>
    <cellStyle name="SAPBEXHLevel3 3 13 2 8" xfId="38536" xr:uid="{B7BBBA7D-37D2-4595-BBEC-801581CBD089}"/>
    <cellStyle name="SAPBEXHLevel3 3 13 2 9" xfId="44249" xr:uid="{9F0B7BE6-9BFD-4196-9971-2B31A43A02D6}"/>
    <cellStyle name="SAPBEXHLevel3 3 13 3" xfId="8691" xr:uid="{00000000-0005-0000-0000-0000B1740000}"/>
    <cellStyle name="SAPBEXHLevel3 3 13 3 2" xfId="24720" xr:uid="{00000000-0005-0000-0000-0000B2740000}"/>
    <cellStyle name="SAPBEXHLevel3 3 13 4" xfId="11518" xr:uid="{00000000-0005-0000-0000-0000B3740000}"/>
    <cellStyle name="SAPBEXHLevel3 3 13 4 2" xfId="27385" xr:uid="{00000000-0005-0000-0000-0000B4740000}"/>
    <cellStyle name="SAPBEXHLevel3 3 13 5" xfId="13598" xr:uid="{00000000-0005-0000-0000-0000B5740000}"/>
    <cellStyle name="SAPBEXHLevel3 3 13 5 2" xfId="29222" xr:uid="{00000000-0005-0000-0000-0000B6740000}"/>
    <cellStyle name="SAPBEXHLevel3 3 13 6" xfId="16870" xr:uid="{00000000-0005-0000-0000-0000B7740000}"/>
    <cellStyle name="SAPBEXHLevel3 3 13 6 2" xfId="32008" xr:uid="{00000000-0005-0000-0000-0000B8740000}"/>
    <cellStyle name="SAPBEXHLevel3 3 13 7" xfId="19480" xr:uid="{00000000-0005-0000-0000-0000B9740000}"/>
    <cellStyle name="SAPBEXHLevel3 3 13 7 2" xfId="34427" xr:uid="{00000000-0005-0000-0000-0000BA740000}"/>
    <cellStyle name="SAPBEXHLevel3 3 13 8" xfId="39427" xr:uid="{5D2B073C-27B9-47BA-B9FA-F90D37099A42}"/>
    <cellStyle name="SAPBEXHLevel3 3 13 9" xfId="43030" xr:uid="{528F7C99-D8B7-45E2-B852-ED61495321FD}"/>
    <cellStyle name="SAPBEXHLevel3 3 14" xfId="3524" xr:uid="{00000000-0005-0000-0000-0000BB740000}"/>
    <cellStyle name="SAPBEXHLevel3 3 14 10" xfId="45224" xr:uid="{497DF030-0652-4722-9640-FB941B7880B6}"/>
    <cellStyle name="SAPBEXHLevel3 3 14 11" xfId="47550" xr:uid="{1817EF5E-2DC0-45A2-BDA6-AF583702EA05}"/>
    <cellStyle name="SAPBEXHLevel3 3 14 2" xfId="4035" xr:uid="{00000000-0005-0000-0000-0000BC740000}"/>
    <cellStyle name="SAPBEXHLevel3 3 14 2 10" xfId="46440" xr:uid="{6FB9D319-105C-409B-8413-E215977F0AC8}"/>
    <cellStyle name="SAPBEXHLevel3 3 14 2 11" xfId="48758" xr:uid="{C592EC54-A788-4B3E-AE06-97D060D4B701}"/>
    <cellStyle name="SAPBEXHLevel3 3 14 2 2" xfId="9190" xr:uid="{00000000-0005-0000-0000-0000BD740000}"/>
    <cellStyle name="SAPBEXHLevel3 3 14 2 2 2" xfId="25186" xr:uid="{00000000-0005-0000-0000-0000BE740000}"/>
    <cellStyle name="SAPBEXHLevel3 3 14 2 3" xfId="12010" xr:uid="{00000000-0005-0000-0000-0000BF740000}"/>
    <cellStyle name="SAPBEXHLevel3 3 14 2 3 2" xfId="27854" xr:uid="{00000000-0005-0000-0000-0000C0740000}"/>
    <cellStyle name="SAPBEXHLevel3 3 14 2 4" xfId="14585" xr:uid="{00000000-0005-0000-0000-0000C1740000}"/>
    <cellStyle name="SAPBEXHLevel3 3 14 2 4 2" xfId="30087" xr:uid="{00000000-0005-0000-0000-0000C2740000}"/>
    <cellStyle name="SAPBEXHLevel3 3 14 2 5" xfId="17332" xr:uid="{00000000-0005-0000-0000-0000C3740000}"/>
    <cellStyle name="SAPBEXHLevel3 3 14 2 5 2" xfId="32453" xr:uid="{00000000-0005-0000-0000-0000C4740000}"/>
    <cellStyle name="SAPBEXHLevel3 3 14 2 6" xfId="19940" xr:uid="{00000000-0005-0000-0000-0000C5740000}"/>
    <cellStyle name="SAPBEXHLevel3 3 14 2 6 2" xfId="34881" xr:uid="{00000000-0005-0000-0000-0000C6740000}"/>
    <cellStyle name="SAPBEXHLevel3 3 14 2 7" xfId="21482" xr:uid="{00000000-0005-0000-0000-0000C7740000}"/>
    <cellStyle name="SAPBEXHLevel3 3 14 2 7 2" xfId="36408" xr:uid="{00000000-0005-0000-0000-0000C8740000}"/>
    <cellStyle name="SAPBEXHLevel3 3 14 2 8" xfId="38535" xr:uid="{8A024A41-75FA-40A1-8A20-4D52B5525DA0}"/>
    <cellStyle name="SAPBEXHLevel3 3 14 2 9" xfId="44250" xr:uid="{73A26C93-3F7D-4C70-8B56-9BBDA376D830}"/>
    <cellStyle name="SAPBEXHLevel3 3 14 3" xfId="8692" xr:uid="{00000000-0005-0000-0000-0000C9740000}"/>
    <cellStyle name="SAPBEXHLevel3 3 14 3 2" xfId="24721" xr:uid="{00000000-0005-0000-0000-0000CA740000}"/>
    <cellStyle name="SAPBEXHLevel3 3 14 4" xfId="11519" xr:uid="{00000000-0005-0000-0000-0000CB740000}"/>
    <cellStyle name="SAPBEXHLevel3 3 14 4 2" xfId="27386" xr:uid="{00000000-0005-0000-0000-0000CC740000}"/>
    <cellStyle name="SAPBEXHLevel3 3 14 5" xfId="14967" xr:uid="{00000000-0005-0000-0000-0000CD740000}"/>
    <cellStyle name="SAPBEXHLevel3 3 14 5 2" xfId="30414" xr:uid="{00000000-0005-0000-0000-0000CE740000}"/>
    <cellStyle name="SAPBEXHLevel3 3 14 6" xfId="16871" xr:uid="{00000000-0005-0000-0000-0000CF740000}"/>
    <cellStyle name="SAPBEXHLevel3 3 14 6 2" xfId="32009" xr:uid="{00000000-0005-0000-0000-0000D0740000}"/>
    <cellStyle name="SAPBEXHLevel3 3 14 7" xfId="19481" xr:uid="{00000000-0005-0000-0000-0000D1740000}"/>
    <cellStyle name="SAPBEXHLevel3 3 14 7 2" xfId="34428" xr:uid="{00000000-0005-0000-0000-0000D2740000}"/>
    <cellStyle name="SAPBEXHLevel3 3 14 8" xfId="40565" xr:uid="{6C6E3FF9-24AD-4E4F-A6FD-F84BA4E9D8BA}"/>
    <cellStyle name="SAPBEXHLevel3 3 14 9" xfId="43031" xr:uid="{7F861DC6-5944-47C0-835B-BA159EDF6A48}"/>
    <cellStyle name="SAPBEXHLevel3 3 15" xfId="3525" xr:uid="{00000000-0005-0000-0000-0000D3740000}"/>
    <cellStyle name="SAPBEXHLevel3 3 15 10" xfId="45225" xr:uid="{4F1DEA78-9B30-434B-BAF3-8650D13FE1B1}"/>
    <cellStyle name="SAPBEXHLevel3 3 15 11" xfId="47551" xr:uid="{51122B87-1ED8-49A2-9CEB-85BBF6EBE45C}"/>
    <cellStyle name="SAPBEXHLevel3 3 15 2" xfId="4034" xr:uid="{00000000-0005-0000-0000-0000D4740000}"/>
    <cellStyle name="SAPBEXHLevel3 3 15 2 10" xfId="46441" xr:uid="{D8654A32-92C4-4BF8-B62C-DD019297AF99}"/>
    <cellStyle name="SAPBEXHLevel3 3 15 2 11" xfId="48759" xr:uid="{E9AACD40-3F1D-49C3-BC4C-E1631EFE5AEA}"/>
    <cellStyle name="SAPBEXHLevel3 3 15 2 2" xfId="9189" xr:uid="{00000000-0005-0000-0000-0000D5740000}"/>
    <cellStyle name="SAPBEXHLevel3 3 15 2 2 2" xfId="25185" xr:uid="{00000000-0005-0000-0000-0000D6740000}"/>
    <cellStyle name="SAPBEXHLevel3 3 15 2 3" xfId="12009" xr:uid="{00000000-0005-0000-0000-0000D7740000}"/>
    <cellStyle name="SAPBEXHLevel3 3 15 2 3 2" xfId="27853" xr:uid="{00000000-0005-0000-0000-0000D8740000}"/>
    <cellStyle name="SAPBEXHLevel3 3 15 2 4" xfId="14352" xr:uid="{00000000-0005-0000-0000-0000D9740000}"/>
    <cellStyle name="SAPBEXHLevel3 3 15 2 4 2" xfId="29873" xr:uid="{00000000-0005-0000-0000-0000DA740000}"/>
    <cellStyle name="SAPBEXHLevel3 3 15 2 5" xfId="17331" xr:uid="{00000000-0005-0000-0000-0000DB740000}"/>
    <cellStyle name="SAPBEXHLevel3 3 15 2 5 2" xfId="32452" xr:uid="{00000000-0005-0000-0000-0000DC740000}"/>
    <cellStyle name="SAPBEXHLevel3 3 15 2 6" xfId="19939" xr:uid="{00000000-0005-0000-0000-0000DD740000}"/>
    <cellStyle name="SAPBEXHLevel3 3 15 2 6 2" xfId="34880" xr:uid="{00000000-0005-0000-0000-0000DE740000}"/>
    <cellStyle name="SAPBEXHLevel3 3 15 2 7" xfId="21599" xr:uid="{00000000-0005-0000-0000-0000DF740000}"/>
    <cellStyle name="SAPBEXHLevel3 3 15 2 7 2" xfId="36525" xr:uid="{00000000-0005-0000-0000-0000E0740000}"/>
    <cellStyle name="SAPBEXHLevel3 3 15 2 8" xfId="38534" xr:uid="{42B7A224-3B49-4E8D-AF18-E9827EBF96E5}"/>
    <cellStyle name="SAPBEXHLevel3 3 15 2 9" xfId="44251" xr:uid="{46147FDC-2B25-4EE3-9E13-F1C43D0BA19E}"/>
    <cellStyle name="SAPBEXHLevel3 3 15 3" xfId="8693" xr:uid="{00000000-0005-0000-0000-0000E1740000}"/>
    <cellStyle name="SAPBEXHLevel3 3 15 3 2" xfId="24722" xr:uid="{00000000-0005-0000-0000-0000E2740000}"/>
    <cellStyle name="SAPBEXHLevel3 3 15 4" xfId="11520" xr:uid="{00000000-0005-0000-0000-0000E3740000}"/>
    <cellStyle name="SAPBEXHLevel3 3 15 4 2" xfId="27387" xr:uid="{00000000-0005-0000-0000-0000E4740000}"/>
    <cellStyle name="SAPBEXHLevel3 3 15 5" xfId="14968" xr:uid="{00000000-0005-0000-0000-0000E5740000}"/>
    <cellStyle name="SAPBEXHLevel3 3 15 5 2" xfId="30415" xr:uid="{00000000-0005-0000-0000-0000E6740000}"/>
    <cellStyle name="SAPBEXHLevel3 3 15 6" xfId="16872" xr:uid="{00000000-0005-0000-0000-0000E7740000}"/>
    <cellStyle name="SAPBEXHLevel3 3 15 6 2" xfId="32010" xr:uid="{00000000-0005-0000-0000-0000E8740000}"/>
    <cellStyle name="SAPBEXHLevel3 3 15 7" xfId="19482" xr:uid="{00000000-0005-0000-0000-0000E9740000}"/>
    <cellStyle name="SAPBEXHLevel3 3 15 7 2" xfId="34429" xr:uid="{00000000-0005-0000-0000-0000EA740000}"/>
    <cellStyle name="SAPBEXHLevel3 3 15 8" xfId="41829" xr:uid="{F51172EF-4A77-412E-BCF2-F611D630952A}"/>
    <cellStyle name="SAPBEXHLevel3 3 15 9" xfId="43032" xr:uid="{4ADDA728-E805-437B-9D76-60B125853F2D}"/>
    <cellStyle name="SAPBEXHLevel3 3 16" xfId="4040" xr:uid="{00000000-0005-0000-0000-0000EB740000}"/>
    <cellStyle name="SAPBEXHLevel3 3 16 10" xfId="45526" xr:uid="{19ABDFC3-BC19-4018-8E33-1E1DCA29E44A}"/>
    <cellStyle name="SAPBEXHLevel3 3 16 11" xfId="47848" xr:uid="{44E5E7DD-DC17-499A-90A3-83B5A947A1EB}"/>
    <cellStyle name="SAPBEXHLevel3 3 16 2" xfId="9195" xr:uid="{00000000-0005-0000-0000-0000EC740000}"/>
    <cellStyle name="SAPBEXHLevel3 3 16 2 2" xfId="25191" xr:uid="{00000000-0005-0000-0000-0000ED740000}"/>
    <cellStyle name="SAPBEXHLevel3 3 16 3" xfId="12015" xr:uid="{00000000-0005-0000-0000-0000EE740000}"/>
    <cellStyle name="SAPBEXHLevel3 3 16 3 2" xfId="27859" xr:uid="{00000000-0005-0000-0000-0000EF740000}"/>
    <cellStyle name="SAPBEXHLevel3 3 16 4" xfId="13956" xr:uid="{00000000-0005-0000-0000-0000F0740000}"/>
    <cellStyle name="SAPBEXHLevel3 3 16 4 2" xfId="29539" xr:uid="{00000000-0005-0000-0000-0000F1740000}"/>
    <cellStyle name="SAPBEXHLevel3 3 16 5" xfId="17337" xr:uid="{00000000-0005-0000-0000-0000F2740000}"/>
    <cellStyle name="SAPBEXHLevel3 3 16 5 2" xfId="32458" xr:uid="{00000000-0005-0000-0000-0000F3740000}"/>
    <cellStyle name="SAPBEXHLevel3 3 16 6" xfId="19945" xr:uid="{00000000-0005-0000-0000-0000F4740000}"/>
    <cellStyle name="SAPBEXHLevel3 3 16 6 2" xfId="34886" xr:uid="{00000000-0005-0000-0000-0000F5740000}"/>
    <cellStyle name="SAPBEXHLevel3 3 16 7" xfId="14519" xr:uid="{00000000-0005-0000-0000-0000F6740000}"/>
    <cellStyle name="SAPBEXHLevel3 3 16 7 2" xfId="30023" xr:uid="{00000000-0005-0000-0000-0000F7740000}"/>
    <cellStyle name="SAPBEXHLevel3 3 16 8" xfId="40368" xr:uid="{C7A62B16-B7AA-4489-82C5-EB8730800CB8}"/>
    <cellStyle name="SAPBEXHLevel3 3 16 9" xfId="38867" xr:uid="{7338EE85-9C08-47F8-87A5-0BF5D6C6F626}"/>
    <cellStyle name="SAPBEXHLevel3 3 17" xfId="5363" xr:uid="{00000000-0005-0000-0000-0000F8740000}"/>
    <cellStyle name="SAPBEXHLevel3 3 17 2" xfId="22634" xr:uid="{00000000-0005-0000-0000-0000F9740000}"/>
    <cellStyle name="SAPBEXHLevel3 3 18" xfId="8999" xr:uid="{00000000-0005-0000-0000-0000FA740000}"/>
    <cellStyle name="SAPBEXHLevel3 3 18 2" xfId="25002" xr:uid="{00000000-0005-0000-0000-0000FB740000}"/>
    <cellStyle name="SAPBEXHLevel3 3 19" xfId="6600" xr:uid="{00000000-0005-0000-0000-0000FC740000}"/>
    <cellStyle name="SAPBEXHLevel3 3 19 2" xfId="23138" xr:uid="{00000000-0005-0000-0000-0000FD740000}"/>
    <cellStyle name="SAPBEXHLevel3 3 2" xfId="3526" xr:uid="{00000000-0005-0000-0000-0000FE740000}"/>
    <cellStyle name="SAPBEXHLevel3 3 2 10" xfId="45226" xr:uid="{9C55A401-074B-46BC-9A1A-749AFBD3F33A}"/>
    <cellStyle name="SAPBEXHLevel3 3 2 11" xfId="47552" xr:uid="{81B840E6-6E39-4A46-946F-9AEA4FC59BB2}"/>
    <cellStyle name="SAPBEXHLevel3 3 2 2" xfId="4033" xr:uid="{00000000-0005-0000-0000-0000FF740000}"/>
    <cellStyle name="SAPBEXHLevel3 3 2 2 10" xfId="46442" xr:uid="{DA8FB3BA-BE35-4EA5-976D-8A5D4754E1B5}"/>
    <cellStyle name="SAPBEXHLevel3 3 2 2 11" xfId="48760" xr:uid="{5F21B39C-6061-4BFD-94FC-CA738AD6C9BA}"/>
    <cellStyle name="SAPBEXHLevel3 3 2 2 2" xfId="9188" xr:uid="{00000000-0005-0000-0000-000000750000}"/>
    <cellStyle name="SAPBEXHLevel3 3 2 2 2 2" xfId="25184" xr:uid="{00000000-0005-0000-0000-000001750000}"/>
    <cellStyle name="SAPBEXHLevel3 3 2 2 3" xfId="12008" xr:uid="{00000000-0005-0000-0000-000002750000}"/>
    <cellStyle name="SAPBEXHLevel3 3 2 2 3 2" xfId="27852" xr:uid="{00000000-0005-0000-0000-000003750000}"/>
    <cellStyle name="SAPBEXHLevel3 3 2 2 4" xfId="14586" xr:uid="{00000000-0005-0000-0000-000004750000}"/>
    <cellStyle name="SAPBEXHLevel3 3 2 2 4 2" xfId="30088" xr:uid="{00000000-0005-0000-0000-000005750000}"/>
    <cellStyle name="SAPBEXHLevel3 3 2 2 5" xfId="17330" xr:uid="{00000000-0005-0000-0000-000006750000}"/>
    <cellStyle name="SAPBEXHLevel3 3 2 2 5 2" xfId="32451" xr:uid="{00000000-0005-0000-0000-000007750000}"/>
    <cellStyle name="SAPBEXHLevel3 3 2 2 6" xfId="19938" xr:uid="{00000000-0005-0000-0000-000008750000}"/>
    <cellStyle name="SAPBEXHLevel3 3 2 2 6 2" xfId="34879" xr:uid="{00000000-0005-0000-0000-000009750000}"/>
    <cellStyle name="SAPBEXHLevel3 3 2 2 7" xfId="21481" xr:uid="{00000000-0005-0000-0000-00000A750000}"/>
    <cellStyle name="SAPBEXHLevel3 3 2 2 7 2" xfId="36407" xr:uid="{00000000-0005-0000-0000-00000B750000}"/>
    <cellStyle name="SAPBEXHLevel3 3 2 2 8" xfId="38533" xr:uid="{B9CA19EF-4C6B-4B93-83B3-B6508EF68CC0}"/>
    <cellStyle name="SAPBEXHLevel3 3 2 2 9" xfId="44252" xr:uid="{462C69F4-1799-4F88-9AE5-8DD0194B2E05}"/>
    <cellStyle name="SAPBEXHLevel3 3 2 3" xfId="8694" xr:uid="{00000000-0005-0000-0000-00000C750000}"/>
    <cellStyle name="SAPBEXHLevel3 3 2 3 2" xfId="24723" xr:uid="{00000000-0005-0000-0000-00000D750000}"/>
    <cellStyle name="SAPBEXHLevel3 3 2 4" xfId="11521" xr:uid="{00000000-0005-0000-0000-00000E750000}"/>
    <cellStyle name="SAPBEXHLevel3 3 2 4 2" xfId="27388" xr:uid="{00000000-0005-0000-0000-00000F750000}"/>
    <cellStyle name="SAPBEXHLevel3 3 2 5" xfId="10329" xr:uid="{00000000-0005-0000-0000-000010750000}"/>
    <cellStyle name="SAPBEXHLevel3 3 2 5 2" xfId="26269" xr:uid="{00000000-0005-0000-0000-000011750000}"/>
    <cellStyle name="SAPBEXHLevel3 3 2 6" xfId="16873" xr:uid="{00000000-0005-0000-0000-000012750000}"/>
    <cellStyle name="SAPBEXHLevel3 3 2 6 2" xfId="32011" xr:uid="{00000000-0005-0000-0000-000013750000}"/>
    <cellStyle name="SAPBEXHLevel3 3 2 7" xfId="19483" xr:uid="{00000000-0005-0000-0000-000014750000}"/>
    <cellStyle name="SAPBEXHLevel3 3 2 7 2" xfId="34430" xr:uid="{00000000-0005-0000-0000-000015750000}"/>
    <cellStyle name="SAPBEXHLevel3 3 2 8" xfId="39426" xr:uid="{06CC0E99-1F94-45BA-B486-BB9EAE442271}"/>
    <cellStyle name="SAPBEXHLevel3 3 2 9" xfId="43033" xr:uid="{F2921BE6-C779-4E4C-8D3C-FFDD03A95664}"/>
    <cellStyle name="SAPBEXHLevel3 3 20" xfId="11781" xr:uid="{00000000-0005-0000-0000-000016750000}"/>
    <cellStyle name="SAPBEXHLevel3 3 20 2" xfId="27646" xr:uid="{00000000-0005-0000-0000-000017750000}"/>
    <cellStyle name="SAPBEXHLevel3 3 21" xfId="11776" xr:uid="{00000000-0005-0000-0000-000018750000}"/>
    <cellStyle name="SAPBEXHLevel3 3 21 2" xfId="27642" xr:uid="{00000000-0005-0000-0000-000019750000}"/>
    <cellStyle name="SAPBEXHLevel3 3 22" xfId="22212" xr:uid="{00000000-0005-0000-0000-00001A750000}"/>
    <cellStyle name="SAPBEXHLevel3 3 23" xfId="38277" xr:uid="{E52D948B-C753-49F4-B193-F48E7BE73548}"/>
    <cellStyle name="SAPBEXHLevel3 3 24" xfId="41325" xr:uid="{CA722956-CBB2-43C3-AF8B-EAD932C1AE05}"/>
    <cellStyle name="SAPBEXHLevel3 3 25" xfId="43331" xr:uid="{CAE88DB0-3E80-41AC-88C0-FC0BDFB7F67E}"/>
    <cellStyle name="SAPBEXHLevel3 3 26" xfId="46928" xr:uid="{2A5D7EBB-FA15-468E-A2D5-9F4C2CCBFB1D}"/>
    <cellStyle name="SAPBEXHLevel3 3 3" xfId="3527" xr:uid="{00000000-0005-0000-0000-00001B750000}"/>
    <cellStyle name="SAPBEXHLevel3 3 3 10" xfId="45227" xr:uid="{32452850-CDDC-49E2-B2B7-11B53530386F}"/>
    <cellStyle name="SAPBEXHLevel3 3 3 11" xfId="47553" xr:uid="{652ED2A5-DF75-43C4-87C3-F6E0261C45E3}"/>
    <cellStyle name="SAPBEXHLevel3 3 3 2" xfId="4032" xr:uid="{00000000-0005-0000-0000-00001C750000}"/>
    <cellStyle name="SAPBEXHLevel3 3 3 2 10" xfId="46443" xr:uid="{F70A5388-1B43-4CB4-8744-8D703E8F7C04}"/>
    <cellStyle name="SAPBEXHLevel3 3 3 2 11" xfId="48761" xr:uid="{5E65FBD7-0B63-49AC-9177-9E2128094FA6}"/>
    <cellStyle name="SAPBEXHLevel3 3 3 2 2" xfId="9187" xr:uid="{00000000-0005-0000-0000-00001D750000}"/>
    <cellStyle name="SAPBEXHLevel3 3 3 2 2 2" xfId="25183" xr:uid="{00000000-0005-0000-0000-00001E750000}"/>
    <cellStyle name="SAPBEXHLevel3 3 3 2 3" xfId="12007" xr:uid="{00000000-0005-0000-0000-00001F750000}"/>
    <cellStyle name="SAPBEXHLevel3 3 3 2 3 2" xfId="27851" xr:uid="{00000000-0005-0000-0000-000020750000}"/>
    <cellStyle name="SAPBEXHLevel3 3 3 2 4" xfId="14351" xr:uid="{00000000-0005-0000-0000-000021750000}"/>
    <cellStyle name="SAPBEXHLevel3 3 3 2 4 2" xfId="29872" xr:uid="{00000000-0005-0000-0000-000022750000}"/>
    <cellStyle name="SAPBEXHLevel3 3 3 2 5" xfId="17329" xr:uid="{00000000-0005-0000-0000-000023750000}"/>
    <cellStyle name="SAPBEXHLevel3 3 3 2 5 2" xfId="32450" xr:uid="{00000000-0005-0000-0000-000024750000}"/>
    <cellStyle name="SAPBEXHLevel3 3 3 2 6" xfId="19937" xr:uid="{00000000-0005-0000-0000-000025750000}"/>
    <cellStyle name="SAPBEXHLevel3 3 3 2 6 2" xfId="34878" xr:uid="{00000000-0005-0000-0000-000026750000}"/>
    <cellStyle name="SAPBEXHLevel3 3 3 2 7" xfId="21763" xr:uid="{00000000-0005-0000-0000-000027750000}"/>
    <cellStyle name="SAPBEXHLevel3 3 3 2 7 2" xfId="36685" xr:uid="{00000000-0005-0000-0000-000028750000}"/>
    <cellStyle name="SAPBEXHLevel3 3 3 2 8" xfId="38532" xr:uid="{9FD0518D-0F83-4338-AC91-AEB3CD22CB6F}"/>
    <cellStyle name="SAPBEXHLevel3 3 3 2 9" xfId="44253" xr:uid="{2AE5133F-91CC-41E2-9F15-F8B7E0ED4A6E}"/>
    <cellStyle name="SAPBEXHLevel3 3 3 3" xfId="8695" xr:uid="{00000000-0005-0000-0000-000029750000}"/>
    <cellStyle name="SAPBEXHLevel3 3 3 3 2" xfId="24724" xr:uid="{00000000-0005-0000-0000-00002A750000}"/>
    <cellStyle name="SAPBEXHLevel3 3 3 4" xfId="11522" xr:uid="{00000000-0005-0000-0000-00002B750000}"/>
    <cellStyle name="SAPBEXHLevel3 3 3 4 2" xfId="27389" xr:uid="{00000000-0005-0000-0000-00002C750000}"/>
    <cellStyle name="SAPBEXHLevel3 3 3 5" xfId="10328" xr:uid="{00000000-0005-0000-0000-00002D750000}"/>
    <cellStyle name="SAPBEXHLevel3 3 3 5 2" xfId="26268" xr:uid="{00000000-0005-0000-0000-00002E750000}"/>
    <cellStyle name="SAPBEXHLevel3 3 3 6" xfId="16874" xr:uid="{00000000-0005-0000-0000-00002F750000}"/>
    <cellStyle name="SAPBEXHLevel3 3 3 6 2" xfId="32012" xr:uid="{00000000-0005-0000-0000-000030750000}"/>
    <cellStyle name="SAPBEXHLevel3 3 3 7" xfId="19484" xr:uid="{00000000-0005-0000-0000-000031750000}"/>
    <cellStyle name="SAPBEXHLevel3 3 3 7 2" xfId="34431" xr:uid="{00000000-0005-0000-0000-000032750000}"/>
    <cellStyle name="SAPBEXHLevel3 3 3 8" xfId="40563" xr:uid="{9C8D188F-745A-4454-B55F-6F23E68BBCF2}"/>
    <cellStyle name="SAPBEXHLevel3 3 3 9" xfId="43034" xr:uid="{636B16A4-7DCB-40C2-809C-DC2737A831AD}"/>
    <cellStyle name="SAPBEXHLevel3 3 4" xfId="3528" xr:uid="{00000000-0005-0000-0000-000033750000}"/>
    <cellStyle name="SAPBEXHLevel3 3 4 10" xfId="45228" xr:uid="{EF988280-2966-4DFB-BB08-A4588830EBB9}"/>
    <cellStyle name="SAPBEXHLevel3 3 4 11" xfId="47554" xr:uid="{B450B287-D9BA-4408-AC01-FF42B30F9089}"/>
    <cellStyle name="SAPBEXHLevel3 3 4 2" xfId="4031" xr:uid="{00000000-0005-0000-0000-000034750000}"/>
    <cellStyle name="SAPBEXHLevel3 3 4 2 10" xfId="46444" xr:uid="{13FB8B29-966C-4861-BF8B-19E75E262B29}"/>
    <cellStyle name="SAPBEXHLevel3 3 4 2 11" xfId="48762" xr:uid="{C1FA0297-AFA3-4555-A0D2-B045E4E0625C}"/>
    <cellStyle name="SAPBEXHLevel3 3 4 2 2" xfId="9186" xr:uid="{00000000-0005-0000-0000-000035750000}"/>
    <cellStyle name="SAPBEXHLevel3 3 4 2 2 2" xfId="25182" xr:uid="{00000000-0005-0000-0000-000036750000}"/>
    <cellStyle name="SAPBEXHLevel3 3 4 2 3" xfId="12006" xr:uid="{00000000-0005-0000-0000-000037750000}"/>
    <cellStyle name="SAPBEXHLevel3 3 4 2 3 2" xfId="27850" xr:uid="{00000000-0005-0000-0000-000038750000}"/>
    <cellStyle name="SAPBEXHLevel3 3 4 2 4" xfId="14587" xr:uid="{00000000-0005-0000-0000-000039750000}"/>
    <cellStyle name="SAPBEXHLevel3 3 4 2 4 2" xfId="30089" xr:uid="{00000000-0005-0000-0000-00003A750000}"/>
    <cellStyle name="SAPBEXHLevel3 3 4 2 5" xfId="17328" xr:uid="{00000000-0005-0000-0000-00003B750000}"/>
    <cellStyle name="SAPBEXHLevel3 3 4 2 5 2" xfId="32449" xr:uid="{00000000-0005-0000-0000-00003C750000}"/>
    <cellStyle name="SAPBEXHLevel3 3 4 2 6" xfId="19936" xr:uid="{00000000-0005-0000-0000-00003D750000}"/>
    <cellStyle name="SAPBEXHLevel3 3 4 2 6 2" xfId="34877" xr:uid="{00000000-0005-0000-0000-00003E750000}"/>
    <cellStyle name="SAPBEXHLevel3 3 4 2 7" xfId="21480" xr:uid="{00000000-0005-0000-0000-00003F750000}"/>
    <cellStyle name="SAPBEXHLevel3 3 4 2 7 2" xfId="36406" xr:uid="{00000000-0005-0000-0000-000040750000}"/>
    <cellStyle name="SAPBEXHLevel3 3 4 2 8" xfId="38531" xr:uid="{830F2FB1-34B4-4C5D-AA89-CC21C5DD5002}"/>
    <cellStyle name="SAPBEXHLevel3 3 4 2 9" xfId="44254" xr:uid="{B58973A5-4C17-4705-AB96-1CA620478CC3}"/>
    <cellStyle name="SAPBEXHLevel3 3 4 3" xfId="8696" xr:uid="{00000000-0005-0000-0000-000041750000}"/>
    <cellStyle name="SAPBEXHLevel3 3 4 3 2" xfId="24725" xr:uid="{00000000-0005-0000-0000-000042750000}"/>
    <cellStyle name="SAPBEXHLevel3 3 4 4" xfId="11523" xr:uid="{00000000-0005-0000-0000-000043750000}"/>
    <cellStyle name="SAPBEXHLevel3 3 4 4 2" xfId="27390" xr:uid="{00000000-0005-0000-0000-000044750000}"/>
    <cellStyle name="SAPBEXHLevel3 3 4 5" xfId="7246" xr:uid="{00000000-0005-0000-0000-000045750000}"/>
    <cellStyle name="SAPBEXHLevel3 3 4 5 2" xfId="23502" xr:uid="{00000000-0005-0000-0000-000046750000}"/>
    <cellStyle name="SAPBEXHLevel3 3 4 6" xfId="16875" xr:uid="{00000000-0005-0000-0000-000047750000}"/>
    <cellStyle name="SAPBEXHLevel3 3 4 6 2" xfId="32013" xr:uid="{00000000-0005-0000-0000-000048750000}"/>
    <cellStyle name="SAPBEXHLevel3 3 4 7" xfId="19485" xr:uid="{00000000-0005-0000-0000-000049750000}"/>
    <cellStyle name="SAPBEXHLevel3 3 4 7 2" xfId="34432" xr:uid="{00000000-0005-0000-0000-00004A750000}"/>
    <cellStyle name="SAPBEXHLevel3 3 4 8" xfId="40564" xr:uid="{2A5649DF-7A38-40B6-BD90-BB54F4D3049E}"/>
    <cellStyle name="SAPBEXHLevel3 3 4 9" xfId="43035" xr:uid="{D0F55605-3B21-4073-89CE-256E5BE52F9C}"/>
    <cellStyle name="SAPBEXHLevel3 3 5" xfId="3529" xr:uid="{00000000-0005-0000-0000-00004B750000}"/>
    <cellStyle name="SAPBEXHLevel3 3 5 10" xfId="45229" xr:uid="{DB3F0B85-96FF-4E8F-88EE-5B7BDCB74A4B}"/>
    <cellStyle name="SAPBEXHLevel3 3 5 11" xfId="47555" xr:uid="{59A242CA-8AFD-4FBF-8752-EB54B4F933B5}"/>
    <cellStyle name="SAPBEXHLevel3 3 5 2" xfId="4030" xr:uid="{00000000-0005-0000-0000-00004C750000}"/>
    <cellStyle name="SAPBEXHLevel3 3 5 2 10" xfId="46445" xr:uid="{B5E923A0-CFEA-4CE4-BBA2-569028EAAE8B}"/>
    <cellStyle name="SAPBEXHLevel3 3 5 2 11" xfId="48763" xr:uid="{8278461D-511E-4598-BED0-A1A215E0CB32}"/>
    <cellStyle name="SAPBEXHLevel3 3 5 2 2" xfId="9185" xr:uid="{00000000-0005-0000-0000-00004D750000}"/>
    <cellStyle name="SAPBEXHLevel3 3 5 2 2 2" xfId="25181" xr:uid="{00000000-0005-0000-0000-00004E750000}"/>
    <cellStyle name="SAPBEXHLevel3 3 5 2 3" xfId="12005" xr:uid="{00000000-0005-0000-0000-00004F750000}"/>
    <cellStyle name="SAPBEXHLevel3 3 5 2 3 2" xfId="27849" xr:uid="{00000000-0005-0000-0000-000050750000}"/>
    <cellStyle name="SAPBEXHLevel3 3 5 2 4" xfId="14350" xr:uid="{00000000-0005-0000-0000-000051750000}"/>
    <cellStyle name="SAPBEXHLevel3 3 5 2 4 2" xfId="29871" xr:uid="{00000000-0005-0000-0000-000052750000}"/>
    <cellStyle name="SAPBEXHLevel3 3 5 2 5" xfId="17327" xr:uid="{00000000-0005-0000-0000-000053750000}"/>
    <cellStyle name="SAPBEXHLevel3 3 5 2 5 2" xfId="32448" xr:uid="{00000000-0005-0000-0000-000054750000}"/>
    <cellStyle name="SAPBEXHLevel3 3 5 2 6" xfId="19935" xr:uid="{00000000-0005-0000-0000-000055750000}"/>
    <cellStyle name="SAPBEXHLevel3 3 5 2 6 2" xfId="34876" xr:uid="{00000000-0005-0000-0000-000056750000}"/>
    <cellStyle name="SAPBEXHLevel3 3 5 2 7" xfId="21764" xr:uid="{00000000-0005-0000-0000-000057750000}"/>
    <cellStyle name="SAPBEXHLevel3 3 5 2 7 2" xfId="36686" xr:uid="{00000000-0005-0000-0000-000058750000}"/>
    <cellStyle name="SAPBEXHLevel3 3 5 2 8" xfId="38530" xr:uid="{559FCB94-4F89-4949-85C8-3C1562F69B84}"/>
    <cellStyle name="SAPBEXHLevel3 3 5 2 9" xfId="44255" xr:uid="{8E615504-53F8-4600-A5EE-1CC924BBE007}"/>
    <cellStyle name="SAPBEXHLevel3 3 5 3" xfId="8697" xr:uid="{00000000-0005-0000-0000-000059750000}"/>
    <cellStyle name="SAPBEXHLevel3 3 5 3 2" xfId="24726" xr:uid="{00000000-0005-0000-0000-00005A750000}"/>
    <cellStyle name="SAPBEXHLevel3 3 5 4" xfId="11524" xr:uid="{00000000-0005-0000-0000-00005B750000}"/>
    <cellStyle name="SAPBEXHLevel3 3 5 4 2" xfId="27391" xr:uid="{00000000-0005-0000-0000-00005C750000}"/>
    <cellStyle name="SAPBEXHLevel3 3 5 5" xfId="15276" xr:uid="{00000000-0005-0000-0000-00005D750000}"/>
    <cellStyle name="SAPBEXHLevel3 3 5 5 2" xfId="30685" xr:uid="{00000000-0005-0000-0000-00005E750000}"/>
    <cellStyle name="SAPBEXHLevel3 3 5 6" xfId="16876" xr:uid="{00000000-0005-0000-0000-00005F750000}"/>
    <cellStyle name="SAPBEXHLevel3 3 5 6 2" xfId="32014" xr:uid="{00000000-0005-0000-0000-000060750000}"/>
    <cellStyle name="SAPBEXHLevel3 3 5 7" xfId="19486" xr:uid="{00000000-0005-0000-0000-000061750000}"/>
    <cellStyle name="SAPBEXHLevel3 3 5 7 2" xfId="34433" xr:uid="{00000000-0005-0000-0000-000062750000}"/>
    <cellStyle name="SAPBEXHLevel3 3 5 8" xfId="39425" xr:uid="{EB5090DC-B980-48A9-9FAA-3F707B3404A6}"/>
    <cellStyle name="SAPBEXHLevel3 3 5 9" xfId="43036" xr:uid="{87DD2B12-BCCB-46A8-94C8-44DD559B2786}"/>
    <cellStyle name="SAPBEXHLevel3 3 6" xfId="3530" xr:uid="{00000000-0005-0000-0000-000063750000}"/>
    <cellStyle name="SAPBEXHLevel3 3 6 10" xfId="45230" xr:uid="{8EF5DD92-6A85-4E41-8EB9-F76558629DB4}"/>
    <cellStyle name="SAPBEXHLevel3 3 6 11" xfId="47556" xr:uid="{C7A4580C-367C-440C-8BF0-F2B6987C1336}"/>
    <cellStyle name="SAPBEXHLevel3 3 6 2" xfId="2140" xr:uid="{00000000-0005-0000-0000-000064750000}"/>
    <cellStyle name="SAPBEXHLevel3 3 6 2 10" xfId="46446" xr:uid="{07CD862B-BD67-4B21-841B-B03E3AEEC682}"/>
    <cellStyle name="SAPBEXHLevel3 3 6 2 11" xfId="48764" xr:uid="{DBAAAA8E-4233-4945-A2EC-E06AEEB96123}"/>
    <cellStyle name="SAPBEXHLevel3 3 6 2 2" xfId="7380" xr:uid="{00000000-0005-0000-0000-000065750000}"/>
    <cellStyle name="SAPBEXHLevel3 3 6 2 2 2" xfId="23582" xr:uid="{00000000-0005-0000-0000-000066750000}"/>
    <cellStyle name="SAPBEXHLevel3 3 6 2 3" xfId="10221" xr:uid="{00000000-0005-0000-0000-000067750000}"/>
    <cellStyle name="SAPBEXHLevel3 3 6 2 3 2" xfId="26185" xr:uid="{00000000-0005-0000-0000-000068750000}"/>
    <cellStyle name="SAPBEXHLevel3 3 6 2 4" xfId="15085" xr:uid="{00000000-0005-0000-0000-000069750000}"/>
    <cellStyle name="SAPBEXHLevel3 3 6 2 4 2" xfId="30528" xr:uid="{00000000-0005-0000-0000-00006A750000}"/>
    <cellStyle name="SAPBEXHLevel3 3 6 2 5" xfId="15669" xr:uid="{00000000-0005-0000-0000-00006B750000}"/>
    <cellStyle name="SAPBEXHLevel3 3 6 2 5 2" xfId="30966" xr:uid="{00000000-0005-0000-0000-00006C750000}"/>
    <cellStyle name="SAPBEXHLevel3 3 6 2 6" xfId="18355" xr:uid="{00000000-0005-0000-0000-00006D750000}"/>
    <cellStyle name="SAPBEXHLevel3 3 6 2 6 2" xfId="33418" xr:uid="{00000000-0005-0000-0000-00006E750000}"/>
    <cellStyle name="SAPBEXHLevel3 3 6 2 7" xfId="18459" xr:uid="{00000000-0005-0000-0000-00006F750000}"/>
    <cellStyle name="SAPBEXHLevel3 3 6 2 7 2" xfId="33495" xr:uid="{00000000-0005-0000-0000-000070750000}"/>
    <cellStyle name="SAPBEXHLevel3 3 6 2 8" xfId="38529" xr:uid="{28E5F2FF-94D2-4854-8B39-17961C0EAF4F}"/>
    <cellStyle name="SAPBEXHLevel3 3 6 2 9" xfId="44256" xr:uid="{C4A4B88E-C081-4AC4-A042-1AFBC3159FB1}"/>
    <cellStyle name="SAPBEXHLevel3 3 6 3" xfId="8698" xr:uid="{00000000-0005-0000-0000-000071750000}"/>
    <cellStyle name="SAPBEXHLevel3 3 6 3 2" xfId="24727" xr:uid="{00000000-0005-0000-0000-000072750000}"/>
    <cellStyle name="SAPBEXHLevel3 3 6 4" xfId="11525" xr:uid="{00000000-0005-0000-0000-000073750000}"/>
    <cellStyle name="SAPBEXHLevel3 3 6 4 2" xfId="27392" xr:uid="{00000000-0005-0000-0000-000074750000}"/>
    <cellStyle name="SAPBEXHLevel3 3 6 5" xfId="10327" xr:uid="{00000000-0005-0000-0000-000075750000}"/>
    <cellStyle name="SAPBEXHLevel3 3 6 5 2" xfId="26267" xr:uid="{00000000-0005-0000-0000-000076750000}"/>
    <cellStyle name="SAPBEXHLevel3 3 6 6" xfId="16877" xr:uid="{00000000-0005-0000-0000-000077750000}"/>
    <cellStyle name="SAPBEXHLevel3 3 6 6 2" xfId="32015" xr:uid="{00000000-0005-0000-0000-000078750000}"/>
    <cellStyle name="SAPBEXHLevel3 3 6 7" xfId="19487" xr:uid="{00000000-0005-0000-0000-000079750000}"/>
    <cellStyle name="SAPBEXHLevel3 3 6 7 2" xfId="34434" xr:uid="{00000000-0005-0000-0000-00007A750000}"/>
    <cellStyle name="SAPBEXHLevel3 3 6 8" xfId="39424" xr:uid="{CAE63A62-B1B7-497A-B5EC-2ECD6A03E569}"/>
    <cellStyle name="SAPBEXHLevel3 3 6 9" xfId="43037" xr:uid="{507A7425-4B18-4FC3-923A-A83B91AB3576}"/>
    <cellStyle name="SAPBEXHLevel3 3 7" xfId="3531" xr:uid="{00000000-0005-0000-0000-00007B750000}"/>
    <cellStyle name="SAPBEXHLevel3 3 7 10" xfId="45231" xr:uid="{1930DFA2-CEA4-492A-A13D-53486DB2B34F}"/>
    <cellStyle name="SAPBEXHLevel3 3 7 11" xfId="47557" xr:uid="{20B94E4C-3677-4260-9663-12E5F2DD7864}"/>
    <cellStyle name="SAPBEXHLevel3 3 7 2" xfId="4029" xr:uid="{00000000-0005-0000-0000-00007C750000}"/>
    <cellStyle name="SAPBEXHLevel3 3 7 2 10" xfId="46447" xr:uid="{1BD1E632-93E0-4C7C-B81A-FC86F60ED497}"/>
    <cellStyle name="SAPBEXHLevel3 3 7 2 11" xfId="48765" xr:uid="{B7A8AC0E-27BC-4237-805B-8184A7024835}"/>
    <cellStyle name="SAPBEXHLevel3 3 7 2 2" xfId="9184" xr:uid="{00000000-0005-0000-0000-00007D750000}"/>
    <cellStyle name="SAPBEXHLevel3 3 7 2 2 2" xfId="25180" xr:uid="{00000000-0005-0000-0000-00007E750000}"/>
    <cellStyle name="SAPBEXHLevel3 3 7 2 3" xfId="12004" xr:uid="{00000000-0005-0000-0000-00007F750000}"/>
    <cellStyle name="SAPBEXHLevel3 3 7 2 3 2" xfId="27848" xr:uid="{00000000-0005-0000-0000-000080750000}"/>
    <cellStyle name="SAPBEXHLevel3 3 7 2 4" xfId="14588" xr:uid="{00000000-0005-0000-0000-000081750000}"/>
    <cellStyle name="SAPBEXHLevel3 3 7 2 4 2" xfId="30090" xr:uid="{00000000-0005-0000-0000-000082750000}"/>
    <cellStyle name="SAPBEXHLevel3 3 7 2 5" xfId="17326" xr:uid="{00000000-0005-0000-0000-000083750000}"/>
    <cellStyle name="SAPBEXHLevel3 3 7 2 5 2" xfId="32447" xr:uid="{00000000-0005-0000-0000-000084750000}"/>
    <cellStyle name="SAPBEXHLevel3 3 7 2 6" xfId="19934" xr:uid="{00000000-0005-0000-0000-000085750000}"/>
    <cellStyle name="SAPBEXHLevel3 3 7 2 6 2" xfId="34875" xr:uid="{00000000-0005-0000-0000-000086750000}"/>
    <cellStyle name="SAPBEXHLevel3 3 7 2 7" xfId="21479" xr:uid="{00000000-0005-0000-0000-000087750000}"/>
    <cellStyle name="SAPBEXHLevel3 3 7 2 7 2" xfId="36405" xr:uid="{00000000-0005-0000-0000-000088750000}"/>
    <cellStyle name="SAPBEXHLevel3 3 7 2 8" xfId="38528" xr:uid="{1D2E58A0-3503-4346-9FBF-B3F39B2DEDCD}"/>
    <cellStyle name="SAPBEXHLevel3 3 7 2 9" xfId="44257" xr:uid="{2E69EB26-58E5-4189-A794-9E7E2483FEF8}"/>
    <cellStyle name="SAPBEXHLevel3 3 7 3" xfId="8699" xr:uid="{00000000-0005-0000-0000-000089750000}"/>
    <cellStyle name="SAPBEXHLevel3 3 7 3 2" xfId="24728" xr:uid="{00000000-0005-0000-0000-00008A750000}"/>
    <cellStyle name="SAPBEXHLevel3 3 7 4" xfId="11526" xr:uid="{00000000-0005-0000-0000-00008B750000}"/>
    <cellStyle name="SAPBEXHLevel3 3 7 4 2" xfId="27393" xr:uid="{00000000-0005-0000-0000-00008C750000}"/>
    <cellStyle name="SAPBEXHLevel3 3 7 5" xfId="6479" xr:uid="{00000000-0005-0000-0000-00008D750000}"/>
    <cellStyle name="SAPBEXHLevel3 3 7 5 2" xfId="23090" xr:uid="{00000000-0005-0000-0000-00008E750000}"/>
    <cellStyle name="SAPBEXHLevel3 3 7 6" xfId="16878" xr:uid="{00000000-0005-0000-0000-00008F750000}"/>
    <cellStyle name="SAPBEXHLevel3 3 7 6 2" xfId="32016" xr:uid="{00000000-0005-0000-0000-000090750000}"/>
    <cellStyle name="SAPBEXHLevel3 3 7 7" xfId="19488" xr:uid="{00000000-0005-0000-0000-000091750000}"/>
    <cellStyle name="SAPBEXHLevel3 3 7 7 2" xfId="34435" xr:uid="{00000000-0005-0000-0000-000092750000}"/>
    <cellStyle name="SAPBEXHLevel3 3 7 8" xfId="40561" xr:uid="{E522AC58-C5B4-423F-9F82-C4D294D7CD0A}"/>
    <cellStyle name="SAPBEXHLevel3 3 7 9" xfId="43038" xr:uid="{8A3D7737-9A25-44B0-B670-6616E53796E0}"/>
    <cellStyle name="SAPBEXHLevel3 3 8" xfId="3532" xr:uid="{00000000-0005-0000-0000-000093750000}"/>
    <cellStyle name="SAPBEXHLevel3 3 8 10" xfId="45232" xr:uid="{119E3A56-20AF-48CB-BBE9-A522BBC2859A}"/>
    <cellStyle name="SAPBEXHLevel3 3 8 11" xfId="47558" xr:uid="{71ADABE7-3BEC-4514-9C58-80207352EDE4}"/>
    <cellStyle name="SAPBEXHLevel3 3 8 2" xfId="4028" xr:uid="{00000000-0005-0000-0000-000094750000}"/>
    <cellStyle name="SAPBEXHLevel3 3 8 2 10" xfId="46448" xr:uid="{800054F6-37D1-488F-AD87-87198B42253C}"/>
    <cellStyle name="SAPBEXHLevel3 3 8 2 11" xfId="48766" xr:uid="{4B3E022E-EE42-4268-ABEE-167B8B4BFE71}"/>
    <cellStyle name="SAPBEXHLevel3 3 8 2 2" xfId="9183" xr:uid="{00000000-0005-0000-0000-000095750000}"/>
    <cellStyle name="SAPBEXHLevel3 3 8 2 2 2" xfId="25179" xr:uid="{00000000-0005-0000-0000-000096750000}"/>
    <cellStyle name="SAPBEXHLevel3 3 8 2 3" xfId="12003" xr:uid="{00000000-0005-0000-0000-000097750000}"/>
    <cellStyle name="SAPBEXHLevel3 3 8 2 3 2" xfId="27847" xr:uid="{00000000-0005-0000-0000-000098750000}"/>
    <cellStyle name="SAPBEXHLevel3 3 8 2 4" xfId="13954" xr:uid="{00000000-0005-0000-0000-000099750000}"/>
    <cellStyle name="SAPBEXHLevel3 3 8 2 4 2" xfId="29537" xr:uid="{00000000-0005-0000-0000-00009A750000}"/>
    <cellStyle name="SAPBEXHLevel3 3 8 2 5" xfId="17325" xr:uid="{00000000-0005-0000-0000-00009B750000}"/>
    <cellStyle name="SAPBEXHLevel3 3 8 2 5 2" xfId="32446" xr:uid="{00000000-0005-0000-0000-00009C750000}"/>
    <cellStyle name="SAPBEXHLevel3 3 8 2 6" xfId="19933" xr:uid="{00000000-0005-0000-0000-00009D750000}"/>
    <cellStyle name="SAPBEXHLevel3 3 8 2 6 2" xfId="34874" xr:uid="{00000000-0005-0000-0000-00009E750000}"/>
    <cellStyle name="SAPBEXHLevel3 3 8 2 7" xfId="18617" xr:uid="{00000000-0005-0000-0000-00009F750000}"/>
    <cellStyle name="SAPBEXHLevel3 3 8 2 7 2" xfId="33565" xr:uid="{00000000-0005-0000-0000-0000A0750000}"/>
    <cellStyle name="SAPBEXHLevel3 3 8 2 8" xfId="38527" xr:uid="{145FA28D-C46A-4A1B-B500-055962A8FA40}"/>
    <cellStyle name="SAPBEXHLevel3 3 8 2 9" xfId="44258" xr:uid="{C6E26C39-9453-474A-9BAC-B313B7CFD049}"/>
    <cellStyle name="SAPBEXHLevel3 3 8 3" xfId="8700" xr:uid="{00000000-0005-0000-0000-0000A1750000}"/>
    <cellStyle name="SAPBEXHLevel3 3 8 3 2" xfId="24729" xr:uid="{00000000-0005-0000-0000-0000A2750000}"/>
    <cellStyle name="SAPBEXHLevel3 3 8 4" xfId="11527" xr:uid="{00000000-0005-0000-0000-0000A3750000}"/>
    <cellStyle name="SAPBEXHLevel3 3 8 4 2" xfId="27394" xr:uid="{00000000-0005-0000-0000-0000A4750000}"/>
    <cellStyle name="SAPBEXHLevel3 3 8 5" xfId="5780" xr:uid="{00000000-0005-0000-0000-0000A5750000}"/>
    <cellStyle name="SAPBEXHLevel3 3 8 5 2" xfId="22815" xr:uid="{00000000-0005-0000-0000-0000A6750000}"/>
    <cellStyle name="SAPBEXHLevel3 3 8 6" xfId="16879" xr:uid="{00000000-0005-0000-0000-0000A7750000}"/>
    <cellStyle name="SAPBEXHLevel3 3 8 6 2" xfId="32017" xr:uid="{00000000-0005-0000-0000-0000A8750000}"/>
    <cellStyle name="SAPBEXHLevel3 3 8 7" xfId="19489" xr:uid="{00000000-0005-0000-0000-0000A9750000}"/>
    <cellStyle name="SAPBEXHLevel3 3 8 7 2" xfId="34436" xr:uid="{00000000-0005-0000-0000-0000AA750000}"/>
    <cellStyle name="SAPBEXHLevel3 3 8 8" xfId="40562" xr:uid="{66DD2C0A-B461-4729-9D67-1A53472F6E4E}"/>
    <cellStyle name="SAPBEXHLevel3 3 8 9" xfId="43039" xr:uid="{56F0582A-C4D9-4210-8D9D-FF4A518EBFE7}"/>
    <cellStyle name="SAPBEXHLevel3 3 9" xfId="3533" xr:uid="{00000000-0005-0000-0000-0000AB750000}"/>
    <cellStyle name="SAPBEXHLevel3 3 9 10" xfId="45233" xr:uid="{C6B1B6A7-94DF-4D07-B6A8-2DF44B95BEFE}"/>
    <cellStyle name="SAPBEXHLevel3 3 9 11" xfId="47559" xr:uid="{F0F36385-977D-45BA-82EE-5D6FF12D8EE3}"/>
    <cellStyle name="SAPBEXHLevel3 3 9 2" xfId="4027" xr:uid="{00000000-0005-0000-0000-0000AC750000}"/>
    <cellStyle name="SAPBEXHLevel3 3 9 2 10" xfId="46449" xr:uid="{D935FB7B-3528-43CA-90C3-BD3CCC9B340E}"/>
    <cellStyle name="SAPBEXHLevel3 3 9 2 11" xfId="48767" xr:uid="{ADFB5A63-DA28-4EB5-9AA8-E59A9DB0731C}"/>
    <cellStyle name="SAPBEXHLevel3 3 9 2 2" xfId="9182" xr:uid="{00000000-0005-0000-0000-0000AD750000}"/>
    <cellStyle name="SAPBEXHLevel3 3 9 2 2 2" xfId="25178" xr:uid="{00000000-0005-0000-0000-0000AE750000}"/>
    <cellStyle name="SAPBEXHLevel3 3 9 2 3" xfId="12002" xr:uid="{00000000-0005-0000-0000-0000AF750000}"/>
    <cellStyle name="SAPBEXHLevel3 3 9 2 3 2" xfId="27846" xr:uid="{00000000-0005-0000-0000-0000B0750000}"/>
    <cellStyle name="SAPBEXHLevel3 3 9 2 4" xfId="14921" xr:uid="{00000000-0005-0000-0000-0000B1750000}"/>
    <cellStyle name="SAPBEXHLevel3 3 9 2 4 2" xfId="30372" xr:uid="{00000000-0005-0000-0000-0000B2750000}"/>
    <cellStyle name="SAPBEXHLevel3 3 9 2 5" xfId="17324" xr:uid="{00000000-0005-0000-0000-0000B3750000}"/>
    <cellStyle name="SAPBEXHLevel3 3 9 2 5 2" xfId="32445" xr:uid="{00000000-0005-0000-0000-0000B4750000}"/>
    <cellStyle name="SAPBEXHLevel3 3 9 2 6" xfId="19932" xr:uid="{00000000-0005-0000-0000-0000B5750000}"/>
    <cellStyle name="SAPBEXHLevel3 3 9 2 6 2" xfId="34873" xr:uid="{00000000-0005-0000-0000-0000B6750000}"/>
    <cellStyle name="SAPBEXHLevel3 3 9 2 7" xfId="21593" xr:uid="{00000000-0005-0000-0000-0000B7750000}"/>
    <cellStyle name="SAPBEXHLevel3 3 9 2 7 2" xfId="36519" xr:uid="{00000000-0005-0000-0000-0000B8750000}"/>
    <cellStyle name="SAPBEXHLevel3 3 9 2 8" xfId="38526" xr:uid="{F666EA35-95D1-4E54-A5E7-B0F46CAF5DBC}"/>
    <cellStyle name="SAPBEXHLevel3 3 9 2 9" xfId="44259" xr:uid="{50BC2413-0E36-4EDE-8A66-B70C0030C2BC}"/>
    <cellStyle name="SAPBEXHLevel3 3 9 3" xfId="8701" xr:uid="{00000000-0005-0000-0000-0000B9750000}"/>
    <cellStyle name="SAPBEXHLevel3 3 9 3 2" xfId="24730" xr:uid="{00000000-0005-0000-0000-0000BA750000}"/>
    <cellStyle name="SAPBEXHLevel3 3 9 4" xfId="11528" xr:uid="{00000000-0005-0000-0000-0000BB750000}"/>
    <cellStyle name="SAPBEXHLevel3 3 9 4 2" xfId="27395" xr:uid="{00000000-0005-0000-0000-0000BC750000}"/>
    <cellStyle name="SAPBEXHLevel3 3 9 5" xfId="10363" xr:uid="{00000000-0005-0000-0000-0000BD750000}"/>
    <cellStyle name="SAPBEXHLevel3 3 9 5 2" xfId="26301" xr:uid="{00000000-0005-0000-0000-0000BE750000}"/>
    <cellStyle name="SAPBEXHLevel3 3 9 6" xfId="16880" xr:uid="{00000000-0005-0000-0000-0000BF750000}"/>
    <cellStyle name="SAPBEXHLevel3 3 9 6 2" xfId="32018" xr:uid="{00000000-0005-0000-0000-0000C0750000}"/>
    <cellStyle name="SAPBEXHLevel3 3 9 7" xfId="19490" xr:uid="{00000000-0005-0000-0000-0000C1750000}"/>
    <cellStyle name="SAPBEXHLevel3 3 9 7 2" xfId="34437" xr:uid="{00000000-0005-0000-0000-0000C2750000}"/>
    <cellStyle name="SAPBEXHLevel3 3 9 8" xfId="39423" xr:uid="{C3E6DC1C-EB5D-45B8-A206-2DAE788A7089}"/>
    <cellStyle name="SAPBEXHLevel3 3 9 9" xfId="43040" xr:uid="{37FE5207-908D-4EE7-880B-0CAAEBAEC1C4}"/>
    <cellStyle name="SAPBEXHLevel3 4" xfId="907" xr:uid="{00000000-0005-0000-0000-0000C3750000}"/>
    <cellStyle name="SAPBEXHLevel3 4 10" xfId="3535" xr:uid="{00000000-0005-0000-0000-0000C4750000}"/>
    <cellStyle name="SAPBEXHLevel3 4 10 10" xfId="45234" xr:uid="{95D5C0BE-B76E-4978-8ECD-70B28A4E9D17}"/>
    <cellStyle name="SAPBEXHLevel3 4 10 11" xfId="47560" xr:uid="{7B55A705-8C85-43F4-9004-50BE2BE3A2C4}"/>
    <cellStyle name="SAPBEXHLevel3 4 10 2" xfId="4025" xr:uid="{00000000-0005-0000-0000-0000C5750000}"/>
    <cellStyle name="SAPBEXHLevel3 4 10 2 10" xfId="46450" xr:uid="{9268C2D9-E60B-48CB-A737-72F7B2D6C1EA}"/>
    <cellStyle name="SAPBEXHLevel3 4 10 2 11" xfId="48768" xr:uid="{F4AA8630-E676-4CD7-B537-279CE36B9CFE}"/>
    <cellStyle name="SAPBEXHLevel3 4 10 2 2" xfId="9180" xr:uid="{00000000-0005-0000-0000-0000C6750000}"/>
    <cellStyle name="SAPBEXHLevel3 4 10 2 2 2" xfId="25176" xr:uid="{00000000-0005-0000-0000-0000C7750000}"/>
    <cellStyle name="SAPBEXHLevel3 4 10 2 3" xfId="12000" xr:uid="{00000000-0005-0000-0000-0000C8750000}"/>
    <cellStyle name="SAPBEXHLevel3 4 10 2 3 2" xfId="27844" xr:uid="{00000000-0005-0000-0000-0000C9750000}"/>
    <cellStyle name="SAPBEXHLevel3 4 10 2 4" xfId="14349" xr:uid="{00000000-0005-0000-0000-0000CA750000}"/>
    <cellStyle name="SAPBEXHLevel3 4 10 2 4 2" xfId="29870" xr:uid="{00000000-0005-0000-0000-0000CB750000}"/>
    <cellStyle name="SAPBEXHLevel3 4 10 2 5" xfId="17322" xr:uid="{00000000-0005-0000-0000-0000CC750000}"/>
    <cellStyle name="SAPBEXHLevel3 4 10 2 5 2" xfId="32443" xr:uid="{00000000-0005-0000-0000-0000CD750000}"/>
    <cellStyle name="SAPBEXHLevel3 4 10 2 6" xfId="19930" xr:uid="{00000000-0005-0000-0000-0000CE750000}"/>
    <cellStyle name="SAPBEXHLevel3 4 10 2 6 2" xfId="34871" xr:uid="{00000000-0005-0000-0000-0000CF750000}"/>
    <cellStyle name="SAPBEXHLevel3 4 10 2 7" xfId="21587" xr:uid="{00000000-0005-0000-0000-0000D0750000}"/>
    <cellStyle name="SAPBEXHLevel3 4 10 2 7 2" xfId="36513" xr:uid="{00000000-0005-0000-0000-0000D1750000}"/>
    <cellStyle name="SAPBEXHLevel3 4 10 2 8" xfId="38525" xr:uid="{820F1380-EC91-413A-ADAF-6AEB298C5694}"/>
    <cellStyle name="SAPBEXHLevel3 4 10 2 9" xfId="44260" xr:uid="{300F5CD6-1A16-448B-9710-355FBD13E93D}"/>
    <cellStyle name="SAPBEXHLevel3 4 10 3" xfId="8703" xr:uid="{00000000-0005-0000-0000-0000D2750000}"/>
    <cellStyle name="SAPBEXHLevel3 4 10 3 2" xfId="24732" xr:uid="{00000000-0005-0000-0000-0000D3750000}"/>
    <cellStyle name="SAPBEXHLevel3 4 10 4" xfId="11530" xr:uid="{00000000-0005-0000-0000-0000D4750000}"/>
    <cellStyle name="SAPBEXHLevel3 4 10 4 2" xfId="27397" xr:uid="{00000000-0005-0000-0000-0000D5750000}"/>
    <cellStyle name="SAPBEXHLevel3 4 10 5" xfId="10326" xr:uid="{00000000-0005-0000-0000-0000D6750000}"/>
    <cellStyle name="SAPBEXHLevel3 4 10 5 2" xfId="26266" xr:uid="{00000000-0005-0000-0000-0000D7750000}"/>
    <cellStyle name="SAPBEXHLevel3 4 10 6" xfId="16882" xr:uid="{00000000-0005-0000-0000-0000D8750000}"/>
    <cellStyle name="SAPBEXHLevel3 4 10 6 2" xfId="32020" xr:uid="{00000000-0005-0000-0000-0000D9750000}"/>
    <cellStyle name="SAPBEXHLevel3 4 10 7" xfId="19492" xr:uid="{00000000-0005-0000-0000-0000DA750000}"/>
    <cellStyle name="SAPBEXHLevel3 4 10 7 2" xfId="34439" xr:uid="{00000000-0005-0000-0000-0000DB750000}"/>
    <cellStyle name="SAPBEXHLevel3 4 10 8" xfId="39422" xr:uid="{46AEDC65-B030-4494-9DA9-6A40F5190925}"/>
    <cellStyle name="SAPBEXHLevel3 4 10 9" xfId="43041" xr:uid="{B6633418-974B-489F-B642-6846FCA89EAD}"/>
    <cellStyle name="SAPBEXHLevel3 4 11" xfId="3536" xr:uid="{00000000-0005-0000-0000-0000DC750000}"/>
    <cellStyle name="SAPBEXHLevel3 4 11 10" xfId="45235" xr:uid="{2899A63B-DB1D-42D3-AEBF-0D3F4D58F6A4}"/>
    <cellStyle name="SAPBEXHLevel3 4 11 11" xfId="47561" xr:uid="{884958D0-B683-404E-9245-E45380FA1C96}"/>
    <cellStyle name="SAPBEXHLevel3 4 11 2" xfId="4024" xr:uid="{00000000-0005-0000-0000-0000DD750000}"/>
    <cellStyle name="SAPBEXHLevel3 4 11 2 10" xfId="46451" xr:uid="{A4852D82-399A-49D4-884E-4033CDFDA0E7}"/>
    <cellStyle name="SAPBEXHLevel3 4 11 2 11" xfId="48769" xr:uid="{1554228C-0AA9-4508-A44F-FC18E3898780}"/>
    <cellStyle name="SAPBEXHLevel3 4 11 2 2" xfId="9179" xr:uid="{00000000-0005-0000-0000-0000DE750000}"/>
    <cellStyle name="SAPBEXHLevel3 4 11 2 2 2" xfId="25175" xr:uid="{00000000-0005-0000-0000-0000DF750000}"/>
    <cellStyle name="SAPBEXHLevel3 4 11 2 3" xfId="11999" xr:uid="{00000000-0005-0000-0000-0000E0750000}"/>
    <cellStyle name="SAPBEXHLevel3 4 11 2 3 2" xfId="27843" xr:uid="{00000000-0005-0000-0000-0000E1750000}"/>
    <cellStyle name="SAPBEXHLevel3 4 11 2 4" xfId="14589" xr:uid="{00000000-0005-0000-0000-0000E2750000}"/>
    <cellStyle name="SAPBEXHLevel3 4 11 2 4 2" xfId="30091" xr:uid="{00000000-0005-0000-0000-0000E3750000}"/>
    <cellStyle name="SAPBEXHLevel3 4 11 2 5" xfId="17321" xr:uid="{00000000-0005-0000-0000-0000E4750000}"/>
    <cellStyle name="SAPBEXHLevel3 4 11 2 5 2" xfId="32442" xr:uid="{00000000-0005-0000-0000-0000E5750000}"/>
    <cellStyle name="SAPBEXHLevel3 4 11 2 6" xfId="19929" xr:uid="{00000000-0005-0000-0000-0000E6750000}"/>
    <cellStyle name="SAPBEXHLevel3 4 11 2 6 2" xfId="34870" xr:uid="{00000000-0005-0000-0000-0000E7750000}"/>
    <cellStyle name="SAPBEXHLevel3 4 11 2 7" xfId="21476" xr:uid="{00000000-0005-0000-0000-0000E8750000}"/>
    <cellStyle name="SAPBEXHLevel3 4 11 2 7 2" xfId="36402" xr:uid="{00000000-0005-0000-0000-0000E9750000}"/>
    <cellStyle name="SAPBEXHLevel3 4 11 2 8" xfId="38524" xr:uid="{7F23F06D-CD07-4856-AC78-2E5C31C01F26}"/>
    <cellStyle name="SAPBEXHLevel3 4 11 2 9" xfId="44261" xr:uid="{C55E9DA2-A63D-42D8-AA64-7F0AF40BE2FA}"/>
    <cellStyle name="SAPBEXHLevel3 4 11 3" xfId="8704" xr:uid="{00000000-0005-0000-0000-0000EA750000}"/>
    <cellStyle name="SAPBEXHLevel3 4 11 3 2" xfId="24733" xr:uid="{00000000-0005-0000-0000-0000EB750000}"/>
    <cellStyle name="SAPBEXHLevel3 4 11 4" xfId="11531" xr:uid="{00000000-0005-0000-0000-0000EC750000}"/>
    <cellStyle name="SAPBEXHLevel3 4 11 4 2" xfId="27398" xr:uid="{00000000-0005-0000-0000-0000ED750000}"/>
    <cellStyle name="SAPBEXHLevel3 4 11 5" xfId="10260" xr:uid="{00000000-0005-0000-0000-0000EE750000}"/>
    <cellStyle name="SAPBEXHLevel3 4 11 5 2" xfId="26216" xr:uid="{00000000-0005-0000-0000-0000EF750000}"/>
    <cellStyle name="SAPBEXHLevel3 4 11 6" xfId="16883" xr:uid="{00000000-0005-0000-0000-0000F0750000}"/>
    <cellStyle name="SAPBEXHLevel3 4 11 6 2" xfId="32021" xr:uid="{00000000-0005-0000-0000-0000F1750000}"/>
    <cellStyle name="SAPBEXHLevel3 4 11 7" xfId="19493" xr:uid="{00000000-0005-0000-0000-0000F2750000}"/>
    <cellStyle name="SAPBEXHLevel3 4 11 7 2" xfId="34440" xr:uid="{00000000-0005-0000-0000-0000F3750000}"/>
    <cellStyle name="SAPBEXHLevel3 4 11 8" xfId="40559" xr:uid="{7F3519B7-25DF-4DA5-89A9-1F55EC126CD0}"/>
    <cellStyle name="SAPBEXHLevel3 4 11 9" xfId="43042" xr:uid="{8F07E884-94CC-4352-8D4B-D8AD76C53390}"/>
    <cellStyle name="SAPBEXHLevel3 4 12" xfId="3537" xr:uid="{00000000-0005-0000-0000-0000F4750000}"/>
    <cellStyle name="SAPBEXHLevel3 4 12 10" xfId="45236" xr:uid="{BDAC03CC-799E-4DDD-9CEA-4A49D80AF767}"/>
    <cellStyle name="SAPBEXHLevel3 4 12 11" xfId="47562" xr:uid="{FE1350EF-796C-46F9-94F4-B7CF8A72E1F0}"/>
    <cellStyle name="SAPBEXHLevel3 4 12 2" xfId="4023" xr:uid="{00000000-0005-0000-0000-0000F5750000}"/>
    <cellStyle name="SAPBEXHLevel3 4 12 2 10" xfId="46452" xr:uid="{ECB83C2D-3F91-4245-B8B7-DDC765D0A822}"/>
    <cellStyle name="SAPBEXHLevel3 4 12 2 11" xfId="48770" xr:uid="{FD83CBA8-005E-453B-8C87-083C3532A8AC}"/>
    <cellStyle name="SAPBEXHLevel3 4 12 2 2" xfId="9178" xr:uid="{00000000-0005-0000-0000-0000F6750000}"/>
    <cellStyle name="SAPBEXHLevel3 4 12 2 2 2" xfId="25174" xr:uid="{00000000-0005-0000-0000-0000F7750000}"/>
    <cellStyle name="SAPBEXHLevel3 4 12 2 3" xfId="11998" xr:uid="{00000000-0005-0000-0000-0000F8750000}"/>
    <cellStyle name="SAPBEXHLevel3 4 12 2 3 2" xfId="27842" xr:uid="{00000000-0005-0000-0000-0000F9750000}"/>
    <cellStyle name="SAPBEXHLevel3 4 12 2 4" xfId="14348" xr:uid="{00000000-0005-0000-0000-0000FA750000}"/>
    <cellStyle name="SAPBEXHLevel3 4 12 2 4 2" xfId="29869" xr:uid="{00000000-0005-0000-0000-0000FB750000}"/>
    <cellStyle name="SAPBEXHLevel3 4 12 2 5" xfId="17320" xr:uid="{00000000-0005-0000-0000-0000FC750000}"/>
    <cellStyle name="SAPBEXHLevel3 4 12 2 5 2" xfId="32441" xr:uid="{00000000-0005-0000-0000-0000FD750000}"/>
    <cellStyle name="SAPBEXHLevel3 4 12 2 6" xfId="19928" xr:uid="{00000000-0005-0000-0000-0000FE750000}"/>
    <cellStyle name="SAPBEXHLevel3 4 12 2 6 2" xfId="34869" xr:uid="{00000000-0005-0000-0000-0000FF750000}"/>
    <cellStyle name="SAPBEXHLevel3 4 12 2 7" xfId="21765" xr:uid="{00000000-0005-0000-0000-000000760000}"/>
    <cellStyle name="SAPBEXHLevel3 4 12 2 7 2" xfId="36687" xr:uid="{00000000-0005-0000-0000-000001760000}"/>
    <cellStyle name="SAPBEXHLevel3 4 12 2 8" xfId="38523" xr:uid="{DF2828AB-7952-47F0-92A8-E1E2F81ACF4D}"/>
    <cellStyle name="SAPBEXHLevel3 4 12 2 9" xfId="44262" xr:uid="{D139EFA6-64FA-4D63-829F-5F8DB9F533B6}"/>
    <cellStyle name="SAPBEXHLevel3 4 12 3" xfId="8705" xr:uid="{00000000-0005-0000-0000-000002760000}"/>
    <cellStyle name="SAPBEXHLevel3 4 12 3 2" xfId="24734" xr:uid="{00000000-0005-0000-0000-000003760000}"/>
    <cellStyle name="SAPBEXHLevel3 4 12 4" xfId="11532" xr:uid="{00000000-0005-0000-0000-000004760000}"/>
    <cellStyle name="SAPBEXHLevel3 4 12 4 2" xfId="27399" xr:uid="{00000000-0005-0000-0000-000005760000}"/>
    <cellStyle name="SAPBEXHLevel3 4 12 5" xfId="5495" xr:uid="{00000000-0005-0000-0000-000006760000}"/>
    <cellStyle name="SAPBEXHLevel3 4 12 5 2" xfId="22704" xr:uid="{00000000-0005-0000-0000-000007760000}"/>
    <cellStyle name="SAPBEXHLevel3 4 12 6" xfId="16884" xr:uid="{00000000-0005-0000-0000-000008760000}"/>
    <cellStyle name="SAPBEXHLevel3 4 12 6 2" xfId="32022" xr:uid="{00000000-0005-0000-0000-000009760000}"/>
    <cellStyle name="SAPBEXHLevel3 4 12 7" xfId="19494" xr:uid="{00000000-0005-0000-0000-00000A760000}"/>
    <cellStyle name="SAPBEXHLevel3 4 12 7 2" xfId="34441" xr:uid="{00000000-0005-0000-0000-00000B760000}"/>
    <cellStyle name="SAPBEXHLevel3 4 12 8" xfId="40560" xr:uid="{6DD275E8-1CA9-49B1-8B53-BB22E501ECF6}"/>
    <cellStyle name="SAPBEXHLevel3 4 12 9" xfId="43043" xr:uid="{A9ACCC0F-6E89-4E12-833C-6F515DDF4CFC}"/>
    <cellStyle name="SAPBEXHLevel3 4 13" xfId="3538" xr:uid="{00000000-0005-0000-0000-00000C760000}"/>
    <cellStyle name="SAPBEXHLevel3 4 13 10" xfId="45237" xr:uid="{BF27AAE6-279D-467C-A2B5-88C0D955F762}"/>
    <cellStyle name="SAPBEXHLevel3 4 13 11" xfId="47563" xr:uid="{643EFC02-487B-48C7-95E9-4505807E737C}"/>
    <cellStyle name="SAPBEXHLevel3 4 13 2" xfId="4022" xr:uid="{00000000-0005-0000-0000-00000D760000}"/>
    <cellStyle name="SAPBEXHLevel3 4 13 2 10" xfId="46453" xr:uid="{166EAB81-D4B7-47A3-A0DF-C910C4928D83}"/>
    <cellStyle name="SAPBEXHLevel3 4 13 2 11" xfId="48771" xr:uid="{6333B3DF-7258-42E1-B4B9-A1D29EE1E708}"/>
    <cellStyle name="SAPBEXHLevel3 4 13 2 2" xfId="9177" xr:uid="{00000000-0005-0000-0000-00000E760000}"/>
    <cellStyle name="SAPBEXHLevel3 4 13 2 2 2" xfId="25173" xr:uid="{00000000-0005-0000-0000-00000F760000}"/>
    <cellStyle name="SAPBEXHLevel3 4 13 2 3" xfId="11997" xr:uid="{00000000-0005-0000-0000-000010760000}"/>
    <cellStyle name="SAPBEXHLevel3 4 13 2 3 2" xfId="27841" xr:uid="{00000000-0005-0000-0000-000011760000}"/>
    <cellStyle name="SAPBEXHLevel3 4 13 2 4" xfId="14590" xr:uid="{00000000-0005-0000-0000-000012760000}"/>
    <cellStyle name="SAPBEXHLevel3 4 13 2 4 2" xfId="30092" xr:uid="{00000000-0005-0000-0000-000013760000}"/>
    <cellStyle name="SAPBEXHLevel3 4 13 2 5" xfId="17319" xr:uid="{00000000-0005-0000-0000-000014760000}"/>
    <cellStyle name="SAPBEXHLevel3 4 13 2 5 2" xfId="32440" xr:uid="{00000000-0005-0000-0000-000015760000}"/>
    <cellStyle name="SAPBEXHLevel3 4 13 2 6" xfId="19927" xr:uid="{00000000-0005-0000-0000-000016760000}"/>
    <cellStyle name="SAPBEXHLevel3 4 13 2 6 2" xfId="34868" xr:uid="{00000000-0005-0000-0000-000017760000}"/>
    <cellStyle name="SAPBEXHLevel3 4 13 2 7" xfId="21475" xr:uid="{00000000-0005-0000-0000-000018760000}"/>
    <cellStyle name="SAPBEXHLevel3 4 13 2 7 2" xfId="36401" xr:uid="{00000000-0005-0000-0000-000019760000}"/>
    <cellStyle name="SAPBEXHLevel3 4 13 2 8" xfId="38522" xr:uid="{76FA9CEA-AD33-4DE7-9545-2C723F0945DE}"/>
    <cellStyle name="SAPBEXHLevel3 4 13 2 9" xfId="44263" xr:uid="{CDB5B67F-635E-4962-A2D3-FDF65D40E178}"/>
    <cellStyle name="SAPBEXHLevel3 4 13 3" xfId="8706" xr:uid="{00000000-0005-0000-0000-00001A760000}"/>
    <cellStyle name="SAPBEXHLevel3 4 13 3 2" xfId="24735" xr:uid="{00000000-0005-0000-0000-00001B760000}"/>
    <cellStyle name="SAPBEXHLevel3 4 13 4" xfId="11533" xr:uid="{00000000-0005-0000-0000-00001C760000}"/>
    <cellStyle name="SAPBEXHLevel3 4 13 4 2" xfId="27400" xr:uid="{00000000-0005-0000-0000-00001D760000}"/>
    <cellStyle name="SAPBEXHLevel3 4 13 5" xfId="10323" xr:uid="{00000000-0005-0000-0000-00001E760000}"/>
    <cellStyle name="SAPBEXHLevel3 4 13 5 2" xfId="26265" xr:uid="{00000000-0005-0000-0000-00001F760000}"/>
    <cellStyle name="SAPBEXHLevel3 4 13 6" xfId="16885" xr:uid="{00000000-0005-0000-0000-000020760000}"/>
    <cellStyle name="SAPBEXHLevel3 4 13 6 2" xfId="32023" xr:uid="{00000000-0005-0000-0000-000021760000}"/>
    <cellStyle name="SAPBEXHLevel3 4 13 7" xfId="19495" xr:uid="{00000000-0005-0000-0000-000022760000}"/>
    <cellStyle name="SAPBEXHLevel3 4 13 7 2" xfId="34442" xr:uid="{00000000-0005-0000-0000-000023760000}"/>
    <cellStyle name="SAPBEXHLevel3 4 13 8" xfId="39421" xr:uid="{6C802C37-ED78-499B-9402-278DA93B2501}"/>
    <cellStyle name="SAPBEXHLevel3 4 13 9" xfId="43044" xr:uid="{072694B4-DAE3-4DFF-ACBA-D7DDEFD422A3}"/>
    <cellStyle name="SAPBEXHLevel3 4 14" xfId="3539" xr:uid="{00000000-0005-0000-0000-000024760000}"/>
    <cellStyle name="SAPBEXHLevel3 4 14 10" xfId="45238" xr:uid="{EE5FDDAF-7896-467F-93F1-CDD9184E8BEC}"/>
    <cellStyle name="SAPBEXHLevel3 4 14 11" xfId="47564" xr:uid="{603FEA8B-15EA-4515-9BAC-F77190319F93}"/>
    <cellStyle name="SAPBEXHLevel3 4 14 2" xfId="4021" xr:uid="{00000000-0005-0000-0000-000025760000}"/>
    <cellStyle name="SAPBEXHLevel3 4 14 2 10" xfId="46454" xr:uid="{E271ED18-5F78-420F-A764-249BA6A7EEE7}"/>
    <cellStyle name="SAPBEXHLevel3 4 14 2 11" xfId="48772" xr:uid="{837D0D08-67C9-43D4-AC5B-7E1AA2CFFEA4}"/>
    <cellStyle name="SAPBEXHLevel3 4 14 2 2" xfId="9176" xr:uid="{00000000-0005-0000-0000-000026760000}"/>
    <cellStyle name="SAPBEXHLevel3 4 14 2 2 2" xfId="25172" xr:uid="{00000000-0005-0000-0000-000027760000}"/>
    <cellStyle name="SAPBEXHLevel3 4 14 2 3" xfId="11996" xr:uid="{00000000-0005-0000-0000-000028760000}"/>
    <cellStyle name="SAPBEXHLevel3 4 14 2 3 2" xfId="27840" xr:uid="{00000000-0005-0000-0000-000029760000}"/>
    <cellStyle name="SAPBEXHLevel3 4 14 2 4" xfId="14347" xr:uid="{00000000-0005-0000-0000-00002A760000}"/>
    <cellStyle name="SAPBEXHLevel3 4 14 2 4 2" xfId="29868" xr:uid="{00000000-0005-0000-0000-00002B760000}"/>
    <cellStyle name="SAPBEXHLevel3 4 14 2 5" xfId="17318" xr:uid="{00000000-0005-0000-0000-00002C760000}"/>
    <cellStyle name="SAPBEXHLevel3 4 14 2 5 2" xfId="32439" xr:uid="{00000000-0005-0000-0000-00002D760000}"/>
    <cellStyle name="SAPBEXHLevel3 4 14 2 6" xfId="19926" xr:uid="{00000000-0005-0000-0000-00002E760000}"/>
    <cellStyle name="SAPBEXHLevel3 4 14 2 6 2" xfId="34867" xr:uid="{00000000-0005-0000-0000-00002F760000}"/>
    <cellStyle name="SAPBEXHLevel3 4 14 2 7" xfId="21766" xr:uid="{00000000-0005-0000-0000-000030760000}"/>
    <cellStyle name="SAPBEXHLevel3 4 14 2 7 2" xfId="36688" xr:uid="{00000000-0005-0000-0000-000031760000}"/>
    <cellStyle name="SAPBEXHLevel3 4 14 2 8" xfId="38521" xr:uid="{08B0F68F-3167-4D2A-9D86-0DAE3CFCDF8C}"/>
    <cellStyle name="SAPBEXHLevel3 4 14 2 9" xfId="44264" xr:uid="{0B3D2E4B-3CE3-496C-A750-140EAA9EFD93}"/>
    <cellStyle name="SAPBEXHLevel3 4 14 3" xfId="8707" xr:uid="{00000000-0005-0000-0000-000032760000}"/>
    <cellStyle name="SAPBEXHLevel3 4 14 3 2" xfId="24736" xr:uid="{00000000-0005-0000-0000-000033760000}"/>
    <cellStyle name="SAPBEXHLevel3 4 14 4" xfId="11534" xr:uid="{00000000-0005-0000-0000-000034760000}"/>
    <cellStyle name="SAPBEXHLevel3 4 14 4 2" xfId="27401" xr:uid="{00000000-0005-0000-0000-000035760000}"/>
    <cellStyle name="SAPBEXHLevel3 4 14 5" xfId="6052" xr:uid="{00000000-0005-0000-0000-000036760000}"/>
    <cellStyle name="SAPBEXHLevel3 4 14 5 2" xfId="23002" xr:uid="{00000000-0005-0000-0000-000037760000}"/>
    <cellStyle name="SAPBEXHLevel3 4 14 6" xfId="16886" xr:uid="{00000000-0005-0000-0000-000038760000}"/>
    <cellStyle name="SAPBEXHLevel3 4 14 6 2" xfId="32024" xr:uid="{00000000-0005-0000-0000-000039760000}"/>
    <cellStyle name="SAPBEXHLevel3 4 14 7" xfId="19496" xr:uid="{00000000-0005-0000-0000-00003A760000}"/>
    <cellStyle name="SAPBEXHLevel3 4 14 7 2" xfId="34443" xr:uid="{00000000-0005-0000-0000-00003B760000}"/>
    <cellStyle name="SAPBEXHLevel3 4 14 8" xfId="39420" xr:uid="{2DE0FE40-E5B4-4715-B739-36022B4303D9}"/>
    <cellStyle name="SAPBEXHLevel3 4 14 9" xfId="43045" xr:uid="{11AC8DF1-9E7B-43C6-8F59-E832B19EB482}"/>
    <cellStyle name="SAPBEXHLevel3 4 15" xfId="3540" xr:uid="{00000000-0005-0000-0000-00003C760000}"/>
    <cellStyle name="SAPBEXHLevel3 4 15 10" xfId="45239" xr:uid="{22506ED7-A1A0-4993-AA06-30282231E1E4}"/>
    <cellStyle name="SAPBEXHLevel3 4 15 11" xfId="47565" xr:uid="{948A3083-4873-44B4-B145-FAB32E41729F}"/>
    <cellStyle name="SAPBEXHLevel3 4 15 2" xfId="3701" xr:uid="{00000000-0005-0000-0000-00003D760000}"/>
    <cellStyle name="SAPBEXHLevel3 4 15 2 10" xfId="46455" xr:uid="{F843731D-6C80-4B86-9304-42D574493057}"/>
    <cellStyle name="SAPBEXHLevel3 4 15 2 11" xfId="48773" xr:uid="{5E753322-627B-498F-88C7-4A6707F92C46}"/>
    <cellStyle name="SAPBEXHLevel3 4 15 2 2" xfId="8869" xr:uid="{00000000-0005-0000-0000-00003E760000}"/>
    <cellStyle name="SAPBEXHLevel3 4 15 2 2 2" xfId="24898" xr:uid="{00000000-0005-0000-0000-00003F760000}"/>
    <cellStyle name="SAPBEXHLevel3 4 15 2 3" xfId="11696" xr:uid="{00000000-0005-0000-0000-000040760000}"/>
    <cellStyle name="SAPBEXHLevel3 4 15 2 3 2" xfId="27563" xr:uid="{00000000-0005-0000-0000-000041760000}"/>
    <cellStyle name="SAPBEXHLevel3 4 15 2 4" xfId="13725" xr:uid="{00000000-0005-0000-0000-000042760000}"/>
    <cellStyle name="SAPBEXHLevel3 4 15 2 4 2" xfId="29338" xr:uid="{00000000-0005-0000-0000-000043760000}"/>
    <cellStyle name="SAPBEXHLevel3 4 15 2 5" xfId="17048" xr:uid="{00000000-0005-0000-0000-000044760000}"/>
    <cellStyle name="SAPBEXHLevel3 4 15 2 5 2" xfId="32186" xr:uid="{00000000-0005-0000-0000-000045760000}"/>
    <cellStyle name="SAPBEXHLevel3 4 15 2 6" xfId="19658" xr:uid="{00000000-0005-0000-0000-000046760000}"/>
    <cellStyle name="SAPBEXHLevel3 4 15 2 6 2" xfId="34605" xr:uid="{00000000-0005-0000-0000-000047760000}"/>
    <cellStyle name="SAPBEXHLevel3 4 15 2 7" xfId="18382" xr:uid="{00000000-0005-0000-0000-000048760000}"/>
    <cellStyle name="SAPBEXHLevel3 4 15 2 7 2" xfId="33443" xr:uid="{00000000-0005-0000-0000-000049760000}"/>
    <cellStyle name="SAPBEXHLevel3 4 15 2 8" xfId="38520" xr:uid="{154EAC94-4699-48D4-97F1-79CC3D05DC86}"/>
    <cellStyle name="SAPBEXHLevel3 4 15 2 9" xfId="44265" xr:uid="{715F360E-9E68-4286-93F6-6B97E2B3CCEE}"/>
    <cellStyle name="SAPBEXHLevel3 4 15 3" xfId="8708" xr:uid="{00000000-0005-0000-0000-00004A760000}"/>
    <cellStyle name="SAPBEXHLevel3 4 15 3 2" xfId="24737" xr:uid="{00000000-0005-0000-0000-00004B760000}"/>
    <cellStyle name="SAPBEXHLevel3 4 15 4" xfId="11535" xr:uid="{00000000-0005-0000-0000-00004C760000}"/>
    <cellStyle name="SAPBEXHLevel3 4 15 4 2" xfId="27402" xr:uid="{00000000-0005-0000-0000-00004D760000}"/>
    <cellStyle name="SAPBEXHLevel3 4 15 5" xfId="10362" xr:uid="{00000000-0005-0000-0000-00004E760000}"/>
    <cellStyle name="SAPBEXHLevel3 4 15 5 2" xfId="26300" xr:uid="{00000000-0005-0000-0000-00004F760000}"/>
    <cellStyle name="SAPBEXHLevel3 4 15 6" xfId="16887" xr:uid="{00000000-0005-0000-0000-000050760000}"/>
    <cellStyle name="SAPBEXHLevel3 4 15 6 2" xfId="32025" xr:uid="{00000000-0005-0000-0000-000051760000}"/>
    <cellStyle name="SAPBEXHLevel3 4 15 7" xfId="19497" xr:uid="{00000000-0005-0000-0000-000052760000}"/>
    <cellStyle name="SAPBEXHLevel3 4 15 7 2" xfId="34444" xr:uid="{00000000-0005-0000-0000-000053760000}"/>
    <cellStyle name="SAPBEXHLevel3 4 15 8" xfId="40557" xr:uid="{B95B6FE3-DD3C-42C7-862D-CB9F4F1A7C3C}"/>
    <cellStyle name="SAPBEXHLevel3 4 15 9" xfId="43046" xr:uid="{ABD248DF-F015-4DF3-ABE5-EDA97D872AEF}"/>
    <cellStyle name="SAPBEXHLevel3 4 16" xfId="3534" xr:uid="{00000000-0005-0000-0000-000054760000}"/>
    <cellStyle name="SAPBEXHLevel3 4 16 10" xfId="38866" xr:uid="{ADC9BA3F-460B-48B2-ACCD-E1EAE3E5A986}"/>
    <cellStyle name="SAPBEXHLevel3 4 16 11" xfId="45527" xr:uid="{AC8BDA38-88A1-404C-9686-FE38052213E2}"/>
    <cellStyle name="SAPBEXHLevel3 4 16 12" xfId="47849" xr:uid="{B1F28082-B3DD-4139-9720-DEF517BBA364}"/>
    <cellStyle name="SAPBEXHLevel3 4 16 2" xfId="8702" xr:uid="{00000000-0005-0000-0000-000055760000}"/>
    <cellStyle name="SAPBEXHLevel3 4 16 2 2" xfId="24731" xr:uid="{00000000-0005-0000-0000-000056760000}"/>
    <cellStyle name="SAPBEXHLevel3 4 16 3" xfId="11529" xr:uid="{00000000-0005-0000-0000-000057760000}"/>
    <cellStyle name="SAPBEXHLevel3 4 16 3 2" xfId="27396" xr:uid="{00000000-0005-0000-0000-000058760000}"/>
    <cellStyle name="SAPBEXHLevel3 4 16 4" xfId="10216" xr:uid="{00000000-0005-0000-0000-000059760000}"/>
    <cellStyle name="SAPBEXHLevel3 4 16 4 2" xfId="26180" xr:uid="{00000000-0005-0000-0000-00005A760000}"/>
    <cellStyle name="SAPBEXHLevel3 4 16 5" xfId="16881" xr:uid="{00000000-0005-0000-0000-00005B760000}"/>
    <cellStyle name="SAPBEXHLevel3 4 16 5 2" xfId="32019" xr:uid="{00000000-0005-0000-0000-00005C760000}"/>
    <cellStyle name="SAPBEXHLevel3 4 16 6" xfId="19491" xr:uid="{00000000-0005-0000-0000-00005D760000}"/>
    <cellStyle name="SAPBEXHLevel3 4 16 6 2" xfId="34438" xr:uid="{00000000-0005-0000-0000-00005E760000}"/>
    <cellStyle name="SAPBEXHLevel3 4 16 7" xfId="21448" xr:uid="{00000000-0005-0000-0000-00005F760000}"/>
    <cellStyle name="SAPBEXHLevel3 4 16 7 2" xfId="36374" xr:uid="{00000000-0005-0000-0000-000060760000}"/>
    <cellStyle name="SAPBEXHLevel3 4 16 8" xfId="6392" xr:uid="{00000000-0005-0000-0000-000061760000}"/>
    <cellStyle name="SAPBEXHLevel3 4 16 9" xfId="40369" xr:uid="{314A03AC-78C0-4B47-B57D-014746D7BFD6}"/>
    <cellStyle name="SAPBEXHLevel3 4 17" xfId="4026" xr:uid="{00000000-0005-0000-0000-000062760000}"/>
    <cellStyle name="SAPBEXHLevel3 4 17 2" xfId="9181" xr:uid="{00000000-0005-0000-0000-000063760000}"/>
    <cellStyle name="SAPBEXHLevel3 4 17 2 2" xfId="25177" xr:uid="{00000000-0005-0000-0000-000064760000}"/>
    <cellStyle name="SAPBEXHLevel3 4 17 3" xfId="12001" xr:uid="{00000000-0005-0000-0000-000065760000}"/>
    <cellStyle name="SAPBEXHLevel3 4 17 3 2" xfId="27845" xr:uid="{00000000-0005-0000-0000-000066760000}"/>
    <cellStyle name="SAPBEXHLevel3 4 17 4" xfId="13634" xr:uid="{00000000-0005-0000-0000-000067760000}"/>
    <cellStyle name="SAPBEXHLevel3 4 17 4 2" xfId="29255" xr:uid="{00000000-0005-0000-0000-000068760000}"/>
    <cellStyle name="SAPBEXHLevel3 4 17 5" xfId="17323" xr:uid="{00000000-0005-0000-0000-000069760000}"/>
    <cellStyle name="SAPBEXHLevel3 4 17 5 2" xfId="32444" xr:uid="{00000000-0005-0000-0000-00006A760000}"/>
    <cellStyle name="SAPBEXHLevel3 4 17 6" xfId="19931" xr:uid="{00000000-0005-0000-0000-00006B760000}"/>
    <cellStyle name="SAPBEXHLevel3 4 17 6 2" xfId="34872" xr:uid="{00000000-0005-0000-0000-00006C760000}"/>
    <cellStyle name="SAPBEXHLevel3 4 17 7" xfId="21477" xr:uid="{00000000-0005-0000-0000-00006D760000}"/>
    <cellStyle name="SAPBEXHLevel3 4 17 7 2" xfId="36403" xr:uid="{00000000-0005-0000-0000-00006E760000}"/>
    <cellStyle name="SAPBEXHLevel3 4 18" xfId="5362" xr:uid="{00000000-0005-0000-0000-00006F760000}"/>
    <cellStyle name="SAPBEXHLevel3 4 18 2" xfId="22633" xr:uid="{00000000-0005-0000-0000-000070760000}"/>
    <cellStyle name="SAPBEXHLevel3 4 19" xfId="6846" xr:uid="{00000000-0005-0000-0000-000071760000}"/>
    <cellStyle name="SAPBEXHLevel3 4 19 2" xfId="23291" xr:uid="{00000000-0005-0000-0000-000072760000}"/>
    <cellStyle name="SAPBEXHLevel3 4 2" xfId="908" xr:uid="{00000000-0005-0000-0000-000073760000}"/>
    <cellStyle name="SAPBEXHLevel3 4 2 10" xfId="5093" xr:uid="{00000000-0005-0000-0000-000074760000}"/>
    <cellStyle name="SAPBEXHLevel3 4 2 11" xfId="38056" xr:uid="{00000000-0005-0000-0000-000075760000}"/>
    <cellStyle name="SAPBEXHLevel3 4 2 12" xfId="40558" xr:uid="{9F4806EA-9324-41C6-8B87-EB531705E3A1}"/>
    <cellStyle name="SAPBEXHLevel3 4 2 13" xfId="43047" xr:uid="{3B17EDFB-9EF6-4437-9BD4-19C29E0788A1}"/>
    <cellStyle name="SAPBEXHLevel3 4 2 14" xfId="45240" xr:uid="{7FC9E96A-C044-4B01-AADE-21D2E885FA2C}"/>
    <cellStyle name="SAPBEXHLevel3 4 2 15" xfId="47566" xr:uid="{C70382D1-A4C4-4590-A444-A5357D30D24B}"/>
    <cellStyle name="SAPBEXHLevel3 4 2 2" xfId="3541" xr:uid="{00000000-0005-0000-0000-000076760000}"/>
    <cellStyle name="SAPBEXHLevel3 4 2 2 10" xfId="42354" xr:uid="{35000C39-668F-4185-B950-7CECDCF24804}"/>
    <cellStyle name="SAPBEXHLevel3 4 2 2 11" xfId="46887" xr:uid="{57A49477-B065-4730-93BF-9A4C2BFC64EB}"/>
    <cellStyle name="SAPBEXHLevel3 4 2 2 12" xfId="49190" xr:uid="{88C3F860-F0CF-466F-B257-A8D1EF6D8E46}"/>
    <cellStyle name="SAPBEXHLevel3 4 2 2 2" xfId="8709" xr:uid="{00000000-0005-0000-0000-000077760000}"/>
    <cellStyle name="SAPBEXHLevel3 4 2 2 2 2" xfId="24738" xr:uid="{00000000-0005-0000-0000-000078760000}"/>
    <cellStyle name="SAPBEXHLevel3 4 2 2 3" xfId="11536" xr:uid="{00000000-0005-0000-0000-000079760000}"/>
    <cellStyle name="SAPBEXHLevel3 4 2 2 3 2" xfId="27403" xr:uid="{00000000-0005-0000-0000-00007A760000}"/>
    <cellStyle name="SAPBEXHLevel3 4 2 2 4" xfId="13901" xr:uid="{00000000-0005-0000-0000-00007B760000}"/>
    <cellStyle name="SAPBEXHLevel3 4 2 2 4 2" xfId="29489" xr:uid="{00000000-0005-0000-0000-00007C760000}"/>
    <cellStyle name="SAPBEXHLevel3 4 2 2 5" xfId="16888" xr:uid="{00000000-0005-0000-0000-00007D760000}"/>
    <cellStyle name="SAPBEXHLevel3 4 2 2 5 2" xfId="32026" xr:uid="{00000000-0005-0000-0000-00007E760000}"/>
    <cellStyle name="SAPBEXHLevel3 4 2 2 6" xfId="19498" xr:uid="{00000000-0005-0000-0000-00007F760000}"/>
    <cellStyle name="SAPBEXHLevel3 4 2 2 6 2" xfId="34445" xr:uid="{00000000-0005-0000-0000-000080760000}"/>
    <cellStyle name="SAPBEXHLevel3 4 2 2 7" xfId="21449" xr:uid="{00000000-0005-0000-0000-000081760000}"/>
    <cellStyle name="SAPBEXHLevel3 4 2 2 7 2" xfId="36375" xr:uid="{00000000-0005-0000-0000-000082760000}"/>
    <cellStyle name="SAPBEXHLevel3 4 2 2 8" xfId="6394" xr:uid="{00000000-0005-0000-0000-000083760000}"/>
    <cellStyle name="SAPBEXHLevel3 4 2 2 9" xfId="41915" xr:uid="{C2E8ACE7-E378-453C-9A4A-37C71EC6BB03}"/>
    <cellStyle name="SAPBEXHLevel3 4 2 3" xfId="4020" xr:uid="{00000000-0005-0000-0000-000084760000}"/>
    <cellStyle name="SAPBEXHLevel3 4 2 3 10" xfId="46456" xr:uid="{9DDED81D-CBCC-4F49-B961-0F1F16FB706E}"/>
    <cellStyle name="SAPBEXHLevel3 4 2 3 11" xfId="48774" xr:uid="{158720CF-879D-494F-B33A-98FDF0C5AFFF}"/>
    <cellStyle name="SAPBEXHLevel3 4 2 3 2" xfId="9175" xr:uid="{00000000-0005-0000-0000-000085760000}"/>
    <cellStyle name="SAPBEXHLevel3 4 2 3 2 2" xfId="25171" xr:uid="{00000000-0005-0000-0000-000086760000}"/>
    <cellStyle name="SAPBEXHLevel3 4 2 3 3" xfId="11995" xr:uid="{00000000-0005-0000-0000-000087760000}"/>
    <cellStyle name="SAPBEXHLevel3 4 2 3 3 2" xfId="27839" xr:uid="{00000000-0005-0000-0000-000088760000}"/>
    <cellStyle name="SAPBEXHLevel3 4 2 3 4" xfId="7575" xr:uid="{00000000-0005-0000-0000-000089760000}"/>
    <cellStyle name="SAPBEXHLevel3 4 2 3 4 2" xfId="23725" xr:uid="{00000000-0005-0000-0000-00008A760000}"/>
    <cellStyle name="SAPBEXHLevel3 4 2 3 5" xfId="17317" xr:uid="{00000000-0005-0000-0000-00008B760000}"/>
    <cellStyle name="SAPBEXHLevel3 4 2 3 5 2" xfId="32438" xr:uid="{00000000-0005-0000-0000-00008C760000}"/>
    <cellStyle name="SAPBEXHLevel3 4 2 3 6" xfId="19925" xr:uid="{00000000-0005-0000-0000-00008D760000}"/>
    <cellStyle name="SAPBEXHLevel3 4 2 3 6 2" xfId="34866" xr:uid="{00000000-0005-0000-0000-00008E760000}"/>
    <cellStyle name="SAPBEXHLevel3 4 2 3 7" xfId="21474" xr:uid="{00000000-0005-0000-0000-00008F760000}"/>
    <cellStyle name="SAPBEXHLevel3 4 2 3 7 2" xfId="36400" xr:uid="{00000000-0005-0000-0000-000090760000}"/>
    <cellStyle name="SAPBEXHLevel3 4 2 3 8" xfId="38519" xr:uid="{4AB24E93-6BBF-4FE3-A566-E50F3837BA2C}"/>
    <cellStyle name="SAPBEXHLevel3 4 2 3 9" xfId="44266" xr:uid="{622558B5-5535-46C3-94E9-C4A6925FAECA}"/>
    <cellStyle name="SAPBEXHLevel3 4 2 4" xfId="5361" xr:uid="{00000000-0005-0000-0000-000091760000}"/>
    <cellStyle name="SAPBEXHLevel3 4 2 4 2" xfId="22632" xr:uid="{00000000-0005-0000-0000-000092760000}"/>
    <cellStyle name="SAPBEXHLevel3 4 2 5" xfId="6845" xr:uid="{00000000-0005-0000-0000-000093760000}"/>
    <cellStyle name="SAPBEXHLevel3 4 2 5 2" xfId="23290" xr:uid="{00000000-0005-0000-0000-000094760000}"/>
    <cellStyle name="SAPBEXHLevel3 4 2 6" xfId="10608" xr:uid="{00000000-0005-0000-0000-000095760000}"/>
    <cellStyle name="SAPBEXHLevel3 4 2 6 2" xfId="26503" xr:uid="{00000000-0005-0000-0000-000096760000}"/>
    <cellStyle name="SAPBEXHLevel3 4 2 7" xfId="13769" xr:uid="{00000000-0005-0000-0000-000097760000}"/>
    <cellStyle name="SAPBEXHLevel3 4 2 7 2" xfId="29368" xr:uid="{00000000-0005-0000-0000-000098760000}"/>
    <cellStyle name="SAPBEXHLevel3 4 2 8" xfId="6564" xr:uid="{00000000-0005-0000-0000-000099760000}"/>
    <cellStyle name="SAPBEXHLevel3 4 2 8 2" xfId="23120" xr:uid="{00000000-0005-0000-0000-00009A760000}"/>
    <cellStyle name="SAPBEXHLevel3 4 2 9" xfId="13040" xr:uid="{00000000-0005-0000-0000-00009B760000}"/>
    <cellStyle name="SAPBEXHLevel3 4 2 9 2" xfId="28834" xr:uid="{00000000-0005-0000-0000-00009C760000}"/>
    <cellStyle name="SAPBEXHLevel3 4 20" xfId="6667" xr:uid="{00000000-0005-0000-0000-00009D760000}"/>
    <cellStyle name="SAPBEXHLevel3 4 20 2" xfId="23170" xr:uid="{00000000-0005-0000-0000-00009E760000}"/>
    <cellStyle name="SAPBEXHLevel3 4 21" xfId="6545" xr:uid="{00000000-0005-0000-0000-00009F760000}"/>
    <cellStyle name="SAPBEXHLevel3 4 21 2" xfId="23109" xr:uid="{00000000-0005-0000-0000-0000A0760000}"/>
    <cellStyle name="SAPBEXHLevel3 4 22" xfId="7553" xr:uid="{00000000-0005-0000-0000-0000A1760000}"/>
    <cellStyle name="SAPBEXHLevel3 4 22 2" xfId="23713" xr:uid="{00000000-0005-0000-0000-0000A2760000}"/>
    <cellStyle name="SAPBEXHLevel3 4 23" xfId="14723" xr:uid="{00000000-0005-0000-0000-0000A3760000}"/>
    <cellStyle name="SAPBEXHLevel3 4 23 2" xfId="30198" xr:uid="{00000000-0005-0000-0000-0000A4760000}"/>
    <cellStyle name="SAPBEXHLevel3 4 24" xfId="5092" xr:uid="{00000000-0005-0000-0000-0000A5760000}"/>
    <cellStyle name="SAPBEXHLevel3 4 25" xfId="38055" xr:uid="{00000000-0005-0000-0000-0000A6760000}"/>
    <cellStyle name="SAPBEXHLevel3 4 26" xfId="40189" xr:uid="{2D4A8632-0FAA-446C-A942-0FAE60D69700}"/>
    <cellStyle name="SAPBEXHLevel3 4 27" xfId="44533" xr:uid="{1F67A1A1-6CB6-432F-8FF9-38817CC4B08A}"/>
    <cellStyle name="SAPBEXHLevel3 4 28" xfId="44678" xr:uid="{47A5AFF7-FC24-4243-873B-027B073FA6E7}"/>
    <cellStyle name="SAPBEXHLevel3 4 3" xfId="909" xr:uid="{00000000-0005-0000-0000-0000A7760000}"/>
    <cellStyle name="SAPBEXHLevel3 4 3 10" xfId="5094" xr:uid="{00000000-0005-0000-0000-0000A8760000}"/>
    <cellStyle name="SAPBEXHLevel3 4 3 11" xfId="38057" xr:uid="{00000000-0005-0000-0000-0000A9760000}"/>
    <cellStyle name="SAPBEXHLevel3 4 3 12" xfId="39419" xr:uid="{9332C342-1947-4F9C-BB50-1EF18A4E8F11}"/>
    <cellStyle name="SAPBEXHLevel3 4 3 13" xfId="43048" xr:uid="{74365297-EDC7-4D8C-9D10-191B206B0A90}"/>
    <cellStyle name="SAPBEXHLevel3 4 3 14" xfId="45241" xr:uid="{A16CCE36-C218-41FD-B922-6A9BF69514BB}"/>
    <cellStyle name="SAPBEXHLevel3 4 3 15" xfId="47567" xr:uid="{6F6D9D4C-00EE-4139-B7B2-120B6A3BB1CC}"/>
    <cellStyle name="SAPBEXHLevel3 4 3 2" xfId="3542" xr:uid="{00000000-0005-0000-0000-0000AA760000}"/>
    <cellStyle name="SAPBEXHLevel3 4 3 2 10" xfId="44267" xr:uid="{50E81AE6-5F53-474F-82B1-1F8014310FA6}"/>
    <cellStyle name="SAPBEXHLevel3 4 3 2 11" xfId="46457" xr:uid="{B900B890-C5DA-480C-BD86-0F260470C0F4}"/>
    <cellStyle name="SAPBEXHLevel3 4 3 2 12" xfId="48775" xr:uid="{79004592-4C9F-4FD0-8139-BE41BF2A273C}"/>
    <cellStyle name="SAPBEXHLevel3 4 3 2 2" xfId="8710" xr:uid="{00000000-0005-0000-0000-0000AB760000}"/>
    <cellStyle name="SAPBEXHLevel3 4 3 2 2 2" xfId="24739" xr:uid="{00000000-0005-0000-0000-0000AC760000}"/>
    <cellStyle name="SAPBEXHLevel3 4 3 2 3" xfId="11537" xr:uid="{00000000-0005-0000-0000-0000AD760000}"/>
    <cellStyle name="SAPBEXHLevel3 4 3 2 3 2" xfId="27404" xr:uid="{00000000-0005-0000-0000-0000AE760000}"/>
    <cellStyle name="SAPBEXHLevel3 4 3 2 4" xfId="10322" xr:uid="{00000000-0005-0000-0000-0000AF760000}"/>
    <cellStyle name="SAPBEXHLevel3 4 3 2 4 2" xfId="26264" xr:uid="{00000000-0005-0000-0000-0000B0760000}"/>
    <cellStyle name="SAPBEXHLevel3 4 3 2 5" xfId="16889" xr:uid="{00000000-0005-0000-0000-0000B1760000}"/>
    <cellStyle name="SAPBEXHLevel3 4 3 2 5 2" xfId="32027" xr:uid="{00000000-0005-0000-0000-0000B2760000}"/>
    <cellStyle name="SAPBEXHLevel3 4 3 2 6" xfId="19499" xr:uid="{00000000-0005-0000-0000-0000B3760000}"/>
    <cellStyle name="SAPBEXHLevel3 4 3 2 6 2" xfId="34446" xr:uid="{00000000-0005-0000-0000-0000B4760000}"/>
    <cellStyle name="SAPBEXHLevel3 4 3 2 7" xfId="21450" xr:uid="{00000000-0005-0000-0000-0000B5760000}"/>
    <cellStyle name="SAPBEXHLevel3 4 3 2 7 2" xfId="36376" xr:uid="{00000000-0005-0000-0000-0000B6760000}"/>
    <cellStyle name="SAPBEXHLevel3 4 3 2 8" xfId="6395" xr:uid="{00000000-0005-0000-0000-0000B7760000}"/>
    <cellStyle name="SAPBEXHLevel3 4 3 2 9" xfId="38518" xr:uid="{7E120DA0-6A07-4C71-AC98-CDEC65371025}"/>
    <cellStyle name="SAPBEXHLevel3 4 3 3" xfId="4019" xr:uid="{00000000-0005-0000-0000-0000B8760000}"/>
    <cellStyle name="SAPBEXHLevel3 4 3 3 2" xfId="9174" xr:uid="{00000000-0005-0000-0000-0000B9760000}"/>
    <cellStyle name="SAPBEXHLevel3 4 3 3 2 2" xfId="25170" xr:uid="{00000000-0005-0000-0000-0000BA760000}"/>
    <cellStyle name="SAPBEXHLevel3 4 3 3 3" xfId="11994" xr:uid="{00000000-0005-0000-0000-0000BB760000}"/>
    <cellStyle name="SAPBEXHLevel3 4 3 3 3 2" xfId="27838" xr:uid="{00000000-0005-0000-0000-0000BC760000}"/>
    <cellStyle name="SAPBEXHLevel3 4 3 3 4" xfId="14591" xr:uid="{00000000-0005-0000-0000-0000BD760000}"/>
    <cellStyle name="SAPBEXHLevel3 4 3 3 4 2" xfId="30093" xr:uid="{00000000-0005-0000-0000-0000BE760000}"/>
    <cellStyle name="SAPBEXHLevel3 4 3 3 5" xfId="17316" xr:uid="{00000000-0005-0000-0000-0000BF760000}"/>
    <cellStyle name="SAPBEXHLevel3 4 3 3 5 2" xfId="32437" xr:uid="{00000000-0005-0000-0000-0000C0760000}"/>
    <cellStyle name="SAPBEXHLevel3 4 3 3 6" xfId="19924" xr:uid="{00000000-0005-0000-0000-0000C1760000}"/>
    <cellStyle name="SAPBEXHLevel3 4 3 3 6 2" xfId="34865" xr:uid="{00000000-0005-0000-0000-0000C2760000}"/>
    <cellStyle name="SAPBEXHLevel3 4 3 3 7" xfId="21767" xr:uid="{00000000-0005-0000-0000-0000C3760000}"/>
    <cellStyle name="SAPBEXHLevel3 4 3 3 7 2" xfId="36689" xr:uid="{00000000-0005-0000-0000-0000C4760000}"/>
    <cellStyle name="SAPBEXHLevel3 4 3 4" xfId="5360" xr:uid="{00000000-0005-0000-0000-0000C5760000}"/>
    <cellStyle name="SAPBEXHLevel3 4 3 4 2" xfId="22631" xr:uid="{00000000-0005-0000-0000-0000C6760000}"/>
    <cellStyle name="SAPBEXHLevel3 4 3 5" xfId="7631" xr:uid="{00000000-0005-0000-0000-0000C7760000}"/>
    <cellStyle name="SAPBEXHLevel3 4 3 5 2" xfId="23769" xr:uid="{00000000-0005-0000-0000-0000C8760000}"/>
    <cellStyle name="SAPBEXHLevel3 4 3 6" xfId="13374" xr:uid="{00000000-0005-0000-0000-0000C9760000}"/>
    <cellStyle name="SAPBEXHLevel3 4 3 6 2" xfId="29060" xr:uid="{00000000-0005-0000-0000-0000CA760000}"/>
    <cellStyle name="SAPBEXHLevel3 4 3 7" xfId="5831" xr:uid="{00000000-0005-0000-0000-0000CB760000}"/>
    <cellStyle name="SAPBEXHLevel3 4 3 7 2" xfId="22848" xr:uid="{00000000-0005-0000-0000-0000CC760000}"/>
    <cellStyle name="SAPBEXHLevel3 4 3 8" xfId="6674" xr:uid="{00000000-0005-0000-0000-0000CD760000}"/>
    <cellStyle name="SAPBEXHLevel3 4 3 8 2" xfId="23173" xr:uid="{00000000-0005-0000-0000-0000CE760000}"/>
    <cellStyle name="SAPBEXHLevel3 4 3 9" xfId="17133" xr:uid="{00000000-0005-0000-0000-0000CF760000}"/>
    <cellStyle name="SAPBEXHLevel3 4 3 9 2" xfId="32267" xr:uid="{00000000-0005-0000-0000-0000D0760000}"/>
    <cellStyle name="SAPBEXHLevel3 4 4" xfId="3543" xr:uid="{00000000-0005-0000-0000-0000D1760000}"/>
    <cellStyle name="SAPBEXHLevel3 4 4 10" xfId="45242" xr:uid="{AFE38E0F-E4B6-468E-80DC-BFA0BAB6AAB2}"/>
    <cellStyle name="SAPBEXHLevel3 4 4 11" xfId="47568" xr:uid="{413FAE7F-66B3-4D44-9F7E-AAC1833F318E}"/>
    <cellStyle name="SAPBEXHLevel3 4 4 2" xfId="4018" xr:uid="{00000000-0005-0000-0000-0000D2760000}"/>
    <cellStyle name="SAPBEXHLevel3 4 4 2 10" xfId="46458" xr:uid="{59DAB4EF-BBFB-48DE-8B83-7833B36E4BB8}"/>
    <cellStyle name="SAPBEXHLevel3 4 4 2 11" xfId="48776" xr:uid="{12AC0F31-EAC5-4CC1-AB4A-1D8B57979D02}"/>
    <cellStyle name="SAPBEXHLevel3 4 4 2 2" xfId="9173" xr:uid="{00000000-0005-0000-0000-0000D3760000}"/>
    <cellStyle name="SAPBEXHLevel3 4 4 2 2 2" xfId="25169" xr:uid="{00000000-0005-0000-0000-0000D4760000}"/>
    <cellStyle name="SAPBEXHLevel3 4 4 2 3" xfId="11993" xr:uid="{00000000-0005-0000-0000-0000D5760000}"/>
    <cellStyle name="SAPBEXHLevel3 4 4 2 3 2" xfId="27837" xr:uid="{00000000-0005-0000-0000-0000D6760000}"/>
    <cellStyle name="SAPBEXHLevel3 4 4 2 4" xfId="10237" xr:uid="{00000000-0005-0000-0000-0000D7760000}"/>
    <cellStyle name="SAPBEXHLevel3 4 4 2 4 2" xfId="26199" xr:uid="{00000000-0005-0000-0000-0000D8760000}"/>
    <cellStyle name="SAPBEXHLevel3 4 4 2 5" xfId="17315" xr:uid="{00000000-0005-0000-0000-0000D9760000}"/>
    <cellStyle name="SAPBEXHLevel3 4 4 2 5 2" xfId="32436" xr:uid="{00000000-0005-0000-0000-0000DA760000}"/>
    <cellStyle name="SAPBEXHLevel3 4 4 2 6" xfId="19923" xr:uid="{00000000-0005-0000-0000-0000DB760000}"/>
    <cellStyle name="SAPBEXHLevel3 4 4 2 6 2" xfId="34864" xr:uid="{00000000-0005-0000-0000-0000DC760000}"/>
    <cellStyle name="SAPBEXHLevel3 4 4 2 7" xfId="21473" xr:uid="{00000000-0005-0000-0000-0000DD760000}"/>
    <cellStyle name="SAPBEXHLevel3 4 4 2 7 2" xfId="36399" xr:uid="{00000000-0005-0000-0000-0000DE760000}"/>
    <cellStyle name="SAPBEXHLevel3 4 4 2 8" xfId="38517" xr:uid="{62836C9F-99D4-4FB8-BC18-AA62BB22C826}"/>
    <cellStyle name="SAPBEXHLevel3 4 4 2 9" xfId="44268" xr:uid="{1C094F6C-7364-43B6-98FE-9527F656AD83}"/>
    <cellStyle name="SAPBEXHLevel3 4 4 3" xfId="8711" xr:uid="{00000000-0005-0000-0000-0000DF760000}"/>
    <cellStyle name="SAPBEXHLevel3 4 4 3 2" xfId="24740" xr:uid="{00000000-0005-0000-0000-0000E0760000}"/>
    <cellStyle name="SAPBEXHLevel3 4 4 4" xfId="11538" xr:uid="{00000000-0005-0000-0000-0000E1760000}"/>
    <cellStyle name="SAPBEXHLevel3 4 4 4 2" xfId="27405" xr:uid="{00000000-0005-0000-0000-0000E2760000}"/>
    <cellStyle name="SAPBEXHLevel3 4 4 5" xfId="10321" xr:uid="{00000000-0005-0000-0000-0000E3760000}"/>
    <cellStyle name="SAPBEXHLevel3 4 4 5 2" xfId="26263" xr:uid="{00000000-0005-0000-0000-0000E4760000}"/>
    <cellStyle name="SAPBEXHLevel3 4 4 6" xfId="16890" xr:uid="{00000000-0005-0000-0000-0000E5760000}"/>
    <cellStyle name="SAPBEXHLevel3 4 4 6 2" xfId="32028" xr:uid="{00000000-0005-0000-0000-0000E6760000}"/>
    <cellStyle name="SAPBEXHLevel3 4 4 7" xfId="19500" xr:uid="{00000000-0005-0000-0000-0000E7760000}"/>
    <cellStyle name="SAPBEXHLevel3 4 4 7 2" xfId="34447" xr:uid="{00000000-0005-0000-0000-0000E8760000}"/>
    <cellStyle name="SAPBEXHLevel3 4 4 8" xfId="39418" xr:uid="{7681E5DB-ACB9-4157-A871-3EDEB8EEF45D}"/>
    <cellStyle name="SAPBEXHLevel3 4 4 9" xfId="43049" xr:uid="{E3487054-A073-469D-8336-165A266A2D06}"/>
    <cellStyle name="SAPBEXHLevel3 4 5" xfId="3544" xr:uid="{00000000-0005-0000-0000-0000E9760000}"/>
    <cellStyle name="SAPBEXHLevel3 4 5 10" xfId="45243" xr:uid="{EE18E1F0-A81B-424F-9CC5-B49AB7B5996F}"/>
    <cellStyle name="SAPBEXHLevel3 4 5 11" xfId="47569" xr:uid="{B8B370A0-9241-4BEC-AE47-E2556859A65B}"/>
    <cellStyle name="SAPBEXHLevel3 4 5 2" xfId="3708" xr:uid="{00000000-0005-0000-0000-0000EA760000}"/>
    <cellStyle name="SAPBEXHLevel3 4 5 2 10" xfId="46459" xr:uid="{70382F6C-D8DB-4213-811A-42233B9153DF}"/>
    <cellStyle name="SAPBEXHLevel3 4 5 2 11" xfId="48777" xr:uid="{F52225C5-7698-4207-85FA-886AE0D493A3}"/>
    <cellStyle name="SAPBEXHLevel3 4 5 2 2" xfId="8876" xr:uid="{00000000-0005-0000-0000-0000EB760000}"/>
    <cellStyle name="SAPBEXHLevel3 4 5 2 2 2" xfId="24905" xr:uid="{00000000-0005-0000-0000-0000EC760000}"/>
    <cellStyle name="SAPBEXHLevel3 4 5 2 3" xfId="11703" xr:uid="{00000000-0005-0000-0000-0000ED760000}"/>
    <cellStyle name="SAPBEXHLevel3 4 5 2 3 2" xfId="27570" xr:uid="{00000000-0005-0000-0000-0000EE760000}"/>
    <cellStyle name="SAPBEXHLevel3 4 5 2 4" xfId="13618" xr:uid="{00000000-0005-0000-0000-0000EF760000}"/>
    <cellStyle name="SAPBEXHLevel3 4 5 2 4 2" xfId="29242" xr:uid="{00000000-0005-0000-0000-0000F0760000}"/>
    <cellStyle name="SAPBEXHLevel3 4 5 2 5" xfId="17055" xr:uid="{00000000-0005-0000-0000-0000F1760000}"/>
    <cellStyle name="SAPBEXHLevel3 4 5 2 5 2" xfId="32193" xr:uid="{00000000-0005-0000-0000-0000F2760000}"/>
    <cellStyle name="SAPBEXHLevel3 4 5 2 6" xfId="19665" xr:uid="{00000000-0005-0000-0000-0000F3760000}"/>
    <cellStyle name="SAPBEXHLevel3 4 5 2 6 2" xfId="34612" xr:uid="{00000000-0005-0000-0000-0000F4760000}"/>
    <cellStyle name="SAPBEXHLevel3 4 5 2 7" xfId="15720" xr:uid="{00000000-0005-0000-0000-0000F5760000}"/>
    <cellStyle name="SAPBEXHLevel3 4 5 2 7 2" xfId="30997" xr:uid="{00000000-0005-0000-0000-0000F6760000}"/>
    <cellStyle name="SAPBEXHLevel3 4 5 2 8" xfId="38516" xr:uid="{3F731F14-C012-45E7-9BD4-8F5561CC98B2}"/>
    <cellStyle name="SAPBEXHLevel3 4 5 2 9" xfId="44269" xr:uid="{CE2318A1-E4EB-47E4-87CC-3C250D65860A}"/>
    <cellStyle name="SAPBEXHLevel3 4 5 3" xfId="8712" xr:uid="{00000000-0005-0000-0000-0000F7760000}"/>
    <cellStyle name="SAPBEXHLevel3 4 5 3 2" xfId="24741" xr:uid="{00000000-0005-0000-0000-0000F8760000}"/>
    <cellStyle name="SAPBEXHLevel3 4 5 4" xfId="11539" xr:uid="{00000000-0005-0000-0000-0000F9760000}"/>
    <cellStyle name="SAPBEXHLevel3 4 5 4 2" xfId="27406" xr:uid="{00000000-0005-0000-0000-0000FA760000}"/>
    <cellStyle name="SAPBEXHLevel3 4 5 5" xfId="13599" xr:uid="{00000000-0005-0000-0000-0000FB760000}"/>
    <cellStyle name="SAPBEXHLevel3 4 5 5 2" xfId="29223" xr:uid="{00000000-0005-0000-0000-0000FC760000}"/>
    <cellStyle name="SAPBEXHLevel3 4 5 6" xfId="16891" xr:uid="{00000000-0005-0000-0000-0000FD760000}"/>
    <cellStyle name="SAPBEXHLevel3 4 5 6 2" xfId="32029" xr:uid="{00000000-0005-0000-0000-0000FE760000}"/>
    <cellStyle name="SAPBEXHLevel3 4 5 7" xfId="19501" xr:uid="{00000000-0005-0000-0000-0000FF760000}"/>
    <cellStyle name="SAPBEXHLevel3 4 5 7 2" xfId="34448" xr:uid="{00000000-0005-0000-0000-000000770000}"/>
    <cellStyle name="SAPBEXHLevel3 4 5 8" xfId="40555" xr:uid="{03B41334-14E9-45A5-84A5-EB50F00B45D0}"/>
    <cellStyle name="SAPBEXHLevel3 4 5 9" xfId="43050" xr:uid="{7FC2B9AF-2220-4162-871F-BAD8B04D3B7D}"/>
    <cellStyle name="SAPBEXHLevel3 4 6" xfId="3545" xr:uid="{00000000-0005-0000-0000-000001770000}"/>
    <cellStyle name="SAPBEXHLevel3 4 6 10" xfId="45244" xr:uid="{4E3FB429-A6C6-46ED-BFCE-FDE23828406C}"/>
    <cellStyle name="SAPBEXHLevel3 4 6 11" xfId="47570" xr:uid="{C21263EB-A9EB-452A-867C-95B657F4FC69}"/>
    <cellStyle name="SAPBEXHLevel3 4 6 2" xfId="4932" xr:uid="{00000000-0005-0000-0000-000002770000}"/>
    <cellStyle name="SAPBEXHLevel3 4 6 2 10" xfId="46460" xr:uid="{5594B238-2263-4F83-88F9-EE6958424741}"/>
    <cellStyle name="SAPBEXHLevel3 4 6 2 11" xfId="48778" xr:uid="{2BD207F4-7BB3-42DE-9E6E-36797AE81B82}"/>
    <cellStyle name="SAPBEXHLevel3 4 6 2 2" xfId="10086" xr:uid="{00000000-0005-0000-0000-000003770000}"/>
    <cellStyle name="SAPBEXHLevel3 4 6 2 2 2" xfId="26064" xr:uid="{00000000-0005-0000-0000-000004770000}"/>
    <cellStyle name="SAPBEXHLevel3 4 6 2 3" xfId="12904" xr:uid="{00000000-0005-0000-0000-000005770000}"/>
    <cellStyle name="SAPBEXHLevel3 4 6 2 3 2" xfId="28743" xr:uid="{00000000-0005-0000-0000-000006770000}"/>
    <cellStyle name="SAPBEXHLevel3 4 6 2 4" xfId="10139" xr:uid="{00000000-0005-0000-0000-000007770000}"/>
    <cellStyle name="SAPBEXHLevel3 4 6 2 4 2" xfId="26108" xr:uid="{00000000-0005-0000-0000-000008770000}"/>
    <cellStyle name="SAPBEXHLevel3 4 6 2 5" xfId="18221" xr:uid="{00000000-0005-0000-0000-000009770000}"/>
    <cellStyle name="SAPBEXHLevel3 4 6 2 5 2" xfId="33326" xr:uid="{00000000-0005-0000-0000-00000A770000}"/>
    <cellStyle name="SAPBEXHLevel3 4 6 2 6" xfId="20829" xr:uid="{00000000-0005-0000-0000-00000B770000}"/>
    <cellStyle name="SAPBEXHLevel3 4 6 2 6 2" xfId="35760" xr:uid="{00000000-0005-0000-0000-00000C770000}"/>
    <cellStyle name="SAPBEXHLevel3 4 6 2 7" xfId="20969" xr:uid="{00000000-0005-0000-0000-00000D770000}"/>
    <cellStyle name="SAPBEXHLevel3 4 6 2 7 2" xfId="35895" xr:uid="{00000000-0005-0000-0000-00000E770000}"/>
    <cellStyle name="SAPBEXHLevel3 4 6 2 8" xfId="38515" xr:uid="{654A8B89-950C-4C74-8220-1918E06D316D}"/>
    <cellStyle name="SAPBEXHLevel3 4 6 2 9" xfId="44270" xr:uid="{26B8A80D-94BB-4B0D-AB27-03D3FC459E82}"/>
    <cellStyle name="SAPBEXHLevel3 4 6 3" xfId="8713" xr:uid="{00000000-0005-0000-0000-00000F770000}"/>
    <cellStyle name="SAPBEXHLevel3 4 6 3 2" xfId="24742" xr:uid="{00000000-0005-0000-0000-000010770000}"/>
    <cellStyle name="SAPBEXHLevel3 4 6 4" xfId="11540" xr:uid="{00000000-0005-0000-0000-000011770000}"/>
    <cellStyle name="SAPBEXHLevel3 4 6 4 2" xfId="27407" xr:uid="{00000000-0005-0000-0000-000012770000}"/>
    <cellStyle name="SAPBEXHLevel3 4 6 5" xfId="10320" xr:uid="{00000000-0005-0000-0000-000013770000}"/>
    <cellStyle name="SAPBEXHLevel3 4 6 5 2" xfId="26262" xr:uid="{00000000-0005-0000-0000-000014770000}"/>
    <cellStyle name="SAPBEXHLevel3 4 6 6" xfId="16892" xr:uid="{00000000-0005-0000-0000-000015770000}"/>
    <cellStyle name="SAPBEXHLevel3 4 6 6 2" xfId="32030" xr:uid="{00000000-0005-0000-0000-000016770000}"/>
    <cellStyle name="SAPBEXHLevel3 4 6 7" xfId="19502" xr:uid="{00000000-0005-0000-0000-000017770000}"/>
    <cellStyle name="SAPBEXHLevel3 4 6 7 2" xfId="34449" xr:uid="{00000000-0005-0000-0000-000018770000}"/>
    <cellStyle name="SAPBEXHLevel3 4 6 8" xfId="40556" xr:uid="{37059EC6-FC89-4276-A02C-4809909E731A}"/>
    <cellStyle name="SAPBEXHLevel3 4 6 9" xfId="43051" xr:uid="{53C1ED10-5D07-471A-8C21-37FCCE48571D}"/>
    <cellStyle name="SAPBEXHLevel3 4 7" xfId="3546" xr:uid="{00000000-0005-0000-0000-000019770000}"/>
    <cellStyle name="SAPBEXHLevel3 4 7 10" xfId="45245" xr:uid="{ABF6A488-4B0F-44EA-9417-353E794BF4C3}"/>
    <cellStyle name="SAPBEXHLevel3 4 7 11" xfId="47571" xr:uid="{0C20AD4B-BF71-43B6-A43D-A5E12B04B0A6}"/>
    <cellStyle name="SAPBEXHLevel3 4 7 2" xfId="4017" xr:uid="{00000000-0005-0000-0000-00001A770000}"/>
    <cellStyle name="SAPBEXHLevel3 4 7 2 10" xfId="46461" xr:uid="{9B70DFE9-96FD-4CD9-8FDE-FFEE39AE6780}"/>
    <cellStyle name="SAPBEXHLevel3 4 7 2 11" xfId="48779" xr:uid="{EC5B30E1-A02F-464F-A372-A3934C75E347}"/>
    <cellStyle name="SAPBEXHLevel3 4 7 2 2" xfId="9172" xr:uid="{00000000-0005-0000-0000-00001B770000}"/>
    <cellStyle name="SAPBEXHLevel3 4 7 2 2 2" xfId="25168" xr:uid="{00000000-0005-0000-0000-00001C770000}"/>
    <cellStyle name="SAPBEXHLevel3 4 7 2 3" xfId="11992" xr:uid="{00000000-0005-0000-0000-00001D770000}"/>
    <cellStyle name="SAPBEXHLevel3 4 7 2 3 2" xfId="27836" xr:uid="{00000000-0005-0000-0000-00001E770000}"/>
    <cellStyle name="SAPBEXHLevel3 4 7 2 4" xfId="6486" xr:uid="{00000000-0005-0000-0000-00001F770000}"/>
    <cellStyle name="SAPBEXHLevel3 4 7 2 4 2" xfId="23094" xr:uid="{00000000-0005-0000-0000-000020770000}"/>
    <cellStyle name="SAPBEXHLevel3 4 7 2 5" xfId="17314" xr:uid="{00000000-0005-0000-0000-000021770000}"/>
    <cellStyle name="SAPBEXHLevel3 4 7 2 5 2" xfId="32435" xr:uid="{00000000-0005-0000-0000-000022770000}"/>
    <cellStyle name="SAPBEXHLevel3 4 7 2 6" xfId="19922" xr:uid="{00000000-0005-0000-0000-000023770000}"/>
    <cellStyle name="SAPBEXHLevel3 4 7 2 6 2" xfId="34863" xr:uid="{00000000-0005-0000-0000-000024770000}"/>
    <cellStyle name="SAPBEXHLevel3 4 7 2 7" xfId="21768" xr:uid="{00000000-0005-0000-0000-000025770000}"/>
    <cellStyle name="SAPBEXHLevel3 4 7 2 7 2" xfId="36690" xr:uid="{00000000-0005-0000-0000-000026770000}"/>
    <cellStyle name="SAPBEXHLevel3 4 7 2 8" xfId="38514" xr:uid="{C9CE927B-19B5-4C47-A51A-7D218D1C7915}"/>
    <cellStyle name="SAPBEXHLevel3 4 7 2 9" xfId="44271" xr:uid="{9521B259-FEE2-486B-BB6C-63D22A3B8AF6}"/>
    <cellStyle name="SAPBEXHLevel3 4 7 3" xfId="8714" xr:uid="{00000000-0005-0000-0000-000027770000}"/>
    <cellStyle name="SAPBEXHLevel3 4 7 3 2" xfId="24743" xr:uid="{00000000-0005-0000-0000-000028770000}"/>
    <cellStyle name="SAPBEXHLevel3 4 7 4" xfId="11541" xr:uid="{00000000-0005-0000-0000-000029770000}"/>
    <cellStyle name="SAPBEXHLevel3 4 7 4 2" xfId="27408" xr:uid="{00000000-0005-0000-0000-00002A770000}"/>
    <cellStyle name="SAPBEXHLevel3 4 7 5" xfId="15275" xr:uid="{00000000-0005-0000-0000-00002B770000}"/>
    <cellStyle name="SAPBEXHLevel3 4 7 5 2" xfId="30684" xr:uid="{00000000-0005-0000-0000-00002C770000}"/>
    <cellStyle name="SAPBEXHLevel3 4 7 6" xfId="16893" xr:uid="{00000000-0005-0000-0000-00002D770000}"/>
    <cellStyle name="SAPBEXHLevel3 4 7 6 2" xfId="32031" xr:uid="{00000000-0005-0000-0000-00002E770000}"/>
    <cellStyle name="SAPBEXHLevel3 4 7 7" xfId="19503" xr:uid="{00000000-0005-0000-0000-00002F770000}"/>
    <cellStyle name="SAPBEXHLevel3 4 7 7 2" xfId="34450" xr:uid="{00000000-0005-0000-0000-000030770000}"/>
    <cellStyle name="SAPBEXHLevel3 4 7 8" xfId="39417" xr:uid="{8E27C5E5-60BE-4CFB-876B-E995F17374D5}"/>
    <cellStyle name="SAPBEXHLevel3 4 7 9" xfId="43052" xr:uid="{6677808C-8F06-4431-B6B3-F60FD4C0A76F}"/>
    <cellStyle name="SAPBEXHLevel3 4 8" xfId="3547" xr:uid="{00000000-0005-0000-0000-000031770000}"/>
    <cellStyle name="SAPBEXHLevel3 4 8 10" xfId="45246" xr:uid="{F9E98F9D-E7AE-42AA-B2E8-ABC3380543D4}"/>
    <cellStyle name="SAPBEXHLevel3 4 8 11" xfId="47572" xr:uid="{E43C805D-D49B-46E1-9EF9-E49698C6D0C6}"/>
    <cellStyle name="SAPBEXHLevel3 4 8 2" xfId="4016" xr:uid="{00000000-0005-0000-0000-000032770000}"/>
    <cellStyle name="SAPBEXHLevel3 4 8 2 10" xfId="46462" xr:uid="{9156A44A-4FCE-4119-84DB-85A5AEBC7B69}"/>
    <cellStyle name="SAPBEXHLevel3 4 8 2 11" xfId="48780" xr:uid="{316F72B6-0F66-432A-AFFE-66FD48560A15}"/>
    <cellStyle name="SAPBEXHLevel3 4 8 2 2" xfId="9171" xr:uid="{00000000-0005-0000-0000-000033770000}"/>
    <cellStyle name="SAPBEXHLevel3 4 8 2 2 2" xfId="25167" xr:uid="{00000000-0005-0000-0000-000034770000}"/>
    <cellStyle name="SAPBEXHLevel3 4 8 2 3" xfId="11991" xr:uid="{00000000-0005-0000-0000-000035770000}"/>
    <cellStyle name="SAPBEXHLevel3 4 8 2 3 2" xfId="27835" xr:uid="{00000000-0005-0000-0000-000036770000}"/>
    <cellStyle name="SAPBEXHLevel3 4 8 2 4" xfId="14592" xr:uid="{00000000-0005-0000-0000-000037770000}"/>
    <cellStyle name="SAPBEXHLevel3 4 8 2 4 2" xfId="30094" xr:uid="{00000000-0005-0000-0000-000038770000}"/>
    <cellStyle name="SAPBEXHLevel3 4 8 2 5" xfId="17313" xr:uid="{00000000-0005-0000-0000-000039770000}"/>
    <cellStyle name="SAPBEXHLevel3 4 8 2 5 2" xfId="32434" xr:uid="{00000000-0005-0000-0000-00003A770000}"/>
    <cellStyle name="SAPBEXHLevel3 4 8 2 6" xfId="19921" xr:uid="{00000000-0005-0000-0000-00003B770000}"/>
    <cellStyle name="SAPBEXHLevel3 4 8 2 6 2" xfId="34862" xr:uid="{00000000-0005-0000-0000-00003C770000}"/>
    <cellStyle name="SAPBEXHLevel3 4 8 2 7" xfId="21472" xr:uid="{00000000-0005-0000-0000-00003D770000}"/>
    <cellStyle name="SAPBEXHLevel3 4 8 2 7 2" xfId="36398" xr:uid="{00000000-0005-0000-0000-00003E770000}"/>
    <cellStyle name="SAPBEXHLevel3 4 8 2 8" xfId="38513" xr:uid="{14D98B59-B7E8-4C19-B8DB-59E63AC7138A}"/>
    <cellStyle name="SAPBEXHLevel3 4 8 2 9" xfId="44272" xr:uid="{18173E2C-09BA-4005-8B8C-7747EFF9AEE0}"/>
    <cellStyle name="SAPBEXHLevel3 4 8 3" xfId="8715" xr:uid="{00000000-0005-0000-0000-00003F770000}"/>
    <cellStyle name="SAPBEXHLevel3 4 8 3 2" xfId="24744" xr:uid="{00000000-0005-0000-0000-000040770000}"/>
    <cellStyle name="SAPBEXHLevel3 4 8 4" xfId="11542" xr:uid="{00000000-0005-0000-0000-000041770000}"/>
    <cellStyle name="SAPBEXHLevel3 4 8 4 2" xfId="27409" xr:uid="{00000000-0005-0000-0000-000042770000}"/>
    <cellStyle name="SAPBEXHLevel3 4 8 5" xfId="14965" xr:uid="{00000000-0005-0000-0000-000043770000}"/>
    <cellStyle name="SAPBEXHLevel3 4 8 5 2" xfId="30412" xr:uid="{00000000-0005-0000-0000-000044770000}"/>
    <cellStyle name="SAPBEXHLevel3 4 8 6" xfId="16894" xr:uid="{00000000-0005-0000-0000-000045770000}"/>
    <cellStyle name="SAPBEXHLevel3 4 8 6 2" xfId="32032" xr:uid="{00000000-0005-0000-0000-000046770000}"/>
    <cellStyle name="SAPBEXHLevel3 4 8 7" xfId="19504" xr:uid="{00000000-0005-0000-0000-000047770000}"/>
    <cellStyle name="SAPBEXHLevel3 4 8 7 2" xfId="34451" xr:uid="{00000000-0005-0000-0000-000048770000}"/>
    <cellStyle name="SAPBEXHLevel3 4 8 8" xfId="39416" xr:uid="{6BBFD01C-099D-4131-9488-5FFACAD7BA79}"/>
    <cellStyle name="SAPBEXHLevel3 4 8 9" xfId="43053" xr:uid="{BC019EBC-6095-4E05-97C8-841D0274D2B6}"/>
    <cellStyle name="SAPBEXHLevel3 4 9" xfId="3548" xr:uid="{00000000-0005-0000-0000-000049770000}"/>
    <cellStyle name="SAPBEXHLevel3 4 9 10" xfId="45247" xr:uid="{355D1105-BDD3-4F40-BDC2-12C20190F986}"/>
    <cellStyle name="SAPBEXHLevel3 4 9 11" xfId="47573" xr:uid="{89A767A1-8645-4D84-AFD3-0156982A8650}"/>
    <cellStyle name="SAPBEXHLevel3 4 9 2" xfId="3711" xr:uid="{00000000-0005-0000-0000-00004A770000}"/>
    <cellStyle name="SAPBEXHLevel3 4 9 2 10" xfId="46463" xr:uid="{5C8272DC-459E-47CC-BAA2-B0520514EA62}"/>
    <cellStyle name="SAPBEXHLevel3 4 9 2 11" xfId="48781" xr:uid="{86AFD7BE-3EFB-4EF7-8F03-A619BCA86A33}"/>
    <cellStyle name="SAPBEXHLevel3 4 9 2 2" xfId="8879" xr:uid="{00000000-0005-0000-0000-00004B770000}"/>
    <cellStyle name="SAPBEXHLevel3 4 9 2 2 2" xfId="24908" xr:uid="{00000000-0005-0000-0000-00004C770000}"/>
    <cellStyle name="SAPBEXHLevel3 4 9 2 3" xfId="11706" xr:uid="{00000000-0005-0000-0000-00004D770000}"/>
    <cellStyle name="SAPBEXHLevel3 4 9 2 3 2" xfId="27573" xr:uid="{00000000-0005-0000-0000-00004E770000}"/>
    <cellStyle name="SAPBEXHLevel3 4 9 2 4" xfId="7440" xr:uid="{00000000-0005-0000-0000-00004F770000}"/>
    <cellStyle name="SAPBEXHLevel3 4 9 2 4 2" xfId="23631" xr:uid="{00000000-0005-0000-0000-000050770000}"/>
    <cellStyle name="SAPBEXHLevel3 4 9 2 5" xfId="17058" xr:uid="{00000000-0005-0000-0000-000051770000}"/>
    <cellStyle name="SAPBEXHLevel3 4 9 2 5 2" xfId="32196" xr:uid="{00000000-0005-0000-0000-000052770000}"/>
    <cellStyle name="SAPBEXHLevel3 4 9 2 6" xfId="19668" xr:uid="{00000000-0005-0000-0000-000053770000}"/>
    <cellStyle name="SAPBEXHLevel3 4 9 2 6 2" xfId="34615" xr:uid="{00000000-0005-0000-0000-000054770000}"/>
    <cellStyle name="SAPBEXHLevel3 4 9 2 7" xfId="21641" xr:uid="{00000000-0005-0000-0000-000055770000}"/>
    <cellStyle name="SAPBEXHLevel3 4 9 2 7 2" xfId="36567" xr:uid="{00000000-0005-0000-0000-000056770000}"/>
    <cellStyle name="SAPBEXHLevel3 4 9 2 8" xfId="38512" xr:uid="{0A02A2F7-9E7A-4E70-A2A0-CA5F67E6F883}"/>
    <cellStyle name="SAPBEXHLevel3 4 9 2 9" xfId="44273" xr:uid="{1F446822-0DBD-47D1-BBDC-8CA21FFD356E}"/>
    <cellStyle name="SAPBEXHLevel3 4 9 3" xfId="8716" xr:uid="{00000000-0005-0000-0000-000057770000}"/>
    <cellStyle name="SAPBEXHLevel3 4 9 3 2" xfId="24745" xr:uid="{00000000-0005-0000-0000-000058770000}"/>
    <cellStyle name="SAPBEXHLevel3 4 9 4" xfId="11543" xr:uid="{00000000-0005-0000-0000-000059770000}"/>
    <cellStyle name="SAPBEXHLevel3 4 9 4 2" xfId="27410" xr:uid="{00000000-0005-0000-0000-00005A770000}"/>
    <cellStyle name="SAPBEXHLevel3 4 9 5" xfId="13900" xr:uid="{00000000-0005-0000-0000-00005B770000}"/>
    <cellStyle name="SAPBEXHLevel3 4 9 5 2" xfId="29488" xr:uid="{00000000-0005-0000-0000-00005C770000}"/>
    <cellStyle name="SAPBEXHLevel3 4 9 6" xfId="16895" xr:uid="{00000000-0005-0000-0000-00005D770000}"/>
    <cellStyle name="SAPBEXHLevel3 4 9 6 2" xfId="32033" xr:uid="{00000000-0005-0000-0000-00005E770000}"/>
    <cellStyle name="SAPBEXHLevel3 4 9 7" xfId="19505" xr:uid="{00000000-0005-0000-0000-00005F770000}"/>
    <cellStyle name="SAPBEXHLevel3 4 9 7 2" xfId="34452" xr:uid="{00000000-0005-0000-0000-000060770000}"/>
    <cellStyle name="SAPBEXHLevel3 4 9 8" xfId="40554" xr:uid="{D7B8E72D-7E48-481C-9D79-D6EAFAA3AC57}"/>
    <cellStyle name="SAPBEXHLevel3 4 9 9" xfId="43054" xr:uid="{0A3EF20E-0710-4C24-BB4B-ED6136915B3D}"/>
    <cellStyle name="SAPBEXHLevel3 5" xfId="910" xr:uid="{00000000-0005-0000-0000-000061770000}"/>
    <cellStyle name="SAPBEXHLevel3 5 10" xfId="3550" xr:uid="{00000000-0005-0000-0000-000062770000}"/>
    <cellStyle name="SAPBEXHLevel3 5 10 10" xfId="45248" xr:uid="{B907FFC4-9B0B-4172-AA37-2AAE10FAB19D}"/>
    <cellStyle name="SAPBEXHLevel3 5 10 11" xfId="47574" xr:uid="{6DC2AC62-7FDA-4F85-A173-55DF0BD1F678}"/>
    <cellStyle name="SAPBEXHLevel3 5 10 2" xfId="4014" xr:uid="{00000000-0005-0000-0000-000063770000}"/>
    <cellStyle name="SAPBEXHLevel3 5 10 2 10" xfId="46464" xr:uid="{95C50791-9DD6-4B01-9295-ADD41D032553}"/>
    <cellStyle name="SAPBEXHLevel3 5 10 2 11" xfId="48782" xr:uid="{6B421A0D-64D5-422E-829B-E4CC00A3B769}"/>
    <cellStyle name="SAPBEXHLevel3 5 10 2 2" xfId="9169" xr:uid="{00000000-0005-0000-0000-000064770000}"/>
    <cellStyle name="SAPBEXHLevel3 5 10 2 2 2" xfId="25165" xr:uid="{00000000-0005-0000-0000-000065770000}"/>
    <cellStyle name="SAPBEXHLevel3 5 10 2 3" xfId="11989" xr:uid="{00000000-0005-0000-0000-000066770000}"/>
    <cellStyle name="SAPBEXHLevel3 5 10 2 3 2" xfId="27833" xr:uid="{00000000-0005-0000-0000-000067770000}"/>
    <cellStyle name="SAPBEXHLevel3 5 10 2 4" xfId="15236" xr:uid="{00000000-0005-0000-0000-000068770000}"/>
    <cellStyle name="SAPBEXHLevel3 5 10 2 4 2" xfId="30649" xr:uid="{00000000-0005-0000-0000-000069770000}"/>
    <cellStyle name="SAPBEXHLevel3 5 10 2 5" xfId="17311" xr:uid="{00000000-0005-0000-0000-00006A770000}"/>
    <cellStyle name="SAPBEXHLevel3 5 10 2 5 2" xfId="32432" xr:uid="{00000000-0005-0000-0000-00006B770000}"/>
    <cellStyle name="SAPBEXHLevel3 5 10 2 6" xfId="19919" xr:uid="{00000000-0005-0000-0000-00006C770000}"/>
    <cellStyle name="SAPBEXHLevel3 5 10 2 6 2" xfId="34860" xr:uid="{00000000-0005-0000-0000-00006D770000}"/>
    <cellStyle name="SAPBEXHLevel3 5 10 2 7" xfId="18371" xr:uid="{00000000-0005-0000-0000-00006E770000}"/>
    <cellStyle name="SAPBEXHLevel3 5 10 2 7 2" xfId="33432" xr:uid="{00000000-0005-0000-0000-00006F770000}"/>
    <cellStyle name="SAPBEXHLevel3 5 10 2 8" xfId="38511" xr:uid="{45388B62-1325-4494-B05A-309FFD6CDE6C}"/>
    <cellStyle name="SAPBEXHLevel3 5 10 2 9" xfId="44274" xr:uid="{1EF9B1FB-905B-4568-AA3F-587BCD0364C7}"/>
    <cellStyle name="SAPBEXHLevel3 5 10 3" xfId="8718" xr:uid="{00000000-0005-0000-0000-000070770000}"/>
    <cellStyle name="SAPBEXHLevel3 5 10 3 2" xfId="24747" xr:uid="{00000000-0005-0000-0000-000071770000}"/>
    <cellStyle name="SAPBEXHLevel3 5 10 4" xfId="11545" xr:uid="{00000000-0005-0000-0000-000072770000}"/>
    <cellStyle name="SAPBEXHLevel3 5 10 4 2" xfId="27412" xr:uid="{00000000-0005-0000-0000-000073770000}"/>
    <cellStyle name="SAPBEXHLevel3 5 10 5" xfId="5779" xr:uid="{00000000-0005-0000-0000-000074770000}"/>
    <cellStyle name="SAPBEXHLevel3 5 10 5 2" xfId="22814" xr:uid="{00000000-0005-0000-0000-000075770000}"/>
    <cellStyle name="SAPBEXHLevel3 5 10 6" xfId="16897" xr:uid="{00000000-0005-0000-0000-000076770000}"/>
    <cellStyle name="SAPBEXHLevel3 5 10 6 2" xfId="32035" xr:uid="{00000000-0005-0000-0000-000077770000}"/>
    <cellStyle name="SAPBEXHLevel3 5 10 7" xfId="19507" xr:uid="{00000000-0005-0000-0000-000078770000}"/>
    <cellStyle name="SAPBEXHLevel3 5 10 7 2" xfId="34454" xr:uid="{00000000-0005-0000-0000-000079770000}"/>
    <cellStyle name="SAPBEXHLevel3 5 10 8" xfId="39415" xr:uid="{C99DBD67-0FE0-44CE-95B1-385C8577B68F}"/>
    <cellStyle name="SAPBEXHLevel3 5 10 9" xfId="43055" xr:uid="{655F67B3-ED72-48BC-AAAB-9B08B266E951}"/>
    <cellStyle name="SAPBEXHLevel3 5 11" xfId="3551" xr:uid="{00000000-0005-0000-0000-00007A770000}"/>
    <cellStyle name="SAPBEXHLevel3 5 11 10" xfId="45249" xr:uid="{64434950-1187-4A2D-89C9-4AF515F5376A}"/>
    <cellStyle name="SAPBEXHLevel3 5 11 11" xfId="47575" xr:uid="{83080332-7DAD-48F8-8310-143F0E35EAB8}"/>
    <cellStyle name="SAPBEXHLevel3 5 11 2" xfId="4013" xr:uid="{00000000-0005-0000-0000-00007B770000}"/>
    <cellStyle name="SAPBEXHLevel3 5 11 2 10" xfId="46465" xr:uid="{8AD7BD9C-6444-4827-914A-3F58275D806C}"/>
    <cellStyle name="SAPBEXHLevel3 5 11 2 11" xfId="48783" xr:uid="{91AEE687-3C2D-423C-9786-C37F0C439BFC}"/>
    <cellStyle name="SAPBEXHLevel3 5 11 2 2" xfId="9168" xr:uid="{00000000-0005-0000-0000-00007C770000}"/>
    <cellStyle name="SAPBEXHLevel3 5 11 2 2 2" xfId="25164" xr:uid="{00000000-0005-0000-0000-00007D770000}"/>
    <cellStyle name="SAPBEXHLevel3 5 11 2 3" xfId="11988" xr:uid="{00000000-0005-0000-0000-00007E770000}"/>
    <cellStyle name="SAPBEXHLevel3 5 11 2 3 2" xfId="27832" xr:uid="{00000000-0005-0000-0000-00007F770000}"/>
    <cellStyle name="SAPBEXHLevel3 5 11 2 4" xfId="8981" xr:uid="{00000000-0005-0000-0000-000080770000}"/>
    <cellStyle name="SAPBEXHLevel3 5 11 2 4 2" xfId="24995" xr:uid="{00000000-0005-0000-0000-000081770000}"/>
    <cellStyle name="SAPBEXHLevel3 5 11 2 5" xfId="17310" xr:uid="{00000000-0005-0000-0000-000082770000}"/>
    <cellStyle name="SAPBEXHLevel3 5 11 2 5 2" xfId="32431" xr:uid="{00000000-0005-0000-0000-000083770000}"/>
    <cellStyle name="SAPBEXHLevel3 5 11 2 6" xfId="19918" xr:uid="{00000000-0005-0000-0000-000084770000}"/>
    <cellStyle name="SAPBEXHLevel3 5 11 2 6 2" xfId="34859" xr:uid="{00000000-0005-0000-0000-000085770000}"/>
    <cellStyle name="SAPBEXHLevel3 5 11 2 7" xfId="21770" xr:uid="{00000000-0005-0000-0000-000086770000}"/>
    <cellStyle name="SAPBEXHLevel3 5 11 2 7 2" xfId="36692" xr:uid="{00000000-0005-0000-0000-000087770000}"/>
    <cellStyle name="SAPBEXHLevel3 5 11 2 8" xfId="38510" xr:uid="{309D68A4-AC76-4BAE-B43E-4C44111E20F3}"/>
    <cellStyle name="SAPBEXHLevel3 5 11 2 9" xfId="44275" xr:uid="{C81642D7-9C64-4F8D-9C3C-0A656070EB1D}"/>
    <cellStyle name="SAPBEXHLevel3 5 11 3" xfId="8719" xr:uid="{00000000-0005-0000-0000-000088770000}"/>
    <cellStyle name="SAPBEXHLevel3 5 11 3 2" xfId="24748" xr:uid="{00000000-0005-0000-0000-000089770000}"/>
    <cellStyle name="SAPBEXHLevel3 5 11 4" xfId="11546" xr:uid="{00000000-0005-0000-0000-00008A770000}"/>
    <cellStyle name="SAPBEXHLevel3 5 11 4 2" xfId="27413" xr:uid="{00000000-0005-0000-0000-00008B770000}"/>
    <cellStyle name="SAPBEXHLevel3 5 11 5" xfId="13600" xr:uid="{00000000-0005-0000-0000-00008C770000}"/>
    <cellStyle name="SAPBEXHLevel3 5 11 5 2" xfId="29224" xr:uid="{00000000-0005-0000-0000-00008D770000}"/>
    <cellStyle name="SAPBEXHLevel3 5 11 6" xfId="16898" xr:uid="{00000000-0005-0000-0000-00008E770000}"/>
    <cellStyle name="SAPBEXHLevel3 5 11 6 2" xfId="32036" xr:uid="{00000000-0005-0000-0000-00008F770000}"/>
    <cellStyle name="SAPBEXHLevel3 5 11 7" xfId="19508" xr:uid="{00000000-0005-0000-0000-000090770000}"/>
    <cellStyle name="SAPBEXHLevel3 5 11 7 2" xfId="34455" xr:uid="{00000000-0005-0000-0000-000091770000}"/>
    <cellStyle name="SAPBEXHLevel3 5 11 8" xfId="40553" xr:uid="{68FB7FDF-C9FB-4BD5-8E2D-CEF397224106}"/>
    <cellStyle name="SAPBEXHLevel3 5 11 9" xfId="43056" xr:uid="{307F064A-1873-4BC8-8E0C-ECD5F560E3DC}"/>
    <cellStyle name="SAPBEXHLevel3 5 12" xfId="3552" xr:uid="{00000000-0005-0000-0000-000092770000}"/>
    <cellStyle name="SAPBEXHLevel3 5 12 10" xfId="45250" xr:uid="{91A180AB-BC50-4288-A86B-25CE621ACE5E}"/>
    <cellStyle name="SAPBEXHLevel3 5 12 11" xfId="47576" xr:uid="{DC194D1F-72A6-40DA-9D50-4AEA6391F378}"/>
    <cellStyle name="SAPBEXHLevel3 5 12 2" xfId="3713" xr:uid="{00000000-0005-0000-0000-000093770000}"/>
    <cellStyle name="SAPBEXHLevel3 5 12 2 10" xfId="46466" xr:uid="{E5D19411-981F-4850-9281-E00E71D50B69}"/>
    <cellStyle name="SAPBEXHLevel3 5 12 2 11" xfId="48784" xr:uid="{7A766440-9496-41CE-84E6-77FF47137971}"/>
    <cellStyle name="SAPBEXHLevel3 5 12 2 2" xfId="8881" xr:uid="{00000000-0005-0000-0000-000094770000}"/>
    <cellStyle name="SAPBEXHLevel3 5 12 2 2 2" xfId="24910" xr:uid="{00000000-0005-0000-0000-000095770000}"/>
    <cellStyle name="SAPBEXHLevel3 5 12 2 3" xfId="11708" xr:uid="{00000000-0005-0000-0000-000096770000}"/>
    <cellStyle name="SAPBEXHLevel3 5 12 2 3 2" xfId="27575" xr:uid="{00000000-0005-0000-0000-000097770000}"/>
    <cellStyle name="SAPBEXHLevel3 5 12 2 4" xfId="13713" xr:uid="{00000000-0005-0000-0000-000098770000}"/>
    <cellStyle name="SAPBEXHLevel3 5 12 2 4 2" xfId="29326" xr:uid="{00000000-0005-0000-0000-000099770000}"/>
    <cellStyle name="SAPBEXHLevel3 5 12 2 5" xfId="17060" xr:uid="{00000000-0005-0000-0000-00009A770000}"/>
    <cellStyle name="SAPBEXHLevel3 5 12 2 5 2" xfId="32198" xr:uid="{00000000-0005-0000-0000-00009B770000}"/>
    <cellStyle name="SAPBEXHLevel3 5 12 2 6" xfId="19670" xr:uid="{00000000-0005-0000-0000-00009C770000}"/>
    <cellStyle name="SAPBEXHLevel3 5 12 2 6 2" xfId="34617" xr:uid="{00000000-0005-0000-0000-00009D770000}"/>
    <cellStyle name="SAPBEXHLevel3 5 12 2 7" xfId="22034" xr:uid="{00000000-0005-0000-0000-00009E770000}"/>
    <cellStyle name="SAPBEXHLevel3 5 12 2 7 2" xfId="36953" xr:uid="{00000000-0005-0000-0000-00009F770000}"/>
    <cellStyle name="SAPBEXHLevel3 5 12 2 8" xfId="38509" xr:uid="{AC56F5EF-35CA-40D2-9E80-FD36786C9513}"/>
    <cellStyle name="SAPBEXHLevel3 5 12 2 9" xfId="44276" xr:uid="{7958C1EF-6827-4F01-991D-F3F976152477}"/>
    <cellStyle name="SAPBEXHLevel3 5 12 3" xfId="8720" xr:uid="{00000000-0005-0000-0000-0000A0770000}"/>
    <cellStyle name="SAPBEXHLevel3 5 12 3 2" xfId="24749" xr:uid="{00000000-0005-0000-0000-0000A1770000}"/>
    <cellStyle name="SAPBEXHLevel3 5 12 4" xfId="11547" xr:uid="{00000000-0005-0000-0000-0000A2770000}"/>
    <cellStyle name="SAPBEXHLevel3 5 12 4 2" xfId="27414" xr:uid="{00000000-0005-0000-0000-0000A3770000}"/>
    <cellStyle name="SAPBEXHLevel3 5 12 5" xfId="15274" xr:uid="{00000000-0005-0000-0000-0000A4770000}"/>
    <cellStyle name="SAPBEXHLevel3 5 12 5 2" xfId="30683" xr:uid="{00000000-0005-0000-0000-0000A5770000}"/>
    <cellStyle name="SAPBEXHLevel3 5 12 6" xfId="16899" xr:uid="{00000000-0005-0000-0000-0000A6770000}"/>
    <cellStyle name="SAPBEXHLevel3 5 12 6 2" xfId="32037" xr:uid="{00000000-0005-0000-0000-0000A7770000}"/>
    <cellStyle name="SAPBEXHLevel3 5 12 7" xfId="19509" xr:uid="{00000000-0005-0000-0000-0000A8770000}"/>
    <cellStyle name="SAPBEXHLevel3 5 12 7 2" xfId="34456" xr:uid="{00000000-0005-0000-0000-0000A9770000}"/>
    <cellStyle name="SAPBEXHLevel3 5 12 8" xfId="39414" xr:uid="{121540F4-4F0B-4CE5-B2B5-F466B49AFECA}"/>
    <cellStyle name="SAPBEXHLevel3 5 12 9" xfId="43057" xr:uid="{EBB2223B-D42A-4431-ADF3-5B57003A42B0}"/>
    <cellStyle name="SAPBEXHLevel3 5 13" xfId="3553" xr:uid="{00000000-0005-0000-0000-0000AA770000}"/>
    <cellStyle name="SAPBEXHLevel3 5 13 10" xfId="45251" xr:uid="{C659AF70-B604-42C3-83C4-B866B14222FF}"/>
    <cellStyle name="SAPBEXHLevel3 5 13 11" xfId="47577" xr:uid="{158F9770-1D29-4120-8D47-0553DC72B5FC}"/>
    <cellStyle name="SAPBEXHLevel3 5 13 2" xfId="4012" xr:uid="{00000000-0005-0000-0000-0000AB770000}"/>
    <cellStyle name="SAPBEXHLevel3 5 13 2 10" xfId="46467" xr:uid="{6049F613-9037-4266-8019-99D1D2D48E6A}"/>
    <cellStyle name="SAPBEXHLevel3 5 13 2 11" xfId="48785" xr:uid="{F1EDE35D-1A11-4B72-B71E-3EB20E402299}"/>
    <cellStyle name="SAPBEXHLevel3 5 13 2 2" xfId="9167" xr:uid="{00000000-0005-0000-0000-0000AC770000}"/>
    <cellStyle name="SAPBEXHLevel3 5 13 2 2 2" xfId="25163" xr:uid="{00000000-0005-0000-0000-0000AD770000}"/>
    <cellStyle name="SAPBEXHLevel3 5 13 2 3" xfId="11987" xr:uid="{00000000-0005-0000-0000-0000AE770000}"/>
    <cellStyle name="SAPBEXHLevel3 5 13 2 3 2" xfId="27831" xr:uid="{00000000-0005-0000-0000-0000AF770000}"/>
    <cellStyle name="SAPBEXHLevel3 5 13 2 4" xfId="15452" xr:uid="{00000000-0005-0000-0000-0000B0770000}"/>
    <cellStyle name="SAPBEXHLevel3 5 13 2 4 2" xfId="30822" xr:uid="{00000000-0005-0000-0000-0000B1770000}"/>
    <cellStyle name="SAPBEXHLevel3 5 13 2 5" xfId="17309" xr:uid="{00000000-0005-0000-0000-0000B2770000}"/>
    <cellStyle name="SAPBEXHLevel3 5 13 2 5 2" xfId="32430" xr:uid="{00000000-0005-0000-0000-0000B3770000}"/>
    <cellStyle name="SAPBEXHLevel3 5 13 2 6" xfId="19917" xr:uid="{00000000-0005-0000-0000-0000B4770000}"/>
    <cellStyle name="SAPBEXHLevel3 5 13 2 6 2" xfId="34858" xr:uid="{00000000-0005-0000-0000-0000B5770000}"/>
    <cellStyle name="SAPBEXHLevel3 5 13 2 7" xfId="21776" xr:uid="{00000000-0005-0000-0000-0000B6770000}"/>
    <cellStyle name="SAPBEXHLevel3 5 13 2 7 2" xfId="36698" xr:uid="{00000000-0005-0000-0000-0000B7770000}"/>
    <cellStyle name="SAPBEXHLevel3 5 13 2 8" xfId="38508" xr:uid="{C66F9234-B4AF-4C8B-804A-E78584BEE250}"/>
    <cellStyle name="SAPBEXHLevel3 5 13 2 9" xfId="44277" xr:uid="{A098C4B5-A4C3-4391-A5C1-9BFF17CDBB14}"/>
    <cellStyle name="SAPBEXHLevel3 5 13 3" xfId="8721" xr:uid="{00000000-0005-0000-0000-0000B8770000}"/>
    <cellStyle name="SAPBEXHLevel3 5 13 3 2" xfId="24750" xr:uid="{00000000-0005-0000-0000-0000B9770000}"/>
    <cellStyle name="SAPBEXHLevel3 5 13 4" xfId="11548" xr:uid="{00000000-0005-0000-0000-0000BA770000}"/>
    <cellStyle name="SAPBEXHLevel3 5 13 4 2" xfId="27415" xr:uid="{00000000-0005-0000-0000-0000BB770000}"/>
    <cellStyle name="SAPBEXHLevel3 5 13 5" xfId="13601" xr:uid="{00000000-0005-0000-0000-0000BC770000}"/>
    <cellStyle name="SAPBEXHLevel3 5 13 5 2" xfId="29225" xr:uid="{00000000-0005-0000-0000-0000BD770000}"/>
    <cellStyle name="SAPBEXHLevel3 5 13 6" xfId="16900" xr:uid="{00000000-0005-0000-0000-0000BE770000}"/>
    <cellStyle name="SAPBEXHLevel3 5 13 6 2" xfId="32038" xr:uid="{00000000-0005-0000-0000-0000BF770000}"/>
    <cellStyle name="SAPBEXHLevel3 5 13 7" xfId="19510" xr:uid="{00000000-0005-0000-0000-0000C0770000}"/>
    <cellStyle name="SAPBEXHLevel3 5 13 7 2" xfId="34457" xr:uid="{00000000-0005-0000-0000-0000C1770000}"/>
    <cellStyle name="SAPBEXHLevel3 5 13 8" xfId="40552" xr:uid="{687B52E0-20A3-497C-90FF-093152DA318E}"/>
    <cellStyle name="SAPBEXHLevel3 5 13 9" xfId="43058" xr:uid="{62F05B96-28A9-4827-AB3F-7957B4EBBA61}"/>
    <cellStyle name="SAPBEXHLevel3 5 14" xfId="3554" xr:uid="{00000000-0005-0000-0000-0000C2770000}"/>
    <cellStyle name="SAPBEXHLevel3 5 14 10" xfId="45252" xr:uid="{C8398645-9324-4313-AF66-95C5AC3BD6A2}"/>
    <cellStyle name="SAPBEXHLevel3 5 14 11" xfId="47578" xr:uid="{19415A5B-2F5C-4A5C-9A10-FE538BB62679}"/>
    <cellStyle name="SAPBEXHLevel3 5 14 2" xfId="4011" xr:uid="{00000000-0005-0000-0000-0000C3770000}"/>
    <cellStyle name="SAPBEXHLevel3 5 14 2 10" xfId="46468" xr:uid="{A9B77A67-11EA-49D6-8579-66BF2F8FDA51}"/>
    <cellStyle name="SAPBEXHLevel3 5 14 2 11" xfId="48786" xr:uid="{745BFC6E-3512-49CB-8803-76839E09FA83}"/>
    <cellStyle name="SAPBEXHLevel3 5 14 2 2" xfId="9166" xr:uid="{00000000-0005-0000-0000-0000C4770000}"/>
    <cellStyle name="SAPBEXHLevel3 5 14 2 2 2" xfId="25162" xr:uid="{00000000-0005-0000-0000-0000C5770000}"/>
    <cellStyle name="SAPBEXHLevel3 5 14 2 3" xfId="11986" xr:uid="{00000000-0005-0000-0000-0000C6770000}"/>
    <cellStyle name="SAPBEXHLevel3 5 14 2 3 2" xfId="27830" xr:uid="{00000000-0005-0000-0000-0000C7770000}"/>
    <cellStyle name="SAPBEXHLevel3 5 14 2 4" xfId="14593" xr:uid="{00000000-0005-0000-0000-0000C8770000}"/>
    <cellStyle name="SAPBEXHLevel3 5 14 2 4 2" xfId="30095" xr:uid="{00000000-0005-0000-0000-0000C9770000}"/>
    <cellStyle name="SAPBEXHLevel3 5 14 2 5" xfId="17308" xr:uid="{00000000-0005-0000-0000-0000CA770000}"/>
    <cellStyle name="SAPBEXHLevel3 5 14 2 5 2" xfId="32429" xr:uid="{00000000-0005-0000-0000-0000CB770000}"/>
    <cellStyle name="SAPBEXHLevel3 5 14 2 6" xfId="19916" xr:uid="{00000000-0005-0000-0000-0000CC770000}"/>
    <cellStyle name="SAPBEXHLevel3 5 14 2 6 2" xfId="34857" xr:uid="{00000000-0005-0000-0000-0000CD770000}"/>
    <cellStyle name="SAPBEXHLevel3 5 14 2 7" xfId="21771" xr:uid="{00000000-0005-0000-0000-0000CE770000}"/>
    <cellStyle name="SAPBEXHLevel3 5 14 2 7 2" xfId="36693" xr:uid="{00000000-0005-0000-0000-0000CF770000}"/>
    <cellStyle name="SAPBEXHLevel3 5 14 2 8" xfId="38507" xr:uid="{45663BA9-2F9C-42E3-AFB0-A82FE9A9668C}"/>
    <cellStyle name="SAPBEXHLevel3 5 14 2 9" xfId="44278" xr:uid="{FEA188D5-AE72-42F7-820C-186269849045}"/>
    <cellStyle name="SAPBEXHLevel3 5 14 3" xfId="8722" xr:uid="{00000000-0005-0000-0000-0000D0770000}"/>
    <cellStyle name="SAPBEXHLevel3 5 14 3 2" xfId="24751" xr:uid="{00000000-0005-0000-0000-0000D1770000}"/>
    <cellStyle name="SAPBEXHLevel3 5 14 4" xfId="11549" xr:uid="{00000000-0005-0000-0000-0000D2770000}"/>
    <cellStyle name="SAPBEXHLevel3 5 14 4 2" xfId="27416" xr:uid="{00000000-0005-0000-0000-0000D3770000}"/>
    <cellStyle name="SAPBEXHLevel3 5 14 5" xfId="14966" xr:uid="{00000000-0005-0000-0000-0000D4770000}"/>
    <cellStyle name="SAPBEXHLevel3 5 14 5 2" xfId="30413" xr:uid="{00000000-0005-0000-0000-0000D5770000}"/>
    <cellStyle name="SAPBEXHLevel3 5 14 6" xfId="16901" xr:uid="{00000000-0005-0000-0000-0000D6770000}"/>
    <cellStyle name="SAPBEXHLevel3 5 14 6 2" xfId="32039" xr:uid="{00000000-0005-0000-0000-0000D7770000}"/>
    <cellStyle name="SAPBEXHLevel3 5 14 7" xfId="19511" xr:uid="{00000000-0005-0000-0000-0000D8770000}"/>
    <cellStyle name="SAPBEXHLevel3 5 14 7 2" xfId="34458" xr:uid="{00000000-0005-0000-0000-0000D9770000}"/>
    <cellStyle name="SAPBEXHLevel3 5 14 8" xfId="39413" xr:uid="{6D4CFEB5-95D2-4C96-A448-446215F4DE5A}"/>
    <cellStyle name="SAPBEXHLevel3 5 14 9" xfId="43059" xr:uid="{AE3F94DA-B0E6-4C0C-8496-73F34C283839}"/>
    <cellStyle name="SAPBEXHLevel3 5 15" xfId="3555" xr:uid="{00000000-0005-0000-0000-0000DA770000}"/>
    <cellStyle name="SAPBEXHLevel3 5 15 10" xfId="45253" xr:uid="{9B468531-5181-46BB-8E04-AB9FC5400D55}"/>
    <cellStyle name="SAPBEXHLevel3 5 15 11" xfId="47579" xr:uid="{DF06F79B-62E1-43A0-B908-D75E8D269566}"/>
    <cellStyle name="SAPBEXHLevel3 5 15 2" xfId="4010" xr:uid="{00000000-0005-0000-0000-0000DB770000}"/>
    <cellStyle name="SAPBEXHLevel3 5 15 2 10" xfId="46469" xr:uid="{26175958-9FDE-4620-A54D-8DCD0F3113D4}"/>
    <cellStyle name="SAPBEXHLevel3 5 15 2 11" xfId="48787" xr:uid="{2DDFA406-A147-4FD3-A1D2-28E3A72FF802}"/>
    <cellStyle name="SAPBEXHLevel3 5 15 2 2" xfId="9165" xr:uid="{00000000-0005-0000-0000-0000DC770000}"/>
    <cellStyle name="SAPBEXHLevel3 5 15 2 2 2" xfId="25161" xr:uid="{00000000-0005-0000-0000-0000DD770000}"/>
    <cellStyle name="SAPBEXHLevel3 5 15 2 3" xfId="11985" xr:uid="{00000000-0005-0000-0000-0000DE770000}"/>
    <cellStyle name="SAPBEXHLevel3 5 15 2 3 2" xfId="27829" xr:uid="{00000000-0005-0000-0000-0000DF770000}"/>
    <cellStyle name="SAPBEXHLevel3 5 15 2 4" xfId="14344" xr:uid="{00000000-0005-0000-0000-0000E0770000}"/>
    <cellStyle name="SAPBEXHLevel3 5 15 2 4 2" xfId="29866" xr:uid="{00000000-0005-0000-0000-0000E1770000}"/>
    <cellStyle name="SAPBEXHLevel3 5 15 2 5" xfId="17307" xr:uid="{00000000-0005-0000-0000-0000E2770000}"/>
    <cellStyle name="SAPBEXHLevel3 5 15 2 5 2" xfId="32428" xr:uid="{00000000-0005-0000-0000-0000E3770000}"/>
    <cellStyle name="SAPBEXHLevel3 5 15 2 6" xfId="19915" xr:uid="{00000000-0005-0000-0000-0000E4770000}"/>
    <cellStyle name="SAPBEXHLevel3 5 15 2 6 2" xfId="34856" xr:uid="{00000000-0005-0000-0000-0000E5770000}"/>
    <cellStyle name="SAPBEXHLevel3 5 15 2 7" xfId="21470" xr:uid="{00000000-0005-0000-0000-0000E6770000}"/>
    <cellStyle name="SAPBEXHLevel3 5 15 2 7 2" xfId="36396" xr:uid="{00000000-0005-0000-0000-0000E7770000}"/>
    <cellStyle name="SAPBEXHLevel3 5 15 2 8" xfId="38506" xr:uid="{7FE0EEF0-1896-4241-83CD-0DD1286BD029}"/>
    <cellStyle name="SAPBEXHLevel3 5 15 2 9" xfId="44279" xr:uid="{49E80F17-4275-406F-A59F-52A5D64F4BDB}"/>
    <cellStyle name="SAPBEXHLevel3 5 15 3" xfId="8723" xr:uid="{00000000-0005-0000-0000-0000E8770000}"/>
    <cellStyle name="SAPBEXHLevel3 5 15 3 2" xfId="24752" xr:uid="{00000000-0005-0000-0000-0000E9770000}"/>
    <cellStyle name="SAPBEXHLevel3 5 15 4" xfId="11550" xr:uid="{00000000-0005-0000-0000-0000EA770000}"/>
    <cellStyle name="SAPBEXHLevel3 5 15 4 2" xfId="27417" xr:uid="{00000000-0005-0000-0000-0000EB770000}"/>
    <cellStyle name="SAPBEXHLevel3 5 15 5" xfId="15454" xr:uid="{00000000-0005-0000-0000-0000EC770000}"/>
    <cellStyle name="SAPBEXHLevel3 5 15 5 2" xfId="30823" xr:uid="{00000000-0005-0000-0000-0000ED770000}"/>
    <cellStyle name="SAPBEXHLevel3 5 15 6" xfId="16902" xr:uid="{00000000-0005-0000-0000-0000EE770000}"/>
    <cellStyle name="SAPBEXHLevel3 5 15 6 2" xfId="32040" xr:uid="{00000000-0005-0000-0000-0000EF770000}"/>
    <cellStyle name="SAPBEXHLevel3 5 15 7" xfId="19512" xr:uid="{00000000-0005-0000-0000-0000F0770000}"/>
    <cellStyle name="SAPBEXHLevel3 5 15 7 2" xfId="34459" xr:uid="{00000000-0005-0000-0000-0000F1770000}"/>
    <cellStyle name="SAPBEXHLevel3 5 15 8" xfId="40551" xr:uid="{D356B26F-A6FF-4264-8FFC-49356D38CBB1}"/>
    <cellStyle name="SAPBEXHLevel3 5 15 9" xfId="43060" xr:uid="{A9EA9F26-ACFD-4224-A8D2-A083D8EF7663}"/>
    <cellStyle name="SAPBEXHLevel3 5 16" xfId="3549" xr:uid="{00000000-0005-0000-0000-0000F2770000}"/>
    <cellStyle name="SAPBEXHLevel3 5 16 10" xfId="42355" xr:uid="{1FDD1963-B64C-4349-88D0-21ECDEAFEC3C}"/>
    <cellStyle name="SAPBEXHLevel3 5 16 11" xfId="44832" xr:uid="{232A9659-EAE4-42D4-90B2-8843322AEDEA}"/>
    <cellStyle name="SAPBEXHLevel3 5 16 12" xfId="46888" xr:uid="{C7645614-5BD3-495E-9E0E-58FCF6D7B3F1}"/>
    <cellStyle name="SAPBEXHLevel3 5 16 13" xfId="49191" xr:uid="{D117EDD1-1D3A-43E7-9921-CAAE0EF091DB}"/>
    <cellStyle name="SAPBEXHLevel3 5 16 2" xfId="8717" xr:uid="{00000000-0005-0000-0000-0000F3770000}"/>
    <cellStyle name="SAPBEXHLevel3 5 16 2 2" xfId="24746" xr:uid="{00000000-0005-0000-0000-0000F4770000}"/>
    <cellStyle name="SAPBEXHLevel3 5 16 2 3" xfId="42037" xr:uid="{8A4618A0-79A4-43B4-BDC6-1CFC18DB4DDD}"/>
    <cellStyle name="SAPBEXHLevel3 5 16 2 4" xfId="42475" xr:uid="{8432CCA1-73CA-4A19-A74F-EB6145EB0365}"/>
    <cellStyle name="SAPBEXHLevel3 5 16 2 5" xfId="44943" xr:uid="{44CD8345-AA3E-4F1E-9DB1-EB3763892EDB}"/>
    <cellStyle name="SAPBEXHLevel3 5 16 2 6" xfId="47006" xr:uid="{74237DD1-18C6-4D64-954F-028B7240D6E6}"/>
    <cellStyle name="SAPBEXHLevel3 5 16 2 7" xfId="49303" xr:uid="{0CB82335-9511-4EDA-8EBB-E531AAA153B5}"/>
    <cellStyle name="SAPBEXHLevel3 5 16 3" xfId="11544" xr:uid="{00000000-0005-0000-0000-0000F5770000}"/>
    <cellStyle name="SAPBEXHLevel3 5 16 3 2" xfId="27411" xr:uid="{00000000-0005-0000-0000-0000F6770000}"/>
    <cellStyle name="SAPBEXHLevel3 5 16 4" xfId="10943" xr:uid="{00000000-0005-0000-0000-0000F7770000}"/>
    <cellStyle name="SAPBEXHLevel3 5 16 4 2" xfId="26810" xr:uid="{00000000-0005-0000-0000-0000F8770000}"/>
    <cellStyle name="SAPBEXHLevel3 5 16 5" xfId="16896" xr:uid="{00000000-0005-0000-0000-0000F9770000}"/>
    <cellStyle name="SAPBEXHLevel3 5 16 5 2" xfId="32034" xr:uid="{00000000-0005-0000-0000-0000FA770000}"/>
    <cellStyle name="SAPBEXHLevel3 5 16 6" xfId="19506" xr:uid="{00000000-0005-0000-0000-0000FB770000}"/>
    <cellStyle name="SAPBEXHLevel3 5 16 6 2" xfId="34453" xr:uid="{00000000-0005-0000-0000-0000FC770000}"/>
    <cellStyle name="SAPBEXHLevel3 5 16 7" xfId="21452" xr:uid="{00000000-0005-0000-0000-0000FD770000}"/>
    <cellStyle name="SAPBEXHLevel3 5 16 7 2" xfId="36378" xr:uid="{00000000-0005-0000-0000-0000FE770000}"/>
    <cellStyle name="SAPBEXHLevel3 5 16 8" xfId="6396" xr:uid="{00000000-0005-0000-0000-0000FF770000}"/>
    <cellStyle name="SAPBEXHLevel3 5 16 9" xfId="41916" xr:uid="{E2562F09-903B-43ED-A9CA-858E97FB4534}"/>
    <cellStyle name="SAPBEXHLevel3 5 17" xfId="4015" xr:uid="{00000000-0005-0000-0000-000000780000}"/>
    <cellStyle name="SAPBEXHLevel3 5 17 10" xfId="45528" xr:uid="{08B2C4CC-3859-4E6E-B203-539E00A80448}"/>
    <cellStyle name="SAPBEXHLevel3 5 17 11" xfId="47850" xr:uid="{B7A94847-AA21-4119-85D0-F33968F756E1}"/>
    <cellStyle name="SAPBEXHLevel3 5 17 2" xfId="9170" xr:uid="{00000000-0005-0000-0000-000001780000}"/>
    <cellStyle name="SAPBEXHLevel3 5 17 2 2" xfId="25166" xr:uid="{00000000-0005-0000-0000-000002780000}"/>
    <cellStyle name="SAPBEXHLevel3 5 17 3" xfId="11990" xr:uid="{00000000-0005-0000-0000-000003780000}"/>
    <cellStyle name="SAPBEXHLevel3 5 17 3 2" xfId="27834" xr:uid="{00000000-0005-0000-0000-000004780000}"/>
    <cellStyle name="SAPBEXHLevel3 5 17 4" xfId="14345" xr:uid="{00000000-0005-0000-0000-000005780000}"/>
    <cellStyle name="SAPBEXHLevel3 5 17 4 2" xfId="29867" xr:uid="{00000000-0005-0000-0000-000006780000}"/>
    <cellStyle name="SAPBEXHLevel3 5 17 5" xfId="17312" xr:uid="{00000000-0005-0000-0000-000007780000}"/>
    <cellStyle name="SAPBEXHLevel3 5 17 5 2" xfId="32433" xr:uid="{00000000-0005-0000-0000-000008780000}"/>
    <cellStyle name="SAPBEXHLevel3 5 17 6" xfId="19920" xr:uid="{00000000-0005-0000-0000-000009780000}"/>
    <cellStyle name="SAPBEXHLevel3 5 17 6 2" xfId="34861" xr:uid="{00000000-0005-0000-0000-00000A780000}"/>
    <cellStyle name="SAPBEXHLevel3 5 17 7" xfId="21769" xr:uid="{00000000-0005-0000-0000-00000B780000}"/>
    <cellStyle name="SAPBEXHLevel3 5 17 7 2" xfId="36691" xr:uid="{00000000-0005-0000-0000-00000C780000}"/>
    <cellStyle name="SAPBEXHLevel3 5 17 8" xfId="40370" xr:uid="{5DBBFEB2-BA50-4D5B-8808-02C7B1E192F0}"/>
    <cellStyle name="SAPBEXHLevel3 5 17 9" xfId="38865" xr:uid="{0F8B5EB5-831A-4B53-83C0-AA9846A7E4CC}"/>
    <cellStyle name="SAPBEXHLevel3 5 18" xfId="5359" xr:uid="{00000000-0005-0000-0000-00000D780000}"/>
    <cellStyle name="SAPBEXHLevel3 5 18 2" xfId="37108" xr:uid="{00000000-0005-0000-0000-00000E780000}"/>
    <cellStyle name="SAPBEXHLevel3 5 19" xfId="6844" xr:uid="{00000000-0005-0000-0000-00000F780000}"/>
    <cellStyle name="SAPBEXHLevel3 5 2" xfId="911" xr:uid="{00000000-0005-0000-0000-000010780000}"/>
    <cellStyle name="SAPBEXHLevel3 5 2 10" xfId="22484" xr:uid="{00000000-0005-0000-0000-000011780000}"/>
    <cellStyle name="SAPBEXHLevel3 5 2 11" xfId="39412" xr:uid="{04A314C2-66F1-4835-8F83-0EA11C8C544A}"/>
    <cellStyle name="SAPBEXHLevel3 5 2 12" xfId="43061" xr:uid="{18091ADB-5655-447B-8666-D20DFEE33BC4}"/>
    <cellStyle name="SAPBEXHLevel3 5 2 13" xfId="45254" xr:uid="{71D2BA00-056D-44F4-96A8-C97C0E013B9A}"/>
    <cellStyle name="SAPBEXHLevel3 5 2 14" xfId="47580" xr:uid="{22DDB8EB-CB26-49D2-B9F3-5740FD30066C}"/>
    <cellStyle name="SAPBEXHLevel3 5 2 2" xfId="3556" xr:uid="{00000000-0005-0000-0000-000012780000}"/>
    <cellStyle name="SAPBEXHLevel3 5 2 2 10" xfId="44280" xr:uid="{FC5BF8AB-AC78-4793-B597-C972C26EED5F}"/>
    <cellStyle name="SAPBEXHLevel3 5 2 2 11" xfId="46470" xr:uid="{87C29FEC-E180-41D8-B904-E8DA051A0E0A}"/>
    <cellStyle name="SAPBEXHLevel3 5 2 2 12" xfId="48788" xr:uid="{966CB3E8-A44C-40DB-902C-5590F8EEBA5F}"/>
    <cellStyle name="SAPBEXHLevel3 5 2 2 2" xfId="8724" xr:uid="{00000000-0005-0000-0000-000013780000}"/>
    <cellStyle name="SAPBEXHLevel3 5 2 2 2 2" xfId="24753" xr:uid="{00000000-0005-0000-0000-000014780000}"/>
    <cellStyle name="SAPBEXHLevel3 5 2 2 3" xfId="11551" xr:uid="{00000000-0005-0000-0000-000015780000}"/>
    <cellStyle name="SAPBEXHLevel3 5 2 2 3 2" xfId="27418" xr:uid="{00000000-0005-0000-0000-000016780000}"/>
    <cellStyle name="SAPBEXHLevel3 5 2 2 4" xfId="7206" xr:uid="{00000000-0005-0000-0000-000017780000}"/>
    <cellStyle name="SAPBEXHLevel3 5 2 2 4 2" xfId="23479" xr:uid="{00000000-0005-0000-0000-000018780000}"/>
    <cellStyle name="SAPBEXHLevel3 5 2 2 5" xfId="16903" xr:uid="{00000000-0005-0000-0000-000019780000}"/>
    <cellStyle name="SAPBEXHLevel3 5 2 2 5 2" xfId="32041" xr:uid="{00000000-0005-0000-0000-00001A780000}"/>
    <cellStyle name="SAPBEXHLevel3 5 2 2 6" xfId="19513" xr:uid="{00000000-0005-0000-0000-00001B780000}"/>
    <cellStyle name="SAPBEXHLevel3 5 2 2 6 2" xfId="34460" xr:uid="{00000000-0005-0000-0000-00001C780000}"/>
    <cellStyle name="SAPBEXHLevel3 5 2 2 7" xfId="21453" xr:uid="{00000000-0005-0000-0000-00001D780000}"/>
    <cellStyle name="SAPBEXHLevel3 5 2 2 7 2" xfId="36379" xr:uid="{00000000-0005-0000-0000-00001E780000}"/>
    <cellStyle name="SAPBEXHLevel3 5 2 2 8" xfId="6397" xr:uid="{00000000-0005-0000-0000-00001F780000}"/>
    <cellStyle name="SAPBEXHLevel3 5 2 2 9" xfId="38505" xr:uid="{9578AE51-8EB2-41BD-87B8-CC72202E156A}"/>
    <cellStyle name="SAPBEXHLevel3 5 2 3" xfId="4009" xr:uid="{00000000-0005-0000-0000-000020780000}"/>
    <cellStyle name="SAPBEXHLevel3 5 2 3 2" xfId="9164" xr:uid="{00000000-0005-0000-0000-000021780000}"/>
    <cellStyle name="SAPBEXHLevel3 5 2 3 2 2" xfId="25160" xr:uid="{00000000-0005-0000-0000-000022780000}"/>
    <cellStyle name="SAPBEXHLevel3 5 2 3 3" xfId="11984" xr:uid="{00000000-0005-0000-0000-000023780000}"/>
    <cellStyle name="SAPBEXHLevel3 5 2 3 3 2" xfId="27828" xr:uid="{00000000-0005-0000-0000-000024780000}"/>
    <cellStyle name="SAPBEXHLevel3 5 2 3 4" xfId="14594" xr:uid="{00000000-0005-0000-0000-000025780000}"/>
    <cellStyle name="SAPBEXHLevel3 5 2 3 4 2" xfId="30096" xr:uid="{00000000-0005-0000-0000-000026780000}"/>
    <cellStyle name="SAPBEXHLevel3 5 2 3 5" xfId="17306" xr:uid="{00000000-0005-0000-0000-000027780000}"/>
    <cellStyle name="SAPBEXHLevel3 5 2 3 5 2" xfId="32427" xr:uid="{00000000-0005-0000-0000-000028780000}"/>
    <cellStyle name="SAPBEXHLevel3 5 2 3 6" xfId="19914" xr:uid="{00000000-0005-0000-0000-000029780000}"/>
    <cellStyle name="SAPBEXHLevel3 5 2 3 6 2" xfId="34855" xr:uid="{00000000-0005-0000-0000-00002A780000}"/>
    <cellStyle name="SAPBEXHLevel3 5 2 3 7" xfId="21772" xr:uid="{00000000-0005-0000-0000-00002B780000}"/>
    <cellStyle name="SAPBEXHLevel3 5 2 3 7 2" xfId="36694" xr:uid="{00000000-0005-0000-0000-00002C780000}"/>
    <cellStyle name="SAPBEXHLevel3 5 2 4" xfId="5358" xr:uid="{00000000-0005-0000-0000-00002D780000}"/>
    <cellStyle name="SAPBEXHLevel3 5 2 4 2" xfId="37107" xr:uid="{00000000-0005-0000-0000-00002E780000}"/>
    <cellStyle name="SAPBEXHLevel3 5 2 5" xfId="6843" xr:uid="{00000000-0005-0000-0000-00002F780000}"/>
    <cellStyle name="SAPBEXHLevel3 5 2 6" xfId="6668" xr:uid="{00000000-0005-0000-0000-000030780000}"/>
    <cellStyle name="SAPBEXHLevel3 5 2 7" xfId="13419" xr:uid="{00000000-0005-0000-0000-000031780000}"/>
    <cellStyle name="SAPBEXHLevel3 5 2 8" xfId="6562" xr:uid="{00000000-0005-0000-0000-000032780000}"/>
    <cellStyle name="SAPBEXHLevel3 5 2 9" xfId="12953" xr:uid="{00000000-0005-0000-0000-000033780000}"/>
    <cellStyle name="SAPBEXHLevel3 5 20" xfId="8971" xr:uid="{00000000-0005-0000-0000-000034780000}"/>
    <cellStyle name="SAPBEXHLevel3 5 21" xfId="6546" xr:uid="{00000000-0005-0000-0000-000035780000}"/>
    <cellStyle name="SAPBEXHLevel3 5 22" xfId="6675" xr:uid="{00000000-0005-0000-0000-000036780000}"/>
    <cellStyle name="SAPBEXHLevel3 5 23" xfId="13263" xr:uid="{00000000-0005-0000-0000-000037780000}"/>
    <cellStyle name="SAPBEXHLevel3 5 24" xfId="22172" xr:uid="{00000000-0005-0000-0000-000038780000}"/>
    <cellStyle name="SAPBEXHLevel3 5 25" xfId="22483" xr:uid="{00000000-0005-0000-0000-000039780000}"/>
    <cellStyle name="SAPBEXHLevel3 5 26" xfId="38278" xr:uid="{443B9273-9721-4BF0-B1AB-AB2EF5BABE7F}"/>
    <cellStyle name="SAPBEXHLevel3 5 27" xfId="41324" xr:uid="{EE3F01B1-1976-47F1-AF11-83003111008C}"/>
    <cellStyle name="SAPBEXHLevel3 5 28" xfId="44534" xr:uid="{F388757C-A3BE-4BB5-9B43-2041B5A0BD61}"/>
    <cellStyle name="SAPBEXHLevel3 5 29" xfId="44679" xr:uid="{FE3B00A4-C3DE-4754-868E-71A5EDCD7220}"/>
    <cellStyle name="SAPBEXHLevel3 5 3" xfId="3557" xr:uid="{00000000-0005-0000-0000-00003A780000}"/>
    <cellStyle name="SAPBEXHLevel3 5 3 10" xfId="40550" xr:uid="{73650ED9-CF1C-4D00-8DE9-4E465259C556}"/>
    <cellStyle name="SAPBEXHLevel3 5 3 11" xfId="43062" xr:uid="{E4AE5732-3316-41CB-9D8E-22AC5FFC2132}"/>
    <cellStyle name="SAPBEXHLevel3 5 3 12" xfId="45255" xr:uid="{FE963CE9-C3B3-4AE6-92B1-1CD23161B5A3}"/>
    <cellStyle name="SAPBEXHLevel3 5 3 13" xfId="47581" xr:uid="{39B1DF50-901D-4585-B1AD-41DD2827933F}"/>
    <cellStyle name="SAPBEXHLevel3 5 3 2" xfId="4008" xr:uid="{00000000-0005-0000-0000-00003B780000}"/>
    <cellStyle name="SAPBEXHLevel3 5 3 2 10" xfId="46471" xr:uid="{F7D701BC-F5E1-4D20-8F55-91944A062941}"/>
    <cellStyle name="SAPBEXHLevel3 5 3 2 11" xfId="48789" xr:uid="{F6FCDBCD-375F-4314-AB3B-5581D7358CE5}"/>
    <cellStyle name="SAPBEXHLevel3 5 3 2 2" xfId="9163" xr:uid="{00000000-0005-0000-0000-00003C780000}"/>
    <cellStyle name="SAPBEXHLevel3 5 3 2 2 2" xfId="25159" xr:uid="{00000000-0005-0000-0000-00003D780000}"/>
    <cellStyle name="SAPBEXHLevel3 5 3 2 3" xfId="11983" xr:uid="{00000000-0005-0000-0000-00003E780000}"/>
    <cellStyle name="SAPBEXHLevel3 5 3 2 3 2" xfId="27827" xr:uid="{00000000-0005-0000-0000-00003F780000}"/>
    <cellStyle name="SAPBEXHLevel3 5 3 2 4" xfId="14343" xr:uid="{00000000-0005-0000-0000-000040780000}"/>
    <cellStyle name="SAPBEXHLevel3 5 3 2 4 2" xfId="29865" xr:uid="{00000000-0005-0000-0000-000041780000}"/>
    <cellStyle name="SAPBEXHLevel3 5 3 2 5" xfId="17305" xr:uid="{00000000-0005-0000-0000-000042780000}"/>
    <cellStyle name="SAPBEXHLevel3 5 3 2 5 2" xfId="32426" xr:uid="{00000000-0005-0000-0000-000043780000}"/>
    <cellStyle name="SAPBEXHLevel3 5 3 2 6" xfId="19913" xr:uid="{00000000-0005-0000-0000-000044780000}"/>
    <cellStyle name="SAPBEXHLevel3 5 3 2 6 2" xfId="34854" xr:uid="{00000000-0005-0000-0000-000045780000}"/>
    <cellStyle name="SAPBEXHLevel3 5 3 2 7" xfId="21469" xr:uid="{00000000-0005-0000-0000-000046780000}"/>
    <cellStyle name="SAPBEXHLevel3 5 3 2 7 2" xfId="36395" xr:uid="{00000000-0005-0000-0000-000047780000}"/>
    <cellStyle name="SAPBEXHLevel3 5 3 2 8" xfId="38504" xr:uid="{7B7617D4-6C32-4CDB-84B1-6954ACCE904E}"/>
    <cellStyle name="SAPBEXHLevel3 5 3 2 9" xfId="44281" xr:uid="{534FE480-9B6E-48AA-8AEE-A1CF72072B13}"/>
    <cellStyle name="SAPBEXHLevel3 5 3 3" xfId="8725" xr:uid="{00000000-0005-0000-0000-000048780000}"/>
    <cellStyle name="SAPBEXHLevel3 5 3 3 2" xfId="24754" xr:uid="{00000000-0005-0000-0000-000049780000}"/>
    <cellStyle name="SAPBEXHLevel3 5 3 4" xfId="11552" xr:uid="{00000000-0005-0000-0000-00004A780000}"/>
    <cellStyle name="SAPBEXHLevel3 5 3 4 2" xfId="27419" xr:uid="{00000000-0005-0000-0000-00004B780000}"/>
    <cellStyle name="SAPBEXHLevel3 5 3 5" xfId="14323" xr:uid="{00000000-0005-0000-0000-00004C780000}"/>
    <cellStyle name="SAPBEXHLevel3 5 3 5 2" xfId="29846" xr:uid="{00000000-0005-0000-0000-00004D780000}"/>
    <cellStyle name="SAPBEXHLevel3 5 3 6" xfId="16904" xr:uid="{00000000-0005-0000-0000-00004E780000}"/>
    <cellStyle name="SAPBEXHLevel3 5 3 6 2" xfId="32042" xr:uid="{00000000-0005-0000-0000-00004F780000}"/>
    <cellStyle name="SAPBEXHLevel3 5 3 7" xfId="19514" xr:uid="{00000000-0005-0000-0000-000050780000}"/>
    <cellStyle name="SAPBEXHLevel3 5 3 7 2" xfId="34461" xr:uid="{00000000-0005-0000-0000-000051780000}"/>
    <cellStyle name="SAPBEXHLevel3 5 3 8" xfId="22161" xr:uid="{00000000-0005-0000-0000-000052780000}"/>
    <cellStyle name="SAPBEXHLevel3 5 3 9" xfId="37917" xr:uid="{00000000-0005-0000-0000-000053780000}"/>
    <cellStyle name="SAPBEXHLevel3 5 4" xfId="3558" xr:uid="{00000000-0005-0000-0000-000054780000}"/>
    <cellStyle name="SAPBEXHLevel3 5 4 10" xfId="45256" xr:uid="{9A718252-7C23-4D0B-9D0C-299B7BAAAEA2}"/>
    <cellStyle name="SAPBEXHLevel3 5 4 11" xfId="47582" xr:uid="{23484030-0617-4692-A525-A1786495E502}"/>
    <cellStyle name="SAPBEXHLevel3 5 4 2" xfId="4007" xr:uid="{00000000-0005-0000-0000-000055780000}"/>
    <cellStyle name="SAPBEXHLevel3 5 4 2 10" xfId="46472" xr:uid="{750633E5-09DC-4CD3-B41D-603D82365F77}"/>
    <cellStyle name="SAPBEXHLevel3 5 4 2 11" xfId="48790" xr:uid="{1E2F0813-A0B8-485E-AD5A-94AE9F7FDFB5}"/>
    <cellStyle name="SAPBEXHLevel3 5 4 2 2" xfId="9162" xr:uid="{00000000-0005-0000-0000-000056780000}"/>
    <cellStyle name="SAPBEXHLevel3 5 4 2 2 2" xfId="25158" xr:uid="{00000000-0005-0000-0000-000057780000}"/>
    <cellStyle name="SAPBEXHLevel3 5 4 2 3" xfId="11982" xr:uid="{00000000-0005-0000-0000-000058780000}"/>
    <cellStyle name="SAPBEXHLevel3 5 4 2 3 2" xfId="27826" xr:uid="{00000000-0005-0000-0000-000059780000}"/>
    <cellStyle name="SAPBEXHLevel3 5 4 2 4" xfId="14595" xr:uid="{00000000-0005-0000-0000-00005A780000}"/>
    <cellStyle name="SAPBEXHLevel3 5 4 2 4 2" xfId="30097" xr:uid="{00000000-0005-0000-0000-00005B780000}"/>
    <cellStyle name="SAPBEXHLevel3 5 4 2 5" xfId="17304" xr:uid="{00000000-0005-0000-0000-00005C780000}"/>
    <cellStyle name="SAPBEXHLevel3 5 4 2 5 2" xfId="32425" xr:uid="{00000000-0005-0000-0000-00005D780000}"/>
    <cellStyle name="SAPBEXHLevel3 5 4 2 6" xfId="19912" xr:uid="{00000000-0005-0000-0000-00005E780000}"/>
    <cellStyle name="SAPBEXHLevel3 5 4 2 6 2" xfId="34853" xr:uid="{00000000-0005-0000-0000-00005F780000}"/>
    <cellStyle name="SAPBEXHLevel3 5 4 2 7" xfId="21773" xr:uid="{00000000-0005-0000-0000-000060780000}"/>
    <cellStyle name="SAPBEXHLevel3 5 4 2 7 2" xfId="36695" xr:uid="{00000000-0005-0000-0000-000061780000}"/>
    <cellStyle name="SAPBEXHLevel3 5 4 2 8" xfId="38503" xr:uid="{BD0DD892-FFF2-4D98-AD0E-919CC848504C}"/>
    <cellStyle name="SAPBEXHLevel3 5 4 2 9" xfId="44282" xr:uid="{527AA1F6-9B61-406F-8023-345A48FAD04D}"/>
    <cellStyle name="SAPBEXHLevel3 5 4 3" xfId="8726" xr:uid="{00000000-0005-0000-0000-000062780000}"/>
    <cellStyle name="SAPBEXHLevel3 5 4 3 2" xfId="24755" xr:uid="{00000000-0005-0000-0000-000063780000}"/>
    <cellStyle name="SAPBEXHLevel3 5 4 4" xfId="11553" xr:uid="{00000000-0005-0000-0000-000064780000}"/>
    <cellStyle name="SAPBEXHLevel3 5 4 4 2" xfId="27420" xr:uid="{00000000-0005-0000-0000-000065780000}"/>
    <cellStyle name="SAPBEXHLevel3 5 4 5" xfId="14614" xr:uid="{00000000-0005-0000-0000-000066780000}"/>
    <cellStyle name="SAPBEXHLevel3 5 4 5 2" xfId="30115" xr:uid="{00000000-0005-0000-0000-000067780000}"/>
    <cellStyle name="SAPBEXHLevel3 5 4 6" xfId="16905" xr:uid="{00000000-0005-0000-0000-000068780000}"/>
    <cellStyle name="SAPBEXHLevel3 5 4 6 2" xfId="32043" xr:uid="{00000000-0005-0000-0000-000069780000}"/>
    <cellStyle name="SAPBEXHLevel3 5 4 7" xfId="19515" xr:uid="{00000000-0005-0000-0000-00006A780000}"/>
    <cellStyle name="SAPBEXHLevel3 5 4 7 2" xfId="34462" xr:uid="{00000000-0005-0000-0000-00006B780000}"/>
    <cellStyle name="SAPBEXHLevel3 5 4 8" xfId="39411" xr:uid="{413BF2E8-6150-4E4E-AAFA-CDE3878F961B}"/>
    <cellStyle name="SAPBEXHLevel3 5 4 9" xfId="43063" xr:uid="{31FC4640-E93D-4E43-A736-C14DD5A3F58B}"/>
    <cellStyle name="SAPBEXHLevel3 5 5" xfId="3559" xr:uid="{00000000-0005-0000-0000-00006C780000}"/>
    <cellStyle name="SAPBEXHLevel3 5 5 10" xfId="45257" xr:uid="{28F99DD9-7D2A-47FA-8F3D-83BCA9682E8A}"/>
    <cellStyle name="SAPBEXHLevel3 5 5 11" xfId="47583" xr:uid="{F4ADC789-00ED-4C47-A3C8-12F4E9B16B16}"/>
    <cellStyle name="SAPBEXHLevel3 5 5 2" xfId="4931" xr:uid="{00000000-0005-0000-0000-00006D780000}"/>
    <cellStyle name="SAPBEXHLevel3 5 5 2 10" xfId="46473" xr:uid="{9D1C361A-385C-4E93-8901-903E56FB60A7}"/>
    <cellStyle name="SAPBEXHLevel3 5 5 2 11" xfId="48791" xr:uid="{AB741EC3-06FD-4E55-B2F3-40DF762F5E41}"/>
    <cellStyle name="SAPBEXHLevel3 5 5 2 2" xfId="10085" xr:uid="{00000000-0005-0000-0000-00006E780000}"/>
    <cellStyle name="SAPBEXHLevel3 5 5 2 2 2" xfId="26063" xr:uid="{00000000-0005-0000-0000-00006F780000}"/>
    <cellStyle name="SAPBEXHLevel3 5 5 2 3" xfId="12903" xr:uid="{00000000-0005-0000-0000-000070780000}"/>
    <cellStyle name="SAPBEXHLevel3 5 5 2 3 2" xfId="28742" xr:uid="{00000000-0005-0000-0000-000071780000}"/>
    <cellStyle name="SAPBEXHLevel3 5 5 2 4" xfId="10127" xr:uid="{00000000-0005-0000-0000-000072780000}"/>
    <cellStyle name="SAPBEXHLevel3 5 5 2 4 2" xfId="26099" xr:uid="{00000000-0005-0000-0000-000073780000}"/>
    <cellStyle name="SAPBEXHLevel3 5 5 2 5" xfId="18220" xr:uid="{00000000-0005-0000-0000-000074780000}"/>
    <cellStyle name="SAPBEXHLevel3 5 5 2 5 2" xfId="33325" xr:uid="{00000000-0005-0000-0000-000075780000}"/>
    <cellStyle name="SAPBEXHLevel3 5 5 2 6" xfId="20828" xr:uid="{00000000-0005-0000-0000-000076780000}"/>
    <cellStyle name="SAPBEXHLevel3 5 5 2 6 2" xfId="35759" xr:uid="{00000000-0005-0000-0000-000077780000}"/>
    <cellStyle name="SAPBEXHLevel3 5 5 2 7" xfId="22064" xr:uid="{00000000-0005-0000-0000-000078780000}"/>
    <cellStyle name="SAPBEXHLevel3 5 5 2 7 2" xfId="36981" xr:uid="{00000000-0005-0000-0000-000079780000}"/>
    <cellStyle name="SAPBEXHLevel3 5 5 2 8" xfId="38502" xr:uid="{0E5B8333-93EF-40C2-B1FC-AABF47F506D0}"/>
    <cellStyle name="SAPBEXHLevel3 5 5 2 9" xfId="44283" xr:uid="{87C87CEE-FDE6-44EB-BA89-2F246B9F3F2B}"/>
    <cellStyle name="SAPBEXHLevel3 5 5 3" xfId="8727" xr:uid="{00000000-0005-0000-0000-00007A780000}"/>
    <cellStyle name="SAPBEXHLevel3 5 5 3 2" xfId="24756" xr:uid="{00000000-0005-0000-0000-00007B780000}"/>
    <cellStyle name="SAPBEXHLevel3 5 5 4" xfId="11554" xr:uid="{00000000-0005-0000-0000-00007C780000}"/>
    <cellStyle name="SAPBEXHLevel3 5 5 4 2" xfId="27421" xr:uid="{00000000-0005-0000-0000-00007D780000}"/>
    <cellStyle name="SAPBEXHLevel3 5 5 5" xfId="14324" xr:uid="{00000000-0005-0000-0000-00007E780000}"/>
    <cellStyle name="SAPBEXHLevel3 5 5 5 2" xfId="29847" xr:uid="{00000000-0005-0000-0000-00007F780000}"/>
    <cellStyle name="SAPBEXHLevel3 5 5 6" xfId="16906" xr:uid="{00000000-0005-0000-0000-000080780000}"/>
    <cellStyle name="SAPBEXHLevel3 5 5 6 2" xfId="32044" xr:uid="{00000000-0005-0000-0000-000081780000}"/>
    <cellStyle name="SAPBEXHLevel3 5 5 7" xfId="19516" xr:uid="{00000000-0005-0000-0000-000082780000}"/>
    <cellStyle name="SAPBEXHLevel3 5 5 7 2" xfId="34463" xr:uid="{00000000-0005-0000-0000-000083780000}"/>
    <cellStyle name="SAPBEXHLevel3 5 5 8" xfId="40549" xr:uid="{4D68F2BC-A862-4157-87DF-D344EF98E63D}"/>
    <cellStyle name="SAPBEXHLevel3 5 5 9" xfId="43064" xr:uid="{35613F6E-A34D-414B-94AB-D13B6D15809A}"/>
    <cellStyle name="SAPBEXHLevel3 5 6" xfId="3560" xr:uid="{00000000-0005-0000-0000-000084780000}"/>
    <cellStyle name="SAPBEXHLevel3 5 6 10" xfId="45258" xr:uid="{8B3CCC88-AE87-45DE-B480-C08DF60A0056}"/>
    <cellStyle name="SAPBEXHLevel3 5 6 11" xfId="47584" xr:uid="{1B840AC7-5A80-47B1-9465-29184C0A52B0}"/>
    <cellStyle name="SAPBEXHLevel3 5 6 2" xfId="4006" xr:uid="{00000000-0005-0000-0000-000085780000}"/>
    <cellStyle name="SAPBEXHLevel3 5 6 2 10" xfId="46474" xr:uid="{CD2E0B16-151C-440B-B1FA-7BA05181177A}"/>
    <cellStyle name="SAPBEXHLevel3 5 6 2 11" xfId="48792" xr:uid="{1DEC88B9-3BC5-4AE8-B02C-EBF703F3EEFD}"/>
    <cellStyle name="SAPBEXHLevel3 5 6 2 2" xfId="9161" xr:uid="{00000000-0005-0000-0000-000086780000}"/>
    <cellStyle name="SAPBEXHLevel3 5 6 2 2 2" xfId="25157" xr:uid="{00000000-0005-0000-0000-000087780000}"/>
    <cellStyle name="SAPBEXHLevel3 5 6 2 3" xfId="11981" xr:uid="{00000000-0005-0000-0000-000088780000}"/>
    <cellStyle name="SAPBEXHLevel3 5 6 2 3 2" xfId="27825" xr:uid="{00000000-0005-0000-0000-000089780000}"/>
    <cellStyle name="SAPBEXHLevel3 5 6 2 4" xfId="14342" xr:uid="{00000000-0005-0000-0000-00008A780000}"/>
    <cellStyle name="SAPBEXHLevel3 5 6 2 4 2" xfId="29864" xr:uid="{00000000-0005-0000-0000-00008B780000}"/>
    <cellStyle name="SAPBEXHLevel3 5 6 2 5" xfId="17303" xr:uid="{00000000-0005-0000-0000-00008C780000}"/>
    <cellStyle name="SAPBEXHLevel3 5 6 2 5 2" xfId="32424" xr:uid="{00000000-0005-0000-0000-00008D780000}"/>
    <cellStyle name="SAPBEXHLevel3 5 6 2 6" xfId="19911" xr:uid="{00000000-0005-0000-0000-00008E780000}"/>
    <cellStyle name="SAPBEXHLevel3 5 6 2 6 2" xfId="34852" xr:uid="{00000000-0005-0000-0000-00008F780000}"/>
    <cellStyle name="SAPBEXHLevel3 5 6 2 7" xfId="21468" xr:uid="{00000000-0005-0000-0000-000090780000}"/>
    <cellStyle name="SAPBEXHLevel3 5 6 2 7 2" xfId="36394" xr:uid="{00000000-0005-0000-0000-000091780000}"/>
    <cellStyle name="SAPBEXHLevel3 5 6 2 8" xfId="38501" xr:uid="{F6BE325D-4F71-4646-9192-DCC19E690F33}"/>
    <cellStyle name="SAPBEXHLevel3 5 6 2 9" xfId="44284" xr:uid="{72DEB5DE-9BE8-4CFE-BF36-323826B40318}"/>
    <cellStyle name="SAPBEXHLevel3 5 6 3" xfId="8728" xr:uid="{00000000-0005-0000-0000-000092780000}"/>
    <cellStyle name="SAPBEXHLevel3 5 6 3 2" xfId="24757" xr:uid="{00000000-0005-0000-0000-000093780000}"/>
    <cellStyle name="SAPBEXHLevel3 5 6 4" xfId="11555" xr:uid="{00000000-0005-0000-0000-000094780000}"/>
    <cellStyle name="SAPBEXHLevel3 5 6 4 2" xfId="27422" xr:uid="{00000000-0005-0000-0000-000095780000}"/>
    <cellStyle name="SAPBEXHLevel3 5 6 5" xfId="15273" xr:uid="{00000000-0005-0000-0000-000096780000}"/>
    <cellStyle name="SAPBEXHLevel3 5 6 5 2" xfId="30682" xr:uid="{00000000-0005-0000-0000-000097780000}"/>
    <cellStyle name="SAPBEXHLevel3 5 6 6" xfId="16907" xr:uid="{00000000-0005-0000-0000-000098780000}"/>
    <cellStyle name="SAPBEXHLevel3 5 6 6 2" xfId="32045" xr:uid="{00000000-0005-0000-0000-000099780000}"/>
    <cellStyle name="SAPBEXHLevel3 5 6 7" xfId="19517" xr:uid="{00000000-0005-0000-0000-00009A780000}"/>
    <cellStyle name="SAPBEXHLevel3 5 6 7 2" xfId="34464" xr:uid="{00000000-0005-0000-0000-00009B780000}"/>
    <cellStyle name="SAPBEXHLevel3 5 6 8" xfId="39410" xr:uid="{FF2D0CDA-C6C0-4530-8825-05B30CF2AE08}"/>
    <cellStyle name="SAPBEXHLevel3 5 6 9" xfId="43065" xr:uid="{A50A9179-A655-4E7E-B767-400DFD7943D9}"/>
    <cellStyle name="SAPBEXHLevel3 5 7" xfId="3561" xr:uid="{00000000-0005-0000-0000-00009C780000}"/>
    <cellStyle name="SAPBEXHLevel3 5 7 10" xfId="45259" xr:uid="{2B644D7F-FFE3-4205-80E6-05F477382927}"/>
    <cellStyle name="SAPBEXHLevel3 5 7 11" xfId="47585" xr:uid="{07E3B097-7BE3-4FB0-8598-A9D882F406E2}"/>
    <cellStyle name="SAPBEXHLevel3 5 7 2" xfId="4005" xr:uid="{00000000-0005-0000-0000-00009D780000}"/>
    <cellStyle name="SAPBEXHLevel3 5 7 2 10" xfId="46475" xr:uid="{6E21DF27-D4AE-4075-8962-6850164D1533}"/>
    <cellStyle name="SAPBEXHLevel3 5 7 2 11" xfId="48793" xr:uid="{1294B858-28EA-4765-AE00-2820772D3378}"/>
    <cellStyle name="SAPBEXHLevel3 5 7 2 2" xfId="9160" xr:uid="{00000000-0005-0000-0000-00009E780000}"/>
    <cellStyle name="SAPBEXHLevel3 5 7 2 2 2" xfId="25156" xr:uid="{00000000-0005-0000-0000-00009F780000}"/>
    <cellStyle name="SAPBEXHLevel3 5 7 2 3" xfId="11980" xr:uid="{00000000-0005-0000-0000-0000A0780000}"/>
    <cellStyle name="SAPBEXHLevel3 5 7 2 3 2" xfId="27824" xr:uid="{00000000-0005-0000-0000-0000A1780000}"/>
    <cellStyle name="SAPBEXHLevel3 5 7 2 4" xfId="14596" xr:uid="{00000000-0005-0000-0000-0000A2780000}"/>
    <cellStyle name="SAPBEXHLevel3 5 7 2 4 2" xfId="30098" xr:uid="{00000000-0005-0000-0000-0000A3780000}"/>
    <cellStyle name="SAPBEXHLevel3 5 7 2 5" xfId="17302" xr:uid="{00000000-0005-0000-0000-0000A4780000}"/>
    <cellStyle name="SAPBEXHLevel3 5 7 2 5 2" xfId="32423" xr:uid="{00000000-0005-0000-0000-0000A5780000}"/>
    <cellStyle name="SAPBEXHLevel3 5 7 2 6" xfId="19910" xr:uid="{00000000-0005-0000-0000-0000A6780000}"/>
    <cellStyle name="SAPBEXHLevel3 5 7 2 6 2" xfId="34851" xr:uid="{00000000-0005-0000-0000-0000A7780000}"/>
    <cellStyle name="SAPBEXHLevel3 5 7 2 7" xfId="21774" xr:uid="{00000000-0005-0000-0000-0000A8780000}"/>
    <cellStyle name="SAPBEXHLevel3 5 7 2 7 2" xfId="36696" xr:uid="{00000000-0005-0000-0000-0000A9780000}"/>
    <cellStyle name="SAPBEXHLevel3 5 7 2 8" xfId="38500" xr:uid="{4B9EE7A3-B4B9-448D-B1A1-B1B4447C2647}"/>
    <cellStyle name="SAPBEXHLevel3 5 7 2 9" xfId="44285" xr:uid="{685D5634-28FE-4649-BF5F-3ECF6781AE37}"/>
    <cellStyle name="SAPBEXHLevel3 5 7 3" xfId="8729" xr:uid="{00000000-0005-0000-0000-0000AA780000}"/>
    <cellStyle name="SAPBEXHLevel3 5 7 3 2" xfId="24758" xr:uid="{00000000-0005-0000-0000-0000AB780000}"/>
    <cellStyle name="SAPBEXHLevel3 5 7 4" xfId="11556" xr:uid="{00000000-0005-0000-0000-0000AC780000}"/>
    <cellStyle name="SAPBEXHLevel3 5 7 4 2" xfId="27423" xr:uid="{00000000-0005-0000-0000-0000AD780000}"/>
    <cellStyle name="SAPBEXHLevel3 5 7 5" xfId="14613" xr:uid="{00000000-0005-0000-0000-0000AE780000}"/>
    <cellStyle name="SAPBEXHLevel3 5 7 5 2" xfId="30114" xr:uid="{00000000-0005-0000-0000-0000AF780000}"/>
    <cellStyle name="SAPBEXHLevel3 5 7 6" xfId="16908" xr:uid="{00000000-0005-0000-0000-0000B0780000}"/>
    <cellStyle name="SAPBEXHLevel3 5 7 6 2" xfId="32046" xr:uid="{00000000-0005-0000-0000-0000B1780000}"/>
    <cellStyle name="SAPBEXHLevel3 5 7 7" xfId="19518" xr:uid="{00000000-0005-0000-0000-0000B2780000}"/>
    <cellStyle name="SAPBEXHLevel3 5 7 7 2" xfId="34465" xr:uid="{00000000-0005-0000-0000-0000B3780000}"/>
    <cellStyle name="SAPBEXHLevel3 5 7 8" xfId="40548" xr:uid="{610BE4D8-1E8D-4118-BF44-7E0A8BC5A03F}"/>
    <cellStyle name="SAPBEXHLevel3 5 7 9" xfId="43066" xr:uid="{3DEF4448-692D-4FC9-93E0-DEF96719159B}"/>
    <cellStyle name="SAPBEXHLevel3 5 8" xfId="3562" xr:uid="{00000000-0005-0000-0000-0000B4780000}"/>
    <cellStyle name="SAPBEXHLevel3 5 8 10" xfId="45260" xr:uid="{49AFFC0F-AD96-40BF-81E1-A921D1983EDC}"/>
    <cellStyle name="SAPBEXHLevel3 5 8 11" xfId="47586" xr:uid="{314CE472-A693-46D7-AEEB-E3B659D4AEE8}"/>
    <cellStyle name="SAPBEXHLevel3 5 8 2" xfId="4930" xr:uid="{00000000-0005-0000-0000-0000B5780000}"/>
    <cellStyle name="SAPBEXHLevel3 5 8 2 10" xfId="46476" xr:uid="{A65BC1BC-511C-4A18-A542-67F796950151}"/>
    <cellStyle name="SAPBEXHLevel3 5 8 2 11" xfId="48794" xr:uid="{6185E436-6F5D-4CA6-A601-4842DA219FE1}"/>
    <cellStyle name="SAPBEXHLevel3 5 8 2 2" xfId="10084" xr:uid="{00000000-0005-0000-0000-0000B6780000}"/>
    <cellStyle name="SAPBEXHLevel3 5 8 2 2 2" xfId="26062" xr:uid="{00000000-0005-0000-0000-0000B7780000}"/>
    <cellStyle name="SAPBEXHLevel3 5 8 2 3" xfId="12902" xr:uid="{00000000-0005-0000-0000-0000B8780000}"/>
    <cellStyle name="SAPBEXHLevel3 5 8 2 3 2" xfId="28741" xr:uid="{00000000-0005-0000-0000-0000B9780000}"/>
    <cellStyle name="SAPBEXHLevel3 5 8 2 4" xfId="7191" xr:uid="{00000000-0005-0000-0000-0000BA780000}"/>
    <cellStyle name="SAPBEXHLevel3 5 8 2 4 2" xfId="23467" xr:uid="{00000000-0005-0000-0000-0000BB780000}"/>
    <cellStyle name="SAPBEXHLevel3 5 8 2 5" xfId="18219" xr:uid="{00000000-0005-0000-0000-0000BC780000}"/>
    <cellStyle name="SAPBEXHLevel3 5 8 2 5 2" xfId="33324" xr:uid="{00000000-0005-0000-0000-0000BD780000}"/>
    <cellStyle name="SAPBEXHLevel3 5 8 2 6" xfId="20827" xr:uid="{00000000-0005-0000-0000-0000BE780000}"/>
    <cellStyle name="SAPBEXHLevel3 5 8 2 6 2" xfId="35758" xr:uid="{00000000-0005-0000-0000-0000BF780000}"/>
    <cellStyle name="SAPBEXHLevel3 5 8 2 7" xfId="22065" xr:uid="{00000000-0005-0000-0000-0000C0780000}"/>
    <cellStyle name="SAPBEXHLevel3 5 8 2 7 2" xfId="36982" xr:uid="{00000000-0005-0000-0000-0000C1780000}"/>
    <cellStyle name="SAPBEXHLevel3 5 8 2 8" xfId="38499" xr:uid="{19333DF8-C010-42CA-89C0-23C5A9DD14A6}"/>
    <cellStyle name="SAPBEXHLevel3 5 8 2 9" xfId="44286" xr:uid="{337A138F-5E8D-4189-8908-2B24FC448831}"/>
    <cellStyle name="SAPBEXHLevel3 5 8 3" xfId="8730" xr:uid="{00000000-0005-0000-0000-0000C2780000}"/>
    <cellStyle name="SAPBEXHLevel3 5 8 3 2" xfId="24759" xr:uid="{00000000-0005-0000-0000-0000C3780000}"/>
    <cellStyle name="SAPBEXHLevel3 5 8 4" xfId="11557" xr:uid="{00000000-0005-0000-0000-0000C4780000}"/>
    <cellStyle name="SAPBEXHLevel3 5 8 4 2" xfId="27424" xr:uid="{00000000-0005-0000-0000-0000C5780000}"/>
    <cellStyle name="SAPBEXHLevel3 5 8 5" xfId="13602" xr:uid="{00000000-0005-0000-0000-0000C6780000}"/>
    <cellStyle name="SAPBEXHLevel3 5 8 5 2" xfId="29226" xr:uid="{00000000-0005-0000-0000-0000C7780000}"/>
    <cellStyle name="SAPBEXHLevel3 5 8 6" xfId="16909" xr:uid="{00000000-0005-0000-0000-0000C8780000}"/>
    <cellStyle name="SAPBEXHLevel3 5 8 6 2" xfId="32047" xr:uid="{00000000-0005-0000-0000-0000C9780000}"/>
    <cellStyle name="SAPBEXHLevel3 5 8 7" xfId="19519" xr:uid="{00000000-0005-0000-0000-0000CA780000}"/>
    <cellStyle name="SAPBEXHLevel3 5 8 7 2" xfId="34466" xr:uid="{00000000-0005-0000-0000-0000CB780000}"/>
    <cellStyle name="SAPBEXHLevel3 5 8 8" xfId="39409" xr:uid="{99F8D533-4DC0-4146-9BDF-70CE809C78D4}"/>
    <cellStyle name="SAPBEXHLevel3 5 8 9" xfId="43067" xr:uid="{179B6DB9-1816-4CCA-969E-CC5A533942A6}"/>
    <cellStyle name="SAPBEXHLevel3 5 9" xfId="3563" xr:uid="{00000000-0005-0000-0000-0000CC780000}"/>
    <cellStyle name="SAPBEXHLevel3 5 9 10" xfId="45261" xr:uid="{987955D0-F35F-4147-A30B-037FDDED032D}"/>
    <cellStyle name="SAPBEXHLevel3 5 9 11" xfId="47587" xr:uid="{2E291A04-2F81-4F02-B4ED-C760C420CB9D}"/>
    <cellStyle name="SAPBEXHLevel3 5 9 2" xfId="2141" xr:uid="{00000000-0005-0000-0000-0000CD780000}"/>
    <cellStyle name="SAPBEXHLevel3 5 9 2 10" xfId="46477" xr:uid="{3A0EC629-AB4E-43E7-8A57-22D1FF4FC174}"/>
    <cellStyle name="SAPBEXHLevel3 5 9 2 11" xfId="48795" xr:uid="{A20A994A-F01C-4C5F-BA66-93724D153006}"/>
    <cellStyle name="SAPBEXHLevel3 5 9 2 2" xfId="7381" xr:uid="{00000000-0005-0000-0000-0000CE780000}"/>
    <cellStyle name="SAPBEXHLevel3 5 9 2 2 2" xfId="23583" xr:uid="{00000000-0005-0000-0000-0000CF780000}"/>
    <cellStyle name="SAPBEXHLevel3 5 9 2 3" xfId="10222" xr:uid="{00000000-0005-0000-0000-0000D0780000}"/>
    <cellStyle name="SAPBEXHLevel3 5 9 2 3 2" xfId="26186" xr:uid="{00000000-0005-0000-0000-0000D1780000}"/>
    <cellStyle name="SAPBEXHLevel3 5 9 2 4" xfId="13782" xr:uid="{00000000-0005-0000-0000-0000D2780000}"/>
    <cellStyle name="SAPBEXHLevel3 5 9 2 4 2" xfId="29375" xr:uid="{00000000-0005-0000-0000-0000D3780000}"/>
    <cellStyle name="SAPBEXHLevel3 5 9 2 5" xfId="15670" xr:uid="{00000000-0005-0000-0000-0000D4780000}"/>
    <cellStyle name="SAPBEXHLevel3 5 9 2 5 2" xfId="30967" xr:uid="{00000000-0005-0000-0000-0000D5780000}"/>
    <cellStyle name="SAPBEXHLevel3 5 9 2 6" xfId="18356" xr:uid="{00000000-0005-0000-0000-0000D6780000}"/>
    <cellStyle name="SAPBEXHLevel3 5 9 2 6 2" xfId="33419" xr:uid="{00000000-0005-0000-0000-0000D7780000}"/>
    <cellStyle name="SAPBEXHLevel3 5 9 2 7" xfId="22105" xr:uid="{00000000-0005-0000-0000-0000D8780000}"/>
    <cellStyle name="SAPBEXHLevel3 5 9 2 7 2" xfId="37018" xr:uid="{00000000-0005-0000-0000-0000D9780000}"/>
    <cellStyle name="SAPBEXHLevel3 5 9 2 8" xfId="38498" xr:uid="{82C95770-7B90-4F9D-91DB-572AE986032D}"/>
    <cellStyle name="SAPBEXHLevel3 5 9 2 9" xfId="44287" xr:uid="{FC0973F3-6ADB-47C3-80DF-4340148ADCF5}"/>
    <cellStyle name="SAPBEXHLevel3 5 9 3" xfId="8731" xr:uid="{00000000-0005-0000-0000-0000DA780000}"/>
    <cellStyle name="SAPBEXHLevel3 5 9 3 2" xfId="24760" xr:uid="{00000000-0005-0000-0000-0000DB780000}"/>
    <cellStyle name="SAPBEXHLevel3 5 9 4" xfId="11558" xr:uid="{00000000-0005-0000-0000-0000DC780000}"/>
    <cellStyle name="SAPBEXHLevel3 5 9 4 2" xfId="27425" xr:uid="{00000000-0005-0000-0000-0000DD780000}"/>
    <cellStyle name="SAPBEXHLevel3 5 9 5" xfId="10361" xr:uid="{00000000-0005-0000-0000-0000DE780000}"/>
    <cellStyle name="SAPBEXHLevel3 5 9 5 2" xfId="26299" xr:uid="{00000000-0005-0000-0000-0000DF780000}"/>
    <cellStyle name="SAPBEXHLevel3 5 9 6" xfId="16910" xr:uid="{00000000-0005-0000-0000-0000E0780000}"/>
    <cellStyle name="SAPBEXHLevel3 5 9 6 2" xfId="32048" xr:uid="{00000000-0005-0000-0000-0000E1780000}"/>
    <cellStyle name="SAPBEXHLevel3 5 9 7" xfId="19520" xr:uid="{00000000-0005-0000-0000-0000E2780000}"/>
    <cellStyle name="SAPBEXHLevel3 5 9 7 2" xfId="34467" xr:uid="{00000000-0005-0000-0000-0000E3780000}"/>
    <cellStyle name="SAPBEXHLevel3 5 9 8" xfId="40547" xr:uid="{C70F8D80-4857-4E63-8F81-8F17D73048A4}"/>
    <cellStyle name="SAPBEXHLevel3 5 9 9" xfId="43068" xr:uid="{7C31BAD6-DF3E-4340-AEC2-ADFD3094A6C7}"/>
    <cellStyle name="SAPBEXHLevel3 6" xfId="912" xr:uid="{00000000-0005-0000-0000-0000E4780000}"/>
    <cellStyle name="SAPBEXHLevel3 6 10" xfId="7822" xr:uid="{00000000-0005-0000-0000-0000E5780000}"/>
    <cellStyle name="SAPBEXHLevel3 6 11" xfId="22485" xr:uid="{00000000-0005-0000-0000-0000E6780000}"/>
    <cellStyle name="SAPBEXHLevel3 6 12" xfId="39408" xr:uid="{0A71890D-03B6-4316-90D5-A1CAFC03DA01}"/>
    <cellStyle name="SAPBEXHLevel3 6 13" xfId="43069" xr:uid="{FA086C44-0DD8-4D0E-833D-A1F73573293B}"/>
    <cellStyle name="SAPBEXHLevel3 6 14" xfId="45262" xr:uid="{E42526F5-04B0-46F0-A5B6-67590A86E1C9}"/>
    <cellStyle name="SAPBEXHLevel3 6 15" xfId="47588" xr:uid="{8C2A0B2C-34C3-4419-89DE-3B558E188C22}"/>
    <cellStyle name="SAPBEXHLevel3 6 2" xfId="913" xr:uid="{00000000-0005-0000-0000-0000E7780000}"/>
    <cellStyle name="SAPBEXHLevel3 6 2 10" xfId="44833" xr:uid="{885CA138-E182-4145-A7A6-F50B5CDBD677}"/>
    <cellStyle name="SAPBEXHLevel3 6 2 11" xfId="46889" xr:uid="{7936CD48-B675-4727-88E6-2E9DEE341714}"/>
    <cellStyle name="SAPBEXHLevel3 6 2 12" xfId="49192" xr:uid="{76557FA8-B46E-4C57-A793-B81757C921EF}"/>
    <cellStyle name="SAPBEXHLevel3 6 2 2" xfId="5356" xr:uid="{00000000-0005-0000-0000-0000E8780000}"/>
    <cellStyle name="SAPBEXHLevel3 6 2 2 2" xfId="37105" xr:uid="{00000000-0005-0000-0000-0000E9780000}"/>
    <cellStyle name="SAPBEXHLevel3 6 2 2 3" xfId="42476" xr:uid="{414F56B4-809D-496C-B5A7-5934B2070376}"/>
    <cellStyle name="SAPBEXHLevel3 6 2 2 4" xfId="44944" xr:uid="{A439E0D3-E74A-4AD1-9294-03575EB6DEB9}"/>
    <cellStyle name="SAPBEXHLevel3 6 2 2 5" xfId="47007" xr:uid="{A0D7C35D-E924-420E-8B76-A639092F6918}"/>
    <cellStyle name="SAPBEXHLevel3 6 2 2 6" xfId="49304" xr:uid="{7DBB175D-1427-4CBE-AA86-90DC48C2FD3F}"/>
    <cellStyle name="SAPBEXHLevel3 6 2 3" xfId="7237" xr:uid="{00000000-0005-0000-0000-0000EA780000}"/>
    <cellStyle name="SAPBEXHLevel3 6 2 4" xfId="6669" xr:uid="{00000000-0005-0000-0000-0000EB780000}"/>
    <cellStyle name="SAPBEXHLevel3 6 2 5" xfId="7586" xr:uid="{00000000-0005-0000-0000-0000EC780000}"/>
    <cellStyle name="SAPBEXHLevel3 6 2 6" xfId="7564" xr:uid="{00000000-0005-0000-0000-0000ED780000}"/>
    <cellStyle name="SAPBEXHLevel3 6 2 7" xfId="15806" xr:uid="{00000000-0005-0000-0000-0000EE780000}"/>
    <cellStyle name="SAPBEXHLevel3 6 2 8" xfId="22486" xr:uid="{00000000-0005-0000-0000-0000EF780000}"/>
    <cellStyle name="SAPBEXHLevel3 6 2 9" xfId="42356" xr:uid="{BFF0DA42-8F04-4C85-9A73-0F2D14705C12}"/>
    <cellStyle name="SAPBEXHLevel3 6 3" xfId="3564" xr:uid="{00000000-0005-0000-0000-0000F0780000}"/>
    <cellStyle name="SAPBEXHLevel3 6 3 10" xfId="44288" xr:uid="{C3A24A34-731B-4CC2-AB33-6D00EAC21092}"/>
    <cellStyle name="SAPBEXHLevel3 6 3 11" xfId="46478" xr:uid="{DEBE98DA-BF11-44FD-801D-069A511827D2}"/>
    <cellStyle name="SAPBEXHLevel3 6 3 12" xfId="48796" xr:uid="{BC7A331E-0919-426B-B406-186FC21E01D7}"/>
    <cellStyle name="SAPBEXHLevel3 6 3 2" xfId="8732" xr:uid="{00000000-0005-0000-0000-0000F1780000}"/>
    <cellStyle name="SAPBEXHLevel3 6 3 2 2" xfId="24761" xr:uid="{00000000-0005-0000-0000-0000F2780000}"/>
    <cellStyle name="SAPBEXHLevel3 6 3 3" xfId="11559" xr:uid="{00000000-0005-0000-0000-0000F3780000}"/>
    <cellStyle name="SAPBEXHLevel3 6 3 3 2" xfId="27426" xr:uid="{00000000-0005-0000-0000-0000F4780000}"/>
    <cellStyle name="SAPBEXHLevel3 6 3 4" xfId="13903" xr:uid="{00000000-0005-0000-0000-0000F5780000}"/>
    <cellStyle name="SAPBEXHLevel3 6 3 4 2" xfId="29491" xr:uid="{00000000-0005-0000-0000-0000F6780000}"/>
    <cellStyle name="SAPBEXHLevel3 6 3 5" xfId="16911" xr:uid="{00000000-0005-0000-0000-0000F7780000}"/>
    <cellStyle name="SAPBEXHLevel3 6 3 5 2" xfId="32049" xr:uid="{00000000-0005-0000-0000-0000F8780000}"/>
    <cellStyle name="SAPBEXHLevel3 6 3 6" xfId="19521" xr:uid="{00000000-0005-0000-0000-0000F9780000}"/>
    <cellStyle name="SAPBEXHLevel3 6 3 6 2" xfId="34468" xr:uid="{00000000-0005-0000-0000-0000FA780000}"/>
    <cellStyle name="SAPBEXHLevel3 6 3 7" xfId="21454" xr:uid="{00000000-0005-0000-0000-0000FB780000}"/>
    <cellStyle name="SAPBEXHLevel3 6 3 7 2" xfId="36380" xr:uid="{00000000-0005-0000-0000-0000FC780000}"/>
    <cellStyle name="SAPBEXHLevel3 6 3 8" xfId="6398" xr:uid="{00000000-0005-0000-0000-0000FD780000}"/>
    <cellStyle name="SAPBEXHLevel3 6 3 9" xfId="38497" xr:uid="{BCE584CF-892F-4EA8-BB81-3B219E5704B3}"/>
    <cellStyle name="SAPBEXHLevel3 6 4" xfId="4929" xr:uid="{00000000-0005-0000-0000-0000FE780000}"/>
    <cellStyle name="SAPBEXHLevel3 6 4 2" xfId="10083" xr:uid="{00000000-0005-0000-0000-0000FF780000}"/>
    <cellStyle name="SAPBEXHLevel3 6 4 2 2" xfId="26061" xr:uid="{00000000-0005-0000-0000-000000790000}"/>
    <cellStyle name="SAPBEXHLevel3 6 4 3" xfId="12901" xr:uid="{00000000-0005-0000-0000-000001790000}"/>
    <cellStyle name="SAPBEXHLevel3 6 4 3 2" xfId="28740" xr:uid="{00000000-0005-0000-0000-000002790000}"/>
    <cellStyle name="SAPBEXHLevel3 6 4 4" xfId="6705" xr:uid="{00000000-0005-0000-0000-000003790000}"/>
    <cellStyle name="SAPBEXHLevel3 6 4 4 2" xfId="23197" xr:uid="{00000000-0005-0000-0000-000004790000}"/>
    <cellStyle name="SAPBEXHLevel3 6 4 5" xfId="18218" xr:uid="{00000000-0005-0000-0000-000005790000}"/>
    <cellStyle name="SAPBEXHLevel3 6 4 5 2" xfId="33323" xr:uid="{00000000-0005-0000-0000-000006790000}"/>
    <cellStyle name="SAPBEXHLevel3 6 4 6" xfId="20826" xr:uid="{00000000-0005-0000-0000-000007790000}"/>
    <cellStyle name="SAPBEXHLevel3 6 4 6 2" xfId="35757" xr:uid="{00000000-0005-0000-0000-000008790000}"/>
    <cellStyle name="SAPBEXHLevel3 6 4 7" xfId="22066" xr:uid="{00000000-0005-0000-0000-000009790000}"/>
    <cellStyle name="SAPBEXHLevel3 6 4 7 2" xfId="36983" xr:uid="{00000000-0005-0000-0000-00000A790000}"/>
    <cellStyle name="SAPBEXHLevel3 6 5" xfId="5357" xr:uid="{00000000-0005-0000-0000-00000B790000}"/>
    <cellStyle name="SAPBEXHLevel3 6 5 2" xfId="37106" xr:uid="{00000000-0005-0000-0000-00000C790000}"/>
    <cellStyle name="SAPBEXHLevel3 6 6" xfId="7630" xr:uid="{00000000-0005-0000-0000-00000D790000}"/>
    <cellStyle name="SAPBEXHLevel3 6 7" xfId="8970" xr:uid="{00000000-0005-0000-0000-00000E790000}"/>
    <cellStyle name="SAPBEXHLevel3 6 8" xfId="7765" xr:uid="{00000000-0005-0000-0000-00000F790000}"/>
    <cellStyle name="SAPBEXHLevel3 6 9" xfId="13032" xr:uid="{00000000-0005-0000-0000-000010790000}"/>
    <cellStyle name="SAPBEXHLevel3 7" xfId="914" xr:uid="{00000000-0005-0000-0000-000011790000}"/>
    <cellStyle name="SAPBEXHLevel3 7 10" xfId="12957" xr:uid="{00000000-0005-0000-0000-000012790000}"/>
    <cellStyle name="SAPBEXHLevel3 7 11" xfId="22487" xr:uid="{00000000-0005-0000-0000-000013790000}"/>
    <cellStyle name="SAPBEXHLevel3 7 12" xfId="40546" xr:uid="{55C4F875-4144-459E-AA21-087071C0973D}"/>
    <cellStyle name="SAPBEXHLevel3 7 13" xfId="43070" xr:uid="{B804F9BA-768D-46C8-874A-A7A4FFDD0A64}"/>
    <cellStyle name="SAPBEXHLevel3 7 14" xfId="45263" xr:uid="{57F31553-5DEE-49B0-8F16-DD5EEA48F65F}"/>
    <cellStyle name="SAPBEXHLevel3 7 15" xfId="47589" xr:uid="{E22DB75B-AB74-43BF-BE93-A911507A457A}"/>
    <cellStyle name="SAPBEXHLevel3 7 2" xfId="915" xr:uid="{00000000-0005-0000-0000-000014790000}"/>
    <cellStyle name="SAPBEXHLevel3 7 2 10" xfId="44834" xr:uid="{70A4100D-7055-4BCB-84C9-273FE5D0DC54}"/>
    <cellStyle name="SAPBEXHLevel3 7 2 11" xfId="46890" xr:uid="{4503F553-D224-4E58-B161-61871AEBF972}"/>
    <cellStyle name="SAPBEXHLevel3 7 2 12" xfId="49193" xr:uid="{D65DB08A-88EB-464E-8E64-40C87AD0D484}"/>
    <cellStyle name="SAPBEXHLevel3 7 2 2" xfId="5354" xr:uid="{00000000-0005-0000-0000-000015790000}"/>
    <cellStyle name="SAPBEXHLevel3 7 2 2 2" xfId="37103" xr:uid="{00000000-0005-0000-0000-000016790000}"/>
    <cellStyle name="SAPBEXHLevel3 7 2 2 3" xfId="42477" xr:uid="{8E5668B8-31D6-46E4-83B7-D181502DC0D7}"/>
    <cellStyle name="SAPBEXHLevel3 7 2 2 4" xfId="44945" xr:uid="{AA2C9F49-07D5-4D6E-84C3-BCFBABF9A5C4}"/>
    <cellStyle name="SAPBEXHLevel3 7 2 2 5" xfId="47008" xr:uid="{619D6D18-C576-446B-B82D-E3E3A4DB6EB5}"/>
    <cellStyle name="SAPBEXHLevel3 7 2 2 6" xfId="49305" xr:uid="{DBB4DCC2-3EF5-4FD7-A5A4-9F28653F6A48}"/>
    <cellStyle name="SAPBEXHLevel3 7 2 3" xfId="5757" xr:uid="{00000000-0005-0000-0000-000017790000}"/>
    <cellStyle name="SAPBEXHLevel3 7 2 4" xfId="13375" xr:uid="{00000000-0005-0000-0000-000018790000}"/>
    <cellStyle name="SAPBEXHLevel3 7 2 5" xfId="6548" xr:uid="{00000000-0005-0000-0000-000019790000}"/>
    <cellStyle name="SAPBEXHLevel3 7 2 6" xfId="14694" xr:uid="{00000000-0005-0000-0000-00001A790000}"/>
    <cellStyle name="SAPBEXHLevel3 7 2 7" xfId="7823" xr:uid="{00000000-0005-0000-0000-00001B790000}"/>
    <cellStyle name="SAPBEXHLevel3 7 2 8" xfId="22488" xr:uid="{00000000-0005-0000-0000-00001C790000}"/>
    <cellStyle name="SAPBEXHLevel3 7 2 9" xfId="42357" xr:uid="{C4FCD4EF-C9F0-46CC-A294-861C80D70C67}"/>
    <cellStyle name="SAPBEXHLevel3 7 3" xfId="3565" xr:uid="{00000000-0005-0000-0000-00001D790000}"/>
    <cellStyle name="SAPBEXHLevel3 7 3 10" xfId="44289" xr:uid="{3AE66E0C-D7FB-49C7-8457-B581E6C25EDB}"/>
    <cellStyle name="SAPBEXHLevel3 7 3 11" xfId="46479" xr:uid="{32EBDE45-FC9D-4C9E-A91C-4A6E26F23320}"/>
    <cellStyle name="SAPBEXHLevel3 7 3 12" xfId="48797" xr:uid="{D8615CFE-2CD7-4BCE-B7DB-D53316EB83CF}"/>
    <cellStyle name="SAPBEXHLevel3 7 3 2" xfId="8733" xr:uid="{00000000-0005-0000-0000-00001E790000}"/>
    <cellStyle name="SAPBEXHLevel3 7 3 2 2" xfId="24762" xr:uid="{00000000-0005-0000-0000-00001F790000}"/>
    <cellStyle name="SAPBEXHLevel3 7 3 3" xfId="11560" xr:uid="{00000000-0005-0000-0000-000020790000}"/>
    <cellStyle name="SAPBEXHLevel3 7 3 3 2" xfId="27427" xr:uid="{00000000-0005-0000-0000-000021790000}"/>
    <cellStyle name="SAPBEXHLevel3 7 3 4" xfId="14963" xr:uid="{00000000-0005-0000-0000-000022790000}"/>
    <cellStyle name="SAPBEXHLevel3 7 3 4 2" xfId="30410" xr:uid="{00000000-0005-0000-0000-000023790000}"/>
    <cellStyle name="SAPBEXHLevel3 7 3 5" xfId="16912" xr:uid="{00000000-0005-0000-0000-000024790000}"/>
    <cellStyle name="SAPBEXHLevel3 7 3 5 2" xfId="32050" xr:uid="{00000000-0005-0000-0000-000025790000}"/>
    <cellStyle name="SAPBEXHLevel3 7 3 6" xfId="19522" xr:uid="{00000000-0005-0000-0000-000026790000}"/>
    <cellStyle name="SAPBEXHLevel3 7 3 6 2" xfId="34469" xr:uid="{00000000-0005-0000-0000-000027790000}"/>
    <cellStyle name="SAPBEXHLevel3 7 3 7" xfId="21455" xr:uid="{00000000-0005-0000-0000-000028790000}"/>
    <cellStyle name="SAPBEXHLevel3 7 3 7 2" xfId="36381" xr:uid="{00000000-0005-0000-0000-000029790000}"/>
    <cellStyle name="SAPBEXHLevel3 7 3 8" xfId="6399" xr:uid="{00000000-0005-0000-0000-00002A790000}"/>
    <cellStyle name="SAPBEXHLevel3 7 3 9" xfId="38496" xr:uid="{43A11CE0-8D84-40C1-97F0-AF5929E2C71B}"/>
    <cellStyle name="SAPBEXHLevel3 7 4" xfId="4004" xr:uid="{00000000-0005-0000-0000-00002B790000}"/>
    <cellStyle name="SAPBEXHLevel3 7 4 2" xfId="9159" xr:uid="{00000000-0005-0000-0000-00002C790000}"/>
    <cellStyle name="SAPBEXHLevel3 7 4 2 2" xfId="25155" xr:uid="{00000000-0005-0000-0000-00002D790000}"/>
    <cellStyle name="SAPBEXHLevel3 7 4 3" xfId="11979" xr:uid="{00000000-0005-0000-0000-00002E790000}"/>
    <cellStyle name="SAPBEXHLevel3 7 4 3 2" xfId="27823" xr:uid="{00000000-0005-0000-0000-00002F790000}"/>
    <cellStyle name="SAPBEXHLevel3 7 4 4" xfId="14341" xr:uid="{00000000-0005-0000-0000-000030790000}"/>
    <cellStyle name="SAPBEXHLevel3 7 4 4 2" xfId="29863" xr:uid="{00000000-0005-0000-0000-000031790000}"/>
    <cellStyle name="SAPBEXHLevel3 7 4 5" xfId="17301" xr:uid="{00000000-0005-0000-0000-000032790000}"/>
    <cellStyle name="SAPBEXHLevel3 7 4 5 2" xfId="32422" xr:uid="{00000000-0005-0000-0000-000033790000}"/>
    <cellStyle name="SAPBEXHLevel3 7 4 6" xfId="19909" xr:uid="{00000000-0005-0000-0000-000034790000}"/>
    <cellStyle name="SAPBEXHLevel3 7 4 6 2" xfId="34850" xr:uid="{00000000-0005-0000-0000-000035790000}"/>
    <cellStyle name="SAPBEXHLevel3 7 4 7" xfId="21467" xr:uid="{00000000-0005-0000-0000-000036790000}"/>
    <cellStyle name="SAPBEXHLevel3 7 4 7 2" xfId="36393" xr:uid="{00000000-0005-0000-0000-000037790000}"/>
    <cellStyle name="SAPBEXHLevel3 7 5" xfId="5355" xr:uid="{00000000-0005-0000-0000-000038790000}"/>
    <cellStyle name="SAPBEXHLevel3 7 5 2" xfId="37104" xr:uid="{00000000-0005-0000-0000-000039790000}"/>
    <cellStyle name="SAPBEXHLevel3 7 6" xfId="6842" xr:uid="{00000000-0005-0000-0000-00003A790000}"/>
    <cellStyle name="SAPBEXHLevel3 7 7" xfId="6046" xr:uid="{00000000-0005-0000-0000-00003B790000}"/>
    <cellStyle name="SAPBEXHLevel3 7 8" xfId="6770" xr:uid="{00000000-0005-0000-0000-00003C790000}"/>
    <cellStyle name="SAPBEXHLevel3 7 9" xfId="14954" xr:uid="{00000000-0005-0000-0000-00003D790000}"/>
    <cellStyle name="SAPBEXHLevel3 8" xfId="916" xr:uid="{00000000-0005-0000-0000-00003E790000}"/>
    <cellStyle name="SAPBEXHLevel3 8 10" xfId="12970" xr:uid="{00000000-0005-0000-0000-00003F790000}"/>
    <cellStyle name="SAPBEXHLevel3 8 11" xfId="22489" xr:uid="{00000000-0005-0000-0000-000040790000}"/>
    <cellStyle name="SAPBEXHLevel3 8 12" xfId="39407" xr:uid="{CB94D72A-52E0-4CF7-AE03-99D98777501D}"/>
    <cellStyle name="SAPBEXHLevel3 8 13" xfId="43071" xr:uid="{2BB449F2-566D-467A-874B-5F05F354BFD4}"/>
    <cellStyle name="SAPBEXHLevel3 8 14" xfId="45264" xr:uid="{47902D59-C640-45A5-BA48-35402C8D08C4}"/>
    <cellStyle name="SAPBEXHLevel3 8 15" xfId="47590" xr:uid="{57298763-3851-4527-BEEE-63C5FD588537}"/>
    <cellStyle name="SAPBEXHLevel3 8 2" xfId="917" xr:uid="{00000000-0005-0000-0000-000041790000}"/>
    <cellStyle name="SAPBEXHLevel3 8 2 10" xfId="44835" xr:uid="{D56343A6-C76E-400F-9F21-05E060D3E92E}"/>
    <cellStyle name="SAPBEXHLevel3 8 2 11" xfId="46891" xr:uid="{DEDE4AA7-0200-4791-A151-67517AA8F846}"/>
    <cellStyle name="SAPBEXHLevel3 8 2 12" xfId="49194" xr:uid="{8FE5BB99-6B2B-44A6-B7EB-6831E8C05CAE}"/>
    <cellStyle name="SAPBEXHLevel3 8 2 2" xfId="5352" xr:uid="{00000000-0005-0000-0000-000042790000}"/>
    <cellStyle name="SAPBEXHLevel3 8 2 2 2" xfId="37101" xr:uid="{00000000-0005-0000-0000-000043790000}"/>
    <cellStyle name="SAPBEXHLevel3 8 2 2 3" xfId="42478" xr:uid="{3E493B77-3F9C-466E-9901-207FCB237C84}"/>
    <cellStyle name="SAPBEXHLevel3 8 2 2 4" xfId="44946" xr:uid="{3F9A511F-2E8C-4B95-AE18-D91D9BB9B6EB}"/>
    <cellStyle name="SAPBEXHLevel3 8 2 2 5" xfId="47009" xr:uid="{93F6A08B-FAE3-49A6-A4D8-A3CF89C2FCDD}"/>
    <cellStyle name="SAPBEXHLevel3 8 2 2 6" xfId="49306" xr:uid="{3F132DF4-BD50-4D0A-9078-C2FF7C2190BC}"/>
    <cellStyle name="SAPBEXHLevel3 8 2 3" xfId="6841" xr:uid="{00000000-0005-0000-0000-000044790000}"/>
    <cellStyle name="SAPBEXHLevel3 8 2 4" xfId="13072" xr:uid="{00000000-0005-0000-0000-000045790000}"/>
    <cellStyle name="SAPBEXHLevel3 8 2 5" xfId="6755" xr:uid="{00000000-0005-0000-0000-000046790000}"/>
    <cellStyle name="SAPBEXHLevel3 8 2 6" xfId="15857" xr:uid="{00000000-0005-0000-0000-000047790000}"/>
    <cellStyle name="SAPBEXHLevel3 8 2 7" xfId="5901" xr:uid="{00000000-0005-0000-0000-000048790000}"/>
    <cellStyle name="SAPBEXHLevel3 8 2 8" xfId="22490" xr:uid="{00000000-0005-0000-0000-000049790000}"/>
    <cellStyle name="SAPBEXHLevel3 8 2 9" xfId="42358" xr:uid="{967FDB7D-E383-49BF-A188-D1E5B5EC1238}"/>
    <cellStyle name="SAPBEXHLevel3 8 3" xfId="3566" xr:uid="{00000000-0005-0000-0000-00004A790000}"/>
    <cellStyle name="SAPBEXHLevel3 8 3 10" xfId="44290" xr:uid="{32C4C2F4-D383-440A-B298-9389EFCD490B}"/>
    <cellStyle name="SAPBEXHLevel3 8 3 11" xfId="46480" xr:uid="{4F5C702B-1D45-4BA6-9C04-C60CFD1B5877}"/>
    <cellStyle name="SAPBEXHLevel3 8 3 12" xfId="48798" xr:uid="{FC234243-16AF-43D4-B7FC-83E84F87E9B4}"/>
    <cellStyle name="SAPBEXHLevel3 8 3 2" xfId="8734" xr:uid="{00000000-0005-0000-0000-00004B790000}"/>
    <cellStyle name="SAPBEXHLevel3 8 3 2 2" xfId="24763" xr:uid="{00000000-0005-0000-0000-00004C790000}"/>
    <cellStyle name="SAPBEXHLevel3 8 3 3" xfId="11561" xr:uid="{00000000-0005-0000-0000-00004D790000}"/>
    <cellStyle name="SAPBEXHLevel3 8 3 3 2" xfId="27428" xr:uid="{00000000-0005-0000-0000-00004E790000}"/>
    <cellStyle name="SAPBEXHLevel3 8 3 4" xfId="14964" xr:uid="{00000000-0005-0000-0000-00004F790000}"/>
    <cellStyle name="SAPBEXHLevel3 8 3 4 2" xfId="30411" xr:uid="{00000000-0005-0000-0000-000050790000}"/>
    <cellStyle name="SAPBEXHLevel3 8 3 5" xfId="16913" xr:uid="{00000000-0005-0000-0000-000051790000}"/>
    <cellStyle name="SAPBEXHLevel3 8 3 5 2" xfId="32051" xr:uid="{00000000-0005-0000-0000-000052790000}"/>
    <cellStyle name="SAPBEXHLevel3 8 3 6" xfId="19523" xr:uid="{00000000-0005-0000-0000-000053790000}"/>
    <cellStyle name="SAPBEXHLevel3 8 3 6 2" xfId="34470" xr:uid="{00000000-0005-0000-0000-000054790000}"/>
    <cellStyle name="SAPBEXHLevel3 8 3 7" xfId="21456" xr:uid="{00000000-0005-0000-0000-000055790000}"/>
    <cellStyle name="SAPBEXHLevel3 8 3 7 2" xfId="36382" xr:uid="{00000000-0005-0000-0000-000056790000}"/>
    <cellStyle name="SAPBEXHLevel3 8 3 8" xfId="6400" xr:uid="{00000000-0005-0000-0000-000057790000}"/>
    <cellStyle name="SAPBEXHLevel3 8 3 9" xfId="38495" xr:uid="{7CE8A396-5365-4864-AF1C-9B66A630A658}"/>
    <cellStyle name="SAPBEXHLevel3 8 4" xfId="4003" xr:uid="{00000000-0005-0000-0000-000058790000}"/>
    <cellStyle name="SAPBEXHLevel3 8 4 2" xfId="9158" xr:uid="{00000000-0005-0000-0000-000059790000}"/>
    <cellStyle name="SAPBEXHLevel3 8 4 2 2" xfId="25154" xr:uid="{00000000-0005-0000-0000-00005A790000}"/>
    <cellStyle name="SAPBEXHLevel3 8 4 3" xfId="11978" xr:uid="{00000000-0005-0000-0000-00005B790000}"/>
    <cellStyle name="SAPBEXHLevel3 8 4 3 2" xfId="27822" xr:uid="{00000000-0005-0000-0000-00005C790000}"/>
    <cellStyle name="SAPBEXHLevel3 8 4 4" xfId="14597" xr:uid="{00000000-0005-0000-0000-00005D790000}"/>
    <cellStyle name="SAPBEXHLevel3 8 4 4 2" xfId="30099" xr:uid="{00000000-0005-0000-0000-00005E790000}"/>
    <cellStyle name="SAPBEXHLevel3 8 4 5" xfId="17300" xr:uid="{00000000-0005-0000-0000-00005F790000}"/>
    <cellStyle name="SAPBEXHLevel3 8 4 5 2" xfId="32421" xr:uid="{00000000-0005-0000-0000-000060790000}"/>
    <cellStyle name="SAPBEXHLevel3 8 4 6" xfId="19908" xr:uid="{00000000-0005-0000-0000-000061790000}"/>
    <cellStyle name="SAPBEXHLevel3 8 4 6 2" xfId="34849" xr:uid="{00000000-0005-0000-0000-000062790000}"/>
    <cellStyle name="SAPBEXHLevel3 8 4 7" xfId="21994" xr:uid="{00000000-0005-0000-0000-000063790000}"/>
    <cellStyle name="SAPBEXHLevel3 8 4 7 2" xfId="36913" xr:uid="{00000000-0005-0000-0000-000064790000}"/>
    <cellStyle name="SAPBEXHLevel3 8 5" xfId="5353" xr:uid="{00000000-0005-0000-0000-000065790000}"/>
    <cellStyle name="SAPBEXHLevel3 8 5 2" xfId="37102" xr:uid="{00000000-0005-0000-0000-000066790000}"/>
    <cellStyle name="SAPBEXHLevel3 8 6" xfId="6034" xr:uid="{00000000-0005-0000-0000-000067790000}"/>
    <cellStyle name="SAPBEXHLevel3 8 7" xfId="14737" xr:uid="{00000000-0005-0000-0000-000068790000}"/>
    <cellStyle name="SAPBEXHLevel3 8 8" xfId="6547" xr:uid="{00000000-0005-0000-0000-000069790000}"/>
    <cellStyle name="SAPBEXHLevel3 8 9" xfId="15384" xr:uid="{00000000-0005-0000-0000-00006A790000}"/>
    <cellStyle name="SAPBEXHLevel3 9" xfId="918" xr:uid="{00000000-0005-0000-0000-00006B790000}"/>
    <cellStyle name="SAPBEXHLevel3 9 10" xfId="22491" xr:uid="{00000000-0005-0000-0000-00006C790000}"/>
    <cellStyle name="SAPBEXHLevel3 9 11" xfId="38221" xr:uid="{3FAFAEDC-77F0-4382-A915-2B03590D564A}"/>
    <cellStyle name="SAPBEXHLevel3 9 12" xfId="43072" xr:uid="{1031120C-EB80-49F9-80F2-1E4C152D5345}"/>
    <cellStyle name="SAPBEXHLevel3 9 13" xfId="45265" xr:uid="{DEFD43F7-44BC-459A-8F48-7E9331ED09A6}"/>
    <cellStyle name="SAPBEXHLevel3 9 14" xfId="47591" xr:uid="{CC837EA9-F3E9-4032-83F9-8C4DF7B36D6C}"/>
    <cellStyle name="SAPBEXHLevel3 9 2" xfId="3567" xr:uid="{00000000-0005-0000-0000-00006D790000}"/>
    <cellStyle name="SAPBEXHLevel3 9 2 10" xfId="44291" xr:uid="{EE2A56B4-E88C-4867-BAA7-698FD68A639D}"/>
    <cellStyle name="SAPBEXHLevel3 9 2 11" xfId="46481" xr:uid="{E7037CFE-7BFB-4AF1-8001-AF64AFC9C061}"/>
    <cellStyle name="SAPBEXHLevel3 9 2 12" xfId="48799" xr:uid="{FB6CE964-E369-4CBE-A954-F170D0460253}"/>
    <cellStyle name="SAPBEXHLevel3 9 2 2" xfId="8735" xr:uid="{00000000-0005-0000-0000-00006E790000}"/>
    <cellStyle name="SAPBEXHLevel3 9 2 2 2" xfId="24764" xr:uid="{00000000-0005-0000-0000-00006F790000}"/>
    <cellStyle name="SAPBEXHLevel3 9 2 3" xfId="11562" xr:uid="{00000000-0005-0000-0000-000070790000}"/>
    <cellStyle name="SAPBEXHLevel3 9 2 3 2" xfId="27429" xr:uid="{00000000-0005-0000-0000-000071790000}"/>
    <cellStyle name="SAPBEXHLevel3 9 2 4" xfId="14325" xr:uid="{00000000-0005-0000-0000-000072790000}"/>
    <cellStyle name="SAPBEXHLevel3 9 2 4 2" xfId="29848" xr:uid="{00000000-0005-0000-0000-000073790000}"/>
    <cellStyle name="SAPBEXHLevel3 9 2 5" xfId="16914" xr:uid="{00000000-0005-0000-0000-000074790000}"/>
    <cellStyle name="SAPBEXHLevel3 9 2 5 2" xfId="32052" xr:uid="{00000000-0005-0000-0000-000075790000}"/>
    <cellStyle name="SAPBEXHLevel3 9 2 6" xfId="19524" xr:uid="{00000000-0005-0000-0000-000076790000}"/>
    <cellStyle name="SAPBEXHLevel3 9 2 6 2" xfId="34471" xr:uid="{00000000-0005-0000-0000-000077790000}"/>
    <cellStyle name="SAPBEXHLevel3 9 2 7" xfId="21457" xr:uid="{00000000-0005-0000-0000-000078790000}"/>
    <cellStyle name="SAPBEXHLevel3 9 2 7 2" xfId="36383" xr:uid="{00000000-0005-0000-0000-000079790000}"/>
    <cellStyle name="SAPBEXHLevel3 9 2 8" xfId="6401" xr:uid="{00000000-0005-0000-0000-00007A790000}"/>
    <cellStyle name="SAPBEXHLevel3 9 2 9" xfId="38494" xr:uid="{8AF745BE-AB8C-4CF3-9E4C-F949A138191F}"/>
    <cellStyle name="SAPBEXHLevel3 9 3" xfId="4002" xr:uid="{00000000-0005-0000-0000-00007B790000}"/>
    <cellStyle name="SAPBEXHLevel3 9 3 2" xfId="9157" xr:uid="{00000000-0005-0000-0000-00007C790000}"/>
    <cellStyle name="SAPBEXHLevel3 9 3 2 2" xfId="25153" xr:uid="{00000000-0005-0000-0000-00007D790000}"/>
    <cellStyle name="SAPBEXHLevel3 9 3 3" xfId="11977" xr:uid="{00000000-0005-0000-0000-00007E790000}"/>
    <cellStyle name="SAPBEXHLevel3 9 3 3 2" xfId="27821" xr:uid="{00000000-0005-0000-0000-00007F790000}"/>
    <cellStyle name="SAPBEXHLevel3 9 3 4" xfId="14340" xr:uid="{00000000-0005-0000-0000-000080790000}"/>
    <cellStyle name="SAPBEXHLevel3 9 3 4 2" xfId="29862" xr:uid="{00000000-0005-0000-0000-000081790000}"/>
    <cellStyle name="SAPBEXHLevel3 9 3 5" xfId="17299" xr:uid="{00000000-0005-0000-0000-000082790000}"/>
    <cellStyle name="SAPBEXHLevel3 9 3 5 2" xfId="32420" xr:uid="{00000000-0005-0000-0000-000083790000}"/>
    <cellStyle name="SAPBEXHLevel3 9 3 6" xfId="19907" xr:uid="{00000000-0005-0000-0000-000084790000}"/>
    <cellStyle name="SAPBEXHLevel3 9 3 6 2" xfId="34848" xr:uid="{00000000-0005-0000-0000-000085790000}"/>
    <cellStyle name="SAPBEXHLevel3 9 3 7" xfId="21775" xr:uid="{00000000-0005-0000-0000-000086790000}"/>
    <cellStyle name="SAPBEXHLevel3 9 3 7 2" xfId="36697" xr:uid="{00000000-0005-0000-0000-000087790000}"/>
    <cellStyle name="SAPBEXHLevel3 9 4" xfId="5351" xr:uid="{00000000-0005-0000-0000-000088790000}"/>
    <cellStyle name="SAPBEXHLevel3 9 4 2" xfId="37100" xr:uid="{00000000-0005-0000-0000-000089790000}"/>
    <cellStyle name="SAPBEXHLevel3 9 5" xfId="6840" xr:uid="{00000000-0005-0000-0000-00008A790000}"/>
    <cellStyle name="SAPBEXHLevel3 9 6" xfId="7054" xr:uid="{00000000-0005-0000-0000-00008B790000}"/>
    <cellStyle name="SAPBEXHLevel3 9 7" xfId="6998" xr:uid="{00000000-0005-0000-0000-00008C790000}"/>
    <cellStyle name="SAPBEXHLevel3 9 8" xfId="5692" xr:uid="{00000000-0005-0000-0000-00008D790000}"/>
    <cellStyle name="SAPBEXHLevel3 9 9" xfId="15807" xr:uid="{00000000-0005-0000-0000-00008E790000}"/>
    <cellStyle name="SAPBEXHLevel3_CC - Div XRef" xfId="1896" xr:uid="{00000000-0005-0000-0000-00008F790000}"/>
    <cellStyle name="SAPBEXHLevel3X" xfId="98" xr:uid="{00000000-0005-0000-0000-000090790000}"/>
    <cellStyle name="SAPBEXHLevel3X 10" xfId="1897" xr:uid="{00000000-0005-0000-0000-000091790000}"/>
    <cellStyle name="SAPBEXHLevel3X 10 10" xfId="45266" xr:uid="{8C8AF829-F3CB-46FD-BB1C-40DE7E639556}"/>
    <cellStyle name="SAPBEXHLevel3X 10 11" xfId="47592" xr:uid="{A3279655-8564-4B9A-A657-53D1722291F0}"/>
    <cellStyle name="SAPBEXHLevel3X 10 2" xfId="4001" xr:uid="{00000000-0005-0000-0000-000092790000}"/>
    <cellStyle name="SAPBEXHLevel3X 10 2 10" xfId="46482" xr:uid="{750DB10E-2A0A-4570-A3E2-4E4565C4F1B6}"/>
    <cellStyle name="SAPBEXHLevel3X 10 2 11" xfId="48800" xr:uid="{27505145-5A69-4FC9-91E7-A5B1F867320C}"/>
    <cellStyle name="SAPBEXHLevel3X 10 2 2" xfId="9156" xr:uid="{00000000-0005-0000-0000-000093790000}"/>
    <cellStyle name="SAPBEXHLevel3X 10 2 2 2" xfId="25152" xr:uid="{00000000-0005-0000-0000-000094790000}"/>
    <cellStyle name="SAPBEXHLevel3X 10 2 3" xfId="11976" xr:uid="{00000000-0005-0000-0000-000095790000}"/>
    <cellStyle name="SAPBEXHLevel3X 10 2 3 2" xfId="27820" xr:uid="{00000000-0005-0000-0000-000096790000}"/>
    <cellStyle name="SAPBEXHLevel3X 10 2 4" xfId="14598" xr:uid="{00000000-0005-0000-0000-000097790000}"/>
    <cellStyle name="SAPBEXHLevel3X 10 2 4 2" xfId="30100" xr:uid="{00000000-0005-0000-0000-000098790000}"/>
    <cellStyle name="SAPBEXHLevel3X 10 2 5" xfId="17298" xr:uid="{00000000-0005-0000-0000-000099790000}"/>
    <cellStyle name="SAPBEXHLevel3X 10 2 5 2" xfId="32419" xr:uid="{00000000-0005-0000-0000-00009A790000}"/>
    <cellStyle name="SAPBEXHLevel3X 10 2 6" xfId="19906" xr:uid="{00000000-0005-0000-0000-00009B790000}"/>
    <cellStyle name="SAPBEXHLevel3X 10 2 6 2" xfId="34847" xr:uid="{00000000-0005-0000-0000-00009C790000}"/>
    <cellStyle name="SAPBEXHLevel3X 10 2 7" xfId="21192" xr:uid="{00000000-0005-0000-0000-00009D790000}"/>
    <cellStyle name="SAPBEXHLevel3X 10 2 7 2" xfId="36118" xr:uid="{00000000-0005-0000-0000-00009E790000}"/>
    <cellStyle name="SAPBEXHLevel3X 10 2 8" xfId="38493" xr:uid="{15B56DEB-C20A-409F-8E81-C4DE546DDDBC}"/>
    <cellStyle name="SAPBEXHLevel3X 10 2 9" xfId="44292" xr:uid="{280D9C9C-EE49-4A37-A603-BF7732978AC1}"/>
    <cellStyle name="SAPBEXHLevel3X 10 3" xfId="7155" xr:uid="{00000000-0005-0000-0000-00009F790000}"/>
    <cellStyle name="SAPBEXHLevel3X 10 3 2" xfId="23437" xr:uid="{00000000-0005-0000-0000-0000A0790000}"/>
    <cellStyle name="SAPBEXHLevel3X 10 4" xfId="7507" xr:uid="{00000000-0005-0000-0000-0000A1790000}"/>
    <cellStyle name="SAPBEXHLevel3X 10 4 2" xfId="23683" xr:uid="{00000000-0005-0000-0000-0000A2790000}"/>
    <cellStyle name="SAPBEXHLevel3X 10 5" xfId="5915" xr:uid="{00000000-0005-0000-0000-0000A3790000}"/>
    <cellStyle name="SAPBEXHLevel3X 10 5 2" xfId="22898" xr:uid="{00000000-0005-0000-0000-0000A4790000}"/>
    <cellStyle name="SAPBEXHLevel3X 10 6" xfId="14233" xr:uid="{00000000-0005-0000-0000-0000A5790000}"/>
    <cellStyle name="SAPBEXHLevel3X 10 6 2" xfId="29770" xr:uid="{00000000-0005-0000-0000-0000A6790000}"/>
    <cellStyle name="SAPBEXHLevel3X 10 7" xfId="15740" xr:uid="{00000000-0005-0000-0000-0000A7790000}"/>
    <cellStyle name="SAPBEXHLevel3X 10 7 2" xfId="31012" xr:uid="{00000000-0005-0000-0000-0000A8790000}"/>
    <cellStyle name="SAPBEXHLevel3X 10 8" xfId="39406" xr:uid="{0BB0E84B-31C1-40D0-BBD4-6799EA650410}"/>
    <cellStyle name="SAPBEXHLevel3X 10 9" xfId="43073" xr:uid="{2048FD34-799A-46C7-8C53-83B0E5531E06}"/>
    <cellStyle name="SAPBEXHLevel3X 11" xfId="1898" xr:uid="{00000000-0005-0000-0000-0000A9790000}"/>
    <cellStyle name="SAPBEXHLevel3X 11 10" xfId="45267" xr:uid="{CCA70B7F-BD0C-4FA0-8D88-BB68A073D6E1}"/>
    <cellStyle name="SAPBEXHLevel3X 11 11" xfId="47593" xr:uid="{F1972C42-F840-47DC-A0E0-6518FC243602}"/>
    <cellStyle name="SAPBEXHLevel3X 11 2" xfId="4000" xr:uid="{00000000-0005-0000-0000-0000AA790000}"/>
    <cellStyle name="SAPBEXHLevel3X 11 2 10" xfId="46483" xr:uid="{62BA160E-EFC7-41A7-8DAD-E2541661F314}"/>
    <cellStyle name="SAPBEXHLevel3X 11 2 11" xfId="48801" xr:uid="{F149F438-F12D-4EDA-B2CD-584FF6148C1E}"/>
    <cellStyle name="SAPBEXHLevel3X 11 2 2" xfId="9155" xr:uid="{00000000-0005-0000-0000-0000AB790000}"/>
    <cellStyle name="SAPBEXHLevel3X 11 2 2 2" xfId="25151" xr:uid="{00000000-0005-0000-0000-0000AC790000}"/>
    <cellStyle name="SAPBEXHLevel3X 11 2 3" xfId="11975" xr:uid="{00000000-0005-0000-0000-0000AD790000}"/>
    <cellStyle name="SAPBEXHLevel3X 11 2 3 2" xfId="27819" xr:uid="{00000000-0005-0000-0000-0000AE790000}"/>
    <cellStyle name="SAPBEXHLevel3X 11 2 4" xfId="14339" xr:uid="{00000000-0005-0000-0000-0000AF790000}"/>
    <cellStyle name="SAPBEXHLevel3X 11 2 4 2" xfId="29861" xr:uid="{00000000-0005-0000-0000-0000B0790000}"/>
    <cellStyle name="SAPBEXHLevel3X 11 2 5" xfId="17297" xr:uid="{00000000-0005-0000-0000-0000B1790000}"/>
    <cellStyle name="SAPBEXHLevel3X 11 2 5 2" xfId="32418" xr:uid="{00000000-0005-0000-0000-0000B2790000}"/>
    <cellStyle name="SAPBEXHLevel3X 11 2 6" xfId="19905" xr:uid="{00000000-0005-0000-0000-0000B3790000}"/>
    <cellStyle name="SAPBEXHLevel3X 11 2 6 2" xfId="34846" xr:uid="{00000000-0005-0000-0000-0000B4790000}"/>
    <cellStyle name="SAPBEXHLevel3X 11 2 7" xfId="21995" xr:uid="{00000000-0005-0000-0000-0000B5790000}"/>
    <cellStyle name="SAPBEXHLevel3X 11 2 7 2" xfId="36914" xr:uid="{00000000-0005-0000-0000-0000B6790000}"/>
    <cellStyle name="SAPBEXHLevel3X 11 2 8" xfId="38492" xr:uid="{6D5DEA15-3EB1-4366-8CAD-99D973D85DBA}"/>
    <cellStyle name="SAPBEXHLevel3X 11 2 9" xfId="44293" xr:uid="{CAEABAF9-DDC4-4BA9-9925-59383BF17B9F}"/>
    <cellStyle name="SAPBEXHLevel3X 11 3" xfId="7156" xr:uid="{00000000-0005-0000-0000-0000B7790000}"/>
    <cellStyle name="SAPBEXHLevel3X 11 3 2" xfId="23438" xr:uid="{00000000-0005-0000-0000-0000B8790000}"/>
    <cellStyle name="SAPBEXHLevel3X 11 4" xfId="7506" xr:uid="{00000000-0005-0000-0000-0000B9790000}"/>
    <cellStyle name="SAPBEXHLevel3X 11 4 2" xfId="23682" xr:uid="{00000000-0005-0000-0000-0000BA790000}"/>
    <cellStyle name="SAPBEXHLevel3X 11 5" xfId="15430" xr:uid="{00000000-0005-0000-0000-0000BB790000}"/>
    <cellStyle name="SAPBEXHLevel3X 11 5 2" xfId="30809" xr:uid="{00000000-0005-0000-0000-0000BC790000}"/>
    <cellStyle name="SAPBEXHLevel3X 11 6" xfId="6985" xr:uid="{00000000-0005-0000-0000-0000BD790000}"/>
    <cellStyle name="SAPBEXHLevel3X 11 6 2" xfId="23369" xr:uid="{00000000-0005-0000-0000-0000BE790000}"/>
    <cellStyle name="SAPBEXHLevel3X 11 7" xfId="15739" xr:uid="{00000000-0005-0000-0000-0000BF790000}"/>
    <cellStyle name="SAPBEXHLevel3X 11 7 2" xfId="31011" xr:uid="{00000000-0005-0000-0000-0000C0790000}"/>
    <cellStyle name="SAPBEXHLevel3X 11 8" xfId="40545" xr:uid="{F8E67039-1399-4477-9707-65C3744E019D}"/>
    <cellStyle name="SAPBEXHLevel3X 11 9" xfId="43074" xr:uid="{705050B5-AFEB-4BA8-B268-75687AD3816B}"/>
    <cellStyle name="SAPBEXHLevel3X 12" xfId="1899" xr:uid="{00000000-0005-0000-0000-0000C1790000}"/>
    <cellStyle name="SAPBEXHLevel3X 12 10" xfId="45268" xr:uid="{1E3D012C-36D5-4D2B-9D6E-8483354C0428}"/>
    <cellStyle name="SAPBEXHLevel3X 12 11" xfId="47594" xr:uid="{76E4A580-9809-4D9A-BF97-5A6AA9A5B0A7}"/>
    <cellStyle name="SAPBEXHLevel3X 12 2" xfId="3999" xr:uid="{00000000-0005-0000-0000-0000C2790000}"/>
    <cellStyle name="SAPBEXHLevel3X 12 2 10" xfId="46484" xr:uid="{577A7820-5386-4CAC-9616-77EDC5E6F573}"/>
    <cellStyle name="SAPBEXHLevel3X 12 2 11" xfId="48802" xr:uid="{BA5B22A7-A81C-4A3A-A9BC-BA4AAE58F9C0}"/>
    <cellStyle name="SAPBEXHLevel3X 12 2 2" xfId="9154" xr:uid="{00000000-0005-0000-0000-0000C3790000}"/>
    <cellStyle name="SAPBEXHLevel3X 12 2 2 2" xfId="25150" xr:uid="{00000000-0005-0000-0000-0000C4790000}"/>
    <cellStyle name="SAPBEXHLevel3X 12 2 3" xfId="11974" xr:uid="{00000000-0005-0000-0000-0000C5790000}"/>
    <cellStyle name="SAPBEXHLevel3X 12 2 3 2" xfId="27818" xr:uid="{00000000-0005-0000-0000-0000C6790000}"/>
    <cellStyle name="SAPBEXHLevel3X 12 2 4" xfId="14599" xr:uid="{00000000-0005-0000-0000-0000C7790000}"/>
    <cellStyle name="SAPBEXHLevel3X 12 2 4 2" xfId="30101" xr:uid="{00000000-0005-0000-0000-0000C8790000}"/>
    <cellStyle name="SAPBEXHLevel3X 12 2 5" xfId="17296" xr:uid="{00000000-0005-0000-0000-0000C9790000}"/>
    <cellStyle name="SAPBEXHLevel3X 12 2 5 2" xfId="32417" xr:uid="{00000000-0005-0000-0000-0000CA790000}"/>
    <cellStyle name="SAPBEXHLevel3X 12 2 6" xfId="19904" xr:uid="{00000000-0005-0000-0000-0000CB790000}"/>
    <cellStyle name="SAPBEXHLevel3X 12 2 6 2" xfId="34845" xr:uid="{00000000-0005-0000-0000-0000CC790000}"/>
    <cellStyle name="SAPBEXHLevel3X 12 2 7" xfId="21191" xr:uid="{00000000-0005-0000-0000-0000CD790000}"/>
    <cellStyle name="SAPBEXHLevel3X 12 2 7 2" xfId="36117" xr:uid="{00000000-0005-0000-0000-0000CE790000}"/>
    <cellStyle name="SAPBEXHLevel3X 12 2 8" xfId="38491" xr:uid="{B0BAF68A-10C3-4143-8E64-5D4FB81BA8FA}"/>
    <cellStyle name="SAPBEXHLevel3X 12 2 9" xfId="44294" xr:uid="{E42E71F7-65A6-4751-9D02-7204F69C5DC0}"/>
    <cellStyle name="SAPBEXHLevel3X 12 3" xfId="7157" xr:uid="{00000000-0005-0000-0000-0000CF790000}"/>
    <cellStyle name="SAPBEXHLevel3X 12 3 2" xfId="23439" xr:uid="{00000000-0005-0000-0000-0000D0790000}"/>
    <cellStyle name="SAPBEXHLevel3X 12 4" xfId="7505" xr:uid="{00000000-0005-0000-0000-0000D1790000}"/>
    <cellStyle name="SAPBEXHLevel3X 12 4 2" xfId="23681" xr:uid="{00000000-0005-0000-0000-0000D2790000}"/>
    <cellStyle name="SAPBEXHLevel3X 12 5" xfId="6753" xr:uid="{00000000-0005-0000-0000-0000D3790000}"/>
    <cellStyle name="SAPBEXHLevel3X 12 5 2" xfId="23231" xr:uid="{00000000-0005-0000-0000-0000D4790000}"/>
    <cellStyle name="SAPBEXHLevel3X 12 6" xfId="10410" xr:uid="{00000000-0005-0000-0000-0000D5790000}"/>
    <cellStyle name="SAPBEXHLevel3X 12 6 2" xfId="26334" xr:uid="{00000000-0005-0000-0000-0000D6790000}"/>
    <cellStyle name="SAPBEXHLevel3X 12 7" xfId="15738" xr:uid="{00000000-0005-0000-0000-0000D7790000}"/>
    <cellStyle name="SAPBEXHLevel3X 12 7 2" xfId="31010" xr:uid="{00000000-0005-0000-0000-0000D8790000}"/>
    <cellStyle name="SAPBEXHLevel3X 12 8" xfId="41996" xr:uid="{E579DF83-16D0-49A1-9A62-F0E53069098D}"/>
    <cellStyle name="SAPBEXHLevel3X 12 9" xfId="43075" xr:uid="{C666D0B9-68C3-4293-AF2F-68ADDFADC245}"/>
    <cellStyle name="SAPBEXHLevel3X 13" xfId="3571" xr:uid="{00000000-0005-0000-0000-0000D9790000}"/>
    <cellStyle name="SAPBEXHLevel3X 13 10" xfId="45269" xr:uid="{E8A7A016-A608-4477-A310-D1F9DD98F5A3}"/>
    <cellStyle name="SAPBEXHLevel3X 13 11" xfId="47595" xr:uid="{E9732980-83A8-4FE2-BE43-053A2FE872C3}"/>
    <cellStyle name="SAPBEXHLevel3X 13 2" xfId="3998" xr:uid="{00000000-0005-0000-0000-0000DA790000}"/>
    <cellStyle name="SAPBEXHLevel3X 13 2 10" xfId="46485" xr:uid="{E51263D1-A49D-4B8A-BA3C-AC958C5EFC53}"/>
    <cellStyle name="SAPBEXHLevel3X 13 2 11" xfId="48803" xr:uid="{DBFC45F8-8E3A-4047-A2F7-A7E0BC0BA330}"/>
    <cellStyle name="SAPBEXHLevel3X 13 2 2" xfId="9153" xr:uid="{00000000-0005-0000-0000-0000DB790000}"/>
    <cellStyle name="SAPBEXHLevel3X 13 2 2 2" xfId="25149" xr:uid="{00000000-0005-0000-0000-0000DC790000}"/>
    <cellStyle name="SAPBEXHLevel3X 13 2 3" xfId="11973" xr:uid="{00000000-0005-0000-0000-0000DD790000}"/>
    <cellStyle name="SAPBEXHLevel3X 13 2 3 2" xfId="27817" xr:uid="{00000000-0005-0000-0000-0000DE790000}"/>
    <cellStyle name="SAPBEXHLevel3X 13 2 4" xfId="14338" xr:uid="{00000000-0005-0000-0000-0000DF790000}"/>
    <cellStyle name="SAPBEXHLevel3X 13 2 4 2" xfId="29860" xr:uid="{00000000-0005-0000-0000-0000E0790000}"/>
    <cellStyle name="SAPBEXHLevel3X 13 2 5" xfId="17295" xr:uid="{00000000-0005-0000-0000-0000E1790000}"/>
    <cellStyle name="SAPBEXHLevel3X 13 2 5 2" xfId="32416" xr:uid="{00000000-0005-0000-0000-0000E2790000}"/>
    <cellStyle name="SAPBEXHLevel3X 13 2 6" xfId="19903" xr:uid="{00000000-0005-0000-0000-0000E3790000}"/>
    <cellStyle name="SAPBEXHLevel3X 13 2 6 2" xfId="34844" xr:uid="{00000000-0005-0000-0000-0000E4790000}"/>
    <cellStyle name="SAPBEXHLevel3X 13 2 7" xfId="21466" xr:uid="{00000000-0005-0000-0000-0000E5790000}"/>
    <cellStyle name="SAPBEXHLevel3X 13 2 7 2" xfId="36392" xr:uid="{00000000-0005-0000-0000-0000E6790000}"/>
    <cellStyle name="SAPBEXHLevel3X 13 2 8" xfId="38490" xr:uid="{65EF1B44-D018-4BED-8E57-C4335DA3CEDD}"/>
    <cellStyle name="SAPBEXHLevel3X 13 2 9" xfId="44295" xr:uid="{A47100C3-9C25-4AD6-9223-D20BB18B3883}"/>
    <cellStyle name="SAPBEXHLevel3X 13 3" xfId="8739" xr:uid="{00000000-0005-0000-0000-0000E7790000}"/>
    <cellStyle name="SAPBEXHLevel3X 13 3 2" xfId="24768" xr:uid="{00000000-0005-0000-0000-0000E8790000}"/>
    <cellStyle name="SAPBEXHLevel3X 13 4" xfId="11566" xr:uid="{00000000-0005-0000-0000-0000E9790000}"/>
    <cellStyle name="SAPBEXHLevel3X 13 4 2" xfId="27433" xr:uid="{00000000-0005-0000-0000-0000EA790000}"/>
    <cellStyle name="SAPBEXHLevel3X 13 5" xfId="13604" xr:uid="{00000000-0005-0000-0000-0000EB790000}"/>
    <cellStyle name="SAPBEXHLevel3X 13 5 2" xfId="29228" xr:uid="{00000000-0005-0000-0000-0000EC790000}"/>
    <cellStyle name="SAPBEXHLevel3X 13 6" xfId="16918" xr:uid="{00000000-0005-0000-0000-0000ED790000}"/>
    <cellStyle name="SAPBEXHLevel3X 13 6 2" xfId="32056" xr:uid="{00000000-0005-0000-0000-0000EE790000}"/>
    <cellStyle name="SAPBEXHLevel3X 13 7" xfId="19528" xr:uid="{00000000-0005-0000-0000-0000EF790000}"/>
    <cellStyle name="SAPBEXHLevel3X 13 7 2" xfId="34475" xr:uid="{00000000-0005-0000-0000-0000F0790000}"/>
    <cellStyle name="SAPBEXHLevel3X 13 8" xfId="41824" xr:uid="{C502C9E9-4912-4758-A236-24BD6A778F7F}"/>
    <cellStyle name="SAPBEXHLevel3X 13 9" xfId="43076" xr:uid="{BA0551D2-79CD-4496-BFB9-D8A6AB7C8CD9}"/>
    <cellStyle name="SAPBEXHLevel3X 14" xfId="3572" xr:uid="{00000000-0005-0000-0000-0000F1790000}"/>
    <cellStyle name="SAPBEXHLevel3X 14 10" xfId="45270" xr:uid="{12E2FB4F-D8B3-4957-AE88-A9104AA27E03}"/>
    <cellStyle name="SAPBEXHLevel3X 14 11" xfId="47596" xr:uid="{C95D2113-4991-47F2-85E1-4B5ECB328ED5}"/>
    <cellStyle name="SAPBEXHLevel3X 14 2" xfId="3997" xr:uid="{00000000-0005-0000-0000-0000F2790000}"/>
    <cellStyle name="SAPBEXHLevel3X 14 2 10" xfId="46486" xr:uid="{D7C23861-22D4-4264-AF5C-655FC3AA9FC2}"/>
    <cellStyle name="SAPBEXHLevel3X 14 2 11" xfId="48804" xr:uid="{A61A9DB1-475B-4623-A3A9-0FFC6A47F91C}"/>
    <cellStyle name="SAPBEXHLevel3X 14 2 2" xfId="9152" xr:uid="{00000000-0005-0000-0000-0000F3790000}"/>
    <cellStyle name="SAPBEXHLevel3X 14 2 2 2" xfId="25148" xr:uid="{00000000-0005-0000-0000-0000F4790000}"/>
    <cellStyle name="SAPBEXHLevel3X 14 2 3" xfId="11972" xr:uid="{00000000-0005-0000-0000-0000F5790000}"/>
    <cellStyle name="SAPBEXHLevel3X 14 2 3 2" xfId="27816" xr:uid="{00000000-0005-0000-0000-0000F6790000}"/>
    <cellStyle name="SAPBEXHLevel3X 14 2 4" xfId="7375" xr:uid="{00000000-0005-0000-0000-0000F7790000}"/>
    <cellStyle name="SAPBEXHLevel3X 14 2 4 2" xfId="23577" xr:uid="{00000000-0005-0000-0000-0000F8790000}"/>
    <cellStyle name="SAPBEXHLevel3X 14 2 5" xfId="17294" xr:uid="{00000000-0005-0000-0000-0000F9790000}"/>
    <cellStyle name="SAPBEXHLevel3X 14 2 5 2" xfId="32415" xr:uid="{00000000-0005-0000-0000-0000FA790000}"/>
    <cellStyle name="SAPBEXHLevel3X 14 2 6" xfId="19902" xr:uid="{00000000-0005-0000-0000-0000FB790000}"/>
    <cellStyle name="SAPBEXHLevel3X 14 2 6 2" xfId="34843" xr:uid="{00000000-0005-0000-0000-0000FC790000}"/>
    <cellStyle name="SAPBEXHLevel3X 14 2 7" xfId="20888" xr:uid="{00000000-0005-0000-0000-0000FD790000}"/>
    <cellStyle name="SAPBEXHLevel3X 14 2 7 2" xfId="35815" xr:uid="{00000000-0005-0000-0000-0000FE790000}"/>
    <cellStyle name="SAPBEXHLevel3X 14 2 8" xfId="38489" xr:uid="{5AA54BAC-1880-42DB-9AA5-A5BE5E7482F2}"/>
    <cellStyle name="SAPBEXHLevel3X 14 2 9" xfId="44296" xr:uid="{0660F620-C272-4B64-9E7C-D4DE07E6FB2F}"/>
    <cellStyle name="SAPBEXHLevel3X 14 3" xfId="8740" xr:uid="{00000000-0005-0000-0000-0000FF790000}"/>
    <cellStyle name="SAPBEXHLevel3X 14 3 2" xfId="24769" xr:uid="{00000000-0005-0000-0000-0000007A0000}"/>
    <cellStyle name="SAPBEXHLevel3X 14 4" xfId="11567" xr:uid="{00000000-0005-0000-0000-0000017A0000}"/>
    <cellStyle name="SAPBEXHLevel3X 14 4 2" xfId="27434" xr:uid="{00000000-0005-0000-0000-0000027A0000}"/>
    <cellStyle name="SAPBEXHLevel3X 14 5" xfId="15270" xr:uid="{00000000-0005-0000-0000-0000037A0000}"/>
    <cellStyle name="SAPBEXHLevel3X 14 5 2" xfId="30679" xr:uid="{00000000-0005-0000-0000-0000047A0000}"/>
    <cellStyle name="SAPBEXHLevel3X 14 6" xfId="16919" xr:uid="{00000000-0005-0000-0000-0000057A0000}"/>
    <cellStyle name="SAPBEXHLevel3X 14 6 2" xfId="32057" xr:uid="{00000000-0005-0000-0000-0000067A0000}"/>
    <cellStyle name="SAPBEXHLevel3X 14 7" xfId="19529" xr:uid="{00000000-0005-0000-0000-0000077A0000}"/>
    <cellStyle name="SAPBEXHLevel3X 14 7 2" xfId="34476" xr:uid="{00000000-0005-0000-0000-0000087A0000}"/>
    <cellStyle name="SAPBEXHLevel3X 14 8" xfId="39405" xr:uid="{522DDFC2-14F0-4C91-B6F5-CD531A19553F}"/>
    <cellStyle name="SAPBEXHLevel3X 14 9" xfId="43077" xr:uid="{45201F25-0D5F-4281-933F-44C8C5538497}"/>
    <cellStyle name="SAPBEXHLevel3X 15" xfId="3573" xr:uid="{00000000-0005-0000-0000-0000097A0000}"/>
    <cellStyle name="SAPBEXHLevel3X 15 10" xfId="45271" xr:uid="{0AEF4895-3F55-451A-B3B9-5EB03A55146A}"/>
    <cellStyle name="SAPBEXHLevel3X 15 11" xfId="47597" xr:uid="{9567DA3A-4103-4F16-83F0-61EF91A210DA}"/>
    <cellStyle name="SAPBEXHLevel3X 15 2" xfId="3725" xr:uid="{00000000-0005-0000-0000-00000A7A0000}"/>
    <cellStyle name="SAPBEXHLevel3X 15 2 10" xfId="46487" xr:uid="{8F889FAB-A8B3-45F3-A114-B1644C7869E5}"/>
    <cellStyle name="SAPBEXHLevel3X 15 2 11" xfId="48805" xr:uid="{0700C92B-79F6-404A-9FAF-2ECAF7373BA4}"/>
    <cellStyle name="SAPBEXHLevel3X 15 2 2" xfId="8892" xr:uid="{00000000-0005-0000-0000-00000B7A0000}"/>
    <cellStyle name="SAPBEXHLevel3X 15 2 2 2" xfId="24921" xr:uid="{00000000-0005-0000-0000-00000C7A0000}"/>
    <cellStyle name="SAPBEXHLevel3X 15 2 3" xfId="11719" xr:uid="{00000000-0005-0000-0000-00000D7A0000}"/>
    <cellStyle name="SAPBEXHLevel3X 15 2 3 2" xfId="27586" xr:uid="{00000000-0005-0000-0000-00000E7A0000}"/>
    <cellStyle name="SAPBEXHLevel3X 15 2 4" xfId="13908" xr:uid="{00000000-0005-0000-0000-00000F7A0000}"/>
    <cellStyle name="SAPBEXHLevel3X 15 2 4 2" xfId="29496" xr:uid="{00000000-0005-0000-0000-0000107A0000}"/>
    <cellStyle name="SAPBEXHLevel3X 15 2 5" xfId="17071" xr:uid="{00000000-0005-0000-0000-0000117A0000}"/>
    <cellStyle name="SAPBEXHLevel3X 15 2 5 2" xfId="32209" xr:uid="{00000000-0005-0000-0000-0000127A0000}"/>
    <cellStyle name="SAPBEXHLevel3X 15 2 6" xfId="19681" xr:uid="{00000000-0005-0000-0000-0000137A0000}"/>
    <cellStyle name="SAPBEXHLevel3X 15 2 6 2" xfId="34628" xr:uid="{00000000-0005-0000-0000-0000147A0000}"/>
    <cellStyle name="SAPBEXHLevel3X 15 2 7" xfId="14659" xr:uid="{00000000-0005-0000-0000-0000157A0000}"/>
    <cellStyle name="SAPBEXHLevel3X 15 2 7 2" xfId="30158" xr:uid="{00000000-0005-0000-0000-0000167A0000}"/>
    <cellStyle name="SAPBEXHLevel3X 15 2 8" xfId="38488" xr:uid="{4890C897-C543-44A5-9CC2-55B561B8FEF2}"/>
    <cellStyle name="SAPBEXHLevel3X 15 2 9" xfId="44297" xr:uid="{94748702-4BCA-4736-B103-957A7CD72B35}"/>
    <cellStyle name="SAPBEXHLevel3X 15 3" xfId="8741" xr:uid="{00000000-0005-0000-0000-0000177A0000}"/>
    <cellStyle name="SAPBEXHLevel3X 15 3 2" xfId="24770" xr:uid="{00000000-0005-0000-0000-0000187A0000}"/>
    <cellStyle name="SAPBEXHLevel3X 15 4" xfId="11568" xr:uid="{00000000-0005-0000-0000-0000197A0000}"/>
    <cellStyle name="SAPBEXHLevel3X 15 4 2" xfId="27435" xr:uid="{00000000-0005-0000-0000-00001A7A0000}"/>
    <cellStyle name="SAPBEXHLevel3X 15 5" xfId="13608" xr:uid="{00000000-0005-0000-0000-00001B7A0000}"/>
    <cellStyle name="SAPBEXHLevel3X 15 5 2" xfId="29232" xr:uid="{00000000-0005-0000-0000-00001C7A0000}"/>
    <cellStyle name="SAPBEXHLevel3X 15 6" xfId="16920" xr:uid="{00000000-0005-0000-0000-00001D7A0000}"/>
    <cellStyle name="SAPBEXHLevel3X 15 6 2" xfId="32058" xr:uid="{00000000-0005-0000-0000-00001E7A0000}"/>
    <cellStyle name="SAPBEXHLevel3X 15 7" xfId="19530" xr:uid="{00000000-0005-0000-0000-00001F7A0000}"/>
    <cellStyle name="SAPBEXHLevel3X 15 7 2" xfId="34477" xr:uid="{00000000-0005-0000-0000-0000207A0000}"/>
    <cellStyle name="SAPBEXHLevel3X 15 8" xfId="40543" xr:uid="{0C79E300-28E8-4832-AF15-C7AEF022F40D}"/>
    <cellStyle name="SAPBEXHLevel3X 15 9" xfId="43078" xr:uid="{5A5F4E19-3E67-43DB-AF1F-99A874E0271E}"/>
    <cellStyle name="SAPBEXHLevel3X 16" xfId="3574" xr:uid="{00000000-0005-0000-0000-0000217A0000}"/>
    <cellStyle name="SAPBEXHLevel3X 16 10" xfId="45272" xr:uid="{FDC612DD-2251-47FD-9753-F0AD178FEC9E}"/>
    <cellStyle name="SAPBEXHLevel3X 16 11" xfId="47598" xr:uid="{34E095FF-1C97-4231-B27F-6B7CC1099D2B}"/>
    <cellStyle name="SAPBEXHLevel3X 16 2" xfId="4953" xr:uid="{00000000-0005-0000-0000-0000227A0000}"/>
    <cellStyle name="SAPBEXHLevel3X 16 2 10" xfId="46488" xr:uid="{F9E25626-45DD-454D-B6D1-48774B4BC300}"/>
    <cellStyle name="SAPBEXHLevel3X 16 2 11" xfId="48806" xr:uid="{9607BDB4-A50D-4C11-BB10-B2E70D48BFE6}"/>
    <cellStyle name="SAPBEXHLevel3X 16 2 2" xfId="10107" xr:uid="{00000000-0005-0000-0000-0000237A0000}"/>
    <cellStyle name="SAPBEXHLevel3X 16 2 2 2" xfId="26085" xr:uid="{00000000-0005-0000-0000-0000247A0000}"/>
    <cellStyle name="SAPBEXHLevel3X 16 2 3" xfId="12925" xr:uid="{00000000-0005-0000-0000-0000257A0000}"/>
    <cellStyle name="SAPBEXHLevel3X 16 2 3 2" xfId="28764" xr:uid="{00000000-0005-0000-0000-0000267A0000}"/>
    <cellStyle name="SAPBEXHLevel3X 16 2 4" xfId="15543" xr:uid="{00000000-0005-0000-0000-0000277A0000}"/>
    <cellStyle name="SAPBEXHLevel3X 16 2 4 2" xfId="30898" xr:uid="{00000000-0005-0000-0000-0000287A0000}"/>
    <cellStyle name="SAPBEXHLevel3X 16 2 5" xfId="18242" xr:uid="{00000000-0005-0000-0000-0000297A0000}"/>
    <cellStyle name="SAPBEXHLevel3X 16 2 5 2" xfId="33347" xr:uid="{00000000-0005-0000-0000-00002A7A0000}"/>
    <cellStyle name="SAPBEXHLevel3X 16 2 6" xfId="20850" xr:uid="{00000000-0005-0000-0000-00002B7A0000}"/>
    <cellStyle name="SAPBEXHLevel3X 16 2 6 2" xfId="35781" xr:uid="{00000000-0005-0000-0000-00002C7A0000}"/>
    <cellStyle name="SAPBEXHLevel3X 16 2 7" xfId="5884" xr:uid="{00000000-0005-0000-0000-00002D7A0000}"/>
    <cellStyle name="SAPBEXHLevel3X 16 2 7 2" xfId="22877" xr:uid="{00000000-0005-0000-0000-00002E7A0000}"/>
    <cellStyle name="SAPBEXHLevel3X 16 2 8" xfId="38487" xr:uid="{347DFFDA-544E-4646-88F4-BEC4AF1D7377}"/>
    <cellStyle name="SAPBEXHLevel3X 16 2 9" xfId="44298" xr:uid="{977C9526-F27E-46E5-B576-5DCD0A661E86}"/>
    <cellStyle name="SAPBEXHLevel3X 16 3" xfId="8742" xr:uid="{00000000-0005-0000-0000-00002F7A0000}"/>
    <cellStyle name="SAPBEXHLevel3X 16 3 2" xfId="24771" xr:uid="{00000000-0005-0000-0000-0000307A0000}"/>
    <cellStyle name="SAPBEXHLevel3X 16 4" xfId="11569" xr:uid="{00000000-0005-0000-0000-0000317A0000}"/>
    <cellStyle name="SAPBEXHLevel3X 16 4 2" xfId="27436" xr:uid="{00000000-0005-0000-0000-0000327A0000}"/>
    <cellStyle name="SAPBEXHLevel3X 16 5" xfId="13605" xr:uid="{00000000-0005-0000-0000-0000337A0000}"/>
    <cellStyle name="SAPBEXHLevel3X 16 5 2" xfId="29229" xr:uid="{00000000-0005-0000-0000-0000347A0000}"/>
    <cellStyle name="SAPBEXHLevel3X 16 6" xfId="16921" xr:uid="{00000000-0005-0000-0000-0000357A0000}"/>
    <cellStyle name="SAPBEXHLevel3X 16 6 2" xfId="32059" xr:uid="{00000000-0005-0000-0000-0000367A0000}"/>
    <cellStyle name="SAPBEXHLevel3X 16 7" xfId="19531" xr:uid="{00000000-0005-0000-0000-0000377A0000}"/>
    <cellStyle name="SAPBEXHLevel3X 16 7 2" xfId="34478" xr:uid="{00000000-0005-0000-0000-0000387A0000}"/>
    <cellStyle name="SAPBEXHLevel3X 16 8" xfId="40544" xr:uid="{C34E5D9F-AD8B-46DD-B15B-4E06654E4F9D}"/>
    <cellStyle name="SAPBEXHLevel3X 16 9" xfId="43079" xr:uid="{0F90308E-7FCA-4F88-9D88-9CA794C43D97}"/>
    <cellStyle name="SAPBEXHLevel3X 17" xfId="3575" xr:uid="{00000000-0005-0000-0000-0000397A0000}"/>
    <cellStyle name="SAPBEXHLevel3X 17 10" xfId="45273" xr:uid="{81BF1920-7A8A-4AF8-BD15-75C25D32C34C}"/>
    <cellStyle name="SAPBEXHLevel3X 17 11" xfId="47599" xr:uid="{9D8FA4C5-E44D-4E0F-B70B-675D61578A88}"/>
    <cellStyle name="SAPBEXHLevel3X 17 2" xfId="4928" xr:uid="{00000000-0005-0000-0000-00003A7A0000}"/>
    <cellStyle name="SAPBEXHLevel3X 17 2 10" xfId="46489" xr:uid="{B71A46B9-3518-493B-9400-60AD357212F4}"/>
    <cellStyle name="SAPBEXHLevel3X 17 2 11" xfId="48807" xr:uid="{43739549-990F-4641-9278-2030F0B4C41B}"/>
    <cellStyle name="SAPBEXHLevel3X 17 2 2" xfId="10082" xr:uid="{00000000-0005-0000-0000-00003B7A0000}"/>
    <cellStyle name="SAPBEXHLevel3X 17 2 2 2" xfId="26060" xr:uid="{00000000-0005-0000-0000-00003C7A0000}"/>
    <cellStyle name="SAPBEXHLevel3X 17 2 3" xfId="12900" xr:uid="{00000000-0005-0000-0000-00003D7A0000}"/>
    <cellStyle name="SAPBEXHLevel3X 17 2 3 2" xfId="28739" xr:uid="{00000000-0005-0000-0000-00003E7A0000}"/>
    <cellStyle name="SAPBEXHLevel3X 17 2 4" xfId="8956" xr:uid="{00000000-0005-0000-0000-00003F7A0000}"/>
    <cellStyle name="SAPBEXHLevel3X 17 2 4 2" xfId="24982" xr:uid="{00000000-0005-0000-0000-0000407A0000}"/>
    <cellStyle name="SAPBEXHLevel3X 17 2 5" xfId="18217" xr:uid="{00000000-0005-0000-0000-0000417A0000}"/>
    <cellStyle name="SAPBEXHLevel3X 17 2 5 2" xfId="33322" xr:uid="{00000000-0005-0000-0000-0000427A0000}"/>
    <cellStyle name="SAPBEXHLevel3X 17 2 6" xfId="20825" xr:uid="{00000000-0005-0000-0000-0000437A0000}"/>
    <cellStyle name="SAPBEXHLevel3X 17 2 6 2" xfId="35756" xr:uid="{00000000-0005-0000-0000-0000447A0000}"/>
    <cellStyle name="SAPBEXHLevel3X 17 2 7" xfId="15612" xr:uid="{00000000-0005-0000-0000-0000457A0000}"/>
    <cellStyle name="SAPBEXHLevel3X 17 2 7 2" xfId="30919" xr:uid="{00000000-0005-0000-0000-0000467A0000}"/>
    <cellStyle name="SAPBEXHLevel3X 17 2 8" xfId="38486" xr:uid="{717FC994-D562-4D4C-899F-9582D191A539}"/>
    <cellStyle name="SAPBEXHLevel3X 17 2 9" xfId="44299" xr:uid="{A666F0B7-DB76-41EA-AAAA-902709B82E31}"/>
    <cellStyle name="SAPBEXHLevel3X 17 3" xfId="8743" xr:uid="{00000000-0005-0000-0000-0000477A0000}"/>
    <cellStyle name="SAPBEXHLevel3X 17 3 2" xfId="24772" xr:uid="{00000000-0005-0000-0000-0000487A0000}"/>
    <cellStyle name="SAPBEXHLevel3X 17 4" xfId="11570" xr:uid="{00000000-0005-0000-0000-0000497A0000}"/>
    <cellStyle name="SAPBEXHLevel3X 17 4 2" xfId="27437" xr:uid="{00000000-0005-0000-0000-00004A7A0000}"/>
    <cellStyle name="SAPBEXHLevel3X 17 5" xfId="15269" xr:uid="{00000000-0005-0000-0000-00004B7A0000}"/>
    <cellStyle name="SAPBEXHLevel3X 17 5 2" xfId="30678" xr:uid="{00000000-0005-0000-0000-00004C7A0000}"/>
    <cellStyle name="SAPBEXHLevel3X 17 6" xfId="16922" xr:uid="{00000000-0005-0000-0000-00004D7A0000}"/>
    <cellStyle name="SAPBEXHLevel3X 17 6 2" xfId="32060" xr:uid="{00000000-0005-0000-0000-00004E7A0000}"/>
    <cellStyle name="SAPBEXHLevel3X 17 7" xfId="19532" xr:uid="{00000000-0005-0000-0000-00004F7A0000}"/>
    <cellStyle name="SAPBEXHLevel3X 17 7 2" xfId="34479" xr:uid="{00000000-0005-0000-0000-0000507A0000}"/>
    <cellStyle name="SAPBEXHLevel3X 17 8" xfId="39404" xr:uid="{9E0DA461-B500-4133-99AB-72FE3D297726}"/>
    <cellStyle name="SAPBEXHLevel3X 17 9" xfId="43080" xr:uid="{08CE5B29-C542-42C3-9F91-E51EF30BA186}"/>
    <cellStyle name="SAPBEXHLevel3X 18" xfId="3576" xr:uid="{00000000-0005-0000-0000-0000517A0000}"/>
    <cellStyle name="SAPBEXHLevel3X 18 10" xfId="45274" xr:uid="{112E1F5A-E475-41D0-AECA-76B5E8BF1532}"/>
    <cellStyle name="SAPBEXHLevel3X 18 11" xfId="47600" xr:uid="{B6A8F278-E290-4A7A-9B89-3017B071FFB1}"/>
    <cellStyle name="SAPBEXHLevel3X 18 2" xfId="4926" xr:uid="{00000000-0005-0000-0000-0000527A0000}"/>
    <cellStyle name="SAPBEXHLevel3X 18 2 10" xfId="46490" xr:uid="{27363ADB-3662-4025-A008-E3348474F9C7}"/>
    <cellStyle name="SAPBEXHLevel3X 18 2 11" xfId="48808" xr:uid="{7F669642-0637-4204-8B7D-C6A1B19376D3}"/>
    <cellStyle name="SAPBEXHLevel3X 18 2 2" xfId="10080" xr:uid="{00000000-0005-0000-0000-0000537A0000}"/>
    <cellStyle name="SAPBEXHLevel3X 18 2 2 2" xfId="26058" xr:uid="{00000000-0005-0000-0000-0000547A0000}"/>
    <cellStyle name="SAPBEXHLevel3X 18 2 3" xfId="12898" xr:uid="{00000000-0005-0000-0000-0000557A0000}"/>
    <cellStyle name="SAPBEXHLevel3X 18 2 3 2" xfId="28737" xr:uid="{00000000-0005-0000-0000-0000567A0000}"/>
    <cellStyle name="SAPBEXHLevel3X 18 2 4" xfId="10126" xr:uid="{00000000-0005-0000-0000-0000577A0000}"/>
    <cellStyle name="SAPBEXHLevel3X 18 2 4 2" xfId="26098" xr:uid="{00000000-0005-0000-0000-0000587A0000}"/>
    <cellStyle name="SAPBEXHLevel3X 18 2 5" xfId="18215" xr:uid="{00000000-0005-0000-0000-0000597A0000}"/>
    <cellStyle name="SAPBEXHLevel3X 18 2 5 2" xfId="33320" xr:uid="{00000000-0005-0000-0000-00005A7A0000}"/>
    <cellStyle name="SAPBEXHLevel3X 18 2 6" xfId="20823" xr:uid="{00000000-0005-0000-0000-00005B7A0000}"/>
    <cellStyle name="SAPBEXHLevel3X 18 2 6 2" xfId="35754" xr:uid="{00000000-0005-0000-0000-00005C7A0000}"/>
    <cellStyle name="SAPBEXHLevel3X 18 2 7" xfId="20964" xr:uid="{00000000-0005-0000-0000-00005D7A0000}"/>
    <cellStyle name="SAPBEXHLevel3X 18 2 7 2" xfId="35890" xr:uid="{00000000-0005-0000-0000-00005E7A0000}"/>
    <cellStyle name="SAPBEXHLevel3X 18 2 8" xfId="38485" xr:uid="{DCBBACFA-23DF-4A01-9DDD-C5F5D2A4C333}"/>
    <cellStyle name="SAPBEXHLevel3X 18 2 9" xfId="44300" xr:uid="{B0D111F1-F43A-4E5F-A2A3-85B247771B5C}"/>
    <cellStyle name="SAPBEXHLevel3X 18 3" xfId="8744" xr:uid="{00000000-0005-0000-0000-00005F7A0000}"/>
    <cellStyle name="SAPBEXHLevel3X 18 3 2" xfId="24773" xr:uid="{00000000-0005-0000-0000-0000607A0000}"/>
    <cellStyle name="SAPBEXHLevel3X 18 4" xfId="11571" xr:uid="{00000000-0005-0000-0000-0000617A0000}"/>
    <cellStyle name="SAPBEXHLevel3X 18 4 2" xfId="27438" xr:uid="{00000000-0005-0000-0000-0000627A0000}"/>
    <cellStyle name="SAPBEXHLevel3X 18 5" xfId="13606" xr:uid="{00000000-0005-0000-0000-0000637A0000}"/>
    <cellStyle name="SAPBEXHLevel3X 18 5 2" xfId="29230" xr:uid="{00000000-0005-0000-0000-0000647A0000}"/>
    <cellStyle name="SAPBEXHLevel3X 18 6" xfId="16923" xr:uid="{00000000-0005-0000-0000-0000657A0000}"/>
    <cellStyle name="SAPBEXHLevel3X 18 6 2" xfId="32061" xr:uid="{00000000-0005-0000-0000-0000667A0000}"/>
    <cellStyle name="SAPBEXHLevel3X 18 7" xfId="19533" xr:uid="{00000000-0005-0000-0000-0000677A0000}"/>
    <cellStyle name="SAPBEXHLevel3X 18 7 2" xfId="34480" xr:uid="{00000000-0005-0000-0000-0000687A0000}"/>
    <cellStyle name="SAPBEXHLevel3X 18 8" xfId="39403" xr:uid="{67D4A9AF-EE7A-443E-9F2F-C458F7C30C4F}"/>
    <cellStyle name="SAPBEXHLevel3X 18 9" xfId="43081" xr:uid="{8E7A04FA-DFB7-431E-A0AF-0F3038FF53B5}"/>
    <cellStyle name="SAPBEXHLevel3X 19" xfId="3577" xr:uid="{00000000-0005-0000-0000-0000697A0000}"/>
    <cellStyle name="SAPBEXHLevel3X 19 10" xfId="45275" xr:uid="{603AD38D-0535-4376-ACF9-D17B2434E8E2}"/>
    <cellStyle name="SAPBEXHLevel3X 19 11" xfId="47601" xr:uid="{21CF60AA-C669-4CF9-95A5-936B5AAD563F}"/>
    <cellStyle name="SAPBEXHLevel3X 19 2" xfId="4927" xr:uid="{00000000-0005-0000-0000-00006A7A0000}"/>
    <cellStyle name="SAPBEXHLevel3X 19 2 10" xfId="46491" xr:uid="{7BE014AA-413B-42B9-B8AC-3BD5666557FF}"/>
    <cellStyle name="SAPBEXHLevel3X 19 2 11" xfId="48809" xr:uid="{486232F6-C5A0-4F75-8DBE-11FADD7D91C3}"/>
    <cellStyle name="SAPBEXHLevel3X 19 2 2" xfId="10081" xr:uid="{00000000-0005-0000-0000-00006B7A0000}"/>
    <cellStyle name="SAPBEXHLevel3X 19 2 2 2" xfId="26059" xr:uid="{00000000-0005-0000-0000-00006C7A0000}"/>
    <cellStyle name="SAPBEXHLevel3X 19 2 3" xfId="12899" xr:uid="{00000000-0005-0000-0000-00006D7A0000}"/>
    <cellStyle name="SAPBEXHLevel3X 19 2 3 2" xfId="28738" xr:uid="{00000000-0005-0000-0000-00006E7A0000}"/>
    <cellStyle name="SAPBEXHLevel3X 19 2 4" xfId="5265" xr:uid="{00000000-0005-0000-0000-00006F7A0000}"/>
    <cellStyle name="SAPBEXHLevel3X 19 2 4 2" xfId="22572" xr:uid="{00000000-0005-0000-0000-0000707A0000}"/>
    <cellStyle name="SAPBEXHLevel3X 19 2 5" xfId="18216" xr:uid="{00000000-0005-0000-0000-0000717A0000}"/>
    <cellStyle name="SAPBEXHLevel3X 19 2 5 2" xfId="33321" xr:uid="{00000000-0005-0000-0000-0000727A0000}"/>
    <cellStyle name="SAPBEXHLevel3X 19 2 6" xfId="20824" xr:uid="{00000000-0005-0000-0000-0000737A0000}"/>
    <cellStyle name="SAPBEXHLevel3X 19 2 6 2" xfId="35755" xr:uid="{00000000-0005-0000-0000-0000747A0000}"/>
    <cellStyle name="SAPBEXHLevel3X 19 2 7" xfId="20965" xr:uid="{00000000-0005-0000-0000-0000757A0000}"/>
    <cellStyle name="SAPBEXHLevel3X 19 2 7 2" xfId="35891" xr:uid="{00000000-0005-0000-0000-0000767A0000}"/>
    <cellStyle name="SAPBEXHLevel3X 19 2 8" xfId="38484" xr:uid="{3E49F0FF-7D7B-4B16-B864-755A00033820}"/>
    <cellStyle name="SAPBEXHLevel3X 19 2 9" xfId="44301" xr:uid="{1D60FBA2-2938-4508-8011-0E0148DD3B9D}"/>
    <cellStyle name="SAPBEXHLevel3X 19 3" xfId="8745" xr:uid="{00000000-0005-0000-0000-0000777A0000}"/>
    <cellStyle name="SAPBEXHLevel3X 19 3 2" xfId="24774" xr:uid="{00000000-0005-0000-0000-0000787A0000}"/>
    <cellStyle name="SAPBEXHLevel3X 19 4" xfId="11572" xr:uid="{00000000-0005-0000-0000-0000797A0000}"/>
    <cellStyle name="SAPBEXHLevel3X 19 4 2" xfId="27439" xr:uid="{00000000-0005-0000-0000-00007A7A0000}"/>
    <cellStyle name="SAPBEXHLevel3X 19 5" xfId="15268" xr:uid="{00000000-0005-0000-0000-00007B7A0000}"/>
    <cellStyle name="SAPBEXHLevel3X 19 5 2" xfId="30677" xr:uid="{00000000-0005-0000-0000-00007C7A0000}"/>
    <cellStyle name="SAPBEXHLevel3X 19 6" xfId="16924" xr:uid="{00000000-0005-0000-0000-00007D7A0000}"/>
    <cellStyle name="SAPBEXHLevel3X 19 6 2" xfId="32062" xr:uid="{00000000-0005-0000-0000-00007E7A0000}"/>
    <cellStyle name="SAPBEXHLevel3X 19 7" xfId="19534" xr:uid="{00000000-0005-0000-0000-00007F7A0000}"/>
    <cellStyle name="SAPBEXHLevel3X 19 7 2" xfId="34481" xr:uid="{00000000-0005-0000-0000-0000807A0000}"/>
    <cellStyle name="SAPBEXHLevel3X 19 8" xfId="40541" xr:uid="{70E3D6C2-E576-403C-B69F-A053386F636C}"/>
    <cellStyle name="SAPBEXHLevel3X 19 9" xfId="43082" xr:uid="{4BBF51FD-F7EE-4E26-B617-ADD4F2D29B48}"/>
    <cellStyle name="SAPBEXHLevel3X 2" xfId="919" xr:uid="{00000000-0005-0000-0000-0000817A0000}"/>
    <cellStyle name="SAPBEXHLevel3X 2 10" xfId="3579" xr:uid="{00000000-0005-0000-0000-0000827A0000}"/>
    <cellStyle name="SAPBEXHLevel3X 2 10 10" xfId="45276" xr:uid="{B6BE908C-C631-494B-A40F-44402E305921}"/>
    <cellStyle name="SAPBEXHLevel3X 2 10 11" xfId="47602" xr:uid="{A97D4713-56BD-4ADA-A484-CED1B715F383}"/>
    <cellStyle name="SAPBEXHLevel3X 2 10 2" xfId="3995" xr:uid="{00000000-0005-0000-0000-0000837A0000}"/>
    <cellStyle name="SAPBEXHLevel3X 2 10 2 10" xfId="46492" xr:uid="{D16C827F-A903-40CA-BA34-B787A6DF4ACC}"/>
    <cellStyle name="SAPBEXHLevel3X 2 10 2 11" xfId="48810" xr:uid="{C54EE163-5D15-41C0-807C-CA4211AD8626}"/>
    <cellStyle name="SAPBEXHLevel3X 2 10 2 2" xfId="9150" xr:uid="{00000000-0005-0000-0000-0000847A0000}"/>
    <cellStyle name="SAPBEXHLevel3X 2 10 2 2 2" xfId="25146" xr:uid="{00000000-0005-0000-0000-0000857A0000}"/>
    <cellStyle name="SAPBEXHLevel3X 2 10 2 3" xfId="11970" xr:uid="{00000000-0005-0000-0000-0000867A0000}"/>
    <cellStyle name="SAPBEXHLevel3X 2 10 2 3 2" xfId="27814" xr:uid="{00000000-0005-0000-0000-0000877A0000}"/>
    <cellStyle name="SAPBEXHLevel3X 2 10 2 4" xfId="14600" xr:uid="{00000000-0005-0000-0000-0000887A0000}"/>
    <cellStyle name="SAPBEXHLevel3X 2 10 2 4 2" xfId="30102" xr:uid="{00000000-0005-0000-0000-0000897A0000}"/>
    <cellStyle name="SAPBEXHLevel3X 2 10 2 5" xfId="17292" xr:uid="{00000000-0005-0000-0000-00008A7A0000}"/>
    <cellStyle name="SAPBEXHLevel3X 2 10 2 5 2" xfId="32413" xr:uid="{00000000-0005-0000-0000-00008B7A0000}"/>
    <cellStyle name="SAPBEXHLevel3X 2 10 2 6" xfId="19900" xr:uid="{00000000-0005-0000-0000-00008C7A0000}"/>
    <cellStyle name="SAPBEXHLevel3X 2 10 2 6 2" xfId="34841" xr:uid="{00000000-0005-0000-0000-00008D7A0000}"/>
    <cellStyle name="SAPBEXHLevel3X 2 10 2 7" xfId="22079" xr:uid="{00000000-0005-0000-0000-00008E7A0000}"/>
    <cellStyle name="SAPBEXHLevel3X 2 10 2 7 2" xfId="36996" xr:uid="{00000000-0005-0000-0000-00008F7A0000}"/>
    <cellStyle name="SAPBEXHLevel3X 2 10 2 8" xfId="38483" xr:uid="{07E15DBE-8C81-44A4-BF86-88962E2CE0E3}"/>
    <cellStyle name="SAPBEXHLevel3X 2 10 2 9" xfId="44302" xr:uid="{6B28B00C-EA53-4E7D-BD8F-2A46E4E62EC0}"/>
    <cellStyle name="SAPBEXHLevel3X 2 10 3" xfId="8747" xr:uid="{00000000-0005-0000-0000-0000907A0000}"/>
    <cellStyle name="SAPBEXHLevel3X 2 10 3 2" xfId="24776" xr:uid="{00000000-0005-0000-0000-0000917A0000}"/>
    <cellStyle name="SAPBEXHLevel3X 2 10 4" xfId="11574" xr:uid="{00000000-0005-0000-0000-0000927A0000}"/>
    <cellStyle name="SAPBEXHLevel3X 2 10 4 2" xfId="27441" xr:uid="{00000000-0005-0000-0000-0000937A0000}"/>
    <cellStyle name="SAPBEXHLevel3X 2 10 5" xfId="10509" xr:uid="{00000000-0005-0000-0000-0000947A0000}"/>
    <cellStyle name="SAPBEXHLevel3X 2 10 5 2" xfId="26431" xr:uid="{00000000-0005-0000-0000-0000957A0000}"/>
    <cellStyle name="SAPBEXHLevel3X 2 10 6" xfId="16926" xr:uid="{00000000-0005-0000-0000-0000967A0000}"/>
    <cellStyle name="SAPBEXHLevel3X 2 10 6 2" xfId="32064" xr:uid="{00000000-0005-0000-0000-0000977A0000}"/>
    <cellStyle name="SAPBEXHLevel3X 2 10 7" xfId="19536" xr:uid="{00000000-0005-0000-0000-0000987A0000}"/>
    <cellStyle name="SAPBEXHLevel3X 2 10 7 2" xfId="34483" xr:uid="{00000000-0005-0000-0000-0000997A0000}"/>
    <cellStyle name="SAPBEXHLevel3X 2 10 8" xfId="40542" xr:uid="{687467B7-05F6-4B41-9E10-67C060691200}"/>
    <cellStyle name="SAPBEXHLevel3X 2 10 9" xfId="43083" xr:uid="{65C5EF1A-C6D0-45F5-BB9A-706B19F5CF7B}"/>
    <cellStyle name="SAPBEXHLevel3X 2 11" xfId="3580" xr:uid="{00000000-0005-0000-0000-00009A7A0000}"/>
    <cellStyle name="SAPBEXHLevel3X 2 11 10" xfId="45277" xr:uid="{21970DF7-4811-401E-8AA6-35DD6F49BAAE}"/>
    <cellStyle name="SAPBEXHLevel3X 2 11 11" xfId="47603" xr:uid="{B7241B63-CA13-4DB0-AA57-6B5F4D7816DE}"/>
    <cellStyle name="SAPBEXHLevel3X 2 11 2" xfId="3994" xr:uid="{00000000-0005-0000-0000-00009B7A0000}"/>
    <cellStyle name="SAPBEXHLevel3X 2 11 2 10" xfId="46493" xr:uid="{72468F35-D1C0-41D6-8462-16269C9DCBDB}"/>
    <cellStyle name="SAPBEXHLevel3X 2 11 2 11" xfId="48811" xr:uid="{F2D2660D-F7B6-42B8-BA1F-8F8036CF4F4D}"/>
    <cellStyle name="SAPBEXHLevel3X 2 11 2 2" xfId="9149" xr:uid="{00000000-0005-0000-0000-00009C7A0000}"/>
    <cellStyle name="SAPBEXHLevel3X 2 11 2 2 2" xfId="25145" xr:uid="{00000000-0005-0000-0000-00009D7A0000}"/>
    <cellStyle name="SAPBEXHLevel3X 2 11 2 3" xfId="11969" xr:uid="{00000000-0005-0000-0000-00009E7A0000}"/>
    <cellStyle name="SAPBEXHLevel3X 2 11 2 3 2" xfId="27813" xr:uid="{00000000-0005-0000-0000-00009F7A0000}"/>
    <cellStyle name="SAPBEXHLevel3X 2 11 2 4" xfId="14337" xr:uid="{00000000-0005-0000-0000-0000A07A0000}"/>
    <cellStyle name="SAPBEXHLevel3X 2 11 2 4 2" xfId="29859" xr:uid="{00000000-0005-0000-0000-0000A17A0000}"/>
    <cellStyle name="SAPBEXHLevel3X 2 11 2 5" xfId="17291" xr:uid="{00000000-0005-0000-0000-0000A27A0000}"/>
    <cellStyle name="SAPBEXHLevel3X 2 11 2 5 2" xfId="32412" xr:uid="{00000000-0005-0000-0000-0000A37A0000}"/>
    <cellStyle name="SAPBEXHLevel3X 2 11 2 6" xfId="19899" xr:uid="{00000000-0005-0000-0000-0000A47A0000}"/>
    <cellStyle name="SAPBEXHLevel3X 2 11 2 6 2" xfId="34840" xr:uid="{00000000-0005-0000-0000-0000A57A0000}"/>
    <cellStyle name="SAPBEXHLevel3X 2 11 2 7" xfId="20915" xr:uid="{00000000-0005-0000-0000-0000A67A0000}"/>
    <cellStyle name="SAPBEXHLevel3X 2 11 2 7 2" xfId="35841" xr:uid="{00000000-0005-0000-0000-0000A77A0000}"/>
    <cellStyle name="SAPBEXHLevel3X 2 11 2 8" xfId="38482" xr:uid="{BC254259-5DFC-4DEA-B601-389CCCD7FBB5}"/>
    <cellStyle name="SAPBEXHLevel3X 2 11 2 9" xfId="44303" xr:uid="{DF99A9C4-E334-46EF-AEA6-28C4620F9A7C}"/>
    <cellStyle name="SAPBEXHLevel3X 2 11 3" xfId="8748" xr:uid="{00000000-0005-0000-0000-0000A87A0000}"/>
    <cellStyle name="SAPBEXHLevel3X 2 11 3 2" xfId="24777" xr:uid="{00000000-0005-0000-0000-0000A97A0000}"/>
    <cellStyle name="SAPBEXHLevel3X 2 11 4" xfId="11575" xr:uid="{00000000-0005-0000-0000-0000AA7A0000}"/>
    <cellStyle name="SAPBEXHLevel3X 2 11 4 2" xfId="27442" xr:uid="{00000000-0005-0000-0000-0000AB7A0000}"/>
    <cellStyle name="SAPBEXHLevel3X 2 11 5" xfId="6700" xr:uid="{00000000-0005-0000-0000-0000AC7A0000}"/>
    <cellStyle name="SAPBEXHLevel3X 2 11 5 2" xfId="23192" xr:uid="{00000000-0005-0000-0000-0000AD7A0000}"/>
    <cellStyle name="SAPBEXHLevel3X 2 11 6" xfId="16927" xr:uid="{00000000-0005-0000-0000-0000AE7A0000}"/>
    <cellStyle name="SAPBEXHLevel3X 2 11 6 2" xfId="32065" xr:uid="{00000000-0005-0000-0000-0000AF7A0000}"/>
    <cellStyle name="SAPBEXHLevel3X 2 11 7" xfId="19537" xr:uid="{00000000-0005-0000-0000-0000B07A0000}"/>
    <cellStyle name="SAPBEXHLevel3X 2 11 7 2" xfId="34484" xr:uid="{00000000-0005-0000-0000-0000B17A0000}"/>
    <cellStyle name="SAPBEXHLevel3X 2 11 8" xfId="39402" xr:uid="{658FF738-D9BF-46D8-8417-E6B72FB9BE2A}"/>
    <cellStyle name="SAPBEXHLevel3X 2 11 9" xfId="43084" xr:uid="{22838D57-2279-4724-989B-5B5C8D2AD951}"/>
    <cellStyle name="SAPBEXHLevel3X 2 12" xfId="3581" xr:uid="{00000000-0005-0000-0000-0000B27A0000}"/>
    <cellStyle name="SAPBEXHLevel3X 2 12 10" xfId="45278" xr:uid="{C6554D5C-CC2A-4913-9351-B9DBB10440C5}"/>
    <cellStyle name="SAPBEXHLevel3X 2 12 11" xfId="47604" xr:uid="{0D291288-2FC0-4E3A-9E3F-38AB3CC2DFE0}"/>
    <cellStyle name="SAPBEXHLevel3X 2 12 2" xfId="4952" xr:uid="{00000000-0005-0000-0000-0000B37A0000}"/>
    <cellStyle name="SAPBEXHLevel3X 2 12 2 10" xfId="46494" xr:uid="{C517BDF4-EBBD-49CE-B1A2-82AF586CA43C}"/>
    <cellStyle name="SAPBEXHLevel3X 2 12 2 11" xfId="48812" xr:uid="{890BF89A-7ACA-4BEB-A66C-88218F59FE42}"/>
    <cellStyle name="SAPBEXHLevel3X 2 12 2 2" xfId="10106" xr:uid="{00000000-0005-0000-0000-0000B47A0000}"/>
    <cellStyle name="SAPBEXHLevel3X 2 12 2 2 2" xfId="26084" xr:uid="{00000000-0005-0000-0000-0000B57A0000}"/>
    <cellStyle name="SAPBEXHLevel3X 2 12 2 3" xfId="12924" xr:uid="{00000000-0005-0000-0000-0000B67A0000}"/>
    <cellStyle name="SAPBEXHLevel3X 2 12 2 3 2" xfId="28763" xr:uid="{00000000-0005-0000-0000-0000B77A0000}"/>
    <cellStyle name="SAPBEXHLevel3X 2 12 2 4" xfId="15542" xr:uid="{00000000-0005-0000-0000-0000B87A0000}"/>
    <cellStyle name="SAPBEXHLevel3X 2 12 2 4 2" xfId="30897" xr:uid="{00000000-0005-0000-0000-0000B97A0000}"/>
    <cellStyle name="SAPBEXHLevel3X 2 12 2 5" xfId="18241" xr:uid="{00000000-0005-0000-0000-0000BA7A0000}"/>
    <cellStyle name="SAPBEXHLevel3X 2 12 2 5 2" xfId="33346" xr:uid="{00000000-0005-0000-0000-0000BB7A0000}"/>
    <cellStyle name="SAPBEXHLevel3X 2 12 2 6" xfId="20849" xr:uid="{00000000-0005-0000-0000-0000BC7A0000}"/>
    <cellStyle name="SAPBEXHLevel3X 2 12 2 6 2" xfId="35780" xr:uid="{00000000-0005-0000-0000-0000BD7A0000}"/>
    <cellStyle name="SAPBEXHLevel3X 2 12 2 7" xfId="22052" xr:uid="{00000000-0005-0000-0000-0000BE7A0000}"/>
    <cellStyle name="SAPBEXHLevel3X 2 12 2 7 2" xfId="36969" xr:uid="{00000000-0005-0000-0000-0000BF7A0000}"/>
    <cellStyle name="SAPBEXHLevel3X 2 12 2 8" xfId="38481" xr:uid="{A7CBE598-AD3C-46F0-914C-A0EC19CF8527}"/>
    <cellStyle name="SAPBEXHLevel3X 2 12 2 9" xfId="44304" xr:uid="{B798D3FC-C112-4F22-A2FB-F1D34EC10F87}"/>
    <cellStyle name="SAPBEXHLevel3X 2 12 3" xfId="8749" xr:uid="{00000000-0005-0000-0000-0000C07A0000}"/>
    <cellStyle name="SAPBEXHLevel3X 2 12 3 2" xfId="24778" xr:uid="{00000000-0005-0000-0000-0000C17A0000}"/>
    <cellStyle name="SAPBEXHLevel3X 2 12 4" xfId="11576" xr:uid="{00000000-0005-0000-0000-0000C27A0000}"/>
    <cellStyle name="SAPBEXHLevel3X 2 12 4 2" xfId="27443" xr:uid="{00000000-0005-0000-0000-0000C37A0000}"/>
    <cellStyle name="SAPBEXHLevel3X 2 12 5" xfId="14612" xr:uid="{00000000-0005-0000-0000-0000C47A0000}"/>
    <cellStyle name="SAPBEXHLevel3X 2 12 5 2" xfId="30113" xr:uid="{00000000-0005-0000-0000-0000C57A0000}"/>
    <cellStyle name="SAPBEXHLevel3X 2 12 6" xfId="16928" xr:uid="{00000000-0005-0000-0000-0000C67A0000}"/>
    <cellStyle name="SAPBEXHLevel3X 2 12 6 2" xfId="32066" xr:uid="{00000000-0005-0000-0000-0000C77A0000}"/>
    <cellStyle name="SAPBEXHLevel3X 2 12 7" xfId="19538" xr:uid="{00000000-0005-0000-0000-0000C87A0000}"/>
    <cellStyle name="SAPBEXHLevel3X 2 12 7 2" xfId="34485" xr:uid="{00000000-0005-0000-0000-0000C97A0000}"/>
    <cellStyle name="SAPBEXHLevel3X 2 12 8" xfId="39401" xr:uid="{641C5D86-7307-49E3-87A5-6E005934277D}"/>
    <cellStyle name="SAPBEXHLevel3X 2 12 9" xfId="43085" xr:uid="{CBFA0131-93A2-403C-A626-FC7B20B66A71}"/>
    <cellStyle name="SAPBEXHLevel3X 2 13" xfId="3582" xr:uid="{00000000-0005-0000-0000-0000CA7A0000}"/>
    <cellStyle name="SAPBEXHLevel3X 2 13 10" xfId="45279" xr:uid="{4002F1ED-74CB-4DC3-8AA2-B8D83A054C0A}"/>
    <cellStyle name="SAPBEXHLevel3X 2 13 11" xfId="47605" xr:uid="{32AE1270-FA8A-4CBB-AEC8-10324E7B67C1}"/>
    <cellStyle name="SAPBEXHLevel3X 2 13 2" xfId="4954" xr:uid="{00000000-0005-0000-0000-0000CB7A0000}"/>
    <cellStyle name="SAPBEXHLevel3X 2 13 2 10" xfId="46495" xr:uid="{3938125D-ECB7-41C7-9EEB-F3647612D7EB}"/>
    <cellStyle name="SAPBEXHLevel3X 2 13 2 11" xfId="48813" xr:uid="{90896701-4E4F-4FDC-B697-2ADBB738D1FF}"/>
    <cellStyle name="SAPBEXHLevel3X 2 13 2 2" xfId="10108" xr:uid="{00000000-0005-0000-0000-0000CC7A0000}"/>
    <cellStyle name="SAPBEXHLevel3X 2 13 2 2 2" xfId="26086" xr:uid="{00000000-0005-0000-0000-0000CD7A0000}"/>
    <cellStyle name="SAPBEXHLevel3X 2 13 2 3" xfId="12926" xr:uid="{00000000-0005-0000-0000-0000CE7A0000}"/>
    <cellStyle name="SAPBEXHLevel3X 2 13 2 3 2" xfId="28765" xr:uid="{00000000-0005-0000-0000-0000CF7A0000}"/>
    <cellStyle name="SAPBEXHLevel3X 2 13 2 4" xfId="15544" xr:uid="{00000000-0005-0000-0000-0000D07A0000}"/>
    <cellStyle name="SAPBEXHLevel3X 2 13 2 4 2" xfId="30899" xr:uid="{00000000-0005-0000-0000-0000D17A0000}"/>
    <cellStyle name="SAPBEXHLevel3X 2 13 2 5" xfId="18243" xr:uid="{00000000-0005-0000-0000-0000D27A0000}"/>
    <cellStyle name="SAPBEXHLevel3X 2 13 2 5 2" xfId="33348" xr:uid="{00000000-0005-0000-0000-0000D37A0000}"/>
    <cellStyle name="SAPBEXHLevel3X 2 13 2 6" xfId="20851" xr:uid="{00000000-0005-0000-0000-0000D47A0000}"/>
    <cellStyle name="SAPBEXHLevel3X 2 13 2 6 2" xfId="35782" xr:uid="{00000000-0005-0000-0000-0000D57A0000}"/>
    <cellStyle name="SAPBEXHLevel3X 2 13 2 7" xfId="22126" xr:uid="{00000000-0005-0000-0000-0000D67A0000}"/>
    <cellStyle name="SAPBEXHLevel3X 2 13 2 7 2" xfId="37036" xr:uid="{00000000-0005-0000-0000-0000D77A0000}"/>
    <cellStyle name="SAPBEXHLevel3X 2 13 2 8" xfId="38480" xr:uid="{BC4E9663-7A41-47BF-BAF8-3E08BCD1BCA5}"/>
    <cellStyle name="SAPBEXHLevel3X 2 13 2 9" xfId="44305" xr:uid="{9AF90FC2-3C72-4B0A-AD5A-E21979C36933}"/>
    <cellStyle name="SAPBEXHLevel3X 2 13 3" xfId="8750" xr:uid="{00000000-0005-0000-0000-0000D87A0000}"/>
    <cellStyle name="SAPBEXHLevel3X 2 13 3 2" xfId="24779" xr:uid="{00000000-0005-0000-0000-0000D97A0000}"/>
    <cellStyle name="SAPBEXHLevel3X 2 13 4" xfId="11577" xr:uid="{00000000-0005-0000-0000-0000DA7A0000}"/>
    <cellStyle name="SAPBEXHLevel3X 2 13 4 2" xfId="27444" xr:uid="{00000000-0005-0000-0000-0000DB7A0000}"/>
    <cellStyle name="SAPBEXHLevel3X 2 13 5" xfId="15266" xr:uid="{00000000-0005-0000-0000-0000DC7A0000}"/>
    <cellStyle name="SAPBEXHLevel3X 2 13 5 2" xfId="30675" xr:uid="{00000000-0005-0000-0000-0000DD7A0000}"/>
    <cellStyle name="SAPBEXHLevel3X 2 13 6" xfId="16929" xr:uid="{00000000-0005-0000-0000-0000DE7A0000}"/>
    <cellStyle name="SAPBEXHLevel3X 2 13 6 2" xfId="32067" xr:uid="{00000000-0005-0000-0000-0000DF7A0000}"/>
    <cellStyle name="SAPBEXHLevel3X 2 13 7" xfId="19539" xr:uid="{00000000-0005-0000-0000-0000E07A0000}"/>
    <cellStyle name="SAPBEXHLevel3X 2 13 7 2" xfId="34486" xr:uid="{00000000-0005-0000-0000-0000E17A0000}"/>
    <cellStyle name="SAPBEXHLevel3X 2 13 8" xfId="40539" xr:uid="{2CF81B0D-B6C2-478F-8451-B90D2F69F139}"/>
    <cellStyle name="SAPBEXHLevel3X 2 13 9" xfId="43086" xr:uid="{37843A82-0778-4E28-858A-961C899B6A17}"/>
    <cellStyle name="SAPBEXHLevel3X 2 14" xfId="3583" xr:uid="{00000000-0005-0000-0000-0000E27A0000}"/>
    <cellStyle name="SAPBEXHLevel3X 2 14 10" xfId="45280" xr:uid="{E1CDB759-38B5-465F-8394-6D436424A088}"/>
    <cellStyle name="SAPBEXHLevel3X 2 14 11" xfId="47606" xr:uid="{80D2BE33-6FE1-4FF1-B379-02762EDDAC2E}"/>
    <cellStyle name="SAPBEXHLevel3X 2 14 2" xfId="2891" xr:uid="{00000000-0005-0000-0000-0000E37A0000}"/>
    <cellStyle name="SAPBEXHLevel3X 2 14 2 10" xfId="46496" xr:uid="{188335CA-EAEC-4E96-84D2-7F95F7C1C053}"/>
    <cellStyle name="SAPBEXHLevel3X 2 14 2 11" xfId="48814" xr:uid="{C6A9D2A4-A4C6-4C76-A994-DB37D4A687C1}"/>
    <cellStyle name="SAPBEXHLevel3X 2 14 2 2" xfId="8063" xr:uid="{00000000-0005-0000-0000-0000E47A0000}"/>
    <cellStyle name="SAPBEXHLevel3X 2 14 2 2 2" xfId="24092" xr:uid="{00000000-0005-0000-0000-0000E57A0000}"/>
    <cellStyle name="SAPBEXHLevel3X 2 14 2 3" xfId="10890" xr:uid="{00000000-0005-0000-0000-0000E67A0000}"/>
    <cellStyle name="SAPBEXHLevel3X 2 14 2 3 2" xfId="26757" xr:uid="{00000000-0005-0000-0000-0000E77A0000}"/>
    <cellStyle name="SAPBEXHLevel3X 2 14 2 4" xfId="15067" xr:uid="{00000000-0005-0000-0000-0000E87A0000}"/>
    <cellStyle name="SAPBEXHLevel3X 2 14 2 4 2" xfId="30514" xr:uid="{00000000-0005-0000-0000-0000E97A0000}"/>
    <cellStyle name="SAPBEXHLevel3X 2 14 2 5" xfId="16242" xr:uid="{00000000-0005-0000-0000-0000EA7A0000}"/>
    <cellStyle name="SAPBEXHLevel3X 2 14 2 5 2" xfId="31380" xr:uid="{00000000-0005-0000-0000-0000EB7A0000}"/>
    <cellStyle name="SAPBEXHLevel3X 2 14 2 6" xfId="18853" xr:uid="{00000000-0005-0000-0000-0000EC7A0000}"/>
    <cellStyle name="SAPBEXHLevel3X 2 14 2 6 2" xfId="33801" xr:uid="{00000000-0005-0000-0000-0000ED7A0000}"/>
    <cellStyle name="SAPBEXHLevel3X 2 14 2 7" xfId="22113" xr:uid="{00000000-0005-0000-0000-0000EE7A0000}"/>
    <cellStyle name="SAPBEXHLevel3X 2 14 2 7 2" xfId="37024" xr:uid="{00000000-0005-0000-0000-0000EF7A0000}"/>
    <cellStyle name="SAPBEXHLevel3X 2 14 2 8" xfId="38479" xr:uid="{1516B1A5-71E8-46D9-87BA-EA8F916C5944}"/>
    <cellStyle name="SAPBEXHLevel3X 2 14 2 9" xfId="44306" xr:uid="{2700306F-73C7-4634-9500-C63F7F167E7A}"/>
    <cellStyle name="SAPBEXHLevel3X 2 14 3" xfId="8751" xr:uid="{00000000-0005-0000-0000-0000F07A0000}"/>
    <cellStyle name="SAPBEXHLevel3X 2 14 3 2" xfId="24780" xr:uid="{00000000-0005-0000-0000-0000F17A0000}"/>
    <cellStyle name="SAPBEXHLevel3X 2 14 4" xfId="11578" xr:uid="{00000000-0005-0000-0000-0000F27A0000}"/>
    <cellStyle name="SAPBEXHLevel3X 2 14 4 2" xfId="27445" xr:uid="{00000000-0005-0000-0000-0000F37A0000}"/>
    <cellStyle name="SAPBEXHLevel3X 2 14 5" xfId="5778" xr:uid="{00000000-0005-0000-0000-0000F47A0000}"/>
    <cellStyle name="SAPBEXHLevel3X 2 14 5 2" xfId="22813" xr:uid="{00000000-0005-0000-0000-0000F57A0000}"/>
    <cellStyle name="SAPBEXHLevel3X 2 14 6" xfId="16930" xr:uid="{00000000-0005-0000-0000-0000F67A0000}"/>
    <cellStyle name="SAPBEXHLevel3X 2 14 6 2" xfId="32068" xr:uid="{00000000-0005-0000-0000-0000F77A0000}"/>
    <cellStyle name="SAPBEXHLevel3X 2 14 7" xfId="19540" xr:uid="{00000000-0005-0000-0000-0000F87A0000}"/>
    <cellStyle name="SAPBEXHLevel3X 2 14 7 2" xfId="34487" xr:uid="{00000000-0005-0000-0000-0000F97A0000}"/>
    <cellStyle name="SAPBEXHLevel3X 2 14 8" xfId="40540" xr:uid="{6FE46579-1EA8-4650-ACDD-C1A6A0F0DA6A}"/>
    <cellStyle name="SAPBEXHLevel3X 2 14 9" xfId="43087" xr:uid="{816F1C86-432A-41D8-85A3-BB96E4452D87}"/>
    <cellStyle name="SAPBEXHLevel3X 2 15" xfId="3584" xr:uid="{00000000-0005-0000-0000-0000FA7A0000}"/>
    <cellStyle name="SAPBEXHLevel3X 2 15 10" xfId="45281" xr:uid="{52392947-D4B3-43C7-A6E8-F906BCAF6F09}"/>
    <cellStyle name="SAPBEXHLevel3X 2 15 11" xfId="47607" xr:uid="{A4F92EC1-DE58-4E5A-90DB-606C90430629}"/>
    <cellStyle name="SAPBEXHLevel3X 2 15 2" xfId="3993" xr:uid="{00000000-0005-0000-0000-0000FB7A0000}"/>
    <cellStyle name="SAPBEXHLevel3X 2 15 2 10" xfId="46497" xr:uid="{8B0B671A-6FEA-404A-93C2-B43ABE360AD3}"/>
    <cellStyle name="SAPBEXHLevel3X 2 15 2 11" xfId="48815" xr:uid="{54DDE2D5-579E-4C70-AB8E-545B6915D36C}"/>
    <cellStyle name="SAPBEXHLevel3X 2 15 2 2" xfId="9148" xr:uid="{00000000-0005-0000-0000-0000FC7A0000}"/>
    <cellStyle name="SAPBEXHLevel3X 2 15 2 2 2" xfId="25144" xr:uid="{00000000-0005-0000-0000-0000FD7A0000}"/>
    <cellStyle name="SAPBEXHLevel3X 2 15 2 3" xfId="11968" xr:uid="{00000000-0005-0000-0000-0000FE7A0000}"/>
    <cellStyle name="SAPBEXHLevel3X 2 15 2 3 2" xfId="27812" xr:uid="{00000000-0005-0000-0000-0000FF7A0000}"/>
    <cellStyle name="SAPBEXHLevel3X 2 15 2 4" xfId="14601" xr:uid="{00000000-0005-0000-0000-0000007B0000}"/>
    <cellStyle name="SAPBEXHLevel3X 2 15 2 4 2" xfId="30103" xr:uid="{00000000-0005-0000-0000-0000017B0000}"/>
    <cellStyle name="SAPBEXHLevel3X 2 15 2 5" xfId="17290" xr:uid="{00000000-0005-0000-0000-0000027B0000}"/>
    <cellStyle name="SAPBEXHLevel3X 2 15 2 5 2" xfId="32411" xr:uid="{00000000-0005-0000-0000-0000037B0000}"/>
    <cellStyle name="SAPBEXHLevel3X 2 15 2 6" xfId="19898" xr:uid="{00000000-0005-0000-0000-0000047B0000}"/>
    <cellStyle name="SAPBEXHLevel3X 2 15 2 6 2" xfId="34839" xr:uid="{00000000-0005-0000-0000-0000057B0000}"/>
    <cellStyle name="SAPBEXHLevel3X 2 15 2 7" xfId="5840" xr:uid="{00000000-0005-0000-0000-0000067B0000}"/>
    <cellStyle name="SAPBEXHLevel3X 2 15 2 7 2" xfId="22855" xr:uid="{00000000-0005-0000-0000-0000077B0000}"/>
    <cellStyle name="SAPBEXHLevel3X 2 15 2 8" xfId="38478" xr:uid="{B3546935-833D-4FCC-8B5E-9D8ADF7AD36D}"/>
    <cellStyle name="SAPBEXHLevel3X 2 15 2 9" xfId="44307" xr:uid="{CBE91686-2314-43BB-94CE-7B10DE32C3AC}"/>
    <cellStyle name="SAPBEXHLevel3X 2 15 3" xfId="8752" xr:uid="{00000000-0005-0000-0000-0000087B0000}"/>
    <cellStyle name="SAPBEXHLevel3X 2 15 3 2" xfId="24781" xr:uid="{00000000-0005-0000-0000-0000097B0000}"/>
    <cellStyle name="SAPBEXHLevel3X 2 15 4" xfId="11579" xr:uid="{00000000-0005-0000-0000-00000A7B0000}"/>
    <cellStyle name="SAPBEXHLevel3X 2 15 4 2" xfId="27446" xr:uid="{00000000-0005-0000-0000-00000B7B0000}"/>
    <cellStyle name="SAPBEXHLevel3X 2 15 5" xfId="10379" xr:uid="{00000000-0005-0000-0000-00000C7B0000}"/>
    <cellStyle name="SAPBEXHLevel3X 2 15 5 2" xfId="26317" xr:uid="{00000000-0005-0000-0000-00000D7B0000}"/>
    <cellStyle name="SAPBEXHLevel3X 2 15 6" xfId="16931" xr:uid="{00000000-0005-0000-0000-00000E7B0000}"/>
    <cellStyle name="SAPBEXHLevel3X 2 15 6 2" xfId="32069" xr:uid="{00000000-0005-0000-0000-00000F7B0000}"/>
    <cellStyle name="SAPBEXHLevel3X 2 15 7" xfId="19541" xr:uid="{00000000-0005-0000-0000-0000107B0000}"/>
    <cellStyle name="SAPBEXHLevel3X 2 15 7 2" xfId="34488" xr:uid="{00000000-0005-0000-0000-0000117B0000}"/>
    <cellStyle name="SAPBEXHLevel3X 2 15 8" xfId="39400" xr:uid="{02996BE6-E3B7-46AB-A275-2F7254FDBE2E}"/>
    <cellStyle name="SAPBEXHLevel3X 2 15 9" xfId="43088" xr:uid="{680B2B18-8106-42DF-9F19-E414F712EE71}"/>
    <cellStyle name="SAPBEXHLevel3X 2 16" xfId="3578" xr:uid="{00000000-0005-0000-0000-0000127B0000}"/>
    <cellStyle name="SAPBEXHLevel3X 2 16 10" xfId="38863" xr:uid="{C8006988-C04A-4AB8-812D-AB459C4F8465}"/>
    <cellStyle name="SAPBEXHLevel3X 2 16 11" xfId="43345" xr:uid="{16CFD9C5-2A4D-4141-88A7-8DD65C8B58AB}"/>
    <cellStyle name="SAPBEXHLevel3X 2 16 12" xfId="45530" xr:uid="{5856B196-DF34-4175-AE58-5B13BF1530F0}"/>
    <cellStyle name="SAPBEXHLevel3X 2 16 13" xfId="47852" xr:uid="{7C0C6401-E676-404B-8A69-DE68C89F61E0}"/>
    <cellStyle name="SAPBEXHLevel3X 2 16 2" xfId="8746" xr:uid="{00000000-0005-0000-0000-0000137B0000}"/>
    <cellStyle name="SAPBEXHLevel3X 2 16 2 2" xfId="24775" xr:uid="{00000000-0005-0000-0000-0000147B0000}"/>
    <cellStyle name="SAPBEXHLevel3X 2 16 3" xfId="11573" xr:uid="{00000000-0005-0000-0000-0000157B0000}"/>
    <cellStyle name="SAPBEXHLevel3X 2 16 3 2" xfId="27440" xr:uid="{00000000-0005-0000-0000-0000167B0000}"/>
    <cellStyle name="SAPBEXHLevel3X 2 16 4" xfId="15465" xr:uid="{00000000-0005-0000-0000-0000177B0000}"/>
    <cellStyle name="SAPBEXHLevel3X 2 16 4 2" xfId="30833" xr:uid="{00000000-0005-0000-0000-0000187B0000}"/>
    <cellStyle name="SAPBEXHLevel3X 2 16 5" xfId="16925" xr:uid="{00000000-0005-0000-0000-0000197B0000}"/>
    <cellStyle name="SAPBEXHLevel3X 2 16 5 2" xfId="32063" xr:uid="{00000000-0005-0000-0000-00001A7B0000}"/>
    <cellStyle name="SAPBEXHLevel3X 2 16 6" xfId="19535" xr:uid="{00000000-0005-0000-0000-00001B7B0000}"/>
    <cellStyle name="SAPBEXHLevel3X 2 16 6 2" xfId="34482" xr:uid="{00000000-0005-0000-0000-00001C7B0000}"/>
    <cellStyle name="SAPBEXHLevel3X 2 16 7" xfId="21458" xr:uid="{00000000-0005-0000-0000-00001D7B0000}"/>
    <cellStyle name="SAPBEXHLevel3X 2 16 7 2" xfId="36384" xr:uid="{00000000-0005-0000-0000-00001E7B0000}"/>
    <cellStyle name="SAPBEXHLevel3X 2 16 8" xfId="6402" xr:uid="{00000000-0005-0000-0000-00001F7B0000}"/>
    <cellStyle name="SAPBEXHLevel3X 2 16 9" xfId="40372" xr:uid="{CADDDE09-33B2-42C6-8585-970A38776307}"/>
    <cellStyle name="SAPBEXHLevel3X 2 17" xfId="3996" xr:uid="{00000000-0005-0000-0000-0000207B0000}"/>
    <cellStyle name="SAPBEXHLevel3X 2 17 2" xfId="9151" xr:uid="{00000000-0005-0000-0000-0000217B0000}"/>
    <cellStyle name="SAPBEXHLevel3X 2 17 2 2" xfId="25147" xr:uid="{00000000-0005-0000-0000-0000227B0000}"/>
    <cellStyle name="SAPBEXHLevel3X 2 17 3" xfId="11971" xr:uid="{00000000-0005-0000-0000-0000237B0000}"/>
    <cellStyle name="SAPBEXHLevel3X 2 17 3 2" xfId="27815" xr:uid="{00000000-0005-0000-0000-0000247B0000}"/>
    <cellStyle name="SAPBEXHLevel3X 2 17 4" xfId="10319" xr:uid="{00000000-0005-0000-0000-0000257B0000}"/>
    <cellStyle name="SAPBEXHLevel3X 2 17 4 2" xfId="26261" xr:uid="{00000000-0005-0000-0000-0000267B0000}"/>
    <cellStyle name="SAPBEXHLevel3X 2 17 5" xfId="17293" xr:uid="{00000000-0005-0000-0000-0000277B0000}"/>
    <cellStyle name="SAPBEXHLevel3X 2 17 5 2" xfId="32414" xr:uid="{00000000-0005-0000-0000-0000287B0000}"/>
    <cellStyle name="SAPBEXHLevel3X 2 17 6" xfId="19901" xr:uid="{00000000-0005-0000-0000-0000297B0000}"/>
    <cellStyle name="SAPBEXHLevel3X 2 17 6 2" xfId="34842" xr:uid="{00000000-0005-0000-0000-00002A7B0000}"/>
    <cellStyle name="SAPBEXHLevel3X 2 17 7" xfId="21465" xr:uid="{00000000-0005-0000-0000-00002B7B0000}"/>
    <cellStyle name="SAPBEXHLevel3X 2 17 7 2" xfId="36391" xr:uid="{00000000-0005-0000-0000-00002C7B0000}"/>
    <cellStyle name="SAPBEXHLevel3X 2 18" xfId="5350" xr:uid="{00000000-0005-0000-0000-00002D7B0000}"/>
    <cellStyle name="SAPBEXHLevel3X 2 18 2" xfId="22630" xr:uid="{00000000-0005-0000-0000-00002E7B0000}"/>
    <cellStyle name="SAPBEXHLevel3X 2 19" xfId="6839" xr:uid="{00000000-0005-0000-0000-00002F7B0000}"/>
    <cellStyle name="SAPBEXHLevel3X 2 19 2" xfId="23289" xr:uid="{00000000-0005-0000-0000-0000307B0000}"/>
    <cellStyle name="SAPBEXHLevel3X 2 2" xfId="920" xr:uid="{00000000-0005-0000-0000-0000317B0000}"/>
    <cellStyle name="SAPBEXHLevel3X 2 2 10" xfId="17134" xr:uid="{00000000-0005-0000-0000-0000327B0000}"/>
    <cellStyle name="SAPBEXHLevel3X 2 2 10 2" xfId="32268" xr:uid="{00000000-0005-0000-0000-0000337B0000}"/>
    <cellStyle name="SAPBEXHLevel3X 2 2 11" xfId="5096" xr:uid="{00000000-0005-0000-0000-0000347B0000}"/>
    <cellStyle name="SAPBEXHLevel3X 2 2 12" xfId="39399" xr:uid="{4EF44FE5-E5D5-4CBF-847B-2F1A5BC8CDD0}"/>
    <cellStyle name="SAPBEXHLevel3X 2 2 13" xfId="43089" xr:uid="{55827792-941E-4FD4-932B-E81510A028EE}"/>
    <cellStyle name="SAPBEXHLevel3X 2 2 14" xfId="45282" xr:uid="{F8DA3DAC-8927-4E75-903F-872A52133E50}"/>
    <cellStyle name="SAPBEXHLevel3X 2 2 15" xfId="47608" xr:uid="{43B4FFEE-552D-41B9-BB6F-3ED4F6042425}"/>
    <cellStyle name="SAPBEXHLevel3X 2 2 2" xfId="921" xr:uid="{00000000-0005-0000-0000-0000357B0000}"/>
    <cellStyle name="SAPBEXHLevel3X 2 2 2 10" xfId="38976" xr:uid="{2C8E771A-5F26-472D-94A8-F2814E519211}"/>
    <cellStyle name="SAPBEXHLevel3X 2 2 2 11" xfId="46732" xr:uid="{951BD1F8-EBAC-474C-9ED4-7A9BBE870DDE}"/>
    <cellStyle name="SAPBEXHLevel3X 2 2 2 12" xfId="49048" xr:uid="{56320AF2-91F8-4B88-80F5-BF858635F6D5}"/>
    <cellStyle name="SAPBEXHLevel3X 2 2 2 2" xfId="5348" xr:uid="{00000000-0005-0000-0000-0000367B0000}"/>
    <cellStyle name="SAPBEXHLevel3X 2 2 2 2 2" xfId="22628" xr:uid="{00000000-0005-0000-0000-0000377B0000}"/>
    <cellStyle name="SAPBEXHLevel3X 2 2 2 3" xfId="6837" xr:uid="{00000000-0005-0000-0000-0000387B0000}"/>
    <cellStyle name="SAPBEXHLevel3X 2 2 2 3 2" xfId="23287" xr:uid="{00000000-0005-0000-0000-0000397B0000}"/>
    <cellStyle name="SAPBEXHLevel3X 2 2 2 4" xfId="13378" xr:uid="{00000000-0005-0000-0000-00003A7B0000}"/>
    <cellStyle name="SAPBEXHLevel3X 2 2 2 4 2" xfId="29063" xr:uid="{00000000-0005-0000-0000-00003B7B0000}"/>
    <cellStyle name="SAPBEXHLevel3X 2 2 2 5" xfId="6915" xr:uid="{00000000-0005-0000-0000-00003C7B0000}"/>
    <cellStyle name="SAPBEXHLevel3X 2 2 2 5 2" xfId="23329" xr:uid="{00000000-0005-0000-0000-00003D7B0000}"/>
    <cellStyle name="SAPBEXHLevel3X 2 2 2 6" xfId="6038" xr:uid="{00000000-0005-0000-0000-00003E7B0000}"/>
    <cellStyle name="SAPBEXHLevel3X 2 2 2 6 2" xfId="22994" xr:uid="{00000000-0005-0000-0000-00003F7B0000}"/>
    <cellStyle name="SAPBEXHLevel3X 2 2 2 7" xfId="18254" xr:uid="{00000000-0005-0000-0000-0000407B0000}"/>
    <cellStyle name="SAPBEXHLevel3X 2 2 2 7 2" xfId="33352" xr:uid="{00000000-0005-0000-0000-0000417B0000}"/>
    <cellStyle name="SAPBEXHLevel3X 2 2 2 8" xfId="5097" xr:uid="{00000000-0005-0000-0000-0000427B0000}"/>
    <cellStyle name="SAPBEXHLevel3X 2 2 2 9" xfId="41430" xr:uid="{0D815177-9857-49F7-B55E-065097997D76}"/>
    <cellStyle name="SAPBEXHLevel3X 2 2 3" xfId="3585" xr:uid="{00000000-0005-0000-0000-0000437B0000}"/>
    <cellStyle name="SAPBEXHLevel3X 2 2 3 10" xfId="38977" xr:uid="{60D64D4E-3045-413C-85A3-0137573D8C77}"/>
    <cellStyle name="SAPBEXHLevel3X 2 2 3 11" xfId="46731" xr:uid="{47C0BB81-0E0B-481F-B088-4938882484ED}"/>
    <cellStyle name="SAPBEXHLevel3X 2 2 3 12" xfId="49047" xr:uid="{0C43C614-F153-4D4B-A174-75DE5335C54A}"/>
    <cellStyle name="SAPBEXHLevel3X 2 2 3 2" xfId="8753" xr:uid="{00000000-0005-0000-0000-0000447B0000}"/>
    <cellStyle name="SAPBEXHLevel3X 2 2 3 2 2" xfId="24782" xr:uid="{00000000-0005-0000-0000-0000457B0000}"/>
    <cellStyle name="SAPBEXHLevel3X 2 2 3 3" xfId="11580" xr:uid="{00000000-0005-0000-0000-0000467B0000}"/>
    <cellStyle name="SAPBEXHLevel3X 2 2 3 3 2" xfId="27447" xr:uid="{00000000-0005-0000-0000-0000477B0000}"/>
    <cellStyle name="SAPBEXHLevel3X 2 2 3 4" xfId="14326" xr:uid="{00000000-0005-0000-0000-0000487B0000}"/>
    <cellStyle name="SAPBEXHLevel3X 2 2 3 4 2" xfId="29849" xr:uid="{00000000-0005-0000-0000-0000497B0000}"/>
    <cellStyle name="SAPBEXHLevel3X 2 2 3 5" xfId="16932" xr:uid="{00000000-0005-0000-0000-00004A7B0000}"/>
    <cellStyle name="SAPBEXHLevel3X 2 2 3 5 2" xfId="32070" xr:uid="{00000000-0005-0000-0000-00004B7B0000}"/>
    <cellStyle name="SAPBEXHLevel3X 2 2 3 6" xfId="19542" xr:uid="{00000000-0005-0000-0000-00004C7B0000}"/>
    <cellStyle name="SAPBEXHLevel3X 2 2 3 6 2" xfId="34489" xr:uid="{00000000-0005-0000-0000-00004D7B0000}"/>
    <cellStyle name="SAPBEXHLevel3X 2 2 3 7" xfId="21459" xr:uid="{00000000-0005-0000-0000-00004E7B0000}"/>
    <cellStyle name="SAPBEXHLevel3X 2 2 3 7 2" xfId="36385" xr:uid="{00000000-0005-0000-0000-00004F7B0000}"/>
    <cellStyle name="SAPBEXHLevel3X 2 2 3 8" xfId="6403" xr:uid="{00000000-0005-0000-0000-0000507B0000}"/>
    <cellStyle name="SAPBEXHLevel3X 2 2 3 9" xfId="41429" xr:uid="{C56FD39F-1B63-4087-ADE3-97A199AF4C28}"/>
    <cellStyle name="SAPBEXHLevel3X 2 2 4" xfId="3992" xr:uid="{00000000-0005-0000-0000-0000517B0000}"/>
    <cellStyle name="SAPBEXHLevel3X 2 2 4 10" xfId="46498" xr:uid="{5E9E9AD8-5569-4CEF-B326-99ADC42576C7}"/>
    <cellStyle name="SAPBEXHLevel3X 2 2 4 11" xfId="48816" xr:uid="{5352C57C-6E5E-481A-A0FE-994F3A4D2057}"/>
    <cellStyle name="SAPBEXHLevel3X 2 2 4 2" xfId="9147" xr:uid="{00000000-0005-0000-0000-0000527B0000}"/>
    <cellStyle name="SAPBEXHLevel3X 2 2 4 2 2" xfId="25143" xr:uid="{00000000-0005-0000-0000-0000537B0000}"/>
    <cellStyle name="SAPBEXHLevel3X 2 2 4 3" xfId="11967" xr:uid="{00000000-0005-0000-0000-0000547B0000}"/>
    <cellStyle name="SAPBEXHLevel3X 2 2 4 3 2" xfId="27811" xr:uid="{00000000-0005-0000-0000-0000557B0000}"/>
    <cellStyle name="SAPBEXHLevel3X 2 2 4 4" xfId="14336" xr:uid="{00000000-0005-0000-0000-0000567B0000}"/>
    <cellStyle name="SAPBEXHLevel3X 2 2 4 4 2" xfId="29858" xr:uid="{00000000-0005-0000-0000-0000577B0000}"/>
    <cellStyle name="SAPBEXHLevel3X 2 2 4 5" xfId="17289" xr:uid="{00000000-0005-0000-0000-0000587B0000}"/>
    <cellStyle name="SAPBEXHLevel3X 2 2 4 5 2" xfId="32410" xr:uid="{00000000-0005-0000-0000-0000597B0000}"/>
    <cellStyle name="SAPBEXHLevel3X 2 2 4 6" xfId="19897" xr:uid="{00000000-0005-0000-0000-00005A7B0000}"/>
    <cellStyle name="SAPBEXHLevel3X 2 2 4 6 2" xfId="34838" xr:uid="{00000000-0005-0000-0000-00005B7B0000}"/>
    <cellStyle name="SAPBEXHLevel3X 2 2 4 7" xfId="5885" xr:uid="{00000000-0005-0000-0000-00005C7B0000}"/>
    <cellStyle name="SAPBEXHLevel3X 2 2 4 7 2" xfId="22878" xr:uid="{00000000-0005-0000-0000-00005D7B0000}"/>
    <cellStyle name="SAPBEXHLevel3X 2 2 4 8" xfId="38477" xr:uid="{8B987532-84E1-4373-9B6D-510550502355}"/>
    <cellStyle name="SAPBEXHLevel3X 2 2 4 9" xfId="44308" xr:uid="{4FEF176F-7439-4DBF-91C3-A0870D5EC613}"/>
    <cellStyle name="SAPBEXHLevel3X 2 2 5" xfId="5349" xr:uid="{00000000-0005-0000-0000-00005E7B0000}"/>
    <cellStyle name="SAPBEXHLevel3X 2 2 5 2" xfId="22629" xr:uid="{00000000-0005-0000-0000-00005F7B0000}"/>
    <cellStyle name="SAPBEXHLevel3X 2 2 6" xfId="6838" xr:uid="{00000000-0005-0000-0000-0000607B0000}"/>
    <cellStyle name="SAPBEXHLevel3X 2 2 6 2" xfId="23288" xr:uid="{00000000-0005-0000-0000-0000617B0000}"/>
    <cellStyle name="SAPBEXHLevel3X 2 2 7" xfId="6599" xr:uid="{00000000-0005-0000-0000-0000627B0000}"/>
    <cellStyle name="SAPBEXHLevel3X 2 2 7 2" xfId="23137" xr:uid="{00000000-0005-0000-0000-0000637B0000}"/>
    <cellStyle name="SAPBEXHLevel3X 2 2 8" xfId="9005" xr:uid="{00000000-0005-0000-0000-0000647B0000}"/>
    <cellStyle name="SAPBEXHLevel3X 2 2 8 2" xfId="25006" xr:uid="{00000000-0005-0000-0000-0000657B0000}"/>
    <cellStyle name="SAPBEXHLevel3X 2 2 9" xfId="15856" xr:uid="{00000000-0005-0000-0000-0000667B0000}"/>
    <cellStyle name="SAPBEXHLevel3X 2 2 9 2" xfId="31079" xr:uid="{00000000-0005-0000-0000-0000677B0000}"/>
    <cellStyle name="SAPBEXHLevel3X 2 20" xfId="13377" xr:uid="{00000000-0005-0000-0000-0000687B0000}"/>
    <cellStyle name="SAPBEXHLevel3X 2 20 2" xfId="29062" xr:uid="{00000000-0005-0000-0000-0000697B0000}"/>
    <cellStyle name="SAPBEXHLevel3X 2 21" xfId="12944" xr:uid="{00000000-0005-0000-0000-00006A7B0000}"/>
    <cellStyle name="SAPBEXHLevel3X 2 21 2" xfId="28778" xr:uid="{00000000-0005-0000-0000-00006B7B0000}"/>
    <cellStyle name="SAPBEXHLevel3X 2 22" xfId="14129" xr:uid="{00000000-0005-0000-0000-00006C7B0000}"/>
    <cellStyle name="SAPBEXHLevel3X 2 22 2" xfId="29709" xr:uid="{00000000-0005-0000-0000-00006D7B0000}"/>
    <cellStyle name="SAPBEXHLevel3X 2 23" xfId="13752" xr:uid="{00000000-0005-0000-0000-00006E7B0000}"/>
    <cellStyle name="SAPBEXHLevel3X 2 23 2" xfId="29362" xr:uid="{00000000-0005-0000-0000-00006F7B0000}"/>
    <cellStyle name="SAPBEXHLevel3X 2 24" xfId="5095" xr:uid="{00000000-0005-0000-0000-0000707B0000}"/>
    <cellStyle name="SAPBEXHLevel3X 2 25" xfId="38058" xr:uid="{00000000-0005-0000-0000-0000717B0000}"/>
    <cellStyle name="SAPBEXHLevel3X 2 26" xfId="38295" xr:uid="{6584B164-012B-4697-938E-047F0C08976B}"/>
    <cellStyle name="SAPBEXHLevel3X 2 27" xfId="38263" xr:uid="{1EB63719-8C8F-4148-B8F2-4BA3DF1231FE}"/>
    <cellStyle name="SAPBEXHLevel3X 2 28" xfId="43330" xr:uid="{1442EEC4-B485-49D9-ACD2-9E025F47D429}"/>
    <cellStyle name="SAPBEXHLevel3X 2 29" xfId="44681" xr:uid="{5A2EC3C5-13DF-4BFF-9F17-19C42E0137AE}"/>
    <cellStyle name="SAPBEXHLevel3X 2 3" xfId="3586" xr:uid="{00000000-0005-0000-0000-0000727B0000}"/>
    <cellStyle name="SAPBEXHLevel3X 2 3 10" xfId="45283" xr:uid="{292613A3-11D2-41C3-8E26-A182AE68E834}"/>
    <cellStyle name="SAPBEXHLevel3X 2 3 11" xfId="47609" xr:uid="{CA2FE119-4598-47E6-B6DB-AF843117D101}"/>
    <cellStyle name="SAPBEXHLevel3X 2 3 2" xfId="3991" xr:uid="{00000000-0005-0000-0000-0000737B0000}"/>
    <cellStyle name="SAPBEXHLevel3X 2 3 2 10" xfId="46499" xr:uid="{0B6F7FD7-01B6-45F7-A447-2F48DC5FDC76}"/>
    <cellStyle name="SAPBEXHLevel3X 2 3 2 11" xfId="48817" xr:uid="{CC5EEB14-023A-4427-B841-589F2BFA3FB5}"/>
    <cellStyle name="SAPBEXHLevel3X 2 3 2 2" xfId="9146" xr:uid="{00000000-0005-0000-0000-0000747B0000}"/>
    <cellStyle name="SAPBEXHLevel3X 2 3 2 2 2" xfId="25142" xr:uid="{00000000-0005-0000-0000-0000757B0000}"/>
    <cellStyle name="SAPBEXHLevel3X 2 3 2 3" xfId="11966" xr:uid="{00000000-0005-0000-0000-0000767B0000}"/>
    <cellStyle name="SAPBEXHLevel3X 2 3 2 3 2" xfId="27810" xr:uid="{00000000-0005-0000-0000-0000777B0000}"/>
    <cellStyle name="SAPBEXHLevel3X 2 3 2 4" xfId="14602" xr:uid="{00000000-0005-0000-0000-0000787B0000}"/>
    <cellStyle name="SAPBEXHLevel3X 2 3 2 4 2" xfId="30104" xr:uid="{00000000-0005-0000-0000-0000797B0000}"/>
    <cellStyle name="SAPBEXHLevel3X 2 3 2 5" xfId="17288" xr:uid="{00000000-0005-0000-0000-00007A7B0000}"/>
    <cellStyle name="SAPBEXHLevel3X 2 3 2 5 2" xfId="32409" xr:uid="{00000000-0005-0000-0000-00007B7B0000}"/>
    <cellStyle name="SAPBEXHLevel3X 2 3 2 6" xfId="19896" xr:uid="{00000000-0005-0000-0000-00007C7B0000}"/>
    <cellStyle name="SAPBEXHLevel3X 2 3 2 6 2" xfId="34837" xr:uid="{00000000-0005-0000-0000-00007D7B0000}"/>
    <cellStyle name="SAPBEXHLevel3X 2 3 2 7" xfId="18458" xr:uid="{00000000-0005-0000-0000-00007E7B0000}"/>
    <cellStyle name="SAPBEXHLevel3X 2 3 2 7 2" xfId="33494" xr:uid="{00000000-0005-0000-0000-00007F7B0000}"/>
    <cellStyle name="SAPBEXHLevel3X 2 3 2 8" xfId="38476" xr:uid="{47757D78-275C-4C6D-B894-31816840DA66}"/>
    <cellStyle name="SAPBEXHLevel3X 2 3 2 9" xfId="44309" xr:uid="{A0BB9D00-66F2-4060-9747-9D820C2B289E}"/>
    <cellStyle name="SAPBEXHLevel3X 2 3 3" xfId="8754" xr:uid="{00000000-0005-0000-0000-0000807B0000}"/>
    <cellStyle name="SAPBEXHLevel3X 2 3 3 2" xfId="24783" xr:uid="{00000000-0005-0000-0000-0000817B0000}"/>
    <cellStyle name="SAPBEXHLevel3X 2 3 4" xfId="11581" xr:uid="{00000000-0005-0000-0000-0000827B0000}"/>
    <cellStyle name="SAPBEXHLevel3X 2 3 4 2" xfId="27448" xr:uid="{00000000-0005-0000-0000-0000837B0000}"/>
    <cellStyle name="SAPBEXHLevel3X 2 3 5" xfId="13607" xr:uid="{00000000-0005-0000-0000-0000847B0000}"/>
    <cellStyle name="SAPBEXHLevel3X 2 3 5 2" xfId="29231" xr:uid="{00000000-0005-0000-0000-0000857B0000}"/>
    <cellStyle name="SAPBEXHLevel3X 2 3 6" xfId="16933" xr:uid="{00000000-0005-0000-0000-0000867B0000}"/>
    <cellStyle name="SAPBEXHLevel3X 2 3 6 2" xfId="32071" xr:uid="{00000000-0005-0000-0000-0000877B0000}"/>
    <cellStyle name="SAPBEXHLevel3X 2 3 7" xfId="19543" xr:uid="{00000000-0005-0000-0000-0000887B0000}"/>
    <cellStyle name="SAPBEXHLevel3X 2 3 7 2" xfId="34490" xr:uid="{00000000-0005-0000-0000-0000897B0000}"/>
    <cellStyle name="SAPBEXHLevel3X 2 3 8" xfId="40537" xr:uid="{2D6DF847-E0D3-41AD-85C2-322AFFF5EF26}"/>
    <cellStyle name="SAPBEXHLevel3X 2 3 9" xfId="43090" xr:uid="{12D68E82-1C9C-4F2A-8D81-F832A28694B1}"/>
    <cellStyle name="SAPBEXHLevel3X 2 4" xfId="3587" xr:uid="{00000000-0005-0000-0000-00008A7B0000}"/>
    <cellStyle name="SAPBEXHLevel3X 2 4 10" xfId="45284" xr:uid="{65FDE058-6869-4D3C-A2E4-E19199D94AAA}"/>
    <cellStyle name="SAPBEXHLevel3X 2 4 11" xfId="47610" xr:uid="{0F4E3EAA-0171-4078-BF63-95431E521F74}"/>
    <cellStyle name="SAPBEXHLevel3X 2 4 2" xfId="3989" xr:uid="{00000000-0005-0000-0000-00008B7B0000}"/>
    <cellStyle name="SAPBEXHLevel3X 2 4 2 10" xfId="46500" xr:uid="{55A9107C-A20F-4822-9D13-473DF9A06CBF}"/>
    <cellStyle name="SAPBEXHLevel3X 2 4 2 11" xfId="48818" xr:uid="{7B849832-4A06-4EB6-A37D-DEECCA586D39}"/>
    <cellStyle name="SAPBEXHLevel3X 2 4 2 2" xfId="9145" xr:uid="{00000000-0005-0000-0000-00008C7B0000}"/>
    <cellStyle name="SAPBEXHLevel3X 2 4 2 2 2" xfId="25141" xr:uid="{00000000-0005-0000-0000-00008D7B0000}"/>
    <cellStyle name="SAPBEXHLevel3X 2 4 2 3" xfId="11964" xr:uid="{00000000-0005-0000-0000-00008E7B0000}"/>
    <cellStyle name="SAPBEXHLevel3X 2 4 2 3 2" xfId="27808" xr:uid="{00000000-0005-0000-0000-00008F7B0000}"/>
    <cellStyle name="SAPBEXHLevel3X 2 4 2 4" xfId="13953" xr:uid="{00000000-0005-0000-0000-0000907B0000}"/>
    <cellStyle name="SAPBEXHLevel3X 2 4 2 4 2" xfId="29536" xr:uid="{00000000-0005-0000-0000-0000917B0000}"/>
    <cellStyle name="SAPBEXHLevel3X 2 4 2 5" xfId="17286" xr:uid="{00000000-0005-0000-0000-0000927B0000}"/>
    <cellStyle name="SAPBEXHLevel3X 2 4 2 5 2" xfId="32408" xr:uid="{00000000-0005-0000-0000-0000937B0000}"/>
    <cellStyle name="SAPBEXHLevel3X 2 4 2 6" xfId="19895" xr:uid="{00000000-0005-0000-0000-0000947B0000}"/>
    <cellStyle name="SAPBEXHLevel3X 2 4 2 6 2" xfId="34836" xr:uid="{00000000-0005-0000-0000-0000957B0000}"/>
    <cellStyle name="SAPBEXHLevel3X 2 4 2 7" xfId="14188" xr:uid="{00000000-0005-0000-0000-0000967B0000}"/>
    <cellStyle name="SAPBEXHLevel3X 2 4 2 7 2" xfId="29741" xr:uid="{00000000-0005-0000-0000-0000977B0000}"/>
    <cellStyle name="SAPBEXHLevel3X 2 4 2 8" xfId="38475" xr:uid="{B2672739-BC80-4B5C-AD86-0C4F72938EA2}"/>
    <cellStyle name="SAPBEXHLevel3X 2 4 2 9" xfId="44310" xr:uid="{25C1DF57-5C5A-4496-ACE0-4549F3224741}"/>
    <cellStyle name="SAPBEXHLevel3X 2 4 3" xfId="8755" xr:uid="{00000000-0005-0000-0000-0000987B0000}"/>
    <cellStyle name="SAPBEXHLevel3X 2 4 3 2" xfId="24784" xr:uid="{00000000-0005-0000-0000-0000997B0000}"/>
    <cellStyle name="SAPBEXHLevel3X 2 4 4" xfId="11582" xr:uid="{00000000-0005-0000-0000-00009A7B0000}"/>
    <cellStyle name="SAPBEXHLevel3X 2 4 4 2" xfId="27449" xr:uid="{00000000-0005-0000-0000-00009B7B0000}"/>
    <cellStyle name="SAPBEXHLevel3X 2 4 5" xfId="14470" xr:uid="{00000000-0005-0000-0000-00009C7B0000}"/>
    <cellStyle name="SAPBEXHLevel3X 2 4 5 2" xfId="29987" xr:uid="{00000000-0005-0000-0000-00009D7B0000}"/>
    <cellStyle name="SAPBEXHLevel3X 2 4 6" xfId="16934" xr:uid="{00000000-0005-0000-0000-00009E7B0000}"/>
    <cellStyle name="SAPBEXHLevel3X 2 4 6 2" xfId="32072" xr:uid="{00000000-0005-0000-0000-00009F7B0000}"/>
    <cellStyle name="SAPBEXHLevel3X 2 4 7" xfId="19544" xr:uid="{00000000-0005-0000-0000-0000A07B0000}"/>
    <cellStyle name="SAPBEXHLevel3X 2 4 7 2" xfId="34491" xr:uid="{00000000-0005-0000-0000-0000A17B0000}"/>
    <cellStyle name="SAPBEXHLevel3X 2 4 8" xfId="40538" xr:uid="{92EDA50E-2D21-4179-A2AD-41864A286845}"/>
    <cellStyle name="SAPBEXHLevel3X 2 4 9" xfId="43091" xr:uid="{25DADF63-9DD2-4450-9975-CBC062B69433}"/>
    <cellStyle name="SAPBEXHLevel3X 2 5" xfId="3588" xr:uid="{00000000-0005-0000-0000-0000A27B0000}"/>
    <cellStyle name="SAPBEXHLevel3X 2 5 10" xfId="45285" xr:uid="{B0F01BB4-FD7D-471C-B166-55AB5AF4B29F}"/>
    <cellStyle name="SAPBEXHLevel3X 2 5 11" xfId="47611" xr:uid="{15606E56-A9C8-4748-9C1D-F41B7D46CBAF}"/>
    <cellStyle name="SAPBEXHLevel3X 2 5 2" xfId="3988" xr:uid="{00000000-0005-0000-0000-0000A37B0000}"/>
    <cellStyle name="SAPBEXHLevel3X 2 5 2 10" xfId="46501" xr:uid="{320BC130-AE7C-402B-B835-D28B64A4DE3E}"/>
    <cellStyle name="SAPBEXHLevel3X 2 5 2 11" xfId="48819" xr:uid="{A4836530-E53F-48C1-9E0B-7A30F7947CD6}"/>
    <cellStyle name="SAPBEXHLevel3X 2 5 2 2" xfId="9144" xr:uid="{00000000-0005-0000-0000-0000A47B0000}"/>
    <cellStyle name="SAPBEXHLevel3X 2 5 2 2 2" xfId="25140" xr:uid="{00000000-0005-0000-0000-0000A57B0000}"/>
    <cellStyle name="SAPBEXHLevel3X 2 5 2 3" xfId="11963" xr:uid="{00000000-0005-0000-0000-0000A67B0000}"/>
    <cellStyle name="SAPBEXHLevel3X 2 5 2 3 2" xfId="27807" xr:uid="{00000000-0005-0000-0000-0000A77B0000}"/>
    <cellStyle name="SAPBEXHLevel3X 2 5 2 4" xfId="14603" xr:uid="{00000000-0005-0000-0000-0000A87B0000}"/>
    <cellStyle name="SAPBEXHLevel3X 2 5 2 4 2" xfId="30105" xr:uid="{00000000-0005-0000-0000-0000A97B0000}"/>
    <cellStyle name="SAPBEXHLevel3X 2 5 2 5" xfId="17285" xr:uid="{00000000-0005-0000-0000-0000AA7B0000}"/>
    <cellStyle name="SAPBEXHLevel3X 2 5 2 5 2" xfId="32407" xr:uid="{00000000-0005-0000-0000-0000AB7B0000}"/>
    <cellStyle name="SAPBEXHLevel3X 2 5 2 6" xfId="19894" xr:uid="{00000000-0005-0000-0000-0000AC7B0000}"/>
    <cellStyle name="SAPBEXHLevel3X 2 5 2 6 2" xfId="34835" xr:uid="{00000000-0005-0000-0000-0000AD7B0000}"/>
    <cellStyle name="SAPBEXHLevel3X 2 5 2 7" xfId="7469" xr:uid="{00000000-0005-0000-0000-0000AE7B0000}"/>
    <cellStyle name="SAPBEXHLevel3X 2 5 2 7 2" xfId="23654" xr:uid="{00000000-0005-0000-0000-0000AF7B0000}"/>
    <cellStyle name="SAPBEXHLevel3X 2 5 2 8" xfId="38474" xr:uid="{9223F947-E5BB-4EAB-B2EE-F056112D9F1F}"/>
    <cellStyle name="SAPBEXHLevel3X 2 5 2 9" xfId="44311" xr:uid="{AAA49976-A9C4-426C-8938-AE129B3E32EA}"/>
    <cellStyle name="SAPBEXHLevel3X 2 5 3" xfId="8756" xr:uid="{00000000-0005-0000-0000-0000B07B0000}"/>
    <cellStyle name="SAPBEXHLevel3X 2 5 3 2" xfId="24785" xr:uid="{00000000-0005-0000-0000-0000B17B0000}"/>
    <cellStyle name="SAPBEXHLevel3X 2 5 4" xfId="11583" xr:uid="{00000000-0005-0000-0000-0000B27B0000}"/>
    <cellStyle name="SAPBEXHLevel3X 2 5 4 2" xfId="27450" xr:uid="{00000000-0005-0000-0000-0000B37B0000}"/>
    <cellStyle name="SAPBEXHLevel3X 2 5 5" xfId="14471" xr:uid="{00000000-0005-0000-0000-0000B47B0000}"/>
    <cellStyle name="SAPBEXHLevel3X 2 5 5 2" xfId="29988" xr:uid="{00000000-0005-0000-0000-0000B57B0000}"/>
    <cellStyle name="SAPBEXHLevel3X 2 5 6" xfId="16935" xr:uid="{00000000-0005-0000-0000-0000B67B0000}"/>
    <cellStyle name="SAPBEXHLevel3X 2 5 6 2" xfId="32073" xr:uid="{00000000-0005-0000-0000-0000B77B0000}"/>
    <cellStyle name="SAPBEXHLevel3X 2 5 7" xfId="19545" xr:uid="{00000000-0005-0000-0000-0000B87B0000}"/>
    <cellStyle name="SAPBEXHLevel3X 2 5 7 2" xfId="34492" xr:uid="{00000000-0005-0000-0000-0000B97B0000}"/>
    <cellStyle name="SAPBEXHLevel3X 2 5 8" xfId="39398" xr:uid="{CDA1F2F2-8CB1-42BD-BE2B-7648C95E6BA3}"/>
    <cellStyle name="SAPBEXHLevel3X 2 5 9" xfId="43092" xr:uid="{42DB9407-F691-4252-9BCA-821539D0213E}"/>
    <cellStyle name="SAPBEXHLevel3X 2 6" xfId="3589" xr:uid="{00000000-0005-0000-0000-0000BA7B0000}"/>
    <cellStyle name="SAPBEXHLevel3X 2 6 10" xfId="45286" xr:uid="{01EC4AED-3DFA-4D00-9334-2C116AFA8509}"/>
    <cellStyle name="SAPBEXHLevel3X 2 6 11" xfId="47612" xr:uid="{D0D721D9-A70E-4062-AF89-F0B99CD0B919}"/>
    <cellStyle name="SAPBEXHLevel3X 2 6 2" xfId="3987" xr:uid="{00000000-0005-0000-0000-0000BB7B0000}"/>
    <cellStyle name="SAPBEXHLevel3X 2 6 2 10" xfId="46502" xr:uid="{F6F9585F-28EF-4C96-AD0B-4E1DD2B75D2F}"/>
    <cellStyle name="SAPBEXHLevel3X 2 6 2 11" xfId="48820" xr:uid="{CE1C007E-DBF6-4443-9E8B-8B46AAAE29FC}"/>
    <cellStyle name="SAPBEXHLevel3X 2 6 2 2" xfId="9143" xr:uid="{00000000-0005-0000-0000-0000BC7B0000}"/>
    <cellStyle name="SAPBEXHLevel3X 2 6 2 2 2" xfId="25139" xr:uid="{00000000-0005-0000-0000-0000BD7B0000}"/>
    <cellStyle name="SAPBEXHLevel3X 2 6 2 3" xfId="11962" xr:uid="{00000000-0005-0000-0000-0000BE7B0000}"/>
    <cellStyle name="SAPBEXHLevel3X 2 6 2 3 2" xfId="27806" xr:uid="{00000000-0005-0000-0000-0000BF7B0000}"/>
    <cellStyle name="SAPBEXHLevel3X 2 6 2 4" xfId="14922" xr:uid="{00000000-0005-0000-0000-0000C07B0000}"/>
    <cellStyle name="SAPBEXHLevel3X 2 6 2 4 2" xfId="30373" xr:uid="{00000000-0005-0000-0000-0000C17B0000}"/>
    <cellStyle name="SAPBEXHLevel3X 2 6 2 5" xfId="17284" xr:uid="{00000000-0005-0000-0000-0000C27B0000}"/>
    <cellStyle name="SAPBEXHLevel3X 2 6 2 5 2" xfId="32406" xr:uid="{00000000-0005-0000-0000-0000C37B0000}"/>
    <cellStyle name="SAPBEXHLevel3X 2 6 2 6" xfId="19893" xr:uid="{00000000-0005-0000-0000-0000C47B0000}"/>
    <cellStyle name="SAPBEXHLevel3X 2 6 2 6 2" xfId="34834" xr:uid="{00000000-0005-0000-0000-0000C57B0000}"/>
    <cellStyle name="SAPBEXHLevel3X 2 6 2 7" xfId="15985" xr:uid="{00000000-0005-0000-0000-0000C67B0000}"/>
    <cellStyle name="SAPBEXHLevel3X 2 6 2 7 2" xfId="31137" xr:uid="{00000000-0005-0000-0000-0000C77B0000}"/>
    <cellStyle name="SAPBEXHLevel3X 2 6 2 8" xfId="38473" xr:uid="{E2A55D07-BD3B-4238-8A38-B2BAE894ADBE}"/>
    <cellStyle name="SAPBEXHLevel3X 2 6 2 9" xfId="44312" xr:uid="{5507E1C5-411B-4F99-B1E0-B28C969CC479}"/>
    <cellStyle name="SAPBEXHLevel3X 2 6 3" xfId="8757" xr:uid="{00000000-0005-0000-0000-0000C87B0000}"/>
    <cellStyle name="SAPBEXHLevel3X 2 6 3 2" xfId="24786" xr:uid="{00000000-0005-0000-0000-0000C97B0000}"/>
    <cellStyle name="SAPBEXHLevel3X 2 6 4" xfId="11584" xr:uid="{00000000-0005-0000-0000-0000CA7B0000}"/>
    <cellStyle name="SAPBEXHLevel3X 2 6 4 2" xfId="27451" xr:uid="{00000000-0005-0000-0000-0000CB7B0000}"/>
    <cellStyle name="SAPBEXHLevel3X 2 6 5" xfId="14472" xr:uid="{00000000-0005-0000-0000-0000CC7B0000}"/>
    <cellStyle name="SAPBEXHLevel3X 2 6 5 2" xfId="29989" xr:uid="{00000000-0005-0000-0000-0000CD7B0000}"/>
    <cellStyle name="SAPBEXHLevel3X 2 6 6" xfId="16936" xr:uid="{00000000-0005-0000-0000-0000CE7B0000}"/>
    <cellStyle name="SAPBEXHLevel3X 2 6 6 2" xfId="32074" xr:uid="{00000000-0005-0000-0000-0000CF7B0000}"/>
    <cellStyle name="SAPBEXHLevel3X 2 6 7" xfId="19546" xr:uid="{00000000-0005-0000-0000-0000D07B0000}"/>
    <cellStyle name="SAPBEXHLevel3X 2 6 7 2" xfId="34493" xr:uid="{00000000-0005-0000-0000-0000D17B0000}"/>
    <cellStyle name="SAPBEXHLevel3X 2 6 8" xfId="39397" xr:uid="{84356A86-02C7-4432-98BE-C8BBCCD8BBEC}"/>
    <cellStyle name="SAPBEXHLevel3X 2 6 9" xfId="43093" xr:uid="{7B7AD0E1-C634-47FA-8FDD-C6EEDC3FDA95}"/>
    <cellStyle name="SAPBEXHLevel3X 2 7" xfId="3590" xr:uid="{00000000-0005-0000-0000-0000D27B0000}"/>
    <cellStyle name="SAPBEXHLevel3X 2 7 10" xfId="45287" xr:uid="{5EFEDBFF-A835-479B-999C-A4E0639B3E96}"/>
    <cellStyle name="SAPBEXHLevel3X 2 7 11" xfId="47613" xr:uid="{9D067235-6E77-4DD6-945E-055F18CC8BB3}"/>
    <cellStyle name="SAPBEXHLevel3X 2 7 2" xfId="3986" xr:uid="{00000000-0005-0000-0000-0000D37B0000}"/>
    <cellStyle name="SAPBEXHLevel3X 2 7 2 10" xfId="46503" xr:uid="{56495F9A-CBCA-4447-9811-52FF6FE1D662}"/>
    <cellStyle name="SAPBEXHLevel3X 2 7 2 11" xfId="48821" xr:uid="{5E34214A-13EC-4893-95F3-A73CFCE3E93E}"/>
    <cellStyle name="SAPBEXHLevel3X 2 7 2 2" xfId="9142" xr:uid="{00000000-0005-0000-0000-0000D47B0000}"/>
    <cellStyle name="SAPBEXHLevel3X 2 7 2 2 2" xfId="25138" xr:uid="{00000000-0005-0000-0000-0000D57B0000}"/>
    <cellStyle name="SAPBEXHLevel3X 2 7 2 3" xfId="11961" xr:uid="{00000000-0005-0000-0000-0000D67B0000}"/>
    <cellStyle name="SAPBEXHLevel3X 2 7 2 3 2" xfId="27805" xr:uid="{00000000-0005-0000-0000-0000D77B0000}"/>
    <cellStyle name="SAPBEXHLevel3X 2 7 2 4" xfId="13952" xr:uid="{00000000-0005-0000-0000-0000D87B0000}"/>
    <cellStyle name="SAPBEXHLevel3X 2 7 2 4 2" xfId="29535" xr:uid="{00000000-0005-0000-0000-0000D97B0000}"/>
    <cellStyle name="SAPBEXHLevel3X 2 7 2 5" xfId="17283" xr:uid="{00000000-0005-0000-0000-0000DA7B0000}"/>
    <cellStyle name="SAPBEXHLevel3X 2 7 2 5 2" xfId="32405" xr:uid="{00000000-0005-0000-0000-0000DB7B0000}"/>
    <cellStyle name="SAPBEXHLevel3X 2 7 2 6" xfId="19892" xr:uid="{00000000-0005-0000-0000-0000DC7B0000}"/>
    <cellStyle name="SAPBEXHLevel3X 2 7 2 6 2" xfId="34833" xr:uid="{00000000-0005-0000-0000-0000DD7B0000}"/>
    <cellStyle name="SAPBEXHLevel3X 2 7 2 7" xfId="20914" xr:uid="{00000000-0005-0000-0000-0000DE7B0000}"/>
    <cellStyle name="SAPBEXHLevel3X 2 7 2 7 2" xfId="35840" xr:uid="{00000000-0005-0000-0000-0000DF7B0000}"/>
    <cellStyle name="SAPBEXHLevel3X 2 7 2 8" xfId="38472" xr:uid="{EE1D10A9-1A1D-480C-92CD-DC45AB1DDB56}"/>
    <cellStyle name="SAPBEXHLevel3X 2 7 2 9" xfId="44313" xr:uid="{7BB7A545-C1FB-43C2-AF65-A8D44C16B42D}"/>
    <cellStyle name="SAPBEXHLevel3X 2 7 3" xfId="8758" xr:uid="{00000000-0005-0000-0000-0000E07B0000}"/>
    <cellStyle name="SAPBEXHLevel3X 2 7 3 2" xfId="24787" xr:uid="{00000000-0005-0000-0000-0000E17B0000}"/>
    <cellStyle name="SAPBEXHLevel3X 2 7 4" xfId="11585" xr:uid="{00000000-0005-0000-0000-0000E27B0000}"/>
    <cellStyle name="SAPBEXHLevel3X 2 7 4 2" xfId="27452" xr:uid="{00000000-0005-0000-0000-0000E37B0000}"/>
    <cellStyle name="SAPBEXHLevel3X 2 7 5" xfId="15267" xr:uid="{00000000-0005-0000-0000-0000E47B0000}"/>
    <cellStyle name="SAPBEXHLevel3X 2 7 5 2" xfId="30676" xr:uid="{00000000-0005-0000-0000-0000E57B0000}"/>
    <cellStyle name="SAPBEXHLevel3X 2 7 6" xfId="16937" xr:uid="{00000000-0005-0000-0000-0000E67B0000}"/>
    <cellStyle name="SAPBEXHLevel3X 2 7 6 2" xfId="32075" xr:uid="{00000000-0005-0000-0000-0000E77B0000}"/>
    <cellStyle name="SAPBEXHLevel3X 2 7 7" xfId="19547" xr:uid="{00000000-0005-0000-0000-0000E87B0000}"/>
    <cellStyle name="SAPBEXHLevel3X 2 7 7 2" xfId="34494" xr:uid="{00000000-0005-0000-0000-0000E97B0000}"/>
    <cellStyle name="SAPBEXHLevel3X 2 7 8" xfId="40535" xr:uid="{852AAB41-5B2B-4430-B93C-9B39B28C8068}"/>
    <cellStyle name="SAPBEXHLevel3X 2 7 9" xfId="43094" xr:uid="{145AE2F2-40C1-42FF-95BF-70EC23728C2C}"/>
    <cellStyle name="SAPBEXHLevel3X 2 8" xfId="3591" xr:uid="{00000000-0005-0000-0000-0000EA7B0000}"/>
    <cellStyle name="SAPBEXHLevel3X 2 8 10" xfId="45288" xr:uid="{D01BD8EB-F366-40E9-830A-043787D73B16}"/>
    <cellStyle name="SAPBEXHLevel3X 2 8 11" xfId="47614" xr:uid="{09D44960-8756-4D7C-84B9-8C6F96883A5C}"/>
    <cellStyle name="SAPBEXHLevel3X 2 8 2" xfId="3985" xr:uid="{00000000-0005-0000-0000-0000EB7B0000}"/>
    <cellStyle name="SAPBEXHLevel3X 2 8 2 10" xfId="46504" xr:uid="{E0C09028-1C1C-4873-BD1C-D5545817D705}"/>
    <cellStyle name="SAPBEXHLevel3X 2 8 2 11" xfId="48822" xr:uid="{C0C206B4-D31F-4C17-9B47-169EA7D985BF}"/>
    <cellStyle name="SAPBEXHLevel3X 2 8 2 2" xfId="9141" xr:uid="{00000000-0005-0000-0000-0000EC7B0000}"/>
    <cellStyle name="SAPBEXHLevel3X 2 8 2 2 2" xfId="25137" xr:uid="{00000000-0005-0000-0000-0000ED7B0000}"/>
    <cellStyle name="SAPBEXHLevel3X 2 8 2 3" xfId="11960" xr:uid="{00000000-0005-0000-0000-0000EE7B0000}"/>
    <cellStyle name="SAPBEXHLevel3X 2 8 2 3 2" xfId="27804" xr:uid="{00000000-0005-0000-0000-0000EF7B0000}"/>
    <cellStyle name="SAPBEXHLevel3X 2 8 2 4" xfId="5253" xr:uid="{00000000-0005-0000-0000-0000F07B0000}"/>
    <cellStyle name="SAPBEXHLevel3X 2 8 2 4 2" xfId="22564" xr:uid="{00000000-0005-0000-0000-0000F17B0000}"/>
    <cellStyle name="SAPBEXHLevel3X 2 8 2 5" xfId="17282" xr:uid="{00000000-0005-0000-0000-0000F27B0000}"/>
    <cellStyle name="SAPBEXHLevel3X 2 8 2 5 2" xfId="32404" xr:uid="{00000000-0005-0000-0000-0000F37B0000}"/>
    <cellStyle name="SAPBEXHLevel3X 2 8 2 6" xfId="19891" xr:uid="{00000000-0005-0000-0000-0000F47B0000}"/>
    <cellStyle name="SAPBEXHLevel3X 2 8 2 6 2" xfId="34832" xr:uid="{00000000-0005-0000-0000-0000F57B0000}"/>
    <cellStyle name="SAPBEXHLevel3X 2 8 2 7" xfId="21623" xr:uid="{00000000-0005-0000-0000-0000F67B0000}"/>
    <cellStyle name="SAPBEXHLevel3X 2 8 2 7 2" xfId="36549" xr:uid="{00000000-0005-0000-0000-0000F77B0000}"/>
    <cellStyle name="SAPBEXHLevel3X 2 8 2 8" xfId="38471" xr:uid="{22AC9B90-12BD-477C-BA99-84CB126C71CF}"/>
    <cellStyle name="SAPBEXHLevel3X 2 8 2 9" xfId="44314" xr:uid="{D98F94F3-BB9C-45C1-8478-84EEE8C0D351}"/>
    <cellStyle name="SAPBEXHLevel3X 2 8 3" xfId="8759" xr:uid="{00000000-0005-0000-0000-0000F87B0000}"/>
    <cellStyle name="SAPBEXHLevel3X 2 8 3 2" xfId="24788" xr:uid="{00000000-0005-0000-0000-0000F97B0000}"/>
    <cellStyle name="SAPBEXHLevel3X 2 8 4" xfId="11586" xr:uid="{00000000-0005-0000-0000-0000FA7B0000}"/>
    <cellStyle name="SAPBEXHLevel3X 2 8 4 2" xfId="27453" xr:uid="{00000000-0005-0000-0000-0000FB7B0000}"/>
    <cellStyle name="SAPBEXHLevel3X 2 8 5" xfId="5777" xr:uid="{00000000-0005-0000-0000-0000FC7B0000}"/>
    <cellStyle name="SAPBEXHLevel3X 2 8 5 2" xfId="22812" xr:uid="{00000000-0005-0000-0000-0000FD7B0000}"/>
    <cellStyle name="SAPBEXHLevel3X 2 8 6" xfId="16938" xr:uid="{00000000-0005-0000-0000-0000FE7B0000}"/>
    <cellStyle name="SAPBEXHLevel3X 2 8 6 2" xfId="32076" xr:uid="{00000000-0005-0000-0000-0000FF7B0000}"/>
    <cellStyle name="SAPBEXHLevel3X 2 8 7" xfId="19548" xr:uid="{00000000-0005-0000-0000-0000007C0000}"/>
    <cellStyle name="SAPBEXHLevel3X 2 8 7 2" xfId="34495" xr:uid="{00000000-0005-0000-0000-0000017C0000}"/>
    <cellStyle name="SAPBEXHLevel3X 2 8 8" xfId="40536" xr:uid="{F44DC47D-BE99-44B3-BA99-5E4A053435DF}"/>
    <cellStyle name="SAPBEXHLevel3X 2 8 9" xfId="43095" xr:uid="{4A0A6CFF-CCAD-47E8-B051-FCAAA27782E2}"/>
    <cellStyle name="SAPBEXHLevel3X 2 9" xfId="3592" xr:uid="{00000000-0005-0000-0000-0000027C0000}"/>
    <cellStyle name="SAPBEXHLevel3X 2 9 10" xfId="45289" xr:uid="{4462C485-556E-46FC-87EC-B3337B04F8F1}"/>
    <cellStyle name="SAPBEXHLevel3X 2 9 11" xfId="47615" xr:uid="{C00B8B1B-D488-45F8-A917-C2BE07B0B57D}"/>
    <cellStyle name="SAPBEXHLevel3X 2 9 2" xfId="3984" xr:uid="{00000000-0005-0000-0000-0000037C0000}"/>
    <cellStyle name="SAPBEXHLevel3X 2 9 2 10" xfId="46505" xr:uid="{177CEE90-02AF-4B5C-92AB-A163DB6E82E1}"/>
    <cellStyle name="SAPBEXHLevel3X 2 9 2 11" xfId="48823" xr:uid="{7F097761-4218-4B4D-812A-166134391648}"/>
    <cellStyle name="SAPBEXHLevel3X 2 9 2 2" xfId="9140" xr:uid="{00000000-0005-0000-0000-0000047C0000}"/>
    <cellStyle name="SAPBEXHLevel3X 2 9 2 2 2" xfId="25136" xr:uid="{00000000-0005-0000-0000-0000057C0000}"/>
    <cellStyle name="SAPBEXHLevel3X 2 9 2 3" xfId="11959" xr:uid="{00000000-0005-0000-0000-0000067C0000}"/>
    <cellStyle name="SAPBEXHLevel3X 2 9 2 3 2" xfId="27803" xr:uid="{00000000-0005-0000-0000-0000077C0000}"/>
    <cellStyle name="SAPBEXHLevel3X 2 9 2 4" xfId="14334" xr:uid="{00000000-0005-0000-0000-0000087C0000}"/>
    <cellStyle name="SAPBEXHLevel3X 2 9 2 4 2" xfId="29857" xr:uid="{00000000-0005-0000-0000-0000097C0000}"/>
    <cellStyle name="SAPBEXHLevel3X 2 9 2 5" xfId="17281" xr:uid="{00000000-0005-0000-0000-00000A7C0000}"/>
    <cellStyle name="SAPBEXHLevel3X 2 9 2 5 2" xfId="32403" xr:uid="{00000000-0005-0000-0000-00000B7C0000}"/>
    <cellStyle name="SAPBEXHLevel3X 2 9 2 6" xfId="19890" xr:uid="{00000000-0005-0000-0000-00000C7C0000}"/>
    <cellStyle name="SAPBEXHLevel3X 2 9 2 6 2" xfId="34831" xr:uid="{00000000-0005-0000-0000-00000D7C0000}"/>
    <cellStyle name="SAPBEXHLevel3X 2 9 2 7" xfId="21996" xr:uid="{00000000-0005-0000-0000-00000E7C0000}"/>
    <cellStyle name="SAPBEXHLevel3X 2 9 2 7 2" xfId="36915" xr:uid="{00000000-0005-0000-0000-00000F7C0000}"/>
    <cellStyle name="SAPBEXHLevel3X 2 9 2 8" xfId="38470" xr:uid="{291DE9A3-39D6-4CFB-9B83-EF90CAC9B275}"/>
    <cellStyle name="SAPBEXHLevel3X 2 9 2 9" xfId="44315" xr:uid="{6840F11A-B079-4526-8A23-30C6B4B27289}"/>
    <cellStyle name="SAPBEXHLevel3X 2 9 3" xfId="8760" xr:uid="{00000000-0005-0000-0000-0000107C0000}"/>
    <cellStyle name="SAPBEXHLevel3X 2 9 3 2" xfId="24789" xr:uid="{00000000-0005-0000-0000-0000117C0000}"/>
    <cellStyle name="SAPBEXHLevel3X 2 9 4" xfId="11587" xr:uid="{00000000-0005-0000-0000-0000127C0000}"/>
    <cellStyle name="SAPBEXHLevel3X 2 9 4 2" xfId="27454" xr:uid="{00000000-0005-0000-0000-0000137C0000}"/>
    <cellStyle name="SAPBEXHLevel3X 2 9 5" xfId="6701" xr:uid="{00000000-0005-0000-0000-0000147C0000}"/>
    <cellStyle name="SAPBEXHLevel3X 2 9 5 2" xfId="23193" xr:uid="{00000000-0005-0000-0000-0000157C0000}"/>
    <cellStyle name="SAPBEXHLevel3X 2 9 6" xfId="16939" xr:uid="{00000000-0005-0000-0000-0000167C0000}"/>
    <cellStyle name="SAPBEXHLevel3X 2 9 6 2" xfId="32077" xr:uid="{00000000-0005-0000-0000-0000177C0000}"/>
    <cellStyle name="SAPBEXHLevel3X 2 9 7" xfId="19549" xr:uid="{00000000-0005-0000-0000-0000187C0000}"/>
    <cellStyle name="SAPBEXHLevel3X 2 9 7 2" xfId="34496" xr:uid="{00000000-0005-0000-0000-0000197C0000}"/>
    <cellStyle name="SAPBEXHLevel3X 2 9 8" xfId="39396" xr:uid="{A4616CA2-D47D-4101-8CC5-D332CFCE3DDD}"/>
    <cellStyle name="SAPBEXHLevel3X 2 9 9" xfId="43096" xr:uid="{C99A2AA3-055E-457F-9169-3E319149F29F}"/>
    <cellStyle name="SAPBEXHLevel3X 20" xfId="4895" xr:uid="{00000000-0005-0000-0000-00001A7C0000}"/>
    <cellStyle name="SAPBEXHLevel3X 20 10" xfId="45529" xr:uid="{9508AEBF-407F-4F9B-9293-88BFDFE855A4}"/>
    <cellStyle name="SAPBEXHLevel3X 20 11" xfId="47851" xr:uid="{B42D7853-09E4-497D-8FF1-EB5DC6883C66}"/>
    <cellStyle name="SAPBEXHLevel3X 20 2" xfId="10050" xr:uid="{00000000-0005-0000-0000-00001B7C0000}"/>
    <cellStyle name="SAPBEXHLevel3X 20 2 2" xfId="26032" xr:uid="{00000000-0005-0000-0000-00001C7C0000}"/>
    <cellStyle name="SAPBEXHLevel3X 20 3" xfId="12868" xr:uid="{00000000-0005-0000-0000-00001D7C0000}"/>
    <cellStyle name="SAPBEXHLevel3X 20 3 2" xfId="28709" xr:uid="{00000000-0005-0000-0000-00001E7C0000}"/>
    <cellStyle name="SAPBEXHLevel3X 20 4" xfId="15173" xr:uid="{00000000-0005-0000-0000-00001F7C0000}"/>
    <cellStyle name="SAPBEXHLevel3X 20 4 2" xfId="30589" xr:uid="{00000000-0005-0000-0000-0000207C0000}"/>
    <cellStyle name="SAPBEXHLevel3X 20 5" xfId="18189" xr:uid="{00000000-0005-0000-0000-0000217C0000}"/>
    <cellStyle name="SAPBEXHLevel3X 20 5 2" xfId="33295" xr:uid="{00000000-0005-0000-0000-0000227C0000}"/>
    <cellStyle name="SAPBEXHLevel3X 20 6" xfId="20796" xr:uid="{00000000-0005-0000-0000-0000237C0000}"/>
    <cellStyle name="SAPBEXHLevel3X 20 6 2" xfId="35729" xr:uid="{00000000-0005-0000-0000-0000247C0000}"/>
    <cellStyle name="SAPBEXHLevel3X 20 7" xfId="20948" xr:uid="{00000000-0005-0000-0000-0000257C0000}"/>
    <cellStyle name="SAPBEXHLevel3X 20 7 2" xfId="35874" xr:uid="{00000000-0005-0000-0000-0000267C0000}"/>
    <cellStyle name="SAPBEXHLevel3X 20 8" xfId="40371" xr:uid="{4E204139-DB9B-4DE0-BEAC-3F93E3731810}"/>
    <cellStyle name="SAPBEXHLevel3X 20 9" xfId="38864" xr:uid="{11A70EE7-B157-4C5D-A309-A987EF9048E4}"/>
    <cellStyle name="SAPBEXHLevel3X 21" xfId="5991" xr:uid="{00000000-0005-0000-0000-0000277C0000}"/>
    <cellStyle name="SAPBEXHLevel3X 21 2" xfId="22960" xr:uid="{00000000-0005-0000-0000-0000287C0000}"/>
    <cellStyle name="SAPBEXHLevel3X 22" xfId="5461" xr:uid="{00000000-0005-0000-0000-0000297C0000}"/>
    <cellStyle name="SAPBEXHLevel3X 22 2" xfId="22691" xr:uid="{00000000-0005-0000-0000-00002A7C0000}"/>
    <cellStyle name="SAPBEXHLevel3X 23" xfId="10159" xr:uid="{00000000-0005-0000-0000-00002B7C0000}"/>
    <cellStyle name="SAPBEXHLevel3X 23 2" xfId="26126" xr:uid="{00000000-0005-0000-0000-00002C7C0000}"/>
    <cellStyle name="SAPBEXHLevel3X 24" xfId="13703" xr:uid="{00000000-0005-0000-0000-00002D7C0000}"/>
    <cellStyle name="SAPBEXHLevel3X 24 2" xfId="29318" xr:uid="{00000000-0005-0000-0000-00002E7C0000}"/>
    <cellStyle name="SAPBEXHLevel3X 25" xfId="5871" xr:uid="{00000000-0005-0000-0000-00002F7C0000}"/>
    <cellStyle name="SAPBEXHLevel3X 25 2" xfId="22870" xr:uid="{00000000-0005-0000-0000-0000307C0000}"/>
    <cellStyle name="SAPBEXHLevel3X 26" xfId="40188" xr:uid="{5732D114-6B39-4C04-9F7C-3432F400DB43}"/>
    <cellStyle name="SAPBEXHLevel3X 27" xfId="41141" xr:uid="{D326C60F-A4CE-410E-8464-51C3EAE236B4}"/>
    <cellStyle name="SAPBEXHLevel3X 28" xfId="44680" xr:uid="{3BDA0D02-7E06-4AAB-A3B1-C46417A9E611}"/>
    <cellStyle name="SAPBEXHLevel3X 3" xfId="922" xr:uid="{00000000-0005-0000-0000-0000317C0000}"/>
    <cellStyle name="SAPBEXHLevel3X 3 10" xfId="3594" xr:uid="{00000000-0005-0000-0000-0000327C0000}"/>
    <cellStyle name="SAPBEXHLevel3X 3 10 10" xfId="45290" xr:uid="{2157AFBB-7CFB-4255-9892-9F848F3CC55F}"/>
    <cellStyle name="SAPBEXHLevel3X 3 10 11" xfId="47616" xr:uid="{562D642C-8EAD-430A-936F-F6B2B41E799D}"/>
    <cellStyle name="SAPBEXHLevel3X 3 10 2" xfId="2142" xr:uid="{00000000-0005-0000-0000-0000337C0000}"/>
    <cellStyle name="SAPBEXHLevel3X 3 10 2 10" xfId="46506" xr:uid="{229C622C-1C1B-4711-9A2F-06125529D1E0}"/>
    <cellStyle name="SAPBEXHLevel3X 3 10 2 11" xfId="48824" xr:uid="{A313F3A6-98F0-4539-A98F-06573D62940C}"/>
    <cellStyle name="SAPBEXHLevel3X 3 10 2 2" xfId="7382" xr:uid="{00000000-0005-0000-0000-0000347C0000}"/>
    <cellStyle name="SAPBEXHLevel3X 3 10 2 2 2" xfId="23584" xr:uid="{00000000-0005-0000-0000-0000357C0000}"/>
    <cellStyle name="SAPBEXHLevel3X 3 10 2 3" xfId="10223" xr:uid="{00000000-0005-0000-0000-0000367C0000}"/>
    <cellStyle name="SAPBEXHLevel3X 3 10 2 3 2" xfId="26187" xr:uid="{00000000-0005-0000-0000-0000377C0000}"/>
    <cellStyle name="SAPBEXHLevel3X 3 10 2 4" xfId="13783" xr:uid="{00000000-0005-0000-0000-0000387C0000}"/>
    <cellStyle name="SAPBEXHLevel3X 3 10 2 4 2" xfId="29376" xr:uid="{00000000-0005-0000-0000-0000397C0000}"/>
    <cellStyle name="SAPBEXHLevel3X 3 10 2 5" xfId="15671" xr:uid="{00000000-0005-0000-0000-00003A7C0000}"/>
    <cellStyle name="SAPBEXHLevel3X 3 10 2 5 2" xfId="30968" xr:uid="{00000000-0005-0000-0000-00003B7C0000}"/>
    <cellStyle name="SAPBEXHLevel3X 3 10 2 6" xfId="18357" xr:uid="{00000000-0005-0000-0000-00003C7C0000}"/>
    <cellStyle name="SAPBEXHLevel3X 3 10 2 6 2" xfId="33420" xr:uid="{00000000-0005-0000-0000-00003D7C0000}"/>
    <cellStyle name="SAPBEXHLevel3X 3 10 2 7" xfId="11801" xr:uid="{00000000-0005-0000-0000-00003E7C0000}"/>
    <cellStyle name="SAPBEXHLevel3X 3 10 2 7 2" xfId="27658" xr:uid="{00000000-0005-0000-0000-00003F7C0000}"/>
    <cellStyle name="SAPBEXHLevel3X 3 10 2 8" xfId="38469" xr:uid="{8091541E-29A0-4AF8-93F3-216F9A1CF2E5}"/>
    <cellStyle name="SAPBEXHLevel3X 3 10 2 9" xfId="44316" xr:uid="{1C4C684B-7617-404B-813E-784EB5C37E37}"/>
    <cellStyle name="SAPBEXHLevel3X 3 10 3" xfId="8762" xr:uid="{00000000-0005-0000-0000-0000407C0000}"/>
    <cellStyle name="SAPBEXHLevel3X 3 10 3 2" xfId="24791" xr:uid="{00000000-0005-0000-0000-0000417C0000}"/>
    <cellStyle name="SAPBEXHLevel3X 3 10 4" xfId="11589" xr:uid="{00000000-0005-0000-0000-0000427C0000}"/>
    <cellStyle name="SAPBEXHLevel3X 3 10 4 2" xfId="27456" xr:uid="{00000000-0005-0000-0000-0000437C0000}"/>
    <cellStyle name="SAPBEXHLevel3X 3 10 5" xfId="15264" xr:uid="{00000000-0005-0000-0000-0000447C0000}"/>
    <cellStyle name="SAPBEXHLevel3X 3 10 5 2" xfId="30673" xr:uid="{00000000-0005-0000-0000-0000457C0000}"/>
    <cellStyle name="SAPBEXHLevel3X 3 10 6" xfId="16941" xr:uid="{00000000-0005-0000-0000-0000467C0000}"/>
    <cellStyle name="SAPBEXHLevel3X 3 10 6 2" xfId="32079" xr:uid="{00000000-0005-0000-0000-0000477C0000}"/>
    <cellStyle name="SAPBEXHLevel3X 3 10 7" xfId="19551" xr:uid="{00000000-0005-0000-0000-0000487C0000}"/>
    <cellStyle name="SAPBEXHLevel3X 3 10 7 2" xfId="34498" xr:uid="{00000000-0005-0000-0000-0000497C0000}"/>
    <cellStyle name="SAPBEXHLevel3X 3 10 8" xfId="39395" xr:uid="{B72D5D98-6BE9-4C28-9FA4-EA624978BE8E}"/>
    <cellStyle name="SAPBEXHLevel3X 3 10 9" xfId="43097" xr:uid="{24E5526C-D784-4708-8E65-CE73A9738984}"/>
    <cellStyle name="SAPBEXHLevel3X 3 11" xfId="3595" xr:uid="{00000000-0005-0000-0000-00004A7C0000}"/>
    <cellStyle name="SAPBEXHLevel3X 3 11 10" xfId="45291" xr:uid="{1141508F-12BE-455D-93DA-A87F09D87AA7}"/>
    <cellStyle name="SAPBEXHLevel3X 3 11 11" xfId="47617" xr:uid="{ADEC1FEF-E590-45BD-99B1-39A65815ACC8}"/>
    <cellStyle name="SAPBEXHLevel3X 3 11 2" xfId="3982" xr:uid="{00000000-0005-0000-0000-00004B7C0000}"/>
    <cellStyle name="SAPBEXHLevel3X 3 11 2 10" xfId="46507" xr:uid="{3E5721EC-90C8-435F-AA9C-B7E2BA35B4C4}"/>
    <cellStyle name="SAPBEXHLevel3X 3 11 2 11" xfId="48825" xr:uid="{89B9AB32-572F-4071-B81E-C76A78D140A7}"/>
    <cellStyle name="SAPBEXHLevel3X 3 11 2 2" xfId="9138" xr:uid="{00000000-0005-0000-0000-00004C7C0000}"/>
    <cellStyle name="SAPBEXHLevel3X 3 11 2 2 2" xfId="25134" xr:uid="{00000000-0005-0000-0000-00004D7C0000}"/>
    <cellStyle name="SAPBEXHLevel3X 3 11 2 3" xfId="11957" xr:uid="{00000000-0005-0000-0000-00004E7C0000}"/>
    <cellStyle name="SAPBEXHLevel3X 3 11 2 3 2" xfId="27801" xr:uid="{00000000-0005-0000-0000-00004F7C0000}"/>
    <cellStyle name="SAPBEXHLevel3X 3 11 2 4" xfId="14333" xr:uid="{00000000-0005-0000-0000-0000507C0000}"/>
    <cellStyle name="SAPBEXHLevel3X 3 11 2 4 2" xfId="29856" xr:uid="{00000000-0005-0000-0000-0000517C0000}"/>
    <cellStyle name="SAPBEXHLevel3X 3 11 2 5" xfId="17279" xr:uid="{00000000-0005-0000-0000-0000527C0000}"/>
    <cellStyle name="SAPBEXHLevel3X 3 11 2 5 2" xfId="32401" xr:uid="{00000000-0005-0000-0000-0000537C0000}"/>
    <cellStyle name="SAPBEXHLevel3X 3 11 2 6" xfId="19888" xr:uid="{00000000-0005-0000-0000-0000547C0000}"/>
    <cellStyle name="SAPBEXHLevel3X 3 11 2 6 2" xfId="34829" xr:uid="{00000000-0005-0000-0000-0000557C0000}"/>
    <cellStyle name="SAPBEXHLevel3X 3 11 2 7" xfId="21777" xr:uid="{00000000-0005-0000-0000-0000567C0000}"/>
    <cellStyle name="SAPBEXHLevel3X 3 11 2 7 2" xfId="36699" xr:uid="{00000000-0005-0000-0000-0000577C0000}"/>
    <cellStyle name="SAPBEXHLevel3X 3 11 2 8" xfId="38468" xr:uid="{3F8C9114-6ABB-4992-9E54-7420E4AA059B}"/>
    <cellStyle name="SAPBEXHLevel3X 3 11 2 9" xfId="44317" xr:uid="{4CB59CAE-A74F-4EE9-9B76-52E6CD7E85FA}"/>
    <cellStyle name="SAPBEXHLevel3X 3 11 3" xfId="8763" xr:uid="{00000000-0005-0000-0000-0000587C0000}"/>
    <cellStyle name="SAPBEXHLevel3X 3 11 3 2" xfId="24792" xr:uid="{00000000-0005-0000-0000-0000597C0000}"/>
    <cellStyle name="SAPBEXHLevel3X 3 11 4" xfId="11590" xr:uid="{00000000-0005-0000-0000-00005A7C0000}"/>
    <cellStyle name="SAPBEXHLevel3X 3 11 4 2" xfId="27457" xr:uid="{00000000-0005-0000-0000-00005B7C0000}"/>
    <cellStyle name="SAPBEXHLevel3X 3 11 5" xfId="13088" xr:uid="{00000000-0005-0000-0000-00005C7C0000}"/>
    <cellStyle name="SAPBEXHLevel3X 3 11 5 2" xfId="28868" xr:uid="{00000000-0005-0000-0000-00005D7C0000}"/>
    <cellStyle name="SAPBEXHLevel3X 3 11 6" xfId="16942" xr:uid="{00000000-0005-0000-0000-00005E7C0000}"/>
    <cellStyle name="SAPBEXHLevel3X 3 11 6 2" xfId="32080" xr:uid="{00000000-0005-0000-0000-00005F7C0000}"/>
    <cellStyle name="SAPBEXHLevel3X 3 11 7" xfId="19552" xr:uid="{00000000-0005-0000-0000-0000607C0000}"/>
    <cellStyle name="SAPBEXHLevel3X 3 11 7 2" xfId="34499" xr:uid="{00000000-0005-0000-0000-0000617C0000}"/>
    <cellStyle name="SAPBEXHLevel3X 3 11 8" xfId="40434" xr:uid="{6906C772-5620-4A42-8791-A3E5CA0D055F}"/>
    <cellStyle name="SAPBEXHLevel3X 3 11 9" xfId="43098" xr:uid="{913DC3FE-3C88-41E8-AB9F-78E3CF68588D}"/>
    <cellStyle name="SAPBEXHLevel3X 3 12" xfId="3596" xr:uid="{00000000-0005-0000-0000-0000627C0000}"/>
    <cellStyle name="SAPBEXHLevel3X 3 12 10" xfId="45292" xr:uid="{DC094698-B00A-4258-AF2E-B250EA4394AA}"/>
    <cellStyle name="SAPBEXHLevel3X 3 12 11" xfId="47618" xr:uid="{A5B9FFF9-91A0-4724-94D2-566839C39853}"/>
    <cellStyle name="SAPBEXHLevel3X 3 12 2" xfId="3981" xr:uid="{00000000-0005-0000-0000-0000637C0000}"/>
    <cellStyle name="SAPBEXHLevel3X 3 12 2 10" xfId="46508" xr:uid="{B508D060-1EA0-47F1-A572-70AF04F75936}"/>
    <cellStyle name="SAPBEXHLevel3X 3 12 2 11" xfId="48826" xr:uid="{EBA12CB9-A1C2-4A0E-A46E-7ADDEB867C41}"/>
    <cellStyle name="SAPBEXHLevel3X 3 12 2 2" xfId="9137" xr:uid="{00000000-0005-0000-0000-0000647C0000}"/>
    <cellStyle name="SAPBEXHLevel3X 3 12 2 2 2" xfId="25133" xr:uid="{00000000-0005-0000-0000-0000657C0000}"/>
    <cellStyle name="SAPBEXHLevel3X 3 12 2 3" xfId="11956" xr:uid="{00000000-0005-0000-0000-0000667C0000}"/>
    <cellStyle name="SAPBEXHLevel3X 3 12 2 3 2" xfId="27800" xr:uid="{00000000-0005-0000-0000-0000677C0000}"/>
    <cellStyle name="SAPBEXHLevel3X 3 12 2 4" xfId="7209" xr:uid="{00000000-0005-0000-0000-0000687C0000}"/>
    <cellStyle name="SAPBEXHLevel3X 3 12 2 4 2" xfId="23482" xr:uid="{00000000-0005-0000-0000-0000697C0000}"/>
    <cellStyle name="SAPBEXHLevel3X 3 12 2 5" xfId="17278" xr:uid="{00000000-0005-0000-0000-00006A7C0000}"/>
    <cellStyle name="SAPBEXHLevel3X 3 12 2 5 2" xfId="32400" xr:uid="{00000000-0005-0000-0000-00006B7C0000}"/>
    <cellStyle name="SAPBEXHLevel3X 3 12 2 6" xfId="19887" xr:uid="{00000000-0005-0000-0000-00006C7C0000}"/>
    <cellStyle name="SAPBEXHLevel3X 3 12 2 6 2" xfId="34828" xr:uid="{00000000-0005-0000-0000-00006D7C0000}"/>
    <cellStyle name="SAPBEXHLevel3X 3 12 2 7" xfId="21998" xr:uid="{00000000-0005-0000-0000-00006E7C0000}"/>
    <cellStyle name="SAPBEXHLevel3X 3 12 2 7 2" xfId="36917" xr:uid="{00000000-0005-0000-0000-00006F7C0000}"/>
    <cellStyle name="SAPBEXHLevel3X 3 12 2 8" xfId="38467" xr:uid="{F41D341F-AEF2-476A-A095-731F6FAF3B7F}"/>
    <cellStyle name="SAPBEXHLevel3X 3 12 2 9" xfId="44318" xr:uid="{23D60213-B656-4F43-AB10-594988941E3C}"/>
    <cellStyle name="SAPBEXHLevel3X 3 12 3" xfId="8764" xr:uid="{00000000-0005-0000-0000-0000707C0000}"/>
    <cellStyle name="SAPBEXHLevel3X 3 12 3 2" xfId="24793" xr:uid="{00000000-0005-0000-0000-0000717C0000}"/>
    <cellStyle name="SAPBEXHLevel3X 3 12 4" xfId="11591" xr:uid="{00000000-0005-0000-0000-0000727C0000}"/>
    <cellStyle name="SAPBEXHLevel3X 3 12 4 2" xfId="27458" xr:uid="{00000000-0005-0000-0000-0000737C0000}"/>
    <cellStyle name="SAPBEXHLevel3X 3 12 5" xfId="11823" xr:uid="{00000000-0005-0000-0000-0000747C0000}"/>
    <cellStyle name="SAPBEXHLevel3X 3 12 5 2" xfId="27670" xr:uid="{00000000-0005-0000-0000-0000757C0000}"/>
    <cellStyle name="SAPBEXHLevel3X 3 12 6" xfId="16943" xr:uid="{00000000-0005-0000-0000-0000767C0000}"/>
    <cellStyle name="SAPBEXHLevel3X 3 12 6 2" xfId="32081" xr:uid="{00000000-0005-0000-0000-0000777C0000}"/>
    <cellStyle name="SAPBEXHLevel3X 3 12 7" xfId="19553" xr:uid="{00000000-0005-0000-0000-0000787C0000}"/>
    <cellStyle name="SAPBEXHLevel3X 3 12 7 2" xfId="34500" xr:uid="{00000000-0005-0000-0000-0000797C0000}"/>
    <cellStyle name="SAPBEXHLevel3X 3 12 8" xfId="40534" xr:uid="{5301AECB-A6B3-4907-A46E-3665B9EF0938}"/>
    <cellStyle name="SAPBEXHLevel3X 3 12 9" xfId="43099" xr:uid="{49B62A3D-527E-41F8-B6EE-662F8B99206B}"/>
    <cellStyle name="SAPBEXHLevel3X 3 13" xfId="3597" xr:uid="{00000000-0005-0000-0000-00007A7C0000}"/>
    <cellStyle name="SAPBEXHLevel3X 3 13 10" xfId="45293" xr:uid="{0DAD72C4-A05C-4F49-9CB4-D8D8DB992E87}"/>
    <cellStyle name="SAPBEXHLevel3X 3 13 11" xfId="47619" xr:uid="{B7624EE1-7BF5-40D2-A9D6-F228A3279E8C}"/>
    <cellStyle name="SAPBEXHLevel3X 3 13 2" xfId="3980" xr:uid="{00000000-0005-0000-0000-00007B7C0000}"/>
    <cellStyle name="SAPBEXHLevel3X 3 13 2 10" xfId="46509" xr:uid="{9F4CFBA6-146E-43B2-8F8A-02EA064F38B9}"/>
    <cellStyle name="SAPBEXHLevel3X 3 13 2 11" xfId="48827" xr:uid="{4EF9142F-7182-4433-A80E-641AC09D4CDD}"/>
    <cellStyle name="SAPBEXHLevel3X 3 13 2 2" xfId="9136" xr:uid="{00000000-0005-0000-0000-00007C7C0000}"/>
    <cellStyle name="SAPBEXHLevel3X 3 13 2 2 2" xfId="25132" xr:uid="{00000000-0005-0000-0000-00007D7C0000}"/>
    <cellStyle name="SAPBEXHLevel3X 3 13 2 3" xfId="11955" xr:uid="{00000000-0005-0000-0000-00007E7C0000}"/>
    <cellStyle name="SAPBEXHLevel3X 3 13 2 3 2" xfId="27799" xr:uid="{00000000-0005-0000-0000-00007F7C0000}"/>
    <cellStyle name="SAPBEXHLevel3X 3 13 2 4" xfId="13635" xr:uid="{00000000-0005-0000-0000-0000807C0000}"/>
    <cellStyle name="SAPBEXHLevel3X 3 13 2 4 2" xfId="29256" xr:uid="{00000000-0005-0000-0000-0000817C0000}"/>
    <cellStyle name="SAPBEXHLevel3X 3 13 2 5" xfId="17277" xr:uid="{00000000-0005-0000-0000-0000827C0000}"/>
    <cellStyle name="SAPBEXHLevel3X 3 13 2 5 2" xfId="32399" xr:uid="{00000000-0005-0000-0000-0000837C0000}"/>
    <cellStyle name="SAPBEXHLevel3X 3 13 2 6" xfId="19886" xr:uid="{00000000-0005-0000-0000-0000847C0000}"/>
    <cellStyle name="SAPBEXHLevel3X 3 13 2 6 2" xfId="34827" xr:uid="{00000000-0005-0000-0000-0000857C0000}"/>
    <cellStyle name="SAPBEXHLevel3X 3 13 2 7" xfId="21188" xr:uid="{00000000-0005-0000-0000-0000867C0000}"/>
    <cellStyle name="SAPBEXHLevel3X 3 13 2 7 2" xfId="36114" xr:uid="{00000000-0005-0000-0000-0000877C0000}"/>
    <cellStyle name="SAPBEXHLevel3X 3 13 2 8" xfId="38466" xr:uid="{C46110D6-2AD4-4F90-BF14-48CE8B480D93}"/>
    <cellStyle name="SAPBEXHLevel3X 3 13 2 9" xfId="44319" xr:uid="{21CBF261-E061-4C66-A315-F53BF21BA3CE}"/>
    <cellStyle name="SAPBEXHLevel3X 3 13 3" xfId="8765" xr:uid="{00000000-0005-0000-0000-0000887C0000}"/>
    <cellStyle name="SAPBEXHLevel3X 3 13 3 2" xfId="24794" xr:uid="{00000000-0005-0000-0000-0000897C0000}"/>
    <cellStyle name="SAPBEXHLevel3X 3 13 4" xfId="11592" xr:uid="{00000000-0005-0000-0000-00008A7C0000}"/>
    <cellStyle name="SAPBEXHLevel3X 3 13 4 2" xfId="27459" xr:uid="{00000000-0005-0000-0000-00008B7C0000}"/>
    <cellStyle name="SAPBEXHLevel3X 3 13 5" xfId="13612" xr:uid="{00000000-0005-0000-0000-00008C7C0000}"/>
    <cellStyle name="SAPBEXHLevel3X 3 13 5 2" xfId="29236" xr:uid="{00000000-0005-0000-0000-00008D7C0000}"/>
    <cellStyle name="SAPBEXHLevel3X 3 13 6" xfId="16944" xr:uid="{00000000-0005-0000-0000-00008E7C0000}"/>
    <cellStyle name="SAPBEXHLevel3X 3 13 6 2" xfId="32082" xr:uid="{00000000-0005-0000-0000-00008F7C0000}"/>
    <cellStyle name="SAPBEXHLevel3X 3 13 7" xfId="19554" xr:uid="{00000000-0005-0000-0000-0000907C0000}"/>
    <cellStyle name="SAPBEXHLevel3X 3 13 7 2" xfId="34501" xr:uid="{00000000-0005-0000-0000-0000917C0000}"/>
    <cellStyle name="SAPBEXHLevel3X 3 13 8" xfId="39394" xr:uid="{D1EE8AFA-7802-4545-86F3-E9F6C3688227}"/>
    <cellStyle name="SAPBEXHLevel3X 3 13 9" xfId="43100" xr:uid="{02C2C054-1ABE-4C78-B63F-1D7ABAE3F14C}"/>
    <cellStyle name="SAPBEXHLevel3X 3 14" xfId="3598" xr:uid="{00000000-0005-0000-0000-0000927C0000}"/>
    <cellStyle name="SAPBEXHLevel3X 3 14 10" xfId="45294" xr:uid="{6C554D89-5B50-43AC-99C2-0C3541F7B1D1}"/>
    <cellStyle name="SAPBEXHLevel3X 3 14 11" xfId="47620" xr:uid="{4AB42E0C-AD42-4D75-B2B7-4A5F0763C6A1}"/>
    <cellStyle name="SAPBEXHLevel3X 3 14 2" xfId="3979" xr:uid="{00000000-0005-0000-0000-0000937C0000}"/>
    <cellStyle name="SAPBEXHLevel3X 3 14 2 10" xfId="46510" xr:uid="{9FE959F6-9A69-42A5-8129-4487D761BE67}"/>
    <cellStyle name="SAPBEXHLevel3X 3 14 2 11" xfId="48828" xr:uid="{26E55ED4-DC9F-4B3C-BBD1-094F45CD0D85}"/>
    <cellStyle name="SAPBEXHLevel3X 3 14 2 2" xfId="9135" xr:uid="{00000000-0005-0000-0000-0000947C0000}"/>
    <cellStyle name="SAPBEXHLevel3X 3 14 2 2 2" xfId="25131" xr:uid="{00000000-0005-0000-0000-0000957C0000}"/>
    <cellStyle name="SAPBEXHLevel3X 3 14 2 3" xfId="11954" xr:uid="{00000000-0005-0000-0000-0000967C0000}"/>
    <cellStyle name="SAPBEXHLevel3X 3 14 2 3 2" xfId="27798" xr:uid="{00000000-0005-0000-0000-0000977C0000}"/>
    <cellStyle name="SAPBEXHLevel3X 3 14 2 4" xfId="8952" xr:uid="{00000000-0005-0000-0000-0000987C0000}"/>
    <cellStyle name="SAPBEXHLevel3X 3 14 2 4 2" xfId="24978" xr:uid="{00000000-0005-0000-0000-0000997C0000}"/>
    <cellStyle name="SAPBEXHLevel3X 3 14 2 5" xfId="17276" xr:uid="{00000000-0005-0000-0000-00009A7C0000}"/>
    <cellStyle name="SAPBEXHLevel3X 3 14 2 5 2" xfId="32398" xr:uid="{00000000-0005-0000-0000-00009B7C0000}"/>
    <cellStyle name="SAPBEXHLevel3X 3 14 2 6" xfId="19885" xr:uid="{00000000-0005-0000-0000-00009C7C0000}"/>
    <cellStyle name="SAPBEXHLevel3X 3 14 2 6 2" xfId="34826" xr:uid="{00000000-0005-0000-0000-00009D7C0000}"/>
    <cellStyle name="SAPBEXHLevel3X 3 14 2 7" xfId="7810" xr:uid="{00000000-0005-0000-0000-00009E7C0000}"/>
    <cellStyle name="SAPBEXHLevel3X 3 14 2 7 2" xfId="23847" xr:uid="{00000000-0005-0000-0000-00009F7C0000}"/>
    <cellStyle name="SAPBEXHLevel3X 3 14 2 8" xfId="38465" xr:uid="{7C18A0A4-D99B-467D-AE44-B393E046E56C}"/>
    <cellStyle name="SAPBEXHLevel3X 3 14 2 9" xfId="44320" xr:uid="{F6944D0F-9101-47BB-955C-E06317C10309}"/>
    <cellStyle name="SAPBEXHLevel3X 3 14 3" xfId="8766" xr:uid="{00000000-0005-0000-0000-0000A07C0000}"/>
    <cellStyle name="SAPBEXHLevel3X 3 14 3 2" xfId="24795" xr:uid="{00000000-0005-0000-0000-0000A17C0000}"/>
    <cellStyle name="SAPBEXHLevel3X 3 14 4" xfId="11593" xr:uid="{00000000-0005-0000-0000-0000A27C0000}"/>
    <cellStyle name="SAPBEXHLevel3X 3 14 4 2" xfId="27460" xr:uid="{00000000-0005-0000-0000-0000A37C0000}"/>
    <cellStyle name="SAPBEXHLevel3X 3 14 5" xfId="15265" xr:uid="{00000000-0005-0000-0000-0000A47C0000}"/>
    <cellStyle name="SAPBEXHLevel3X 3 14 5 2" xfId="30674" xr:uid="{00000000-0005-0000-0000-0000A57C0000}"/>
    <cellStyle name="SAPBEXHLevel3X 3 14 6" xfId="16945" xr:uid="{00000000-0005-0000-0000-0000A67C0000}"/>
    <cellStyle name="SAPBEXHLevel3X 3 14 6 2" xfId="32083" xr:uid="{00000000-0005-0000-0000-0000A77C0000}"/>
    <cellStyle name="SAPBEXHLevel3X 3 14 7" xfId="19555" xr:uid="{00000000-0005-0000-0000-0000A87C0000}"/>
    <cellStyle name="SAPBEXHLevel3X 3 14 7 2" xfId="34502" xr:uid="{00000000-0005-0000-0000-0000A97C0000}"/>
    <cellStyle name="SAPBEXHLevel3X 3 14 8" xfId="38220" xr:uid="{CB084864-28A2-419D-B253-02E6B20B1157}"/>
    <cellStyle name="SAPBEXHLevel3X 3 14 9" xfId="43101" xr:uid="{2842125A-FB77-4903-913E-894ED0F094D9}"/>
    <cellStyle name="SAPBEXHLevel3X 3 15" xfId="3599" xr:uid="{00000000-0005-0000-0000-0000AA7C0000}"/>
    <cellStyle name="SAPBEXHLevel3X 3 15 10" xfId="45295" xr:uid="{5FDD1D56-5F2E-492B-894A-BCD804A4F04D}"/>
    <cellStyle name="SAPBEXHLevel3X 3 15 11" xfId="47621" xr:uid="{DF22B38D-CC43-476A-B39F-ACF615A0F4B4}"/>
    <cellStyle name="SAPBEXHLevel3X 3 15 2" xfId="3978" xr:uid="{00000000-0005-0000-0000-0000AB7C0000}"/>
    <cellStyle name="SAPBEXHLevel3X 3 15 2 10" xfId="46511" xr:uid="{76C93FA2-A144-4A07-9AFD-204D635D2F9F}"/>
    <cellStyle name="SAPBEXHLevel3X 3 15 2 11" xfId="48829" xr:uid="{A8D85FED-72F2-406F-ACB9-2F547E838089}"/>
    <cellStyle name="SAPBEXHLevel3X 3 15 2 2" xfId="9134" xr:uid="{00000000-0005-0000-0000-0000AC7C0000}"/>
    <cellStyle name="SAPBEXHLevel3X 3 15 2 2 2" xfId="25130" xr:uid="{00000000-0005-0000-0000-0000AD7C0000}"/>
    <cellStyle name="SAPBEXHLevel3X 3 15 2 3" xfId="11953" xr:uid="{00000000-0005-0000-0000-0000AE7C0000}"/>
    <cellStyle name="SAPBEXHLevel3X 3 15 2 3 2" xfId="27797" xr:uid="{00000000-0005-0000-0000-0000AF7C0000}"/>
    <cellStyle name="SAPBEXHLevel3X 3 15 2 4" xfId="10492" xr:uid="{00000000-0005-0000-0000-0000B07C0000}"/>
    <cellStyle name="SAPBEXHLevel3X 3 15 2 4 2" xfId="26414" xr:uid="{00000000-0005-0000-0000-0000B17C0000}"/>
    <cellStyle name="SAPBEXHLevel3X 3 15 2 5" xfId="17275" xr:uid="{00000000-0005-0000-0000-0000B27C0000}"/>
    <cellStyle name="SAPBEXHLevel3X 3 15 2 5 2" xfId="32397" xr:uid="{00000000-0005-0000-0000-0000B37C0000}"/>
    <cellStyle name="SAPBEXHLevel3X 3 15 2 6" xfId="19884" xr:uid="{00000000-0005-0000-0000-0000B47C0000}"/>
    <cellStyle name="SAPBEXHLevel3X 3 15 2 6 2" xfId="34825" xr:uid="{00000000-0005-0000-0000-0000B57C0000}"/>
    <cellStyle name="SAPBEXHLevel3X 3 15 2 7" xfId="21464" xr:uid="{00000000-0005-0000-0000-0000B67C0000}"/>
    <cellStyle name="SAPBEXHLevel3X 3 15 2 7 2" xfId="36390" xr:uid="{00000000-0005-0000-0000-0000B77C0000}"/>
    <cellStyle name="SAPBEXHLevel3X 3 15 2 8" xfId="38464" xr:uid="{756A2996-CDD8-433F-A04D-D35BBB56BD68}"/>
    <cellStyle name="SAPBEXHLevel3X 3 15 2 9" xfId="44321" xr:uid="{2CBCA3DB-F62D-4595-8F32-A79C9F59CAD9}"/>
    <cellStyle name="SAPBEXHLevel3X 3 15 3" xfId="8767" xr:uid="{00000000-0005-0000-0000-0000B87C0000}"/>
    <cellStyle name="SAPBEXHLevel3X 3 15 3 2" xfId="24796" xr:uid="{00000000-0005-0000-0000-0000B97C0000}"/>
    <cellStyle name="SAPBEXHLevel3X 3 15 4" xfId="11594" xr:uid="{00000000-0005-0000-0000-0000BA7C0000}"/>
    <cellStyle name="SAPBEXHLevel3X 3 15 4 2" xfId="27461" xr:uid="{00000000-0005-0000-0000-0000BB7C0000}"/>
    <cellStyle name="SAPBEXHLevel3X 3 15 5" xfId="6703" xr:uid="{00000000-0005-0000-0000-0000BC7C0000}"/>
    <cellStyle name="SAPBEXHLevel3X 3 15 5 2" xfId="23195" xr:uid="{00000000-0005-0000-0000-0000BD7C0000}"/>
    <cellStyle name="SAPBEXHLevel3X 3 15 6" xfId="16946" xr:uid="{00000000-0005-0000-0000-0000BE7C0000}"/>
    <cellStyle name="SAPBEXHLevel3X 3 15 6 2" xfId="32084" xr:uid="{00000000-0005-0000-0000-0000BF7C0000}"/>
    <cellStyle name="SAPBEXHLevel3X 3 15 7" xfId="19556" xr:uid="{00000000-0005-0000-0000-0000C07C0000}"/>
    <cellStyle name="SAPBEXHLevel3X 3 15 7 2" xfId="34503" xr:uid="{00000000-0005-0000-0000-0000C17C0000}"/>
    <cellStyle name="SAPBEXHLevel3X 3 15 8" xfId="40533" xr:uid="{8DC29D51-EFF8-4B80-9B15-612BB12C5B67}"/>
    <cellStyle name="SAPBEXHLevel3X 3 15 9" xfId="43102" xr:uid="{2BD96450-C06C-4E95-9504-970D9231386B}"/>
    <cellStyle name="SAPBEXHLevel3X 3 16" xfId="3983" xr:uid="{00000000-0005-0000-0000-0000C27C0000}"/>
    <cellStyle name="SAPBEXHLevel3X 3 16 10" xfId="44544" xr:uid="{F291B0EC-99F2-4E8F-B0B1-3E171608A630}"/>
    <cellStyle name="SAPBEXHLevel3X 3 16 11" xfId="46733" xr:uid="{5B951A4E-ECFF-4B8B-8841-28D11DC4925E}"/>
    <cellStyle name="SAPBEXHLevel3X 3 16 12" xfId="49049" xr:uid="{17EF61FC-2956-4C77-9E74-841397E26D52}"/>
    <cellStyle name="SAPBEXHLevel3X 3 16 2" xfId="9139" xr:uid="{00000000-0005-0000-0000-0000C37C0000}"/>
    <cellStyle name="SAPBEXHLevel3X 3 16 2 2" xfId="25135" xr:uid="{00000000-0005-0000-0000-0000C47C0000}"/>
    <cellStyle name="SAPBEXHLevel3X 3 16 3" xfId="11958" xr:uid="{00000000-0005-0000-0000-0000C57C0000}"/>
    <cellStyle name="SAPBEXHLevel3X 3 16 3 2" xfId="27802" xr:uid="{00000000-0005-0000-0000-0000C67C0000}"/>
    <cellStyle name="SAPBEXHLevel3X 3 16 4" xfId="14604" xr:uid="{00000000-0005-0000-0000-0000C77C0000}"/>
    <cellStyle name="SAPBEXHLevel3X 3 16 4 2" xfId="30106" xr:uid="{00000000-0005-0000-0000-0000C87C0000}"/>
    <cellStyle name="SAPBEXHLevel3X 3 16 5" xfId="17280" xr:uid="{00000000-0005-0000-0000-0000C97C0000}"/>
    <cellStyle name="SAPBEXHLevel3X 3 16 5 2" xfId="32402" xr:uid="{00000000-0005-0000-0000-0000CA7C0000}"/>
    <cellStyle name="SAPBEXHLevel3X 3 16 6" xfId="19889" xr:uid="{00000000-0005-0000-0000-0000CB7C0000}"/>
    <cellStyle name="SAPBEXHLevel3X 3 16 6 2" xfId="34830" xr:uid="{00000000-0005-0000-0000-0000CC7C0000}"/>
    <cellStyle name="SAPBEXHLevel3X 3 16 7" xfId="21190" xr:uid="{00000000-0005-0000-0000-0000CD7C0000}"/>
    <cellStyle name="SAPBEXHLevel3X 3 16 7 2" xfId="36116" xr:uid="{00000000-0005-0000-0000-0000CE7C0000}"/>
    <cellStyle name="SAPBEXHLevel3X 3 16 8" xfId="41431" xr:uid="{8DCA21A4-2DFE-4A9A-83DC-935B5CE1B7DD}"/>
    <cellStyle name="SAPBEXHLevel3X 3 16 9" xfId="38975" xr:uid="{B8014BCC-8C58-4FB2-89C8-F34AEEC7E8EF}"/>
    <cellStyle name="SAPBEXHLevel3X 3 17" xfId="5347" xr:uid="{00000000-0005-0000-0000-0000CF7C0000}"/>
    <cellStyle name="SAPBEXHLevel3X 3 17 2" xfId="22627" xr:uid="{00000000-0005-0000-0000-0000D07C0000}"/>
    <cellStyle name="SAPBEXHLevel3X 3 17 3" xfId="40373" xr:uid="{821F2A55-767D-4249-8108-68C01E908F76}"/>
    <cellStyle name="SAPBEXHLevel3X 3 17 4" xfId="38862" xr:uid="{821F40D1-4EEA-47A0-8AEF-FBCEF17734DC}"/>
    <cellStyle name="SAPBEXHLevel3X 3 17 5" xfId="45531" xr:uid="{75F1D1BB-6CCE-4D8D-9077-8A0F05D008CA}"/>
    <cellStyle name="SAPBEXHLevel3X 3 17 6" xfId="47853" xr:uid="{36263CC4-389C-494C-A291-C4BFB6004740}"/>
    <cellStyle name="SAPBEXHLevel3X 3 18" xfId="6836" xr:uid="{00000000-0005-0000-0000-0000D17C0000}"/>
    <cellStyle name="SAPBEXHLevel3X 3 18 2" xfId="23286" xr:uid="{00000000-0005-0000-0000-0000D27C0000}"/>
    <cellStyle name="SAPBEXHLevel3X 3 19" xfId="5907" xr:uid="{00000000-0005-0000-0000-0000D37C0000}"/>
    <cellStyle name="SAPBEXHLevel3X 3 19 2" xfId="22891" xr:uid="{00000000-0005-0000-0000-0000D47C0000}"/>
    <cellStyle name="SAPBEXHLevel3X 3 2" xfId="923" xr:uid="{00000000-0005-0000-0000-0000D57C0000}"/>
    <cellStyle name="SAPBEXHLevel3X 3 2 10" xfId="5099" xr:uid="{00000000-0005-0000-0000-0000D67C0000}"/>
    <cellStyle name="SAPBEXHLevel3X 3 2 11" xfId="39393" xr:uid="{BC269802-A475-4E6B-84BA-7322A137D87F}"/>
    <cellStyle name="SAPBEXHLevel3X 3 2 12" xfId="43103" xr:uid="{B57807D5-1590-432B-A15E-63509BD992B6}"/>
    <cellStyle name="SAPBEXHLevel3X 3 2 13" xfId="45296" xr:uid="{6C2CD3C5-F1FA-4C21-BF82-75D05BCB81C8}"/>
    <cellStyle name="SAPBEXHLevel3X 3 2 14" xfId="47622" xr:uid="{DB8171B3-B020-445A-80C4-C99055D3D644}"/>
    <cellStyle name="SAPBEXHLevel3X 3 2 2" xfId="3600" xr:uid="{00000000-0005-0000-0000-0000D77C0000}"/>
    <cellStyle name="SAPBEXHLevel3X 3 2 2 10" xfId="38974" xr:uid="{D96492F1-F9A1-4C31-B616-C72C332263CD}"/>
    <cellStyle name="SAPBEXHLevel3X 3 2 2 11" xfId="44545" xr:uid="{4090EF23-5BC5-4602-A250-FA6FE28EDBA3}"/>
    <cellStyle name="SAPBEXHLevel3X 3 2 2 12" xfId="46734" xr:uid="{7D21CA88-7A9D-40C8-9E74-A9BD6EE33388}"/>
    <cellStyle name="SAPBEXHLevel3X 3 2 2 13" xfId="49050" xr:uid="{3F2B2EEB-91F7-40D9-B4A0-E9F00E3EFCB7}"/>
    <cellStyle name="SAPBEXHLevel3X 3 2 2 2" xfId="8768" xr:uid="{00000000-0005-0000-0000-0000D87C0000}"/>
    <cellStyle name="SAPBEXHLevel3X 3 2 2 2 2" xfId="24797" xr:uid="{00000000-0005-0000-0000-0000D97C0000}"/>
    <cellStyle name="SAPBEXHLevel3X 3 2 2 3" xfId="11595" xr:uid="{00000000-0005-0000-0000-0000DA7C0000}"/>
    <cellStyle name="SAPBEXHLevel3X 3 2 2 3 2" xfId="27462" xr:uid="{00000000-0005-0000-0000-0000DB7C0000}"/>
    <cellStyle name="SAPBEXHLevel3X 3 2 2 4" xfId="13610" xr:uid="{00000000-0005-0000-0000-0000DC7C0000}"/>
    <cellStyle name="SAPBEXHLevel3X 3 2 2 4 2" xfId="29234" xr:uid="{00000000-0005-0000-0000-0000DD7C0000}"/>
    <cellStyle name="SAPBEXHLevel3X 3 2 2 5" xfId="16947" xr:uid="{00000000-0005-0000-0000-0000DE7C0000}"/>
    <cellStyle name="SAPBEXHLevel3X 3 2 2 5 2" xfId="32085" xr:uid="{00000000-0005-0000-0000-0000DF7C0000}"/>
    <cellStyle name="SAPBEXHLevel3X 3 2 2 6" xfId="19557" xr:uid="{00000000-0005-0000-0000-0000E07C0000}"/>
    <cellStyle name="SAPBEXHLevel3X 3 2 2 6 2" xfId="34504" xr:uid="{00000000-0005-0000-0000-0000E17C0000}"/>
    <cellStyle name="SAPBEXHLevel3X 3 2 2 7" xfId="21471" xr:uid="{00000000-0005-0000-0000-0000E27C0000}"/>
    <cellStyle name="SAPBEXHLevel3X 3 2 2 7 2" xfId="36397" xr:uid="{00000000-0005-0000-0000-0000E37C0000}"/>
    <cellStyle name="SAPBEXHLevel3X 3 2 2 8" xfId="6405" xr:uid="{00000000-0005-0000-0000-0000E47C0000}"/>
    <cellStyle name="SAPBEXHLevel3X 3 2 2 9" xfId="41432" xr:uid="{678F8654-4731-41D8-B0C3-77F2037ED0AC}"/>
    <cellStyle name="SAPBEXHLevel3X 3 2 3" xfId="3977" xr:uid="{00000000-0005-0000-0000-0000E57C0000}"/>
    <cellStyle name="SAPBEXHLevel3X 3 2 3 10" xfId="46512" xr:uid="{894E8A02-BF35-4882-A72C-9A664EED794A}"/>
    <cellStyle name="SAPBEXHLevel3X 3 2 3 11" xfId="48830" xr:uid="{A5D0C524-8C04-4543-BAD5-9CB287715E62}"/>
    <cellStyle name="SAPBEXHLevel3X 3 2 3 2" xfId="9133" xr:uid="{00000000-0005-0000-0000-0000E67C0000}"/>
    <cellStyle name="SAPBEXHLevel3X 3 2 3 2 2" xfId="25129" xr:uid="{00000000-0005-0000-0000-0000E77C0000}"/>
    <cellStyle name="SAPBEXHLevel3X 3 2 3 3" xfId="11952" xr:uid="{00000000-0005-0000-0000-0000E87C0000}"/>
    <cellStyle name="SAPBEXHLevel3X 3 2 3 3 2" xfId="27796" xr:uid="{00000000-0005-0000-0000-0000E97C0000}"/>
    <cellStyle name="SAPBEXHLevel3X 3 2 3 4" xfId="15239" xr:uid="{00000000-0005-0000-0000-0000EA7C0000}"/>
    <cellStyle name="SAPBEXHLevel3X 3 2 3 4 2" xfId="30652" xr:uid="{00000000-0005-0000-0000-0000EB7C0000}"/>
    <cellStyle name="SAPBEXHLevel3X 3 2 3 5" xfId="17274" xr:uid="{00000000-0005-0000-0000-0000EC7C0000}"/>
    <cellStyle name="SAPBEXHLevel3X 3 2 3 5 2" xfId="32396" xr:uid="{00000000-0005-0000-0000-0000ED7C0000}"/>
    <cellStyle name="SAPBEXHLevel3X 3 2 3 6" xfId="19883" xr:uid="{00000000-0005-0000-0000-0000EE7C0000}"/>
    <cellStyle name="SAPBEXHLevel3X 3 2 3 6 2" xfId="34824" xr:uid="{00000000-0005-0000-0000-0000EF7C0000}"/>
    <cellStyle name="SAPBEXHLevel3X 3 2 3 7" xfId="11800" xr:uid="{00000000-0005-0000-0000-0000F07C0000}"/>
    <cellStyle name="SAPBEXHLevel3X 3 2 3 7 2" xfId="27657" xr:uid="{00000000-0005-0000-0000-0000F17C0000}"/>
    <cellStyle name="SAPBEXHLevel3X 3 2 3 8" xfId="38463" xr:uid="{B0A1CD36-8080-42B8-879B-5346D0340A72}"/>
    <cellStyle name="SAPBEXHLevel3X 3 2 3 9" xfId="44322" xr:uid="{9725471F-9773-411E-8750-4C4A88CA59CC}"/>
    <cellStyle name="SAPBEXHLevel3X 3 2 4" xfId="5346" xr:uid="{00000000-0005-0000-0000-0000F27C0000}"/>
    <cellStyle name="SAPBEXHLevel3X 3 2 4 2" xfId="22626" xr:uid="{00000000-0005-0000-0000-0000F37C0000}"/>
    <cellStyle name="SAPBEXHLevel3X 3 2 5" xfId="6835" xr:uid="{00000000-0005-0000-0000-0000F47C0000}"/>
    <cellStyle name="SAPBEXHLevel3X 3 2 5 2" xfId="23285" xr:uid="{00000000-0005-0000-0000-0000F57C0000}"/>
    <cellStyle name="SAPBEXHLevel3X 3 2 6" xfId="13379" xr:uid="{00000000-0005-0000-0000-0000F67C0000}"/>
    <cellStyle name="SAPBEXHLevel3X 3 2 6 2" xfId="29064" xr:uid="{00000000-0005-0000-0000-0000F77C0000}"/>
    <cellStyle name="SAPBEXHLevel3X 3 2 7" xfId="10561" xr:uid="{00000000-0005-0000-0000-0000F87C0000}"/>
    <cellStyle name="SAPBEXHLevel3X 3 2 7 2" xfId="26478" xr:uid="{00000000-0005-0000-0000-0000F97C0000}"/>
    <cellStyle name="SAPBEXHLevel3X 3 2 8" xfId="10572" xr:uid="{00000000-0005-0000-0000-0000FA7C0000}"/>
    <cellStyle name="SAPBEXHLevel3X 3 2 8 2" xfId="26483" xr:uid="{00000000-0005-0000-0000-0000FB7C0000}"/>
    <cellStyle name="SAPBEXHLevel3X 3 2 9" xfId="18487" xr:uid="{00000000-0005-0000-0000-0000FC7C0000}"/>
    <cellStyle name="SAPBEXHLevel3X 3 2 9 2" xfId="33514" xr:uid="{00000000-0005-0000-0000-0000FD7C0000}"/>
    <cellStyle name="SAPBEXHLevel3X 3 20" xfId="6642" xr:uid="{00000000-0005-0000-0000-0000FE7C0000}"/>
    <cellStyle name="SAPBEXHLevel3X 3 20 2" xfId="23154" xr:uid="{00000000-0005-0000-0000-0000FF7C0000}"/>
    <cellStyle name="SAPBEXHLevel3X 3 21" xfId="13924" xr:uid="{00000000-0005-0000-0000-0000007D0000}"/>
    <cellStyle name="SAPBEXHLevel3X 3 21 2" xfId="29509" xr:uid="{00000000-0005-0000-0000-0000017D0000}"/>
    <cellStyle name="SAPBEXHLevel3X 3 22" xfId="15158" xr:uid="{00000000-0005-0000-0000-0000027D0000}"/>
    <cellStyle name="SAPBEXHLevel3X 3 22 2" xfId="30577" xr:uid="{00000000-0005-0000-0000-0000037D0000}"/>
    <cellStyle name="SAPBEXHLevel3X 3 23" xfId="5098" xr:uid="{00000000-0005-0000-0000-0000047D0000}"/>
    <cellStyle name="SAPBEXHLevel3X 3 24" xfId="6072" xr:uid="{00000000-0005-0000-0000-0000057D0000}"/>
    <cellStyle name="SAPBEXHLevel3X 3 25" xfId="38281" xr:uid="{336A6EED-0650-4801-ACE1-DE31A21C9AB0}"/>
    <cellStyle name="SAPBEXHLevel3X 3 26" xfId="41323" xr:uid="{0F064124-6BDC-460D-B87B-1673F21BEBE9}"/>
    <cellStyle name="SAPBEXHLevel3X 3 27" xfId="40004" xr:uid="{7D8632C1-4185-494C-9150-5E36BA4886DA}"/>
    <cellStyle name="SAPBEXHLevel3X 3 28" xfId="44682" xr:uid="{AED5F2E1-3D80-453B-A296-ECAFA606FEE2}"/>
    <cellStyle name="SAPBEXHLevel3X 3 3" xfId="2004" xr:uid="{00000000-0005-0000-0000-0000067D0000}"/>
    <cellStyle name="SAPBEXHLevel3X 3 3 10" xfId="43104" xr:uid="{58617B42-1E0D-4DE2-A894-4CCBC6CE5DDD}"/>
    <cellStyle name="SAPBEXHLevel3X 3 3 11" xfId="45297" xr:uid="{2798A0A5-4503-47F0-9CE8-9A99373B32AD}"/>
    <cellStyle name="SAPBEXHLevel3X 3 3 12" xfId="47623" xr:uid="{88C71968-0029-4373-9BC2-DD19858C97CD}"/>
    <cellStyle name="SAPBEXHLevel3X 3 3 2" xfId="3976" xr:uid="{00000000-0005-0000-0000-0000077D0000}"/>
    <cellStyle name="SAPBEXHLevel3X 3 3 2 10" xfId="46513" xr:uid="{F5FAF0F9-7909-4C8B-851E-E1788FAEEFD5}"/>
    <cellStyle name="SAPBEXHLevel3X 3 3 2 11" xfId="48831" xr:uid="{05D9A367-7728-46CB-B2F8-0347AB81B83C}"/>
    <cellStyle name="SAPBEXHLevel3X 3 3 2 2" xfId="9132" xr:uid="{00000000-0005-0000-0000-0000087D0000}"/>
    <cellStyle name="SAPBEXHLevel3X 3 3 2 2 2" xfId="25128" xr:uid="{00000000-0005-0000-0000-0000097D0000}"/>
    <cellStyle name="SAPBEXHLevel3X 3 3 2 3" xfId="11951" xr:uid="{00000000-0005-0000-0000-00000A7D0000}"/>
    <cellStyle name="SAPBEXHLevel3X 3 3 2 3 2" xfId="27795" xr:uid="{00000000-0005-0000-0000-00000B7D0000}"/>
    <cellStyle name="SAPBEXHLevel3X 3 3 2 4" xfId="13632" xr:uid="{00000000-0005-0000-0000-00000C7D0000}"/>
    <cellStyle name="SAPBEXHLevel3X 3 3 2 4 2" xfId="29253" xr:uid="{00000000-0005-0000-0000-00000D7D0000}"/>
    <cellStyle name="SAPBEXHLevel3X 3 3 2 5" xfId="17273" xr:uid="{00000000-0005-0000-0000-00000E7D0000}"/>
    <cellStyle name="SAPBEXHLevel3X 3 3 2 5 2" xfId="32395" xr:uid="{00000000-0005-0000-0000-00000F7D0000}"/>
    <cellStyle name="SAPBEXHLevel3X 3 3 2 6" xfId="19882" xr:uid="{00000000-0005-0000-0000-0000107D0000}"/>
    <cellStyle name="SAPBEXHLevel3X 3 3 2 6 2" xfId="34823" xr:uid="{00000000-0005-0000-0000-0000117D0000}"/>
    <cellStyle name="SAPBEXHLevel3X 3 3 2 7" xfId="21778" xr:uid="{00000000-0005-0000-0000-0000127D0000}"/>
    <cellStyle name="SAPBEXHLevel3X 3 3 2 7 2" xfId="36700" xr:uid="{00000000-0005-0000-0000-0000137D0000}"/>
    <cellStyle name="SAPBEXHLevel3X 3 3 2 8" xfId="38462" xr:uid="{1B997916-C878-4EDB-B3A8-5E29A74DE1A2}"/>
    <cellStyle name="SAPBEXHLevel3X 3 3 2 9" xfId="44323" xr:uid="{FF28F8EA-E162-4195-B94F-227C0A985B73}"/>
    <cellStyle name="SAPBEXHLevel3X 3 3 3" xfId="7249" xr:uid="{00000000-0005-0000-0000-0000147D0000}"/>
    <cellStyle name="SAPBEXHLevel3X 3 3 3 2" xfId="23505" xr:uid="{00000000-0005-0000-0000-0000157D0000}"/>
    <cellStyle name="SAPBEXHLevel3X 3 3 4" xfId="7415" xr:uid="{00000000-0005-0000-0000-0000167D0000}"/>
    <cellStyle name="SAPBEXHLevel3X 3 3 4 2" xfId="23609" xr:uid="{00000000-0005-0000-0000-0000177D0000}"/>
    <cellStyle name="SAPBEXHLevel3X 3 3 5" xfId="7002" xr:uid="{00000000-0005-0000-0000-0000187D0000}"/>
    <cellStyle name="SAPBEXHLevel3X 3 3 5 2" xfId="23380" xr:uid="{00000000-0005-0000-0000-0000197D0000}"/>
    <cellStyle name="SAPBEXHLevel3X 3 3 6" xfId="14222" xr:uid="{00000000-0005-0000-0000-00001A7D0000}"/>
    <cellStyle name="SAPBEXHLevel3X 3 3 6 2" xfId="29763" xr:uid="{00000000-0005-0000-0000-00001B7D0000}"/>
    <cellStyle name="SAPBEXHLevel3X 3 3 7" xfId="15686" xr:uid="{00000000-0005-0000-0000-00001C7D0000}"/>
    <cellStyle name="SAPBEXHLevel3X 3 3 7 2" xfId="30979" xr:uid="{00000000-0005-0000-0000-00001D7D0000}"/>
    <cellStyle name="SAPBEXHLevel3X 3 3 8" xfId="22127" xr:uid="{00000000-0005-0000-0000-00001E7D0000}"/>
    <cellStyle name="SAPBEXHLevel3X 3 3 9" xfId="40532" xr:uid="{5B6C4674-96FF-4E2E-8130-F2F789F6A7C0}"/>
    <cellStyle name="SAPBEXHLevel3X 3 4" xfId="3602" xr:uid="{00000000-0005-0000-0000-00001F7D0000}"/>
    <cellStyle name="SAPBEXHLevel3X 3 4 10" xfId="45298" xr:uid="{8A72DDD4-A8BD-4D70-B327-EFD05FFAABDE}"/>
    <cellStyle name="SAPBEXHLevel3X 3 4 11" xfId="47624" xr:uid="{21601E32-C84C-40BA-B1DA-04F1B150DBDD}"/>
    <cellStyle name="SAPBEXHLevel3X 3 4 2" xfId="3975" xr:uid="{00000000-0005-0000-0000-0000207D0000}"/>
    <cellStyle name="SAPBEXHLevel3X 3 4 2 10" xfId="46514" xr:uid="{38E2C5C2-7B51-4A31-88AB-10F8A4E11F92}"/>
    <cellStyle name="SAPBEXHLevel3X 3 4 2 11" xfId="48832" xr:uid="{8E83BA91-1759-46F9-8C5A-3B3B09F111C7}"/>
    <cellStyle name="SAPBEXHLevel3X 3 4 2 2" xfId="9131" xr:uid="{00000000-0005-0000-0000-0000217D0000}"/>
    <cellStyle name="SAPBEXHLevel3X 3 4 2 2 2" xfId="25127" xr:uid="{00000000-0005-0000-0000-0000227D0000}"/>
    <cellStyle name="SAPBEXHLevel3X 3 4 2 3" xfId="11950" xr:uid="{00000000-0005-0000-0000-0000237D0000}"/>
    <cellStyle name="SAPBEXHLevel3X 3 4 2 3 2" xfId="27794" xr:uid="{00000000-0005-0000-0000-0000247D0000}"/>
    <cellStyle name="SAPBEXHLevel3X 3 4 2 4" xfId="15238" xr:uid="{00000000-0005-0000-0000-0000257D0000}"/>
    <cellStyle name="SAPBEXHLevel3X 3 4 2 4 2" xfId="30651" xr:uid="{00000000-0005-0000-0000-0000267D0000}"/>
    <cellStyle name="SAPBEXHLevel3X 3 4 2 5" xfId="17272" xr:uid="{00000000-0005-0000-0000-0000277D0000}"/>
    <cellStyle name="SAPBEXHLevel3X 3 4 2 5 2" xfId="32394" xr:uid="{00000000-0005-0000-0000-0000287D0000}"/>
    <cellStyle name="SAPBEXHLevel3X 3 4 2 6" xfId="19881" xr:uid="{00000000-0005-0000-0000-0000297D0000}"/>
    <cellStyle name="SAPBEXHLevel3X 3 4 2 6 2" xfId="34822" xr:uid="{00000000-0005-0000-0000-00002A7D0000}"/>
    <cellStyle name="SAPBEXHLevel3X 3 4 2 7" xfId="6767" xr:uid="{00000000-0005-0000-0000-00002B7D0000}"/>
    <cellStyle name="SAPBEXHLevel3X 3 4 2 7 2" xfId="23241" xr:uid="{00000000-0005-0000-0000-00002C7D0000}"/>
    <cellStyle name="SAPBEXHLevel3X 3 4 2 8" xfId="38461" xr:uid="{2A67D6BD-67E7-43A3-AB1D-C850F695FCF0}"/>
    <cellStyle name="SAPBEXHLevel3X 3 4 2 9" xfId="44324" xr:uid="{03B12DFE-509F-481A-A4D7-23501980A221}"/>
    <cellStyle name="SAPBEXHLevel3X 3 4 3" xfId="8770" xr:uid="{00000000-0005-0000-0000-00002D7D0000}"/>
    <cellStyle name="SAPBEXHLevel3X 3 4 3 2" xfId="24799" xr:uid="{00000000-0005-0000-0000-00002E7D0000}"/>
    <cellStyle name="SAPBEXHLevel3X 3 4 4" xfId="11597" xr:uid="{00000000-0005-0000-0000-00002F7D0000}"/>
    <cellStyle name="SAPBEXHLevel3X 3 4 4 2" xfId="27464" xr:uid="{00000000-0005-0000-0000-0000307D0000}"/>
    <cellStyle name="SAPBEXHLevel3X 3 4 5" xfId="13609" xr:uid="{00000000-0005-0000-0000-0000317D0000}"/>
    <cellStyle name="SAPBEXHLevel3X 3 4 5 2" xfId="29233" xr:uid="{00000000-0005-0000-0000-0000327D0000}"/>
    <cellStyle name="SAPBEXHLevel3X 3 4 6" xfId="16949" xr:uid="{00000000-0005-0000-0000-0000337D0000}"/>
    <cellStyle name="SAPBEXHLevel3X 3 4 6 2" xfId="32087" xr:uid="{00000000-0005-0000-0000-0000347D0000}"/>
    <cellStyle name="SAPBEXHLevel3X 3 4 7" xfId="19559" xr:uid="{00000000-0005-0000-0000-0000357D0000}"/>
    <cellStyle name="SAPBEXHLevel3X 3 4 7 2" xfId="34506" xr:uid="{00000000-0005-0000-0000-0000367D0000}"/>
    <cellStyle name="SAPBEXHLevel3X 3 4 8" xfId="39392" xr:uid="{4FDB20FF-83F5-4E39-98BA-C5AAF27F4EF1}"/>
    <cellStyle name="SAPBEXHLevel3X 3 4 9" xfId="43105" xr:uid="{D46F87F8-342E-4E8A-9E15-21BE5BA4BFE2}"/>
    <cellStyle name="SAPBEXHLevel3X 3 5" xfId="3603" xr:uid="{00000000-0005-0000-0000-0000377D0000}"/>
    <cellStyle name="SAPBEXHLevel3X 3 5 10" xfId="45299" xr:uid="{C8CEECFE-E7A0-42EB-AD85-0D2A581CBEA4}"/>
    <cellStyle name="SAPBEXHLevel3X 3 5 11" xfId="47625" xr:uid="{28141107-3956-4F06-87C3-4EB6C6F6E588}"/>
    <cellStyle name="SAPBEXHLevel3X 3 5 2" xfId="3974" xr:uid="{00000000-0005-0000-0000-0000387D0000}"/>
    <cellStyle name="SAPBEXHLevel3X 3 5 2 10" xfId="46515" xr:uid="{8F89A7A9-F59F-4FFD-B8E3-0F9F0DE152F6}"/>
    <cellStyle name="SAPBEXHLevel3X 3 5 2 11" xfId="48833" xr:uid="{6A4F374A-5821-414C-A232-7633FFA53DEC}"/>
    <cellStyle name="SAPBEXHLevel3X 3 5 2 2" xfId="9130" xr:uid="{00000000-0005-0000-0000-0000397D0000}"/>
    <cellStyle name="SAPBEXHLevel3X 3 5 2 2 2" xfId="25126" xr:uid="{00000000-0005-0000-0000-00003A7D0000}"/>
    <cellStyle name="SAPBEXHLevel3X 3 5 2 3" xfId="11949" xr:uid="{00000000-0005-0000-0000-00003B7D0000}"/>
    <cellStyle name="SAPBEXHLevel3X 3 5 2 3 2" xfId="27793" xr:uid="{00000000-0005-0000-0000-00003C7D0000}"/>
    <cellStyle name="SAPBEXHLevel3X 3 5 2 4" xfId="13633" xr:uid="{00000000-0005-0000-0000-00003D7D0000}"/>
    <cellStyle name="SAPBEXHLevel3X 3 5 2 4 2" xfId="29254" xr:uid="{00000000-0005-0000-0000-00003E7D0000}"/>
    <cellStyle name="SAPBEXHLevel3X 3 5 2 5" xfId="17271" xr:uid="{00000000-0005-0000-0000-00003F7D0000}"/>
    <cellStyle name="SAPBEXHLevel3X 3 5 2 5 2" xfId="32393" xr:uid="{00000000-0005-0000-0000-0000407D0000}"/>
    <cellStyle name="SAPBEXHLevel3X 3 5 2 6" xfId="19880" xr:uid="{00000000-0005-0000-0000-0000417D0000}"/>
    <cellStyle name="SAPBEXHLevel3X 3 5 2 6 2" xfId="34821" xr:uid="{00000000-0005-0000-0000-0000427D0000}"/>
    <cellStyle name="SAPBEXHLevel3X 3 5 2 7" xfId="5802" xr:uid="{00000000-0005-0000-0000-0000437D0000}"/>
    <cellStyle name="SAPBEXHLevel3X 3 5 2 7 2" xfId="22835" xr:uid="{00000000-0005-0000-0000-0000447D0000}"/>
    <cellStyle name="SAPBEXHLevel3X 3 5 2 8" xfId="38460" xr:uid="{1651241C-2975-4FBC-B14C-950BB8FFBC40}"/>
    <cellStyle name="SAPBEXHLevel3X 3 5 2 9" xfId="44325" xr:uid="{CA107B7B-7F88-4FDF-9263-BE0C32702DBD}"/>
    <cellStyle name="SAPBEXHLevel3X 3 5 3" xfId="8771" xr:uid="{00000000-0005-0000-0000-0000457D0000}"/>
    <cellStyle name="SAPBEXHLevel3X 3 5 3 2" xfId="24800" xr:uid="{00000000-0005-0000-0000-0000467D0000}"/>
    <cellStyle name="SAPBEXHLevel3X 3 5 4" xfId="11598" xr:uid="{00000000-0005-0000-0000-0000477D0000}"/>
    <cellStyle name="SAPBEXHLevel3X 3 5 4 2" xfId="27465" xr:uid="{00000000-0005-0000-0000-0000487D0000}"/>
    <cellStyle name="SAPBEXHLevel3X 3 5 5" xfId="15263" xr:uid="{00000000-0005-0000-0000-0000497D0000}"/>
    <cellStyle name="SAPBEXHLevel3X 3 5 5 2" xfId="30672" xr:uid="{00000000-0005-0000-0000-00004A7D0000}"/>
    <cellStyle name="SAPBEXHLevel3X 3 5 6" xfId="16950" xr:uid="{00000000-0005-0000-0000-00004B7D0000}"/>
    <cellStyle name="SAPBEXHLevel3X 3 5 6 2" xfId="32088" xr:uid="{00000000-0005-0000-0000-00004C7D0000}"/>
    <cellStyle name="SAPBEXHLevel3X 3 5 7" xfId="19560" xr:uid="{00000000-0005-0000-0000-00004D7D0000}"/>
    <cellStyle name="SAPBEXHLevel3X 3 5 7 2" xfId="34507" xr:uid="{00000000-0005-0000-0000-00004E7D0000}"/>
    <cellStyle name="SAPBEXHLevel3X 3 5 8" xfId="40531" xr:uid="{F0AF9C00-4E10-493F-9AAE-B74F37731D94}"/>
    <cellStyle name="SAPBEXHLevel3X 3 5 9" xfId="43106" xr:uid="{70E3DBE0-E9AA-49A7-A8F4-7F873DDD6030}"/>
    <cellStyle name="SAPBEXHLevel3X 3 6" xfId="3604" xr:uid="{00000000-0005-0000-0000-00004F7D0000}"/>
    <cellStyle name="SAPBEXHLevel3X 3 6 10" xfId="45300" xr:uid="{FD9803AF-C666-4953-B94C-6DD104B8B766}"/>
    <cellStyle name="SAPBEXHLevel3X 3 6 11" xfId="47626" xr:uid="{D72C9DEA-2AE2-40B2-8C10-918B43D86FDF}"/>
    <cellStyle name="SAPBEXHLevel3X 3 6 2" xfId="3973" xr:uid="{00000000-0005-0000-0000-0000507D0000}"/>
    <cellStyle name="SAPBEXHLevel3X 3 6 2 10" xfId="46516" xr:uid="{FBB4CCC0-6062-4AD3-B972-58B79EC5B543}"/>
    <cellStyle name="SAPBEXHLevel3X 3 6 2 11" xfId="48834" xr:uid="{1E0DF920-469A-4ECB-AA18-81AEA0665834}"/>
    <cellStyle name="SAPBEXHLevel3X 3 6 2 2" xfId="9129" xr:uid="{00000000-0005-0000-0000-0000517D0000}"/>
    <cellStyle name="SAPBEXHLevel3X 3 6 2 2 2" xfId="25125" xr:uid="{00000000-0005-0000-0000-0000527D0000}"/>
    <cellStyle name="SAPBEXHLevel3X 3 6 2 3" xfId="11948" xr:uid="{00000000-0005-0000-0000-0000537D0000}"/>
    <cellStyle name="SAPBEXHLevel3X 3 6 2 3 2" xfId="27792" xr:uid="{00000000-0005-0000-0000-0000547D0000}"/>
    <cellStyle name="SAPBEXHLevel3X 3 6 2 4" xfId="6945" xr:uid="{00000000-0005-0000-0000-0000557D0000}"/>
    <cellStyle name="SAPBEXHLevel3X 3 6 2 4 2" xfId="23349" xr:uid="{00000000-0005-0000-0000-0000567D0000}"/>
    <cellStyle name="SAPBEXHLevel3X 3 6 2 5" xfId="17270" xr:uid="{00000000-0005-0000-0000-0000577D0000}"/>
    <cellStyle name="SAPBEXHLevel3X 3 6 2 5 2" xfId="32392" xr:uid="{00000000-0005-0000-0000-0000587D0000}"/>
    <cellStyle name="SAPBEXHLevel3X 3 6 2 6" xfId="19879" xr:uid="{00000000-0005-0000-0000-0000597D0000}"/>
    <cellStyle name="SAPBEXHLevel3X 3 6 2 6 2" xfId="34820" xr:uid="{00000000-0005-0000-0000-00005A7D0000}"/>
    <cellStyle name="SAPBEXHLevel3X 3 6 2 7" xfId="6493" xr:uid="{00000000-0005-0000-0000-00005B7D0000}"/>
    <cellStyle name="SAPBEXHLevel3X 3 6 2 7 2" xfId="23099" xr:uid="{00000000-0005-0000-0000-00005C7D0000}"/>
    <cellStyle name="SAPBEXHLevel3X 3 6 2 8" xfId="38459" xr:uid="{CBA1A12C-FE2F-486A-BD44-D8F068DEAC4A}"/>
    <cellStyle name="SAPBEXHLevel3X 3 6 2 9" xfId="44326" xr:uid="{F2626060-AFCB-412A-9359-4C48B8D0B316}"/>
    <cellStyle name="SAPBEXHLevel3X 3 6 3" xfId="8772" xr:uid="{00000000-0005-0000-0000-00005D7D0000}"/>
    <cellStyle name="SAPBEXHLevel3X 3 6 3 2" xfId="24801" xr:uid="{00000000-0005-0000-0000-00005E7D0000}"/>
    <cellStyle name="SAPBEXHLevel3X 3 6 4" xfId="11599" xr:uid="{00000000-0005-0000-0000-00005F7D0000}"/>
    <cellStyle name="SAPBEXHLevel3X 3 6 4 2" xfId="27466" xr:uid="{00000000-0005-0000-0000-0000607D0000}"/>
    <cellStyle name="SAPBEXHLevel3X 3 6 5" xfId="6024" xr:uid="{00000000-0005-0000-0000-0000617D0000}"/>
    <cellStyle name="SAPBEXHLevel3X 3 6 5 2" xfId="22986" xr:uid="{00000000-0005-0000-0000-0000627D0000}"/>
    <cellStyle name="SAPBEXHLevel3X 3 6 6" xfId="16951" xr:uid="{00000000-0005-0000-0000-0000637D0000}"/>
    <cellStyle name="SAPBEXHLevel3X 3 6 6 2" xfId="32089" xr:uid="{00000000-0005-0000-0000-0000647D0000}"/>
    <cellStyle name="SAPBEXHLevel3X 3 6 7" xfId="19561" xr:uid="{00000000-0005-0000-0000-0000657D0000}"/>
    <cellStyle name="SAPBEXHLevel3X 3 6 7 2" xfId="34508" xr:uid="{00000000-0005-0000-0000-0000667D0000}"/>
    <cellStyle name="SAPBEXHLevel3X 3 6 8" xfId="39391" xr:uid="{2B7DFF17-1464-462A-9D9D-0320BF03BF8C}"/>
    <cellStyle name="SAPBEXHLevel3X 3 6 9" xfId="43107" xr:uid="{0D1FE679-290B-43FD-BB18-4D1F441EE7D5}"/>
    <cellStyle name="SAPBEXHLevel3X 3 7" xfId="3605" xr:uid="{00000000-0005-0000-0000-0000677D0000}"/>
    <cellStyle name="SAPBEXHLevel3X 3 7 10" xfId="45301" xr:uid="{77AB20C7-AE75-4566-81CE-4CC725994547}"/>
    <cellStyle name="SAPBEXHLevel3X 3 7 11" xfId="47627" xr:uid="{396D8AD5-3727-40E9-B381-F8E87D467D63}"/>
    <cellStyle name="SAPBEXHLevel3X 3 7 2" xfId="3972" xr:uid="{00000000-0005-0000-0000-0000687D0000}"/>
    <cellStyle name="SAPBEXHLevel3X 3 7 2 10" xfId="46517" xr:uid="{4860D876-6DEF-4545-8357-552B0ECBB559}"/>
    <cellStyle name="SAPBEXHLevel3X 3 7 2 11" xfId="48835" xr:uid="{3087FDCF-C2F8-4550-AE0C-AA3EAE83FD61}"/>
    <cellStyle name="SAPBEXHLevel3X 3 7 2 2" xfId="9128" xr:uid="{00000000-0005-0000-0000-0000697D0000}"/>
    <cellStyle name="SAPBEXHLevel3X 3 7 2 2 2" xfId="25124" xr:uid="{00000000-0005-0000-0000-00006A7D0000}"/>
    <cellStyle name="SAPBEXHLevel3X 3 7 2 3" xfId="11947" xr:uid="{00000000-0005-0000-0000-00006B7D0000}"/>
    <cellStyle name="SAPBEXHLevel3X 3 7 2 3 2" xfId="27791" xr:uid="{00000000-0005-0000-0000-00006C7D0000}"/>
    <cellStyle name="SAPBEXHLevel3X 3 7 2 4" xfId="10493" xr:uid="{00000000-0005-0000-0000-00006D7D0000}"/>
    <cellStyle name="SAPBEXHLevel3X 3 7 2 4 2" xfId="26415" xr:uid="{00000000-0005-0000-0000-00006E7D0000}"/>
    <cellStyle name="SAPBEXHLevel3X 3 7 2 5" xfId="17269" xr:uid="{00000000-0005-0000-0000-00006F7D0000}"/>
    <cellStyle name="SAPBEXHLevel3X 3 7 2 5 2" xfId="32391" xr:uid="{00000000-0005-0000-0000-0000707D0000}"/>
    <cellStyle name="SAPBEXHLevel3X 3 7 2 6" xfId="19878" xr:uid="{00000000-0005-0000-0000-0000717D0000}"/>
    <cellStyle name="SAPBEXHLevel3X 3 7 2 6 2" xfId="34819" xr:uid="{00000000-0005-0000-0000-0000727D0000}"/>
    <cellStyle name="SAPBEXHLevel3X 3 7 2 7" xfId="22120" xr:uid="{00000000-0005-0000-0000-0000737D0000}"/>
    <cellStyle name="SAPBEXHLevel3X 3 7 2 7 2" xfId="37031" xr:uid="{00000000-0005-0000-0000-0000747D0000}"/>
    <cellStyle name="SAPBEXHLevel3X 3 7 2 8" xfId="38458" xr:uid="{13D588CC-E647-47B3-B2D8-9D19E63A9D1E}"/>
    <cellStyle name="SAPBEXHLevel3X 3 7 2 9" xfId="44327" xr:uid="{DD0BE222-1540-4F64-89D1-7EDD8904A2CB}"/>
    <cellStyle name="SAPBEXHLevel3X 3 7 3" xfId="8773" xr:uid="{00000000-0005-0000-0000-0000757D0000}"/>
    <cellStyle name="SAPBEXHLevel3X 3 7 3 2" xfId="24802" xr:uid="{00000000-0005-0000-0000-0000767D0000}"/>
    <cellStyle name="SAPBEXHLevel3X 3 7 4" xfId="11600" xr:uid="{00000000-0005-0000-0000-0000777D0000}"/>
    <cellStyle name="SAPBEXHLevel3X 3 7 4 2" xfId="27467" xr:uid="{00000000-0005-0000-0000-0000787D0000}"/>
    <cellStyle name="SAPBEXHLevel3X 3 7 5" xfId="13081" xr:uid="{00000000-0005-0000-0000-0000797D0000}"/>
    <cellStyle name="SAPBEXHLevel3X 3 7 5 2" xfId="28861" xr:uid="{00000000-0005-0000-0000-00007A7D0000}"/>
    <cellStyle name="SAPBEXHLevel3X 3 7 6" xfId="16952" xr:uid="{00000000-0005-0000-0000-00007B7D0000}"/>
    <cellStyle name="SAPBEXHLevel3X 3 7 6 2" xfId="32090" xr:uid="{00000000-0005-0000-0000-00007C7D0000}"/>
    <cellStyle name="SAPBEXHLevel3X 3 7 7" xfId="19562" xr:uid="{00000000-0005-0000-0000-00007D7D0000}"/>
    <cellStyle name="SAPBEXHLevel3X 3 7 7 2" xfId="34509" xr:uid="{00000000-0005-0000-0000-00007E7D0000}"/>
    <cellStyle name="SAPBEXHLevel3X 3 7 8" xfId="40530" xr:uid="{A1462506-27CF-4432-8C71-A5866CBFE6F1}"/>
    <cellStyle name="SAPBEXHLevel3X 3 7 9" xfId="43108" xr:uid="{B8AD985B-CA0B-41E1-81FC-81385B4335D4}"/>
    <cellStyle name="SAPBEXHLevel3X 3 8" xfId="3606" xr:uid="{00000000-0005-0000-0000-00007F7D0000}"/>
    <cellStyle name="SAPBEXHLevel3X 3 8 10" xfId="45302" xr:uid="{DFB46CD4-8C58-400B-8DFB-8C9143550AF1}"/>
    <cellStyle name="SAPBEXHLevel3X 3 8 11" xfId="47628" xr:uid="{0CCB9824-D5B8-4220-96DF-F51793D317DA}"/>
    <cellStyle name="SAPBEXHLevel3X 3 8 2" xfId="3732" xr:uid="{00000000-0005-0000-0000-0000807D0000}"/>
    <cellStyle name="SAPBEXHLevel3X 3 8 2 10" xfId="46518" xr:uid="{C8E88741-90F8-4735-B806-380A54C96A33}"/>
    <cellStyle name="SAPBEXHLevel3X 3 8 2 11" xfId="48836" xr:uid="{D61EE70F-AA19-46BB-A817-B0B1B99B020F}"/>
    <cellStyle name="SAPBEXHLevel3X 3 8 2 2" xfId="8899" xr:uid="{00000000-0005-0000-0000-0000817D0000}"/>
    <cellStyle name="SAPBEXHLevel3X 3 8 2 2 2" xfId="24928" xr:uid="{00000000-0005-0000-0000-0000827D0000}"/>
    <cellStyle name="SAPBEXHLevel3X 3 8 2 3" xfId="11726" xr:uid="{00000000-0005-0000-0000-0000837D0000}"/>
    <cellStyle name="SAPBEXHLevel3X 3 8 2 3 2" xfId="27593" xr:uid="{00000000-0005-0000-0000-0000847D0000}"/>
    <cellStyle name="SAPBEXHLevel3X 3 8 2 4" xfId="6782" xr:uid="{00000000-0005-0000-0000-0000857D0000}"/>
    <cellStyle name="SAPBEXHLevel3X 3 8 2 4 2" xfId="23252" xr:uid="{00000000-0005-0000-0000-0000867D0000}"/>
    <cellStyle name="SAPBEXHLevel3X 3 8 2 5" xfId="17078" xr:uid="{00000000-0005-0000-0000-0000877D0000}"/>
    <cellStyle name="SAPBEXHLevel3X 3 8 2 5 2" xfId="32216" xr:uid="{00000000-0005-0000-0000-0000887D0000}"/>
    <cellStyle name="SAPBEXHLevel3X 3 8 2 6" xfId="19688" xr:uid="{00000000-0005-0000-0000-0000897D0000}"/>
    <cellStyle name="SAPBEXHLevel3X 3 8 2 6 2" xfId="34635" xr:uid="{00000000-0005-0000-0000-00008A7D0000}"/>
    <cellStyle name="SAPBEXHLevel3X 3 8 2 7" xfId="22041" xr:uid="{00000000-0005-0000-0000-00008B7D0000}"/>
    <cellStyle name="SAPBEXHLevel3X 3 8 2 7 2" xfId="36960" xr:uid="{00000000-0005-0000-0000-00008C7D0000}"/>
    <cellStyle name="SAPBEXHLevel3X 3 8 2 8" xfId="38457" xr:uid="{6F62DAAF-A246-4412-8A65-9851F5598C97}"/>
    <cellStyle name="SAPBEXHLevel3X 3 8 2 9" xfId="44328" xr:uid="{85F216A3-93D7-4791-B1A4-6BA5D278671F}"/>
    <cellStyle name="SAPBEXHLevel3X 3 8 3" xfId="8774" xr:uid="{00000000-0005-0000-0000-00008D7D0000}"/>
    <cellStyle name="SAPBEXHLevel3X 3 8 3 2" xfId="24803" xr:uid="{00000000-0005-0000-0000-00008E7D0000}"/>
    <cellStyle name="SAPBEXHLevel3X 3 8 4" xfId="11601" xr:uid="{00000000-0005-0000-0000-00008F7D0000}"/>
    <cellStyle name="SAPBEXHLevel3X 3 8 4 2" xfId="27468" xr:uid="{00000000-0005-0000-0000-0000907D0000}"/>
    <cellStyle name="SAPBEXHLevel3X 3 8 5" xfId="15518" xr:uid="{00000000-0005-0000-0000-0000917D0000}"/>
    <cellStyle name="SAPBEXHLevel3X 3 8 5 2" xfId="30873" xr:uid="{00000000-0005-0000-0000-0000927D0000}"/>
    <cellStyle name="SAPBEXHLevel3X 3 8 6" xfId="16953" xr:uid="{00000000-0005-0000-0000-0000937D0000}"/>
    <cellStyle name="SAPBEXHLevel3X 3 8 6 2" xfId="32091" xr:uid="{00000000-0005-0000-0000-0000947D0000}"/>
    <cellStyle name="SAPBEXHLevel3X 3 8 7" xfId="19563" xr:uid="{00000000-0005-0000-0000-0000957D0000}"/>
    <cellStyle name="SAPBEXHLevel3X 3 8 7 2" xfId="34510" xr:uid="{00000000-0005-0000-0000-0000967D0000}"/>
    <cellStyle name="SAPBEXHLevel3X 3 8 8" xfId="39390" xr:uid="{3B49E381-81A4-42AD-90FC-B4A6C76A17F3}"/>
    <cellStyle name="SAPBEXHLevel3X 3 8 9" xfId="43109" xr:uid="{9158180C-831D-4FE6-9D84-3649F09E986B}"/>
    <cellStyle name="SAPBEXHLevel3X 3 9" xfId="3607" xr:uid="{00000000-0005-0000-0000-0000977D0000}"/>
    <cellStyle name="SAPBEXHLevel3X 3 9 10" xfId="45303" xr:uid="{EADC562B-0EB2-4701-9BFB-D71052EA98F6}"/>
    <cellStyle name="SAPBEXHLevel3X 3 9 11" xfId="47629" xr:uid="{DB9A1C2D-75B0-4439-9D0C-3691BAFF4BD8}"/>
    <cellStyle name="SAPBEXHLevel3X 3 9 2" xfId="3738" xr:uid="{00000000-0005-0000-0000-0000987D0000}"/>
    <cellStyle name="SAPBEXHLevel3X 3 9 2 10" xfId="46519" xr:uid="{B1E81A82-9B12-4313-B89A-85992D415911}"/>
    <cellStyle name="SAPBEXHLevel3X 3 9 2 11" xfId="48837" xr:uid="{1A7F78D0-56B0-4FD0-9A64-873E75BA5F33}"/>
    <cellStyle name="SAPBEXHLevel3X 3 9 2 2" xfId="8905" xr:uid="{00000000-0005-0000-0000-0000997D0000}"/>
    <cellStyle name="SAPBEXHLevel3X 3 9 2 2 2" xfId="24934" xr:uid="{00000000-0005-0000-0000-00009A7D0000}"/>
    <cellStyle name="SAPBEXHLevel3X 3 9 2 3" xfId="11732" xr:uid="{00000000-0005-0000-0000-00009B7D0000}"/>
    <cellStyle name="SAPBEXHLevel3X 3 9 2 3 2" xfId="27599" xr:uid="{00000000-0005-0000-0000-00009C7D0000}"/>
    <cellStyle name="SAPBEXHLevel3X 3 9 2 4" xfId="14959" xr:uid="{00000000-0005-0000-0000-00009D7D0000}"/>
    <cellStyle name="SAPBEXHLevel3X 3 9 2 4 2" xfId="30406" xr:uid="{00000000-0005-0000-0000-00009E7D0000}"/>
    <cellStyle name="SAPBEXHLevel3X 3 9 2 5" xfId="17084" xr:uid="{00000000-0005-0000-0000-00009F7D0000}"/>
    <cellStyle name="SAPBEXHLevel3X 3 9 2 5 2" xfId="32222" xr:uid="{00000000-0005-0000-0000-0000A07D0000}"/>
    <cellStyle name="SAPBEXHLevel3X 3 9 2 6" xfId="19694" xr:uid="{00000000-0005-0000-0000-0000A17D0000}"/>
    <cellStyle name="SAPBEXHLevel3X 3 9 2 6 2" xfId="34641" xr:uid="{00000000-0005-0000-0000-0000A27D0000}"/>
    <cellStyle name="SAPBEXHLevel3X 3 9 2 7" xfId="21158" xr:uid="{00000000-0005-0000-0000-0000A37D0000}"/>
    <cellStyle name="SAPBEXHLevel3X 3 9 2 7 2" xfId="36084" xr:uid="{00000000-0005-0000-0000-0000A47D0000}"/>
    <cellStyle name="SAPBEXHLevel3X 3 9 2 8" xfId="38456" xr:uid="{179031B4-7B46-4B3F-9B2C-D6D62A13A995}"/>
    <cellStyle name="SAPBEXHLevel3X 3 9 2 9" xfId="44329" xr:uid="{9646BE5B-002F-4D97-933F-9F404CA5B136}"/>
    <cellStyle name="SAPBEXHLevel3X 3 9 3" xfId="8775" xr:uid="{00000000-0005-0000-0000-0000A57D0000}"/>
    <cellStyle name="SAPBEXHLevel3X 3 9 3 2" xfId="24804" xr:uid="{00000000-0005-0000-0000-0000A67D0000}"/>
    <cellStyle name="SAPBEXHLevel3X 3 9 4" xfId="11602" xr:uid="{00000000-0005-0000-0000-0000A77D0000}"/>
    <cellStyle name="SAPBEXHLevel3X 3 9 4 2" xfId="27469" xr:uid="{00000000-0005-0000-0000-0000A87D0000}"/>
    <cellStyle name="SAPBEXHLevel3X 3 9 5" xfId="13082" xr:uid="{00000000-0005-0000-0000-0000A97D0000}"/>
    <cellStyle name="SAPBEXHLevel3X 3 9 5 2" xfId="28862" xr:uid="{00000000-0005-0000-0000-0000AA7D0000}"/>
    <cellStyle name="SAPBEXHLevel3X 3 9 6" xfId="16954" xr:uid="{00000000-0005-0000-0000-0000AB7D0000}"/>
    <cellStyle name="SAPBEXHLevel3X 3 9 6 2" xfId="32092" xr:uid="{00000000-0005-0000-0000-0000AC7D0000}"/>
    <cellStyle name="SAPBEXHLevel3X 3 9 7" xfId="19564" xr:uid="{00000000-0005-0000-0000-0000AD7D0000}"/>
    <cellStyle name="SAPBEXHLevel3X 3 9 7 2" xfId="34511" xr:uid="{00000000-0005-0000-0000-0000AE7D0000}"/>
    <cellStyle name="SAPBEXHLevel3X 3 9 8" xfId="40529" xr:uid="{DE3068B7-96C6-44E1-892E-434AA9E5D056}"/>
    <cellStyle name="SAPBEXHLevel3X 3 9 9" xfId="43110" xr:uid="{AAA9BE59-D586-4291-B51A-8CA8FF6417C8}"/>
    <cellStyle name="SAPBEXHLevel3X 4" xfId="924" xr:uid="{00000000-0005-0000-0000-0000AF7D0000}"/>
    <cellStyle name="SAPBEXHLevel3X 4 10" xfId="3609" xr:uid="{00000000-0005-0000-0000-0000B07D0000}"/>
    <cellStyle name="SAPBEXHLevel3X 4 10 10" xfId="45304" xr:uid="{2328A831-B516-4811-A5BE-CC664C6DB1B5}"/>
    <cellStyle name="SAPBEXHLevel3X 4 10 11" xfId="47630" xr:uid="{AFBC8544-E140-4354-A8E9-2DF60139C8ED}"/>
    <cellStyle name="SAPBEXHLevel3X 4 10 2" xfId="3971" xr:uid="{00000000-0005-0000-0000-0000B17D0000}"/>
    <cellStyle name="SAPBEXHLevel3X 4 10 2 10" xfId="46520" xr:uid="{2539DF5F-CF68-4823-9016-F2F4159931C7}"/>
    <cellStyle name="SAPBEXHLevel3X 4 10 2 11" xfId="48838" xr:uid="{80671741-158F-4272-AAFE-4E3216EC253E}"/>
    <cellStyle name="SAPBEXHLevel3X 4 10 2 2" xfId="9127" xr:uid="{00000000-0005-0000-0000-0000B27D0000}"/>
    <cellStyle name="SAPBEXHLevel3X 4 10 2 2 2" xfId="25123" xr:uid="{00000000-0005-0000-0000-0000B37D0000}"/>
    <cellStyle name="SAPBEXHLevel3X 4 10 2 3" xfId="11946" xr:uid="{00000000-0005-0000-0000-0000B47D0000}"/>
    <cellStyle name="SAPBEXHLevel3X 4 10 2 3 2" xfId="27790" xr:uid="{00000000-0005-0000-0000-0000B57D0000}"/>
    <cellStyle name="SAPBEXHLevel3X 4 10 2 4" xfId="13007" xr:uid="{00000000-0005-0000-0000-0000B67D0000}"/>
    <cellStyle name="SAPBEXHLevel3X 4 10 2 4 2" xfId="28808" xr:uid="{00000000-0005-0000-0000-0000B77D0000}"/>
    <cellStyle name="SAPBEXHLevel3X 4 10 2 5" xfId="17268" xr:uid="{00000000-0005-0000-0000-0000B87D0000}"/>
    <cellStyle name="SAPBEXHLevel3X 4 10 2 5 2" xfId="32390" xr:uid="{00000000-0005-0000-0000-0000B97D0000}"/>
    <cellStyle name="SAPBEXHLevel3X 4 10 2 6" xfId="19877" xr:uid="{00000000-0005-0000-0000-0000BA7D0000}"/>
    <cellStyle name="SAPBEXHLevel3X 4 10 2 6 2" xfId="34818" xr:uid="{00000000-0005-0000-0000-0000BB7D0000}"/>
    <cellStyle name="SAPBEXHLevel3X 4 10 2 7" xfId="21463" xr:uid="{00000000-0005-0000-0000-0000BC7D0000}"/>
    <cellStyle name="SAPBEXHLevel3X 4 10 2 7 2" xfId="36389" xr:uid="{00000000-0005-0000-0000-0000BD7D0000}"/>
    <cellStyle name="SAPBEXHLevel3X 4 10 2 8" xfId="38455" xr:uid="{0164AD09-9DEF-4F0C-8EFE-582C09B06B19}"/>
    <cellStyle name="SAPBEXHLevel3X 4 10 2 9" xfId="44330" xr:uid="{FD6B7CAB-7ACD-4721-8657-C626D60F38C9}"/>
    <cellStyle name="SAPBEXHLevel3X 4 10 3" xfId="8777" xr:uid="{00000000-0005-0000-0000-0000BE7D0000}"/>
    <cellStyle name="SAPBEXHLevel3X 4 10 3 2" xfId="24806" xr:uid="{00000000-0005-0000-0000-0000BF7D0000}"/>
    <cellStyle name="SAPBEXHLevel3X 4 10 4" xfId="11604" xr:uid="{00000000-0005-0000-0000-0000C07D0000}"/>
    <cellStyle name="SAPBEXHLevel3X 4 10 4 2" xfId="27471" xr:uid="{00000000-0005-0000-0000-0000C17D0000}"/>
    <cellStyle name="SAPBEXHLevel3X 4 10 5" xfId="15165" xr:uid="{00000000-0005-0000-0000-0000C27D0000}"/>
    <cellStyle name="SAPBEXHLevel3X 4 10 5 2" xfId="30583" xr:uid="{00000000-0005-0000-0000-0000C37D0000}"/>
    <cellStyle name="SAPBEXHLevel3X 4 10 6" xfId="16956" xr:uid="{00000000-0005-0000-0000-0000C47D0000}"/>
    <cellStyle name="SAPBEXHLevel3X 4 10 6 2" xfId="32094" xr:uid="{00000000-0005-0000-0000-0000C57D0000}"/>
    <cellStyle name="SAPBEXHLevel3X 4 10 7" xfId="19566" xr:uid="{00000000-0005-0000-0000-0000C67D0000}"/>
    <cellStyle name="SAPBEXHLevel3X 4 10 7 2" xfId="34513" xr:uid="{00000000-0005-0000-0000-0000C77D0000}"/>
    <cellStyle name="SAPBEXHLevel3X 4 10 8" xfId="39389" xr:uid="{3CA48031-23BE-452C-ADC9-ABDB8AC164AC}"/>
    <cellStyle name="SAPBEXHLevel3X 4 10 9" xfId="43111" xr:uid="{E5A47625-DB8D-4FEE-BA09-57F07EB00B92}"/>
    <cellStyle name="SAPBEXHLevel3X 4 11" xfId="3610" xr:uid="{00000000-0005-0000-0000-0000C87D0000}"/>
    <cellStyle name="SAPBEXHLevel3X 4 11 10" xfId="45305" xr:uid="{AB370477-DAB0-4BE8-896C-AF4C8DBC43CC}"/>
    <cellStyle name="SAPBEXHLevel3X 4 11 11" xfId="47631" xr:uid="{E9A32509-FB2C-47B9-AF2D-2D582C684D3F}"/>
    <cellStyle name="SAPBEXHLevel3X 4 11 2" xfId="3970" xr:uid="{00000000-0005-0000-0000-0000C97D0000}"/>
    <cellStyle name="SAPBEXHLevel3X 4 11 2 10" xfId="46521" xr:uid="{F84025D8-5DE9-4BD0-AFF6-05FD32F0ED8D}"/>
    <cellStyle name="SAPBEXHLevel3X 4 11 2 11" xfId="48839" xr:uid="{82728F13-8071-4FC7-AFD1-90B654FD3B40}"/>
    <cellStyle name="SAPBEXHLevel3X 4 11 2 2" xfId="9126" xr:uid="{00000000-0005-0000-0000-0000CA7D0000}"/>
    <cellStyle name="SAPBEXHLevel3X 4 11 2 2 2" xfId="25122" xr:uid="{00000000-0005-0000-0000-0000CB7D0000}"/>
    <cellStyle name="SAPBEXHLevel3X 4 11 2 3" xfId="11945" xr:uid="{00000000-0005-0000-0000-0000CC7D0000}"/>
    <cellStyle name="SAPBEXHLevel3X 4 11 2 3 2" xfId="27789" xr:uid="{00000000-0005-0000-0000-0000CD7D0000}"/>
    <cellStyle name="SAPBEXHLevel3X 4 11 2 4" xfId="14924" xr:uid="{00000000-0005-0000-0000-0000CE7D0000}"/>
    <cellStyle name="SAPBEXHLevel3X 4 11 2 4 2" xfId="30375" xr:uid="{00000000-0005-0000-0000-0000CF7D0000}"/>
    <cellStyle name="SAPBEXHLevel3X 4 11 2 5" xfId="17267" xr:uid="{00000000-0005-0000-0000-0000D07D0000}"/>
    <cellStyle name="SAPBEXHLevel3X 4 11 2 5 2" xfId="32389" xr:uid="{00000000-0005-0000-0000-0000D17D0000}"/>
    <cellStyle name="SAPBEXHLevel3X 4 11 2 6" xfId="19876" xr:uid="{00000000-0005-0000-0000-0000D27D0000}"/>
    <cellStyle name="SAPBEXHLevel3X 4 11 2 6 2" xfId="34817" xr:uid="{00000000-0005-0000-0000-0000D37D0000}"/>
    <cellStyle name="SAPBEXHLevel3X 4 11 2 7" xfId="21999" xr:uid="{00000000-0005-0000-0000-0000D47D0000}"/>
    <cellStyle name="SAPBEXHLevel3X 4 11 2 7 2" xfId="36918" xr:uid="{00000000-0005-0000-0000-0000D57D0000}"/>
    <cellStyle name="SAPBEXHLevel3X 4 11 2 8" xfId="38454" xr:uid="{EAD5C58B-48B4-4351-A20B-07C41E53CE9A}"/>
    <cellStyle name="SAPBEXHLevel3X 4 11 2 9" xfId="44331" xr:uid="{99550C06-A49C-4E3E-8705-68018F9C80A5}"/>
    <cellStyle name="SAPBEXHLevel3X 4 11 3" xfId="8778" xr:uid="{00000000-0005-0000-0000-0000D67D0000}"/>
    <cellStyle name="SAPBEXHLevel3X 4 11 3 2" xfId="24807" xr:uid="{00000000-0005-0000-0000-0000D77D0000}"/>
    <cellStyle name="SAPBEXHLevel3X 4 11 4" xfId="11605" xr:uid="{00000000-0005-0000-0000-0000D87D0000}"/>
    <cellStyle name="SAPBEXHLevel3X 4 11 4 2" xfId="27472" xr:uid="{00000000-0005-0000-0000-0000D97D0000}"/>
    <cellStyle name="SAPBEXHLevel3X 4 11 5" xfId="15520" xr:uid="{00000000-0005-0000-0000-0000DA7D0000}"/>
    <cellStyle name="SAPBEXHLevel3X 4 11 5 2" xfId="30875" xr:uid="{00000000-0005-0000-0000-0000DB7D0000}"/>
    <cellStyle name="SAPBEXHLevel3X 4 11 6" xfId="16957" xr:uid="{00000000-0005-0000-0000-0000DC7D0000}"/>
    <cellStyle name="SAPBEXHLevel3X 4 11 6 2" xfId="32095" xr:uid="{00000000-0005-0000-0000-0000DD7D0000}"/>
    <cellStyle name="SAPBEXHLevel3X 4 11 7" xfId="19567" xr:uid="{00000000-0005-0000-0000-0000DE7D0000}"/>
    <cellStyle name="SAPBEXHLevel3X 4 11 7 2" xfId="34514" xr:uid="{00000000-0005-0000-0000-0000DF7D0000}"/>
    <cellStyle name="SAPBEXHLevel3X 4 11 8" xfId="40528" xr:uid="{0ED9B5FA-A187-4968-95CB-D66E50FAF060}"/>
    <cellStyle name="SAPBEXHLevel3X 4 11 9" xfId="43112" xr:uid="{B260F58B-94EA-493B-A5D6-AED3A6848EA0}"/>
    <cellStyle name="SAPBEXHLevel3X 4 12" xfId="3611" xr:uid="{00000000-0005-0000-0000-0000E07D0000}"/>
    <cellStyle name="SAPBEXHLevel3X 4 12 10" xfId="45306" xr:uid="{F9FE76FE-A969-4B9C-937B-0C41D92B92E1}"/>
    <cellStyle name="SAPBEXHLevel3X 4 12 11" xfId="47632" xr:uid="{00115AC5-1C2B-4C53-B55A-CD79DAB14FDB}"/>
    <cellStyle name="SAPBEXHLevel3X 4 12 2" xfId="3744" xr:uid="{00000000-0005-0000-0000-0000E17D0000}"/>
    <cellStyle name="SAPBEXHLevel3X 4 12 2 10" xfId="46522" xr:uid="{0B048599-8F5C-4CEE-BAB0-DFB0CF10F1EE}"/>
    <cellStyle name="SAPBEXHLevel3X 4 12 2 11" xfId="48840" xr:uid="{05875E64-65C9-4383-8EBE-9AFCB221AC13}"/>
    <cellStyle name="SAPBEXHLevel3X 4 12 2 2" xfId="8911" xr:uid="{00000000-0005-0000-0000-0000E27D0000}"/>
    <cellStyle name="SAPBEXHLevel3X 4 12 2 2 2" xfId="24940" xr:uid="{00000000-0005-0000-0000-0000E37D0000}"/>
    <cellStyle name="SAPBEXHLevel3X 4 12 2 3" xfId="11738" xr:uid="{00000000-0005-0000-0000-0000E47D0000}"/>
    <cellStyle name="SAPBEXHLevel3X 4 12 2 3 2" xfId="27605" xr:uid="{00000000-0005-0000-0000-0000E57D0000}"/>
    <cellStyle name="SAPBEXHLevel3X 4 12 2 4" xfId="13911" xr:uid="{00000000-0005-0000-0000-0000E67D0000}"/>
    <cellStyle name="SAPBEXHLevel3X 4 12 2 4 2" xfId="29499" xr:uid="{00000000-0005-0000-0000-0000E77D0000}"/>
    <cellStyle name="SAPBEXHLevel3X 4 12 2 5" xfId="17090" xr:uid="{00000000-0005-0000-0000-0000E87D0000}"/>
    <cellStyle name="SAPBEXHLevel3X 4 12 2 5 2" xfId="32228" xr:uid="{00000000-0005-0000-0000-0000E97D0000}"/>
    <cellStyle name="SAPBEXHLevel3X 4 12 2 6" xfId="19700" xr:uid="{00000000-0005-0000-0000-0000EA7D0000}"/>
    <cellStyle name="SAPBEXHLevel3X 4 12 2 6 2" xfId="34647" xr:uid="{00000000-0005-0000-0000-0000EB7D0000}"/>
    <cellStyle name="SAPBEXHLevel3X 4 12 2 7" xfId="22040" xr:uid="{00000000-0005-0000-0000-0000EC7D0000}"/>
    <cellStyle name="SAPBEXHLevel3X 4 12 2 7 2" xfId="36959" xr:uid="{00000000-0005-0000-0000-0000ED7D0000}"/>
    <cellStyle name="SAPBEXHLevel3X 4 12 2 8" xfId="38453" xr:uid="{3B73F6CD-BBCB-47F2-BC29-918E782C024E}"/>
    <cellStyle name="SAPBEXHLevel3X 4 12 2 9" xfId="44332" xr:uid="{DCC761AA-0CF7-4CD0-B3B6-8692EA53F087}"/>
    <cellStyle name="SAPBEXHLevel3X 4 12 3" xfId="8779" xr:uid="{00000000-0005-0000-0000-0000EE7D0000}"/>
    <cellStyle name="SAPBEXHLevel3X 4 12 3 2" xfId="24808" xr:uid="{00000000-0005-0000-0000-0000EF7D0000}"/>
    <cellStyle name="SAPBEXHLevel3X 4 12 4" xfId="11606" xr:uid="{00000000-0005-0000-0000-0000F07D0000}"/>
    <cellStyle name="SAPBEXHLevel3X 4 12 4 2" xfId="27473" xr:uid="{00000000-0005-0000-0000-0000F17D0000}"/>
    <cellStyle name="SAPBEXHLevel3X 4 12 5" xfId="13083" xr:uid="{00000000-0005-0000-0000-0000F27D0000}"/>
    <cellStyle name="SAPBEXHLevel3X 4 12 5 2" xfId="28863" xr:uid="{00000000-0005-0000-0000-0000F37D0000}"/>
    <cellStyle name="SAPBEXHLevel3X 4 12 6" xfId="16958" xr:uid="{00000000-0005-0000-0000-0000F47D0000}"/>
    <cellStyle name="SAPBEXHLevel3X 4 12 6 2" xfId="32096" xr:uid="{00000000-0005-0000-0000-0000F57D0000}"/>
    <cellStyle name="SAPBEXHLevel3X 4 12 7" xfId="19568" xr:uid="{00000000-0005-0000-0000-0000F67D0000}"/>
    <cellStyle name="SAPBEXHLevel3X 4 12 7 2" xfId="34515" xr:uid="{00000000-0005-0000-0000-0000F77D0000}"/>
    <cellStyle name="SAPBEXHLevel3X 4 12 8" xfId="39388" xr:uid="{2E205EC3-5588-421A-B44F-2AB5D3CB2BB9}"/>
    <cellStyle name="SAPBEXHLevel3X 4 12 9" xfId="43113" xr:uid="{54000AF5-061C-46EB-899F-C45521EC6EF3}"/>
    <cellStyle name="SAPBEXHLevel3X 4 13" xfId="3612" xr:uid="{00000000-0005-0000-0000-0000F87D0000}"/>
    <cellStyle name="SAPBEXHLevel3X 4 13 10" xfId="45307" xr:uid="{F0E784AA-6161-4845-9A64-9F562C826A5D}"/>
    <cellStyle name="SAPBEXHLevel3X 4 13 11" xfId="47633" xr:uid="{C10275FC-18C9-4C60-92DB-49EB096919AD}"/>
    <cellStyle name="SAPBEXHLevel3X 4 13 2" xfId="3745" xr:uid="{00000000-0005-0000-0000-0000F97D0000}"/>
    <cellStyle name="SAPBEXHLevel3X 4 13 2 10" xfId="46523" xr:uid="{F520E1C9-211C-4136-BAD8-A90A82B9842A}"/>
    <cellStyle name="SAPBEXHLevel3X 4 13 2 11" xfId="48841" xr:uid="{AB7087AA-8CEB-4B3D-8DD9-BD4F09008C9D}"/>
    <cellStyle name="SAPBEXHLevel3X 4 13 2 2" xfId="8912" xr:uid="{00000000-0005-0000-0000-0000FA7D0000}"/>
    <cellStyle name="SAPBEXHLevel3X 4 13 2 2 2" xfId="24941" xr:uid="{00000000-0005-0000-0000-0000FB7D0000}"/>
    <cellStyle name="SAPBEXHLevel3X 4 13 2 3" xfId="11739" xr:uid="{00000000-0005-0000-0000-0000FC7D0000}"/>
    <cellStyle name="SAPBEXHLevel3X 4 13 2 3 2" xfId="27606" xr:uid="{00000000-0005-0000-0000-0000FD7D0000}"/>
    <cellStyle name="SAPBEXHLevel3X 4 13 2 4" xfId="14328" xr:uid="{00000000-0005-0000-0000-0000FE7D0000}"/>
    <cellStyle name="SAPBEXHLevel3X 4 13 2 4 2" xfId="29851" xr:uid="{00000000-0005-0000-0000-0000FF7D0000}"/>
    <cellStyle name="SAPBEXHLevel3X 4 13 2 5" xfId="17091" xr:uid="{00000000-0005-0000-0000-0000007E0000}"/>
    <cellStyle name="SAPBEXHLevel3X 4 13 2 5 2" xfId="32229" xr:uid="{00000000-0005-0000-0000-0000017E0000}"/>
    <cellStyle name="SAPBEXHLevel3X 4 13 2 6" xfId="19701" xr:uid="{00000000-0005-0000-0000-0000027E0000}"/>
    <cellStyle name="SAPBEXHLevel3X 4 13 2 6 2" xfId="34648" xr:uid="{00000000-0005-0000-0000-0000037E0000}"/>
    <cellStyle name="SAPBEXHLevel3X 4 13 2 7" xfId="22043" xr:uid="{00000000-0005-0000-0000-0000047E0000}"/>
    <cellStyle name="SAPBEXHLevel3X 4 13 2 7 2" xfId="36962" xr:uid="{00000000-0005-0000-0000-0000057E0000}"/>
    <cellStyle name="SAPBEXHLevel3X 4 13 2 8" xfId="38452" xr:uid="{0D77CC99-DD6D-42DF-AD77-A12ACF771ACA}"/>
    <cellStyle name="SAPBEXHLevel3X 4 13 2 9" xfId="44333" xr:uid="{3261411C-DC8B-44E9-95E4-8350C77A5ECD}"/>
    <cellStyle name="SAPBEXHLevel3X 4 13 3" xfId="8780" xr:uid="{00000000-0005-0000-0000-0000067E0000}"/>
    <cellStyle name="SAPBEXHLevel3X 4 13 3 2" xfId="24809" xr:uid="{00000000-0005-0000-0000-0000077E0000}"/>
    <cellStyle name="SAPBEXHLevel3X 4 13 4" xfId="11607" xr:uid="{00000000-0005-0000-0000-0000087E0000}"/>
    <cellStyle name="SAPBEXHLevel3X 4 13 4 2" xfId="27474" xr:uid="{00000000-0005-0000-0000-0000097E0000}"/>
    <cellStyle name="SAPBEXHLevel3X 4 13 5" xfId="10508" xr:uid="{00000000-0005-0000-0000-00000A7E0000}"/>
    <cellStyle name="SAPBEXHLevel3X 4 13 5 2" xfId="26430" xr:uid="{00000000-0005-0000-0000-00000B7E0000}"/>
    <cellStyle name="SAPBEXHLevel3X 4 13 6" xfId="16959" xr:uid="{00000000-0005-0000-0000-00000C7E0000}"/>
    <cellStyle name="SAPBEXHLevel3X 4 13 6 2" xfId="32097" xr:uid="{00000000-0005-0000-0000-00000D7E0000}"/>
    <cellStyle name="SAPBEXHLevel3X 4 13 7" xfId="19569" xr:uid="{00000000-0005-0000-0000-00000E7E0000}"/>
    <cellStyle name="SAPBEXHLevel3X 4 13 7 2" xfId="34516" xr:uid="{00000000-0005-0000-0000-00000F7E0000}"/>
    <cellStyle name="SAPBEXHLevel3X 4 13 8" xfId="40527" xr:uid="{B9E27D76-27BC-4D6E-BC27-5FD4F9A826FF}"/>
    <cellStyle name="SAPBEXHLevel3X 4 13 9" xfId="43114" xr:uid="{6A6BA848-D5FE-4E15-A22D-FB66B79618F9}"/>
    <cellStyle name="SAPBEXHLevel3X 4 14" xfId="3613" xr:uid="{00000000-0005-0000-0000-0000107E0000}"/>
    <cellStyle name="SAPBEXHLevel3X 4 14 10" xfId="45308" xr:uid="{85E23C63-6EB3-4994-B129-3CB63954EEB7}"/>
    <cellStyle name="SAPBEXHLevel3X 4 14 11" xfId="47634" xr:uid="{FD0B5E5A-E119-4DD5-A058-DB072D54D060}"/>
    <cellStyle name="SAPBEXHLevel3X 4 14 2" xfId="2143" xr:uid="{00000000-0005-0000-0000-0000117E0000}"/>
    <cellStyle name="SAPBEXHLevel3X 4 14 2 10" xfId="46524" xr:uid="{DE76DF1A-8B9D-4AF2-B0EC-4835DE8D25FE}"/>
    <cellStyle name="SAPBEXHLevel3X 4 14 2 11" xfId="48842" xr:uid="{1AA6EFAE-D420-41E1-BA62-48FD8C78CAFF}"/>
    <cellStyle name="SAPBEXHLevel3X 4 14 2 2" xfId="7383" xr:uid="{00000000-0005-0000-0000-0000127E0000}"/>
    <cellStyle name="SAPBEXHLevel3X 4 14 2 2 2" xfId="23585" xr:uid="{00000000-0005-0000-0000-0000137E0000}"/>
    <cellStyle name="SAPBEXHLevel3X 4 14 2 3" xfId="10224" xr:uid="{00000000-0005-0000-0000-0000147E0000}"/>
    <cellStyle name="SAPBEXHLevel3X 4 14 2 3 2" xfId="26188" xr:uid="{00000000-0005-0000-0000-0000157E0000}"/>
    <cellStyle name="SAPBEXHLevel3X 4 14 2 4" xfId="15082" xr:uid="{00000000-0005-0000-0000-0000167E0000}"/>
    <cellStyle name="SAPBEXHLevel3X 4 14 2 4 2" xfId="30525" xr:uid="{00000000-0005-0000-0000-0000177E0000}"/>
    <cellStyle name="SAPBEXHLevel3X 4 14 2 5" xfId="15672" xr:uid="{00000000-0005-0000-0000-0000187E0000}"/>
    <cellStyle name="SAPBEXHLevel3X 4 14 2 5 2" xfId="30969" xr:uid="{00000000-0005-0000-0000-0000197E0000}"/>
    <cellStyle name="SAPBEXHLevel3X 4 14 2 6" xfId="18358" xr:uid="{00000000-0005-0000-0000-00001A7E0000}"/>
    <cellStyle name="SAPBEXHLevel3X 4 14 2 6 2" xfId="33421" xr:uid="{00000000-0005-0000-0000-00001B7E0000}"/>
    <cellStyle name="SAPBEXHLevel3X 4 14 2 7" xfId="22106" xr:uid="{00000000-0005-0000-0000-00001C7E0000}"/>
    <cellStyle name="SAPBEXHLevel3X 4 14 2 7 2" xfId="37019" xr:uid="{00000000-0005-0000-0000-00001D7E0000}"/>
    <cellStyle name="SAPBEXHLevel3X 4 14 2 8" xfId="38451" xr:uid="{7460D5DA-980C-4259-B7DE-79D45EA60FFC}"/>
    <cellStyle name="SAPBEXHLevel3X 4 14 2 9" xfId="44334" xr:uid="{1170FFD7-4F5F-4C1A-AB36-5224A7B1081B}"/>
    <cellStyle name="SAPBEXHLevel3X 4 14 3" xfId="8781" xr:uid="{00000000-0005-0000-0000-00001E7E0000}"/>
    <cellStyle name="SAPBEXHLevel3X 4 14 3 2" xfId="24810" xr:uid="{00000000-0005-0000-0000-00001F7E0000}"/>
    <cellStyle name="SAPBEXHLevel3X 4 14 4" xfId="11608" xr:uid="{00000000-0005-0000-0000-0000207E0000}"/>
    <cellStyle name="SAPBEXHLevel3X 4 14 4 2" xfId="27475" xr:uid="{00000000-0005-0000-0000-0000217E0000}"/>
    <cellStyle name="SAPBEXHLevel3X 4 14 5" xfId="14611" xr:uid="{00000000-0005-0000-0000-0000227E0000}"/>
    <cellStyle name="SAPBEXHLevel3X 4 14 5 2" xfId="30112" xr:uid="{00000000-0005-0000-0000-0000237E0000}"/>
    <cellStyle name="SAPBEXHLevel3X 4 14 6" xfId="16960" xr:uid="{00000000-0005-0000-0000-0000247E0000}"/>
    <cellStyle name="SAPBEXHLevel3X 4 14 6 2" xfId="32098" xr:uid="{00000000-0005-0000-0000-0000257E0000}"/>
    <cellStyle name="SAPBEXHLevel3X 4 14 7" xfId="19570" xr:uid="{00000000-0005-0000-0000-0000267E0000}"/>
    <cellStyle name="SAPBEXHLevel3X 4 14 7 2" xfId="34517" xr:uid="{00000000-0005-0000-0000-0000277E0000}"/>
    <cellStyle name="SAPBEXHLevel3X 4 14 8" xfId="39387" xr:uid="{333CAA74-65D7-46DC-AF49-8B9625DEACEF}"/>
    <cellStyle name="SAPBEXHLevel3X 4 14 9" xfId="43115" xr:uid="{FCFD881D-A01B-4BFD-913F-5AA699A5B9AD}"/>
    <cellStyle name="SAPBEXHLevel3X 4 15" xfId="3614" xr:uid="{00000000-0005-0000-0000-0000287E0000}"/>
    <cellStyle name="SAPBEXHLevel3X 4 15 10" xfId="45309" xr:uid="{0C0AE2B7-81C4-4413-A116-C8F0BA403FE4}"/>
    <cellStyle name="SAPBEXHLevel3X 4 15 11" xfId="47635" xr:uid="{20138A69-3BC8-44DA-A87C-8094BAC83151}"/>
    <cellStyle name="SAPBEXHLevel3X 4 15 2" xfId="3969" xr:uid="{00000000-0005-0000-0000-0000297E0000}"/>
    <cellStyle name="SAPBEXHLevel3X 4 15 2 10" xfId="46525" xr:uid="{83014635-AD6D-42E1-9BDB-602ED512FE88}"/>
    <cellStyle name="SAPBEXHLevel3X 4 15 2 11" xfId="48843" xr:uid="{D2A20D6A-E154-48E4-9083-FBEC05AE1BE9}"/>
    <cellStyle name="SAPBEXHLevel3X 4 15 2 2" xfId="9125" xr:uid="{00000000-0005-0000-0000-00002A7E0000}"/>
    <cellStyle name="SAPBEXHLevel3X 4 15 2 2 2" xfId="25121" xr:uid="{00000000-0005-0000-0000-00002B7E0000}"/>
    <cellStyle name="SAPBEXHLevel3X 4 15 2 3" xfId="11944" xr:uid="{00000000-0005-0000-0000-00002C7E0000}"/>
    <cellStyle name="SAPBEXHLevel3X 4 15 2 3 2" xfId="27788" xr:uid="{00000000-0005-0000-0000-00002D7E0000}"/>
    <cellStyle name="SAPBEXHLevel3X 4 15 2 4" xfId="13950" xr:uid="{00000000-0005-0000-0000-00002E7E0000}"/>
    <cellStyle name="SAPBEXHLevel3X 4 15 2 4 2" xfId="29533" xr:uid="{00000000-0005-0000-0000-00002F7E0000}"/>
    <cellStyle name="SAPBEXHLevel3X 4 15 2 5" xfId="17266" xr:uid="{00000000-0005-0000-0000-0000307E0000}"/>
    <cellStyle name="SAPBEXHLevel3X 4 15 2 5 2" xfId="32388" xr:uid="{00000000-0005-0000-0000-0000317E0000}"/>
    <cellStyle name="SAPBEXHLevel3X 4 15 2 6" xfId="19875" xr:uid="{00000000-0005-0000-0000-0000327E0000}"/>
    <cellStyle name="SAPBEXHLevel3X 4 15 2 6 2" xfId="34816" xr:uid="{00000000-0005-0000-0000-0000337E0000}"/>
    <cellStyle name="SAPBEXHLevel3X 4 15 2 7" xfId="21187" xr:uid="{00000000-0005-0000-0000-0000347E0000}"/>
    <cellStyle name="SAPBEXHLevel3X 4 15 2 7 2" xfId="36113" xr:uid="{00000000-0005-0000-0000-0000357E0000}"/>
    <cellStyle name="SAPBEXHLevel3X 4 15 2 8" xfId="38450" xr:uid="{61BFB16F-D3B6-4301-A80B-318CE12091BF}"/>
    <cellStyle name="SAPBEXHLevel3X 4 15 2 9" xfId="44335" xr:uid="{05029A4C-4342-4B44-BA74-E4A542E86544}"/>
    <cellStyle name="SAPBEXHLevel3X 4 15 3" xfId="8782" xr:uid="{00000000-0005-0000-0000-0000367E0000}"/>
    <cellStyle name="SAPBEXHLevel3X 4 15 3 2" xfId="24811" xr:uid="{00000000-0005-0000-0000-0000377E0000}"/>
    <cellStyle name="SAPBEXHLevel3X 4 15 4" xfId="11609" xr:uid="{00000000-0005-0000-0000-0000387E0000}"/>
    <cellStyle name="SAPBEXHLevel3X 4 15 4 2" xfId="27476" xr:uid="{00000000-0005-0000-0000-0000397E0000}"/>
    <cellStyle name="SAPBEXHLevel3X 4 15 5" xfId="15260" xr:uid="{00000000-0005-0000-0000-00003A7E0000}"/>
    <cellStyle name="SAPBEXHLevel3X 4 15 5 2" xfId="30669" xr:uid="{00000000-0005-0000-0000-00003B7E0000}"/>
    <cellStyle name="SAPBEXHLevel3X 4 15 6" xfId="16961" xr:uid="{00000000-0005-0000-0000-00003C7E0000}"/>
    <cellStyle name="SAPBEXHLevel3X 4 15 6 2" xfId="32099" xr:uid="{00000000-0005-0000-0000-00003D7E0000}"/>
    <cellStyle name="SAPBEXHLevel3X 4 15 7" xfId="19571" xr:uid="{00000000-0005-0000-0000-00003E7E0000}"/>
    <cellStyle name="SAPBEXHLevel3X 4 15 7 2" xfId="34518" xr:uid="{00000000-0005-0000-0000-00003F7E0000}"/>
    <cellStyle name="SAPBEXHLevel3X 4 15 8" xfId="40526" xr:uid="{D1BC9836-A467-4627-8D7D-AEAE2B38A143}"/>
    <cellStyle name="SAPBEXHLevel3X 4 15 9" xfId="43116" xr:uid="{E54A6690-858D-4EFA-AE2C-40B3CE891B2D}"/>
    <cellStyle name="SAPBEXHLevel3X 4 16" xfId="3608" xr:uid="{00000000-0005-0000-0000-0000407E0000}"/>
    <cellStyle name="SAPBEXHLevel3X 4 16 10" xfId="38973" xr:uid="{E12F942B-BEFC-461C-90B2-218AE0CA5355}"/>
    <cellStyle name="SAPBEXHLevel3X 4 16 11" xfId="44546" xr:uid="{6138AD8A-DA63-4541-824A-4F82BC8F42DE}"/>
    <cellStyle name="SAPBEXHLevel3X 4 16 12" xfId="46735" xr:uid="{9D6B60D5-285E-4DDB-9C09-D61ACA39D97F}"/>
    <cellStyle name="SAPBEXHLevel3X 4 16 13" xfId="49051" xr:uid="{4800BE16-27FD-4946-8938-F10C71754224}"/>
    <cellStyle name="SAPBEXHLevel3X 4 16 2" xfId="8776" xr:uid="{00000000-0005-0000-0000-0000417E0000}"/>
    <cellStyle name="SAPBEXHLevel3X 4 16 2 2" xfId="24805" xr:uid="{00000000-0005-0000-0000-0000427E0000}"/>
    <cellStyle name="SAPBEXHLevel3X 4 16 3" xfId="11603" xr:uid="{00000000-0005-0000-0000-0000437E0000}"/>
    <cellStyle name="SAPBEXHLevel3X 4 16 3 2" xfId="27470" xr:uid="{00000000-0005-0000-0000-0000447E0000}"/>
    <cellStyle name="SAPBEXHLevel3X 4 16 4" xfId="15519" xr:uid="{00000000-0005-0000-0000-0000457E0000}"/>
    <cellStyle name="SAPBEXHLevel3X 4 16 4 2" xfId="30874" xr:uid="{00000000-0005-0000-0000-0000467E0000}"/>
    <cellStyle name="SAPBEXHLevel3X 4 16 5" xfId="16955" xr:uid="{00000000-0005-0000-0000-0000477E0000}"/>
    <cellStyle name="SAPBEXHLevel3X 4 16 5 2" xfId="32093" xr:uid="{00000000-0005-0000-0000-0000487E0000}"/>
    <cellStyle name="SAPBEXHLevel3X 4 16 6" xfId="19565" xr:uid="{00000000-0005-0000-0000-0000497E0000}"/>
    <cellStyle name="SAPBEXHLevel3X 4 16 6 2" xfId="34512" xr:uid="{00000000-0005-0000-0000-00004A7E0000}"/>
    <cellStyle name="SAPBEXHLevel3X 4 16 7" xfId="21478" xr:uid="{00000000-0005-0000-0000-00004B7E0000}"/>
    <cellStyle name="SAPBEXHLevel3X 4 16 7 2" xfId="36404" xr:uid="{00000000-0005-0000-0000-00004C7E0000}"/>
    <cellStyle name="SAPBEXHLevel3X 4 16 8" xfId="6406" xr:uid="{00000000-0005-0000-0000-00004D7E0000}"/>
    <cellStyle name="SAPBEXHLevel3X 4 16 9" xfId="41433" xr:uid="{C33334D3-1365-4313-AD1F-781B614122B8}"/>
    <cellStyle name="SAPBEXHLevel3X 4 17" xfId="3741" xr:uid="{00000000-0005-0000-0000-00004E7E0000}"/>
    <cellStyle name="SAPBEXHLevel3X 4 17 10" xfId="45532" xr:uid="{B97B6879-01BF-4357-87B4-2083A86C701D}"/>
    <cellStyle name="SAPBEXHLevel3X 4 17 11" xfId="47854" xr:uid="{7AA6B153-7A0A-4CE6-BBAF-C46D6C197F14}"/>
    <cellStyle name="SAPBEXHLevel3X 4 17 2" xfId="8908" xr:uid="{00000000-0005-0000-0000-00004F7E0000}"/>
    <cellStyle name="SAPBEXHLevel3X 4 17 2 2" xfId="24937" xr:uid="{00000000-0005-0000-0000-0000507E0000}"/>
    <cellStyle name="SAPBEXHLevel3X 4 17 3" xfId="11735" xr:uid="{00000000-0005-0000-0000-0000517E0000}"/>
    <cellStyle name="SAPBEXHLevel3X 4 17 3 2" xfId="27602" xr:uid="{00000000-0005-0000-0000-0000527E0000}"/>
    <cellStyle name="SAPBEXHLevel3X 4 17 4" xfId="13910" xr:uid="{00000000-0005-0000-0000-0000537E0000}"/>
    <cellStyle name="SAPBEXHLevel3X 4 17 4 2" xfId="29498" xr:uid="{00000000-0005-0000-0000-0000547E0000}"/>
    <cellStyle name="SAPBEXHLevel3X 4 17 5" xfId="17087" xr:uid="{00000000-0005-0000-0000-0000557E0000}"/>
    <cellStyle name="SAPBEXHLevel3X 4 17 5 2" xfId="32225" xr:uid="{00000000-0005-0000-0000-0000567E0000}"/>
    <cellStyle name="SAPBEXHLevel3X 4 17 6" xfId="19697" xr:uid="{00000000-0005-0000-0000-0000577E0000}"/>
    <cellStyle name="SAPBEXHLevel3X 4 17 6 2" xfId="34644" xr:uid="{00000000-0005-0000-0000-0000587E0000}"/>
    <cellStyle name="SAPBEXHLevel3X 4 17 7" xfId="22025" xr:uid="{00000000-0005-0000-0000-0000597E0000}"/>
    <cellStyle name="SAPBEXHLevel3X 4 17 7 2" xfId="36944" xr:uid="{00000000-0005-0000-0000-00005A7E0000}"/>
    <cellStyle name="SAPBEXHLevel3X 4 17 8" xfId="40374" xr:uid="{DF02765F-9451-415A-B4FD-C6DB5FB2FB83}"/>
    <cellStyle name="SAPBEXHLevel3X 4 17 9" xfId="38861" xr:uid="{35025A35-CD5D-4164-9C1D-27811E7A3361}"/>
    <cellStyle name="SAPBEXHLevel3X 4 18" xfId="5345" xr:uid="{00000000-0005-0000-0000-00005B7E0000}"/>
    <cellStyle name="SAPBEXHLevel3X 4 18 2" xfId="22625" xr:uid="{00000000-0005-0000-0000-00005C7E0000}"/>
    <cellStyle name="SAPBEXHLevel3X 4 19" xfId="6834" xr:uid="{00000000-0005-0000-0000-00005D7E0000}"/>
    <cellStyle name="SAPBEXHLevel3X 4 19 2" xfId="23284" xr:uid="{00000000-0005-0000-0000-00005E7E0000}"/>
    <cellStyle name="SAPBEXHLevel3X 4 2" xfId="925" xr:uid="{00000000-0005-0000-0000-00005F7E0000}"/>
    <cellStyle name="SAPBEXHLevel3X 4 2 10" xfId="5101" xr:uid="{00000000-0005-0000-0000-0000607E0000}"/>
    <cellStyle name="SAPBEXHLevel3X 4 2 11" xfId="38060" xr:uid="{00000000-0005-0000-0000-0000617E0000}"/>
    <cellStyle name="SAPBEXHLevel3X 4 2 12" xfId="39386" xr:uid="{9D0F1661-BB8A-43D2-BA5C-5176473AA4F7}"/>
    <cellStyle name="SAPBEXHLevel3X 4 2 13" xfId="43117" xr:uid="{B3061E88-B647-46A8-9D57-1551CE1003B0}"/>
    <cellStyle name="SAPBEXHLevel3X 4 2 14" xfId="45310" xr:uid="{1FEFAC4F-138E-4C20-ACE3-6033710421E6}"/>
    <cellStyle name="SAPBEXHLevel3X 4 2 15" xfId="47636" xr:uid="{289BC5EB-2CFF-427B-BEA7-35F6A026A7F8}"/>
    <cellStyle name="SAPBEXHLevel3X 4 2 2" xfId="3615" xr:uid="{00000000-0005-0000-0000-0000627E0000}"/>
    <cellStyle name="SAPBEXHLevel3X 4 2 2 10" xfId="42359" xr:uid="{E102E34B-1663-4B0C-B357-2409F3C48FE5}"/>
    <cellStyle name="SAPBEXHLevel3X 4 2 2 11" xfId="46892" xr:uid="{A09A3D3A-03DB-47E1-958F-D4E9F5B6974A}"/>
    <cellStyle name="SAPBEXHLevel3X 4 2 2 12" xfId="49195" xr:uid="{A3031AE0-CDA0-4757-9C87-34CE126C1E94}"/>
    <cellStyle name="SAPBEXHLevel3X 4 2 2 2" xfId="8783" xr:uid="{00000000-0005-0000-0000-0000637E0000}"/>
    <cellStyle name="SAPBEXHLevel3X 4 2 2 2 2" xfId="24812" xr:uid="{00000000-0005-0000-0000-0000647E0000}"/>
    <cellStyle name="SAPBEXHLevel3X 4 2 2 3" xfId="11610" xr:uid="{00000000-0005-0000-0000-0000657E0000}"/>
    <cellStyle name="SAPBEXHLevel3X 4 2 2 3 2" xfId="27477" xr:uid="{00000000-0005-0000-0000-0000667E0000}"/>
    <cellStyle name="SAPBEXHLevel3X 4 2 2 4" xfId="15125" xr:uid="{00000000-0005-0000-0000-0000677E0000}"/>
    <cellStyle name="SAPBEXHLevel3X 4 2 2 4 2" xfId="30547" xr:uid="{00000000-0005-0000-0000-0000687E0000}"/>
    <cellStyle name="SAPBEXHLevel3X 4 2 2 5" xfId="16962" xr:uid="{00000000-0005-0000-0000-0000697E0000}"/>
    <cellStyle name="SAPBEXHLevel3X 4 2 2 5 2" xfId="32100" xr:uid="{00000000-0005-0000-0000-00006A7E0000}"/>
    <cellStyle name="SAPBEXHLevel3X 4 2 2 6" xfId="19572" xr:uid="{00000000-0005-0000-0000-00006B7E0000}"/>
    <cellStyle name="SAPBEXHLevel3X 4 2 2 6 2" xfId="34519" xr:uid="{00000000-0005-0000-0000-00006C7E0000}"/>
    <cellStyle name="SAPBEXHLevel3X 4 2 2 7" xfId="21485" xr:uid="{00000000-0005-0000-0000-00006D7E0000}"/>
    <cellStyle name="SAPBEXHLevel3X 4 2 2 7 2" xfId="36411" xr:uid="{00000000-0005-0000-0000-00006E7E0000}"/>
    <cellStyle name="SAPBEXHLevel3X 4 2 2 8" xfId="6407" xr:uid="{00000000-0005-0000-0000-00006F7E0000}"/>
    <cellStyle name="SAPBEXHLevel3X 4 2 2 9" xfId="41919" xr:uid="{DB980287-C2F6-4BD0-BF89-B1876D22D616}"/>
    <cellStyle name="SAPBEXHLevel3X 4 2 3" xfId="3968" xr:uid="{00000000-0005-0000-0000-0000707E0000}"/>
    <cellStyle name="SAPBEXHLevel3X 4 2 3 10" xfId="46526" xr:uid="{AA8593BB-53E1-4759-A106-E2FC205E3D3A}"/>
    <cellStyle name="SAPBEXHLevel3X 4 2 3 11" xfId="48844" xr:uid="{30FB9C3B-B187-421E-89B4-BA2082555355}"/>
    <cellStyle name="SAPBEXHLevel3X 4 2 3 2" xfId="9124" xr:uid="{00000000-0005-0000-0000-0000717E0000}"/>
    <cellStyle name="SAPBEXHLevel3X 4 2 3 2 2" xfId="25120" xr:uid="{00000000-0005-0000-0000-0000727E0000}"/>
    <cellStyle name="SAPBEXHLevel3X 4 2 3 3" xfId="11943" xr:uid="{00000000-0005-0000-0000-0000737E0000}"/>
    <cellStyle name="SAPBEXHLevel3X 4 2 3 3 2" xfId="27787" xr:uid="{00000000-0005-0000-0000-0000747E0000}"/>
    <cellStyle name="SAPBEXHLevel3X 4 2 3 4" xfId="14605" xr:uid="{00000000-0005-0000-0000-0000757E0000}"/>
    <cellStyle name="SAPBEXHLevel3X 4 2 3 4 2" xfId="30107" xr:uid="{00000000-0005-0000-0000-0000767E0000}"/>
    <cellStyle name="SAPBEXHLevel3X 4 2 3 5" xfId="17265" xr:uid="{00000000-0005-0000-0000-0000777E0000}"/>
    <cellStyle name="SAPBEXHLevel3X 4 2 3 5 2" xfId="32387" xr:uid="{00000000-0005-0000-0000-0000787E0000}"/>
    <cellStyle name="SAPBEXHLevel3X 4 2 3 6" xfId="19874" xr:uid="{00000000-0005-0000-0000-0000797E0000}"/>
    <cellStyle name="SAPBEXHLevel3X 4 2 3 6 2" xfId="34815" xr:uid="{00000000-0005-0000-0000-00007A7E0000}"/>
    <cellStyle name="SAPBEXHLevel3X 4 2 3 7" xfId="10333" xr:uid="{00000000-0005-0000-0000-00007B7E0000}"/>
    <cellStyle name="SAPBEXHLevel3X 4 2 3 7 2" xfId="26273" xr:uid="{00000000-0005-0000-0000-00007C7E0000}"/>
    <cellStyle name="SAPBEXHLevel3X 4 2 3 8" xfId="38449" xr:uid="{32374CC7-85D9-4BA5-8D96-1F4BE88C290C}"/>
    <cellStyle name="SAPBEXHLevel3X 4 2 3 9" xfId="44336" xr:uid="{AC3AF415-54B0-49F6-BF82-3F84EC35BA0B}"/>
    <cellStyle name="SAPBEXHLevel3X 4 2 4" xfId="5344" xr:uid="{00000000-0005-0000-0000-00007D7E0000}"/>
    <cellStyle name="SAPBEXHLevel3X 4 2 4 2" xfId="22624" xr:uid="{00000000-0005-0000-0000-00007E7E0000}"/>
    <cellStyle name="SAPBEXHLevel3X 4 2 5" xfId="6833" xr:uid="{00000000-0005-0000-0000-00007F7E0000}"/>
    <cellStyle name="SAPBEXHLevel3X 4 2 5 2" xfId="23283" xr:uid="{00000000-0005-0000-0000-0000807E0000}"/>
    <cellStyle name="SAPBEXHLevel3X 4 2 6" xfId="13380" xr:uid="{00000000-0005-0000-0000-0000817E0000}"/>
    <cellStyle name="SAPBEXHLevel3X 4 2 6 2" xfId="29065" xr:uid="{00000000-0005-0000-0000-0000827E0000}"/>
    <cellStyle name="SAPBEXHLevel3X 4 2 7" xfId="10397" xr:uid="{00000000-0005-0000-0000-0000837E0000}"/>
    <cellStyle name="SAPBEXHLevel3X 4 2 7 2" xfId="26324" xr:uid="{00000000-0005-0000-0000-0000847E0000}"/>
    <cellStyle name="SAPBEXHLevel3X 4 2 8" xfId="15445" xr:uid="{00000000-0005-0000-0000-0000857E0000}"/>
    <cellStyle name="SAPBEXHLevel3X 4 2 8 2" xfId="30815" xr:uid="{00000000-0005-0000-0000-0000867E0000}"/>
    <cellStyle name="SAPBEXHLevel3X 4 2 9" xfId="13916" xr:uid="{00000000-0005-0000-0000-0000877E0000}"/>
    <cellStyle name="SAPBEXHLevel3X 4 2 9 2" xfId="29503" xr:uid="{00000000-0005-0000-0000-0000887E0000}"/>
    <cellStyle name="SAPBEXHLevel3X 4 20" xfId="5908" xr:uid="{00000000-0005-0000-0000-0000897E0000}"/>
    <cellStyle name="SAPBEXHLevel3X 4 20 2" xfId="22892" xr:uid="{00000000-0005-0000-0000-00008A7E0000}"/>
    <cellStyle name="SAPBEXHLevel3X 4 21" xfId="12963" xr:uid="{00000000-0005-0000-0000-00008B7E0000}"/>
    <cellStyle name="SAPBEXHLevel3X 4 21 2" xfId="28785" xr:uid="{00000000-0005-0000-0000-00008C7E0000}"/>
    <cellStyle name="SAPBEXHLevel3X 4 22" xfId="6747" xr:uid="{00000000-0005-0000-0000-00008D7E0000}"/>
    <cellStyle name="SAPBEXHLevel3X 4 22 2" xfId="23226" xr:uid="{00000000-0005-0000-0000-00008E7E0000}"/>
    <cellStyle name="SAPBEXHLevel3X 4 23" xfId="13218" xr:uid="{00000000-0005-0000-0000-00008F7E0000}"/>
    <cellStyle name="SAPBEXHLevel3X 4 23 2" xfId="28987" xr:uid="{00000000-0005-0000-0000-0000907E0000}"/>
    <cellStyle name="SAPBEXHLevel3X 4 24" xfId="5100" xr:uid="{00000000-0005-0000-0000-0000917E0000}"/>
    <cellStyle name="SAPBEXHLevel3X 4 25" xfId="38059" xr:uid="{00000000-0005-0000-0000-0000927E0000}"/>
    <cellStyle name="SAPBEXHLevel3X 4 26" xfId="40187" xr:uid="{9D4B26CA-F14D-48EE-B0FE-530C052596A9}"/>
    <cellStyle name="SAPBEXHLevel3X 4 27" xfId="44822" xr:uid="{E5CD2F5E-A4A5-4A68-8F91-219784075167}"/>
    <cellStyle name="SAPBEXHLevel3X 4 28" xfId="44683" xr:uid="{CB912C5E-2BEA-4D4B-BD52-AB2BA64D86C5}"/>
    <cellStyle name="SAPBEXHLevel3X 4 3" xfId="926" xr:uid="{00000000-0005-0000-0000-0000937E0000}"/>
    <cellStyle name="SAPBEXHLevel3X 4 3 10" xfId="5102" xr:uid="{00000000-0005-0000-0000-0000947E0000}"/>
    <cellStyle name="SAPBEXHLevel3X 4 3 11" xfId="38061" xr:uid="{00000000-0005-0000-0000-0000957E0000}"/>
    <cellStyle name="SAPBEXHLevel3X 4 3 12" xfId="38219" xr:uid="{FD8C5C3A-D1E9-4BB5-B748-7E443B2450CD}"/>
    <cellStyle name="SAPBEXHLevel3X 4 3 13" xfId="43118" xr:uid="{A5C0F8A7-FF5D-4D96-81B3-6C44A96265F5}"/>
    <cellStyle name="SAPBEXHLevel3X 4 3 14" xfId="45311" xr:uid="{9BB31FD8-75B8-4EBF-81B8-DA6482C75B26}"/>
    <cellStyle name="SAPBEXHLevel3X 4 3 15" xfId="47637" xr:uid="{D9159132-6C32-4F6C-8C4C-0C01F441F922}"/>
    <cellStyle name="SAPBEXHLevel3X 4 3 2" xfId="3616" xr:uid="{00000000-0005-0000-0000-0000967E0000}"/>
    <cellStyle name="SAPBEXHLevel3X 4 3 2 10" xfId="44337" xr:uid="{CB88892D-640C-4385-B0F2-3A496E633078}"/>
    <cellStyle name="SAPBEXHLevel3X 4 3 2 11" xfId="46527" xr:uid="{FB7C085D-63EE-4F47-8036-6C8F6A9E051F}"/>
    <cellStyle name="SAPBEXHLevel3X 4 3 2 12" xfId="48845" xr:uid="{D5140421-52EC-4085-B0E9-D2058A78871C}"/>
    <cellStyle name="SAPBEXHLevel3X 4 3 2 2" xfId="8784" xr:uid="{00000000-0005-0000-0000-0000977E0000}"/>
    <cellStyle name="SAPBEXHLevel3X 4 3 2 2 2" xfId="24813" xr:uid="{00000000-0005-0000-0000-0000987E0000}"/>
    <cellStyle name="SAPBEXHLevel3X 4 3 2 3" xfId="11611" xr:uid="{00000000-0005-0000-0000-0000997E0000}"/>
    <cellStyle name="SAPBEXHLevel3X 4 3 2 3 2" xfId="27478" xr:uid="{00000000-0005-0000-0000-00009A7E0000}"/>
    <cellStyle name="SAPBEXHLevel3X 4 3 2 4" xfId="13010" xr:uid="{00000000-0005-0000-0000-00009B7E0000}"/>
    <cellStyle name="SAPBEXHLevel3X 4 3 2 4 2" xfId="28810" xr:uid="{00000000-0005-0000-0000-00009C7E0000}"/>
    <cellStyle name="SAPBEXHLevel3X 4 3 2 5" xfId="16963" xr:uid="{00000000-0005-0000-0000-00009D7E0000}"/>
    <cellStyle name="SAPBEXHLevel3X 4 3 2 5 2" xfId="32101" xr:uid="{00000000-0005-0000-0000-00009E7E0000}"/>
    <cellStyle name="SAPBEXHLevel3X 4 3 2 6" xfId="19573" xr:uid="{00000000-0005-0000-0000-00009F7E0000}"/>
    <cellStyle name="SAPBEXHLevel3X 4 3 2 6 2" xfId="34520" xr:uid="{00000000-0005-0000-0000-0000A07E0000}"/>
    <cellStyle name="SAPBEXHLevel3X 4 3 2 7" xfId="21486" xr:uid="{00000000-0005-0000-0000-0000A17E0000}"/>
    <cellStyle name="SAPBEXHLevel3X 4 3 2 7 2" xfId="36412" xr:uid="{00000000-0005-0000-0000-0000A27E0000}"/>
    <cellStyle name="SAPBEXHLevel3X 4 3 2 8" xfId="6408" xr:uid="{00000000-0005-0000-0000-0000A37E0000}"/>
    <cellStyle name="SAPBEXHLevel3X 4 3 2 9" xfId="38448" xr:uid="{B187BB92-9CD0-4B17-B8B1-D16536E2B217}"/>
    <cellStyle name="SAPBEXHLevel3X 4 3 3" xfId="3754" xr:uid="{00000000-0005-0000-0000-0000A47E0000}"/>
    <cellStyle name="SAPBEXHLevel3X 4 3 3 2" xfId="8920" xr:uid="{00000000-0005-0000-0000-0000A57E0000}"/>
    <cellStyle name="SAPBEXHLevel3X 4 3 3 2 2" xfId="24949" xr:uid="{00000000-0005-0000-0000-0000A67E0000}"/>
    <cellStyle name="SAPBEXHLevel3X 4 3 3 3" xfId="11747" xr:uid="{00000000-0005-0000-0000-0000A77E0000}"/>
    <cellStyle name="SAPBEXHLevel3X 4 3 3 3 2" xfId="27614" xr:uid="{00000000-0005-0000-0000-0000A87E0000}"/>
    <cellStyle name="SAPBEXHLevel3X 4 3 3 4" xfId="15130" xr:uid="{00000000-0005-0000-0000-0000A97E0000}"/>
    <cellStyle name="SAPBEXHLevel3X 4 3 3 4 2" xfId="30552" xr:uid="{00000000-0005-0000-0000-0000AA7E0000}"/>
    <cellStyle name="SAPBEXHLevel3X 4 3 3 5" xfId="17099" xr:uid="{00000000-0005-0000-0000-0000AB7E0000}"/>
    <cellStyle name="SAPBEXHLevel3X 4 3 3 5 2" xfId="32237" xr:uid="{00000000-0005-0000-0000-0000AC7E0000}"/>
    <cellStyle name="SAPBEXHLevel3X 4 3 3 6" xfId="19709" xr:uid="{00000000-0005-0000-0000-0000AD7E0000}"/>
    <cellStyle name="SAPBEXHLevel3X 4 3 3 6 2" xfId="34656" xr:uid="{00000000-0005-0000-0000-0000AE7E0000}"/>
    <cellStyle name="SAPBEXHLevel3X 4 3 3 7" xfId="22027" xr:uid="{00000000-0005-0000-0000-0000AF7E0000}"/>
    <cellStyle name="SAPBEXHLevel3X 4 3 3 7 2" xfId="36946" xr:uid="{00000000-0005-0000-0000-0000B07E0000}"/>
    <cellStyle name="SAPBEXHLevel3X 4 3 4" xfId="5343" xr:uid="{00000000-0005-0000-0000-0000B17E0000}"/>
    <cellStyle name="SAPBEXHLevel3X 4 3 4 2" xfId="22623" xr:uid="{00000000-0005-0000-0000-0000B27E0000}"/>
    <cellStyle name="SAPBEXHLevel3X 4 3 5" xfId="6832" xr:uid="{00000000-0005-0000-0000-0000B37E0000}"/>
    <cellStyle name="SAPBEXHLevel3X 4 3 5 2" xfId="23282" xr:uid="{00000000-0005-0000-0000-0000B47E0000}"/>
    <cellStyle name="SAPBEXHLevel3X 4 3 6" xfId="5973" xr:uid="{00000000-0005-0000-0000-0000B57E0000}"/>
    <cellStyle name="SAPBEXHLevel3X 4 3 6 2" xfId="22945" xr:uid="{00000000-0005-0000-0000-0000B67E0000}"/>
    <cellStyle name="SAPBEXHLevel3X 4 3 7" xfId="13747" xr:uid="{00000000-0005-0000-0000-0000B77E0000}"/>
    <cellStyle name="SAPBEXHLevel3X 4 3 7 2" xfId="29359" xr:uid="{00000000-0005-0000-0000-0000B87E0000}"/>
    <cellStyle name="SAPBEXHLevel3X 4 3 8" xfId="13491" xr:uid="{00000000-0005-0000-0000-0000B97E0000}"/>
    <cellStyle name="SAPBEXHLevel3X 4 3 8 2" xfId="29127" xr:uid="{00000000-0005-0000-0000-0000BA7E0000}"/>
    <cellStyle name="SAPBEXHLevel3X 4 3 9" xfId="18486" xr:uid="{00000000-0005-0000-0000-0000BB7E0000}"/>
    <cellStyle name="SAPBEXHLevel3X 4 3 9 2" xfId="33513" xr:uid="{00000000-0005-0000-0000-0000BC7E0000}"/>
    <cellStyle name="SAPBEXHLevel3X 4 4" xfId="3617" xr:uid="{00000000-0005-0000-0000-0000BD7E0000}"/>
    <cellStyle name="SAPBEXHLevel3X 4 4 10" xfId="43119" xr:uid="{8F321019-6579-474A-AD95-4761C34C7D4F}"/>
    <cellStyle name="SAPBEXHLevel3X 4 4 11" xfId="45312" xr:uid="{20CE7A9D-DD39-457A-B416-D8A5CF2268C8}"/>
    <cellStyle name="SAPBEXHLevel3X 4 4 12" xfId="47638" xr:uid="{BAD73673-827B-4C9F-B13C-9C21AC50C81D}"/>
    <cellStyle name="SAPBEXHLevel3X 4 4 2" xfId="2144" xr:uid="{00000000-0005-0000-0000-0000BE7E0000}"/>
    <cellStyle name="SAPBEXHLevel3X 4 4 2 10" xfId="46528" xr:uid="{004A88A1-2669-4925-9A11-D13FD6A7DD55}"/>
    <cellStyle name="SAPBEXHLevel3X 4 4 2 11" xfId="48846" xr:uid="{B7F5331E-AA11-4FAB-8227-A70560CE6424}"/>
    <cellStyle name="SAPBEXHLevel3X 4 4 2 2" xfId="7384" xr:uid="{00000000-0005-0000-0000-0000BF7E0000}"/>
    <cellStyle name="SAPBEXHLevel3X 4 4 2 2 2" xfId="23586" xr:uid="{00000000-0005-0000-0000-0000C07E0000}"/>
    <cellStyle name="SAPBEXHLevel3X 4 4 2 3" xfId="10225" xr:uid="{00000000-0005-0000-0000-0000C17E0000}"/>
    <cellStyle name="SAPBEXHLevel3X 4 4 2 3 2" xfId="26189" xr:uid="{00000000-0005-0000-0000-0000C27E0000}"/>
    <cellStyle name="SAPBEXHLevel3X 4 4 2 4" xfId="15083" xr:uid="{00000000-0005-0000-0000-0000C37E0000}"/>
    <cellStyle name="SAPBEXHLevel3X 4 4 2 4 2" xfId="30526" xr:uid="{00000000-0005-0000-0000-0000C47E0000}"/>
    <cellStyle name="SAPBEXHLevel3X 4 4 2 5" xfId="15673" xr:uid="{00000000-0005-0000-0000-0000C57E0000}"/>
    <cellStyle name="SAPBEXHLevel3X 4 4 2 5 2" xfId="30970" xr:uid="{00000000-0005-0000-0000-0000C67E0000}"/>
    <cellStyle name="SAPBEXHLevel3X 4 4 2 6" xfId="18359" xr:uid="{00000000-0005-0000-0000-0000C77E0000}"/>
    <cellStyle name="SAPBEXHLevel3X 4 4 2 6 2" xfId="33422" xr:uid="{00000000-0005-0000-0000-0000C87E0000}"/>
    <cellStyle name="SAPBEXHLevel3X 4 4 2 7" xfId="14950" xr:uid="{00000000-0005-0000-0000-0000C97E0000}"/>
    <cellStyle name="SAPBEXHLevel3X 4 4 2 7 2" xfId="30400" xr:uid="{00000000-0005-0000-0000-0000CA7E0000}"/>
    <cellStyle name="SAPBEXHLevel3X 4 4 2 8" xfId="38447" xr:uid="{46B738CB-AC3D-4754-964A-F4DBEB788C59}"/>
    <cellStyle name="SAPBEXHLevel3X 4 4 2 9" xfId="44338" xr:uid="{81C8BA5D-8863-4A85-9754-A73FF51F0B91}"/>
    <cellStyle name="SAPBEXHLevel3X 4 4 3" xfId="8785" xr:uid="{00000000-0005-0000-0000-0000CB7E0000}"/>
    <cellStyle name="SAPBEXHLevel3X 4 4 3 2" xfId="24814" xr:uid="{00000000-0005-0000-0000-0000CC7E0000}"/>
    <cellStyle name="SAPBEXHLevel3X 4 4 4" xfId="11612" xr:uid="{00000000-0005-0000-0000-0000CD7E0000}"/>
    <cellStyle name="SAPBEXHLevel3X 4 4 4 2" xfId="27479" xr:uid="{00000000-0005-0000-0000-0000CE7E0000}"/>
    <cellStyle name="SAPBEXHLevel3X 4 4 5" xfId="13745" xr:uid="{00000000-0005-0000-0000-0000CF7E0000}"/>
    <cellStyle name="SAPBEXHLevel3X 4 4 5 2" xfId="29357" xr:uid="{00000000-0005-0000-0000-0000D07E0000}"/>
    <cellStyle name="SAPBEXHLevel3X 4 4 6" xfId="16964" xr:uid="{00000000-0005-0000-0000-0000D17E0000}"/>
    <cellStyle name="SAPBEXHLevel3X 4 4 6 2" xfId="32102" xr:uid="{00000000-0005-0000-0000-0000D27E0000}"/>
    <cellStyle name="SAPBEXHLevel3X 4 4 7" xfId="19574" xr:uid="{00000000-0005-0000-0000-0000D37E0000}"/>
    <cellStyle name="SAPBEXHLevel3X 4 4 7 2" xfId="34521" xr:uid="{00000000-0005-0000-0000-0000D47E0000}"/>
    <cellStyle name="SAPBEXHLevel3X 4 4 8" xfId="22198" xr:uid="{00000000-0005-0000-0000-0000D57E0000}"/>
    <cellStyle name="SAPBEXHLevel3X 4 4 9" xfId="40525" xr:uid="{F8B42D92-D33A-4A69-9B83-1427D32436B5}"/>
    <cellStyle name="SAPBEXHLevel3X 4 5" xfId="3618" xr:uid="{00000000-0005-0000-0000-0000D67E0000}"/>
    <cellStyle name="SAPBEXHLevel3X 4 5 10" xfId="45313" xr:uid="{BE376DF4-B303-4EBB-8D46-FEBB6CE6A739}"/>
    <cellStyle name="SAPBEXHLevel3X 4 5 11" xfId="47639" xr:uid="{D988E29D-462C-44CC-81FE-2B6012156B79}"/>
    <cellStyle name="SAPBEXHLevel3X 4 5 2" xfId="2145" xr:uid="{00000000-0005-0000-0000-0000D77E0000}"/>
    <cellStyle name="SAPBEXHLevel3X 4 5 2 10" xfId="46529" xr:uid="{00A231B3-8E58-483A-BDF3-4EE10B340892}"/>
    <cellStyle name="SAPBEXHLevel3X 4 5 2 11" xfId="48847" xr:uid="{4A73BAAC-7053-4BFD-B55B-F2F60DD18E46}"/>
    <cellStyle name="SAPBEXHLevel3X 4 5 2 2" xfId="7385" xr:uid="{00000000-0005-0000-0000-0000D87E0000}"/>
    <cellStyle name="SAPBEXHLevel3X 4 5 2 2 2" xfId="23587" xr:uid="{00000000-0005-0000-0000-0000D97E0000}"/>
    <cellStyle name="SAPBEXHLevel3X 4 5 2 3" xfId="10226" xr:uid="{00000000-0005-0000-0000-0000DA7E0000}"/>
    <cellStyle name="SAPBEXHLevel3X 4 5 2 3 2" xfId="26190" xr:uid="{00000000-0005-0000-0000-0000DB7E0000}"/>
    <cellStyle name="SAPBEXHLevel3X 4 5 2 4" xfId="14698" xr:uid="{00000000-0005-0000-0000-0000DC7E0000}"/>
    <cellStyle name="SAPBEXHLevel3X 4 5 2 4 2" xfId="30183" xr:uid="{00000000-0005-0000-0000-0000DD7E0000}"/>
    <cellStyle name="SAPBEXHLevel3X 4 5 2 5" xfId="15674" xr:uid="{00000000-0005-0000-0000-0000DE7E0000}"/>
    <cellStyle name="SAPBEXHLevel3X 4 5 2 5 2" xfId="30971" xr:uid="{00000000-0005-0000-0000-0000DF7E0000}"/>
    <cellStyle name="SAPBEXHLevel3X 4 5 2 6" xfId="18360" xr:uid="{00000000-0005-0000-0000-0000E07E0000}"/>
    <cellStyle name="SAPBEXHLevel3X 4 5 2 6 2" xfId="33423" xr:uid="{00000000-0005-0000-0000-0000E17E0000}"/>
    <cellStyle name="SAPBEXHLevel3X 4 5 2 7" xfId="22107" xr:uid="{00000000-0005-0000-0000-0000E27E0000}"/>
    <cellStyle name="SAPBEXHLevel3X 4 5 2 7 2" xfId="37020" xr:uid="{00000000-0005-0000-0000-0000E37E0000}"/>
    <cellStyle name="SAPBEXHLevel3X 4 5 2 8" xfId="38446" xr:uid="{30C0597D-B38B-4440-9E92-3410A2C097D8}"/>
    <cellStyle name="SAPBEXHLevel3X 4 5 2 9" xfId="44339" xr:uid="{2040B3D0-D901-4321-95D1-61808BC95F97}"/>
    <cellStyle name="SAPBEXHLevel3X 4 5 3" xfId="8786" xr:uid="{00000000-0005-0000-0000-0000E47E0000}"/>
    <cellStyle name="SAPBEXHLevel3X 4 5 3 2" xfId="24815" xr:uid="{00000000-0005-0000-0000-0000E57E0000}"/>
    <cellStyle name="SAPBEXHLevel3X 4 5 4" xfId="11613" xr:uid="{00000000-0005-0000-0000-0000E67E0000}"/>
    <cellStyle name="SAPBEXHLevel3X 4 5 4 2" xfId="27480" xr:uid="{00000000-0005-0000-0000-0000E77E0000}"/>
    <cellStyle name="SAPBEXHLevel3X 4 5 5" xfId="13087" xr:uid="{00000000-0005-0000-0000-0000E87E0000}"/>
    <cellStyle name="SAPBEXHLevel3X 4 5 5 2" xfId="28867" xr:uid="{00000000-0005-0000-0000-0000E97E0000}"/>
    <cellStyle name="SAPBEXHLevel3X 4 5 6" xfId="16965" xr:uid="{00000000-0005-0000-0000-0000EA7E0000}"/>
    <cellStyle name="SAPBEXHLevel3X 4 5 6 2" xfId="32103" xr:uid="{00000000-0005-0000-0000-0000EB7E0000}"/>
    <cellStyle name="SAPBEXHLevel3X 4 5 7" xfId="19575" xr:uid="{00000000-0005-0000-0000-0000EC7E0000}"/>
    <cellStyle name="SAPBEXHLevel3X 4 5 7 2" xfId="34522" xr:uid="{00000000-0005-0000-0000-0000ED7E0000}"/>
    <cellStyle name="SAPBEXHLevel3X 4 5 8" xfId="39385" xr:uid="{B6483805-62A6-4D69-8E90-F23B453C662C}"/>
    <cellStyle name="SAPBEXHLevel3X 4 5 9" xfId="43120" xr:uid="{9BB6BB52-F8BE-4A6C-A8C2-011E401231D4}"/>
    <cellStyle name="SAPBEXHLevel3X 4 6" xfId="3619" xr:uid="{00000000-0005-0000-0000-0000EE7E0000}"/>
    <cellStyle name="SAPBEXHLevel3X 4 6 10" xfId="45314" xr:uid="{E824671D-1E09-44C5-AFDE-9DDC5B1A4AEC}"/>
    <cellStyle name="SAPBEXHLevel3X 4 6 11" xfId="47640" xr:uid="{7661B018-8FE2-463C-BB15-3BB3B5351574}"/>
    <cellStyle name="SAPBEXHLevel3X 4 6 2" xfId="3967" xr:uid="{00000000-0005-0000-0000-0000EF7E0000}"/>
    <cellStyle name="SAPBEXHLevel3X 4 6 2 10" xfId="46530" xr:uid="{9F7E2161-D053-4804-A0C8-7336DCE37FC2}"/>
    <cellStyle name="SAPBEXHLevel3X 4 6 2 11" xfId="48848" xr:uid="{FAE1ACFE-C6AE-4BB7-9A87-786943FC83AF}"/>
    <cellStyle name="SAPBEXHLevel3X 4 6 2 2" xfId="9123" xr:uid="{00000000-0005-0000-0000-0000F07E0000}"/>
    <cellStyle name="SAPBEXHLevel3X 4 6 2 2 2" xfId="25119" xr:uid="{00000000-0005-0000-0000-0000F17E0000}"/>
    <cellStyle name="SAPBEXHLevel3X 4 6 2 3" xfId="11942" xr:uid="{00000000-0005-0000-0000-0000F27E0000}"/>
    <cellStyle name="SAPBEXHLevel3X 4 6 2 3 2" xfId="27786" xr:uid="{00000000-0005-0000-0000-0000F37E0000}"/>
    <cellStyle name="SAPBEXHLevel3X 4 6 2 4" xfId="14925" xr:uid="{00000000-0005-0000-0000-0000F47E0000}"/>
    <cellStyle name="SAPBEXHLevel3X 4 6 2 4 2" xfId="30376" xr:uid="{00000000-0005-0000-0000-0000F57E0000}"/>
    <cellStyle name="SAPBEXHLevel3X 4 6 2 5" xfId="17264" xr:uid="{00000000-0005-0000-0000-0000F67E0000}"/>
    <cellStyle name="SAPBEXHLevel3X 4 6 2 5 2" xfId="32386" xr:uid="{00000000-0005-0000-0000-0000F77E0000}"/>
    <cellStyle name="SAPBEXHLevel3X 4 6 2 6" xfId="19873" xr:uid="{00000000-0005-0000-0000-0000F87E0000}"/>
    <cellStyle name="SAPBEXHLevel3X 4 6 2 6 2" xfId="34814" xr:uid="{00000000-0005-0000-0000-0000F97E0000}"/>
    <cellStyle name="SAPBEXHLevel3X 4 6 2 7" xfId="22119" xr:uid="{00000000-0005-0000-0000-0000FA7E0000}"/>
    <cellStyle name="SAPBEXHLevel3X 4 6 2 7 2" xfId="37030" xr:uid="{00000000-0005-0000-0000-0000FB7E0000}"/>
    <cellStyle name="SAPBEXHLevel3X 4 6 2 8" xfId="38445" xr:uid="{996AB012-0EC0-4ED2-842F-F12875D1EA13}"/>
    <cellStyle name="SAPBEXHLevel3X 4 6 2 9" xfId="44340" xr:uid="{B714235C-9D6B-4BC0-8B61-A2E6C4AEBF42}"/>
    <cellStyle name="SAPBEXHLevel3X 4 6 3" xfId="8787" xr:uid="{00000000-0005-0000-0000-0000FC7E0000}"/>
    <cellStyle name="SAPBEXHLevel3X 4 6 3 2" xfId="24816" xr:uid="{00000000-0005-0000-0000-0000FD7E0000}"/>
    <cellStyle name="SAPBEXHLevel3X 4 6 4" xfId="11614" xr:uid="{00000000-0005-0000-0000-0000FE7E0000}"/>
    <cellStyle name="SAPBEXHLevel3X 4 6 4 2" xfId="27481" xr:uid="{00000000-0005-0000-0000-0000FF7E0000}"/>
    <cellStyle name="SAPBEXHLevel3X 4 6 5" xfId="15521" xr:uid="{00000000-0005-0000-0000-0000007F0000}"/>
    <cellStyle name="SAPBEXHLevel3X 4 6 5 2" xfId="30876" xr:uid="{00000000-0005-0000-0000-0000017F0000}"/>
    <cellStyle name="SAPBEXHLevel3X 4 6 6" xfId="16966" xr:uid="{00000000-0005-0000-0000-0000027F0000}"/>
    <cellStyle name="SAPBEXHLevel3X 4 6 6 2" xfId="32104" xr:uid="{00000000-0005-0000-0000-0000037F0000}"/>
    <cellStyle name="SAPBEXHLevel3X 4 6 7" xfId="19576" xr:uid="{00000000-0005-0000-0000-0000047F0000}"/>
    <cellStyle name="SAPBEXHLevel3X 4 6 7 2" xfId="34523" xr:uid="{00000000-0005-0000-0000-0000057F0000}"/>
    <cellStyle name="SAPBEXHLevel3X 4 6 8" xfId="40524" xr:uid="{CD245564-CA28-4359-AFB5-D84991F9392C}"/>
    <cellStyle name="SAPBEXHLevel3X 4 6 9" xfId="43121" xr:uid="{7991F05F-79D4-4AF9-97EC-9E1598FDFBFD}"/>
    <cellStyle name="SAPBEXHLevel3X 4 7" xfId="3620" xr:uid="{00000000-0005-0000-0000-0000067F0000}"/>
    <cellStyle name="SAPBEXHLevel3X 4 7 10" xfId="45315" xr:uid="{2AD2691A-D419-4174-B704-B1B7683EAAFD}"/>
    <cellStyle name="SAPBEXHLevel3X 4 7 11" xfId="47641" xr:uid="{86283F5D-19C5-4B95-90CB-8A69CABE0095}"/>
    <cellStyle name="SAPBEXHLevel3X 4 7 2" xfId="3966" xr:uid="{00000000-0005-0000-0000-0000077F0000}"/>
    <cellStyle name="SAPBEXHLevel3X 4 7 2 10" xfId="46531" xr:uid="{4ECBBF04-0AC9-4E24-A687-59601D540CE2}"/>
    <cellStyle name="SAPBEXHLevel3X 4 7 2 11" xfId="48849" xr:uid="{D1CEB353-70F6-4DE8-B19D-59162B0B7A85}"/>
    <cellStyle name="SAPBEXHLevel3X 4 7 2 2" xfId="9122" xr:uid="{00000000-0005-0000-0000-0000087F0000}"/>
    <cellStyle name="SAPBEXHLevel3X 4 7 2 2 2" xfId="25118" xr:uid="{00000000-0005-0000-0000-0000097F0000}"/>
    <cellStyle name="SAPBEXHLevel3X 4 7 2 3" xfId="11941" xr:uid="{00000000-0005-0000-0000-00000A7F0000}"/>
    <cellStyle name="SAPBEXHLevel3X 4 7 2 3 2" xfId="27785" xr:uid="{00000000-0005-0000-0000-00000B7F0000}"/>
    <cellStyle name="SAPBEXHLevel3X 4 7 2 4" xfId="13949" xr:uid="{00000000-0005-0000-0000-00000C7F0000}"/>
    <cellStyle name="SAPBEXHLevel3X 4 7 2 4 2" xfId="29532" xr:uid="{00000000-0005-0000-0000-00000D7F0000}"/>
    <cellStyle name="SAPBEXHLevel3X 4 7 2 5" xfId="17263" xr:uid="{00000000-0005-0000-0000-00000E7F0000}"/>
    <cellStyle name="SAPBEXHLevel3X 4 7 2 5 2" xfId="32385" xr:uid="{00000000-0005-0000-0000-00000F7F0000}"/>
    <cellStyle name="SAPBEXHLevel3X 4 7 2 6" xfId="19872" xr:uid="{00000000-0005-0000-0000-0000107F0000}"/>
    <cellStyle name="SAPBEXHLevel3X 4 7 2 6 2" xfId="34813" xr:uid="{00000000-0005-0000-0000-0000117F0000}"/>
    <cellStyle name="SAPBEXHLevel3X 4 7 2 7" xfId="21779" xr:uid="{00000000-0005-0000-0000-0000127F0000}"/>
    <cellStyle name="SAPBEXHLevel3X 4 7 2 7 2" xfId="36701" xr:uid="{00000000-0005-0000-0000-0000137F0000}"/>
    <cellStyle name="SAPBEXHLevel3X 4 7 2 8" xfId="38444" xr:uid="{4D4CC365-EA31-44F3-A0BF-99D8C2DDB9CE}"/>
    <cellStyle name="SAPBEXHLevel3X 4 7 2 9" xfId="44341" xr:uid="{CE42E46F-6468-4963-82C5-BDE4E4BAB638}"/>
    <cellStyle name="SAPBEXHLevel3X 4 7 3" xfId="8788" xr:uid="{00000000-0005-0000-0000-0000147F0000}"/>
    <cellStyle name="SAPBEXHLevel3X 4 7 3 2" xfId="24817" xr:uid="{00000000-0005-0000-0000-0000157F0000}"/>
    <cellStyle name="SAPBEXHLevel3X 4 7 4" xfId="11615" xr:uid="{00000000-0005-0000-0000-0000167F0000}"/>
    <cellStyle name="SAPBEXHLevel3X 4 7 4 2" xfId="27482" xr:uid="{00000000-0005-0000-0000-0000177F0000}"/>
    <cellStyle name="SAPBEXHLevel3X 4 7 5" xfId="13089" xr:uid="{00000000-0005-0000-0000-0000187F0000}"/>
    <cellStyle name="SAPBEXHLevel3X 4 7 5 2" xfId="28869" xr:uid="{00000000-0005-0000-0000-0000197F0000}"/>
    <cellStyle name="SAPBEXHLevel3X 4 7 6" xfId="16967" xr:uid="{00000000-0005-0000-0000-00001A7F0000}"/>
    <cellStyle name="SAPBEXHLevel3X 4 7 6 2" xfId="32105" xr:uid="{00000000-0005-0000-0000-00001B7F0000}"/>
    <cellStyle name="SAPBEXHLevel3X 4 7 7" xfId="19577" xr:uid="{00000000-0005-0000-0000-00001C7F0000}"/>
    <cellStyle name="SAPBEXHLevel3X 4 7 7 2" xfId="34524" xr:uid="{00000000-0005-0000-0000-00001D7F0000}"/>
    <cellStyle name="SAPBEXHLevel3X 4 7 8" xfId="41992" xr:uid="{3B8AEFC8-E1C4-4F40-9836-9215FE934D31}"/>
    <cellStyle name="SAPBEXHLevel3X 4 7 9" xfId="43122" xr:uid="{E5ED627A-A39C-432A-8538-DB29B31BF8C3}"/>
    <cellStyle name="SAPBEXHLevel3X 4 8" xfId="3621" xr:uid="{00000000-0005-0000-0000-00001E7F0000}"/>
    <cellStyle name="SAPBEXHLevel3X 4 8 10" xfId="45316" xr:uid="{1B960AEF-9D68-4DD8-987F-AEC435E6401A}"/>
    <cellStyle name="SAPBEXHLevel3X 4 8 11" xfId="47642" xr:uid="{F7BFC670-BFA8-47B8-AF35-4F72956F4423}"/>
    <cellStyle name="SAPBEXHLevel3X 4 8 2" xfId="2146" xr:uid="{00000000-0005-0000-0000-00001F7F0000}"/>
    <cellStyle name="SAPBEXHLevel3X 4 8 2 10" xfId="46532" xr:uid="{E2D0209D-4F3C-461C-B3E0-0CA29B7B6468}"/>
    <cellStyle name="SAPBEXHLevel3X 4 8 2 11" xfId="48850" xr:uid="{EA9B74D4-44E6-4DD8-973A-398B615BEB6B}"/>
    <cellStyle name="SAPBEXHLevel3X 4 8 2 2" xfId="7386" xr:uid="{00000000-0005-0000-0000-0000207F0000}"/>
    <cellStyle name="SAPBEXHLevel3X 4 8 2 2 2" xfId="23588" xr:uid="{00000000-0005-0000-0000-0000217F0000}"/>
    <cellStyle name="SAPBEXHLevel3X 4 8 2 3" xfId="10227" xr:uid="{00000000-0005-0000-0000-0000227F0000}"/>
    <cellStyle name="SAPBEXHLevel3X 4 8 2 3 2" xfId="26191" xr:uid="{00000000-0005-0000-0000-0000237F0000}"/>
    <cellStyle name="SAPBEXHLevel3X 4 8 2 4" xfId="14213" xr:uid="{00000000-0005-0000-0000-0000247F0000}"/>
    <cellStyle name="SAPBEXHLevel3X 4 8 2 4 2" xfId="29754" xr:uid="{00000000-0005-0000-0000-0000257F0000}"/>
    <cellStyle name="SAPBEXHLevel3X 4 8 2 5" xfId="15675" xr:uid="{00000000-0005-0000-0000-0000267F0000}"/>
    <cellStyle name="SAPBEXHLevel3X 4 8 2 5 2" xfId="30972" xr:uid="{00000000-0005-0000-0000-0000277F0000}"/>
    <cellStyle name="SAPBEXHLevel3X 4 8 2 6" xfId="18361" xr:uid="{00000000-0005-0000-0000-0000287F0000}"/>
    <cellStyle name="SAPBEXHLevel3X 4 8 2 6 2" xfId="33424" xr:uid="{00000000-0005-0000-0000-0000297F0000}"/>
    <cellStyle name="SAPBEXHLevel3X 4 8 2 7" xfId="10359" xr:uid="{00000000-0005-0000-0000-00002A7F0000}"/>
    <cellStyle name="SAPBEXHLevel3X 4 8 2 7 2" xfId="26297" xr:uid="{00000000-0005-0000-0000-00002B7F0000}"/>
    <cellStyle name="SAPBEXHLevel3X 4 8 2 8" xfId="38443" xr:uid="{F4018059-DCC8-4BA9-8D11-FE0707794269}"/>
    <cellStyle name="SAPBEXHLevel3X 4 8 2 9" xfId="44342" xr:uid="{8610781B-70B2-40FF-B63C-5C32B5A73CD9}"/>
    <cellStyle name="SAPBEXHLevel3X 4 8 3" xfId="8789" xr:uid="{00000000-0005-0000-0000-00002C7F0000}"/>
    <cellStyle name="SAPBEXHLevel3X 4 8 3 2" xfId="24818" xr:uid="{00000000-0005-0000-0000-00002D7F0000}"/>
    <cellStyle name="SAPBEXHLevel3X 4 8 4" xfId="11616" xr:uid="{00000000-0005-0000-0000-00002E7F0000}"/>
    <cellStyle name="SAPBEXHLevel3X 4 8 4 2" xfId="27483" xr:uid="{00000000-0005-0000-0000-00002F7F0000}"/>
    <cellStyle name="SAPBEXHLevel3X 4 8 5" xfId="15524" xr:uid="{00000000-0005-0000-0000-0000307F0000}"/>
    <cellStyle name="SAPBEXHLevel3X 4 8 5 2" xfId="30879" xr:uid="{00000000-0005-0000-0000-0000317F0000}"/>
    <cellStyle name="SAPBEXHLevel3X 4 8 6" xfId="16968" xr:uid="{00000000-0005-0000-0000-0000327F0000}"/>
    <cellStyle name="SAPBEXHLevel3X 4 8 6 2" xfId="32106" xr:uid="{00000000-0005-0000-0000-0000337F0000}"/>
    <cellStyle name="SAPBEXHLevel3X 4 8 7" xfId="19578" xr:uid="{00000000-0005-0000-0000-0000347F0000}"/>
    <cellStyle name="SAPBEXHLevel3X 4 8 7 2" xfId="34525" xr:uid="{00000000-0005-0000-0000-0000357F0000}"/>
    <cellStyle name="SAPBEXHLevel3X 4 8 8" xfId="41819" xr:uid="{D98DCD7B-E8CB-4D16-97D4-0123667838C0}"/>
    <cellStyle name="SAPBEXHLevel3X 4 8 9" xfId="43123" xr:uid="{0003BDF0-6107-421C-AFFD-CB7BE5F01978}"/>
    <cellStyle name="SAPBEXHLevel3X 4 9" xfId="3622" xr:uid="{00000000-0005-0000-0000-0000367F0000}"/>
    <cellStyle name="SAPBEXHLevel3X 4 9 10" xfId="45317" xr:uid="{59C430EE-C8FF-4E10-80F6-0435081F2C53}"/>
    <cellStyle name="SAPBEXHLevel3X 4 9 11" xfId="47643" xr:uid="{9AD1D936-4680-477B-99AB-EE9B451B83D9}"/>
    <cellStyle name="SAPBEXHLevel3X 4 9 2" xfId="2147" xr:uid="{00000000-0005-0000-0000-0000377F0000}"/>
    <cellStyle name="SAPBEXHLevel3X 4 9 2 10" xfId="46533" xr:uid="{53F87077-DD59-404A-8732-50E9C6A49B5D}"/>
    <cellStyle name="SAPBEXHLevel3X 4 9 2 11" xfId="48851" xr:uid="{74F228AB-97F3-408A-BFB3-97FDBBBECC71}"/>
    <cellStyle name="SAPBEXHLevel3X 4 9 2 2" xfId="7387" xr:uid="{00000000-0005-0000-0000-0000387F0000}"/>
    <cellStyle name="SAPBEXHLevel3X 4 9 2 2 2" xfId="23589" xr:uid="{00000000-0005-0000-0000-0000397F0000}"/>
    <cellStyle name="SAPBEXHLevel3X 4 9 2 3" xfId="10228" xr:uid="{00000000-0005-0000-0000-00003A7F0000}"/>
    <cellStyle name="SAPBEXHLevel3X 4 9 2 3 2" xfId="26192" xr:uid="{00000000-0005-0000-0000-00003B7F0000}"/>
    <cellStyle name="SAPBEXHLevel3X 4 9 2 4" xfId="14697" xr:uid="{00000000-0005-0000-0000-00003C7F0000}"/>
    <cellStyle name="SAPBEXHLevel3X 4 9 2 4 2" xfId="30182" xr:uid="{00000000-0005-0000-0000-00003D7F0000}"/>
    <cellStyle name="SAPBEXHLevel3X 4 9 2 5" xfId="15676" xr:uid="{00000000-0005-0000-0000-00003E7F0000}"/>
    <cellStyle name="SAPBEXHLevel3X 4 9 2 5 2" xfId="30973" xr:uid="{00000000-0005-0000-0000-00003F7F0000}"/>
    <cellStyle name="SAPBEXHLevel3X 4 9 2 6" xfId="18362" xr:uid="{00000000-0005-0000-0000-0000407F0000}"/>
    <cellStyle name="SAPBEXHLevel3X 4 9 2 6 2" xfId="33425" xr:uid="{00000000-0005-0000-0000-0000417F0000}"/>
    <cellStyle name="SAPBEXHLevel3X 4 9 2 7" xfId="22028" xr:uid="{00000000-0005-0000-0000-0000427F0000}"/>
    <cellStyle name="SAPBEXHLevel3X 4 9 2 7 2" xfId="36947" xr:uid="{00000000-0005-0000-0000-0000437F0000}"/>
    <cellStyle name="SAPBEXHLevel3X 4 9 2 8" xfId="38442" xr:uid="{085F8791-930C-4CAC-9E85-6E7267A91C95}"/>
    <cellStyle name="SAPBEXHLevel3X 4 9 2 9" xfId="44343" xr:uid="{376D0AED-FAC8-4C38-8178-7DC4A33537B7}"/>
    <cellStyle name="SAPBEXHLevel3X 4 9 3" xfId="8790" xr:uid="{00000000-0005-0000-0000-0000447F0000}"/>
    <cellStyle name="SAPBEXHLevel3X 4 9 3 2" xfId="24819" xr:uid="{00000000-0005-0000-0000-0000457F0000}"/>
    <cellStyle name="SAPBEXHLevel3X 4 9 4" xfId="11617" xr:uid="{00000000-0005-0000-0000-0000467F0000}"/>
    <cellStyle name="SAPBEXHLevel3X 4 9 4 2" xfId="27484" xr:uid="{00000000-0005-0000-0000-0000477F0000}"/>
    <cellStyle name="SAPBEXHLevel3X 4 9 5" xfId="13096" xr:uid="{00000000-0005-0000-0000-0000487F0000}"/>
    <cellStyle name="SAPBEXHLevel3X 4 9 5 2" xfId="28876" xr:uid="{00000000-0005-0000-0000-0000497F0000}"/>
    <cellStyle name="SAPBEXHLevel3X 4 9 6" xfId="16969" xr:uid="{00000000-0005-0000-0000-00004A7F0000}"/>
    <cellStyle name="SAPBEXHLevel3X 4 9 6 2" xfId="32107" xr:uid="{00000000-0005-0000-0000-00004B7F0000}"/>
    <cellStyle name="SAPBEXHLevel3X 4 9 7" xfId="19579" xr:uid="{00000000-0005-0000-0000-00004C7F0000}"/>
    <cellStyle name="SAPBEXHLevel3X 4 9 7 2" xfId="34526" xr:uid="{00000000-0005-0000-0000-00004D7F0000}"/>
    <cellStyle name="SAPBEXHLevel3X 4 9 8" xfId="39384" xr:uid="{04DD2330-E811-4793-BD3C-B834507E9BF1}"/>
    <cellStyle name="SAPBEXHLevel3X 4 9 9" xfId="43124" xr:uid="{F6F89374-1ABE-4EEB-AD47-FE7DAC53FD14}"/>
    <cellStyle name="SAPBEXHLevel3X 5" xfId="927" xr:uid="{00000000-0005-0000-0000-00004E7F0000}"/>
    <cellStyle name="SAPBEXHLevel3X 5 10" xfId="3624" xr:uid="{00000000-0005-0000-0000-00004F7F0000}"/>
    <cellStyle name="SAPBEXHLevel3X 5 10 10" xfId="45318" xr:uid="{228A3B41-E35E-4FE4-A2BD-4E0F32782304}"/>
    <cellStyle name="SAPBEXHLevel3X 5 10 11" xfId="47644" xr:uid="{B5DCB316-3BA2-4EC8-BECF-891700314020}"/>
    <cellStyle name="SAPBEXHLevel3X 5 10 2" xfId="3965" xr:uid="{00000000-0005-0000-0000-0000507F0000}"/>
    <cellStyle name="SAPBEXHLevel3X 5 10 2 10" xfId="46534" xr:uid="{00058FBE-8853-465B-B705-7E9A6F5F8D6B}"/>
    <cellStyle name="SAPBEXHLevel3X 5 10 2 11" xfId="48852" xr:uid="{8978FDFC-D994-4FBF-B25F-1F61562A9232}"/>
    <cellStyle name="SAPBEXHLevel3X 5 10 2 2" xfId="9121" xr:uid="{00000000-0005-0000-0000-0000517F0000}"/>
    <cellStyle name="SAPBEXHLevel3X 5 10 2 2 2" xfId="25117" xr:uid="{00000000-0005-0000-0000-0000527F0000}"/>
    <cellStyle name="SAPBEXHLevel3X 5 10 2 3" xfId="11940" xr:uid="{00000000-0005-0000-0000-0000537F0000}"/>
    <cellStyle name="SAPBEXHLevel3X 5 10 2 3 2" xfId="27784" xr:uid="{00000000-0005-0000-0000-0000547F0000}"/>
    <cellStyle name="SAPBEXHLevel3X 5 10 2 4" xfId="15241" xr:uid="{00000000-0005-0000-0000-0000557F0000}"/>
    <cellStyle name="SAPBEXHLevel3X 5 10 2 4 2" xfId="30654" xr:uid="{00000000-0005-0000-0000-0000567F0000}"/>
    <cellStyle name="SAPBEXHLevel3X 5 10 2 5" xfId="17262" xr:uid="{00000000-0005-0000-0000-0000577F0000}"/>
    <cellStyle name="SAPBEXHLevel3X 5 10 2 5 2" xfId="32384" xr:uid="{00000000-0005-0000-0000-0000587F0000}"/>
    <cellStyle name="SAPBEXHLevel3X 5 10 2 6" xfId="19871" xr:uid="{00000000-0005-0000-0000-0000597F0000}"/>
    <cellStyle name="SAPBEXHLevel3X 5 10 2 6 2" xfId="34812" xr:uid="{00000000-0005-0000-0000-00005A7F0000}"/>
    <cellStyle name="SAPBEXHLevel3X 5 10 2 7" xfId="13290" xr:uid="{00000000-0005-0000-0000-00005B7F0000}"/>
    <cellStyle name="SAPBEXHLevel3X 5 10 2 7 2" xfId="29031" xr:uid="{00000000-0005-0000-0000-00005C7F0000}"/>
    <cellStyle name="SAPBEXHLevel3X 5 10 2 8" xfId="38441" xr:uid="{81011F6A-EC46-4645-AECF-60C958386B0F}"/>
    <cellStyle name="SAPBEXHLevel3X 5 10 2 9" xfId="44344" xr:uid="{31C42237-19A9-44AF-82DA-FD2FA9E9F821}"/>
    <cellStyle name="SAPBEXHLevel3X 5 10 3" xfId="8792" xr:uid="{00000000-0005-0000-0000-00005D7F0000}"/>
    <cellStyle name="SAPBEXHLevel3X 5 10 3 2" xfId="24821" xr:uid="{00000000-0005-0000-0000-00005E7F0000}"/>
    <cellStyle name="SAPBEXHLevel3X 5 10 4" xfId="11619" xr:uid="{00000000-0005-0000-0000-00005F7F0000}"/>
    <cellStyle name="SAPBEXHLevel3X 5 10 4 2" xfId="27486" xr:uid="{00000000-0005-0000-0000-0000607F0000}"/>
    <cellStyle name="SAPBEXHLevel3X 5 10 5" xfId="13515" xr:uid="{00000000-0005-0000-0000-0000617F0000}"/>
    <cellStyle name="SAPBEXHLevel3X 5 10 5 2" xfId="29140" xr:uid="{00000000-0005-0000-0000-0000627F0000}"/>
    <cellStyle name="SAPBEXHLevel3X 5 10 6" xfId="16971" xr:uid="{00000000-0005-0000-0000-0000637F0000}"/>
    <cellStyle name="SAPBEXHLevel3X 5 10 6 2" xfId="32109" xr:uid="{00000000-0005-0000-0000-0000647F0000}"/>
    <cellStyle name="SAPBEXHLevel3X 5 10 7" xfId="19581" xr:uid="{00000000-0005-0000-0000-0000657F0000}"/>
    <cellStyle name="SAPBEXHLevel3X 5 10 7 2" xfId="34528" xr:uid="{00000000-0005-0000-0000-0000667F0000}"/>
    <cellStyle name="SAPBEXHLevel3X 5 10 8" xfId="40522" xr:uid="{BC2CDCA6-8A91-461D-BAB7-3A8E8BA14E01}"/>
    <cellStyle name="SAPBEXHLevel3X 5 10 9" xfId="43125" xr:uid="{70C8B931-EDC8-4522-822C-45D97B4EB376}"/>
    <cellStyle name="SAPBEXHLevel3X 5 11" xfId="3625" xr:uid="{00000000-0005-0000-0000-0000677F0000}"/>
    <cellStyle name="SAPBEXHLevel3X 5 11 10" xfId="45319" xr:uid="{C1DD33F1-3827-4035-A8B5-A8B597DEDE9E}"/>
    <cellStyle name="SAPBEXHLevel3X 5 11 11" xfId="47645" xr:uid="{BA89B2F6-5D7B-4774-AD09-69F3FC5F28E0}"/>
    <cellStyle name="SAPBEXHLevel3X 5 11 2" xfId="3964" xr:uid="{00000000-0005-0000-0000-0000687F0000}"/>
    <cellStyle name="SAPBEXHLevel3X 5 11 2 10" xfId="46535" xr:uid="{F08D4585-C2F7-4CB8-B108-15E77CD4CA56}"/>
    <cellStyle name="SAPBEXHLevel3X 5 11 2 11" xfId="48853" xr:uid="{520FF355-C3B9-4ABC-80AE-2C133E516799}"/>
    <cellStyle name="SAPBEXHLevel3X 5 11 2 2" xfId="9120" xr:uid="{00000000-0005-0000-0000-0000697F0000}"/>
    <cellStyle name="SAPBEXHLevel3X 5 11 2 2 2" xfId="25116" xr:uid="{00000000-0005-0000-0000-00006A7F0000}"/>
    <cellStyle name="SAPBEXHLevel3X 5 11 2 3" xfId="11939" xr:uid="{00000000-0005-0000-0000-00006B7F0000}"/>
    <cellStyle name="SAPBEXHLevel3X 5 11 2 3 2" xfId="27783" xr:uid="{00000000-0005-0000-0000-00006C7F0000}"/>
    <cellStyle name="SAPBEXHLevel3X 5 11 2 4" xfId="14332" xr:uid="{00000000-0005-0000-0000-00006D7F0000}"/>
    <cellStyle name="SAPBEXHLevel3X 5 11 2 4 2" xfId="29855" xr:uid="{00000000-0005-0000-0000-00006E7F0000}"/>
    <cellStyle name="SAPBEXHLevel3X 5 11 2 5" xfId="17261" xr:uid="{00000000-0005-0000-0000-00006F7F0000}"/>
    <cellStyle name="SAPBEXHLevel3X 5 11 2 5 2" xfId="32383" xr:uid="{00000000-0005-0000-0000-0000707F0000}"/>
    <cellStyle name="SAPBEXHLevel3X 5 11 2 6" xfId="19870" xr:uid="{00000000-0005-0000-0000-0000717F0000}"/>
    <cellStyle name="SAPBEXHLevel3X 5 11 2 6 2" xfId="34811" xr:uid="{00000000-0005-0000-0000-0000727F0000}"/>
    <cellStyle name="SAPBEXHLevel3X 5 11 2 7" xfId="22118" xr:uid="{00000000-0005-0000-0000-0000737F0000}"/>
    <cellStyle name="SAPBEXHLevel3X 5 11 2 7 2" xfId="37029" xr:uid="{00000000-0005-0000-0000-0000747F0000}"/>
    <cellStyle name="SAPBEXHLevel3X 5 11 2 8" xfId="38440" xr:uid="{B7BDF565-8EB7-4841-90DC-9D173D065ECD}"/>
    <cellStyle name="SAPBEXHLevel3X 5 11 2 9" xfId="44345" xr:uid="{FB5F3D3E-FD69-4242-979C-93F88B9C6CD4}"/>
    <cellStyle name="SAPBEXHLevel3X 5 11 3" xfId="8793" xr:uid="{00000000-0005-0000-0000-0000757F0000}"/>
    <cellStyle name="SAPBEXHLevel3X 5 11 3 2" xfId="24822" xr:uid="{00000000-0005-0000-0000-0000767F0000}"/>
    <cellStyle name="SAPBEXHLevel3X 5 11 4" xfId="11620" xr:uid="{00000000-0005-0000-0000-0000777F0000}"/>
    <cellStyle name="SAPBEXHLevel3X 5 11 4 2" xfId="27487" xr:uid="{00000000-0005-0000-0000-0000787F0000}"/>
    <cellStyle name="SAPBEXHLevel3X 5 11 5" xfId="13611" xr:uid="{00000000-0005-0000-0000-0000797F0000}"/>
    <cellStyle name="SAPBEXHLevel3X 5 11 5 2" xfId="29235" xr:uid="{00000000-0005-0000-0000-00007A7F0000}"/>
    <cellStyle name="SAPBEXHLevel3X 5 11 6" xfId="16972" xr:uid="{00000000-0005-0000-0000-00007B7F0000}"/>
    <cellStyle name="SAPBEXHLevel3X 5 11 6 2" xfId="32110" xr:uid="{00000000-0005-0000-0000-00007C7F0000}"/>
    <cellStyle name="SAPBEXHLevel3X 5 11 7" xfId="19582" xr:uid="{00000000-0005-0000-0000-00007D7F0000}"/>
    <cellStyle name="SAPBEXHLevel3X 5 11 7 2" xfId="34529" xr:uid="{00000000-0005-0000-0000-00007E7F0000}"/>
    <cellStyle name="SAPBEXHLevel3X 5 11 8" xfId="40523" xr:uid="{B092E502-8E82-4688-96E6-DE8F6A14DD2D}"/>
    <cellStyle name="SAPBEXHLevel3X 5 11 9" xfId="43126" xr:uid="{3B163EA0-8C66-417B-ACDC-A74DEB2792F0}"/>
    <cellStyle name="SAPBEXHLevel3X 5 12" xfId="3626" xr:uid="{00000000-0005-0000-0000-00007F7F0000}"/>
    <cellStyle name="SAPBEXHLevel3X 5 12 10" xfId="45320" xr:uid="{A341D8E6-CD9F-41F5-93BA-3F82359154E6}"/>
    <cellStyle name="SAPBEXHLevel3X 5 12 11" xfId="47646" xr:uid="{5B102584-C3DF-43E7-9395-2A6D992AE3C8}"/>
    <cellStyle name="SAPBEXHLevel3X 5 12 2" xfId="3769" xr:uid="{00000000-0005-0000-0000-0000807F0000}"/>
    <cellStyle name="SAPBEXHLevel3X 5 12 2 10" xfId="46536" xr:uid="{F08180AC-EA4F-4277-B5AF-DC575E9A4D27}"/>
    <cellStyle name="SAPBEXHLevel3X 5 12 2 11" xfId="48854" xr:uid="{9D5F4E59-FAC2-4131-9512-27F907A8EB62}"/>
    <cellStyle name="SAPBEXHLevel3X 5 12 2 2" xfId="8935" xr:uid="{00000000-0005-0000-0000-0000817F0000}"/>
    <cellStyle name="SAPBEXHLevel3X 5 12 2 2 2" xfId="24964" xr:uid="{00000000-0005-0000-0000-0000827F0000}"/>
    <cellStyle name="SAPBEXHLevel3X 5 12 2 3" xfId="11762" xr:uid="{00000000-0005-0000-0000-0000837F0000}"/>
    <cellStyle name="SAPBEXHLevel3X 5 12 2 3 2" xfId="27629" xr:uid="{00000000-0005-0000-0000-0000847F0000}"/>
    <cellStyle name="SAPBEXHLevel3X 5 12 2 4" xfId="13743" xr:uid="{00000000-0005-0000-0000-0000857F0000}"/>
    <cellStyle name="SAPBEXHLevel3X 5 12 2 4 2" xfId="29355" xr:uid="{00000000-0005-0000-0000-0000867F0000}"/>
    <cellStyle name="SAPBEXHLevel3X 5 12 2 5" xfId="17114" xr:uid="{00000000-0005-0000-0000-0000877F0000}"/>
    <cellStyle name="SAPBEXHLevel3X 5 12 2 5 2" xfId="32252" xr:uid="{00000000-0005-0000-0000-0000887F0000}"/>
    <cellStyle name="SAPBEXHLevel3X 5 12 2 6" xfId="19724" xr:uid="{00000000-0005-0000-0000-0000897F0000}"/>
    <cellStyle name="SAPBEXHLevel3X 5 12 2 6 2" xfId="34671" xr:uid="{00000000-0005-0000-0000-00008A7F0000}"/>
    <cellStyle name="SAPBEXHLevel3X 5 12 2 7" xfId="22037" xr:uid="{00000000-0005-0000-0000-00008B7F0000}"/>
    <cellStyle name="SAPBEXHLevel3X 5 12 2 7 2" xfId="36956" xr:uid="{00000000-0005-0000-0000-00008C7F0000}"/>
    <cellStyle name="SAPBEXHLevel3X 5 12 2 8" xfId="38439" xr:uid="{D7D54AF4-680C-42F7-A940-64C24E6BB3F9}"/>
    <cellStyle name="SAPBEXHLevel3X 5 12 2 9" xfId="44346" xr:uid="{A602B733-B726-4F45-9FDB-FC24AA7DB047}"/>
    <cellStyle name="SAPBEXHLevel3X 5 12 3" xfId="8794" xr:uid="{00000000-0005-0000-0000-00008D7F0000}"/>
    <cellStyle name="SAPBEXHLevel3X 5 12 3 2" xfId="24823" xr:uid="{00000000-0005-0000-0000-00008E7F0000}"/>
    <cellStyle name="SAPBEXHLevel3X 5 12 4" xfId="11621" xr:uid="{00000000-0005-0000-0000-00008F7F0000}"/>
    <cellStyle name="SAPBEXHLevel3X 5 12 4 2" xfId="27488" xr:uid="{00000000-0005-0000-0000-0000907F0000}"/>
    <cellStyle name="SAPBEXHLevel3X 5 12 5" xfId="13904" xr:uid="{00000000-0005-0000-0000-0000917F0000}"/>
    <cellStyle name="SAPBEXHLevel3X 5 12 5 2" xfId="29492" xr:uid="{00000000-0005-0000-0000-0000927F0000}"/>
    <cellStyle name="SAPBEXHLevel3X 5 12 6" xfId="16973" xr:uid="{00000000-0005-0000-0000-0000937F0000}"/>
    <cellStyle name="SAPBEXHLevel3X 5 12 6 2" xfId="32111" xr:uid="{00000000-0005-0000-0000-0000947F0000}"/>
    <cellStyle name="SAPBEXHLevel3X 5 12 7" xfId="19583" xr:uid="{00000000-0005-0000-0000-0000957F0000}"/>
    <cellStyle name="SAPBEXHLevel3X 5 12 7 2" xfId="34530" xr:uid="{00000000-0005-0000-0000-0000967F0000}"/>
    <cellStyle name="SAPBEXHLevel3X 5 12 8" xfId="39383" xr:uid="{C3EEEFDF-9553-4AA4-A1C8-79CD18D4FCC8}"/>
    <cellStyle name="SAPBEXHLevel3X 5 12 9" xfId="43127" xr:uid="{9F94B981-52E0-4EDA-9514-29CA32444E5D}"/>
    <cellStyle name="SAPBEXHLevel3X 5 13" xfId="3627" xr:uid="{00000000-0005-0000-0000-0000977F0000}"/>
    <cellStyle name="SAPBEXHLevel3X 5 13 10" xfId="45321" xr:uid="{8CCFA179-15A4-4AB8-993F-AEDD4A34EABD}"/>
    <cellStyle name="SAPBEXHLevel3X 5 13 11" xfId="47647" xr:uid="{EC3FE3AD-A34E-440B-99A7-49C714294B1E}"/>
    <cellStyle name="SAPBEXHLevel3X 5 13 2" xfId="3777" xr:uid="{00000000-0005-0000-0000-0000987F0000}"/>
    <cellStyle name="SAPBEXHLevel3X 5 13 2 10" xfId="46537" xr:uid="{670E4DD3-ACF0-4E4C-A7D5-84386E665514}"/>
    <cellStyle name="SAPBEXHLevel3X 5 13 2 11" xfId="48855" xr:uid="{89ABCCF9-B620-4FA4-8780-DE0FBC3F140A}"/>
    <cellStyle name="SAPBEXHLevel3X 5 13 2 2" xfId="8943" xr:uid="{00000000-0005-0000-0000-0000997F0000}"/>
    <cellStyle name="SAPBEXHLevel3X 5 13 2 2 2" xfId="24972" xr:uid="{00000000-0005-0000-0000-00009A7F0000}"/>
    <cellStyle name="SAPBEXHLevel3X 5 13 2 3" xfId="11769" xr:uid="{00000000-0005-0000-0000-00009B7F0000}"/>
    <cellStyle name="SAPBEXHLevel3X 5 13 2 3 2" xfId="27636" xr:uid="{00000000-0005-0000-0000-00009C7F0000}"/>
    <cellStyle name="SAPBEXHLevel3X 5 13 2 4" xfId="13432" xr:uid="{00000000-0005-0000-0000-00009D7F0000}"/>
    <cellStyle name="SAPBEXHLevel3X 5 13 2 4 2" xfId="29095" xr:uid="{00000000-0005-0000-0000-00009E7F0000}"/>
    <cellStyle name="SAPBEXHLevel3X 5 13 2 5" xfId="17121" xr:uid="{00000000-0005-0000-0000-00009F7F0000}"/>
    <cellStyle name="SAPBEXHLevel3X 5 13 2 5 2" xfId="32259" xr:uid="{00000000-0005-0000-0000-0000A07F0000}"/>
    <cellStyle name="SAPBEXHLevel3X 5 13 2 6" xfId="19731" xr:uid="{00000000-0005-0000-0000-0000A17F0000}"/>
    <cellStyle name="SAPBEXHLevel3X 5 13 2 6 2" xfId="34678" xr:uid="{00000000-0005-0000-0000-0000A27F0000}"/>
    <cellStyle name="SAPBEXHLevel3X 5 13 2 7" xfId="21013" xr:uid="{00000000-0005-0000-0000-0000A37F0000}"/>
    <cellStyle name="SAPBEXHLevel3X 5 13 2 7 2" xfId="35939" xr:uid="{00000000-0005-0000-0000-0000A47F0000}"/>
    <cellStyle name="SAPBEXHLevel3X 5 13 2 8" xfId="38438" xr:uid="{18679148-AE7A-449B-B25D-5B313C622AF0}"/>
    <cellStyle name="SAPBEXHLevel3X 5 13 2 9" xfId="44347" xr:uid="{AD97F4AF-FD5E-4462-B0FB-A924C1A04EE8}"/>
    <cellStyle name="SAPBEXHLevel3X 5 13 3" xfId="8795" xr:uid="{00000000-0005-0000-0000-0000A57F0000}"/>
    <cellStyle name="SAPBEXHLevel3X 5 13 3 2" xfId="24824" xr:uid="{00000000-0005-0000-0000-0000A67F0000}"/>
    <cellStyle name="SAPBEXHLevel3X 5 13 4" xfId="11622" xr:uid="{00000000-0005-0000-0000-0000A77F0000}"/>
    <cellStyle name="SAPBEXHLevel3X 5 13 4 2" xfId="27489" xr:uid="{00000000-0005-0000-0000-0000A87F0000}"/>
    <cellStyle name="SAPBEXHLevel3X 5 13 5" xfId="13054" xr:uid="{00000000-0005-0000-0000-0000A97F0000}"/>
    <cellStyle name="SAPBEXHLevel3X 5 13 5 2" xfId="28841" xr:uid="{00000000-0005-0000-0000-0000AA7F0000}"/>
    <cellStyle name="SAPBEXHLevel3X 5 13 6" xfId="16974" xr:uid="{00000000-0005-0000-0000-0000AB7F0000}"/>
    <cellStyle name="SAPBEXHLevel3X 5 13 6 2" xfId="32112" xr:uid="{00000000-0005-0000-0000-0000AC7F0000}"/>
    <cellStyle name="SAPBEXHLevel3X 5 13 7" xfId="19584" xr:uid="{00000000-0005-0000-0000-0000AD7F0000}"/>
    <cellStyle name="SAPBEXHLevel3X 5 13 7 2" xfId="34531" xr:uid="{00000000-0005-0000-0000-0000AE7F0000}"/>
    <cellStyle name="SAPBEXHLevel3X 5 13 8" xfId="39382" xr:uid="{4FDF5970-FD31-48E6-93E2-5460DA4F30A0}"/>
    <cellStyle name="SAPBEXHLevel3X 5 13 9" xfId="43128" xr:uid="{B5056641-0F73-4C4F-9484-BC5CACD1A3CD}"/>
    <cellStyle name="SAPBEXHLevel3X 5 14" xfId="3628" xr:uid="{00000000-0005-0000-0000-0000AF7F0000}"/>
    <cellStyle name="SAPBEXHLevel3X 5 14 10" xfId="45322" xr:uid="{BED711B4-0063-4011-ACB8-CB039229CDC2}"/>
    <cellStyle name="SAPBEXHLevel3X 5 14 11" xfId="47648" xr:uid="{B95E8B96-5A39-4803-B69C-BE3DD76D46F1}"/>
    <cellStyle name="SAPBEXHLevel3X 5 14 2" xfId="3778" xr:uid="{00000000-0005-0000-0000-0000B07F0000}"/>
    <cellStyle name="SAPBEXHLevel3X 5 14 2 10" xfId="46538" xr:uid="{1B3402D5-9C1F-4102-A102-23A34BC8E013}"/>
    <cellStyle name="SAPBEXHLevel3X 5 14 2 11" xfId="48856" xr:uid="{835CD425-C1A6-4D4A-86D2-0C932655623D}"/>
    <cellStyle name="SAPBEXHLevel3X 5 14 2 2" xfId="8944" xr:uid="{00000000-0005-0000-0000-0000B17F0000}"/>
    <cellStyle name="SAPBEXHLevel3X 5 14 2 2 2" xfId="24973" xr:uid="{00000000-0005-0000-0000-0000B27F0000}"/>
    <cellStyle name="SAPBEXHLevel3X 5 14 2 3" xfId="11770" xr:uid="{00000000-0005-0000-0000-0000B37F0000}"/>
    <cellStyle name="SAPBEXHLevel3X 5 14 2 3 2" xfId="27637" xr:uid="{00000000-0005-0000-0000-0000B47F0000}"/>
    <cellStyle name="SAPBEXHLevel3X 5 14 2 4" xfId="15124" xr:uid="{00000000-0005-0000-0000-0000B57F0000}"/>
    <cellStyle name="SAPBEXHLevel3X 5 14 2 4 2" xfId="30546" xr:uid="{00000000-0005-0000-0000-0000B67F0000}"/>
    <cellStyle name="SAPBEXHLevel3X 5 14 2 5" xfId="17122" xr:uid="{00000000-0005-0000-0000-0000B77F0000}"/>
    <cellStyle name="SAPBEXHLevel3X 5 14 2 5 2" xfId="32260" xr:uid="{00000000-0005-0000-0000-0000B87F0000}"/>
    <cellStyle name="SAPBEXHLevel3X 5 14 2 6" xfId="19732" xr:uid="{00000000-0005-0000-0000-0000B97F0000}"/>
    <cellStyle name="SAPBEXHLevel3X 5 14 2 6 2" xfId="34679" xr:uid="{00000000-0005-0000-0000-0000BA7F0000}"/>
    <cellStyle name="SAPBEXHLevel3X 5 14 2 7" xfId="21029" xr:uid="{00000000-0005-0000-0000-0000BB7F0000}"/>
    <cellStyle name="SAPBEXHLevel3X 5 14 2 7 2" xfId="35955" xr:uid="{00000000-0005-0000-0000-0000BC7F0000}"/>
    <cellStyle name="SAPBEXHLevel3X 5 14 2 8" xfId="38437" xr:uid="{1264A125-754B-4B2D-B77B-0CEC41AC336E}"/>
    <cellStyle name="SAPBEXHLevel3X 5 14 2 9" xfId="44348" xr:uid="{5841D260-9283-4DA5-8836-582B67039009}"/>
    <cellStyle name="SAPBEXHLevel3X 5 14 3" xfId="8796" xr:uid="{00000000-0005-0000-0000-0000BD7F0000}"/>
    <cellStyle name="SAPBEXHLevel3X 5 14 3 2" xfId="24825" xr:uid="{00000000-0005-0000-0000-0000BE7F0000}"/>
    <cellStyle name="SAPBEXHLevel3X 5 14 4" xfId="11623" xr:uid="{00000000-0005-0000-0000-0000BF7F0000}"/>
    <cellStyle name="SAPBEXHLevel3X 5 14 4 2" xfId="27490" xr:uid="{00000000-0005-0000-0000-0000C07F0000}"/>
    <cellStyle name="SAPBEXHLevel3X 5 14 5" xfId="6758" xr:uid="{00000000-0005-0000-0000-0000C17F0000}"/>
    <cellStyle name="SAPBEXHLevel3X 5 14 5 2" xfId="23233" xr:uid="{00000000-0005-0000-0000-0000C27F0000}"/>
    <cellStyle name="SAPBEXHLevel3X 5 14 6" xfId="16975" xr:uid="{00000000-0005-0000-0000-0000C37F0000}"/>
    <cellStyle name="SAPBEXHLevel3X 5 14 6 2" xfId="32113" xr:uid="{00000000-0005-0000-0000-0000C47F0000}"/>
    <cellStyle name="SAPBEXHLevel3X 5 14 7" xfId="19585" xr:uid="{00000000-0005-0000-0000-0000C57F0000}"/>
    <cellStyle name="SAPBEXHLevel3X 5 14 7 2" xfId="34532" xr:uid="{00000000-0005-0000-0000-0000C67F0000}"/>
    <cellStyle name="SAPBEXHLevel3X 5 14 8" xfId="40520" xr:uid="{ECF17C70-60D2-4CB0-9248-EB81203D29FE}"/>
    <cellStyle name="SAPBEXHLevel3X 5 14 9" xfId="43129" xr:uid="{1DECFA28-6CE0-4630-AB6E-DAA4BBB72F6C}"/>
    <cellStyle name="SAPBEXHLevel3X 5 15" xfId="3629" xr:uid="{00000000-0005-0000-0000-0000C77F0000}"/>
    <cellStyle name="SAPBEXHLevel3X 5 15 10" xfId="45323" xr:uid="{52689818-6091-4DD9-8A14-13DE69ACC1D8}"/>
    <cellStyle name="SAPBEXHLevel3X 5 15 11" xfId="47649" xr:uid="{6D803098-C7D5-458C-885C-DD55DEDEACEF}"/>
    <cellStyle name="SAPBEXHLevel3X 5 15 2" xfId="3963" xr:uid="{00000000-0005-0000-0000-0000C87F0000}"/>
    <cellStyle name="SAPBEXHLevel3X 5 15 2 10" xfId="46539" xr:uid="{8D04AC74-DAE5-4291-8BD8-1FFCED824380}"/>
    <cellStyle name="SAPBEXHLevel3X 5 15 2 11" xfId="48857" xr:uid="{849B6674-AB91-435A-9F0A-9AC136239840}"/>
    <cellStyle name="SAPBEXHLevel3X 5 15 2 2" xfId="9119" xr:uid="{00000000-0005-0000-0000-0000C97F0000}"/>
    <cellStyle name="SAPBEXHLevel3X 5 15 2 2 2" xfId="25115" xr:uid="{00000000-0005-0000-0000-0000CA7F0000}"/>
    <cellStyle name="SAPBEXHLevel3X 5 15 2 3" xfId="11938" xr:uid="{00000000-0005-0000-0000-0000CB7F0000}"/>
    <cellStyle name="SAPBEXHLevel3X 5 15 2 3 2" xfId="27782" xr:uid="{00000000-0005-0000-0000-0000CC7F0000}"/>
    <cellStyle name="SAPBEXHLevel3X 5 15 2 4" xfId="13630" xr:uid="{00000000-0005-0000-0000-0000CD7F0000}"/>
    <cellStyle name="SAPBEXHLevel3X 5 15 2 4 2" xfId="29251" xr:uid="{00000000-0005-0000-0000-0000CE7F0000}"/>
    <cellStyle name="SAPBEXHLevel3X 5 15 2 5" xfId="17260" xr:uid="{00000000-0005-0000-0000-0000CF7F0000}"/>
    <cellStyle name="SAPBEXHLevel3X 5 15 2 5 2" xfId="32382" xr:uid="{00000000-0005-0000-0000-0000D07F0000}"/>
    <cellStyle name="SAPBEXHLevel3X 5 15 2 6" xfId="19869" xr:uid="{00000000-0005-0000-0000-0000D17F0000}"/>
    <cellStyle name="SAPBEXHLevel3X 5 15 2 6 2" xfId="34810" xr:uid="{00000000-0005-0000-0000-0000D27F0000}"/>
    <cellStyle name="SAPBEXHLevel3X 5 15 2 7" xfId="21462" xr:uid="{00000000-0005-0000-0000-0000D37F0000}"/>
    <cellStyle name="SAPBEXHLevel3X 5 15 2 7 2" xfId="36388" xr:uid="{00000000-0005-0000-0000-0000D47F0000}"/>
    <cellStyle name="SAPBEXHLevel3X 5 15 2 8" xfId="38436" xr:uid="{AB34E1D4-C5DB-4411-9AD7-0FD706B70329}"/>
    <cellStyle name="SAPBEXHLevel3X 5 15 2 9" xfId="44349" xr:uid="{450BFAC7-F2F8-493F-827E-01CEBD8B66DD}"/>
    <cellStyle name="SAPBEXHLevel3X 5 15 3" xfId="8797" xr:uid="{00000000-0005-0000-0000-0000D57F0000}"/>
    <cellStyle name="SAPBEXHLevel3X 5 15 3 2" xfId="24826" xr:uid="{00000000-0005-0000-0000-0000D67F0000}"/>
    <cellStyle name="SAPBEXHLevel3X 5 15 4" xfId="11624" xr:uid="{00000000-0005-0000-0000-0000D77F0000}"/>
    <cellStyle name="SAPBEXHLevel3X 5 15 4 2" xfId="27491" xr:uid="{00000000-0005-0000-0000-0000D87F0000}"/>
    <cellStyle name="SAPBEXHLevel3X 5 15 5" xfId="13705" xr:uid="{00000000-0005-0000-0000-0000D97F0000}"/>
    <cellStyle name="SAPBEXHLevel3X 5 15 5 2" xfId="29320" xr:uid="{00000000-0005-0000-0000-0000DA7F0000}"/>
    <cellStyle name="SAPBEXHLevel3X 5 15 6" xfId="16976" xr:uid="{00000000-0005-0000-0000-0000DB7F0000}"/>
    <cellStyle name="SAPBEXHLevel3X 5 15 6 2" xfId="32114" xr:uid="{00000000-0005-0000-0000-0000DC7F0000}"/>
    <cellStyle name="SAPBEXHLevel3X 5 15 7" xfId="19586" xr:uid="{00000000-0005-0000-0000-0000DD7F0000}"/>
    <cellStyle name="SAPBEXHLevel3X 5 15 7 2" xfId="34533" xr:uid="{00000000-0005-0000-0000-0000DE7F0000}"/>
    <cellStyle name="SAPBEXHLevel3X 5 15 8" xfId="40521" xr:uid="{6B4DDBFD-D2D1-4265-8627-564BDDCABA70}"/>
    <cellStyle name="SAPBEXHLevel3X 5 15 9" xfId="43130" xr:uid="{B1F18BDD-40D3-40F0-A496-A1F03054CD64}"/>
    <cellStyle name="SAPBEXHLevel3X 5 16" xfId="3623" xr:uid="{00000000-0005-0000-0000-0000DF7F0000}"/>
    <cellStyle name="SAPBEXHLevel3X 5 16 10" xfId="42360" xr:uid="{058C1FB0-5AA1-4CF0-B081-C886D40E9B15}"/>
    <cellStyle name="SAPBEXHLevel3X 5 16 11" xfId="44837" xr:uid="{226836E9-3F4C-4547-8D6E-B5E0FCB89E7F}"/>
    <cellStyle name="SAPBEXHLevel3X 5 16 12" xfId="46893" xr:uid="{6A9E1645-00FF-4549-9744-E27C05B036ED}"/>
    <cellStyle name="SAPBEXHLevel3X 5 16 13" xfId="49196" xr:uid="{189887C2-DCC0-4E90-9E0D-A4B88A671ABA}"/>
    <cellStyle name="SAPBEXHLevel3X 5 16 2" xfId="8791" xr:uid="{00000000-0005-0000-0000-0000E07F0000}"/>
    <cellStyle name="SAPBEXHLevel3X 5 16 2 2" xfId="24820" xr:uid="{00000000-0005-0000-0000-0000E17F0000}"/>
    <cellStyle name="SAPBEXHLevel3X 5 16 3" xfId="11618" xr:uid="{00000000-0005-0000-0000-0000E27F0000}"/>
    <cellStyle name="SAPBEXHLevel3X 5 16 3 2" xfId="27485" xr:uid="{00000000-0005-0000-0000-0000E37F0000}"/>
    <cellStyle name="SAPBEXHLevel3X 5 16 4" xfId="15527" xr:uid="{00000000-0005-0000-0000-0000E47F0000}"/>
    <cellStyle name="SAPBEXHLevel3X 5 16 4 2" xfId="30882" xr:uid="{00000000-0005-0000-0000-0000E57F0000}"/>
    <cellStyle name="SAPBEXHLevel3X 5 16 5" xfId="16970" xr:uid="{00000000-0005-0000-0000-0000E67F0000}"/>
    <cellStyle name="SAPBEXHLevel3X 5 16 5 2" xfId="32108" xr:uid="{00000000-0005-0000-0000-0000E77F0000}"/>
    <cellStyle name="SAPBEXHLevel3X 5 16 6" xfId="19580" xr:uid="{00000000-0005-0000-0000-0000E87F0000}"/>
    <cellStyle name="SAPBEXHLevel3X 5 16 6 2" xfId="34527" xr:uid="{00000000-0005-0000-0000-0000E97F0000}"/>
    <cellStyle name="SAPBEXHLevel3X 5 16 7" xfId="21492" xr:uid="{00000000-0005-0000-0000-0000EA7F0000}"/>
    <cellStyle name="SAPBEXHLevel3X 5 16 7 2" xfId="36418" xr:uid="{00000000-0005-0000-0000-0000EB7F0000}"/>
    <cellStyle name="SAPBEXHLevel3X 5 16 8" xfId="6409" xr:uid="{00000000-0005-0000-0000-0000EC7F0000}"/>
    <cellStyle name="SAPBEXHLevel3X 5 16 9" xfId="41920" xr:uid="{D28BDCE0-DC5E-4DAC-92A3-D013BEABD520}"/>
    <cellStyle name="SAPBEXHLevel3X 5 17" xfId="2149" xr:uid="{00000000-0005-0000-0000-0000ED7F0000}"/>
    <cellStyle name="SAPBEXHLevel3X 5 17 10" xfId="45533" xr:uid="{E60D76F7-D1B7-4707-9680-9CD9A3B3B58A}"/>
    <cellStyle name="SAPBEXHLevel3X 5 17 11" xfId="47855" xr:uid="{3B631051-8728-4A2E-9C59-E29499A24F84}"/>
    <cellStyle name="SAPBEXHLevel3X 5 17 2" xfId="7389" xr:uid="{00000000-0005-0000-0000-0000EE7F0000}"/>
    <cellStyle name="SAPBEXHLevel3X 5 17 2 2" xfId="23590" xr:uid="{00000000-0005-0000-0000-0000EF7F0000}"/>
    <cellStyle name="SAPBEXHLevel3X 5 17 3" xfId="10230" xr:uid="{00000000-0005-0000-0000-0000F07F0000}"/>
    <cellStyle name="SAPBEXHLevel3X 5 17 3 2" xfId="26193" xr:uid="{00000000-0005-0000-0000-0000F17F0000}"/>
    <cellStyle name="SAPBEXHLevel3X 5 17 4" xfId="14214" xr:uid="{00000000-0005-0000-0000-0000F27F0000}"/>
    <cellStyle name="SAPBEXHLevel3X 5 17 4 2" xfId="29755" xr:uid="{00000000-0005-0000-0000-0000F37F0000}"/>
    <cellStyle name="SAPBEXHLevel3X 5 17 5" xfId="15678" xr:uid="{00000000-0005-0000-0000-0000F47F0000}"/>
    <cellStyle name="SAPBEXHLevel3X 5 17 5 2" xfId="30974" xr:uid="{00000000-0005-0000-0000-0000F57F0000}"/>
    <cellStyle name="SAPBEXHLevel3X 5 17 6" xfId="18364" xr:uid="{00000000-0005-0000-0000-0000F67F0000}"/>
    <cellStyle name="SAPBEXHLevel3X 5 17 6 2" xfId="33427" xr:uid="{00000000-0005-0000-0000-0000F77F0000}"/>
    <cellStyle name="SAPBEXHLevel3X 5 17 7" xfId="18381" xr:uid="{00000000-0005-0000-0000-0000F87F0000}"/>
    <cellStyle name="SAPBEXHLevel3X 5 17 7 2" xfId="33442" xr:uid="{00000000-0005-0000-0000-0000F97F0000}"/>
    <cellStyle name="SAPBEXHLevel3X 5 17 8" xfId="40375" xr:uid="{F05768A8-A35F-43A2-99F5-9B5A8B53BFEC}"/>
    <cellStyle name="SAPBEXHLevel3X 5 17 9" xfId="38860" xr:uid="{A010EF7C-D90B-4441-9358-683C8DB0B782}"/>
    <cellStyle name="SAPBEXHLevel3X 5 18" xfId="5342" xr:uid="{00000000-0005-0000-0000-0000FA7F0000}"/>
    <cellStyle name="SAPBEXHLevel3X 5 18 2" xfId="22622" xr:uid="{00000000-0005-0000-0000-0000FB7F0000}"/>
    <cellStyle name="SAPBEXHLevel3X 5 19" xfId="6035" xr:uid="{00000000-0005-0000-0000-0000FC7F0000}"/>
    <cellStyle name="SAPBEXHLevel3X 5 19 2" xfId="22991" xr:uid="{00000000-0005-0000-0000-0000FD7F0000}"/>
    <cellStyle name="SAPBEXHLevel3X 5 2" xfId="928" xr:uid="{00000000-0005-0000-0000-0000FE7F0000}"/>
    <cellStyle name="SAPBEXHLevel3X 5 2 10" xfId="5104" xr:uid="{00000000-0005-0000-0000-0000FF7F0000}"/>
    <cellStyle name="SAPBEXHLevel3X 5 2 11" xfId="39381" xr:uid="{50BD8033-BD39-4E13-8B18-628772DDF90A}"/>
    <cellStyle name="SAPBEXHLevel3X 5 2 12" xfId="43131" xr:uid="{4D9D4C88-B001-425F-B4E7-BBC62DFBB9EF}"/>
    <cellStyle name="SAPBEXHLevel3X 5 2 13" xfId="45324" xr:uid="{D33C9FFB-9AD2-45BA-BD5F-EE4177618807}"/>
    <cellStyle name="SAPBEXHLevel3X 5 2 14" xfId="47650" xr:uid="{6A851A3C-EFB6-4607-A30E-802AECFF75B2}"/>
    <cellStyle name="SAPBEXHLevel3X 5 2 2" xfId="3630" xr:uid="{00000000-0005-0000-0000-000000800000}"/>
    <cellStyle name="SAPBEXHLevel3X 5 2 2 10" xfId="44350" xr:uid="{508495A5-1B40-4A43-9B1D-4AEF6533AD33}"/>
    <cellStyle name="SAPBEXHLevel3X 5 2 2 11" xfId="46540" xr:uid="{D69B8C64-4508-4A62-AF79-FC96198193F2}"/>
    <cellStyle name="SAPBEXHLevel3X 5 2 2 12" xfId="48858" xr:uid="{A3B1698A-236C-455C-B310-F6FBFB646594}"/>
    <cellStyle name="SAPBEXHLevel3X 5 2 2 2" xfId="8798" xr:uid="{00000000-0005-0000-0000-000001800000}"/>
    <cellStyle name="SAPBEXHLevel3X 5 2 2 2 2" xfId="24827" xr:uid="{00000000-0005-0000-0000-000002800000}"/>
    <cellStyle name="SAPBEXHLevel3X 5 2 2 3" xfId="11625" xr:uid="{00000000-0005-0000-0000-000003800000}"/>
    <cellStyle name="SAPBEXHLevel3X 5 2 2 3 2" xfId="27492" xr:uid="{00000000-0005-0000-0000-000004800000}"/>
    <cellStyle name="SAPBEXHLevel3X 5 2 2 4" xfId="7445" xr:uid="{00000000-0005-0000-0000-000005800000}"/>
    <cellStyle name="SAPBEXHLevel3X 5 2 2 4 2" xfId="23634" xr:uid="{00000000-0005-0000-0000-000006800000}"/>
    <cellStyle name="SAPBEXHLevel3X 5 2 2 5" xfId="16977" xr:uid="{00000000-0005-0000-0000-000007800000}"/>
    <cellStyle name="SAPBEXHLevel3X 5 2 2 5 2" xfId="32115" xr:uid="{00000000-0005-0000-0000-000008800000}"/>
    <cellStyle name="SAPBEXHLevel3X 5 2 2 6" xfId="19587" xr:uid="{00000000-0005-0000-0000-000009800000}"/>
    <cellStyle name="SAPBEXHLevel3X 5 2 2 6 2" xfId="34534" xr:uid="{00000000-0005-0000-0000-00000A800000}"/>
    <cellStyle name="SAPBEXHLevel3X 5 2 2 7" xfId="21499" xr:uid="{00000000-0005-0000-0000-00000B800000}"/>
    <cellStyle name="SAPBEXHLevel3X 5 2 2 7 2" xfId="36425" xr:uid="{00000000-0005-0000-0000-00000C800000}"/>
    <cellStyle name="SAPBEXHLevel3X 5 2 2 8" xfId="6410" xr:uid="{00000000-0005-0000-0000-00000D800000}"/>
    <cellStyle name="SAPBEXHLevel3X 5 2 2 9" xfId="38435" xr:uid="{C9B38CC2-B8FA-40B6-AC86-B321C5249A69}"/>
    <cellStyle name="SAPBEXHLevel3X 5 2 3" xfId="3962" xr:uid="{00000000-0005-0000-0000-00000E800000}"/>
    <cellStyle name="SAPBEXHLevel3X 5 2 3 2" xfId="9118" xr:uid="{00000000-0005-0000-0000-00000F800000}"/>
    <cellStyle name="SAPBEXHLevel3X 5 2 3 2 2" xfId="25114" xr:uid="{00000000-0005-0000-0000-000010800000}"/>
    <cellStyle name="SAPBEXHLevel3X 5 2 3 3" xfId="11937" xr:uid="{00000000-0005-0000-0000-000011800000}"/>
    <cellStyle name="SAPBEXHLevel3X 5 2 3 3 2" xfId="27781" xr:uid="{00000000-0005-0000-0000-000012800000}"/>
    <cellStyle name="SAPBEXHLevel3X 5 2 3 4" xfId="10445" xr:uid="{00000000-0005-0000-0000-000013800000}"/>
    <cellStyle name="SAPBEXHLevel3X 5 2 3 4 2" xfId="26368" xr:uid="{00000000-0005-0000-0000-000014800000}"/>
    <cellStyle name="SAPBEXHLevel3X 5 2 3 5" xfId="17259" xr:uid="{00000000-0005-0000-0000-000015800000}"/>
    <cellStyle name="SAPBEXHLevel3X 5 2 3 5 2" xfId="32381" xr:uid="{00000000-0005-0000-0000-000016800000}"/>
    <cellStyle name="SAPBEXHLevel3X 5 2 3 6" xfId="19868" xr:uid="{00000000-0005-0000-0000-000017800000}"/>
    <cellStyle name="SAPBEXHLevel3X 5 2 3 6 2" xfId="34809" xr:uid="{00000000-0005-0000-0000-000018800000}"/>
    <cellStyle name="SAPBEXHLevel3X 5 2 3 7" xfId="6950" xr:uid="{00000000-0005-0000-0000-000019800000}"/>
    <cellStyle name="SAPBEXHLevel3X 5 2 3 7 2" xfId="23353" xr:uid="{00000000-0005-0000-0000-00001A800000}"/>
    <cellStyle name="SAPBEXHLevel3X 5 2 4" xfId="5341" xr:uid="{00000000-0005-0000-0000-00001B800000}"/>
    <cellStyle name="SAPBEXHLevel3X 5 2 4 2" xfId="22621" xr:uid="{00000000-0005-0000-0000-00001C800000}"/>
    <cellStyle name="SAPBEXHLevel3X 5 2 5" xfId="7259" xr:uid="{00000000-0005-0000-0000-00001D800000}"/>
    <cellStyle name="SAPBEXHLevel3X 5 2 5 2" xfId="23508" xr:uid="{00000000-0005-0000-0000-00001E800000}"/>
    <cellStyle name="SAPBEXHLevel3X 5 2 6" xfId="6598" xr:uid="{00000000-0005-0000-0000-00001F800000}"/>
    <cellStyle name="SAPBEXHLevel3X 5 2 6 2" xfId="23136" xr:uid="{00000000-0005-0000-0000-000020800000}"/>
    <cellStyle name="SAPBEXHLevel3X 5 2 7" xfId="13420" xr:uid="{00000000-0005-0000-0000-000021800000}"/>
    <cellStyle name="SAPBEXHLevel3X 5 2 7 2" xfId="29087" xr:uid="{00000000-0005-0000-0000-000022800000}"/>
    <cellStyle name="SAPBEXHLevel3X 5 2 8" xfId="14771" xr:uid="{00000000-0005-0000-0000-000023800000}"/>
    <cellStyle name="SAPBEXHLevel3X 5 2 8 2" xfId="30224" xr:uid="{00000000-0005-0000-0000-000024800000}"/>
    <cellStyle name="SAPBEXHLevel3X 5 2 9" xfId="17140" xr:uid="{00000000-0005-0000-0000-000025800000}"/>
    <cellStyle name="SAPBEXHLevel3X 5 2 9 2" xfId="32273" xr:uid="{00000000-0005-0000-0000-000026800000}"/>
    <cellStyle name="SAPBEXHLevel3X 5 20" xfId="13381" xr:uid="{00000000-0005-0000-0000-000027800000}"/>
    <cellStyle name="SAPBEXHLevel3X 5 20 2" xfId="29066" xr:uid="{00000000-0005-0000-0000-000028800000}"/>
    <cellStyle name="SAPBEXHLevel3X 5 21" xfId="6769" xr:uid="{00000000-0005-0000-0000-000029800000}"/>
    <cellStyle name="SAPBEXHLevel3X 5 21 2" xfId="23243" xr:uid="{00000000-0005-0000-0000-00002A800000}"/>
    <cellStyle name="SAPBEXHLevel3X 5 22" xfId="6746" xr:uid="{00000000-0005-0000-0000-00002B800000}"/>
    <cellStyle name="SAPBEXHLevel3X 5 22 2" xfId="23225" xr:uid="{00000000-0005-0000-0000-00002C800000}"/>
    <cellStyle name="SAPBEXHLevel3X 5 23" xfId="6574" xr:uid="{00000000-0005-0000-0000-00002D800000}"/>
    <cellStyle name="SAPBEXHLevel3X 5 23 2" xfId="23124" xr:uid="{00000000-0005-0000-0000-00002E800000}"/>
    <cellStyle name="SAPBEXHLevel3X 5 24" xfId="5103" xr:uid="{00000000-0005-0000-0000-00002F800000}"/>
    <cellStyle name="SAPBEXHLevel3X 5 25" xfId="22177" xr:uid="{00000000-0005-0000-0000-000030800000}"/>
    <cellStyle name="SAPBEXHLevel3X 5 26" xfId="38282" xr:uid="{CD178924-AF3C-404F-9C68-E0CB3ED647E8}"/>
    <cellStyle name="SAPBEXHLevel3X 5 27" xfId="41322" xr:uid="{3A2D5343-05F3-4AD0-A741-CEF28F0BFF2A}"/>
    <cellStyle name="SAPBEXHLevel3X 5 28" xfId="43329" xr:uid="{CC2D4967-99C0-4B1D-B1FC-06135017DD9D}"/>
    <cellStyle name="SAPBEXHLevel3X 5 29" xfId="44684" xr:uid="{94CE9C3F-B7F9-453A-93A7-8A72D164658B}"/>
    <cellStyle name="SAPBEXHLevel3X 5 3" xfId="3631" xr:uid="{00000000-0005-0000-0000-000031800000}"/>
    <cellStyle name="SAPBEXHLevel3X 5 3 10" xfId="43132" xr:uid="{17A3480B-78A7-4AC2-94E1-A403944A6CA5}"/>
    <cellStyle name="SAPBEXHLevel3X 5 3 11" xfId="45325" xr:uid="{389CB118-35FB-48FD-A3F3-6766911645CE}"/>
    <cellStyle name="SAPBEXHLevel3X 5 3 12" xfId="47651" xr:uid="{0FF6BCB4-4CAB-4841-A02D-E80EA8C839B2}"/>
    <cellStyle name="SAPBEXHLevel3X 5 3 2" xfId="3779" xr:uid="{00000000-0005-0000-0000-000032800000}"/>
    <cellStyle name="SAPBEXHLevel3X 5 3 2 10" xfId="46541" xr:uid="{4B817549-5BB3-4C5C-A20A-BC2F96C694B2}"/>
    <cellStyle name="SAPBEXHLevel3X 5 3 2 11" xfId="48859" xr:uid="{863B3910-C4C1-40DF-A47A-D5EEE5EF98A1}"/>
    <cellStyle name="SAPBEXHLevel3X 5 3 2 2" xfId="8945" xr:uid="{00000000-0005-0000-0000-000033800000}"/>
    <cellStyle name="SAPBEXHLevel3X 5 3 2 2 2" xfId="24974" xr:uid="{00000000-0005-0000-0000-000034800000}"/>
    <cellStyle name="SAPBEXHLevel3X 5 3 2 3" xfId="11771" xr:uid="{00000000-0005-0000-0000-000035800000}"/>
    <cellStyle name="SAPBEXHLevel3X 5 3 2 3 2" xfId="27638" xr:uid="{00000000-0005-0000-0000-000036800000}"/>
    <cellStyle name="SAPBEXHLevel3X 5 3 2 4" xfId="15123" xr:uid="{00000000-0005-0000-0000-000037800000}"/>
    <cellStyle name="SAPBEXHLevel3X 5 3 2 4 2" xfId="30545" xr:uid="{00000000-0005-0000-0000-000038800000}"/>
    <cellStyle name="SAPBEXHLevel3X 5 3 2 5" xfId="17123" xr:uid="{00000000-0005-0000-0000-000039800000}"/>
    <cellStyle name="SAPBEXHLevel3X 5 3 2 5 2" xfId="32261" xr:uid="{00000000-0005-0000-0000-00003A800000}"/>
    <cellStyle name="SAPBEXHLevel3X 5 3 2 6" xfId="19733" xr:uid="{00000000-0005-0000-0000-00003B800000}"/>
    <cellStyle name="SAPBEXHLevel3X 5 3 2 6 2" xfId="34680" xr:uid="{00000000-0005-0000-0000-00003C800000}"/>
    <cellStyle name="SAPBEXHLevel3X 5 3 2 7" xfId="22031" xr:uid="{00000000-0005-0000-0000-00003D800000}"/>
    <cellStyle name="SAPBEXHLevel3X 5 3 2 7 2" xfId="36950" xr:uid="{00000000-0005-0000-0000-00003E800000}"/>
    <cellStyle name="SAPBEXHLevel3X 5 3 2 8" xfId="38434" xr:uid="{BBABF401-5AAD-4EBD-9DC5-F38065AC49B0}"/>
    <cellStyle name="SAPBEXHLevel3X 5 3 2 9" xfId="44351" xr:uid="{4FA304D0-B73B-4F3E-8CD7-F9B0C8BF535D}"/>
    <cellStyle name="SAPBEXHLevel3X 5 3 3" xfId="8799" xr:uid="{00000000-0005-0000-0000-00003F800000}"/>
    <cellStyle name="SAPBEXHLevel3X 5 3 3 2" xfId="24828" xr:uid="{00000000-0005-0000-0000-000040800000}"/>
    <cellStyle name="SAPBEXHLevel3X 5 3 4" xfId="11626" xr:uid="{00000000-0005-0000-0000-000041800000}"/>
    <cellStyle name="SAPBEXHLevel3X 5 3 4 2" xfId="27493" xr:uid="{00000000-0005-0000-0000-000042800000}"/>
    <cellStyle name="SAPBEXHLevel3X 5 3 5" xfId="7431" xr:uid="{00000000-0005-0000-0000-000043800000}"/>
    <cellStyle name="SAPBEXHLevel3X 5 3 5 2" xfId="23623" xr:uid="{00000000-0005-0000-0000-000044800000}"/>
    <cellStyle name="SAPBEXHLevel3X 5 3 6" xfId="16978" xr:uid="{00000000-0005-0000-0000-000045800000}"/>
    <cellStyle name="SAPBEXHLevel3X 5 3 6 2" xfId="32116" xr:uid="{00000000-0005-0000-0000-000046800000}"/>
    <cellStyle name="SAPBEXHLevel3X 5 3 7" xfId="19588" xr:uid="{00000000-0005-0000-0000-000047800000}"/>
    <cellStyle name="SAPBEXHLevel3X 5 3 7 2" xfId="34535" xr:uid="{00000000-0005-0000-0000-000048800000}"/>
    <cellStyle name="SAPBEXHLevel3X 5 3 8" xfId="22189" xr:uid="{00000000-0005-0000-0000-000049800000}"/>
    <cellStyle name="SAPBEXHLevel3X 5 3 9" xfId="39380" xr:uid="{FED4306F-0C9A-42A9-9B35-371320C4CF15}"/>
    <cellStyle name="SAPBEXHLevel3X 5 4" xfId="3632" xr:uid="{00000000-0005-0000-0000-00004A800000}"/>
    <cellStyle name="SAPBEXHLevel3X 5 4 10" xfId="45326" xr:uid="{B0084108-BE4A-45B5-99C1-376A5DFDCC3C}"/>
    <cellStyle name="SAPBEXHLevel3X 5 4 11" xfId="47652" xr:uid="{C165879B-3183-4549-A534-11BD7BB224E5}"/>
    <cellStyle name="SAPBEXHLevel3X 5 4 2" xfId="3780" xr:uid="{00000000-0005-0000-0000-00004B800000}"/>
    <cellStyle name="SAPBEXHLevel3X 5 4 2 10" xfId="46542" xr:uid="{63A118BC-DF80-40D5-B756-B39D7A0D7517}"/>
    <cellStyle name="SAPBEXHLevel3X 5 4 2 11" xfId="48860" xr:uid="{0B895DA1-3629-458F-9497-56D1B1748C23}"/>
    <cellStyle name="SAPBEXHLevel3X 5 4 2 2" xfId="8946" xr:uid="{00000000-0005-0000-0000-00004C800000}"/>
    <cellStyle name="SAPBEXHLevel3X 5 4 2 2 2" xfId="24975" xr:uid="{00000000-0005-0000-0000-00004D800000}"/>
    <cellStyle name="SAPBEXHLevel3X 5 4 2 3" xfId="11772" xr:uid="{00000000-0005-0000-0000-00004E800000}"/>
    <cellStyle name="SAPBEXHLevel3X 5 4 2 3 2" xfId="27639" xr:uid="{00000000-0005-0000-0000-00004F800000}"/>
    <cellStyle name="SAPBEXHLevel3X 5 4 2 4" xfId="14953" xr:uid="{00000000-0005-0000-0000-000050800000}"/>
    <cellStyle name="SAPBEXHLevel3X 5 4 2 4 2" xfId="30401" xr:uid="{00000000-0005-0000-0000-000051800000}"/>
    <cellStyle name="SAPBEXHLevel3X 5 4 2 5" xfId="17124" xr:uid="{00000000-0005-0000-0000-000052800000}"/>
    <cellStyle name="SAPBEXHLevel3X 5 4 2 5 2" xfId="32262" xr:uid="{00000000-0005-0000-0000-000053800000}"/>
    <cellStyle name="SAPBEXHLevel3X 5 4 2 6" xfId="19734" xr:uid="{00000000-0005-0000-0000-000054800000}"/>
    <cellStyle name="SAPBEXHLevel3X 5 4 2 6 2" xfId="34681" xr:uid="{00000000-0005-0000-0000-000055800000}"/>
    <cellStyle name="SAPBEXHLevel3X 5 4 2 7" xfId="22082" xr:uid="{00000000-0005-0000-0000-000056800000}"/>
    <cellStyle name="SAPBEXHLevel3X 5 4 2 7 2" xfId="36999" xr:uid="{00000000-0005-0000-0000-000057800000}"/>
    <cellStyle name="SAPBEXHLevel3X 5 4 2 8" xfId="38433" xr:uid="{5C833A41-9642-4C80-A614-4C765401B54D}"/>
    <cellStyle name="SAPBEXHLevel3X 5 4 2 9" xfId="44352" xr:uid="{6515A0BB-9699-4CE6-A36B-02886F6DBBCE}"/>
    <cellStyle name="SAPBEXHLevel3X 5 4 3" xfId="8800" xr:uid="{00000000-0005-0000-0000-000058800000}"/>
    <cellStyle name="SAPBEXHLevel3X 5 4 3 2" xfId="24829" xr:uid="{00000000-0005-0000-0000-000059800000}"/>
    <cellStyle name="SAPBEXHLevel3X 5 4 4" xfId="11627" xr:uid="{00000000-0005-0000-0000-00005A800000}"/>
    <cellStyle name="SAPBEXHLevel3X 5 4 4 2" xfId="27494" xr:uid="{00000000-0005-0000-0000-00005B800000}"/>
    <cellStyle name="SAPBEXHLevel3X 5 4 5" xfId="13709" xr:uid="{00000000-0005-0000-0000-00005C800000}"/>
    <cellStyle name="SAPBEXHLevel3X 5 4 5 2" xfId="29322" xr:uid="{00000000-0005-0000-0000-00005D800000}"/>
    <cellStyle name="SAPBEXHLevel3X 5 4 6" xfId="16979" xr:uid="{00000000-0005-0000-0000-00005E800000}"/>
    <cellStyle name="SAPBEXHLevel3X 5 4 6 2" xfId="32117" xr:uid="{00000000-0005-0000-0000-00005F800000}"/>
    <cellStyle name="SAPBEXHLevel3X 5 4 7" xfId="19589" xr:uid="{00000000-0005-0000-0000-000060800000}"/>
    <cellStyle name="SAPBEXHLevel3X 5 4 7 2" xfId="34536" xr:uid="{00000000-0005-0000-0000-000061800000}"/>
    <cellStyle name="SAPBEXHLevel3X 5 4 8" xfId="40518" xr:uid="{8A893437-B376-4DDC-8E1F-74D0E2C77AEE}"/>
    <cellStyle name="SAPBEXHLevel3X 5 4 9" xfId="43133" xr:uid="{8F905F22-447E-43EF-A3EF-23B07B31EC29}"/>
    <cellStyle name="SAPBEXHLevel3X 5 5" xfId="3633" xr:uid="{00000000-0005-0000-0000-000062800000}"/>
    <cellStyle name="SAPBEXHLevel3X 5 5 10" xfId="45327" xr:uid="{DFC30648-574F-4FF9-8EFC-D28B247D24DB}"/>
    <cellStyle name="SAPBEXHLevel3X 5 5 11" xfId="47653" xr:uid="{10FC8D27-093A-4DC9-8F2C-B085DD6B94E0}"/>
    <cellStyle name="SAPBEXHLevel3X 5 5 2" xfId="3781" xr:uid="{00000000-0005-0000-0000-000063800000}"/>
    <cellStyle name="SAPBEXHLevel3X 5 5 2 10" xfId="46543" xr:uid="{7E3EA15E-6B8C-429C-AFCC-7464A2897302}"/>
    <cellStyle name="SAPBEXHLevel3X 5 5 2 11" xfId="48861" xr:uid="{158AE00F-E573-4112-BC75-A97ECA29E2A0}"/>
    <cellStyle name="SAPBEXHLevel3X 5 5 2 2" xfId="8947" xr:uid="{00000000-0005-0000-0000-000064800000}"/>
    <cellStyle name="SAPBEXHLevel3X 5 5 2 2 2" xfId="24976" xr:uid="{00000000-0005-0000-0000-000065800000}"/>
    <cellStyle name="SAPBEXHLevel3X 5 5 2 3" xfId="11773" xr:uid="{00000000-0005-0000-0000-000066800000}"/>
    <cellStyle name="SAPBEXHLevel3X 5 5 2 3 2" xfId="27640" xr:uid="{00000000-0005-0000-0000-000067800000}"/>
    <cellStyle name="SAPBEXHLevel3X 5 5 2 4" xfId="13620" xr:uid="{00000000-0005-0000-0000-000068800000}"/>
    <cellStyle name="SAPBEXHLevel3X 5 5 2 4 2" xfId="29244" xr:uid="{00000000-0005-0000-0000-000069800000}"/>
    <cellStyle name="SAPBEXHLevel3X 5 5 2 5" xfId="17125" xr:uid="{00000000-0005-0000-0000-00006A800000}"/>
    <cellStyle name="SAPBEXHLevel3X 5 5 2 5 2" xfId="32263" xr:uid="{00000000-0005-0000-0000-00006B800000}"/>
    <cellStyle name="SAPBEXHLevel3X 5 5 2 6" xfId="19735" xr:uid="{00000000-0005-0000-0000-00006C800000}"/>
    <cellStyle name="SAPBEXHLevel3X 5 5 2 6 2" xfId="34682" xr:uid="{00000000-0005-0000-0000-00006D800000}"/>
    <cellStyle name="SAPBEXHLevel3X 5 5 2 7" xfId="22035" xr:uid="{00000000-0005-0000-0000-00006E800000}"/>
    <cellStyle name="SAPBEXHLevel3X 5 5 2 7 2" xfId="36954" xr:uid="{00000000-0005-0000-0000-00006F800000}"/>
    <cellStyle name="SAPBEXHLevel3X 5 5 2 8" xfId="38432" xr:uid="{85B8E9EC-943A-47FF-99A0-239069C550A9}"/>
    <cellStyle name="SAPBEXHLevel3X 5 5 2 9" xfId="44353" xr:uid="{06D6229C-D50E-48A4-80F1-F3F01885464E}"/>
    <cellStyle name="SAPBEXHLevel3X 5 5 3" xfId="8801" xr:uid="{00000000-0005-0000-0000-000070800000}"/>
    <cellStyle name="SAPBEXHLevel3X 5 5 3 2" xfId="24830" xr:uid="{00000000-0005-0000-0000-000071800000}"/>
    <cellStyle name="SAPBEXHLevel3X 5 5 4" xfId="11628" xr:uid="{00000000-0005-0000-0000-000072800000}"/>
    <cellStyle name="SAPBEXHLevel3X 5 5 4 2" xfId="27495" xr:uid="{00000000-0005-0000-0000-000073800000}"/>
    <cellStyle name="SAPBEXHLevel3X 5 5 5" xfId="13711" xr:uid="{00000000-0005-0000-0000-000074800000}"/>
    <cellStyle name="SAPBEXHLevel3X 5 5 5 2" xfId="29324" xr:uid="{00000000-0005-0000-0000-000075800000}"/>
    <cellStyle name="SAPBEXHLevel3X 5 5 6" xfId="16980" xr:uid="{00000000-0005-0000-0000-000076800000}"/>
    <cellStyle name="SAPBEXHLevel3X 5 5 6 2" xfId="32118" xr:uid="{00000000-0005-0000-0000-000077800000}"/>
    <cellStyle name="SAPBEXHLevel3X 5 5 7" xfId="19590" xr:uid="{00000000-0005-0000-0000-000078800000}"/>
    <cellStyle name="SAPBEXHLevel3X 5 5 7 2" xfId="34537" xr:uid="{00000000-0005-0000-0000-000079800000}"/>
    <cellStyle name="SAPBEXHLevel3X 5 5 8" xfId="40519" xr:uid="{3967FE30-71A8-4730-97DD-5A43DB807EA0}"/>
    <cellStyle name="SAPBEXHLevel3X 5 5 9" xfId="43134" xr:uid="{01626E9C-B5F1-4E79-9896-942686B812A1}"/>
    <cellStyle name="SAPBEXHLevel3X 5 6" xfId="3634" xr:uid="{00000000-0005-0000-0000-00007A800000}"/>
    <cellStyle name="SAPBEXHLevel3X 5 6 10" xfId="45328" xr:uid="{D2AAD1F6-2ECE-4F1F-9DFA-F12F92ED449C}"/>
    <cellStyle name="SAPBEXHLevel3X 5 6 11" xfId="47654" xr:uid="{A87D58B5-BC74-442E-9C55-112DBACC46E7}"/>
    <cellStyle name="SAPBEXHLevel3X 5 6 2" xfId="3961" xr:uid="{00000000-0005-0000-0000-00007B800000}"/>
    <cellStyle name="SAPBEXHLevel3X 5 6 2 10" xfId="46544" xr:uid="{2308B08E-647D-4B27-B0B1-7D27EBFA0830}"/>
    <cellStyle name="SAPBEXHLevel3X 5 6 2 11" xfId="48862" xr:uid="{39729E8B-4D8F-4175-8875-A36C22E99867}"/>
    <cellStyle name="SAPBEXHLevel3X 5 6 2 2" xfId="9117" xr:uid="{00000000-0005-0000-0000-00007C800000}"/>
    <cellStyle name="SAPBEXHLevel3X 5 6 2 2 2" xfId="25113" xr:uid="{00000000-0005-0000-0000-00007D800000}"/>
    <cellStyle name="SAPBEXHLevel3X 5 6 2 3" xfId="11936" xr:uid="{00000000-0005-0000-0000-00007E800000}"/>
    <cellStyle name="SAPBEXHLevel3X 5 6 2 3 2" xfId="27780" xr:uid="{00000000-0005-0000-0000-00007F800000}"/>
    <cellStyle name="SAPBEXHLevel3X 5 6 2 4" xfId="15240" xr:uid="{00000000-0005-0000-0000-000080800000}"/>
    <cellStyle name="SAPBEXHLevel3X 5 6 2 4 2" xfId="30653" xr:uid="{00000000-0005-0000-0000-000081800000}"/>
    <cellStyle name="SAPBEXHLevel3X 5 6 2 5" xfId="17258" xr:uid="{00000000-0005-0000-0000-000082800000}"/>
    <cellStyle name="SAPBEXHLevel3X 5 6 2 5 2" xfId="32380" xr:uid="{00000000-0005-0000-0000-000083800000}"/>
    <cellStyle name="SAPBEXHLevel3X 5 6 2 6" xfId="19867" xr:uid="{00000000-0005-0000-0000-000084800000}"/>
    <cellStyle name="SAPBEXHLevel3X 5 6 2 6 2" xfId="34808" xr:uid="{00000000-0005-0000-0000-000085800000}"/>
    <cellStyle name="SAPBEXHLevel3X 5 6 2 7" xfId="20896" xr:uid="{00000000-0005-0000-0000-000086800000}"/>
    <cellStyle name="SAPBEXHLevel3X 5 6 2 7 2" xfId="35823" xr:uid="{00000000-0005-0000-0000-000087800000}"/>
    <cellStyle name="SAPBEXHLevel3X 5 6 2 8" xfId="38431" xr:uid="{9F413942-1692-46E8-B0B3-645DD5FD618D}"/>
    <cellStyle name="SAPBEXHLevel3X 5 6 2 9" xfId="44354" xr:uid="{1929A8CA-70BD-42B1-A058-59CA16DFA924}"/>
    <cellStyle name="SAPBEXHLevel3X 5 6 3" xfId="8802" xr:uid="{00000000-0005-0000-0000-000088800000}"/>
    <cellStyle name="SAPBEXHLevel3X 5 6 3 2" xfId="24831" xr:uid="{00000000-0005-0000-0000-000089800000}"/>
    <cellStyle name="SAPBEXHLevel3X 5 6 4" xfId="11629" xr:uid="{00000000-0005-0000-0000-00008A800000}"/>
    <cellStyle name="SAPBEXHLevel3X 5 6 4 2" xfId="27496" xr:uid="{00000000-0005-0000-0000-00008B800000}"/>
    <cellStyle name="SAPBEXHLevel3X 5 6 5" xfId="10457" xr:uid="{00000000-0005-0000-0000-00008C800000}"/>
    <cellStyle name="SAPBEXHLevel3X 5 6 5 2" xfId="26379" xr:uid="{00000000-0005-0000-0000-00008D800000}"/>
    <cellStyle name="SAPBEXHLevel3X 5 6 6" xfId="16981" xr:uid="{00000000-0005-0000-0000-00008E800000}"/>
    <cellStyle name="SAPBEXHLevel3X 5 6 6 2" xfId="32119" xr:uid="{00000000-0005-0000-0000-00008F800000}"/>
    <cellStyle name="SAPBEXHLevel3X 5 6 7" xfId="19591" xr:uid="{00000000-0005-0000-0000-000090800000}"/>
    <cellStyle name="SAPBEXHLevel3X 5 6 7 2" xfId="34538" xr:uid="{00000000-0005-0000-0000-000091800000}"/>
    <cellStyle name="SAPBEXHLevel3X 5 6 8" xfId="39379" xr:uid="{7A55B145-37D5-4372-86EE-EB61C4B391D4}"/>
    <cellStyle name="SAPBEXHLevel3X 5 6 9" xfId="43135" xr:uid="{A846B53C-3554-44D1-8321-DCB5173A74DE}"/>
    <cellStyle name="SAPBEXHLevel3X 5 7" xfId="3635" xr:uid="{00000000-0005-0000-0000-000092800000}"/>
    <cellStyle name="SAPBEXHLevel3X 5 7 10" xfId="45329" xr:uid="{4B2E85A5-B232-4FD4-8DAC-F76079807BCA}"/>
    <cellStyle name="SAPBEXHLevel3X 5 7 11" xfId="47655" xr:uid="{E6570DFE-30D5-4397-AF50-DEC1F979E05B}"/>
    <cellStyle name="SAPBEXHLevel3X 5 7 2" xfId="3960" xr:uid="{00000000-0005-0000-0000-000093800000}"/>
    <cellStyle name="SAPBEXHLevel3X 5 7 2 10" xfId="46545" xr:uid="{25D44DFF-26B0-43DF-B202-700934383618}"/>
    <cellStyle name="SAPBEXHLevel3X 5 7 2 11" xfId="48863" xr:uid="{89A2AEDC-7634-4A05-8B38-D3F52D1C2358}"/>
    <cellStyle name="SAPBEXHLevel3X 5 7 2 2" xfId="9116" xr:uid="{00000000-0005-0000-0000-000094800000}"/>
    <cellStyle name="SAPBEXHLevel3X 5 7 2 2 2" xfId="25112" xr:uid="{00000000-0005-0000-0000-000095800000}"/>
    <cellStyle name="SAPBEXHLevel3X 5 7 2 3" xfId="11935" xr:uid="{00000000-0005-0000-0000-000096800000}"/>
    <cellStyle name="SAPBEXHLevel3X 5 7 2 3 2" xfId="27779" xr:uid="{00000000-0005-0000-0000-000097800000}"/>
    <cellStyle name="SAPBEXHLevel3X 5 7 2 4" xfId="13631" xr:uid="{00000000-0005-0000-0000-000098800000}"/>
    <cellStyle name="SAPBEXHLevel3X 5 7 2 4 2" xfId="29252" xr:uid="{00000000-0005-0000-0000-000099800000}"/>
    <cellStyle name="SAPBEXHLevel3X 5 7 2 5" xfId="17257" xr:uid="{00000000-0005-0000-0000-00009A800000}"/>
    <cellStyle name="SAPBEXHLevel3X 5 7 2 5 2" xfId="32379" xr:uid="{00000000-0005-0000-0000-00009B800000}"/>
    <cellStyle name="SAPBEXHLevel3X 5 7 2 6" xfId="19866" xr:uid="{00000000-0005-0000-0000-00009C800000}"/>
    <cellStyle name="SAPBEXHLevel3X 5 7 2 6 2" xfId="34807" xr:uid="{00000000-0005-0000-0000-00009D800000}"/>
    <cellStyle name="SAPBEXHLevel3X 5 7 2 7" xfId="21780" xr:uid="{00000000-0005-0000-0000-00009E800000}"/>
    <cellStyle name="SAPBEXHLevel3X 5 7 2 7 2" xfId="36702" xr:uid="{00000000-0005-0000-0000-00009F800000}"/>
    <cellStyle name="SAPBEXHLevel3X 5 7 2 8" xfId="38430" xr:uid="{0B5EAF18-3EBE-4074-B3EA-2D51CF1D005B}"/>
    <cellStyle name="SAPBEXHLevel3X 5 7 2 9" xfId="44355" xr:uid="{490CFA76-3B74-4735-9785-C0C1264796BB}"/>
    <cellStyle name="SAPBEXHLevel3X 5 7 3" xfId="8803" xr:uid="{00000000-0005-0000-0000-0000A0800000}"/>
    <cellStyle name="SAPBEXHLevel3X 5 7 3 2" xfId="24832" xr:uid="{00000000-0005-0000-0000-0000A1800000}"/>
    <cellStyle name="SAPBEXHLevel3X 5 7 4" xfId="11630" xr:uid="{00000000-0005-0000-0000-0000A2800000}"/>
    <cellStyle name="SAPBEXHLevel3X 5 7 4 2" xfId="27497" xr:uid="{00000000-0005-0000-0000-0000A3800000}"/>
    <cellStyle name="SAPBEXHLevel3X 5 7 5" xfId="10469" xr:uid="{00000000-0005-0000-0000-0000A4800000}"/>
    <cellStyle name="SAPBEXHLevel3X 5 7 5 2" xfId="26391" xr:uid="{00000000-0005-0000-0000-0000A5800000}"/>
    <cellStyle name="SAPBEXHLevel3X 5 7 6" xfId="16982" xr:uid="{00000000-0005-0000-0000-0000A6800000}"/>
    <cellStyle name="SAPBEXHLevel3X 5 7 6 2" xfId="32120" xr:uid="{00000000-0005-0000-0000-0000A7800000}"/>
    <cellStyle name="SAPBEXHLevel3X 5 7 7" xfId="19592" xr:uid="{00000000-0005-0000-0000-0000A8800000}"/>
    <cellStyle name="SAPBEXHLevel3X 5 7 7 2" xfId="34539" xr:uid="{00000000-0005-0000-0000-0000A9800000}"/>
    <cellStyle name="SAPBEXHLevel3X 5 7 8" xfId="39378" xr:uid="{2EDE3AA3-CAF7-4B7F-AD85-A7EA50403183}"/>
    <cellStyle name="SAPBEXHLevel3X 5 7 9" xfId="43136" xr:uid="{1EAF5509-70F4-44EF-A361-1EBD736E04A7}"/>
    <cellStyle name="SAPBEXHLevel3X 5 8" xfId="3636" xr:uid="{00000000-0005-0000-0000-0000AA800000}"/>
    <cellStyle name="SAPBEXHLevel3X 5 8 10" xfId="45330" xr:uid="{0A047C14-DEBE-456C-83E9-6D087961517D}"/>
    <cellStyle name="SAPBEXHLevel3X 5 8 11" xfId="47656" xr:uid="{7F1105BA-0F7D-46C0-9755-3D1DA6BC4FF4}"/>
    <cellStyle name="SAPBEXHLevel3X 5 8 2" xfId="3959" xr:uid="{00000000-0005-0000-0000-0000AB800000}"/>
    <cellStyle name="SAPBEXHLevel3X 5 8 2 10" xfId="46546" xr:uid="{060895CC-4C7B-4204-98C4-8CE89481DD72}"/>
    <cellStyle name="SAPBEXHLevel3X 5 8 2 11" xfId="48864" xr:uid="{F395F9D1-EDE2-4368-A8C2-18A975CF9B59}"/>
    <cellStyle name="SAPBEXHLevel3X 5 8 2 2" xfId="9115" xr:uid="{00000000-0005-0000-0000-0000AC800000}"/>
    <cellStyle name="SAPBEXHLevel3X 5 8 2 2 2" xfId="25111" xr:uid="{00000000-0005-0000-0000-0000AD800000}"/>
    <cellStyle name="SAPBEXHLevel3X 5 8 2 3" xfId="11934" xr:uid="{00000000-0005-0000-0000-0000AE800000}"/>
    <cellStyle name="SAPBEXHLevel3X 5 8 2 3 2" xfId="27778" xr:uid="{00000000-0005-0000-0000-0000AF800000}"/>
    <cellStyle name="SAPBEXHLevel3X 5 8 2 4" xfId="10494" xr:uid="{00000000-0005-0000-0000-0000B0800000}"/>
    <cellStyle name="SAPBEXHLevel3X 5 8 2 4 2" xfId="26416" xr:uid="{00000000-0005-0000-0000-0000B1800000}"/>
    <cellStyle name="SAPBEXHLevel3X 5 8 2 5" xfId="17256" xr:uid="{00000000-0005-0000-0000-0000B2800000}"/>
    <cellStyle name="SAPBEXHLevel3X 5 8 2 5 2" xfId="32378" xr:uid="{00000000-0005-0000-0000-0000B3800000}"/>
    <cellStyle name="SAPBEXHLevel3X 5 8 2 6" xfId="19865" xr:uid="{00000000-0005-0000-0000-0000B4800000}"/>
    <cellStyle name="SAPBEXHLevel3X 5 8 2 6 2" xfId="34806" xr:uid="{00000000-0005-0000-0000-0000B5800000}"/>
    <cellStyle name="SAPBEXHLevel3X 5 8 2 7" xfId="22000" xr:uid="{00000000-0005-0000-0000-0000B6800000}"/>
    <cellStyle name="SAPBEXHLevel3X 5 8 2 7 2" xfId="36919" xr:uid="{00000000-0005-0000-0000-0000B7800000}"/>
    <cellStyle name="SAPBEXHLevel3X 5 8 2 8" xfId="38429" xr:uid="{D3836968-B221-4338-A79B-96409BF8EEBC}"/>
    <cellStyle name="SAPBEXHLevel3X 5 8 2 9" xfId="44356" xr:uid="{A4AB4878-61A7-4CC8-A9E8-3C5C86AB670E}"/>
    <cellStyle name="SAPBEXHLevel3X 5 8 3" xfId="8804" xr:uid="{00000000-0005-0000-0000-0000B8800000}"/>
    <cellStyle name="SAPBEXHLevel3X 5 8 3 2" xfId="24833" xr:uid="{00000000-0005-0000-0000-0000B9800000}"/>
    <cellStyle name="SAPBEXHLevel3X 5 8 4" xfId="11631" xr:uid="{00000000-0005-0000-0000-0000BA800000}"/>
    <cellStyle name="SAPBEXHLevel3X 5 8 4 2" xfId="27498" xr:uid="{00000000-0005-0000-0000-0000BB800000}"/>
    <cellStyle name="SAPBEXHLevel3X 5 8 5" xfId="7435" xr:uid="{00000000-0005-0000-0000-0000BC800000}"/>
    <cellStyle name="SAPBEXHLevel3X 5 8 5 2" xfId="23627" xr:uid="{00000000-0005-0000-0000-0000BD800000}"/>
    <cellStyle name="SAPBEXHLevel3X 5 8 6" xfId="16983" xr:uid="{00000000-0005-0000-0000-0000BE800000}"/>
    <cellStyle name="SAPBEXHLevel3X 5 8 6 2" xfId="32121" xr:uid="{00000000-0005-0000-0000-0000BF800000}"/>
    <cellStyle name="SAPBEXHLevel3X 5 8 7" xfId="19593" xr:uid="{00000000-0005-0000-0000-0000C0800000}"/>
    <cellStyle name="SAPBEXHLevel3X 5 8 7 2" xfId="34540" xr:uid="{00000000-0005-0000-0000-0000C1800000}"/>
    <cellStyle name="SAPBEXHLevel3X 5 8 8" xfId="40516" xr:uid="{290A0EEB-0009-4CA7-95ED-879FAC55B3CD}"/>
    <cellStyle name="SAPBEXHLevel3X 5 8 9" xfId="43137" xr:uid="{F17653DC-8152-4C73-81EE-BC38D6FAB592}"/>
    <cellStyle name="SAPBEXHLevel3X 5 9" xfId="3637" xr:uid="{00000000-0005-0000-0000-0000C2800000}"/>
    <cellStyle name="SAPBEXHLevel3X 5 9 10" xfId="45331" xr:uid="{FAFB495A-FAA1-4CFE-89D6-BFA4A5435899}"/>
    <cellStyle name="SAPBEXHLevel3X 5 9 11" xfId="47657" xr:uid="{28B5007F-E20C-47BF-8747-07FC74834F50}"/>
    <cellStyle name="SAPBEXHLevel3X 5 9 2" xfId="3958" xr:uid="{00000000-0005-0000-0000-0000C3800000}"/>
    <cellStyle name="SAPBEXHLevel3X 5 9 2 10" xfId="46547" xr:uid="{28C0D390-D46B-4E08-8C46-2E393751BE52}"/>
    <cellStyle name="SAPBEXHLevel3X 5 9 2 11" xfId="48865" xr:uid="{88E33DC0-B943-4C0D-9494-4C24294F68B7}"/>
    <cellStyle name="SAPBEXHLevel3X 5 9 2 2" xfId="9114" xr:uid="{00000000-0005-0000-0000-0000C4800000}"/>
    <cellStyle name="SAPBEXHLevel3X 5 9 2 2 2" xfId="25110" xr:uid="{00000000-0005-0000-0000-0000C5800000}"/>
    <cellStyle name="SAPBEXHLevel3X 5 9 2 3" xfId="11933" xr:uid="{00000000-0005-0000-0000-0000C6800000}"/>
    <cellStyle name="SAPBEXHLevel3X 5 9 2 3 2" xfId="27777" xr:uid="{00000000-0005-0000-0000-0000C7800000}"/>
    <cellStyle name="SAPBEXHLevel3X 5 9 2 4" xfId="13084" xr:uid="{00000000-0005-0000-0000-0000C8800000}"/>
    <cellStyle name="SAPBEXHLevel3X 5 9 2 4 2" xfId="28864" xr:uid="{00000000-0005-0000-0000-0000C9800000}"/>
    <cellStyle name="SAPBEXHLevel3X 5 9 2 5" xfId="17255" xr:uid="{00000000-0005-0000-0000-0000CA800000}"/>
    <cellStyle name="SAPBEXHLevel3X 5 9 2 5 2" xfId="32377" xr:uid="{00000000-0005-0000-0000-0000CB800000}"/>
    <cellStyle name="SAPBEXHLevel3X 5 9 2 6" xfId="19864" xr:uid="{00000000-0005-0000-0000-0000CC800000}"/>
    <cellStyle name="SAPBEXHLevel3X 5 9 2 6 2" xfId="34805" xr:uid="{00000000-0005-0000-0000-0000CD800000}"/>
    <cellStyle name="SAPBEXHLevel3X 5 9 2 7" xfId="21186" xr:uid="{00000000-0005-0000-0000-0000CE800000}"/>
    <cellStyle name="SAPBEXHLevel3X 5 9 2 7 2" xfId="36112" xr:uid="{00000000-0005-0000-0000-0000CF800000}"/>
    <cellStyle name="SAPBEXHLevel3X 5 9 2 8" xfId="38428" xr:uid="{93C35A91-85D9-4E32-8ADC-75DCC69F1548}"/>
    <cellStyle name="SAPBEXHLevel3X 5 9 2 9" xfId="44357" xr:uid="{2F0D8E02-0E09-44AB-B235-59D4057339A7}"/>
    <cellStyle name="SAPBEXHLevel3X 5 9 3" xfId="8805" xr:uid="{00000000-0005-0000-0000-0000D0800000}"/>
    <cellStyle name="SAPBEXHLevel3X 5 9 3 2" xfId="24834" xr:uid="{00000000-0005-0000-0000-0000D1800000}"/>
    <cellStyle name="SAPBEXHLevel3X 5 9 4" xfId="11632" xr:uid="{00000000-0005-0000-0000-0000D2800000}"/>
    <cellStyle name="SAPBEXHLevel3X 5 9 4 2" xfId="27499" xr:uid="{00000000-0005-0000-0000-0000D3800000}"/>
    <cellStyle name="SAPBEXHLevel3X 5 9 5" xfId="14008" xr:uid="{00000000-0005-0000-0000-0000D4800000}"/>
    <cellStyle name="SAPBEXHLevel3X 5 9 5 2" xfId="29590" xr:uid="{00000000-0005-0000-0000-0000D5800000}"/>
    <cellStyle name="SAPBEXHLevel3X 5 9 6" xfId="16984" xr:uid="{00000000-0005-0000-0000-0000D6800000}"/>
    <cellStyle name="SAPBEXHLevel3X 5 9 6 2" xfId="32122" xr:uid="{00000000-0005-0000-0000-0000D7800000}"/>
    <cellStyle name="SAPBEXHLevel3X 5 9 7" xfId="19594" xr:uid="{00000000-0005-0000-0000-0000D8800000}"/>
    <cellStyle name="SAPBEXHLevel3X 5 9 7 2" xfId="34541" xr:uid="{00000000-0005-0000-0000-0000D9800000}"/>
    <cellStyle name="SAPBEXHLevel3X 5 9 8" xfId="40517" xr:uid="{16B497E1-24CD-4FE5-8190-9E5401D0344E}"/>
    <cellStyle name="SAPBEXHLevel3X 5 9 9" xfId="43138" xr:uid="{48F8C4C0-03C9-4691-BA6F-5B422442970D}"/>
    <cellStyle name="SAPBEXHLevel3X 6" xfId="929" xr:uid="{00000000-0005-0000-0000-0000DA800000}"/>
    <cellStyle name="SAPBEXHLevel3X 6 10" xfId="17142" xr:uid="{00000000-0005-0000-0000-0000DB800000}"/>
    <cellStyle name="SAPBEXHLevel3X 6 10 2" xfId="32274" xr:uid="{00000000-0005-0000-0000-0000DC800000}"/>
    <cellStyle name="SAPBEXHLevel3X 6 11" xfId="5105" xr:uid="{00000000-0005-0000-0000-0000DD800000}"/>
    <cellStyle name="SAPBEXHLevel3X 6 12" xfId="39377" xr:uid="{A77D4EBE-DE61-4381-85FA-84C9CD2A1CB2}"/>
    <cellStyle name="SAPBEXHLevel3X 6 13" xfId="43139" xr:uid="{D2398B0D-2504-4B3E-A0E6-92CAA3866F77}"/>
    <cellStyle name="SAPBEXHLevel3X 6 14" xfId="45332" xr:uid="{47AA92F3-69BC-4D79-A194-5CE1E031A04E}"/>
    <cellStyle name="SAPBEXHLevel3X 6 15" xfId="47658" xr:uid="{5AA7B9BC-4B4A-47D2-944D-B2FCA1BC7D1F}"/>
    <cellStyle name="SAPBEXHLevel3X 6 2" xfId="1900" xr:uid="{00000000-0005-0000-0000-0000DE800000}"/>
    <cellStyle name="SAPBEXHLevel3X 6 2 10" xfId="38427" xr:uid="{3F11C739-C9A6-4A4A-8D56-C8DDA5E31528}"/>
    <cellStyle name="SAPBEXHLevel3X 6 2 11" xfId="44358" xr:uid="{84954450-4C47-429F-8243-81E58FF97523}"/>
    <cellStyle name="SAPBEXHLevel3X 6 2 12" xfId="46548" xr:uid="{D1C41FF2-81B9-4BAF-B7B1-5EEA821E9989}"/>
    <cellStyle name="SAPBEXHLevel3X 6 2 13" xfId="48866" xr:uid="{EB235368-EF7E-481F-AE6A-BBFDB92E5370}"/>
    <cellStyle name="SAPBEXHLevel3X 6 2 2" xfId="7158" xr:uid="{00000000-0005-0000-0000-0000DF800000}"/>
    <cellStyle name="SAPBEXHLevel3X 6 2 2 2" xfId="23440" xr:uid="{00000000-0005-0000-0000-0000E0800000}"/>
    <cellStyle name="SAPBEXHLevel3X 6 2 3" xfId="7504" xr:uid="{00000000-0005-0000-0000-0000E1800000}"/>
    <cellStyle name="SAPBEXHLevel3X 6 2 3 2" xfId="23680" xr:uid="{00000000-0005-0000-0000-0000E2800000}"/>
    <cellStyle name="SAPBEXHLevel3X 6 2 4" xfId="5237" xr:uid="{00000000-0005-0000-0000-0000E3800000}"/>
    <cellStyle name="SAPBEXHLevel3X 6 2 4 2" xfId="22552" xr:uid="{00000000-0005-0000-0000-0000E4800000}"/>
    <cellStyle name="SAPBEXHLevel3X 6 2 5" xfId="14678" xr:uid="{00000000-0005-0000-0000-0000E5800000}"/>
    <cellStyle name="SAPBEXHLevel3X 6 2 5 2" xfId="30169" xr:uid="{00000000-0005-0000-0000-0000E6800000}"/>
    <cellStyle name="SAPBEXHLevel3X 6 2 6" xfId="15737" xr:uid="{00000000-0005-0000-0000-0000E7800000}"/>
    <cellStyle name="SAPBEXHLevel3X 6 2 6 2" xfId="31009" xr:uid="{00000000-0005-0000-0000-0000E8800000}"/>
    <cellStyle name="SAPBEXHLevel3X 6 2 7" xfId="18414" xr:uid="{00000000-0005-0000-0000-0000E9800000}"/>
    <cellStyle name="SAPBEXHLevel3X 6 2 7 2" xfId="33473" xr:uid="{00000000-0005-0000-0000-0000EA800000}"/>
    <cellStyle name="SAPBEXHLevel3X 6 2 8" xfId="6091" xr:uid="{00000000-0005-0000-0000-0000EB800000}"/>
    <cellStyle name="SAPBEXHLevel3X 6 2 9" xfId="41250" xr:uid="{1BE9F18B-0E49-47F1-BE27-6239ACEEDCB6}"/>
    <cellStyle name="SAPBEXHLevel3X 6 3" xfId="3638" xr:uid="{00000000-0005-0000-0000-0000EC800000}"/>
    <cellStyle name="SAPBEXHLevel3X 6 3 2" xfId="8806" xr:uid="{00000000-0005-0000-0000-0000ED800000}"/>
    <cellStyle name="SAPBEXHLevel3X 6 3 2 2" xfId="24835" xr:uid="{00000000-0005-0000-0000-0000EE800000}"/>
    <cellStyle name="SAPBEXHLevel3X 6 3 3" xfId="11633" xr:uid="{00000000-0005-0000-0000-0000EF800000}"/>
    <cellStyle name="SAPBEXHLevel3X 6 3 3 2" xfId="27500" xr:uid="{00000000-0005-0000-0000-0000F0800000}"/>
    <cellStyle name="SAPBEXHLevel3X 6 3 4" xfId="13736" xr:uid="{00000000-0005-0000-0000-0000F1800000}"/>
    <cellStyle name="SAPBEXHLevel3X 6 3 4 2" xfId="29348" xr:uid="{00000000-0005-0000-0000-0000F2800000}"/>
    <cellStyle name="SAPBEXHLevel3X 6 3 5" xfId="16985" xr:uid="{00000000-0005-0000-0000-0000F3800000}"/>
    <cellStyle name="SAPBEXHLevel3X 6 3 5 2" xfId="32123" xr:uid="{00000000-0005-0000-0000-0000F4800000}"/>
    <cellStyle name="SAPBEXHLevel3X 6 3 6" xfId="19595" xr:uid="{00000000-0005-0000-0000-0000F5800000}"/>
    <cellStyle name="SAPBEXHLevel3X 6 3 6 2" xfId="34542" xr:uid="{00000000-0005-0000-0000-0000F6800000}"/>
    <cellStyle name="SAPBEXHLevel3X 6 3 7" xfId="21506" xr:uid="{00000000-0005-0000-0000-0000F7800000}"/>
    <cellStyle name="SAPBEXHLevel3X 6 3 7 2" xfId="36432" xr:uid="{00000000-0005-0000-0000-0000F8800000}"/>
    <cellStyle name="SAPBEXHLevel3X 6 3 8" xfId="6412" xr:uid="{00000000-0005-0000-0000-0000F9800000}"/>
    <cellStyle name="SAPBEXHLevel3X 6 4" xfId="3957" xr:uid="{00000000-0005-0000-0000-0000FA800000}"/>
    <cellStyle name="SAPBEXHLevel3X 6 4 2" xfId="9113" xr:uid="{00000000-0005-0000-0000-0000FB800000}"/>
    <cellStyle name="SAPBEXHLevel3X 6 4 2 2" xfId="25109" xr:uid="{00000000-0005-0000-0000-0000FC800000}"/>
    <cellStyle name="SAPBEXHLevel3X 6 4 3" xfId="11932" xr:uid="{00000000-0005-0000-0000-0000FD800000}"/>
    <cellStyle name="SAPBEXHLevel3X 6 4 3 2" xfId="27776" xr:uid="{00000000-0005-0000-0000-0000FE800000}"/>
    <cellStyle name="SAPBEXHLevel3X 6 4 4" xfId="14606" xr:uid="{00000000-0005-0000-0000-0000FF800000}"/>
    <cellStyle name="SAPBEXHLevel3X 6 4 4 2" xfId="30108" xr:uid="{00000000-0005-0000-0000-000000810000}"/>
    <cellStyle name="SAPBEXHLevel3X 6 4 5" xfId="17254" xr:uid="{00000000-0005-0000-0000-000001810000}"/>
    <cellStyle name="SAPBEXHLevel3X 6 4 5 2" xfId="32376" xr:uid="{00000000-0005-0000-0000-000002810000}"/>
    <cellStyle name="SAPBEXHLevel3X 6 4 6" xfId="19863" xr:uid="{00000000-0005-0000-0000-000003810000}"/>
    <cellStyle name="SAPBEXHLevel3X 6 4 6 2" xfId="34804" xr:uid="{00000000-0005-0000-0000-000004810000}"/>
    <cellStyle name="SAPBEXHLevel3X 6 4 7" xfId="22033" xr:uid="{00000000-0005-0000-0000-000005810000}"/>
    <cellStyle name="SAPBEXHLevel3X 6 4 7 2" xfId="36952" xr:uid="{00000000-0005-0000-0000-000006810000}"/>
    <cellStyle name="SAPBEXHLevel3X 6 5" xfId="5340" xr:uid="{00000000-0005-0000-0000-000007810000}"/>
    <cellStyle name="SAPBEXHLevel3X 6 5 2" xfId="22620" xr:uid="{00000000-0005-0000-0000-000008810000}"/>
    <cellStyle name="SAPBEXHLevel3X 6 6" xfId="6489" xr:uid="{00000000-0005-0000-0000-000009810000}"/>
    <cellStyle name="SAPBEXHLevel3X 6 6 2" xfId="23096" xr:uid="{00000000-0005-0000-0000-00000A810000}"/>
    <cellStyle name="SAPBEXHLevel3X 6 7" xfId="13382" xr:uid="{00000000-0005-0000-0000-00000B810000}"/>
    <cellStyle name="SAPBEXHLevel3X 6 7 2" xfId="29067" xr:uid="{00000000-0005-0000-0000-00000C810000}"/>
    <cellStyle name="SAPBEXHLevel3X 6 8" xfId="6549" xr:uid="{00000000-0005-0000-0000-00000D810000}"/>
    <cellStyle name="SAPBEXHLevel3X 6 8 2" xfId="23110" xr:uid="{00000000-0005-0000-0000-00000E810000}"/>
    <cellStyle name="SAPBEXHLevel3X 6 9" xfId="15387" xr:uid="{00000000-0005-0000-0000-00000F810000}"/>
    <cellStyle name="SAPBEXHLevel3X 6 9 2" xfId="30780" xr:uid="{00000000-0005-0000-0000-000010810000}"/>
    <cellStyle name="SAPBEXHLevel3X 7" xfId="930" xr:uid="{00000000-0005-0000-0000-000011810000}"/>
    <cellStyle name="SAPBEXHLevel3X 7 10" xfId="5106" xr:uid="{00000000-0005-0000-0000-000012810000}"/>
    <cellStyle name="SAPBEXHLevel3X 7 11" xfId="39376" xr:uid="{B13D851A-3B52-428F-A3DE-328713F6C75D}"/>
    <cellStyle name="SAPBEXHLevel3X 7 12" xfId="43140" xr:uid="{0D490B90-1BD0-41F3-A342-0F6E92957283}"/>
    <cellStyle name="SAPBEXHLevel3X 7 13" xfId="45333" xr:uid="{D3FEF4A6-4C78-4A2A-863A-CBEB47E2B88A}"/>
    <cellStyle name="SAPBEXHLevel3X 7 14" xfId="47659" xr:uid="{797F4E90-B4A5-4EC1-96DF-D3705F267CF3}"/>
    <cellStyle name="SAPBEXHLevel3X 7 2" xfId="3639" xr:uid="{00000000-0005-0000-0000-000013810000}"/>
    <cellStyle name="SAPBEXHLevel3X 7 2 10" xfId="44359" xr:uid="{221FF38D-1F78-4342-9443-4CAF3624DA4F}"/>
    <cellStyle name="SAPBEXHLevel3X 7 2 11" xfId="46549" xr:uid="{B79ACB8B-007D-484A-9046-963E557A4593}"/>
    <cellStyle name="SAPBEXHLevel3X 7 2 12" xfId="48867" xr:uid="{D7B75D35-F534-4F16-B5C4-D07188534847}"/>
    <cellStyle name="SAPBEXHLevel3X 7 2 2" xfId="8807" xr:uid="{00000000-0005-0000-0000-000014810000}"/>
    <cellStyle name="SAPBEXHLevel3X 7 2 2 2" xfId="24836" xr:uid="{00000000-0005-0000-0000-000015810000}"/>
    <cellStyle name="SAPBEXHLevel3X 7 2 3" xfId="11634" xr:uid="{00000000-0005-0000-0000-000016810000}"/>
    <cellStyle name="SAPBEXHLevel3X 7 2 3 2" xfId="27501" xr:uid="{00000000-0005-0000-0000-000017810000}"/>
    <cellStyle name="SAPBEXHLevel3X 7 2 4" xfId="14473" xr:uid="{00000000-0005-0000-0000-000018810000}"/>
    <cellStyle name="SAPBEXHLevel3X 7 2 4 2" xfId="29990" xr:uid="{00000000-0005-0000-0000-000019810000}"/>
    <cellStyle name="SAPBEXHLevel3X 7 2 5" xfId="16986" xr:uid="{00000000-0005-0000-0000-00001A810000}"/>
    <cellStyle name="SAPBEXHLevel3X 7 2 5 2" xfId="32124" xr:uid="{00000000-0005-0000-0000-00001B810000}"/>
    <cellStyle name="SAPBEXHLevel3X 7 2 6" xfId="19596" xr:uid="{00000000-0005-0000-0000-00001C810000}"/>
    <cellStyle name="SAPBEXHLevel3X 7 2 6 2" xfId="34543" xr:uid="{00000000-0005-0000-0000-00001D810000}"/>
    <cellStyle name="SAPBEXHLevel3X 7 2 7" xfId="21507" xr:uid="{00000000-0005-0000-0000-00001E810000}"/>
    <cellStyle name="SAPBEXHLevel3X 7 2 7 2" xfId="36433" xr:uid="{00000000-0005-0000-0000-00001F810000}"/>
    <cellStyle name="SAPBEXHLevel3X 7 2 8" xfId="6413" xr:uid="{00000000-0005-0000-0000-000020810000}"/>
    <cellStyle name="SAPBEXHLevel3X 7 2 9" xfId="38426" xr:uid="{A6943222-2518-48F4-BE10-D3BDBD1A7F2C}"/>
    <cellStyle name="SAPBEXHLevel3X 7 3" xfId="3956" xr:uid="{00000000-0005-0000-0000-000021810000}"/>
    <cellStyle name="SAPBEXHLevel3X 7 3 2" xfId="9112" xr:uid="{00000000-0005-0000-0000-000022810000}"/>
    <cellStyle name="SAPBEXHLevel3X 7 3 2 2" xfId="25108" xr:uid="{00000000-0005-0000-0000-000023810000}"/>
    <cellStyle name="SAPBEXHLevel3X 7 3 3" xfId="11931" xr:uid="{00000000-0005-0000-0000-000024810000}"/>
    <cellStyle name="SAPBEXHLevel3X 7 3 3 2" xfId="27775" xr:uid="{00000000-0005-0000-0000-000025810000}"/>
    <cellStyle name="SAPBEXHLevel3X 7 3 4" xfId="14927" xr:uid="{00000000-0005-0000-0000-000026810000}"/>
    <cellStyle name="SAPBEXHLevel3X 7 3 4 2" xfId="30378" xr:uid="{00000000-0005-0000-0000-000027810000}"/>
    <cellStyle name="SAPBEXHLevel3X 7 3 5" xfId="17253" xr:uid="{00000000-0005-0000-0000-000028810000}"/>
    <cellStyle name="SAPBEXHLevel3X 7 3 5 2" xfId="32375" xr:uid="{00000000-0005-0000-0000-000029810000}"/>
    <cellStyle name="SAPBEXHLevel3X 7 3 6" xfId="19862" xr:uid="{00000000-0005-0000-0000-00002A810000}"/>
    <cellStyle name="SAPBEXHLevel3X 7 3 6 2" xfId="34803" xr:uid="{00000000-0005-0000-0000-00002B810000}"/>
    <cellStyle name="SAPBEXHLevel3X 7 3 7" xfId="21461" xr:uid="{00000000-0005-0000-0000-00002C810000}"/>
    <cellStyle name="SAPBEXHLevel3X 7 3 7 2" xfId="36387" xr:uid="{00000000-0005-0000-0000-00002D810000}"/>
    <cellStyle name="SAPBEXHLevel3X 7 4" xfId="5339" xr:uid="{00000000-0005-0000-0000-00002E810000}"/>
    <cellStyle name="SAPBEXHLevel3X 7 4 2" xfId="22619" xr:uid="{00000000-0005-0000-0000-00002F810000}"/>
    <cellStyle name="SAPBEXHLevel3X 7 5" xfId="7629" xr:uid="{00000000-0005-0000-0000-000030810000}"/>
    <cellStyle name="SAPBEXHLevel3X 7 5 2" xfId="23768" xr:uid="{00000000-0005-0000-0000-000031810000}"/>
    <cellStyle name="SAPBEXHLevel3X 7 6" xfId="10630" xr:uid="{00000000-0005-0000-0000-000032810000}"/>
    <cellStyle name="SAPBEXHLevel3X 7 6 2" xfId="26515" xr:uid="{00000000-0005-0000-0000-000033810000}"/>
    <cellStyle name="SAPBEXHLevel3X 7 7" xfId="7552" xr:uid="{00000000-0005-0000-0000-000034810000}"/>
    <cellStyle name="SAPBEXHLevel3X 7 7 2" xfId="23712" xr:uid="{00000000-0005-0000-0000-000035810000}"/>
    <cellStyle name="SAPBEXHLevel3X 7 8" xfId="15076" xr:uid="{00000000-0005-0000-0000-000036810000}"/>
    <cellStyle name="SAPBEXHLevel3X 7 8 2" xfId="30521" xr:uid="{00000000-0005-0000-0000-000037810000}"/>
    <cellStyle name="SAPBEXHLevel3X 7 9" xfId="14441" xr:uid="{00000000-0005-0000-0000-000038810000}"/>
    <cellStyle name="SAPBEXHLevel3X 7 9 2" xfId="29960" xr:uid="{00000000-0005-0000-0000-000039810000}"/>
    <cellStyle name="SAPBEXHLevel3X 8" xfId="1901" xr:uid="{00000000-0005-0000-0000-00003A810000}"/>
    <cellStyle name="SAPBEXHLevel3X 8 10" xfId="45334" xr:uid="{C6219490-9549-4F80-BE39-71BEADE29852}"/>
    <cellStyle name="SAPBEXHLevel3X 8 11" xfId="47660" xr:uid="{B30039E1-44D5-4E44-A6FF-AE1E1AFB6A25}"/>
    <cellStyle name="SAPBEXHLevel3X 8 2" xfId="3955" xr:uid="{00000000-0005-0000-0000-00003B810000}"/>
    <cellStyle name="SAPBEXHLevel3X 8 2 10" xfId="46550" xr:uid="{FD024E3C-68EC-4724-A423-A2BD1E1EA0CC}"/>
    <cellStyle name="SAPBEXHLevel3X 8 2 11" xfId="48868" xr:uid="{2EC33C3E-101C-4930-BFA0-E5655E5AD641}"/>
    <cellStyle name="SAPBEXHLevel3X 8 2 2" xfId="9111" xr:uid="{00000000-0005-0000-0000-00003C810000}"/>
    <cellStyle name="SAPBEXHLevel3X 8 2 2 2" xfId="25107" xr:uid="{00000000-0005-0000-0000-00003D810000}"/>
    <cellStyle name="SAPBEXHLevel3X 8 2 3" xfId="11930" xr:uid="{00000000-0005-0000-0000-00003E810000}"/>
    <cellStyle name="SAPBEXHLevel3X 8 2 3 2" xfId="27774" xr:uid="{00000000-0005-0000-0000-00003F810000}"/>
    <cellStyle name="SAPBEXHLevel3X 8 2 4" xfId="14926" xr:uid="{00000000-0005-0000-0000-000040810000}"/>
    <cellStyle name="SAPBEXHLevel3X 8 2 4 2" xfId="30377" xr:uid="{00000000-0005-0000-0000-000041810000}"/>
    <cellStyle name="SAPBEXHLevel3X 8 2 5" xfId="17252" xr:uid="{00000000-0005-0000-0000-000042810000}"/>
    <cellStyle name="SAPBEXHLevel3X 8 2 5 2" xfId="32374" xr:uid="{00000000-0005-0000-0000-000043810000}"/>
    <cellStyle name="SAPBEXHLevel3X 8 2 6" xfId="19861" xr:uid="{00000000-0005-0000-0000-000044810000}"/>
    <cellStyle name="SAPBEXHLevel3X 8 2 6 2" xfId="34802" xr:uid="{00000000-0005-0000-0000-000045810000}"/>
    <cellStyle name="SAPBEXHLevel3X 8 2 7" xfId="22032" xr:uid="{00000000-0005-0000-0000-000046810000}"/>
    <cellStyle name="SAPBEXHLevel3X 8 2 7 2" xfId="36951" xr:uid="{00000000-0005-0000-0000-000047810000}"/>
    <cellStyle name="SAPBEXHLevel3X 8 2 8" xfId="38425" xr:uid="{DD81D8CB-690F-4A0E-A504-67D931A21A2A}"/>
    <cellStyle name="SAPBEXHLevel3X 8 2 9" xfId="44360" xr:uid="{970BE43A-B61D-4A00-B00F-A33867A421A3}"/>
    <cellStyle name="SAPBEXHLevel3X 8 3" xfId="7159" xr:uid="{00000000-0005-0000-0000-000048810000}"/>
    <cellStyle name="SAPBEXHLevel3X 8 3 2" xfId="23441" xr:uid="{00000000-0005-0000-0000-000049810000}"/>
    <cellStyle name="SAPBEXHLevel3X 8 4" xfId="7503" xr:uid="{00000000-0005-0000-0000-00004A810000}"/>
    <cellStyle name="SAPBEXHLevel3X 8 4 2" xfId="23679" xr:uid="{00000000-0005-0000-0000-00004B810000}"/>
    <cellStyle name="SAPBEXHLevel3X 8 5" xfId="10342" xr:uid="{00000000-0005-0000-0000-00004C810000}"/>
    <cellStyle name="SAPBEXHLevel3X 8 5 2" xfId="26280" xr:uid="{00000000-0005-0000-0000-00004D810000}"/>
    <cellStyle name="SAPBEXHLevel3X 8 6" xfId="5796" xr:uid="{00000000-0005-0000-0000-00004E810000}"/>
    <cellStyle name="SAPBEXHLevel3X 8 6 2" xfId="22831" xr:uid="{00000000-0005-0000-0000-00004F810000}"/>
    <cellStyle name="SAPBEXHLevel3X 8 7" xfId="15736" xr:uid="{00000000-0005-0000-0000-000050810000}"/>
    <cellStyle name="SAPBEXHLevel3X 8 7 2" xfId="31008" xr:uid="{00000000-0005-0000-0000-000051810000}"/>
    <cellStyle name="SAPBEXHLevel3X 8 8" xfId="40514" xr:uid="{FA7654A9-1FCF-45DF-BF99-1B5E10BA395C}"/>
    <cellStyle name="SAPBEXHLevel3X 8 9" xfId="43141" xr:uid="{DD4507D7-7915-4536-B544-EA2FD7D2513F}"/>
    <cellStyle name="SAPBEXHLevel3X 9" xfId="1902" xr:uid="{00000000-0005-0000-0000-000052810000}"/>
    <cellStyle name="SAPBEXHLevel3X 9 10" xfId="45335" xr:uid="{84E04B2B-3B08-4C9F-ADF6-9A985383A296}"/>
    <cellStyle name="SAPBEXHLevel3X 9 11" xfId="47661" xr:uid="{AD9127B8-712D-4EED-8AAC-1266967BFD7F}"/>
    <cellStyle name="SAPBEXHLevel3X 9 2" xfId="3954" xr:uid="{00000000-0005-0000-0000-000053810000}"/>
    <cellStyle name="SAPBEXHLevel3X 9 2 10" xfId="46551" xr:uid="{CC609707-973E-4A57-9AB4-9FF9CAE347D4}"/>
    <cellStyle name="SAPBEXHLevel3X 9 2 11" xfId="48869" xr:uid="{F8EBDD1E-F143-45C0-B5D5-B3C85E798280}"/>
    <cellStyle name="SAPBEXHLevel3X 9 2 2" xfId="9110" xr:uid="{00000000-0005-0000-0000-000054810000}"/>
    <cellStyle name="SAPBEXHLevel3X 9 2 2 2" xfId="25106" xr:uid="{00000000-0005-0000-0000-000055810000}"/>
    <cellStyle name="SAPBEXHLevel3X 9 2 3" xfId="11929" xr:uid="{00000000-0005-0000-0000-000056810000}"/>
    <cellStyle name="SAPBEXHLevel3X 9 2 3 2" xfId="27773" xr:uid="{00000000-0005-0000-0000-000057810000}"/>
    <cellStyle name="SAPBEXHLevel3X 9 2 4" xfId="10495" xr:uid="{00000000-0005-0000-0000-000058810000}"/>
    <cellStyle name="SAPBEXHLevel3X 9 2 4 2" xfId="26417" xr:uid="{00000000-0005-0000-0000-000059810000}"/>
    <cellStyle name="SAPBEXHLevel3X 9 2 5" xfId="17251" xr:uid="{00000000-0005-0000-0000-00005A810000}"/>
    <cellStyle name="SAPBEXHLevel3X 9 2 5 2" xfId="32373" xr:uid="{00000000-0005-0000-0000-00005B810000}"/>
    <cellStyle name="SAPBEXHLevel3X 9 2 6" xfId="19860" xr:uid="{00000000-0005-0000-0000-00005C810000}"/>
    <cellStyle name="SAPBEXHLevel3X 9 2 6 2" xfId="34801" xr:uid="{00000000-0005-0000-0000-00005D810000}"/>
    <cellStyle name="SAPBEXHLevel3X 9 2 7" xfId="21781" xr:uid="{00000000-0005-0000-0000-00005E810000}"/>
    <cellStyle name="SAPBEXHLevel3X 9 2 7 2" xfId="36703" xr:uid="{00000000-0005-0000-0000-00005F810000}"/>
    <cellStyle name="SAPBEXHLevel3X 9 2 8" xfId="38424" xr:uid="{B7BA8398-A838-404C-B561-5DBEE13BDC40}"/>
    <cellStyle name="SAPBEXHLevel3X 9 2 9" xfId="44361" xr:uid="{6BEFA049-10DD-4D57-94DA-F65F8F8E3427}"/>
    <cellStyle name="SAPBEXHLevel3X 9 3" xfId="7160" xr:uid="{00000000-0005-0000-0000-000060810000}"/>
    <cellStyle name="SAPBEXHLevel3X 9 3 2" xfId="23442" xr:uid="{00000000-0005-0000-0000-000061810000}"/>
    <cellStyle name="SAPBEXHLevel3X 9 4" xfId="7502" xr:uid="{00000000-0005-0000-0000-000062810000}"/>
    <cellStyle name="SAPBEXHLevel3X 9 4 2" xfId="23678" xr:uid="{00000000-0005-0000-0000-000063810000}"/>
    <cellStyle name="SAPBEXHLevel3X 9 5" xfId="7011" xr:uid="{00000000-0005-0000-0000-000064810000}"/>
    <cellStyle name="SAPBEXHLevel3X 9 5 2" xfId="23387" xr:uid="{00000000-0005-0000-0000-000065810000}"/>
    <cellStyle name="SAPBEXHLevel3X 9 6" xfId="10206" xr:uid="{00000000-0005-0000-0000-000066810000}"/>
    <cellStyle name="SAPBEXHLevel3X 9 6 2" xfId="26170" xr:uid="{00000000-0005-0000-0000-000067810000}"/>
    <cellStyle name="SAPBEXHLevel3X 9 7" xfId="15735" xr:uid="{00000000-0005-0000-0000-000068810000}"/>
    <cellStyle name="SAPBEXHLevel3X 9 7 2" xfId="31007" xr:uid="{00000000-0005-0000-0000-000069810000}"/>
    <cellStyle name="SAPBEXHLevel3X 9 8" xfId="40515" xr:uid="{AB015659-FDC9-434F-8D12-10A7C741D773}"/>
    <cellStyle name="SAPBEXHLevel3X 9 9" xfId="43142" xr:uid="{1F253E2E-08EF-4262-9D19-65FCDD4F4AEB}"/>
    <cellStyle name="SAPBEXHLevel3X_CC - Div XRef" xfId="1903" xr:uid="{00000000-0005-0000-0000-00006A810000}"/>
    <cellStyle name="SAPBEXinputData" xfId="99" xr:uid="{00000000-0005-0000-0000-00006B810000}"/>
    <cellStyle name="SAPBEXinputData 10" xfId="1904" xr:uid="{00000000-0005-0000-0000-00006C810000}"/>
    <cellStyle name="SAPBEXinputData 11" xfId="1905" xr:uid="{00000000-0005-0000-0000-00006D810000}"/>
    <cellStyle name="SAPBEXinputData 12" xfId="1906" xr:uid="{00000000-0005-0000-0000-00006E810000}"/>
    <cellStyle name="SAPBEXinputData 13" xfId="2135" xr:uid="{00000000-0005-0000-0000-00006F810000}"/>
    <cellStyle name="SAPBEXinputData 13 2" xfId="13019" xr:uid="{00000000-0005-0000-0000-000070810000}"/>
    <cellStyle name="SAPBEXinputData 13 3" xfId="6990" xr:uid="{00000000-0005-0000-0000-000071810000}"/>
    <cellStyle name="SAPBEXinputData 13 4" xfId="15664" xr:uid="{00000000-0005-0000-0000-000072810000}"/>
    <cellStyle name="SAPBEXinputData 13 5" xfId="18350" xr:uid="{00000000-0005-0000-0000-000073810000}"/>
    <cellStyle name="SAPBEXinputData 14" xfId="7642" xr:uid="{00000000-0005-0000-0000-000074810000}"/>
    <cellStyle name="SAPBEXinputData 15" xfId="10240" xr:uid="{00000000-0005-0000-0000-000075810000}"/>
    <cellStyle name="SAPBEXinputData 16" xfId="15102" xr:uid="{00000000-0005-0000-0000-000076810000}"/>
    <cellStyle name="SAPBEXinputData 17" xfId="37920" xr:uid="{00000000-0005-0000-0000-000077810000}"/>
    <cellStyle name="SAPBEXinputData 18" xfId="38283" xr:uid="{2E50675C-8A3C-4F63-B438-3C54CD94A6F9}"/>
    <cellStyle name="SAPBEXinputData 19" xfId="40186" xr:uid="{E2321658-0972-4CA4-B228-273AD675343E}"/>
    <cellStyle name="SAPBEXinputData 2" xfId="931" xr:uid="{00000000-0005-0000-0000-000078810000}"/>
    <cellStyle name="SAPBEXinputData 2 10" xfId="38972" xr:uid="{A0C0AD7C-F3C5-4AB0-835E-4CEF874A52F0}"/>
    <cellStyle name="SAPBEXinputData 2 11" xfId="44547" xr:uid="{D4439542-8504-451C-953C-C547C224B830}"/>
    <cellStyle name="SAPBEXinputData 2 12" xfId="46736" xr:uid="{53EB2292-EA9C-44F8-A589-204388E9612C}"/>
    <cellStyle name="SAPBEXinputData 2 13" xfId="49052" xr:uid="{CFC48AAF-3A01-4BD7-B979-E887ABDF21E1}"/>
    <cellStyle name="SAPBEXinputData 2 2" xfId="1907" xr:uid="{00000000-0005-0000-0000-000079810000}"/>
    <cellStyle name="SAPBEXinputData 2 2 10" xfId="46934" xr:uid="{4AB3FBCA-EE88-4AA6-AAE9-CBECEBBDFB1B}"/>
    <cellStyle name="SAPBEXinputData 2 2 2" xfId="10325" xr:uid="{00000000-0005-0000-0000-00007A810000}"/>
    <cellStyle name="SAPBEXinputData 2 2 3" xfId="13755" xr:uid="{00000000-0005-0000-0000-00007B810000}"/>
    <cellStyle name="SAPBEXinputData 2 2 4" xfId="5916" xr:uid="{00000000-0005-0000-0000-00007C810000}"/>
    <cellStyle name="SAPBEXinputData 2 2 5" xfId="15734" xr:uid="{00000000-0005-0000-0000-00007D810000}"/>
    <cellStyle name="SAPBEXinputData 2 2 6" xfId="6092" xr:uid="{00000000-0005-0000-0000-00007E810000}"/>
    <cellStyle name="SAPBEXinputData 2 2 7" xfId="41966" xr:uid="{ADE369A9-DCDE-47A6-8FAB-CC1FD56F1A34}"/>
    <cellStyle name="SAPBEXinputData 2 2 8" xfId="42402" xr:uid="{08BCD06B-569D-4709-8E1D-26821DFB5F15}"/>
    <cellStyle name="SAPBEXinputData 2 2 9" xfId="44870" xr:uid="{7B3608E2-2064-4533-AC7C-836EBAB99C3B}"/>
    <cellStyle name="SAPBEXinputData 2 3" xfId="1990" xr:uid="{00000000-0005-0000-0000-00007F810000}"/>
    <cellStyle name="SAPBEXinputData 2 4" xfId="7573" xr:uid="{00000000-0005-0000-0000-000080810000}"/>
    <cellStyle name="SAPBEXinputData 2 5" xfId="14155" xr:uid="{00000000-0005-0000-0000-000081810000}"/>
    <cellStyle name="SAPBEXinputData 2 6" xfId="13383" xr:uid="{00000000-0005-0000-0000-000082810000}"/>
    <cellStyle name="SAPBEXinputData 2 7" xfId="15244" xr:uid="{00000000-0005-0000-0000-000083810000}"/>
    <cellStyle name="SAPBEXinputData 2 8" xfId="5107" xr:uid="{00000000-0005-0000-0000-000084810000}"/>
    <cellStyle name="SAPBEXinputData 2 9" xfId="41434" xr:uid="{A34543C4-3FEC-4FFA-91E6-E172ED8F738C}"/>
    <cellStyle name="SAPBEXinputData 20" xfId="39825" xr:uid="{67F59083-8BE1-4E7A-95B3-BD4FD793E613}"/>
    <cellStyle name="SAPBEXinputData 3" xfId="932" xr:uid="{00000000-0005-0000-0000-000085810000}"/>
    <cellStyle name="SAPBEXinputData 3 10" xfId="38971" xr:uid="{7857C682-3E41-4A07-93A3-9DF30D89C785}"/>
    <cellStyle name="SAPBEXinputData 3 11" xfId="44548" xr:uid="{FC7591A4-14D0-4384-8835-4F54A9AA4B44}"/>
    <cellStyle name="SAPBEXinputData 3 12" xfId="46737" xr:uid="{68FB1FFE-10D3-430A-96C4-D50618A5649D}"/>
    <cellStyle name="SAPBEXinputData 3 13" xfId="49053" xr:uid="{1504B44A-52EE-4319-A2CC-E847B2C2BE26}"/>
    <cellStyle name="SAPBEXinputData 3 2" xfId="933" xr:uid="{00000000-0005-0000-0000-000086810000}"/>
    <cellStyle name="SAPBEXinputData 3 2 10" xfId="44549" xr:uid="{412362DB-A4BB-4682-91E7-E38ABEA66E9E}"/>
    <cellStyle name="SAPBEXinputData 3 2 11" xfId="46738" xr:uid="{955D2849-1D6F-430D-AB08-E1A3150DF17D}"/>
    <cellStyle name="SAPBEXinputData 3 2 12" xfId="49054" xr:uid="{B466426D-5A07-4C6C-9C71-488AC01E6C39}"/>
    <cellStyle name="SAPBEXinputData 3 2 2" xfId="7574" xr:uid="{00000000-0005-0000-0000-000087810000}"/>
    <cellStyle name="SAPBEXinputData 3 2 2 2" xfId="41968" xr:uid="{3E433E3D-A73F-4AFD-BD82-21BBEEBE02C5}"/>
    <cellStyle name="SAPBEXinputData 3 2 2 3" xfId="42404" xr:uid="{28A69F37-ADBF-480E-996B-6E7545482A78}"/>
    <cellStyle name="SAPBEXinputData 3 2 2 4" xfId="44872" xr:uid="{75B8EBE1-E25F-4656-9E25-68DB141D919D}"/>
    <cellStyle name="SAPBEXinputData 3 2 2 5" xfId="46936" xr:uid="{84E1675C-C438-4E20-91B1-4E9D76514F2D}"/>
    <cellStyle name="SAPBEXinputData 3 2 3" xfId="14154" xr:uid="{00000000-0005-0000-0000-000088810000}"/>
    <cellStyle name="SAPBEXinputData 3 2 4" xfId="13384" xr:uid="{00000000-0005-0000-0000-000089810000}"/>
    <cellStyle name="SAPBEXinputData 3 2 5" xfId="13490" xr:uid="{00000000-0005-0000-0000-00008A810000}"/>
    <cellStyle name="SAPBEXinputData 3 2 6" xfId="5109" xr:uid="{00000000-0005-0000-0000-00008B810000}"/>
    <cellStyle name="SAPBEXinputData 3 2 7" xfId="38063" xr:uid="{00000000-0005-0000-0000-00008C810000}"/>
    <cellStyle name="SAPBEXinputData 3 2 8" xfId="41436" xr:uid="{8EA8D690-7B22-4B10-B4C3-24A3717CE52C}"/>
    <cellStyle name="SAPBEXinputData 3 2 9" xfId="38970" xr:uid="{9F89D831-B8F2-4163-9D54-2B9D347CEC84}"/>
    <cellStyle name="SAPBEXinputData 3 3" xfId="5966" xr:uid="{00000000-0005-0000-0000-00008D810000}"/>
    <cellStyle name="SAPBEXinputData 3 3 2" xfId="41967" xr:uid="{AE5A4C81-D0DB-41E0-AD91-FAD4F59F0CCA}"/>
    <cellStyle name="SAPBEXinputData 3 3 3" xfId="42403" xr:uid="{4B22EA65-BD18-4984-AE06-B8D081290CFE}"/>
    <cellStyle name="SAPBEXinputData 3 3 4" xfId="44871" xr:uid="{8B8DF16C-F5FE-412B-ACC9-AA78655B7418}"/>
    <cellStyle name="SAPBEXinputData 3 3 5" xfId="46935" xr:uid="{8DF3ECEE-87F1-48FC-AD77-5D9BC78AF052}"/>
    <cellStyle name="SAPBEXinputData 3 4" xfId="14753" xr:uid="{00000000-0005-0000-0000-00008E810000}"/>
    <cellStyle name="SAPBEXinputData 3 5" xfId="11786" xr:uid="{00000000-0005-0000-0000-00008F810000}"/>
    <cellStyle name="SAPBEXinputData 3 6" xfId="5922" xr:uid="{00000000-0005-0000-0000-000090810000}"/>
    <cellStyle name="SAPBEXinputData 3 7" xfId="5108" xr:uid="{00000000-0005-0000-0000-000091810000}"/>
    <cellStyle name="SAPBEXinputData 3 8" xfId="38062" xr:uid="{00000000-0005-0000-0000-000092810000}"/>
    <cellStyle name="SAPBEXinputData 3 9" xfId="41435" xr:uid="{F898F241-6F61-49F3-A9BB-8818E7CA56CD}"/>
    <cellStyle name="SAPBEXinputData 4" xfId="934" xr:uid="{00000000-0005-0000-0000-000093810000}"/>
    <cellStyle name="SAPBEXinputData 4 10" xfId="38969" xr:uid="{E8A2B50C-EC9D-4004-A2FF-64C6758BA1D8}"/>
    <cellStyle name="SAPBEXinputData 4 11" xfId="44550" xr:uid="{A21CEA7E-C5B6-4613-8F2B-AAD7F66E21C8}"/>
    <cellStyle name="SAPBEXinputData 4 12" xfId="46739" xr:uid="{1899CADF-8B17-4102-894C-D138584FE7CB}"/>
    <cellStyle name="SAPBEXinputData 4 13" xfId="49055" xr:uid="{4DD8B90B-7D7C-4212-9B3E-8785B8AC4AB3}"/>
    <cellStyle name="SAPBEXinputData 4 2" xfId="1908" xr:uid="{00000000-0005-0000-0000-000094810000}"/>
    <cellStyle name="SAPBEXinputData 4 2 10" xfId="46937" xr:uid="{5FB9E810-B9F9-45BC-A499-DC199BBB4C94}"/>
    <cellStyle name="SAPBEXinputData 4 2 2" xfId="10324" xr:uid="{00000000-0005-0000-0000-000095810000}"/>
    <cellStyle name="SAPBEXinputData 4 2 3" xfId="15111" xr:uid="{00000000-0005-0000-0000-000096810000}"/>
    <cellStyle name="SAPBEXinputData 4 2 4" xfId="15429" xr:uid="{00000000-0005-0000-0000-000097810000}"/>
    <cellStyle name="SAPBEXinputData 4 2 5" xfId="15733" xr:uid="{00000000-0005-0000-0000-000098810000}"/>
    <cellStyle name="SAPBEXinputData 4 2 6" xfId="6093" xr:uid="{00000000-0005-0000-0000-000099810000}"/>
    <cellStyle name="SAPBEXinputData 4 2 7" xfId="41969" xr:uid="{A4CB4AD9-1843-481F-9C50-CE7635F4AB1C}"/>
    <cellStyle name="SAPBEXinputData 4 2 8" xfId="42405" xr:uid="{09B5FBDA-AB25-423E-B843-7201650F9282}"/>
    <cellStyle name="SAPBEXinputData 4 2 9" xfId="44873" xr:uid="{A002B039-ABB1-4238-9125-E0A5B8AF60A1}"/>
    <cellStyle name="SAPBEXinputData 4 3" xfId="8961" xr:uid="{00000000-0005-0000-0000-00009A810000}"/>
    <cellStyle name="SAPBEXinputData 4 4" xfId="14754" xr:uid="{00000000-0005-0000-0000-00009B810000}"/>
    <cellStyle name="SAPBEXinputData 4 5" xfId="14171" xr:uid="{00000000-0005-0000-0000-00009C810000}"/>
    <cellStyle name="SAPBEXinputData 4 6" xfId="15854" xr:uid="{00000000-0005-0000-0000-00009D810000}"/>
    <cellStyle name="SAPBEXinputData 4 7" xfId="5110" xr:uid="{00000000-0005-0000-0000-00009E810000}"/>
    <cellStyle name="SAPBEXinputData 4 8" xfId="38064" xr:uid="{00000000-0005-0000-0000-00009F810000}"/>
    <cellStyle name="SAPBEXinputData 4 9" xfId="41437" xr:uid="{284FEC45-6555-4787-B896-2090C2879027}"/>
    <cellStyle name="SAPBEXinputData 5" xfId="935" xr:uid="{00000000-0005-0000-0000-0000A0810000}"/>
    <cellStyle name="SAPBEXinputData 5 10" xfId="43349" xr:uid="{9E0F1A1C-1656-4086-B19C-B2B723110EB7}"/>
    <cellStyle name="SAPBEXinputData 5 11" xfId="45534" xr:uid="{92268A1C-3C30-4EB6-8567-B70A50574AF2}"/>
    <cellStyle name="SAPBEXinputData 5 12" xfId="47856" xr:uid="{C62C9CCA-17A8-4C85-B1E3-564EFD218FD6}"/>
    <cellStyle name="SAPBEXinputData 5 2" xfId="7406" xr:uid="{00000000-0005-0000-0000-0000A1810000}"/>
    <cellStyle name="SAPBEXinputData 5 3" xfId="14153" xr:uid="{00000000-0005-0000-0000-0000A2810000}"/>
    <cellStyle name="SAPBEXinputData 5 4" xfId="14736" xr:uid="{00000000-0005-0000-0000-0000A3810000}"/>
    <cellStyle name="SAPBEXinputData 5 5" xfId="15853" xr:uid="{00000000-0005-0000-0000-0000A4810000}"/>
    <cellStyle name="SAPBEXinputData 5 6" xfId="5111" xr:uid="{00000000-0005-0000-0000-0000A5810000}"/>
    <cellStyle name="SAPBEXinputData 5 7" xfId="38065" xr:uid="{00000000-0005-0000-0000-0000A6810000}"/>
    <cellStyle name="SAPBEXinputData 5 8" xfId="40376" xr:uid="{93EA8029-ACAB-431F-80FA-5CC095F87C16}"/>
    <cellStyle name="SAPBEXinputData 5 9" xfId="38859" xr:uid="{21E404F7-47F2-4413-B05F-799EA02E9BE1}"/>
    <cellStyle name="SAPBEXinputData 6" xfId="1909" xr:uid="{00000000-0005-0000-0000-0000A7810000}"/>
    <cellStyle name="SAPBEXinputData 6 2" xfId="6411" xr:uid="{00000000-0005-0000-0000-0000A8810000}"/>
    <cellStyle name="SAPBEXinputData 6 3" xfId="40408" xr:uid="{943D5D45-5679-4891-B71D-7F47B89B9A9B}"/>
    <cellStyle name="SAPBEXinputData 6 4" xfId="41962" xr:uid="{9DCC52DD-9148-4DAA-94EA-D2D1B4C52734}"/>
    <cellStyle name="SAPBEXinputData 6 5" xfId="43374" xr:uid="{4E50B15A-CB94-41E7-BD1C-051A86A8E571}"/>
    <cellStyle name="SAPBEXinputData 6 6" xfId="45566" xr:uid="{C813653F-C6F6-46B1-BAE7-814AD8F10709}"/>
    <cellStyle name="SAPBEXinputData 7" xfId="1910" xr:uid="{00000000-0005-0000-0000-0000A9810000}"/>
    <cellStyle name="SAPBEXinputData 8" xfId="1911" xr:uid="{00000000-0005-0000-0000-0000AA810000}"/>
    <cellStyle name="SAPBEXinputData 9" xfId="1912" xr:uid="{00000000-0005-0000-0000-0000AB810000}"/>
    <cellStyle name="SAPBEXinputData_CC - Div XRef" xfId="1913" xr:uid="{00000000-0005-0000-0000-0000AC810000}"/>
    <cellStyle name="SAPBEXItemHeader" xfId="100" xr:uid="{00000000-0005-0000-0000-0000AD810000}"/>
    <cellStyle name="SAPBEXItemHeader 10" xfId="43328" xr:uid="{17273893-FF98-482A-B595-74D96CFC9AF1}"/>
    <cellStyle name="SAPBEXItemHeader 11" xfId="44685" xr:uid="{2150E793-719F-45C6-8A9A-B9F33A2D0EE4}"/>
    <cellStyle name="SAPBEXItemHeader 2" xfId="4894" xr:uid="{00000000-0005-0000-0000-0000AE810000}"/>
    <cellStyle name="SAPBEXItemHeader 2 10" xfId="45535" xr:uid="{79D76847-28EC-4FAA-963B-1095D438C645}"/>
    <cellStyle name="SAPBEXItemHeader 2 11" xfId="47857" xr:uid="{F136CA87-7BD9-48E8-9531-44C5CD724DCA}"/>
    <cellStyle name="SAPBEXItemHeader 2 2" xfId="10049" xr:uid="{00000000-0005-0000-0000-0000AF810000}"/>
    <cellStyle name="SAPBEXItemHeader 2 2 2" xfId="26031" xr:uid="{00000000-0005-0000-0000-0000B0810000}"/>
    <cellStyle name="SAPBEXItemHeader 2 3" xfId="12867" xr:uid="{00000000-0005-0000-0000-0000B1810000}"/>
    <cellStyle name="SAPBEXItemHeader 2 3 2" xfId="28708" xr:uid="{00000000-0005-0000-0000-0000B2810000}"/>
    <cellStyle name="SAPBEXItemHeader 2 4" xfId="13692" xr:uid="{00000000-0005-0000-0000-0000B3810000}"/>
    <cellStyle name="SAPBEXItemHeader 2 4 2" xfId="29312" xr:uid="{00000000-0005-0000-0000-0000B4810000}"/>
    <cellStyle name="SAPBEXItemHeader 2 5" xfId="18188" xr:uid="{00000000-0005-0000-0000-0000B5810000}"/>
    <cellStyle name="SAPBEXItemHeader 2 5 2" xfId="33294" xr:uid="{00000000-0005-0000-0000-0000B6810000}"/>
    <cellStyle name="SAPBEXItemHeader 2 6" xfId="20795" xr:uid="{00000000-0005-0000-0000-0000B7810000}"/>
    <cellStyle name="SAPBEXItemHeader 2 6 2" xfId="35728" xr:uid="{00000000-0005-0000-0000-0000B8810000}"/>
    <cellStyle name="SAPBEXItemHeader 2 7" xfId="20947" xr:uid="{00000000-0005-0000-0000-0000B9810000}"/>
    <cellStyle name="SAPBEXItemHeader 2 7 2" xfId="35873" xr:uid="{00000000-0005-0000-0000-0000BA810000}"/>
    <cellStyle name="SAPBEXItemHeader 2 8" xfId="38858" xr:uid="{1BB5D5BC-32FC-4355-AAEE-A80BD6871038}"/>
    <cellStyle name="SAPBEXItemHeader 2 9" xfId="43350" xr:uid="{CCA72F58-31A5-4966-BE24-D3B8B3A74061}"/>
    <cellStyle name="SAPBEXItemHeader 3" xfId="5989" xr:uid="{00000000-0005-0000-0000-0000BB810000}"/>
    <cellStyle name="SAPBEXItemHeader 3 2" xfId="22958" xr:uid="{00000000-0005-0000-0000-0000BC810000}"/>
    <cellStyle name="SAPBEXItemHeader 4" xfId="5473" xr:uid="{00000000-0005-0000-0000-0000BD810000}"/>
    <cellStyle name="SAPBEXItemHeader 4 2" xfId="22695" xr:uid="{00000000-0005-0000-0000-0000BE810000}"/>
    <cellStyle name="SAPBEXItemHeader 5" xfId="5899" xr:uid="{00000000-0005-0000-0000-0000BF810000}"/>
    <cellStyle name="SAPBEXItemHeader 5 2" xfId="22887" xr:uid="{00000000-0005-0000-0000-0000C0810000}"/>
    <cellStyle name="SAPBEXItemHeader 6" xfId="13441" xr:uid="{00000000-0005-0000-0000-0000C1810000}"/>
    <cellStyle name="SAPBEXItemHeader 6 2" xfId="29097" xr:uid="{00000000-0005-0000-0000-0000C2810000}"/>
    <cellStyle name="SAPBEXItemHeader 7" xfId="15118" xr:uid="{00000000-0005-0000-0000-0000C3810000}"/>
    <cellStyle name="SAPBEXItemHeader 7 2" xfId="30541" xr:uid="{00000000-0005-0000-0000-0000C4810000}"/>
    <cellStyle name="SAPBEXItemHeader 8" xfId="41321" xr:uid="{03611109-4166-4488-A2F7-63754FBAC57F}"/>
    <cellStyle name="SAPBEXItemHeader 9" xfId="40008" xr:uid="{FF93DE99-C6D1-4EC8-BBC2-F12901A9B326}"/>
    <cellStyle name="SAPBEXresData" xfId="101" xr:uid="{00000000-0005-0000-0000-0000C5810000}"/>
    <cellStyle name="SAPBEXresData 10" xfId="3642" xr:uid="{00000000-0005-0000-0000-0000C6810000}"/>
    <cellStyle name="SAPBEXresData 10 10" xfId="45336" xr:uid="{76C2CAE8-21D1-4D49-8F03-32D4DA178650}"/>
    <cellStyle name="SAPBEXresData 10 11" xfId="47662" xr:uid="{6611D410-126E-4B5E-A37E-875204896954}"/>
    <cellStyle name="SAPBEXresData 10 2" xfId="3953" xr:uid="{00000000-0005-0000-0000-0000C7810000}"/>
    <cellStyle name="SAPBEXresData 10 2 10" xfId="46552" xr:uid="{B604A189-7B94-4B71-B50D-6EA11BF76B7B}"/>
    <cellStyle name="SAPBEXresData 10 2 11" xfId="48870" xr:uid="{12C68824-016F-4376-B795-336AC4469905}"/>
    <cellStyle name="SAPBEXresData 10 2 2" xfId="9109" xr:uid="{00000000-0005-0000-0000-0000C8810000}"/>
    <cellStyle name="SAPBEXresData 10 2 2 2" xfId="25105" xr:uid="{00000000-0005-0000-0000-0000C9810000}"/>
    <cellStyle name="SAPBEXresData 10 2 3" xfId="11928" xr:uid="{00000000-0005-0000-0000-0000CA810000}"/>
    <cellStyle name="SAPBEXresData 10 2 3 2" xfId="27772" xr:uid="{00000000-0005-0000-0000-0000CB810000}"/>
    <cellStyle name="SAPBEXresData 10 2 4" xfId="13085" xr:uid="{00000000-0005-0000-0000-0000CC810000}"/>
    <cellStyle name="SAPBEXresData 10 2 4 2" xfId="28865" xr:uid="{00000000-0005-0000-0000-0000CD810000}"/>
    <cellStyle name="SAPBEXresData 10 2 5" xfId="17250" xr:uid="{00000000-0005-0000-0000-0000CE810000}"/>
    <cellStyle name="SAPBEXresData 10 2 5 2" xfId="32372" xr:uid="{00000000-0005-0000-0000-0000CF810000}"/>
    <cellStyle name="SAPBEXresData 10 2 6" xfId="19859" xr:uid="{00000000-0005-0000-0000-0000D0810000}"/>
    <cellStyle name="SAPBEXresData 10 2 6 2" xfId="34800" xr:uid="{00000000-0005-0000-0000-0000D1810000}"/>
    <cellStyle name="SAPBEXresData 10 2 7" xfId="6772" xr:uid="{00000000-0005-0000-0000-0000D2810000}"/>
    <cellStyle name="SAPBEXresData 10 2 7 2" xfId="23244" xr:uid="{00000000-0005-0000-0000-0000D3810000}"/>
    <cellStyle name="SAPBEXresData 10 2 8" xfId="38423" xr:uid="{2435522B-6099-4AD5-AF89-54190CC0809F}"/>
    <cellStyle name="SAPBEXresData 10 2 9" xfId="44362" xr:uid="{D999D4C4-9A51-4D9D-B291-5E8C5998F7C7}"/>
    <cellStyle name="SAPBEXresData 10 3" xfId="8810" xr:uid="{00000000-0005-0000-0000-0000D4810000}"/>
    <cellStyle name="SAPBEXresData 10 3 2" xfId="24839" xr:uid="{00000000-0005-0000-0000-0000D5810000}"/>
    <cellStyle name="SAPBEXresData 10 4" xfId="11637" xr:uid="{00000000-0005-0000-0000-0000D6810000}"/>
    <cellStyle name="SAPBEXresData 10 4 2" xfId="27504" xr:uid="{00000000-0005-0000-0000-0000D7810000}"/>
    <cellStyle name="SAPBEXresData 10 5" xfId="5761" xr:uid="{00000000-0005-0000-0000-0000D8810000}"/>
    <cellStyle name="SAPBEXresData 10 5 2" xfId="22799" xr:uid="{00000000-0005-0000-0000-0000D9810000}"/>
    <cellStyle name="SAPBEXresData 10 6" xfId="16989" xr:uid="{00000000-0005-0000-0000-0000DA810000}"/>
    <cellStyle name="SAPBEXresData 10 6 2" xfId="32127" xr:uid="{00000000-0005-0000-0000-0000DB810000}"/>
    <cellStyle name="SAPBEXresData 10 7" xfId="19599" xr:uid="{00000000-0005-0000-0000-0000DC810000}"/>
    <cellStyle name="SAPBEXresData 10 7 2" xfId="34546" xr:uid="{00000000-0005-0000-0000-0000DD810000}"/>
    <cellStyle name="SAPBEXresData 10 8" xfId="39375" xr:uid="{B716896B-2CCF-4CEC-A15F-3B56BFDDAF65}"/>
    <cellStyle name="SAPBEXresData 10 9" xfId="43143" xr:uid="{A0035403-9C59-4FA3-97B9-6FDD91B6D8DD}"/>
    <cellStyle name="SAPBEXresData 11" xfId="3643" xr:uid="{00000000-0005-0000-0000-0000DE810000}"/>
    <cellStyle name="SAPBEXresData 11 10" xfId="45337" xr:uid="{CB90B4AF-61BB-4224-90D3-C3B602831456}"/>
    <cellStyle name="SAPBEXresData 11 11" xfId="47663" xr:uid="{BA676CC3-AC33-4A89-8986-EF4F76CE0E0C}"/>
    <cellStyle name="SAPBEXresData 11 2" xfId="3952" xr:uid="{00000000-0005-0000-0000-0000DF810000}"/>
    <cellStyle name="SAPBEXresData 11 2 10" xfId="46553" xr:uid="{AAE42A6C-D80E-46FB-B3ED-CC0260039C18}"/>
    <cellStyle name="SAPBEXresData 11 2 11" xfId="48871" xr:uid="{5487948B-F67C-47CD-B88C-F7AE43118562}"/>
    <cellStyle name="SAPBEXresData 11 2 2" xfId="9108" xr:uid="{00000000-0005-0000-0000-0000E0810000}"/>
    <cellStyle name="SAPBEXresData 11 2 2 2" xfId="25104" xr:uid="{00000000-0005-0000-0000-0000E1810000}"/>
    <cellStyle name="SAPBEXresData 11 2 3" xfId="11927" xr:uid="{00000000-0005-0000-0000-0000E2810000}"/>
    <cellStyle name="SAPBEXresData 11 2 3 2" xfId="27771" xr:uid="{00000000-0005-0000-0000-0000E3810000}"/>
    <cellStyle name="SAPBEXresData 11 2 4" xfId="5715" xr:uid="{00000000-0005-0000-0000-0000E4810000}"/>
    <cellStyle name="SAPBEXresData 11 2 4 2" xfId="22779" xr:uid="{00000000-0005-0000-0000-0000E5810000}"/>
    <cellStyle name="SAPBEXresData 11 2 5" xfId="17249" xr:uid="{00000000-0005-0000-0000-0000E6810000}"/>
    <cellStyle name="SAPBEXresData 11 2 5 2" xfId="32371" xr:uid="{00000000-0005-0000-0000-0000E7810000}"/>
    <cellStyle name="SAPBEXresData 11 2 6" xfId="19858" xr:uid="{00000000-0005-0000-0000-0000E8810000}"/>
    <cellStyle name="SAPBEXresData 11 2 6 2" xfId="34799" xr:uid="{00000000-0005-0000-0000-0000E9810000}"/>
    <cellStyle name="SAPBEXresData 11 2 7" xfId="21460" xr:uid="{00000000-0005-0000-0000-0000EA810000}"/>
    <cellStyle name="SAPBEXresData 11 2 7 2" xfId="36386" xr:uid="{00000000-0005-0000-0000-0000EB810000}"/>
    <cellStyle name="SAPBEXresData 11 2 8" xfId="38422" xr:uid="{D4A39650-EC0C-4CC6-97AC-C5EE7363F99C}"/>
    <cellStyle name="SAPBEXresData 11 2 9" xfId="44363" xr:uid="{FC400403-C15A-4303-9A4D-51699C2F1576}"/>
    <cellStyle name="SAPBEXresData 11 3" xfId="8811" xr:uid="{00000000-0005-0000-0000-0000EC810000}"/>
    <cellStyle name="SAPBEXresData 11 3 2" xfId="24840" xr:uid="{00000000-0005-0000-0000-0000ED810000}"/>
    <cellStyle name="SAPBEXresData 11 4" xfId="11638" xr:uid="{00000000-0005-0000-0000-0000EE810000}"/>
    <cellStyle name="SAPBEXresData 11 4 2" xfId="27505" xr:uid="{00000000-0005-0000-0000-0000EF810000}"/>
    <cellStyle name="SAPBEXresData 11 5" xfId="10464" xr:uid="{00000000-0005-0000-0000-0000F0810000}"/>
    <cellStyle name="SAPBEXresData 11 5 2" xfId="26386" xr:uid="{00000000-0005-0000-0000-0000F1810000}"/>
    <cellStyle name="SAPBEXresData 11 6" xfId="16990" xr:uid="{00000000-0005-0000-0000-0000F2810000}"/>
    <cellStyle name="SAPBEXresData 11 6 2" xfId="32128" xr:uid="{00000000-0005-0000-0000-0000F3810000}"/>
    <cellStyle name="SAPBEXresData 11 7" xfId="19600" xr:uid="{00000000-0005-0000-0000-0000F4810000}"/>
    <cellStyle name="SAPBEXresData 11 7 2" xfId="34547" xr:uid="{00000000-0005-0000-0000-0000F5810000}"/>
    <cellStyle name="SAPBEXresData 11 8" xfId="40435" xr:uid="{7B16E708-A450-4A49-A240-2D00894F5F71}"/>
    <cellStyle name="SAPBEXresData 11 9" xfId="43144" xr:uid="{01EEAF65-D668-401A-85FC-B51666F39F75}"/>
    <cellStyle name="SAPBEXresData 12" xfId="3644" xr:uid="{00000000-0005-0000-0000-0000F6810000}"/>
    <cellStyle name="SAPBEXresData 12 10" xfId="45338" xr:uid="{F698744E-F502-4845-8CF0-04695A3A70E2}"/>
    <cellStyle name="SAPBEXresData 12 11" xfId="47664" xr:uid="{24808C77-425F-45FC-AD70-2573578D0D8B}"/>
    <cellStyle name="SAPBEXresData 12 2" xfId="3951" xr:uid="{00000000-0005-0000-0000-0000F7810000}"/>
    <cellStyle name="SAPBEXresData 12 2 10" xfId="46554" xr:uid="{9322EEDD-94C7-403E-9628-B95BF64B3579}"/>
    <cellStyle name="SAPBEXresData 12 2 11" xfId="48872" xr:uid="{CFBD0259-6B79-44DE-9EB5-9378145FE657}"/>
    <cellStyle name="SAPBEXresData 12 2 2" xfId="9107" xr:uid="{00000000-0005-0000-0000-0000F8810000}"/>
    <cellStyle name="SAPBEXresData 12 2 2 2" xfId="25103" xr:uid="{00000000-0005-0000-0000-0000F9810000}"/>
    <cellStyle name="SAPBEXresData 12 2 3" xfId="11926" xr:uid="{00000000-0005-0000-0000-0000FA810000}"/>
    <cellStyle name="SAPBEXresData 12 2 3 2" xfId="27770" xr:uid="{00000000-0005-0000-0000-0000FB810000}"/>
    <cellStyle name="SAPBEXresData 12 2 4" xfId="15243" xr:uid="{00000000-0005-0000-0000-0000FC810000}"/>
    <cellStyle name="SAPBEXresData 12 2 4 2" xfId="30656" xr:uid="{00000000-0005-0000-0000-0000FD810000}"/>
    <cellStyle name="SAPBEXresData 12 2 5" xfId="17248" xr:uid="{00000000-0005-0000-0000-0000FE810000}"/>
    <cellStyle name="SAPBEXresData 12 2 5 2" xfId="32370" xr:uid="{00000000-0005-0000-0000-0000FF810000}"/>
    <cellStyle name="SAPBEXresData 12 2 6" xfId="19857" xr:uid="{00000000-0005-0000-0000-000000820000}"/>
    <cellStyle name="SAPBEXresData 12 2 6 2" xfId="34798" xr:uid="{00000000-0005-0000-0000-000001820000}"/>
    <cellStyle name="SAPBEXresData 12 2 7" xfId="20900" xr:uid="{00000000-0005-0000-0000-000002820000}"/>
    <cellStyle name="SAPBEXresData 12 2 7 2" xfId="35827" xr:uid="{00000000-0005-0000-0000-000003820000}"/>
    <cellStyle name="SAPBEXresData 12 2 8" xfId="38421" xr:uid="{7F38377F-4BA4-4D2B-8F4F-7CB98B7192F9}"/>
    <cellStyle name="SAPBEXresData 12 2 9" xfId="44364" xr:uid="{EBDF23D8-3B15-4263-9846-553FE84D8CCA}"/>
    <cellStyle name="SAPBEXresData 12 3" xfId="8812" xr:uid="{00000000-0005-0000-0000-000004820000}"/>
    <cellStyle name="SAPBEXresData 12 3 2" xfId="24841" xr:uid="{00000000-0005-0000-0000-000005820000}"/>
    <cellStyle name="SAPBEXresData 12 4" xfId="11639" xr:uid="{00000000-0005-0000-0000-000006820000}"/>
    <cellStyle name="SAPBEXresData 12 4 2" xfId="27506" xr:uid="{00000000-0005-0000-0000-000007820000}"/>
    <cellStyle name="SAPBEXresData 12 5" xfId="10468" xr:uid="{00000000-0005-0000-0000-000008820000}"/>
    <cellStyle name="SAPBEXresData 12 5 2" xfId="26390" xr:uid="{00000000-0005-0000-0000-000009820000}"/>
    <cellStyle name="SAPBEXresData 12 6" xfId="16991" xr:uid="{00000000-0005-0000-0000-00000A820000}"/>
    <cellStyle name="SAPBEXresData 12 6 2" xfId="32129" xr:uid="{00000000-0005-0000-0000-00000B820000}"/>
    <cellStyle name="SAPBEXresData 12 7" xfId="19601" xr:uid="{00000000-0005-0000-0000-00000C820000}"/>
    <cellStyle name="SAPBEXresData 12 7 2" xfId="34548" xr:uid="{00000000-0005-0000-0000-00000D820000}"/>
    <cellStyle name="SAPBEXresData 12 8" xfId="40513" xr:uid="{4BC58CFB-2D52-46CC-9B9C-61C1F023E848}"/>
    <cellStyle name="SAPBEXresData 12 9" xfId="43145" xr:uid="{5BEDD46C-0474-4836-A07B-48564C87705B}"/>
    <cellStyle name="SAPBEXresData 13" xfId="3645" xr:uid="{00000000-0005-0000-0000-00000E820000}"/>
    <cellStyle name="SAPBEXresData 13 10" xfId="45339" xr:uid="{A4228781-BEA1-42B2-A527-B845EF761D6B}"/>
    <cellStyle name="SAPBEXresData 13 11" xfId="47665" xr:uid="{AE542E83-3175-4E43-A2E3-E278BD59644E}"/>
    <cellStyle name="SAPBEXresData 13 2" xfId="3950" xr:uid="{00000000-0005-0000-0000-00000F820000}"/>
    <cellStyle name="SAPBEXresData 13 2 10" xfId="46555" xr:uid="{2D74AF7D-921F-4FC7-83F6-9648577C6F4A}"/>
    <cellStyle name="SAPBEXresData 13 2 11" xfId="48873" xr:uid="{F6EF59DD-2E17-4743-82DE-B433902F8F97}"/>
    <cellStyle name="SAPBEXresData 13 2 2" xfId="9106" xr:uid="{00000000-0005-0000-0000-000010820000}"/>
    <cellStyle name="SAPBEXresData 13 2 2 2" xfId="25102" xr:uid="{00000000-0005-0000-0000-000011820000}"/>
    <cellStyle name="SAPBEXresData 13 2 3" xfId="11925" xr:uid="{00000000-0005-0000-0000-000012820000}"/>
    <cellStyle name="SAPBEXresData 13 2 3 2" xfId="27769" xr:uid="{00000000-0005-0000-0000-000013820000}"/>
    <cellStyle name="SAPBEXresData 13 2 4" xfId="13086" xr:uid="{00000000-0005-0000-0000-000014820000}"/>
    <cellStyle name="SAPBEXresData 13 2 4 2" xfId="28866" xr:uid="{00000000-0005-0000-0000-000015820000}"/>
    <cellStyle name="SAPBEXresData 13 2 5" xfId="17247" xr:uid="{00000000-0005-0000-0000-000016820000}"/>
    <cellStyle name="SAPBEXresData 13 2 5 2" xfId="32369" xr:uid="{00000000-0005-0000-0000-000017820000}"/>
    <cellStyle name="SAPBEXresData 13 2 6" xfId="19856" xr:uid="{00000000-0005-0000-0000-000018820000}"/>
    <cellStyle name="SAPBEXresData 13 2 6 2" xfId="34797" xr:uid="{00000000-0005-0000-0000-000019820000}"/>
    <cellStyle name="SAPBEXresData 13 2 7" xfId="22050" xr:uid="{00000000-0005-0000-0000-00001A820000}"/>
    <cellStyle name="SAPBEXresData 13 2 7 2" xfId="36967" xr:uid="{00000000-0005-0000-0000-00001B820000}"/>
    <cellStyle name="SAPBEXresData 13 2 8" xfId="38420" xr:uid="{4253345A-E5D0-452E-B911-48F3A198CEE2}"/>
    <cellStyle name="SAPBEXresData 13 2 9" xfId="44365" xr:uid="{C9D78C6C-ADE7-4AD6-887C-0A623F24DB4A}"/>
    <cellStyle name="SAPBEXresData 13 3" xfId="8813" xr:uid="{00000000-0005-0000-0000-00001C820000}"/>
    <cellStyle name="SAPBEXresData 13 3 2" xfId="24842" xr:uid="{00000000-0005-0000-0000-00001D820000}"/>
    <cellStyle name="SAPBEXresData 13 4" xfId="11640" xr:uid="{00000000-0005-0000-0000-00001E820000}"/>
    <cellStyle name="SAPBEXresData 13 4 2" xfId="27507" xr:uid="{00000000-0005-0000-0000-00001F820000}"/>
    <cellStyle name="SAPBEXresData 13 5" xfId="8977" xr:uid="{00000000-0005-0000-0000-000020820000}"/>
    <cellStyle name="SAPBEXresData 13 5 2" xfId="24992" xr:uid="{00000000-0005-0000-0000-000021820000}"/>
    <cellStyle name="SAPBEXresData 13 6" xfId="16992" xr:uid="{00000000-0005-0000-0000-000022820000}"/>
    <cellStyle name="SAPBEXresData 13 6 2" xfId="32130" xr:uid="{00000000-0005-0000-0000-000023820000}"/>
    <cellStyle name="SAPBEXresData 13 7" xfId="19602" xr:uid="{00000000-0005-0000-0000-000024820000}"/>
    <cellStyle name="SAPBEXresData 13 7 2" xfId="34549" xr:uid="{00000000-0005-0000-0000-000025820000}"/>
    <cellStyle name="SAPBEXresData 13 8" xfId="39374" xr:uid="{B256B2D5-3EF1-487C-BF9F-96A01AABC8CD}"/>
    <cellStyle name="SAPBEXresData 13 9" xfId="43146" xr:uid="{D9A31933-BEB6-4FC4-B339-FC963D978C40}"/>
    <cellStyle name="SAPBEXresData 14" xfId="3646" xr:uid="{00000000-0005-0000-0000-000026820000}"/>
    <cellStyle name="SAPBEXresData 14 10" xfId="45340" xr:uid="{878C1CFD-70B0-42A8-BEFE-4ABCA61FF4C5}"/>
    <cellStyle name="SAPBEXresData 14 11" xfId="47666" xr:uid="{77EF2DCE-F0F1-435A-AE0B-2442E6C5564C}"/>
    <cellStyle name="SAPBEXresData 14 2" xfId="3949" xr:uid="{00000000-0005-0000-0000-000027820000}"/>
    <cellStyle name="SAPBEXresData 14 2 10" xfId="46556" xr:uid="{5E40E6C0-E193-45D0-A328-E36751999FCE}"/>
    <cellStyle name="SAPBEXresData 14 2 11" xfId="48874" xr:uid="{D5F6EF05-6405-49A8-BB1F-BC752F9F4FAE}"/>
    <cellStyle name="SAPBEXresData 14 2 2" xfId="9105" xr:uid="{00000000-0005-0000-0000-000028820000}"/>
    <cellStyle name="SAPBEXresData 14 2 2 2" xfId="25101" xr:uid="{00000000-0005-0000-0000-000029820000}"/>
    <cellStyle name="SAPBEXresData 14 2 3" xfId="11924" xr:uid="{00000000-0005-0000-0000-00002A820000}"/>
    <cellStyle name="SAPBEXresData 14 2 3 2" xfId="27768" xr:uid="{00000000-0005-0000-0000-00002B820000}"/>
    <cellStyle name="SAPBEXresData 14 2 4" xfId="7606" xr:uid="{00000000-0005-0000-0000-00002C820000}"/>
    <cellStyle name="SAPBEXresData 14 2 4 2" xfId="23748" xr:uid="{00000000-0005-0000-0000-00002D820000}"/>
    <cellStyle name="SAPBEXresData 14 2 5" xfId="17246" xr:uid="{00000000-0005-0000-0000-00002E820000}"/>
    <cellStyle name="SAPBEXresData 14 2 5 2" xfId="32368" xr:uid="{00000000-0005-0000-0000-00002F820000}"/>
    <cellStyle name="SAPBEXresData 14 2 6" xfId="19855" xr:uid="{00000000-0005-0000-0000-000030820000}"/>
    <cellStyle name="SAPBEXresData 14 2 6 2" xfId="34796" xr:uid="{00000000-0005-0000-0000-000031820000}"/>
    <cellStyle name="SAPBEXresData 14 2 7" xfId="13237" xr:uid="{00000000-0005-0000-0000-000032820000}"/>
    <cellStyle name="SAPBEXresData 14 2 7 2" xfId="28997" xr:uid="{00000000-0005-0000-0000-000033820000}"/>
    <cellStyle name="SAPBEXresData 14 2 8" xfId="38419" xr:uid="{1F0C5A03-065B-49C3-8155-771551A13DD8}"/>
    <cellStyle name="SAPBEXresData 14 2 9" xfId="44366" xr:uid="{44070EBA-789F-4704-9642-D9489693A245}"/>
    <cellStyle name="SAPBEXresData 14 3" xfId="8814" xr:uid="{00000000-0005-0000-0000-000034820000}"/>
    <cellStyle name="SAPBEXresData 14 3 2" xfId="24843" xr:uid="{00000000-0005-0000-0000-000035820000}"/>
    <cellStyle name="SAPBEXresData 14 4" xfId="11641" xr:uid="{00000000-0005-0000-0000-000036820000}"/>
    <cellStyle name="SAPBEXresData 14 4 2" xfId="27508" xr:uid="{00000000-0005-0000-0000-000037820000}"/>
    <cellStyle name="SAPBEXresData 14 5" xfId="10459" xr:uid="{00000000-0005-0000-0000-000038820000}"/>
    <cellStyle name="SAPBEXresData 14 5 2" xfId="26381" xr:uid="{00000000-0005-0000-0000-000039820000}"/>
    <cellStyle name="SAPBEXresData 14 6" xfId="16993" xr:uid="{00000000-0005-0000-0000-00003A820000}"/>
    <cellStyle name="SAPBEXresData 14 6 2" xfId="32131" xr:uid="{00000000-0005-0000-0000-00003B820000}"/>
    <cellStyle name="SAPBEXresData 14 7" xfId="19603" xr:uid="{00000000-0005-0000-0000-00003C820000}"/>
    <cellStyle name="SAPBEXresData 14 7 2" xfId="34550" xr:uid="{00000000-0005-0000-0000-00003D820000}"/>
    <cellStyle name="SAPBEXresData 14 8" xfId="38218" xr:uid="{B48AB104-B1F0-4188-BCA9-222B6858D2BC}"/>
    <cellStyle name="SAPBEXresData 14 9" xfId="43147" xr:uid="{CCC97E18-F976-4579-8D2E-77C87A936A00}"/>
    <cellStyle name="SAPBEXresData 15" xfId="3647" xr:uid="{00000000-0005-0000-0000-00003E820000}"/>
    <cellStyle name="SAPBEXresData 15 10" xfId="45341" xr:uid="{7D8DF3ED-5B77-4171-868C-CF7D2E4B255D}"/>
    <cellStyle name="SAPBEXresData 15 11" xfId="47667" xr:uid="{D8B24032-DBCE-45D0-BE89-1135204305E3}"/>
    <cellStyle name="SAPBEXresData 15 2" xfId="3948" xr:uid="{00000000-0005-0000-0000-00003F820000}"/>
    <cellStyle name="SAPBEXresData 15 2 10" xfId="46557" xr:uid="{18A6F0E3-3910-4244-98BA-22C7FF95E2C7}"/>
    <cellStyle name="SAPBEXresData 15 2 11" xfId="48875" xr:uid="{FEB4508B-0857-4A9C-AF5C-A9F82E66EFCA}"/>
    <cellStyle name="SAPBEXresData 15 2 2" xfId="9104" xr:uid="{00000000-0005-0000-0000-000040820000}"/>
    <cellStyle name="SAPBEXresData 15 2 2 2" xfId="25100" xr:uid="{00000000-0005-0000-0000-000041820000}"/>
    <cellStyle name="SAPBEXresData 15 2 3" xfId="11923" xr:uid="{00000000-0005-0000-0000-000042820000}"/>
    <cellStyle name="SAPBEXresData 15 2 3 2" xfId="27767" xr:uid="{00000000-0005-0000-0000-000043820000}"/>
    <cellStyle name="SAPBEXresData 15 2 4" xfId="14607" xr:uid="{00000000-0005-0000-0000-000044820000}"/>
    <cellStyle name="SAPBEXresData 15 2 4 2" xfId="30109" xr:uid="{00000000-0005-0000-0000-000045820000}"/>
    <cellStyle name="SAPBEXresData 15 2 5" xfId="17245" xr:uid="{00000000-0005-0000-0000-000046820000}"/>
    <cellStyle name="SAPBEXresData 15 2 5 2" xfId="32367" xr:uid="{00000000-0005-0000-0000-000047820000}"/>
    <cellStyle name="SAPBEXresData 15 2 6" xfId="19854" xr:uid="{00000000-0005-0000-0000-000048820000}"/>
    <cellStyle name="SAPBEXresData 15 2 6 2" xfId="34795" xr:uid="{00000000-0005-0000-0000-000049820000}"/>
    <cellStyle name="SAPBEXresData 15 2 7" xfId="14759" xr:uid="{00000000-0005-0000-0000-00004A820000}"/>
    <cellStyle name="SAPBEXresData 15 2 7 2" xfId="30215" xr:uid="{00000000-0005-0000-0000-00004B820000}"/>
    <cellStyle name="SAPBEXresData 15 2 8" xfId="38418" xr:uid="{D3DC2C33-9596-45CE-9627-F32D0ED55AFE}"/>
    <cellStyle name="SAPBEXresData 15 2 9" xfId="44367" xr:uid="{70BF7EA2-216B-4A01-AF25-E7B432B1B075}"/>
    <cellStyle name="SAPBEXresData 15 3" xfId="8815" xr:uid="{00000000-0005-0000-0000-00004C820000}"/>
    <cellStyle name="SAPBEXresData 15 3 2" xfId="24844" xr:uid="{00000000-0005-0000-0000-00004D820000}"/>
    <cellStyle name="SAPBEXresData 15 4" xfId="11642" xr:uid="{00000000-0005-0000-0000-00004E820000}"/>
    <cellStyle name="SAPBEXresData 15 4 2" xfId="27509" xr:uid="{00000000-0005-0000-0000-00004F820000}"/>
    <cellStyle name="SAPBEXresData 15 5" xfId="13714" xr:uid="{00000000-0005-0000-0000-000050820000}"/>
    <cellStyle name="SAPBEXresData 15 5 2" xfId="29327" xr:uid="{00000000-0005-0000-0000-000051820000}"/>
    <cellStyle name="SAPBEXresData 15 6" xfId="16994" xr:uid="{00000000-0005-0000-0000-000052820000}"/>
    <cellStyle name="SAPBEXresData 15 6 2" xfId="32132" xr:uid="{00000000-0005-0000-0000-000053820000}"/>
    <cellStyle name="SAPBEXresData 15 7" xfId="19604" xr:uid="{00000000-0005-0000-0000-000054820000}"/>
    <cellStyle name="SAPBEXresData 15 7 2" xfId="34551" xr:uid="{00000000-0005-0000-0000-000055820000}"/>
    <cellStyle name="SAPBEXresData 15 8" xfId="40512" xr:uid="{716687DE-A386-49C6-AE56-8914369C4AEB}"/>
    <cellStyle name="SAPBEXresData 15 9" xfId="43148" xr:uid="{B4F9A506-2001-4BD8-B391-A36F998431AE}"/>
    <cellStyle name="SAPBEXresData 16" xfId="3648" xr:uid="{00000000-0005-0000-0000-000056820000}"/>
    <cellStyle name="SAPBEXresData 16 10" xfId="45342" xr:uid="{9BFE8D7D-CB52-4079-B0BC-90A601BBB1BE}"/>
    <cellStyle name="SAPBEXresData 16 11" xfId="47668" xr:uid="{2244E5DF-12CE-4563-80B6-CC2EB3E68D13}"/>
    <cellStyle name="SAPBEXresData 16 2" xfId="3947" xr:uid="{00000000-0005-0000-0000-000057820000}"/>
    <cellStyle name="SAPBEXresData 16 2 10" xfId="46558" xr:uid="{0B1005F0-F1BF-4A59-8ED0-49BC5904DE45}"/>
    <cellStyle name="SAPBEXresData 16 2 11" xfId="48876" xr:uid="{41BD24CD-93BE-4192-BB33-4DFBB092218B}"/>
    <cellStyle name="SAPBEXresData 16 2 2" xfId="9103" xr:uid="{00000000-0005-0000-0000-000058820000}"/>
    <cellStyle name="SAPBEXresData 16 2 2 2" xfId="25099" xr:uid="{00000000-0005-0000-0000-000059820000}"/>
    <cellStyle name="SAPBEXresData 16 2 3" xfId="11922" xr:uid="{00000000-0005-0000-0000-00005A820000}"/>
    <cellStyle name="SAPBEXresData 16 2 3 2" xfId="27766" xr:uid="{00000000-0005-0000-0000-00005B820000}"/>
    <cellStyle name="SAPBEXresData 16 2 4" xfId="13948" xr:uid="{00000000-0005-0000-0000-00005C820000}"/>
    <cellStyle name="SAPBEXresData 16 2 4 2" xfId="29531" xr:uid="{00000000-0005-0000-0000-00005D820000}"/>
    <cellStyle name="SAPBEXresData 16 2 5" xfId="17244" xr:uid="{00000000-0005-0000-0000-00005E820000}"/>
    <cellStyle name="SAPBEXresData 16 2 5 2" xfId="32366" xr:uid="{00000000-0005-0000-0000-00005F820000}"/>
    <cellStyle name="SAPBEXresData 16 2 6" xfId="19853" xr:uid="{00000000-0005-0000-0000-000060820000}"/>
    <cellStyle name="SAPBEXresData 16 2 6 2" xfId="34794" xr:uid="{00000000-0005-0000-0000-000061820000}"/>
    <cellStyle name="SAPBEXresData 16 2 7" xfId="22001" xr:uid="{00000000-0005-0000-0000-000062820000}"/>
    <cellStyle name="SAPBEXresData 16 2 7 2" xfId="36920" xr:uid="{00000000-0005-0000-0000-000063820000}"/>
    <cellStyle name="SAPBEXresData 16 2 8" xfId="38417" xr:uid="{A9DEAFE2-4BC4-4D10-8E71-7AE0E9CB13F2}"/>
    <cellStyle name="SAPBEXresData 16 2 9" xfId="44368" xr:uid="{87EF137D-A22D-4B67-99A4-1E71E644E9BF}"/>
    <cellStyle name="SAPBEXresData 16 3" xfId="8816" xr:uid="{00000000-0005-0000-0000-000064820000}"/>
    <cellStyle name="SAPBEXresData 16 3 2" xfId="24845" xr:uid="{00000000-0005-0000-0000-000065820000}"/>
    <cellStyle name="SAPBEXresData 16 4" xfId="11643" xr:uid="{00000000-0005-0000-0000-000066820000}"/>
    <cellStyle name="SAPBEXresData 16 4 2" xfId="27510" xr:uid="{00000000-0005-0000-0000-000067820000}"/>
    <cellStyle name="SAPBEXresData 16 5" xfId="6485" xr:uid="{00000000-0005-0000-0000-000068820000}"/>
    <cellStyle name="SAPBEXresData 16 5 2" xfId="23093" xr:uid="{00000000-0005-0000-0000-000069820000}"/>
    <cellStyle name="SAPBEXresData 16 6" xfId="16995" xr:uid="{00000000-0005-0000-0000-00006A820000}"/>
    <cellStyle name="SAPBEXresData 16 6 2" xfId="32133" xr:uid="{00000000-0005-0000-0000-00006B820000}"/>
    <cellStyle name="SAPBEXresData 16 7" xfId="19605" xr:uid="{00000000-0005-0000-0000-00006C820000}"/>
    <cellStyle name="SAPBEXresData 16 7 2" xfId="34552" xr:uid="{00000000-0005-0000-0000-00006D820000}"/>
    <cellStyle name="SAPBEXresData 16 8" xfId="39373" xr:uid="{0603DCE0-A672-42F4-B81C-6F91D7E881CA}"/>
    <cellStyle name="SAPBEXresData 16 9" xfId="43149" xr:uid="{80F962B6-5A57-4A13-A007-22C3A4BB4E96}"/>
    <cellStyle name="SAPBEXresData 17" xfId="4893" xr:uid="{00000000-0005-0000-0000-00006E820000}"/>
    <cellStyle name="SAPBEXresData 17 10" xfId="45536" xr:uid="{1A624859-0EB1-4E94-AD71-EEA3D563B038}"/>
    <cellStyle name="SAPBEXresData 17 11" xfId="47858" xr:uid="{C4F79365-07E3-43A4-A655-D7DDBCA118D0}"/>
    <cellStyle name="SAPBEXresData 17 2" xfId="10048" xr:uid="{00000000-0005-0000-0000-00006F820000}"/>
    <cellStyle name="SAPBEXresData 17 2 2" xfId="26030" xr:uid="{00000000-0005-0000-0000-000070820000}"/>
    <cellStyle name="SAPBEXresData 17 3" xfId="12866" xr:uid="{00000000-0005-0000-0000-000071820000}"/>
    <cellStyle name="SAPBEXresData 17 3 2" xfId="28707" xr:uid="{00000000-0005-0000-0000-000072820000}"/>
    <cellStyle name="SAPBEXresData 17 4" xfId="10170" xr:uid="{00000000-0005-0000-0000-000073820000}"/>
    <cellStyle name="SAPBEXresData 17 4 2" xfId="26135" xr:uid="{00000000-0005-0000-0000-000074820000}"/>
    <cellStyle name="SAPBEXresData 17 5" xfId="18187" xr:uid="{00000000-0005-0000-0000-000075820000}"/>
    <cellStyle name="SAPBEXresData 17 5 2" xfId="33293" xr:uid="{00000000-0005-0000-0000-000076820000}"/>
    <cellStyle name="SAPBEXresData 17 6" xfId="20794" xr:uid="{00000000-0005-0000-0000-000077820000}"/>
    <cellStyle name="SAPBEXresData 17 6 2" xfId="35727" xr:uid="{00000000-0005-0000-0000-000078820000}"/>
    <cellStyle name="SAPBEXresData 17 7" xfId="20946" xr:uid="{00000000-0005-0000-0000-000079820000}"/>
    <cellStyle name="SAPBEXresData 17 7 2" xfId="35872" xr:uid="{00000000-0005-0000-0000-00007A820000}"/>
    <cellStyle name="SAPBEXresData 17 8" xfId="40378" xr:uid="{CEB6F657-992A-4033-9420-D3F40FBC6B82}"/>
    <cellStyle name="SAPBEXresData 17 9" xfId="38857" xr:uid="{CDDF91CB-4371-41A8-8F41-1D566A3828DB}"/>
    <cellStyle name="SAPBEXresData 18" xfId="5988" xr:uid="{00000000-0005-0000-0000-00007B820000}"/>
    <cellStyle name="SAPBEXresData 18 2" xfId="22957" xr:uid="{00000000-0005-0000-0000-00007C820000}"/>
    <cellStyle name="SAPBEXresData 19" xfId="5474" xr:uid="{00000000-0005-0000-0000-00007D820000}"/>
    <cellStyle name="SAPBEXresData 19 2" xfId="22696" xr:uid="{00000000-0005-0000-0000-00007E820000}"/>
    <cellStyle name="SAPBEXresData 2" xfId="936" xr:uid="{00000000-0005-0000-0000-00007F820000}"/>
    <cellStyle name="SAPBEXresData 2 10" xfId="13264" xr:uid="{00000000-0005-0000-0000-000080820000}"/>
    <cellStyle name="SAPBEXresData 2 10 2" xfId="29009" xr:uid="{00000000-0005-0000-0000-000081820000}"/>
    <cellStyle name="SAPBEXresData 2 11" xfId="5112" xr:uid="{00000000-0005-0000-0000-000082820000}"/>
    <cellStyle name="SAPBEXresData 2 12" xfId="22143" xr:uid="{00000000-0005-0000-0000-000083820000}"/>
    <cellStyle name="SAPBEXresData 2 13" xfId="38066" xr:uid="{00000000-0005-0000-0000-000084820000}"/>
    <cellStyle name="SAPBEXresData 2 14" xfId="41320" xr:uid="{94DA4CEE-B574-4C3E-B23D-A6CFAE81EA6D}"/>
    <cellStyle name="SAPBEXresData 2 15" xfId="40009" xr:uid="{D92140AC-DC94-4152-B18D-5E4A2A2EDE07}"/>
    <cellStyle name="SAPBEXresData 2 16" xfId="43376" xr:uid="{3D4BE435-B077-454E-A2B0-FFB967F55C12}"/>
    <cellStyle name="SAPBEXresData 2 17" xfId="40469" xr:uid="{1542FCB2-F778-4ABC-8890-74482415B3B0}"/>
    <cellStyle name="SAPBEXresData 2 2" xfId="937" xr:uid="{00000000-0005-0000-0000-000085820000}"/>
    <cellStyle name="SAPBEXresData 2 2 10" xfId="42361" xr:uid="{EADB2912-40EB-4FD1-B420-B58C2B515703}"/>
    <cellStyle name="SAPBEXresData 2 2 11" xfId="46894" xr:uid="{B9EA4664-6795-4590-A89D-CB4FFCFFE3AF}"/>
    <cellStyle name="SAPBEXresData 2 2 12" xfId="49197" xr:uid="{6FBB00EA-279F-45A6-AF66-D3D5D98BB405}"/>
    <cellStyle name="SAPBEXresData 2 2 2" xfId="5335" xr:uid="{00000000-0005-0000-0000-000086820000}"/>
    <cellStyle name="SAPBEXresData 2 2 2 2" xfId="22615" xr:uid="{00000000-0005-0000-0000-000087820000}"/>
    <cellStyle name="SAPBEXresData 2 2 3" xfId="6831" xr:uid="{00000000-0005-0000-0000-000088820000}"/>
    <cellStyle name="SAPBEXresData 2 2 3 2" xfId="23281" xr:uid="{00000000-0005-0000-0000-000089820000}"/>
    <cellStyle name="SAPBEXresData 2 2 4" xfId="13391" xr:uid="{00000000-0005-0000-0000-00008A820000}"/>
    <cellStyle name="SAPBEXresData 2 2 4 2" xfId="29073" xr:uid="{00000000-0005-0000-0000-00008B820000}"/>
    <cellStyle name="SAPBEXresData 2 2 5" xfId="15383" xr:uid="{00000000-0005-0000-0000-00008C820000}"/>
    <cellStyle name="SAPBEXresData 2 2 5 2" xfId="30779" xr:uid="{00000000-0005-0000-0000-00008D820000}"/>
    <cellStyle name="SAPBEXresData 2 2 6" xfId="10244" xr:uid="{00000000-0005-0000-0000-00008E820000}"/>
    <cellStyle name="SAPBEXresData 2 2 6 2" xfId="26203" xr:uid="{00000000-0005-0000-0000-00008F820000}"/>
    <cellStyle name="SAPBEXresData 2 2 7" xfId="15116" xr:uid="{00000000-0005-0000-0000-000090820000}"/>
    <cellStyle name="SAPBEXresData 2 2 7 2" xfId="30539" xr:uid="{00000000-0005-0000-0000-000091820000}"/>
    <cellStyle name="SAPBEXresData 2 2 8" xfId="5113" xr:uid="{00000000-0005-0000-0000-000092820000}"/>
    <cellStyle name="SAPBEXresData 2 2 9" xfId="38067" xr:uid="{00000000-0005-0000-0000-000093820000}"/>
    <cellStyle name="SAPBEXresData 2 3" xfId="3649" xr:uid="{00000000-0005-0000-0000-000094820000}"/>
    <cellStyle name="SAPBEXresData 2 3 10" xfId="41438" xr:uid="{F2E51514-055B-4923-93F3-3003E241327A}"/>
    <cellStyle name="SAPBEXresData 2 3 11" xfId="38968" xr:uid="{61FFA7C3-44FD-4C11-9D8D-4828B54A98BB}"/>
    <cellStyle name="SAPBEXresData 2 3 12" xfId="46740" xr:uid="{0B669B7C-EBAD-4B96-8C14-201A837CAB00}"/>
    <cellStyle name="SAPBEXresData 2 3 13" xfId="49056" xr:uid="{DA693A1C-AD50-4A02-AE1C-E7AE5604AFBA}"/>
    <cellStyle name="SAPBEXresData 2 3 2" xfId="8817" xr:uid="{00000000-0005-0000-0000-000095820000}"/>
    <cellStyle name="SAPBEXresData 2 3 2 2" xfId="24846" xr:uid="{00000000-0005-0000-0000-000096820000}"/>
    <cellStyle name="SAPBEXresData 2 3 3" xfId="11644" xr:uid="{00000000-0005-0000-0000-000097820000}"/>
    <cellStyle name="SAPBEXresData 2 3 3 2" xfId="27511" xr:uid="{00000000-0005-0000-0000-000098820000}"/>
    <cellStyle name="SAPBEXresData 2 3 4" xfId="7399" xr:uid="{00000000-0005-0000-0000-000099820000}"/>
    <cellStyle name="SAPBEXresData 2 3 4 2" xfId="23597" xr:uid="{00000000-0005-0000-0000-00009A820000}"/>
    <cellStyle name="SAPBEXresData 2 3 5" xfId="16996" xr:uid="{00000000-0005-0000-0000-00009B820000}"/>
    <cellStyle name="SAPBEXresData 2 3 5 2" xfId="32134" xr:uid="{00000000-0005-0000-0000-00009C820000}"/>
    <cellStyle name="SAPBEXresData 2 3 6" xfId="19606" xr:uid="{00000000-0005-0000-0000-00009D820000}"/>
    <cellStyle name="SAPBEXresData 2 3 6 2" xfId="34553" xr:uid="{00000000-0005-0000-0000-00009E820000}"/>
    <cellStyle name="SAPBEXresData 2 3 7" xfId="21515" xr:uid="{00000000-0005-0000-0000-00009F820000}"/>
    <cellStyle name="SAPBEXresData 2 3 7 2" xfId="36441" xr:uid="{00000000-0005-0000-0000-0000A0820000}"/>
    <cellStyle name="SAPBEXresData 2 3 8" xfId="6414" xr:uid="{00000000-0005-0000-0000-0000A1820000}"/>
    <cellStyle name="SAPBEXresData 2 3 9" xfId="22208" xr:uid="{00000000-0005-0000-0000-0000A2820000}"/>
    <cellStyle name="SAPBEXresData 2 4" xfId="3946" xr:uid="{00000000-0005-0000-0000-0000A3820000}"/>
    <cellStyle name="SAPBEXresData 2 4 10" xfId="43352" xr:uid="{54A0CDEB-AD52-4D72-A271-26C6A4C5537B}"/>
    <cellStyle name="SAPBEXresData 2 4 11" xfId="45537" xr:uid="{C57F4E14-7C2D-43A9-A40A-7A7F59120356}"/>
    <cellStyle name="SAPBEXresData 2 4 12" xfId="47859" xr:uid="{139C9713-2EB1-4AB9-BD0A-CBEDADC1E590}"/>
    <cellStyle name="SAPBEXresData 2 4 2" xfId="9102" xr:uid="{00000000-0005-0000-0000-0000A4820000}"/>
    <cellStyle name="SAPBEXresData 2 4 2 2" xfId="25098" xr:uid="{00000000-0005-0000-0000-0000A5820000}"/>
    <cellStyle name="SAPBEXresData 2 4 3" xfId="11921" xr:uid="{00000000-0005-0000-0000-0000A6820000}"/>
    <cellStyle name="SAPBEXresData 2 4 3 2" xfId="27765" xr:uid="{00000000-0005-0000-0000-0000A7820000}"/>
    <cellStyle name="SAPBEXresData 2 4 4" xfId="13947" xr:uid="{00000000-0005-0000-0000-0000A8820000}"/>
    <cellStyle name="SAPBEXresData 2 4 4 2" xfId="29530" xr:uid="{00000000-0005-0000-0000-0000A9820000}"/>
    <cellStyle name="SAPBEXresData 2 4 5" xfId="17243" xr:uid="{00000000-0005-0000-0000-0000AA820000}"/>
    <cellStyle name="SAPBEXresData 2 4 5 2" xfId="32365" xr:uid="{00000000-0005-0000-0000-0000AB820000}"/>
    <cellStyle name="SAPBEXresData 2 4 6" xfId="19852" xr:uid="{00000000-0005-0000-0000-0000AC820000}"/>
    <cellStyle name="SAPBEXresData 2 4 6 2" xfId="34793" xr:uid="{00000000-0005-0000-0000-0000AD820000}"/>
    <cellStyle name="SAPBEXresData 2 4 7" xfId="21014" xr:uid="{00000000-0005-0000-0000-0000AE820000}"/>
    <cellStyle name="SAPBEXresData 2 4 7 2" xfId="35940" xr:uid="{00000000-0005-0000-0000-0000AF820000}"/>
    <cellStyle name="SAPBEXresData 2 4 8" xfId="40379" xr:uid="{21CBCD8C-AED1-4F2F-8CEB-A25C5145F633}"/>
    <cellStyle name="SAPBEXresData 2 4 9" xfId="38138" xr:uid="{911F04F1-2EB9-4C73-82B3-3D237B12ECE1}"/>
    <cellStyle name="SAPBEXresData 2 5" xfId="5336" xr:uid="{00000000-0005-0000-0000-0000B0820000}"/>
    <cellStyle name="SAPBEXresData 2 5 2" xfId="22616" xr:uid="{00000000-0005-0000-0000-0000B1820000}"/>
    <cellStyle name="SAPBEXresData 2 6" xfId="6053" xr:uid="{00000000-0005-0000-0000-0000B2820000}"/>
    <cellStyle name="SAPBEXresData 2 6 2" xfId="23003" xr:uid="{00000000-0005-0000-0000-0000B3820000}"/>
    <cellStyle name="SAPBEXresData 2 7" xfId="7769" xr:uid="{00000000-0005-0000-0000-0000B4820000}"/>
    <cellStyle name="SAPBEXresData 2 7 2" xfId="23817" xr:uid="{00000000-0005-0000-0000-0000B5820000}"/>
    <cellStyle name="SAPBEXresData 2 8" xfId="7039" xr:uid="{00000000-0005-0000-0000-0000B6820000}"/>
    <cellStyle name="SAPBEXresData 2 8 2" xfId="23394" xr:uid="{00000000-0005-0000-0000-0000B7820000}"/>
    <cellStyle name="SAPBEXresData 2 9" xfId="15852" xr:uid="{00000000-0005-0000-0000-0000B8820000}"/>
    <cellStyle name="SAPBEXresData 2 9 2" xfId="31077" xr:uid="{00000000-0005-0000-0000-0000B9820000}"/>
    <cellStyle name="SAPBEXresData 20" xfId="5971" xr:uid="{00000000-0005-0000-0000-0000BA820000}"/>
    <cellStyle name="SAPBEXresData 20 2" xfId="22944" xr:uid="{00000000-0005-0000-0000-0000BB820000}"/>
    <cellStyle name="SAPBEXresData 21" xfId="7018" xr:uid="{00000000-0005-0000-0000-0000BC820000}"/>
    <cellStyle name="SAPBEXresData 21 2" xfId="23392" xr:uid="{00000000-0005-0000-0000-0000BD820000}"/>
    <cellStyle name="SAPBEXresData 22" xfId="13238" xr:uid="{00000000-0005-0000-0000-0000BE820000}"/>
    <cellStyle name="SAPBEXresData 22 2" xfId="28998" xr:uid="{00000000-0005-0000-0000-0000BF820000}"/>
    <cellStyle name="SAPBEXresData 23" xfId="40185" xr:uid="{BCDA06B0-6E36-4407-8E6A-66F899F24F42}"/>
    <cellStyle name="SAPBEXresData 24" xfId="40003" xr:uid="{8ABDB7AF-90D7-4106-BF33-CAF1CB60AAC8}"/>
    <cellStyle name="SAPBEXresData 25" xfId="44481" xr:uid="{AA8C627A-C5EB-44E6-B959-3335AFC3423F}"/>
    <cellStyle name="SAPBEXresData 3" xfId="938" xr:uid="{00000000-0005-0000-0000-0000C0820000}"/>
    <cellStyle name="SAPBEXresData 3 10" xfId="5114" xr:uid="{00000000-0005-0000-0000-0000C1820000}"/>
    <cellStyle name="SAPBEXresData 3 11" xfId="40511" xr:uid="{085EEB5D-2ECC-4927-BC6C-A30C5CA8BB96}"/>
    <cellStyle name="SAPBEXresData 3 12" xfId="43150" xr:uid="{0D0328BD-7CF5-42F3-A17A-53CB8AF7ABC6}"/>
    <cellStyle name="SAPBEXresData 3 13" xfId="45343" xr:uid="{740F906A-22B3-4CFE-BAA2-6A5A2720B6A2}"/>
    <cellStyle name="SAPBEXresData 3 14" xfId="47669" xr:uid="{337A2DF3-8893-4C75-9109-52363170AB4B}"/>
    <cellStyle name="SAPBEXresData 3 2" xfId="939" xr:uid="{00000000-0005-0000-0000-0000C2820000}"/>
    <cellStyle name="SAPBEXresData 3 2 10" xfId="44839" xr:uid="{BB3ED084-EE27-4DDB-8A2B-737913A2F89F}"/>
    <cellStyle name="SAPBEXresData 3 2 11" xfId="46895" xr:uid="{7A6D167A-D66B-48FB-82DA-BC88C2AD45D5}"/>
    <cellStyle name="SAPBEXresData 3 2 12" xfId="49198" xr:uid="{DCB7E345-944B-4F62-AC43-D01C078BEBFF}"/>
    <cellStyle name="SAPBEXresData 3 2 2" xfId="5333" xr:uid="{00000000-0005-0000-0000-0000C3820000}"/>
    <cellStyle name="SAPBEXresData 3 2 2 2" xfId="22613" xr:uid="{00000000-0005-0000-0000-0000C4820000}"/>
    <cellStyle name="SAPBEXresData 3 2 3" xfId="6829" xr:uid="{00000000-0005-0000-0000-0000C5820000}"/>
    <cellStyle name="SAPBEXresData 3 2 3 2" xfId="23279" xr:uid="{00000000-0005-0000-0000-0000C6820000}"/>
    <cellStyle name="SAPBEXresData 3 2 4" xfId="13385" xr:uid="{00000000-0005-0000-0000-0000C7820000}"/>
    <cellStyle name="SAPBEXresData 3 2 4 2" xfId="29068" xr:uid="{00000000-0005-0000-0000-0000C8820000}"/>
    <cellStyle name="SAPBEXresData 3 2 5" xfId="13494" xr:uid="{00000000-0005-0000-0000-0000C9820000}"/>
    <cellStyle name="SAPBEXresData 3 2 5 2" xfId="29129" xr:uid="{00000000-0005-0000-0000-0000CA820000}"/>
    <cellStyle name="SAPBEXresData 3 2 6" xfId="14675" xr:uid="{00000000-0005-0000-0000-0000CB820000}"/>
    <cellStyle name="SAPBEXresData 3 2 6 2" xfId="30167" xr:uid="{00000000-0005-0000-0000-0000CC820000}"/>
    <cellStyle name="SAPBEXresData 3 2 7" xfId="15808" xr:uid="{00000000-0005-0000-0000-0000CD820000}"/>
    <cellStyle name="SAPBEXresData 3 2 7 2" xfId="31052" xr:uid="{00000000-0005-0000-0000-0000CE820000}"/>
    <cellStyle name="SAPBEXresData 3 2 8" xfId="5115" xr:uid="{00000000-0005-0000-0000-0000CF820000}"/>
    <cellStyle name="SAPBEXresData 3 2 9" xfId="42362" xr:uid="{9CF8863E-1B80-4184-852A-7EB8A81F6622}"/>
    <cellStyle name="SAPBEXresData 3 3" xfId="3945" xr:uid="{00000000-0005-0000-0000-0000D0820000}"/>
    <cellStyle name="SAPBEXresData 3 3 10" xfId="44552" xr:uid="{97D36074-614D-45FC-97F3-9A0A488730D1}"/>
    <cellStyle name="SAPBEXresData 3 3 11" xfId="46741" xr:uid="{06563E7C-F030-4248-8CDE-E72A49A0013F}"/>
    <cellStyle name="SAPBEXresData 3 3 12" xfId="49057" xr:uid="{B169158F-515E-4B9B-B727-0C1E116ED6D6}"/>
    <cellStyle name="SAPBEXresData 3 3 2" xfId="9101" xr:uid="{00000000-0005-0000-0000-0000D1820000}"/>
    <cellStyle name="SAPBEXresData 3 3 2 2" xfId="25097" xr:uid="{00000000-0005-0000-0000-0000D2820000}"/>
    <cellStyle name="SAPBEXresData 3 3 3" xfId="11920" xr:uid="{00000000-0005-0000-0000-0000D3820000}"/>
    <cellStyle name="SAPBEXresData 3 3 3 2" xfId="27764" xr:uid="{00000000-0005-0000-0000-0000D4820000}"/>
    <cellStyle name="SAPBEXresData 3 3 4" xfId="13732" xr:uid="{00000000-0005-0000-0000-0000D5820000}"/>
    <cellStyle name="SAPBEXresData 3 3 4 2" xfId="29344" xr:uid="{00000000-0005-0000-0000-0000D6820000}"/>
    <cellStyle name="SAPBEXresData 3 3 5" xfId="17242" xr:uid="{00000000-0005-0000-0000-0000D7820000}"/>
    <cellStyle name="SAPBEXresData 3 3 5 2" xfId="32364" xr:uid="{00000000-0005-0000-0000-0000D8820000}"/>
    <cellStyle name="SAPBEXresData 3 3 6" xfId="19851" xr:uid="{00000000-0005-0000-0000-0000D9820000}"/>
    <cellStyle name="SAPBEXresData 3 3 6 2" xfId="34792" xr:uid="{00000000-0005-0000-0000-0000DA820000}"/>
    <cellStyle name="SAPBEXresData 3 3 7" xfId="15388" xr:uid="{00000000-0005-0000-0000-0000DB820000}"/>
    <cellStyle name="SAPBEXresData 3 3 7 2" xfId="30781" xr:uid="{00000000-0005-0000-0000-0000DC820000}"/>
    <cellStyle name="SAPBEXresData 3 3 8" xfId="41439" xr:uid="{42FB284C-2F7B-4146-B5E3-B366CCC2D140}"/>
    <cellStyle name="SAPBEXresData 3 3 9" xfId="38967" xr:uid="{6B8726C1-0B39-4FAC-B7A6-ACCACE109E3D}"/>
    <cellStyle name="SAPBEXresData 3 4" xfId="5334" xr:uid="{00000000-0005-0000-0000-0000DD820000}"/>
    <cellStyle name="SAPBEXresData 3 4 2" xfId="22614" xr:uid="{00000000-0005-0000-0000-0000DE820000}"/>
    <cellStyle name="SAPBEXresData 3 4 3" xfId="41259" xr:uid="{24ECDE15-9122-4C4B-943B-A0AB9EDC97D2}"/>
    <cellStyle name="SAPBEXresData 3 4 4" xfId="38416" xr:uid="{E565DC60-3976-4EB6-AD4E-6EB190579301}"/>
    <cellStyle name="SAPBEXresData 3 4 5" xfId="44369" xr:uid="{21CA9D39-CE94-4E64-9A6A-CB7342EE5F51}"/>
    <cellStyle name="SAPBEXresData 3 4 6" xfId="46559" xr:uid="{C60F109A-75D1-45B4-933A-7E6725984B91}"/>
    <cellStyle name="SAPBEXresData 3 4 7" xfId="48877" xr:uid="{21538CB5-B738-4647-A4B0-2EBF3550DDB8}"/>
    <cellStyle name="SAPBEXresData 3 5" xfId="6830" xr:uid="{00000000-0005-0000-0000-0000DF820000}"/>
    <cellStyle name="SAPBEXresData 3 5 2" xfId="23280" xr:uid="{00000000-0005-0000-0000-0000E0820000}"/>
    <cellStyle name="SAPBEXresData 3 6" xfId="11787" xr:uid="{00000000-0005-0000-0000-0000E1820000}"/>
    <cellStyle name="SAPBEXresData 3 6 2" xfId="27648" xr:uid="{00000000-0005-0000-0000-0000E2820000}"/>
    <cellStyle name="SAPBEXresData 3 7" xfId="5925" xr:uid="{00000000-0005-0000-0000-0000E3820000}"/>
    <cellStyle name="SAPBEXresData 3 7 2" xfId="22902" xr:uid="{00000000-0005-0000-0000-0000E4820000}"/>
    <cellStyle name="SAPBEXresData 3 8" xfId="15851" xr:uid="{00000000-0005-0000-0000-0000E5820000}"/>
    <cellStyle name="SAPBEXresData 3 8 2" xfId="31076" xr:uid="{00000000-0005-0000-0000-0000E6820000}"/>
    <cellStyle name="SAPBEXresData 3 9" xfId="6781" xr:uid="{00000000-0005-0000-0000-0000E7820000}"/>
    <cellStyle name="SAPBEXresData 3 9 2" xfId="23251" xr:uid="{00000000-0005-0000-0000-0000E8820000}"/>
    <cellStyle name="SAPBEXresData 4" xfId="940" xr:uid="{00000000-0005-0000-0000-0000E9820000}"/>
    <cellStyle name="SAPBEXresData 4 10" xfId="5116" xr:uid="{00000000-0005-0000-0000-0000EA820000}"/>
    <cellStyle name="SAPBEXresData 4 11" xfId="38068" xr:uid="{00000000-0005-0000-0000-0000EB820000}"/>
    <cellStyle name="SAPBEXresData 4 12" xfId="39372" xr:uid="{1485776D-97D4-4B2A-9704-EE1D68153246}"/>
    <cellStyle name="SAPBEXresData 4 13" xfId="43151" xr:uid="{863EE422-F6B9-4E57-99A0-093FD6139894}"/>
    <cellStyle name="SAPBEXresData 4 14" xfId="45344" xr:uid="{42C1CC9D-3C4B-493E-BF09-35F216B97153}"/>
    <cellStyle name="SAPBEXresData 4 15" xfId="47670" xr:uid="{1D16748C-8B84-4959-B7CA-11298D25AEF4}"/>
    <cellStyle name="SAPBEXresData 4 2" xfId="3651" xr:uid="{00000000-0005-0000-0000-0000EC820000}"/>
    <cellStyle name="SAPBEXresData 4 2 10" xfId="42363" xr:uid="{4C6A38A5-8000-4235-8E17-9A1DCF0FDDF2}"/>
    <cellStyle name="SAPBEXresData 4 2 11" xfId="46896" xr:uid="{049AB69E-53EA-4C16-BD7E-064E04EFC262}"/>
    <cellStyle name="SAPBEXresData 4 2 12" xfId="49199" xr:uid="{3810EF87-0F66-4018-9A56-1C6BE85D390B}"/>
    <cellStyle name="SAPBEXresData 4 2 2" xfId="8819" xr:uid="{00000000-0005-0000-0000-0000ED820000}"/>
    <cellStyle name="SAPBEXresData 4 2 2 2" xfId="24848" xr:uid="{00000000-0005-0000-0000-0000EE820000}"/>
    <cellStyle name="SAPBEXresData 4 2 3" xfId="11646" xr:uid="{00000000-0005-0000-0000-0000EF820000}"/>
    <cellStyle name="SAPBEXresData 4 2 3 2" xfId="27513" xr:uid="{00000000-0005-0000-0000-0000F0820000}"/>
    <cellStyle name="SAPBEXresData 4 2 4" xfId="10360" xr:uid="{00000000-0005-0000-0000-0000F1820000}"/>
    <cellStyle name="SAPBEXresData 4 2 4 2" xfId="26298" xr:uid="{00000000-0005-0000-0000-0000F2820000}"/>
    <cellStyle name="SAPBEXresData 4 2 5" xfId="16998" xr:uid="{00000000-0005-0000-0000-0000F3820000}"/>
    <cellStyle name="SAPBEXresData 4 2 5 2" xfId="32136" xr:uid="{00000000-0005-0000-0000-0000F4820000}"/>
    <cellStyle name="SAPBEXresData 4 2 6" xfId="19608" xr:uid="{00000000-0005-0000-0000-0000F5820000}"/>
    <cellStyle name="SAPBEXresData 4 2 6 2" xfId="34555" xr:uid="{00000000-0005-0000-0000-0000F6820000}"/>
    <cellStyle name="SAPBEXresData 4 2 7" xfId="21516" xr:uid="{00000000-0005-0000-0000-0000F7820000}"/>
    <cellStyle name="SAPBEXresData 4 2 7 2" xfId="36442" xr:uid="{00000000-0005-0000-0000-0000F8820000}"/>
    <cellStyle name="SAPBEXresData 4 2 8" xfId="6415" xr:uid="{00000000-0005-0000-0000-0000F9820000}"/>
    <cellStyle name="SAPBEXresData 4 2 9" xfId="41923" xr:uid="{D85AFB87-E22E-4969-A079-A88B981EF13A}"/>
    <cellStyle name="SAPBEXresData 4 3" xfId="3944" xr:uid="{00000000-0005-0000-0000-0000FA820000}"/>
    <cellStyle name="SAPBEXresData 4 3 10" xfId="46560" xr:uid="{36E4A64D-FD71-4FCE-ABF2-8928799E2073}"/>
    <cellStyle name="SAPBEXresData 4 3 11" xfId="48878" xr:uid="{5AD436E6-A5D2-489B-92C5-E330EB25F6A4}"/>
    <cellStyle name="SAPBEXresData 4 3 2" xfId="9100" xr:uid="{00000000-0005-0000-0000-0000FB820000}"/>
    <cellStyle name="SAPBEXresData 4 3 2 2" xfId="25096" xr:uid="{00000000-0005-0000-0000-0000FC820000}"/>
    <cellStyle name="SAPBEXresData 4 3 3" xfId="11919" xr:uid="{00000000-0005-0000-0000-0000FD820000}"/>
    <cellStyle name="SAPBEXresData 4 3 3 2" xfId="27763" xr:uid="{00000000-0005-0000-0000-0000FE820000}"/>
    <cellStyle name="SAPBEXresData 4 3 4" xfId="15155" xr:uid="{00000000-0005-0000-0000-0000FF820000}"/>
    <cellStyle name="SAPBEXresData 4 3 4 2" xfId="30574" xr:uid="{00000000-0005-0000-0000-000000830000}"/>
    <cellStyle name="SAPBEXresData 4 3 5" xfId="17241" xr:uid="{00000000-0005-0000-0000-000001830000}"/>
    <cellStyle name="SAPBEXresData 4 3 5 2" xfId="32363" xr:uid="{00000000-0005-0000-0000-000002830000}"/>
    <cellStyle name="SAPBEXresData 4 3 6" xfId="19850" xr:uid="{00000000-0005-0000-0000-000003830000}"/>
    <cellStyle name="SAPBEXresData 4 3 6 2" xfId="34791" xr:uid="{00000000-0005-0000-0000-000004830000}"/>
    <cellStyle name="SAPBEXresData 4 3 7" xfId="15487" xr:uid="{00000000-0005-0000-0000-000005830000}"/>
    <cellStyle name="SAPBEXresData 4 3 7 2" xfId="30849" xr:uid="{00000000-0005-0000-0000-000006830000}"/>
    <cellStyle name="SAPBEXresData 4 3 8" xfId="38415" xr:uid="{07C29977-6AED-4303-8D5E-0BAC31AB0BC3}"/>
    <cellStyle name="SAPBEXresData 4 3 9" xfId="44370" xr:uid="{261D8A1C-518C-4C3E-8B6A-4886CCE5AB0F}"/>
    <cellStyle name="SAPBEXresData 4 4" xfId="5332" xr:uid="{00000000-0005-0000-0000-000007830000}"/>
    <cellStyle name="SAPBEXresData 4 4 2" xfId="22612" xr:uid="{00000000-0005-0000-0000-000008830000}"/>
    <cellStyle name="SAPBEXresData 4 5" xfId="6828" xr:uid="{00000000-0005-0000-0000-000009830000}"/>
    <cellStyle name="SAPBEXresData 4 5 2" xfId="23278" xr:uid="{00000000-0005-0000-0000-00000A830000}"/>
    <cellStyle name="SAPBEXresData 4 6" xfId="6597" xr:uid="{00000000-0005-0000-0000-00000B830000}"/>
    <cellStyle name="SAPBEXresData 4 6 2" xfId="23135" xr:uid="{00000000-0005-0000-0000-00000C830000}"/>
    <cellStyle name="SAPBEXresData 4 7" xfId="13418" xr:uid="{00000000-0005-0000-0000-00000D830000}"/>
    <cellStyle name="SAPBEXresData 4 7 2" xfId="29086" xr:uid="{00000000-0005-0000-0000-00000E830000}"/>
    <cellStyle name="SAPBEXresData 4 8" xfId="15850" xr:uid="{00000000-0005-0000-0000-00000F830000}"/>
    <cellStyle name="SAPBEXresData 4 8 2" xfId="31075" xr:uid="{00000000-0005-0000-0000-000010830000}"/>
    <cellStyle name="SAPBEXresData 4 9" xfId="18484" xr:uid="{00000000-0005-0000-0000-000011830000}"/>
    <cellStyle name="SAPBEXresData 4 9 2" xfId="33511" xr:uid="{00000000-0005-0000-0000-000012830000}"/>
    <cellStyle name="SAPBEXresData 5" xfId="941" xr:uid="{00000000-0005-0000-0000-000013830000}"/>
    <cellStyle name="SAPBEXresData 5 10" xfId="5117" xr:uid="{00000000-0005-0000-0000-000014830000}"/>
    <cellStyle name="SAPBEXresData 5 11" xfId="40510" xr:uid="{C0C3CE6C-D99D-4577-828D-1B6DA04B0BF2}"/>
    <cellStyle name="SAPBEXresData 5 12" xfId="43152" xr:uid="{C3B1B067-E062-4525-B8B9-C481B5F352B9}"/>
    <cellStyle name="SAPBEXresData 5 13" xfId="45345" xr:uid="{3E0DC574-296A-4E97-A501-79E26B82BDF2}"/>
    <cellStyle name="SAPBEXresData 5 14" xfId="47671" xr:uid="{F413B9B8-FA62-49FE-AA28-D4FE1CD59701}"/>
    <cellStyle name="SAPBEXresData 5 2" xfId="3652" xr:uid="{00000000-0005-0000-0000-000015830000}"/>
    <cellStyle name="SAPBEXresData 5 2 10" xfId="44371" xr:uid="{80141C59-457D-4A37-9348-11588AFF4FD1}"/>
    <cellStyle name="SAPBEXresData 5 2 11" xfId="46561" xr:uid="{75269F7F-C4A2-406D-9BEC-8CC33D992007}"/>
    <cellStyle name="SAPBEXresData 5 2 12" xfId="48879" xr:uid="{F8A75937-F9BC-488A-A1AE-5F8895D7EA51}"/>
    <cellStyle name="SAPBEXresData 5 2 2" xfId="8820" xr:uid="{00000000-0005-0000-0000-000016830000}"/>
    <cellStyle name="SAPBEXresData 5 2 2 2" xfId="24849" xr:uid="{00000000-0005-0000-0000-000017830000}"/>
    <cellStyle name="SAPBEXresData 5 2 3" xfId="11647" xr:uid="{00000000-0005-0000-0000-000018830000}"/>
    <cellStyle name="SAPBEXresData 5 2 3 2" xfId="27514" xr:uid="{00000000-0005-0000-0000-000019830000}"/>
    <cellStyle name="SAPBEXresData 5 2 4" xfId="10288" xr:uid="{00000000-0005-0000-0000-00001A830000}"/>
    <cellStyle name="SAPBEXresData 5 2 4 2" xfId="26231" xr:uid="{00000000-0005-0000-0000-00001B830000}"/>
    <cellStyle name="SAPBEXresData 5 2 5" xfId="16999" xr:uid="{00000000-0005-0000-0000-00001C830000}"/>
    <cellStyle name="SAPBEXresData 5 2 5 2" xfId="32137" xr:uid="{00000000-0005-0000-0000-00001D830000}"/>
    <cellStyle name="SAPBEXresData 5 2 6" xfId="19609" xr:uid="{00000000-0005-0000-0000-00001E830000}"/>
    <cellStyle name="SAPBEXresData 5 2 6 2" xfId="34556" xr:uid="{00000000-0005-0000-0000-00001F830000}"/>
    <cellStyle name="SAPBEXresData 5 2 7" xfId="21517" xr:uid="{00000000-0005-0000-0000-000020830000}"/>
    <cellStyle name="SAPBEXresData 5 2 7 2" xfId="36443" xr:uid="{00000000-0005-0000-0000-000021830000}"/>
    <cellStyle name="SAPBEXresData 5 2 8" xfId="6416" xr:uid="{00000000-0005-0000-0000-000022830000}"/>
    <cellStyle name="SAPBEXresData 5 2 9" xfId="38414" xr:uid="{19359153-91A4-44FE-A4FD-24D580894DD1}"/>
    <cellStyle name="SAPBEXresData 5 3" xfId="3943" xr:uid="{00000000-0005-0000-0000-000023830000}"/>
    <cellStyle name="SAPBEXresData 5 3 2" xfId="9099" xr:uid="{00000000-0005-0000-0000-000024830000}"/>
    <cellStyle name="SAPBEXresData 5 3 2 2" xfId="25095" xr:uid="{00000000-0005-0000-0000-000025830000}"/>
    <cellStyle name="SAPBEXresData 5 3 3" xfId="11918" xr:uid="{00000000-0005-0000-0000-000026830000}"/>
    <cellStyle name="SAPBEXresData 5 3 3 2" xfId="27762" xr:uid="{00000000-0005-0000-0000-000027830000}"/>
    <cellStyle name="SAPBEXresData 5 3 4" xfId="15242" xr:uid="{00000000-0005-0000-0000-000028830000}"/>
    <cellStyle name="SAPBEXresData 5 3 4 2" xfId="30655" xr:uid="{00000000-0005-0000-0000-000029830000}"/>
    <cellStyle name="SAPBEXresData 5 3 5" xfId="17240" xr:uid="{00000000-0005-0000-0000-00002A830000}"/>
    <cellStyle name="SAPBEXresData 5 3 5 2" xfId="32362" xr:uid="{00000000-0005-0000-0000-00002B830000}"/>
    <cellStyle name="SAPBEXresData 5 3 6" xfId="19849" xr:uid="{00000000-0005-0000-0000-00002C830000}"/>
    <cellStyle name="SAPBEXresData 5 3 6 2" xfId="34790" xr:uid="{00000000-0005-0000-0000-00002D830000}"/>
    <cellStyle name="SAPBEXresData 5 3 7" xfId="21001" xr:uid="{00000000-0005-0000-0000-00002E830000}"/>
    <cellStyle name="SAPBEXresData 5 3 7 2" xfId="35927" xr:uid="{00000000-0005-0000-0000-00002F830000}"/>
    <cellStyle name="SAPBEXresData 5 4" xfId="5331" xr:uid="{00000000-0005-0000-0000-000030830000}"/>
    <cellStyle name="SAPBEXresData 5 4 2" xfId="22611" xr:uid="{00000000-0005-0000-0000-000031830000}"/>
    <cellStyle name="SAPBEXresData 5 5" xfId="6827" xr:uid="{00000000-0005-0000-0000-000032830000}"/>
    <cellStyle name="SAPBEXresData 5 5 2" xfId="23277" xr:uid="{00000000-0005-0000-0000-000033830000}"/>
    <cellStyle name="SAPBEXresData 5 6" xfId="13386" xr:uid="{00000000-0005-0000-0000-000034830000}"/>
    <cellStyle name="SAPBEXresData 5 6 2" xfId="29069" xr:uid="{00000000-0005-0000-0000-000035830000}"/>
    <cellStyle name="SAPBEXresData 5 7" xfId="7202" xr:uid="{00000000-0005-0000-0000-000036830000}"/>
    <cellStyle name="SAPBEXresData 5 7 2" xfId="23476" xr:uid="{00000000-0005-0000-0000-000037830000}"/>
    <cellStyle name="SAPBEXresData 5 8" xfId="13005" xr:uid="{00000000-0005-0000-0000-000038830000}"/>
    <cellStyle name="SAPBEXresData 5 8 2" xfId="28806" xr:uid="{00000000-0005-0000-0000-000039830000}"/>
    <cellStyle name="SAPBEXresData 5 9" xfId="18483" xr:uid="{00000000-0005-0000-0000-00003A830000}"/>
    <cellStyle name="SAPBEXresData 5 9 2" xfId="33510" xr:uid="{00000000-0005-0000-0000-00003B830000}"/>
    <cellStyle name="SAPBEXresData 6" xfId="3653" xr:uid="{00000000-0005-0000-0000-00003C830000}"/>
    <cellStyle name="SAPBEXresData 6 10" xfId="45346" xr:uid="{7A398FBD-D15D-43A5-9502-5094E6610A7D}"/>
    <cellStyle name="SAPBEXresData 6 11" xfId="47672" xr:uid="{C52046F9-2059-4548-B88C-E5FF69AF285D}"/>
    <cellStyle name="SAPBEXresData 6 2" xfId="3942" xr:uid="{00000000-0005-0000-0000-00003D830000}"/>
    <cellStyle name="SAPBEXresData 6 2 10" xfId="46562" xr:uid="{A7F52E54-7E75-4313-B986-3948151F9ECD}"/>
    <cellStyle name="SAPBEXresData 6 2 11" xfId="48880" xr:uid="{CD221542-DBBB-4F40-B9EA-814BBA115E2A}"/>
    <cellStyle name="SAPBEXresData 6 2 2" xfId="9098" xr:uid="{00000000-0005-0000-0000-00003E830000}"/>
    <cellStyle name="SAPBEXresData 6 2 2 2" xfId="25094" xr:uid="{00000000-0005-0000-0000-00003F830000}"/>
    <cellStyle name="SAPBEXresData 6 2 3" xfId="11917" xr:uid="{00000000-0005-0000-0000-000040830000}"/>
    <cellStyle name="SAPBEXresData 6 2 3 2" xfId="27761" xr:uid="{00000000-0005-0000-0000-000041830000}"/>
    <cellStyle name="SAPBEXresData 6 2 4" xfId="14330" xr:uid="{00000000-0005-0000-0000-000042830000}"/>
    <cellStyle name="SAPBEXresData 6 2 4 2" xfId="29853" xr:uid="{00000000-0005-0000-0000-000043830000}"/>
    <cellStyle name="SAPBEXresData 6 2 5" xfId="17239" xr:uid="{00000000-0005-0000-0000-000044830000}"/>
    <cellStyle name="SAPBEXresData 6 2 5 2" xfId="32361" xr:uid="{00000000-0005-0000-0000-000045830000}"/>
    <cellStyle name="SAPBEXresData 6 2 6" xfId="19848" xr:uid="{00000000-0005-0000-0000-000046830000}"/>
    <cellStyle name="SAPBEXresData 6 2 6 2" xfId="34789" xr:uid="{00000000-0005-0000-0000-000047830000}"/>
    <cellStyle name="SAPBEXresData 6 2 7" xfId="22042" xr:uid="{00000000-0005-0000-0000-000048830000}"/>
    <cellStyle name="SAPBEXresData 6 2 7 2" xfId="36961" xr:uid="{00000000-0005-0000-0000-000049830000}"/>
    <cellStyle name="SAPBEXresData 6 2 8" xfId="38413" xr:uid="{4A3772BB-BC0F-4C7A-92D7-794DC538C7F9}"/>
    <cellStyle name="SAPBEXresData 6 2 9" xfId="44372" xr:uid="{B002CDB2-1A78-4CD7-B5AB-3C94F384B6BC}"/>
    <cellStyle name="SAPBEXresData 6 3" xfId="8821" xr:uid="{00000000-0005-0000-0000-00004A830000}"/>
    <cellStyle name="SAPBEXresData 6 3 2" xfId="24850" xr:uid="{00000000-0005-0000-0000-00004B830000}"/>
    <cellStyle name="SAPBEXresData 6 4" xfId="11648" xr:uid="{00000000-0005-0000-0000-00004C830000}"/>
    <cellStyle name="SAPBEXresData 6 4 2" xfId="27515" xr:uid="{00000000-0005-0000-0000-00004D830000}"/>
    <cellStyle name="SAPBEXresData 6 5" xfId="7421" xr:uid="{00000000-0005-0000-0000-00004E830000}"/>
    <cellStyle name="SAPBEXresData 6 5 2" xfId="23614" xr:uid="{00000000-0005-0000-0000-00004F830000}"/>
    <cellStyle name="SAPBEXresData 6 6" xfId="17000" xr:uid="{00000000-0005-0000-0000-000050830000}"/>
    <cellStyle name="SAPBEXresData 6 6 2" xfId="32138" xr:uid="{00000000-0005-0000-0000-000051830000}"/>
    <cellStyle name="SAPBEXresData 6 7" xfId="19610" xr:uid="{00000000-0005-0000-0000-000052830000}"/>
    <cellStyle name="SAPBEXresData 6 7 2" xfId="34557" xr:uid="{00000000-0005-0000-0000-000053830000}"/>
    <cellStyle name="SAPBEXresData 6 8" xfId="39371" xr:uid="{DA071F50-BDD3-4FB4-AF91-445271C64B08}"/>
    <cellStyle name="SAPBEXresData 6 9" xfId="43153" xr:uid="{2B6A9981-71EC-4480-9D3F-751FC3B8B96E}"/>
    <cellStyle name="SAPBEXresData 7" xfId="3654" xr:uid="{00000000-0005-0000-0000-000054830000}"/>
    <cellStyle name="SAPBEXresData 7 10" xfId="45347" xr:uid="{352FFF18-1354-425E-A113-1F688D75D36A}"/>
    <cellStyle name="SAPBEXresData 7 11" xfId="47673" xr:uid="{4461A3B9-332F-40FD-B1B1-8F4630F51D5A}"/>
    <cellStyle name="SAPBEXresData 7 2" xfId="3941" xr:uid="{00000000-0005-0000-0000-000055830000}"/>
    <cellStyle name="SAPBEXresData 7 2 10" xfId="46563" xr:uid="{0FA9BA45-28FA-45AB-9AE0-88AF34C2B7E8}"/>
    <cellStyle name="SAPBEXresData 7 2 11" xfId="48881" xr:uid="{B2471E80-69DD-4866-AB61-E9C374A29FDB}"/>
    <cellStyle name="SAPBEXresData 7 2 2" xfId="9097" xr:uid="{00000000-0005-0000-0000-000056830000}"/>
    <cellStyle name="SAPBEXresData 7 2 2 2" xfId="25093" xr:uid="{00000000-0005-0000-0000-000057830000}"/>
    <cellStyle name="SAPBEXresData 7 2 3" xfId="11916" xr:uid="{00000000-0005-0000-0000-000058830000}"/>
    <cellStyle name="SAPBEXresData 7 2 3 2" xfId="27760" xr:uid="{00000000-0005-0000-0000-000059830000}"/>
    <cellStyle name="SAPBEXresData 7 2 4" xfId="15135" xr:uid="{00000000-0005-0000-0000-00005A830000}"/>
    <cellStyle name="SAPBEXresData 7 2 4 2" xfId="30557" xr:uid="{00000000-0005-0000-0000-00005B830000}"/>
    <cellStyle name="SAPBEXresData 7 2 5" xfId="17238" xr:uid="{00000000-0005-0000-0000-00005C830000}"/>
    <cellStyle name="SAPBEXresData 7 2 5 2" xfId="32360" xr:uid="{00000000-0005-0000-0000-00005D830000}"/>
    <cellStyle name="SAPBEXresData 7 2 6" xfId="19847" xr:uid="{00000000-0005-0000-0000-00005E830000}"/>
    <cellStyle name="SAPBEXresData 7 2 6 2" xfId="34788" xr:uid="{00000000-0005-0000-0000-00005F830000}"/>
    <cellStyle name="SAPBEXresData 7 2 7" xfId="21009" xr:uid="{00000000-0005-0000-0000-000060830000}"/>
    <cellStyle name="SAPBEXresData 7 2 7 2" xfId="35935" xr:uid="{00000000-0005-0000-0000-000061830000}"/>
    <cellStyle name="SAPBEXresData 7 2 8" xfId="38412" xr:uid="{4577B001-5711-48E9-BB86-5AE1CA424877}"/>
    <cellStyle name="SAPBEXresData 7 2 9" xfId="44373" xr:uid="{640BCCAA-1665-45F0-957B-D0520EE197EE}"/>
    <cellStyle name="SAPBEXresData 7 3" xfId="8822" xr:uid="{00000000-0005-0000-0000-000062830000}"/>
    <cellStyle name="SAPBEXresData 7 3 2" xfId="24851" xr:uid="{00000000-0005-0000-0000-000063830000}"/>
    <cellStyle name="SAPBEXresData 7 4" xfId="11649" xr:uid="{00000000-0005-0000-0000-000064830000}"/>
    <cellStyle name="SAPBEXresData 7 4 2" xfId="27516" xr:uid="{00000000-0005-0000-0000-000065830000}"/>
    <cellStyle name="SAPBEXresData 7 5" xfId="8988" xr:uid="{00000000-0005-0000-0000-000066830000}"/>
    <cellStyle name="SAPBEXresData 7 5 2" xfId="24999" xr:uid="{00000000-0005-0000-0000-000067830000}"/>
    <cellStyle name="SAPBEXresData 7 6" xfId="17001" xr:uid="{00000000-0005-0000-0000-000068830000}"/>
    <cellStyle name="SAPBEXresData 7 6 2" xfId="32139" xr:uid="{00000000-0005-0000-0000-000069830000}"/>
    <cellStyle name="SAPBEXresData 7 7" xfId="19611" xr:uid="{00000000-0005-0000-0000-00006A830000}"/>
    <cellStyle name="SAPBEXresData 7 7 2" xfId="34558" xr:uid="{00000000-0005-0000-0000-00006B830000}"/>
    <cellStyle name="SAPBEXresData 7 8" xfId="40509" xr:uid="{05DF49CE-1BF3-49CF-BAC8-8EED2B8AAA48}"/>
    <cellStyle name="SAPBEXresData 7 9" xfId="43154" xr:uid="{DE24D455-239C-4422-B241-946AB3D9942C}"/>
    <cellStyle name="SAPBEXresData 8" xfId="3655" xr:uid="{00000000-0005-0000-0000-00006C830000}"/>
    <cellStyle name="SAPBEXresData 8 10" xfId="45348" xr:uid="{03BEEBBF-111D-4E93-A258-99B88FDE42A2}"/>
    <cellStyle name="SAPBEXresData 8 11" xfId="47674" xr:uid="{2F649BB1-1625-4C6C-AF73-C558772B1FBE}"/>
    <cellStyle name="SAPBEXresData 8 2" xfId="3940" xr:uid="{00000000-0005-0000-0000-00006D830000}"/>
    <cellStyle name="SAPBEXresData 8 2 10" xfId="46564" xr:uid="{16A11396-F81E-482C-8D58-22BF7B48EE37}"/>
    <cellStyle name="SAPBEXresData 8 2 11" xfId="48882" xr:uid="{0DFA49C8-C9F0-4BDC-991C-6E8754602674}"/>
    <cellStyle name="SAPBEXresData 8 2 2" xfId="9096" xr:uid="{00000000-0005-0000-0000-00006E830000}"/>
    <cellStyle name="SAPBEXresData 8 2 2 2" xfId="25092" xr:uid="{00000000-0005-0000-0000-00006F830000}"/>
    <cellStyle name="SAPBEXresData 8 2 3" xfId="11915" xr:uid="{00000000-0005-0000-0000-000070830000}"/>
    <cellStyle name="SAPBEXresData 8 2 3 2" xfId="27759" xr:uid="{00000000-0005-0000-0000-000071830000}"/>
    <cellStyle name="SAPBEXresData 8 2 4" xfId="10474" xr:uid="{00000000-0005-0000-0000-000072830000}"/>
    <cellStyle name="SAPBEXresData 8 2 4 2" xfId="26396" xr:uid="{00000000-0005-0000-0000-000073830000}"/>
    <cellStyle name="SAPBEXresData 8 2 5" xfId="17237" xr:uid="{00000000-0005-0000-0000-000074830000}"/>
    <cellStyle name="SAPBEXresData 8 2 5 2" xfId="32359" xr:uid="{00000000-0005-0000-0000-000075830000}"/>
    <cellStyle name="SAPBEXresData 8 2 6" xfId="19846" xr:uid="{00000000-0005-0000-0000-000076830000}"/>
    <cellStyle name="SAPBEXresData 8 2 6 2" xfId="34787" xr:uid="{00000000-0005-0000-0000-000077830000}"/>
    <cellStyle name="SAPBEXresData 8 2 7" xfId="22039" xr:uid="{00000000-0005-0000-0000-000078830000}"/>
    <cellStyle name="SAPBEXresData 8 2 7 2" xfId="36958" xr:uid="{00000000-0005-0000-0000-000079830000}"/>
    <cellStyle name="SAPBEXresData 8 2 8" xfId="38411" xr:uid="{00581AAE-9E9A-4FDB-B979-043B8E9FD623}"/>
    <cellStyle name="SAPBEXresData 8 2 9" xfId="44374" xr:uid="{9B10E4D1-14FE-4327-8173-211D313C6072}"/>
    <cellStyle name="SAPBEXresData 8 3" xfId="8823" xr:uid="{00000000-0005-0000-0000-00007A830000}"/>
    <cellStyle name="SAPBEXresData 8 3 2" xfId="24852" xr:uid="{00000000-0005-0000-0000-00007B830000}"/>
    <cellStyle name="SAPBEXresData 8 4" xfId="11650" xr:uid="{00000000-0005-0000-0000-00007C830000}"/>
    <cellStyle name="SAPBEXresData 8 4 2" xfId="27517" xr:uid="{00000000-0005-0000-0000-00007D830000}"/>
    <cellStyle name="SAPBEXresData 8 5" xfId="10462" xr:uid="{00000000-0005-0000-0000-00007E830000}"/>
    <cellStyle name="SAPBEXresData 8 5 2" xfId="26384" xr:uid="{00000000-0005-0000-0000-00007F830000}"/>
    <cellStyle name="SAPBEXresData 8 6" xfId="17002" xr:uid="{00000000-0005-0000-0000-000080830000}"/>
    <cellStyle name="SAPBEXresData 8 6 2" xfId="32140" xr:uid="{00000000-0005-0000-0000-000081830000}"/>
    <cellStyle name="SAPBEXresData 8 7" xfId="19612" xr:uid="{00000000-0005-0000-0000-000082830000}"/>
    <cellStyle name="SAPBEXresData 8 7 2" xfId="34559" xr:uid="{00000000-0005-0000-0000-000083830000}"/>
    <cellStyle name="SAPBEXresData 8 8" xfId="39370" xr:uid="{B67A18C1-2BD9-413B-98EA-A93A9327BBB9}"/>
    <cellStyle name="SAPBEXresData 8 9" xfId="43155" xr:uid="{686DC91B-B9A2-46F6-9DC5-FFE134AA1C87}"/>
    <cellStyle name="SAPBEXresData 9" xfId="3656" xr:uid="{00000000-0005-0000-0000-000084830000}"/>
    <cellStyle name="SAPBEXresData 9 10" xfId="45349" xr:uid="{18F1FC96-7F18-40CD-9501-48B97F6D30DE}"/>
    <cellStyle name="SAPBEXresData 9 11" xfId="47675" xr:uid="{13462746-CDCA-44B1-9A26-DFFFCF5B56FF}"/>
    <cellStyle name="SAPBEXresData 9 2" xfId="3939" xr:uid="{00000000-0005-0000-0000-000085830000}"/>
    <cellStyle name="SAPBEXresData 9 2 10" xfId="46565" xr:uid="{0F13FCDE-198C-4DAE-B7BD-FCBB8CE32420}"/>
    <cellStyle name="SAPBEXresData 9 2 11" xfId="48883" xr:uid="{848E12EB-A555-4ACF-8FB2-1FDDEF8AE34C}"/>
    <cellStyle name="SAPBEXresData 9 2 2" xfId="9095" xr:uid="{00000000-0005-0000-0000-000086830000}"/>
    <cellStyle name="SAPBEXresData 9 2 2 2" xfId="25091" xr:uid="{00000000-0005-0000-0000-000087830000}"/>
    <cellStyle name="SAPBEXresData 9 2 3" xfId="11914" xr:uid="{00000000-0005-0000-0000-000088830000}"/>
    <cellStyle name="SAPBEXresData 9 2 3 2" xfId="27758" xr:uid="{00000000-0005-0000-0000-000089830000}"/>
    <cellStyle name="SAPBEXresData 9 2 4" xfId="13629" xr:uid="{00000000-0005-0000-0000-00008A830000}"/>
    <cellStyle name="SAPBEXresData 9 2 4 2" xfId="29250" xr:uid="{00000000-0005-0000-0000-00008B830000}"/>
    <cellStyle name="SAPBEXresData 9 2 5" xfId="17236" xr:uid="{00000000-0005-0000-0000-00008C830000}"/>
    <cellStyle name="SAPBEXresData 9 2 5 2" xfId="32358" xr:uid="{00000000-0005-0000-0000-00008D830000}"/>
    <cellStyle name="SAPBEXresData 9 2 6" xfId="19845" xr:uid="{00000000-0005-0000-0000-00008E830000}"/>
    <cellStyle name="SAPBEXresData 9 2 6 2" xfId="34786" xr:uid="{00000000-0005-0000-0000-00008F830000}"/>
    <cellStyle name="SAPBEXresData 9 2 7" xfId="22044" xr:uid="{00000000-0005-0000-0000-000090830000}"/>
    <cellStyle name="SAPBEXresData 9 2 7 2" xfId="36963" xr:uid="{00000000-0005-0000-0000-000091830000}"/>
    <cellStyle name="SAPBEXresData 9 2 8" xfId="38410" xr:uid="{ECC4691D-2F77-49FC-99E9-97344461DA89}"/>
    <cellStyle name="SAPBEXresData 9 2 9" xfId="44375" xr:uid="{8F21E848-37E5-44C0-ACFB-EAACD3CB1052}"/>
    <cellStyle name="SAPBEXresData 9 3" xfId="8824" xr:uid="{00000000-0005-0000-0000-000092830000}"/>
    <cellStyle name="SAPBEXresData 9 3 2" xfId="24853" xr:uid="{00000000-0005-0000-0000-000093830000}"/>
    <cellStyle name="SAPBEXresData 9 4" xfId="11651" xr:uid="{00000000-0005-0000-0000-000094830000}"/>
    <cellStyle name="SAPBEXresData 9 4 2" xfId="27518" xr:uid="{00000000-0005-0000-0000-000095830000}"/>
    <cellStyle name="SAPBEXresData 9 5" xfId="5758" xr:uid="{00000000-0005-0000-0000-000096830000}"/>
    <cellStyle name="SAPBEXresData 9 5 2" xfId="22798" xr:uid="{00000000-0005-0000-0000-000097830000}"/>
    <cellStyle name="SAPBEXresData 9 6" xfId="17003" xr:uid="{00000000-0005-0000-0000-000098830000}"/>
    <cellStyle name="SAPBEXresData 9 6 2" xfId="32141" xr:uid="{00000000-0005-0000-0000-000099830000}"/>
    <cellStyle name="SAPBEXresData 9 7" xfId="19613" xr:uid="{00000000-0005-0000-0000-00009A830000}"/>
    <cellStyle name="SAPBEXresData 9 7 2" xfId="34560" xr:uid="{00000000-0005-0000-0000-00009B830000}"/>
    <cellStyle name="SAPBEXresData 9 8" xfId="40508" xr:uid="{5DFA8CBF-8C36-4EBF-BF13-4BDB3C1B5D23}"/>
    <cellStyle name="SAPBEXresData 9 9" xfId="43156" xr:uid="{4C8AFA23-6E05-42D1-86AC-85FF77E1D69C}"/>
    <cellStyle name="SAPBEXresData_CC - Div XRef" xfId="1914" xr:uid="{00000000-0005-0000-0000-00009C830000}"/>
    <cellStyle name="SAPBEXresDataEmph" xfId="102" xr:uid="{00000000-0005-0000-0000-00009D830000}"/>
    <cellStyle name="SAPBEXresDataEmph 10" xfId="3657" xr:uid="{00000000-0005-0000-0000-00009E830000}"/>
    <cellStyle name="SAPBEXresDataEmph 10 10" xfId="45350" xr:uid="{3D38795B-75C3-48D1-9F80-408B89EB0A8A}"/>
    <cellStyle name="SAPBEXresDataEmph 10 11" xfId="47676" xr:uid="{4ABC0123-9F1E-48AE-81B5-A43565A66F6A}"/>
    <cellStyle name="SAPBEXresDataEmph 10 2" xfId="3938" xr:uid="{00000000-0005-0000-0000-00009F830000}"/>
    <cellStyle name="SAPBEXresDataEmph 10 2 10" xfId="46566" xr:uid="{513EF9D5-D2CC-4FAA-9CE9-7B52DDAE7FCC}"/>
    <cellStyle name="SAPBEXresDataEmph 10 2 11" xfId="48884" xr:uid="{0AE49D1C-BD59-435E-800A-48F71F60E751}"/>
    <cellStyle name="SAPBEXresDataEmph 10 2 2" xfId="9094" xr:uid="{00000000-0005-0000-0000-0000A0830000}"/>
    <cellStyle name="SAPBEXresDataEmph 10 2 2 2" xfId="25090" xr:uid="{00000000-0005-0000-0000-0000A1830000}"/>
    <cellStyle name="SAPBEXresDataEmph 10 2 3" xfId="11913" xr:uid="{00000000-0005-0000-0000-0000A2830000}"/>
    <cellStyle name="SAPBEXresDataEmph 10 2 3 2" xfId="27757" xr:uid="{00000000-0005-0000-0000-0000A3830000}"/>
    <cellStyle name="SAPBEXresDataEmph 10 2 4" xfId="10446" xr:uid="{00000000-0005-0000-0000-0000A4830000}"/>
    <cellStyle name="SAPBEXresDataEmph 10 2 4 2" xfId="26369" xr:uid="{00000000-0005-0000-0000-0000A5830000}"/>
    <cellStyle name="SAPBEXresDataEmph 10 2 5" xfId="17235" xr:uid="{00000000-0005-0000-0000-0000A6830000}"/>
    <cellStyle name="SAPBEXresDataEmph 10 2 5 2" xfId="32357" xr:uid="{00000000-0005-0000-0000-0000A7830000}"/>
    <cellStyle name="SAPBEXresDataEmph 10 2 6" xfId="19844" xr:uid="{00000000-0005-0000-0000-0000A8830000}"/>
    <cellStyle name="SAPBEXresDataEmph 10 2 6 2" xfId="34785" xr:uid="{00000000-0005-0000-0000-0000A9830000}"/>
    <cellStyle name="SAPBEXresDataEmph 10 2 7" xfId="20997" xr:uid="{00000000-0005-0000-0000-0000AA830000}"/>
    <cellStyle name="SAPBEXresDataEmph 10 2 7 2" xfId="35923" xr:uid="{00000000-0005-0000-0000-0000AB830000}"/>
    <cellStyle name="SAPBEXresDataEmph 10 2 8" xfId="38409" xr:uid="{A66F2A20-06A5-4F89-8771-B9294A7EA26A}"/>
    <cellStyle name="SAPBEXresDataEmph 10 2 9" xfId="44376" xr:uid="{04B6C656-A821-4204-BB57-73044BCE70AC}"/>
    <cellStyle name="SAPBEXresDataEmph 10 3" xfId="8825" xr:uid="{00000000-0005-0000-0000-0000AC830000}"/>
    <cellStyle name="SAPBEXresDataEmph 10 3 2" xfId="24854" xr:uid="{00000000-0005-0000-0000-0000AD830000}"/>
    <cellStyle name="SAPBEXresDataEmph 10 4" xfId="11652" xr:uid="{00000000-0005-0000-0000-0000AE830000}"/>
    <cellStyle name="SAPBEXresDataEmph 10 4 2" xfId="27519" xr:uid="{00000000-0005-0000-0000-0000AF830000}"/>
    <cellStyle name="SAPBEXresDataEmph 10 5" xfId="6783" xr:uid="{00000000-0005-0000-0000-0000B0830000}"/>
    <cellStyle name="SAPBEXresDataEmph 10 5 2" xfId="23253" xr:uid="{00000000-0005-0000-0000-0000B1830000}"/>
    <cellStyle name="SAPBEXresDataEmph 10 6" xfId="17004" xr:uid="{00000000-0005-0000-0000-0000B2830000}"/>
    <cellStyle name="SAPBEXresDataEmph 10 6 2" xfId="32142" xr:uid="{00000000-0005-0000-0000-0000B3830000}"/>
    <cellStyle name="SAPBEXresDataEmph 10 7" xfId="19614" xr:uid="{00000000-0005-0000-0000-0000B4830000}"/>
    <cellStyle name="SAPBEXresDataEmph 10 7 2" xfId="34561" xr:uid="{00000000-0005-0000-0000-0000B5830000}"/>
    <cellStyle name="SAPBEXresDataEmph 10 8" xfId="40507" xr:uid="{1BB46193-F4C3-4304-A441-8BE136379656}"/>
    <cellStyle name="SAPBEXresDataEmph 10 9" xfId="43157" xr:uid="{5771FBB8-51E8-4678-9F2A-9EDBE312A743}"/>
    <cellStyle name="SAPBEXresDataEmph 11" xfId="3658" xr:uid="{00000000-0005-0000-0000-0000B6830000}"/>
    <cellStyle name="SAPBEXresDataEmph 11 10" xfId="45351" xr:uid="{DA77E94A-01DE-42E6-A915-E80A464D20F0}"/>
    <cellStyle name="SAPBEXresDataEmph 11 11" xfId="47677" xr:uid="{1503444E-FD66-4A71-863D-D7A0952CC92D}"/>
    <cellStyle name="SAPBEXresDataEmph 11 2" xfId="3937" xr:uid="{00000000-0005-0000-0000-0000B7830000}"/>
    <cellStyle name="SAPBEXresDataEmph 11 2 10" xfId="46567" xr:uid="{46B194B7-9199-4CF8-B5EF-177C13B0DC82}"/>
    <cellStyle name="SAPBEXresDataEmph 11 2 11" xfId="48885" xr:uid="{46D31E86-C681-4EE9-B0A1-3EEAF197159C}"/>
    <cellStyle name="SAPBEXresDataEmph 11 2 2" xfId="9093" xr:uid="{00000000-0005-0000-0000-0000B8830000}"/>
    <cellStyle name="SAPBEXresDataEmph 11 2 2 2" xfId="25089" xr:uid="{00000000-0005-0000-0000-0000B9830000}"/>
    <cellStyle name="SAPBEXresDataEmph 11 2 3" xfId="11912" xr:uid="{00000000-0005-0000-0000-0000BA830000}"/>
    <cellStyle name="SAPBEXresDataEmph 11 2 3 2" xfId="27756" xr:uid="{00000000-0005-0000-0000-0000BB830000}"/>
    <cellStyle name="SAPBEXresDataEmph 11 2 4" xfId="6944" xr:uid="{00000000-0005-0000-0000-0000BC830000}"/>
    <cellStyle name="SAPBEXresDataEmph 11 2 4 2" xfId="23348" xr:uid="{00000000-0005-0000-0000-0000BD830000}"/>
    <cellStyle name="SAPBEXresDataEmph 11 2 5" xfId="17234" xr:uid="{00000000-0005-0000-0000-0000BE830000}"/>
    <cellStyle name="SAPBEXresDataEmph 11 2 5 2" xfId="32356" xr:uid="{00000000-0005-0000-0000-0000BF830000}"/>
    <cellStyle name="SAPBEXresDataEmph 11 2 6" xfId="19843" xr:uid="{00000000-0005-0000-0000-0000C0830000}"/>
    <cellStyle name="SAPBEXresDataEmph 11 2 6 2" xfId="34784" xr:uid="{00000000-0005-0000-0000-0000C1830000}"/>
    <cellStyle name="SAPBEXresDataEmph 11 2 7" xfId="22083" xr:uid="{00000000-0005-0000-0000-0000C2830000}"/>
    <cellStyle name="SAPBEXresDataEmph 11 2 7 2" xfId="37000" xr:uid="{00000000-0005-0000-0000-0000C3830000}"/>
    <cellStyle name="SAPBEXresDataEmph 11 2 8" xfId="38408" xr:uid="{06FAFB2E-A542-4F85-A4E2-BD0D941AB44D}"/>
    <cellStyle name="SAPBEXresDataEmph 11 2 9" xfId="44377" xr:uid="{1B435EDB-ED40-45A8-AA0A-10E09198C196}"/>
    <cellStyle name="SAPBEXresDataEmph 11 3" xfId="8826" xr:uid="{00000000-0005-0000-0000-0000C4830000}"/>
    <cellStyle name="SAPBEXresDataEmph 11 3 2" xfId="24855" xr:uid="{00000000-0005-0000-0000-0000C5830000}"/>
    <cellStyle name="SAPBEXresDataEmph 11 4" xfId="11653" xr:uid="{00000000-0005-0000-0000-0000C6830000}"/>
    <cellStyle name="SAPBEXresDataEmph 11 4 2" xfId="27520" xr:uid="{00000000-0005-0000-0000-0000C7830000}"/>
    <cellStyle name="SAPBEXresDataEmph 11 5" xfId="10156" xr:uid="{00000000-0005-0000-0000-0000C8830000}"/>
    <cellStyle name="SAPBEXresDataEmph 11 5 2" xfId="26123" xr:uid="{00000000-0005-0000-0000-0000C9830000}"/>
    <cellStyle name="SAPBEXresDataEmph 11 6" xfId="17005" xr:uid="{00000000-0005-0000-0000-0000CA830000}"/>
    <cellStyle name="SAPBEXresDataEmph 11 6 2" xfId="32143" xr:uid="{00000000-0005-0000-0000-0000CB830000}"/>
    <cellStyle name="SAPBEXresDataEmph 11 7" xfId="19615" xr:uid="{00000000-0005-0000-0000-0000CC830000}"/>
    <cellStyle name="SAPBEXresDataEmph 11 7 2" xfId="34562" xr:uid="{00000000-0005-0000-0000-0000CD830000}"/>
    <cellStyle name="SAPBEXresDataEmph 11 8" xfId="39369" xr:uid="{12A6336F-492B-4DF9-A129-A554D0D29614}"/>
    <cellStyle name="SAPBEXresDataEmph 11 9" xfId="43158" xr:uid="{C6D6D558-BDA1-460C-94EF-EF94AF3ADCD0}"/>
    <cellStyle name="SAPBEXresDataEmph 12" xfId="3659" xr:uid="{00000000-0005-0000-0000-0000CE830000}"/>
    <cellStyle name="SAPBEXresDataEmph 12 10" xfId="45352" xr:uid="{FEF42627-5798-480E-B4F1-AFA555195D89}"/>
    <cellStyle name="SAPBEXresDataEmph 12 11" xfId="47678" xr:uid="{B479577C-0953-4750-BE09-72405DCB86C8}"/>
    <cellStyle name="SAPBEXresDataEmph 12 2" xfId="3936" xr:uid="{00000000-0005-0000-0000-0000CF830000}"/>
    <cellStyle name="SAPBEXresDataEmph 12 2 10" xfId="46568" xr:uid="{413FD100-292B-4BCC-AF45-47B79E5A286C}"/>
    <cellStyle name="SAPBEXresDataEmph 12 2 11" xfId="48886" xr:uid="{4FE6BD73-6E36-4023-9C90-D7C15A390C29}"/>
    <cellStyle name="SAPBEXresDataEmph 12 2 2" xfId="9092" xr:uid="{00000000-0005-0000-0000-0000D0830000}"/>
    <cellStyle name="SAPBEXresDataEmph 12 2 2 2" xfId="25088" xr:uid="{00000000-0005-0000-0000-0000D1830000}"/>
    <cellStyle name="SAPBEXresDataEmph 12 2 3" xfId="11911" xr:uid="{00000000-0005-0000-0000-0000D2830000}"/>
    <cellStyle name="SAPBEXresDataEmph 12 2 3 2" xfId="27755" xr:uid="{00000000-0005-0000-0000-0000D3830000}"/>
    <cellStyle name="SAPBEXresDataEmph 12 2 4" xfId="7222" xr:uid="{00000000-0005-0000-0000-0000D4830000}"/>
    <cellStyle name="SAPBEXresDataEmph 12 2 4 2" xfId="23489" xr:uid="{00000000-0005-0000-0000-0000D5830000}"/>
    <cellStyle name="SAPBEXresDataEmph 12 2 5" xfId="17233" xr:uid="{00000000-0005-0000-0000-0000D6830000}"/>
    <cellStyle name="SAPBEXresDataEmph 12 2 5 2" xfId="32355" xr:uid="{00000000-0005-0000-0000-0000D7830000}"/>
    <cellStyle name="SAPBEXresDataEmph 12 2 6" xfId="19842" xr:uid="{00000000-0005-0000-0000-0000D8830000}"/>
    <cellStyle name="SAPBEXresDataEmph 12 2 6 2" xfId="34783" xr:uid="{00000000-0005-0000-0000-0000D9830000}"/>
    <cellStyle name="SAPBEXresDataEmph 12 2 7" xfId="22046" xr:uid="{00000000-0005-0000-0000-0000DA830000}"/>
    <cellStyle name="SAPBEXresDataEmph 12 2 7 2" xfId="36964" xr:uid="{00000000-0005-0000-0000-0000DB830000}"/>
    <cellStyle name="SAPBEXresDataEmph 12 2 8" xfId="38407" xr:uid="{EF9E88D7-5136-47A0-B5EA-9F2FED3516E9}"/>
    <cellStyle name="SAPBEXresDataEmph 12 2 9" xfId="44378" xr:uid="{BF8FF847-386B-4536-B1D9-93C3E07704B4}"/>
    <cellStyle name="SAPBEXresDataEmph 12 3" xfId="8827" xr:uid="{00000000-0005-0000-0000-0000DC830000}"/>
    <cellStyle name="SAPBEXresDataEmph 12 3 2" xfId="24856" xr:uid="{00000000-0005-0000-0000-0000DD830000}"/>
    <cellStyle name="SAPBEXresDataEmph 12 4" xfId="11654" xr:uid="{00000000-0005-0000-0000-0000DE830000}"/>
    <cellStyle name="SAPBEXresDataEmph 12 4 2" xfId="27521" xr:uid="{00000000-0005-0000-0000-0000DF830000}"/>
    <cellStyle name="SAPBEXresDataEmph 12 5" xfId="6002" xr:uid="{00000000-0005-0000-0000-0000E0830000}"/>
    <cellStyle name="SAPBEXresDataEmph 12 5 2" xfId="22969" xr:uid="{00000000-0005-0000-0000-0000E1830000}"/>
    <cellStyle name="SAPBEXresDataEmph 12 6" xfId="17006" xr:uid="{00000000-0005-0000-0000-0000E2830000}"/>
    <cellStyle name="SAPBEXresDataEmph 12 6 2" xfId="32144" xr:uid="{00000000-0005-0000-0000-0000E3830000}"/>
    <cellStyle name="SAPBEXresDataEmph 12 7" xfId="19616" xr:uid="{00000000-0005-0000-0000-0000E4830000}"/>
    <cellStyle name="SAPBEXresDataEmph 12 7 2" xfId="34563" xr:uid="{00000000-0005-0000-0000-0000E5830000}"/>
    <cellStyle name="SAPBEXresDataEmph 12 8" xfId="40506" xr:uid="{13234BD8-999B-41E1-92B1-8910FC19C257}"/>
    <cellStyle name="SAPBEXresDataEmph 12 9" xfId="43159" xr:uid="{AB829517-7034-4A14-8AE0-1E06A3B47F4A}"/>
    <cellStyle name="SAPBEXresDataEmph 13" xfId="3660" xr:uid="{00000000-0005-0000-0000-0000E6830000}"/>
    <cellStyle name="SAPBEXresDataEmph 13 10" xfId="45353" xr:uid="{D5E2F1FC-C67A-4AA9-91DC-62156865F687}"/>
    <cellStyle name="SAPBEXresDataEmph 13 11" xfId="47679" xr:uid="{0BE24878-6D5A-45D4-91FD-0D28D0738B0B}"/>
    <cellStyle name="SAPBEXresDataEmph 13 2" xfId="3935" xr:uid="{00000000-0005-0000-0000-0000E7830000}"/>
    <cellStyle name="SAPBEXresDataEmph 13 2 10" xfId="46569" xr:uid="{7A4F8BEC-F031-4588-8344-7DE411826D61}"/>
    <cellStyle name="SAPBEXresDataEmph 13 2 11" xfId="48887" xr:uid="{DA162B5C-F4E1-48FA-B427-7F93D6535EA8}"/>
    <cellStyle name="SAPBEXresDataEmph 13 2 2" xfId="9091" xr:uid="{00000000-0005-0000-0000-0000E8830000}"/>
    <cellStyle name="SAPBEXresDataEmph 13 2 2 2" xfId="25087" xr:uid="{00000000-0005-0000-0000-0000E9830000}"/>
    <cellStyle name="SAPBEXresDataEmph 13 2 3" xfId="11910" xr:uid="{00000000-0005-0000-0000-0000EA830000}"/>
    <cellStyle name="SAPBEXresDataEmph 13 2 3 2" xfId="27754" xr:uid="{00000000-0005-0000-0000-0000EB830000}"/>
    <cellStyle name="SAPBEXresDataEmph 13 2 4" xfId="13265" xr:uid="{00000000-0005-0000-0000-0000EC830000}"/>
    <cellStyle name="SAPBEXresDataEmph 13 2 4 2" xfId="29010" xr:uid="{00000000-0005-0000-0000-0000ED830000}"/>
    <cellStyle name="SAPBEXresDataEmph 13 2 5" xfId="17232" xr:uid="{00000000-0005-0000-0000-0000EE830000}"/>
    <cellStyle name="SAPBEXresDataEmph 13 2 5 2" xfId="32354" xr:uid="{00000000-0005-0000-0000-0000EF830000}"/>
    <cellStyle name="SAPBEXresDataEmph 13 2 6" xfId="19841" xr:uid="{00000000-0005-0000-0000-0000F0830000}"/>
    <cellStyle name="SAPBEXresDataEmph 13 2 6 2" xfId="34782" xr:uid="{00000000-0005-0000-0000-0000F1830000}"/>
    <cellStyle name="SAPBEXresDataEmph 13 2 7" xfId="20992" xr:uid="{00000000-0005-0000-0000-0000F2830000}"/>
    <cellStyle name="SAPBEXresDataEmph 13 2 7 2" xfId="35918" xr:uid="{00000000-0005-0000-0000-0000F3830000}"/>
    <cellStyle name="SAPBEXresDataEmph 13 2 8" xfId="38406" xr:uid="{95D04093-79B7-424D-B4BD-1F29D5AD39E2}"/>
    <cellStyle name="SAPBEXresDataEmph 13 2 9" xfId="44379" xr:uid="{386716A5-29A7-4A18-BB97-BCB145A4D9E3}"/>
    <cellStyle name="SAPBEXresDataEmph 13 3" xfId="8828" xr:uid="{00000000-0005-0000-0000-0000F4830000}"/>
    <cellStyle name="SAPBEXresDataEmph 13 3 2" xfId="24857" xr:uid="{00000000-0005-0000-0000-0000F5830000}"/>
    <cellStyle name="SAPBEXresDataEmph 13 4" xfId="11655" xr:uid="{00000000-0005-0000-0000-0000F6830000}"/>
    <cellStyle name="SAPBEXresDataEmph 13 4 2" xfId="27522" xr:uid="{00000000-0005-0000-0000-0000F7830000}"/>
    <cellStyle name="SAPBEXresDataEmph 13 5" xfId="7439" xr:uid="{00000000-0005-0000-0000-0000F8830000}"/>
    <cellStyle name="SAPBEXresDataEmph 13 5 2" xfId="23630" xr:uid="{00000000-0005-0000-0000-0000F9830000}"/>
    <cellStyle name="SAPBEXresDataEmph 13 6" xfId="17007" xr:uid="{00000000-0005-0000-0000-0000FA830000}"/>
    <cellStyle name="SAPBEXresDataEmph 13 6 2" xfId="32145" xr:uid="{00000000-0005-0000-0000-0000FB830000}"/>
    <cellStyle name="SAPBEXresDataEmph 13 7" xfId="19617" xr:uid="{00000000-0005-0000-0000-0000FC830000}"/>
    <cellStyle name="SAPBEXresDataEmph 13 7 2" xfId="34564" xr:uid="{00000000-0005-0000-0000-0000FD830000}"/>
    <cellStyle name="SAPBEXresDataEmph 13 8" xfId="39368" xr:uid="{B777CFC0-60D2-4C75-A6C4-5CBCD3655311}"/>
    <cellStyle name="SAPBEXresDataEmph 13 9" xfId="43160" xr:uid="{6371D98F-546D-4E75-9E87-EB2D351B42A6}"/>
    <cellStyle name="SAPBEXresDataEmph 14" xfId="3661" xr:uid="{00000000-0005-0000-0000-0000FE830000}"/>
    <cellStyle name="SAPBEXresDataEmph 14 10" xfId="45354" xr:uid="{6B61AE7E-B18C-4E2A-BCA7-CCEFBD9F2122}"/>
    <cellStyle name="SAPBEXresDataEmph 14 11" xfId="47680" xr:uid="{9DAF9C26-A0DF-4BDF-8702-ADEE8E67BB3A}"/>
    <cellStyle name="SAPBEXresDataEmph 14 2" xfId="3934" xr:uid="{00000000-0005-0000-0000-0000FF830000}"/>
    <cellStyle name="SAPBEXresDataEmph 14 2 10" xfId="46570" xr:uid="{4A37A559-2872-40EE-A7A0-682F82E961AE}"/>
    <cellStyle name="SAPBEXresDataEmph 14 2 11" xfId="48888" xr:uid="{66108A76-4809-47BA-B16C-F758D9BCD43F}"/>
    <cellStyle name="SAPBEXresDataEmph 14 2 2" xfId="9090" xr:uid="{00000000-0005-0000-0000-000000840000}"/>
    <cellStyle name="SAPBEXresDataEmph 14 2 2 2" xfId="25086" xr:uid="{00000000-0005-0000-0000-000001840000}"/>
    <cellStyle name="SAPBEXresDataEmph 14 2 3" xfId="11909" xr:uid="{00000000-0005-0000-0000-000002840000}"/>
    <cellStyle name="SAPBEXresDataEmph 14 2 3 2" xfId="27753" xr:uid="{00000000-0005-0000-0000-000003840000}"/>
    <cellStyle name="SAPBEXresDataEmph 14 2 4" xfId="10129" xr:uid="{00000000-0005-0000-0000-000004840000}"/>
    <cellStyle name="SAPBEXresDataEmph 14 2 4 2" xfId="26100" xr:uid="{00000000-0005-0000-0000-000005840000}"/>
    <cellStyle name="SAPBEXresDataEmph 14 2 5" xfId="17231" xr:uid="{00000000-0005-0000-0000-000006840000}"/>
    <cellStyle name="SAPBEXresDataEmph 14 2 5 2" xfId="32353" xr:uid="{00000000-0005-0000-0000-000007840000}"/>
    <cellStyle name="SAPBEXresDataEmph 14 2 6" xfId="19840" xr:uid="{00000000-0005-0000-0000-000008840000}"/>
    <cellStyle name="SAPBEXresDataEmph 14 2 6 2" xfId="34781" xr:uid="{00000000-0005-0000-0000-000009840000}"/>
    <cellStyle name="SAPBEXresDataEmph 14 2 7" xfId="15679" xr:uid="{00000000-0005-0000-0000-00000A840000}"/>
    <cellStyle name="SAPBEXresDataEmph 14 2 7 2" xfId="30975" xr:uid="{00000000-0005-0000-0000-00000B840000}"/>
    <cellStyle name="SAPBEXresDataEmph 14 2 8" xfId="38405" xr:uid="{5E19264F-B4BC-4890-9EB1-2C962EF730AC}"/>
    <cellStyle name="SAPBEXresDataEmph 14 2 9" xfId="44380" xr:uid="{67FB744F-6820-4BC3-982D-84CA901EB6C2}"/>
    <cellStyle name="SAPBEXresDataEmph 14 3" xfId="8829" xr:uid="{00000000-0005-0000-0000-00000C840000}"/>
    <cellStyle name="SAPBEXresDataEmph 14 3 2" xfId="24858" xr:uid="{00000000-0005-0000-0000-00000D840000}"/>
    <cellStyle name="SAPBEXresDataEmph 14 4" xfId="11656" xr:uid="{00000000-0005-0000-0000-00000E840000}"/>
    <cellStyle name="SAPBEXresDataEmph 14 4 2" xfId="27523" xr:uid="{00000000-0005-0000-0000-00000F840000}"/>
    <cellStyle name="SAPBEXresDataEmph 14 5" xfId="7600" xr:uid="{00000000-0005-0000-0000-000010840000}"/>
    <cellStyle name="SAPBEXresDataEmph 14 5 2" xfId="23742" xr:uid="{00000000-0005-0000-0000-000011840000}"/>
    <cellStyle name="SAPBEXresDataEmph 14 6" xfId="17008" xr:uid="{00000000-0005-0000-0000-000012840000}"/>
    <cellStyle name="SAPBEXresDataEmph 14 6 2" xfId="32146" xr:uid="{00000000-0005-0000-0000-000013840000}"/>
    <cellStyle name="SAPBEXresDataEmph 14 7" xfId="19618" xr:uid="{00000000-0005-0000-0000-000014840000}"/>
    <cellStyle name="SAPBEXresDataEmph 14 7 2" xfId="34565" xr:uid="{00000000-0005-0000-0000-000015840000}"/>
    <cellStyle name="SAPBEXresDataEmph 14 8" xfId="40505" xr:uid="{D5737B25-1050-40E1-B277-E5E54E253139}"/>
    <cellStyle name="SAPBEXresDataEmph 14 9" xfId="43161" xr:uid="{4BA2C626-261E-44B5-91DA-3FE83BECF7C0}"/>
    <cellStyle name="SAPBEXresDataEmph 15" xfId="3662" xr:uid="{00000000-0005-0000-0000-000016840000}"/>
    <cellStyle name="SAPBEXresDataEmph 15 10" xfId="45355" xr:uid="{DF5D518A-4E76-43FE-96A6-3B1101A350DA}"/>
    <cellStyle name="SAPBEXresDataEmph 15 11" xfId="47681" xr:uid="{BF5B7B7A-F112-4485-AA22-C9069E5C39B1}"/>
    <cellStyle name="SAPBEXresDataEmph 15 2" xfId="3933" xr:uid="{00000000-0005-0000-0000-000017840000}"/>
    <cellStyle name="SAPBEXresDataEmph 15 2 10" xfId="46571" xr:uid="{A60B8036-41B9-4516-9DD9-491C8154A43D}"/>
    <cellStyle name="SAPBEXresDataEmph 15 2 11" xfId="48889" xr:uid="{8486586C-9082-4DC7-9875-C8A798438C26}"/>
    <cellStyle name="SAPBEXresDataEmph 15 2 2" xfId="9089" xr:uid="{00000000-0005-0000-0000-000018840000}"/>
    <cellStyle name="SAPBEXresDataEmph 15 2 2 2" xfId="25085" xr:uid="{00000000-0005-0000-0000-000019840000}"/>
    <cellStyle name="SAPBEXresDataEmph 15 2 3" xfId="11908" xr:uid="{00000000-0005-0000-0000-00001A840000}"/>
    <cellStyle name="SAPBEXresDataEmph 15 2 3 2" xfId="27752" xr:uid="{00000000-0005-0000-0000-00001B840000}"/>
    <cellStyle name="SAPBEXresDataEmph 15 2 4" xfId="13266" xr:uid="{00000000-0005-0000-0000-00001C840000}"/>
    <cellStyle name="SAPBEXresDataEmph 15 2 4 2" xfId="29011" xr:uid="{00000000-0005-0000-0000-00001D840000}"/>
    <cellStyle name="SAPBEXresDataEmph 15 2 5" xfId="17230" xr:uid="{00000000-0005-0000-0000-00001E840000}"/>
    <cellStyle name="SAPBEXresDataEmph 15 2 5 2" xfId="32352" xr:uid="{00000000-0005-0000-0000-00001F840000}"/>
    <cellStyle name="SAPBEXresDataEmph 15 2 6" xfId="19839" xr:uid="{00000000-0005-0000-0000-000020840000}"/>
    <cellStyle name="SAPBEXresDataEmph 15 2 6 2" xfId="34780" xr:uid="{00000000-0005-0000-0000-000021840000}"/>
    <cellStyle name="SAPBEXresDataEmph 15 2 7" xfId="21638" xr:uid="{00000000-0005-0000-0000-000022840000}"/>
    <cellStyle name="SAPBEXresDataEmph 15 2 7 2" xfId="36564" xr:uid="{00000000-0005-0000-0000-000023840000}"/>
    <cellStyle name="SAPBEXresDataEmph 15 2 8" xfId="38404" xr:uid="{6588E1B5-DCEE-4E7B-A55D-A5B3A292812D}"/>
    <cellStyle name="SAPBEXresDataEmph 15 2 9" xfId="44381" xr:uid="{D5BAC537-8068-4240-8A9E-7BBDBAC896F7}"/>
    <cellStyle name="SAPBEXresDataEmph 15 3" xfId="8830" xr:uid="{00000000-0005-0000-0000-000024840000}"/>
    <cellStyle name="SAPBEXresDataEmph 15 3 2" xfId="24859" xr:uid="{00000000-0005-0000-0000-000025840000}"/>
    <cellStyle name="SAPBEXresDataEmph 15 4" xfId="11657" xr:uid="{00000000-0005-0000-0000-000026840000}"/>
    <cellStyle name="SAPBEXresDataEmph 15 4 2" xfId="27524" xr:uid="{00000000-0005-0000-0000-000027840000}"/>
    <cellStyle name="SAPBEXresDataEmph 15 5" xfId="7458" xr:uid="{00000000-0005-0000-0000-000028840000}"/>
    <cellStyle name="SAPBEXresDataEmph 15 5 2" xfId="23644" xr:uid="{00000000-0005-0000-0000-000029840000}"/>
    <cellStyle name="SAPBEXresDataEmph 15 6" xfId="17009" xr:uid="{00000000-0005-0000-0000-00002A840000}"/>
    <cellStyle name="SAPBEXresDataEmph 15 6 2" xfId="32147" xr:uid="{00000000-0005-0000-0000-00002B840000}"/>
    <cellStyle name="SAPBEXresDataEmph 15 7" xfId="19619" xr:uid="{00000000-0005-0000-0000-00002C840000}"/>
    <cellStyle name="SAPBEXresDataEmph 15 7 2" xfId="34566" xr:uid="{00000000-0005-0000-0000-00002D840000}"/>
    <cellStyle name="SAPBEXresDataEmph 15 8" xfId="39367" xr:uid="{4E743238-9554-498F-9B73-564C51374D2C}"/>
    <cellStyle name="SAPBEXresDataEmph 15 9" xfId="43162" xr:uid="{A46F7663-905A-4B6B-A13F-69FC6914C989}"/>
    <cellStyle name="SAPBEXresDataEmph 16" xfId="3663" xr:uid="{00000000-0005-0000-0000-00002E840000}"/>
    <cellStyle name="SAPBEXresDataEmph 16 10" xfId="45356" xr:uid="{EC29A749-A794-49C5-91DD-75F6FC5C89C5}"/>
    <cellStyle name="SAPBEXresDataEmph 16 11" xfId="47682" xr:uid="{B86C8B0E-D0AC-4634-85DF-8290A376E79F}"/>
    <cellStyle name="SAPBEXresDataEmph 16 2" xfId="3932" xr:uid="{00000000-0005-0000-0000-00002F840000}"/>
    <cellStyle name="SAPBEXresDataEmph 16 2 10" xfId="46572" xr:uid="{EB48C0BC-34B9-42C0-B16E-58B175AD2100}"/>
    <cellStyle name="SAPBEXresDataEmph 16 2 11" xfId="48890" xr:uid="{EF6BAD39-A879-4602-952D-A538AD35892D}"/>
    <cellStyle name="SAPBEXresDataEmph 16 2 2" xfId="9088" xr:uid="{00000000-0005-0000-0000-000030840000}"/>
    <cellStyle name="SAPBEXresDataEmph 16 2 2 2" xfId="25084" xr:uid="{00000000-0005-0000-0000-000031840000}"/>
    <cellStyle name="SAPBEXresDataEmph 16 2 3" xfId="11907" xr:uid="{00000000-0005-0000-0000-000032840000}"/>
    <cellStyle name="SAPBEXresDataEmph 16 2 3 2" xfId="27751" xr:uid="{00000000-0005-0000-0000-000033840000}"/>
    <cellStyle name="SAPBEXresDataEmph 16 2 4" xfId="15245" xr:uid="{00000000-0005-0000-0000-000034840000}"/>
    <cellStyle name="SAPBEXresDataEmph 16 2 4 2" xfId="30657" xr:uid="{00000000-0005-0000-0000-000035840000}"/>
    <cellStyle name="SAPBEXresDataEmph 16 2 5" xfId="17229" xr:uid="{00000000-0005-0000-0000-000036840000}"/>
    <cellStyle name="SAPBEXresDataEmph 16 2 5 2" xfId="32351" xr:uid="{00000000-0005-0000-0000-000037840000}"/>
    <cellStyle name="SAPBEXresDataEmph 16 2 6" xfId="19838" xr:uid="{00000000-0005-0000-0000-000038840000}"/>
    <cellStyle name="SAPBEXresDataEmph 16 2 6 2" xfId="34779" xr:uid="{00000000-0005-0000-0000-000039840000}"/>
    <cellStyle name="SAPBEXresDataEmph 16 2 7" xfId="21185" xr:uid="{00000000-0005-0000-0000-00003A840000}"/>
    <cellStyle name="SAPBEXresDataEmph 16 2 7 2" xfId="36111" xr:uid="{00000000-0005-0000-0000-00003B840000}"/>
    <cellStyle name="SAPBEXresDataEmph 16 2 8" xfId="38403" xr:uid="{049927AF-7DD3-4BF9-85B6-A7236BF14F63}"/>
    <cellStyle name="SAPBEXresDataEmph 16 2 9" xfId="44382" xr:uid="{2398A5FC-A288-4E0C-95E0-E19EC9BF23FD}"/>
    <cellStyle name="SAPBEXresDataEmph 16 3" xfId="8831" xr:uid="{00000000-0005-0000-0000-00003C840000}"/>
    <cellStyle name="SAPBEXresDataEmph 16 3 2" xfId="24860" xr:uid="{00000000-0005-0000-0000-00003D840000}"/>
    <cellStyle name="SAPBEXresDataEmph 16 4" xfId="11658" xr:uid="{00000000-0005-0000-0000-00003E840000}"/>
    <cellStyle name="SAPBEXresDataEmph 16 4 2" xfId="27525" xr:uid="{00000000-0005-0000-0000-00003F840000}"/>
    <cellStyle name="SAPBEXresDataEmph 16 5" xfId="13737" xr:uid="{00000000-0005-0000-0000-000040840000}"/>
    <cellStyle name="SAPBEXresDataEmph 16 5 2" xfId="29349" xr:uid="{00000000-0005-0000-0000-000041840000}"/>
    <cellStyle name="SAPBEXresDataEmph 16 6" xfId="17010" xr:uid="{00000000-0005-0000-0000-000042840000}"/>
    <cellStyle name="SAPBEXresDataEmph 16 6 2" xfId="32148" xr:uid="{00000000-0005-0000-0000-000043840000}"/>
    <cellStyle name="SAPBEXresDataEmph 16 7" xfId="19620" xr:uid="{00000000-0005-0000-0000-000044840000}"/>
    <cellStyle name="SAPBEXresDataEmph 16 7 2" xfId="34567" xr:uid="{00000000-0005-0000-0000-000045840000}"/>
    <cellStyle name="SAPBEXresDataEmph 16 8" xfId="38217" xr:uid="{9AEA0E34-B37E-4006-AE28-11A17542AEDE}"/>
    <cellStyle name="SAPBEXresDataEmph 16 9" xfId="43163" xr:uid="{A6589A09-22C5-4E74-8419-3F7F707E2AC5}"/>
    <cellStyle name="SAPBEXresDataEmph 17" xfId="4892" xr:uid="{00000000-0005-0000-0000-000046840000}"/>
    <cellStyle name="SAPBEXresDataEmph 17 10" xfId="45538" xr:uid="{8B03BF42-4566-47AA-AC8E-DDB810C2DAF7}"/>
    <cellStyle name="SAPBEXresDataEmph 17 11" xfId="47860" xr:uid="{53FC2131-C487-434D-A449-9AC9C07812A3}"/>
    <cellStyle name="SAPBEXresDataEmph 17 2" xfId="10047" xr:uid="{00000000-0005-0000-0000-000047840000}"/>
    <cellStyle name="SAPBEXresDataEmph 17 2 2" xfId="26029" xr:uid="{00000000-0005-0000-0000-000048840000}"/>
    <cellStyle name="SAPBEXresDataEmph 17 3" xfId="12865" xr:uid="{00000000-0005-0000-0000-000049840000}"/>
    <cellStyle name="SAPBEXresDataEmph 17 3 2" xfId="28706" xr:uid="{00000000-0005-0000-0000-00004A840000}"/>
    <cellStyle name="SAPBEXresDataEmph 17 4" xfId="10185" xr:uid="{00000000-0005-0000-0000-00004B840000}"/>
    <cellStyle name="SAPBEXresDataEmph 17 4 2" xfId="26150" xr:uid="{00000000-0005-0000-0000-00004C840000}"/>
    <cellStyle name="SAPBEXresDataEmph 17 5" xfId="18186" xr:uid="{00000000-0005-0000-0000-00004D840000}"/>
    <cellStyle name="SAPBEXresDataEmph 17 5 2" xfId="33292" xr:uid="{00000000-0005-0000-0000-00004E840000}"/>
    <cellStyle name="SAPBEXresDataEmph 17 6" xfId="20793" xr:uid="{00000000-0005-0000-0000-00004F840000}"/>
    <cellStyle name="SAPBEXresDataEmph 17 6 2" xfId="35726" xr:uid="{00000000-0005-0000-0000-000050840000}"/>
    <cellStyle name="SAPBEXresDataEmph 17 7" xfId="7607" xr:uid="{00000000-0005-0000-0000-000051840000}"/>
    <cellStyle name="SAPBEXresDataEmph 17 7 2" xfId="23749" xr:uid="{00000000-0005-0000-0000-000052840000}"/>
    <cellStyle name="SAPBEXresDataEmph 17 8" xfId="40380" xr:uid="{4102C2E9-E8B1-4942-81A8-AFFA9E31FB6E}"/>
    <cellStyle name="SAPBEXresDataEmph 17 9" xfId="38844" xr:uid="{E4D6E751-F2EB-4CF6-AA06-B68063BC09F1}"/>
    <cellStyle name="SAPBEXresDataEmph 18" xfId="5987" xr:uid="{00000000-0005-0000-0000-000053840000}"/>
    <cellStyle name="SAPBEXresDataEmph 18 2" xfId="22956" xr:uid="{00000000-0005-0000-0000-000054840000}"/>
    <cellStyle name="SAPBEXresDataEmph 19" xfId="8115" xr:uid="{00000000-0005-0000-0000-000055840000}"/>
    <cellStyle name="SAPBEXresDataEmph 19 2" xfId="24144" xr:uid="{00000000-0005-0000-0000-000056840000}"/>
    <cellStyle name="SAPBEXresDataEmph 2" xfId="942" xr:uid="{00000000-0005-0000-0000-000057840000}"/>
    <cellStyle name="SAPBEXresDataEmph 2 10" xfId="5118" xr:uid="{00000000-0005-0000-0000-000058840000}"/>
    <cellStyle name="SAPBEXresDataEmph 2 11" xfId="6456" xr:uid="{00000000-0005-0000-0000-000059840000}"/>
    <cellStyle name="SAPBEXresDataEmph 2 12" xfId="38069" xr:uid="{00000000-0005-0000-0000-00005A840000}"/>
    <cellStyle name="SAPBEXresDataEmph 2 13" xfId="41319" xr:uid="{A84EF2FC-4404-4493-9476-A56319F77725}"/>
    <cellStyle name="SAPBEXresDataEmph 2 14" xfId="44528" xr:uid="{95306A21-1022-4A28-BD31-9039D18F4C88}"/>
    <cellStyle name="SAPBEXresDataEmph 2 2" xfId="3664" xr:uid="{00000000-0005-0000-0000-00005B840000}"/>
    <cellStyle name="SAPBEXresDataEmph 2 2 10" xfId="41440" xr:uid="{CBB3EAD0-D989-4213-91EF-428472CA4F44}"/>
    <cellStyle name="SAPBEXresDataEmph 2 2 11" xfId="38966" xr:uid="{A2071B7B-5252-48FD-A1DF-6E4CC29CDD67}"/>
    <cellStyle name="SAPBEXresDataEmph 2 2 12" xfId="46742" xr:uid="{747C8B81-643D-45B2-BF69-F8ECFB924494}"/>
    <cellStyle name="SAPBEXresDataEmph 2 2 13" xfId="49058" xr:uid="{9109566B-B933-44A6-9717-DB6F2F5CD953}"/>
    <cellStyle name="SAPBEXresDataEmph 2 2 2" xfId="8832" xr:uid="{00000000-0005-0000-0000-00005C840000}"/>
    <cellStyle name="SAPBEXresDataEmph 2 2 2 2" xfId="24861" xr:uid="{00000000-0005-0000-0000-00005D840000}"/>
    <cellStyle name="SAPBEXresDataEmph 2 2 3" xfId="11659" xr:uid="{00000000-0005-0000-0000-00005E840000}"/>
    <cellStyle name="SAPBEXresDataEmph 2 2 3 2" xfId="27526" xr:uid="{00000000-0005-0000-0000-00005F840000}"/>
    <cellStyle name="SAPBEXresDataEmph 2 2 4" xfId="14003" xr:uid="{00000000-0005-0000-0000-000060840000}"/>
    <cellStyle name="SAPBEXresDataEmph 2 2 4 2" xfId="29585" xr:uid="{00000000-0005-0000-0000-000061840000}"/>
    <cellStyle name="SAPBEXresDataEmph 2 2 5" xfId="17011" xr:uid="{00000000-0005-0000-0000-000062840000}"/>
    <cellStyle name="SAPBEXresDataEmph 2 2 5 2" xfId="32149" xr:uid="{00000000-0005-0000-0000-000063840000}"/>
    <cellStyle name="SAPBEXresDataEmph 2 2 6" xfId="19621" xr:uid="{00000000-0005-0000-0000-000064840000}"/>
    <cellStyle name="SAPBEXresDataEmph 2 2 6 2" xfId="34568" xr:uid="{00000000-0005-0000-0000-000065840000}"/>
    <cellStyle name="SAPBEXresDataEmph 2 2 7" xfId="21529" xr:uid="{00000000-0005-0000-0000-000066840000}"/>
    <cellStyle name="SAPBEXresDataEmph 2 2 7 2" xfId="36455" xr:uid="{00000000-0005-0000-0000-000067840000}"/>
    <cellStyle name="SAPBEXresDataEmph 2 2 8" xfId="6417" xr:uid="{00000000-0005-0000-0000-000068840000}"/>
    <cellStyle name="SAPBEXresDataEmph 2 2 9" xfId="22228" xr:uid="{00000000-0005-0000-0000-000069840000}"/>
    <cellStyle name="SAPBEXresDataEmph 2 3" xfId="3931" xr:uid="{00000000-0005-0000-0000-00006A840000}"/>
    <cellStyle name="SAPBEXresDataEmph 2 3 10" xfId="45539" xr:uid="{D039B10C-A1B9-49A5-BD45-B28DBCFCBFD5}"/>
    <cellStyle name="SAPBEXresDataEmph 2 3 11" xfId="47861" xr:uid="{80E7A539-1CE4-46B6-AF51-1CEDC21AA696}"/>
    <cellStyle name="SAPBEXresDataEmph 2 3 2" xfId="9087" xr:uid="{00000000-0005-0000-0000-00006B840000}"/>
    <cellStyle name="SAPBEXresDataEmph 2 3 2 2" xfId="25083" xr:uid="{00000000-0005-0000-0000-00006C840000}"/>
    <cellStyle name="SAPBEXresDataEmph 2 3 3" xfId="11906" xr:uid="{00000000-0005-0000-0000-00006D840000}"/>
    <cellStyle name="SAPBEXresDataEmph 2 3 3 2" xfId="27750" xr:uid="{00000000-0005-0000-0000-00006E840000}"/>
    <cellStyle name="SAPBEXresDataEmph 2 3 4" xfId="14929" xr:uid="{00000000-0005-0000-0000-00006F840000}"/>
    <cellStyle name="SAPBEXresDataEmph 2 3 4 2" xfId="30380" xr:uid="{00000000-0005-0000-0000-000070840000}"/>
    <cellStyle name="SAPBEXresDataEmph 2 3 5" xfId="17228" xr:uid="{00000000-0005-0000-0000-000071840000}"/>
    <cellStyle name="SAPBEXresDataEmph 2 3 5 2" xfId="32350" xr:uid="{00000000-0005-0000-0000-000072840000}"/>
    <cellStyle name="SAPBEXresDataEmph 2 3 6" xfId="19837" xr:uid="{00000000-0005-0000-0000-000073840000}"/>
    <cellStyle name="SAPBEXresDataEmph 2 3 6 2" xfId="34778" xr:uid="{00000000-0005-0000-0000-000074840000}"/>
    <cellStyle name="SAPBEXresDataEmph 2 3 7" xfId="22036" xr:uid="{00000000-0005-0000-0000-000075840000}"/>
    <cellStyle name="SAPBEXresDataEmph 2 3 7 2" xfId="36955" xr:uid="{00000000-0005-0000-0000-000076840000}"/>
    <cellStyle name="SAPBEXresDataEmph 2 3 8" xfId="40381" xr:uid="{E9075539-8C1F-400C-9B98-EDB12AF159A1}"/>
    <cellStyle name="SAPBEXresDataEmph 2 3 9" xfId="38856" xr:uid="{50013DEC-804D-42D5-8027-8E6146E3703B}"/>
    <cellStyle name="SAPBEXresDataEmph 2 4" xfId="5330" xr:uid="{00000000-0005-0000-0000-000077840000}"/>
    <cellStyle name="SAPBEXresDataEmph 2 4 2" xfId="22610" xr:uid="{00000000-0005-0000-0000-000078840000}"/>
    <cellStyle name="SAPBEXresDataEmph 2 5" xfId="6826" xr:uid="{00000000-0005-0000-0000-000079840000}"/>
    <cellStyle name="SAPBEXresDataEmph 2 5 2" xfId="23276" xr:uid="{00000000-0005-0000-0000-00007A840000}"/>
    <cellStyle name="SAPBEXresDataEmph 2 6" xfId="10609" xr:uid="{00000000-0005-0000-0000-00007B840000}"/>
    <cellStyle name="SAPBEXresDataEmph 2 6 2" xfId="26504" xr:uid="{00000000-0005-0000-0000-00007C840000}"/>
    <cellStyle name="SAPBEXresDataEmph 2 7" xfId="7040" xr:uid="{00000000-0005-0000-0000-00007D840000}"/>
    <cellStyle name="SAPBEXresDataEmph 2 7 2" xfId="23395" xr:uid="{00000000-0005-0000-0000-00007E840000}"/>
    <cellStyle name="SAPBEXresDataEmph 2 8" xfId="15849" xr:uid="{00000000-0005-0000-0000-00007F840000}"/>
    <cellStyle name="SAPBEXresDataEmph 2 8 2" xfId="31074" xr:uid="{00000000-0005-0000-0000-000080840000}"/>
    <cellStyle name="SAPBEXresDataEmph 2 9" xfId="18482" xr:uid="{00000000-0005-0000-0000-000081840000}"/>
    <cellStyle name="SAPBEXresDataEmph 2 9 2" xfId="33509" xr:uid="{00000000-0005-0000-0000-000082840000}"/>
    <cellStyle name="SAPBEXresDataEmph 20" xfId="12894" xr:uid="{00000000-0005-0000-0000-000083840000}"/>
    <cellStyle name="SAPBEXresDataEmph 20 2" xfId="28734" xr:uid="{00000000-0005-0000-0000-000084840000}"/>
    <cellStyle name="SAPBEXresDataEmph 21" xfId="13442" xr:uid="{00000000-0005-0000-0000-000085840000}"/>
    <cellStyle name="SAPBEXresDataEmph 21 2" xfId="29098" xr:uid="{00000000-0005-0000-0000-000086840000}"/>
    <cellStyle name="SAPBEXresDataEmph 22" xfId="14772" xr:uid="{00000000-0005-0000-0000-000087840000}"/>
    <cellStyle name="SAPBEXresDataEmph 22 2" xfId="30225" xr:uid="{00000000-0005-0000-0000-000088840000}"/>
    <cellStyle name="SAPBEXresDataEmph 23" xfId="40184" xr:uid="{9263E7F8-C188-401B-8A60-10012FAB14E1}"/>
    <cellStyle name="SAPBEXresDataEmph 24" xfId="43326" xr:uid="{1BEC50C9-853F-41AB-9A7F-20EE62D57D8F}"/>
    <cellStyle name="SAPBEXresDataEmph 25" xfId="41242" xr:uid="{F31BC22A-24FD-4045-9FE4-FED134763844}"/>
    <cellStyle name="SAPBEXresDataEmph 3" xfId="943" xr:uid="{00000000-0005-0000-0000-000089840000}"/>
    <cellStyle name="SAPBEXresDataEmph 3 10" xfId="40291" xr:uid="{CEF900C8-B117-4509-AAF3-3E4CBC626184}"/>
    <cellStyle name="SAPBEXresDataEmph 3 11" xfId="43164" xr:uid="{1B3C3546-9C0D-4DAC-B8E5-A6DD5C2819CC}"/>
    <cellStyle name="SAPBEXresDataEmph 3 12" xfId="45357" xr:uid="{57AEF763-61FA-4B1C-AC49-61EDF5C4381D}"/>
    <cellStyle name="SAPBEXresDataEmph 3 13" xfId="47683" xr:uid="{6F84B84E-35B5-4AE7-8F02-CE2E81D29E42}"/>
    <cellStyle name="SAPBEXresDataEmph 3 2" xfId="2025" xr:uid="{00000000-0005-0000-0000-00008A840000}"/>
    <cellStyle name="SAPBEXresDataEmph 3 2 10" xfId="38965" xr:uid="{2676104B-50FE-4085-BAB2-EA7F21B1ED06}"/>
    <cellStyle name="SAPBEXresDataEmph 3 2 11" xfId="46743" xr:uid="{660CC325-A695-41FF-A67D-BE1BC2ABC34D}"/>
    <cellStyle name="SAPBEXresDataEmph 3 2 12" xfId="49059" xr:uid="{737992F3-F249-4537-97F1-FEBCB2D40B06}"/>
    <cellStyle name="SAPBEXresDataEmph 3 2 2" xfId="7268" xr:uid="{00000000-0005-0000-0000-00008B840000}"/>
    <cellStyle name="SAPBEXresDataEmph 3 2 2 2" xfId="23513" xr:uid="{00000000-0005-0000-0000-00008C840000}"/>
    <cellStyle name="SAPBEXresDataEmph 3 2 3" xfId="7397" xr:uid="{00000000-0005-0000-0000-00008D840000}"/>
    <cellStyle name="SAPBEXresDataEmph 3 2 3 2" xfId="23595" xr:uid="{00000000-0005-0000-0000-00008E840000}"/>
    <cellStyle name="SAPBEXresDataEmph 3 2 4" xfId="13776" xr:uid="{00000000-0005-0000-0000-00008F840000}"/>
    <cellStyle name="SAPBEXresDataEmph 3 2 4 2" xfId="29372" xr:uid="{00000000-0005-0000-0000-000090840000}"/>
    <cellStyle name="SAPBEXresDataEmph 3 2 5" xfId="15561" xr:uid="{00000000-0005-0000-0000-000091840000}"/>
    <cellStyle name="SAPBEXresDataEmph 3 2 5 2" xfId="30907" xr:uid="{00000000-0005-0000-0000-000092840000}"/>
    <cellStyle name="SAPBEXresDataEmph 3 2 6" xfId="18262" xr:uid="{00000000-0005-0000-0000-000093840000}"/>
    <cellStyle name="SAPBEXresDataEmph 3 2 6 2" xfId="33359" xr:uid="{00000000-0005-0000-0000-000094840000}"/>
    <cellStyle name="SAPBEXresDataEmph 3 2 7" xfId="20859" xr:uid="{00000000-0005-0000-0000-000095840000}"/>
    <cellStyle name="SAPBEXresDataEmph 3 2 7 2" xfId="35787" xr:uid="{00000000-0005-0000-0000-000096840000}"/>
    <cellStyle name="SAPBEXresDataEmph 3 2 8" xfId="6123" xr:uid="{00000000-0005-0000-0000-000097840000}"/>
    <cellStyle name="SAPBEXresDataEmph 3 2 9" xfId="41441" xr:uid="{01AB4D69-CBC3-4E41-9ACD-0BACA188F803}"/>
    <cellStyle name="SAPBEXresDataEmph 3 3" xfId="3930" xr:uid="{00000000-0005-0000-0000-000098840000}"/>
    <cellStyle name="SAPBEXresDataEmph 3 3 10" xfId="46573" xr:uid="{803E3855-8726-4F9B-95C6-A1743FA8B903}"/>
    <cellStyle name="SAPBEXresDataEmph 3 3 11" xfId="48891" xr:uid="{4D751A9F-30E5-40A8-B046-BB19A1403150}"/>
    <cellStyle name="SAPBEXresDataEmph 3 3 2" xfId="9086" xr:uid="{00000000-0005-0000-0000-000099840000}"/>
    <cellStyle name="SAPBEXresDataEmph 3 3 2 2" xfId="25082" xr:uid="{00000000-0005-0000-0000-00009A840000}"/>
    <cellStyle name="SAPBEXresDataEmph 3 3 3" xfId="11905" xr:uid="{00000000-0005-0000-0000-00009B840000}"/>
    <cellStyle name="SAPBEXresDataEmph 3 3 3 2" xfId="27749" xr:uid="{00000000-0005-0000-0000-00009C840000}"/>
    <cellStyle name="SAPBEXresDataEmph 3 3 4" xfId="15148" xr:uid="{00000000-0005-0000-0000-00009D840000}"/>
    <cellStyle name="SAPBEXresDataEmph 3 3 4 2" xfId="30568" xr:uid="{00000000-0005-0000-0000-00009E840000}"/>
    <cellStyle name="SAPBEXresDataEmph 3 3 5" xfId="17227" xr:uid="{00000000-0005-0000-0000-00009F840000}"/>
    <cellStyle name="SAPBEXresDataEmph 3 3 5 2" xfId="32349" xr:uid="{00000000-0005-0000-0000-0000A0840000}"/>
    <cellStyle name="SAPBEXresDataEmph 3 3 6" xfId="19836" xr:uid="{00000000-0005-0000-0000-0000A1840000}"/>
    <cellStyle name="SAPBEXresDataEmph 3 3 6 2" xfId="34777" xr:uid="{00000000-0005-0000-0000-0000A2840000}"/>
    <cellStyle name="SAPBEXresDataEmph 3 3 7" xfId="22122" xr:uid="{00000000-0005-0000-0000-0000A3840000}"/>
    <cellStyle name="SAPBEXresDataEmph 3 3 7 2" xfId="37032" xr:uid="{00000000-0005-0000-0000-0000A4840000}"/>
    <cellStyle name="SAPBEXresDataEmph 3 3 8" xfId="38402" xr:uid="{1C16D2A3-B8E9-410D-AAB4-45108FB2C10F}"/>
    <cellStyle name="SAPBEXresDataEmph 3 3 9" xfId="44383" xr:uid="{6F7C8FC1-9521-4204-9FFD-889F628A96FA}"/>
    <cellStyle name="SAPBEXresDataEmph 3 4" xfId="5329" xr:uid="{00000000-0005-0000-0000-0000A5840000}"/>
    <cellStyle name="SAPBEXresDataEmph 3 5" xfId="6825" xr:uid="{00000000-0005-0000-0000-0000A6840000}"/>
    <cellStyle name="SAPBEXresDataEmph 3 6" xfId="13387" xr:uid="{00000000-0005-0000-0000-0000A7840000}"/>
    <cellStyle name="SAPBEXresDataEmph 3 7" xfId="15382" xr:uid="{00000000-0005-0000-0000-0000A8840000}"/>
    <cellStyle name="SAPBEXresDataEmph 3 8" xfId="15159" xr:uid="{00000000-0005-0000-0000-0000A9840000}"/>
    <cellStyle name="SAPBEXresDataEmph 3 9" xfId="5119" xr:uid="{00000000-0005-0000-0000-0000AA840000}"/>
    <cellStyle name="SAPBEXresDataEmph 4" xfId="944" xr:uid="{00000000-0005-0000-0000-0000AB840000}"/>
    <cellStyle name="SAPBEXresDataEmph 4 10" xfId="5120" xr:uid="{00000000-0005-0000-0000-0000AC840000}"/>
    <cellStyle name="SAPBEXresDataEmph 4 11" xfId="39366" xr:uid="{6943C8A5-DD60-4E62-901F-DC07F8CC30F4}"/>
    <cellStyle name="SAPBEXresDataEmph 4 12" xfId="43165" xr:uid="{B7264818-041D-4B68-9434-538A9DEA245F}"/>
    <cellStyle name="SAPBEXresDataEmph 4 13" xfId="45358" xr:uid="{B7A2ED34-3372-4B5E-B01F-FC63462E3EF2}"/>
    <cellStyle name="SAPBEXresDataEmph 4 14" xfId="47684" xr:uid="{24BAD6F1-6FF9-466E-9E09-8C29F3154FF0}"/>
    <cellStyle name="SAPBEXresDataEmph 4 2" xfId="3666" xr:uid="{00000000-0005-0000-0000-0000AD840000}"/>
    <cellStyle name="SAPBEXresDataEmph 4 2 10" xfId="44384" xr:uid="{C524300D-3BA3-4BF7-BF0F-9079D472CE38}"/>
    <cellStyle name="SAPBEXresDataEmph 4 2 11" xfId="46574" xr:uid="{4BC5019B-04DE-4940-AABB-CB13B9208E7B}"/>
    <cellStyle name="SAPBEXresDataEmph 4 2 12" xfId="48892" xr:uid="{420C3B29-2B96-48C1-9155-9ADDBE447738}"/>
    <cellStyle name="SAPBEXresDataEmph 4 2 2" xfId="8834" xr:uid="{00000000-0005-0000-0000-0000AE840000}"/>
    <cellStyle name="SAPBEXresDataEmph 4 2 2 2" xfId="24863" xr:uid="{00000000-0005-0000-0000-0000AF840000}"/>
    <cellStyle name="SAPBEXresDataEmph 4 2 3" xfId="11661" xr:uid="{00000000-0005-0000-0000-0000B0840000}"/>
    <cellStyle name="SAPBEXresDataEmph 4 2 3 2" xfId="27528" xr:uid="{00000000-0005-0000-0000-0000B1840000}"/>
    <cellStyle name="SAPBEXresDataEmph 4 2 4" xfId="15473" xr:uid="{00000000-0005-0000-0000-0000B2840000}"/>
    <cellStyle name="SAPBEXresDataEmph 4 2 4 2" xfId="30841" xr:uid="{00000000-0005-0000-0000-0000B3840000}"/>
    <cellStyle name="SAPBEXresDataEmph 4 2 5" xfId="17013" xr:uid="{00000000-0005-0000-0000-0000B4840000}"/>
    <cellStyle name="SAPBEXresDataEmph 4 2 5 2" xfId="32151" xr:uid="{00000000-0005-0000-0000-0000B5840000}"/>
    <cellStyle name="SAPBEXresDataEmph 4 2 6" xfId="19623" xr:uid="{00000000-0005-0000-0000-0000B6840000}"/>
    <cellStyle name="SAPBEXresDataEmph 4 2 6 2" xfId="34570" xr:uid="{00000000-0005-0000-0000-0000B7840000}"/>
    <cellStyle name="SAPBEXresDataEmph 4 2 7" xfId="21530" xr:uid="{00000000-0005-0000-0000-0000B8840000}"/>
    <cellStyle name="SAPBEXresDataEmph 4 2 7 2" xfId="36456" xr:uid="{00000000-0005-0000-0000-0000B9840000}"/>
    <cellStyle name="SAPBEXresDataEmph 4 2 8" xfId="6418" xr:uid="{00000000-0005-0000-0000-0000BA840000}"/>
    <cellStyle name="SAPBEXresDataEmph 4 2 9" xfId="38401" xr:uid="{592E9034-7B33-4951-A2BE-17D1D78E4545}"/>
    <cellStyle name="SAPBEXresDataEmph 4 3" xfId="3929" xr:uid="{00000000-0005-0000-0000-0000BB840000}"/>
    <cellStyle name="SAPBEXresDataEmph 4 3 2" xfId="9085" xr:uid="{00000000-0005-0000-0000-0000BC840000}"/>
    <cellStyle name="SAPBEXresDataEmph 4 3 2 2" xfId="25081" xr:uid="{00000000-0005-0000-0000-0000BD840000}"/>
    <cellStyle name="SAPBEXresDataEmph 4 3 3" xfId="11904" xr:uid="{00000000-0005-0000-0000-0000BE840000}"/>
    <cellStyle name="SAPBEXresDataEmph 4 3 3 2" xfId="27748" xr:uid="{00000000-0005-0000-0000-0000BF840000}"/>
    <cellStyle name="SAPBEXresDataEmph 4 3 4" xfId="10497" xr:uid="{00000000-0005-0000-0000-0000C0840000}"/>
    <cellStyle name="SAPBEXresDataEmph 4 3 4 2" xfId="26419" xr:uid="{00000000-0005-0000-0000-0000C1840000}"/>
    <cellStyle name="SAPBEXresDataEmph 4 3 5" xfId="17226" xr:uid="{00000000-0005-0000-0000-0000C2840000}"/>
    <cellStyle name="SAPBEXresDataEmph 4 3 5 2" xfId="32348" xr:uid="{00000000-0005-0000-0000-0000C3840000}"/>
    <cellStyle name="SAPBEXresDataEmph 4 3 6" xfId="19835" xr:uid="{00000000-0005-0000-0000-0000C4840000}"/>
    <cellStyle name="SAPBEXresDataEmph 4 3 6 2" xfId="34776" xr:uid="{00000000-0005-0000-0000-0000C5840000}"/>
    <cellStyle name="SAPBEXresDataEmph 4 3 7" xfId="22048" xr:uid="{00000000-0005-0000-0000-0000C6840000}"/>
    <cellStyle name="SAPBEXresDataEmph 4 3 7 2" xfId="36965" xr:uid="{00000000-0005-0000-0000-0000C7840000}"/>
    <cellStyle name="SAPBEXresDataEmph 4 4" xfId="5328" xr:uid="{00000000-0005-0000-0000-0000C8840000}"/>
    <cellStyle name="SAPBEXresDataEmph 4 4 2" xfId="22609" xr:uid="{00000000-0005-0000-0000-0000C9840000}"/>
    <cellStyle name="SAPBEXresDataEmph 4 5" xfId="6824" xr:uid="{00000000-0005-0000-0000-0000CA840000}"/>
    <cellStyle name="SAPBEXresDataEmph 4 5 2" xfId="23275" xr:uid="{00000000-0005-0000-0000-0000CB840000}"/>
    <cellStyle name="SAPBEXresDataEmph 4 6" xfId="7812" xr:uid="{00000000-0005-0000-0000-0000CC840000}"/>
    <cellStyle name="SAPBEXresDataEmph 4 6 2" xfId="23849" xr:uid="{00000000-0005-0000-0000-0000CD840000}"/>
    <cellStyle name="SAPBEXresDataEmph 4 7" xfId="6679" xr:uid="{00000000-0005-0000-0000-0000CE840000}"/>
    <cellStyle name="SAPBEXresDataEmph 4 7 2" xfId="23177" xr:uid="{00000000-0005-0000-0000-0000CF840000}"/>
    <cellStyle name="SAPBEXresDataEmph 4 8" xfId="14448" xr:uid="{00000000-0005-0000-0000-0000D0840000}"/>
    <cellStyle name="SAPBEXresDataEmph 4 8 2" xfId="29967" xr:uid="{00000000-0005-0000-0000-0000D1840000}"/>
    <cellStyle name="SAPBEXresDataEmph 4 9" xfId="18481" xr:uid="{00000000-0005-0000-0000-0000D2840000}"/>
    <cellStyle name="SAPBEXresDataEmph 4 9 2" xfId="33508" xr:uid="{00000000-0005-0000-0000-0000D3840000}"/>
    <cellStyle name="SAPBEXresDataEmph 5" xfId="3667" xr:uid="{00000000-0005-0000-0000-0000D4840000}"/>
    <cellStyle name="SAPBEXresDataEmph 5 10" xfId="45359" xr:uid="{34AE6CFA-9DFD-4E29-A93F-695A15D6D90D}"/>
    <cellStyle name="SAPBEXresDataEmph 5 11" xfId="47685" xr:uid="{A3DD3B37-D134-4347-AFCE-0E8C5E87EA22}"/>
    <cellStyle name="SAPBEXresDataEmph 5 2" xfId="3928" xr:uid="{00000000-0005-0000-0000-0000D5840000}"/>
    <cellStyle name="SAPBEXresDataEmph 5 2 10" xfId="46575" xr:uid="{1B4D7042-7022-4EC4-886B-02189AA08721}"/>
    <cellStyle name="SAPBEXresDataEmph 5 2 11" xfId="48893" xr:uid="{D919C186-0F5D-4061-BB6D-1D046206C102}"/>
    <cellStyle name="SAPBEXresDataEmph 5 2 2" xfId="9084" xr:uid="{00000000-0005-0000-0000-0000D6840000}"/>
    <cellStyle name="SAPBEXresDataEmph 5 2 2 2" xfId="25080" xr:uid="{00000000-0005-0000-0000-0000D7840000}"/>
    <cellStyle name="SAPBEXresDataEmph 5 2 3" xfId="11903" xr:uid="{00000000-0005-0000-0000-0000D8840000}"/>
    <cellStyle name="SAPBEXresDataEmph 5 2 3 2" xfId="27747" xr:uid="{00000000-0005-0000-0000-0000D9840000}"/>
    <cellStyle name="SAPBEXresDataEmph 5 2 4" xfId="13273" xr:uid="{00000000-0005-0000-0000-0000DA840000}"/>
    <cellStyle name="SAPBEXresDataEmph 5 2 4 2" xfId="29018" xr:uid="{00000000-0005-0000-0000-0000DB840000}"/>
    <cellStyle name="SAPBEXresDataEmph 5 2 5" xfId="17225" xr:uid="{00000000-0005-0000-0000-0000DC840000}"/>
    <cellStyle name="SAPBEXresDataEmph 5 2 5 2" xfId="32347" xr:uid="{00000000-0005-0000-0000-0000DD840000}"/>
    <cellStyle name="SAPBEXresDataEmph 5 2 6" xfId="19834" xr:uid="{00000000-0005-0000-0000-0000DE840000}"/>
    <cellStyle name="SAPBEXresDataEmph 5 2 6 2" xfId="34775" xr:uid="{00000000-0005-0000-0000-0000DF840000}"/>
    <cellStyle name="SAPBEXresDataEmph 5 2 7" xfId="22125" xr:uid="{00000000-0005-0000-0000-0000E0840000}"/>
    <cellStyle name="SAPBEXresDataEmph 5 2 7 2" xfId="37035" xr:uid="{00000000-0005-0000-0000-0000E1840000}"/>
    <cellStyle name="SAPBEXresDataEmph 5 2 8" xfId="38400" xr:uid="{E0055192-0575-4CA2-89FF-47B0E81A8EFE}"/>
    <cellStyle name="SAPBEXresDataEmph 5 2 9" xfId="44385" xr:uid="{486A6D06-E68B-46C8-B0AD-2D9115768997}"/>
    <cellStyle name="SAPBEXresDataEmph 5 3" xfId="8835" xr:uid="{00000000-0005-0000-0000-0000E2840000}"/>
    <cellStyle name="SAPBEXresDataEmph 5 3 2" xfId="24864" xr:uid="{00000000-0005-0000-0000-0000E3840000}"/>
    <cellStyle name="SAPBEXresDataEmph 5 4" xfId="11662" xr:uid="{00000000-0005-0000-0000-0000E4840000}"/>
    <cellStyle name="SAPBEXresDataEmph 5 4 2" xfId="27529" xr:uid="{00000000-0005-0000-0000-0000E5840000}"/>
    <cellStyle name="SAPBEXresDataEmph 5 5" xfId="15153" xr:uid="{00000000-0005-0000-0000-0000E6840000}"/>
    <cellStyle name="SAPBEXresDataEmph 5 5 2" xfId="30572" xr:uid="{00000000-0005-0000-0000-0000E7840000}"/>
    <cellStyle name="SAPBEXresDataEmph 5 6" xfId="17014" xr:uid="{00000000-0005-0000-0000-0000E8840000}"/>
    <cellStyle name="SAPBEXresDataEmph 5 6 2" xfId="32152" xr:uid="{00000000-0005-0000-0000-0000E9840000}"/>
    <cellStyle name="SAPBEXresDataEmph 5 7" xfId="19624" xr:uid="{00000000-0005-0000-0000-0000EA840000}"/>
    <cellStyle name="SAPBEXresDataEmph 5 7 2" xfId="34571" xr:uid="{00000000-0005-0000-0000-0000EB840000}"/>
    <cellStyle name="SAPBEXresDataEmph 5 8" xfId="41366" xr:uid="{11B63D8C-57CE-4B5F-88EA-1D5B49A30285}"/>
    <cellStyle name="SAPBEXresDataEmph 5 9" xfId="43166" xr:uid="{D9F4273C-1030-4F71-BE43-6A5A0C8EAD19}"/>
    <cellStyle name="SAPBEXresDataEmph 6" xfId="3668" xr:uid="{00000000-0005-0000-0000-0000EC840000}"/>
    <cellStyle name="SAPBEXresDataEmph 6 10" xfId="45360" xr:uid="{4DF53EA2-0A67-41E3-83A2-157BC3299D7B}"/>
    <cellStyle name="SAPBEXresDataEmph 6 11" xfId="47686" xr:uid="{3C05019A-CBCF-4376-B2FD-462C54B75238}"/>
    <cellStyle name="SAPBEXresDataEmph 6 2" xfId="3927" xr:uid="{00000000-0005-0000-0000-0000ED840000}"/>
    <cellStyle name="SAPBEXresDataEmph 6 2 10" xfId="46576" xr:uid="{086BFFFB-6AF9-4C3A-AE63-859FA47683B7}"/>
    <cellStyle name="SAPBEXresDataEmph 6 2 11" xfId="48894" xr:uid="{1D4E0868-99D6-4A28-8297-5D1B64E6BAC3}"/>
    <cellStyle name="SAPBEXresDataEmph 6 2 2" xfId="9083" xr:uid="{00000000-0005-0000-0000-0000EE840000}"/>
    <cellStyle name="SAPBEXresDataEmph 6 2 2 2" xfId="25079" xr:uid="{00000000-0005-0000-0000-0000EF840000}"/>
    <cellStyle name="SAPBEXresDataEmph 6 2 3" xfId="11902" xr:uid="{00000000-0005-0000-0000-0000F0840000}"/>
    <cellStyle name="SAPBEXresDataEmph 6 2 3 2" xfId="27746" xr:uid="{00000000-0005-0000-0000-0000F1840000}"/>
    <cellStyle name="SAPBEXresDataEmph 6 2 4" xfId="10473" xr:uid="{00000000-0005-0000-0000-0000F2840000}"/>
    <cellStyle name="SAPBEXresDataEmph 6 2 4 2" xfId="26395" xr:uid="{00000000-0005-0000-0000-0000F3840000}"/>
    <cellStyle name="SAPBEXresDataEmph 6 2 5" xfId="17224" xr:uid="{00000000-0005-0000-0000-0000F4840000}"/>
    <cellStyle name="SAPBEXresDataEmph 6 2 5 2" xfId="32346" xr:uid="{00000000-0005-0000-0000-0000F5840000}"/>
    <cellStyle name="SAPBEXresDataEmph 6 2 6" xfId="19833" xr:uid="{00000000-0005-0000-0000-0000F6840000}"/>
    <cellStyle name="SAPBEXresDataEmph 6 2 6 2" xfId="34774" xr:uid="{00000000-0005-0000-0000-0000F7840000}"/>
    <cellStyle name="SAPBEXresDataEmph 6 2 7" xfId="22116" xr:uid="{00000000-0005-0000-0000-0000F8840000}"/>
    <cellStyle name="SAPBEXresDataEmph 6 2 7 2" xfId="37027" xr:uid="{00000000-0005-0000-0000-0000F9840000}"/>
    <cellStyle name="SAPBEXresDataEmph 6 2 8" xfId="38399" xr:uid="{6C618A62-1215-4C21-AD27-94F3BCE1FF77}"/>
    <cellStyle name="SAPBEXresDataEmph 6 2 9" xfId="44386" xr:uid="{7EEC6E82-FD86-4E07-9AAA-96F61400922B}"/>
    <cellStyle name="SAPBEXresDataEmph 6 3" xfId="8836" xr:uid="{00000000-0005-0000-0000-0000FA840000}"/>
    <cellStyle name="SAPBEXresDataEmph 6 3 2" xfId="24865" xr:uid="{00000000-0005-0000-0000-0000FB840000}"/>
    <cellStyle name="SAPBEXresDataEmph 6 4" xfId="11663" xr:uid="{00000000-0005-0000-0000-0000FC840000}"/>
    <cellStyle name="SAPBEXresDataEmph 6 4 2" xfId="27530" xr:uid="{00000000-0005-0000-0000-0000FD840000}"/>
    <cellStyle name="SAPBEXresDataEmph 6 5" xfId="10133" xr:uid="{00000000-0005-0000-0000-0000FE840000}"/>
    <cellStyle name="SAPBEXresDataEmph 6 5 2" xfId="26104" xr:uid="{00000000-0005-0000-0000-0000FF840000}"/>
    <cellStyle name="SAPBEXresDataEmph 6 6" xfId="17015" xr:uid="{00000000-0005-0000-0000-000000850000}"/>
    <cellStyle name="SAPBEXresDataEmph 6 6 2" xfId="32153" xr:uid="{00000000-0005-0000-0000-000001850000}"/>
    <cellStyle name="SAPBEXresDataEmph 6 7" xfId="19625" xr:uid="{00000000-0005-0000-0000-000002850000}"/>
    <cellStyle name="SAPBEXresDataEmph 6 7 2" xfId="34572" xr:uid="{00000000-0005-0000-0000-000003850000}"/>
    <cellStyle name="SAPBEXresDataEmph 6 8" xfId="41988" xr:uid="{8BAFEC63-FAEE-420B-8609-E1481A6DFAAE}"/>
    <cellStyle name="SAPBEXresDataEmph 6 9" xfId="43167" xr:uid="{3B5C4A05-CA7B-4D87-88E8-BD7454FFF4CB}"/>
    <cellStyle name="SAPBEXresDataEmph 7" xfId="3669" xr:uid="{00000000-0005-0000-0000-000004850000}"/>
    <cellStyle name="SAPBEXresDataEmph 7 10" xfId="45361" xr:uid="{265110C2-2AD3-45F7-9197-9C1BF2D0E7BB}"/>
    <cellStyle name="SAPBEXresDataEmph 7 11" xfId="47687" xr:uid="{CB8E50B2-F1BA-4F41-96B0-FDB99B96D1D0}"/>
    <cellStyle name="SAPBEXresDataEmph 7 2" xfId="3926" xr:uid="{00000000-0005-0000-0000-000005850000}"/>
    <cellStyle name="SAPBEXresDataEmph 7 2 10" xfId="46577" xr:uid="{EEC17EC0-553C-44BC-8F0B-03D3614EBE1B}"/>
    <cellStyle name="SAPBEXresDataEmph 7 2 11" xfId="48895" xr:uid="{D55C621A-4A27-46DE-896B-9EAAD09DFD24}"/>
    <cellStyle name="SAPBEXresDataEmph 7 2 2" xfId="9082" xr:uid="{00000000-0005-0000-0000-000006850000}"/>
    <cellStyle name="SAPBEXresDataEmph 7 2 2 2" xfId="25078" xr:uid="{00000000-0005-0000-0000-000007850000}"/>
    <cellStyle name="SAPBEXresDataEmph 7 2 3" xfId="11901" xr:uid="{00000000-0005-0000-0000-000008850000}"/>
    <cellStyle name="SAPBEXresDataEmph 7 2 3 2" xfId="27745" xr:uid="{00000000-0005-0000-0000-000009850000}"/>
    <cellStyle name="SAPBEXresDataEmph 7 2 4" xfId="10470" xr:uid="{00000000-0005-0000-0000-00000A850000}"/>
    <cellStyle name="SAPBEXresDataEmph 7 2 4 2" xfId="26392" xr:uid="{00000000-0005-0000-0000-00000B850000}"/>
    <cellStyle name="SAPBEXresDataEmph 7 2 5" xfId="17223" xr:uid="{00000000-0005-0000-0000-00000C850000}"/>
    <cellStyle name="SAPBEXresDataEmph 7 2 5 2" xfId="32345" xr:uid="{00000000-0005-0000-0000-00000D850000}"/>
    <cellStyle name="SAPBEXresDataEmph 7 2 6" xfId="19832" xr:uid="{00000000-0005-0000-0000-00000E850000}"/>
    <cellStyle name="SAPBEXresDataEmph 7 2 6 2" xfId="34773" xr:uid="{00000000-0005-0000-0000-00000F850000}"/>
    <cellStyle name="SAPBEXresDataEmph 7 2 7" xfId="20901" xr:uid="{00000000-0005-0000-0000-000010850000}"/>
    <cellStyle name="SAPBEXresDataEmph 7 2 7 2" xfId="35828" xr:uid="{00000000-0005-0000-0000-000011850000}"/>
    <cellStyle name="SAPBEXresDataEmph 7 2 8" xfId="38398" xr:uid="{153433A7-E7B4-4938-AD9D-41B883C876CC}"/>
    <cellStyle name="SAPBEXresDataEmph 7 2 9" xfId="44387" xr:uid="{FCC78DD8-062A-47D2-864A-6C0162514EC0}"/>
    <cellStyle name="SAPBEXresDataEmph 7 3" xfId="8837" xr:uid="{00000000-0005-0000-0000-000012850000}"/>
    <cellStyle name="SAPBEXresDataEmph 7 3 2" xfId="24866" xr:uid="{00000000-0005-0000-0000-000013850000}"/>
    <cellStyle name="SAPBEXresDataEmph 7 4" xfId="11664" xr:uid="{00000000-0005-0000-0000-000014850000}"/>
    <cellStyle name="SAPBEXresDataEmph 7 4 2" xfId="27531" xr:uid="{00000000-0005-0000-0000-000015850000}"/>
    <cellStyle name="SAPBEXresDataEmph 7 5" xfId="13739" xr:uid="{00000000-0005-0000-0000-000016850000}"/>
    <cellStyle name="SAPBEXresDataEmph 7 5 2" xfId="29351" xr:uid="{00000000-0005-0000-0000-000017850000}"/>
    <cellStyle name="SAPBEXresDataEmph 7 6" xfId="17016" xr:uid="{00000000-0005-0000-0000-000018850000}"/>
    <cellStyle name="SAPBEXresDataEmph 7 6 2" xfId="32154" xr:uid="{00000000-0005-0000-0000-000019850000}"/>
    <cellStyle name="SAPBEXresDataEmph 7 7" xfId="19626" xr:uid="{00000000-0005-0000-0000-00001A850000}"/>
    <cellStyle name="SAPBEXresDataEmph 7 7 2" xfId="34573" xr:uid="{00000000-0005-0000-0000-00001B850000}"/>
    <cellStyle name="SAPBEXresDataEmph 7 8" xfId="41814" xr:uid="{F4E0BED3-0738-45B6-927C-D3C236F33C7F}"/>
    <cellStyle name="SAPBEXresDataEmph 7 9" xfId="43168" xr:uid="{97CE413B-1E48-4FFE-9F5D-CCE066948547}"/>
    <cellStyle name="SAPBEXresDataEmph 8" xfId="3670" xr:uid="{00000000-0005-0000-0000-00001C850000}"/>
    <cellStyle name="SAPBEXresDataEmph 8 10" xfId="45362" xr:uid="{5271B040-ABBD-4A59-AFCE-1844265DF23E}"/>
    <cellStyle name="SAPBEXresDataEmph 8 11" xfId="47688" xr:uid="{EE0FAFFF-CA6D-409C-B915-E7F4A976EA0E}"/>
    <cellStyle name="SAPBEXresDataEmph 8 2" xfId="3925" xr:uid="{00000000-0005-0000-0000-00001D850000}"/>
    <cellStyle name="SAPBEXresDataEmph 8 2 10" xfId="46578" xr:uid="{3687750F-E7FB-4421-B92E-B61911506C8E}"/>
    <cellStyle name="SAPBEXresDataEmph 8 2 11" xfId="48896" xr:uid="{C57E2CBF-827E-46BA-A17C-C0FF3DFEEAA6}"/>
    <cellStyle name="SAPBEXresDataEmph 8 2 2" xfId="9081" xr:uid="{00000000-0005-0000-0000-00001E850000}"/>
    <cellStyle name="SAPBEXresDataEmph 8 2 2 2" xfId="25077" xr:uid="{00000000-0005-0000-0000-00001F850000}"/>
    <cellStyle name="SAPBEXresDataEmph 8 2 3" xfId="11900" xr:uid="{00000000-0005-0000-0000-000020850000}"/>
    <cellStyle name="SAPBEXresDataEmph 8 2 3 2" xfId="27744" xr:uid="{00000000-0005-0000-0000-000021850000}"/>
    <cellStyle name="SAPBEXresDataEmph 8 2 4" xfId="7427" xr:uid="{00000000-0005-0000-0000-000022850000}"/>
    <cellStyle name="SAPBEXresDataEmph 8 2 4 2" xfId="23620" xr:uid="{00000000-0005-0000-0000-000023850000}"/>
    <cellStyle name="SAPBEXresDataEmph 8 2 5" xfId="17222" xr:uid="{00000000-0005-0000-0000-000024850000}"/>
    <cellStyle name="SAPBEXresDataEmph 8 2 5 2" xfId="32344" xr:uid="{00000000-0005-0000-0000-000025850000}"/>
    <cellStyle name="SAPBEXresDataEmph 8 2 6" xfId="19831" xr:uid="{00000000-0005-0000-0000-000026850000}"/>
    <cellStyle name="SAPBEXresDataEmph 8 2 6 2" xfId="34772" xr:uid="{00000000-0005-0000-0000-000027850000}"/>
    <cellStyle name="SAPBEXresDataEmph 8 2 7" xfId="22115" xr:uid="{00000000-0005-0000-0000-000028850000}"/>
    <cellStyle name="SAPBEXresDataEmph 8 2 7 2" xfId="37026" xr:uid="{00000000-0005-0000-0000-000029850000}"/>
    <cellStyle name="SAPBEXresDataEmph 8 2 8" xfId="38397" xr:uid="{4CC7767B-216D-4106-8F76-D2B526EE4CD1}"/>
    <cellStyle name="SAPBEXresDataEmph 8 2 9" xfId="44388" xr:uid="{D5808D2B-9A83-48B1-ABAD-BB1821920B6D}"/>
    <cellStyle name="SAPBEXresDataEmph 8 3" xfId="8838" xr:uid="{00000000-0005-0000-0000-00002A850000}"/>
    <cellStyle name="SAPBEXresDataEmph 8 3 2" xfId="24867" xr:uid="{00000000-0005-0000-0000-00002B850000}"/>
    <cellStyle name="SAPBEXresDataEmph 8 4" xfId="11665" xr:uid="{00000000-0005-0000-0000-00002C850000}"/>
    <cellStyle name="SAPBEXresDataEmph 8 4 2" xfId="27532" xr:uid="{00000000-0005-0000-0000-00002D850000}"/>
    <cellStyle name="SAPBEXresDataEmph 8 5" xfId="13720" xr:uid="{00000000-0005-0000-0000-00002E850000}"/>
    <cellStyle name="SAPBEXresDataEmph 8 5 2" xfId="29333" xr:uid="{00000000-0005-0000-0000-00002F850000}"/>
    <cellStyle name="SAPBEXresDataEmph 8 6" xfId="17017" xr:uid="{00000000-0005-0000-0000-000030850000}"/>
    <cellStyle name="SAPBEXresDataEmph 8 6 2" xfId="32155" xr:uid="{00000000-0005-0000-0000-000031850000}"/>
    <cellStyle name="SAPBEXresDataEmph 8 7" xfId="19627" xr:uid="{00000000-0005-0000-0000-000032850000}"/>
    <cellStyle name="SAPBEXresDataEmph 8 7 2" xfId="34574" xr:uid="{00000000-0005-0000-0000-000033850000}"/>
    <cellStyle name="SAPBEXresDataEmph 8 8" xfId="41987" xr:uid="{C3F61BD0-5344-4EDE-A3A0-1E44B17AE196}"/>
    <cellStyle name="SAPBEXresDataEmph 8 9" xfId="43169" xr:uid="{BA20F6EB-C367-477B-8413-19C8FF01421A}"/>
    <cellStyle name="SAPBEXresDataEmph 9" xfId="3671" xr:uid="{00000000-0005-0000-0000-000034850000}"/>
    <cellStyle name="SAPBEXresDataEmph 9 10" xfId="45363" xr:uid="{42FB159C-F650-46FB-9815-DD933532509C}"/>
    <cellStyle name="SAPBEXresDataEmph 9 11" xfId="47689" xr:uid="{75D4EC3A-633A-4EA2-8E09-1963B03D810A}"/>
    <cellStyle name="SAPBEXresDataEmph 9 2" xfId="3924" xr:uid="{00000000-0005-0000-0000-000035850000}"/>
    <cellStyle name="SAPBEXresDataEmph 9 2 10" xfId="46579" xr:uid="{E2A225F5-1341-49CC-A923-FC0991E67B8E}"/>
    <cellStyle name="SAPBEXresDataEmph 9 2 11" xfId="48897" xr:uid="{F6E3ACC0-4361-4340-9F12-15266FAB532C}"/>
    <cellStyle name="SAPBEXresDataEmph 9 2 2" xfId="9080" xr:uid="{00000000-0005-0000-0000-000036850000}"/>
    <cellStyle name="SAPBEXresDataEmph 9 2 2 2" xfId="25076" xr:uid="{00000000-0005-0000-0000-000037850000}"/>
    <cellStyle name="SAPBEXresDataEmph 9 2 3" xfId="11899" xr:uid="{00000000-0005-0000-0000-000038850000}"/>
    <cellStyle name="SAPBEXresDataEmph 9 2 3 2" xfId="27743" xr:uid="{00000000-0005-0000-0000-000039850000}"/>
    <cellStyle name="SAPBEXresDataEmph 9 2 4" xfId="10460" xr:uid="{00000000-0005-0000-0000-00003A850000}"/>
    <cellStyle name="SAPBEXresDataEmph 9 2 4 2" xfId="26382" xr:uid="{00000000-0005-0000-0000-00003B850000}"/>
    <cellStyle name="SAPBEXresDataEmph 9 2 5" xfId="17221" xr:uid="{00000000-0005-0000-0000-00003C850000}"/>
    <cellStyle name="SAPBEXresDataEmph 9 2 5 2" xfId="32343" xr:uid="{00000000-0005-0000-0000-00003D850000}"/>
    <cellStyle name="SAPBEXresDataEmph 9 2 6" xfId="19830" xr:uid="{00000000-0005-0000-0000-00003E850000}"/>
    <cellStyle name="SAPBEXresDataEmph 9 2 6 2" xfId="34771" xr:uid="{00000000-0005-0000-0000-00003F850000}"/>
    <cellStyle name="SAPBEXresDataEmph 9 2 7" xfId="22124" xr:uid="{00000000-0005-0000-0000-000040850000}"/>
    <cellStyle name="SAPBEXresDataEmph 9 2 7 2" xfId="37034" xr:uid="{00000000-0005-0000-0000-000041850000}"/>
    <cellStyle name="SAPBEXresDataEmph 9 2 8" xfId="38396" xr:uid="{6B426AB1-1A77-4AAF-AC43-059793A9DDBC}"/>
    <cellStyle name="SAPBEXresDataEmph 9 2 9" xfId="44389" xr:uid="{FC40312D-28C7-4773-BF8D-CC4331A46CBD}"/>
    <cellStyle name="SAPBEXresDataEmph 9 3" xfId="8839" xr:uid="{00000000-0005-0000-0000-000042850000}"/>
    <cellStyle name="SAPBEXresDataEmph 9 3 2" xfId="24868" xr:uid="{00000000-0005-0000-0000-000043850000}"/>
    <cellStyle name="SAPBEXresDataEmph 9 4" xfId="11666" xr:uid="{00000000-0005-0000-0000-000044850000}"/>
    <cellStyle name="SAPBEXresDataEmph 9 4 2" xfId="27533" xr:uid="{00000000-0005-0000-0000-000045850000}"/>
    <cellStyle name="SAPBEXresDataEmph 9 5" xfId="15142" xr:uid="{00000000-0005-0000-0000-000046850000}"/>
    <cellStyle name="SAPBEXresDataEmph 9 5 2" xfId="30564" xr:uid="{00000000-0005-0000-0000-000047850000}"/>
    <cellStyle name="SAPBEXresDataEmph 9 6" xfId="17018" xr:uid="{00000000-0005-0000-0000-000048850000}"/>
    <cellStyle name="SAPBEXresDataEmph 9 6 2" xfId="32156" xr:uid="{00000000-0005-0000-0000-000049850000}"/>
    <cellStyle name="SAPBEXresDataEmph 9 7" xfId="19628" xr:uid="{00000000-0005-0000-0000-00004A850000}"/>
    <cellStyle name="SAPBEXresDataEmph 9 7 2" xfId="34575" xr:uid="{00000000-0005-0000-0000-00004B850000}"/>
    <cellStyle name="SAPBEXresDataEmph 9 8" xfId="41813" xr:uid="{856FC9A0-8174-4C1B-9158-12CB398A2DE6}"/>
    <cellStyle name="SAPBEXresDataEmph 9 9" xfId="43170" xr:uid="{9ABC271C-F984-4AEB-9488-A281EFB60AF4}"/>
    <cellStyle name="SAPBEXresDataEmph_CC - Div XRef" xfId="1915" xr:uid="{00000000-0005-0000-0000-00004C850000}"/>
    <cellStyle name="SAPBEXresItem" xfId="103" xr:uid="{00000000-0005-0000-0000-00004D850000}"/>
    <cellStyle name="SAPBEXresItem 10" xfId="3672" xr:uid="{00000000-0005-0000-0000-00004E850000}"/>
    <cellStyle name="SAPBEXresItem 10 10" xfId="45364" xr:uid="{03A01451-31B6-4391-B5D9-65D13E0E18E4}"/>
    <cellStyle name="SAPBEXresItem 10 11" xfId="47690" xr:uid="{805E44DF-62B8-45C8-810E-2B180A2F8849}"/>
    <cellStyle name="SAPBEXresItem 10 2" xfId="3923" xr:uid="{00000000-0005-0000-0000-00004F850000}"/>
    <cellStyle name="SAPBEXresItem 10 2 10" xfId="46580" xr:uid="{C7A987FC-47A0-4CF9-B01C-8E64A38A13EA}"/>
    <cellStyle name="SAPBEXresItem 10 2 11" xfId="48898" xr:uid="{737F3988-3711-4BF7-AC8E-0EE79933FD02}"/>
    <cellStyle name="SAPBEXresItem 10 2 2" xfId="9079" xr:uid="{00000000-0005-0000-0000-000050850000}"/>
    <cellStyle name="SAPBEXresItem 10 2 2 2" xfId="25075" xr:uid="{00000000-0005-0000-0000-000051850000}"/>
    <cellStyle name="SAPBEXresItem 10 2 3" xfId="11898" xr:uid="{00000000-0005-0000-0000-000052850000}"/>
    <cellStyle name="SAPBEXresItem 10 2 3 2" xfId="27742" xr:uid="{00000000-0005-0000-0000-000053850000}"/>
    <cellStyle name="SAPBEXresItem 10 2 4" xfId="15154" xr:uid="{00000000-0005-0000-0000-000054850000}"/>
    <cellStyle name="SAPBEXresItem 10 2 4 2" xfId="30573" xr:uid="{00000000-0005-0000-0000-000055850000}"/>
    <cellStyle name="SAPBEXresItem 10 2 5" xfId="17220" xr:uid="{00000000-0005-0000-0000-000056850000}"/>
    <cellStyle name="SAPBEXresItem 10 2 5 2" xfId="32342" xr:uid="{00000000-0005-0000-0000-000057850000}"/>
    <cellStyle name="SAPBEXresItem 10 2 6" xfId="19829" xr:uid="{00000000-0005-0000-0000-000058850000}"/>
    <cellStyle name="SAPBEXresItem 10 2 6 2" xfId="34770" xr:uid="{00000000-0005-0000-0000-000059850000}"/>
    <cellStyle name="SAPBEXresItem 10 2 7" xfId="13403" xr:uid="{00000000-0005-0000-0000-00005A850000}"/>
    <cellStyle name="SAPBEXresItem 10 2 7 2" xfId="29079" xr:uid="{00000000-0005-0000-0000-00005B850000}"/>
    <cellStyle name="SAPBEXresItem 10 2 8" xfId="38395" xr:uid="{BCAE51C0-3E9A-4D7E-8EDC-127B0C6FB2D0}"/>
    <cellStyle name="SAPBEXresItem 10 2 9" xfId="44390" xr:uid="{5EFDA63B-304F-40EA-980E-E3C8C21B8C09}"/>
    <cellStyle name="SAPBEXresItem 10 3" xfId="8840" xr:uid="{00000000-0005-0000-0000-00005C850000}"/>
    <cellStyle name="SAPBEXresItem 10 3 2" xfId="24869" xr:uid="{00000000-0005-0000-0000-00005D850000}"/>
    <cellStyle name="SAPBEXresItem 10 4" xfId="11667" xr:uid="{00000000-0005-0000-0000-00005E850000}"/>
    <cellStyle name="SAPBEXresItem 10 4 2" xfId="27534" xr:uid="{00000000-0005-0000-0000-00005F850000}"/>
    <cellStyle name="SAPBEXresItem 10 5" xfId="10135" xr:uid="{00000000-0005-0000-0000-000060850000}"/>
    <cellStyle name="SAPBEXresItem 10 5 2" xfId="26106" xr:uid="{00000000-0005-0000-0000-000061850000}"/>
    <cellStyle name="SAPBEXresItem 10 6" xfId="17019" xr:uid="{00000000-0005-0000-0000-000062850000}"/>
    <cellStyle name="SAPBEXresItem 10 6 2" xfId="32157" xr:uid="{00000000-0005-0000-0000-000063850000}"/>
    <cellStyle name="SAPBEXresItem 10 7" xfId="19629" xr:uid="{00000000-0005-0000-0000-000064850000}"/>
    <cellStyle name="SAPBEXresItem 10 7 2" xfId="34576" xr:uid="{00000000-0005-0000-0000-000065850000}"/>
    <cellStyle name="SAPBEXresItem 10 8" xfId="41812" xr:uid="{77C7E94D-94DC-402B-97B8-B04A0164FBFF}"/>
    <cellStyle name="SAPBEXresItem 10 9" xfId="43171" xr:uid="{ABAF1A07-AAD8-4E5C-9444-2CBFE4986550}"/>
    <cellStyle name="SAPBEXresItem 11" xfId="3673" xr:uid="{00000000-0005-0000-0000-000066850000}"/>
    <cellStyle name="SAPBEXresItem 11 10" xfId="45365" xr:uid="{9D42FB85-A352-45C7-B7F8-9DEAD3940233}"/>
    <cellStyle name="SAPBEXresItem 11 11" xfId="47691" xr:uid="{30AEEB42-6A73-4200-A781-F539AFE3137E}"/>
    <cellStyle name="SAPBEXresItem 11 2" xfId="3922" xr:uid="{00000000-0005-0000-0000-000067850000}"/>
    <cellStyle name="SAPBEXresItem 11 2 10" xfId="46581" xr:uid="{B2C942A5-5973-4578-AC71-1E103A654075}"/>
    <cellStyle name="SAPBEXresItem 11 2 11" xfId="48899" xr:uid="{D918509D-2B3E-4565-B605-D572C4110801}"/>
    <cellStyle name="SAPBEXresItem 11 2 2" xfId="9078" xr:uid="{00000000-0005-0000-0000-000068850000}"/>
    <cellStyle name="SAPBEXresItem 11 2 2 2" xfId="25074" xr:uid="{00000000-0005-0000-0000-000069850000}"/>
    <cellStyle name="SAPBEXresItem 11 2 3" xfId="11897" xr:uid="{00000000-0005-0000-0000-00006A850000}"/>
    <cellStyle name="SAPBEXresItem 11 2 3 2" xfId="27741" xr:uid="{00000000-0005-0000-0000-00006B850000}"/>
    <cellStyle name="SAPBEXresItem 11 2 4" xfId="13905" xr:uid="{00000000-0005-0000-0000-00006C850000}"/>
    <cellStyle name="SAPBEXresItem 11 2 4 2" xfId="29493" xr:uid="{00000000-0005-0000-0000-00006D850000}"/>
    <cellStyle name="SAPBEXresItem 11 2 5" xfId="17219" xr:uid="{00000000-0005-0000-0000-00006E850000}"/>
    <cellStyle name="SAPBEXresItem 11 2 5 2" xfId="32341" xr:uid="{00000000-0005-0000-0000-00006F850000}"/>
    <cellStyle name="SAPBEXresItem 11 2 6" xfId="19828" xr:uid="{00000000-0005-0000-0000-000070850000}"/>
    <cellStyle name="SAPBEXresItem 11 2 6 2" xfId="34769" xr:uid="{00000000-0005-0000-0000-000071850000}"/>
    <cellStyle name="SAPBEXresItem 11 2 7" xfId="22123" xr:uid="{00000000-0005-0000-0000-000072850000}"/>
    <cellStyle name="SAPBEXresItem 11 2 7 2" xfId="37033" xr:uid="{00000000-0005-0000-0000-000073850000}"/>
    <cellStyle name="SAPBEXresItem 11 2 8" xfId="38394" xr:uid="{B29D08BF-C9A4-43EC-83ED-FD667B66190C}"/>
    <cellStyle name="SAPBEXresItem 11 2 9" xfId="44391" xr:uid="{AE0CFEED-F637-4601-9387-863EB6B53637}"/>
    <cellStyle name="SAPBEXresItem 11 3" xfId="8841" xr:uid="{00000000-0005-0000-0000-000074850000}"/>
    <cellStyle name="SAPBEXresItem 11 3 2" xfId="24870" xr:uid="{00000000-0005-0000-0000-000075850000}"/>
    <cellStyle name="SAPBEXresItem 11 4" xfId="11668" xr:uid="{00000000-0005-0000-0000-000076850000}"/>
    <cellStyle name="SAPBEXresItem 11 4 2" xfId="27535" xr:uid="{00000000-0005-0000-0000-000077850000}"/>
    <cellStyle name="SAPBEXresItem 11 5" xfId="13726" xr:uid="{00000000-0005-0000-0000-000078850000}"/>
    <cellStyle name="SAPBEXresItem 11 5 2" xfId="29339" xr:uid="{00000000-0005-0000-0000-000079850000}"/>
    <cellStyle name="SAPBEXresItem 11 6" xfId="17020" xr:uid="{00000000-0005-0000-0000-00007A850000}"/>
    <cellStyle name="SAPBEXresItem 11 6 2" xfId="32158" xr:uid="{00000000-0005-0000-0000-00007B850000}"/>
    <cellStyle name="SAPBEXresItem 11 7" xfId="19630" xr:uid="{00000000-0005-0000-0000-00007C850000}"/>
    <cellStyle name="SAPBEXresItem 11 7 2" xfId="34577" xr:uid="{00000000-0005-0000-0000-00007D850000}"/>
    <cellStyle name="SAPBEXresItem 11 8" xfId="40313" xr:uid="{B3DA395E-A493-4BFB-9BFF-65BE893CA7A2}"/>
    <cellStyle name="SAPBEXresItem 11 9" xfId="43172" xr:uid="{ED1FDB04-4408-43D4-8C2F-9C20F9D326F5}"/>
    <cellStyle name="SAPBEXresItem 12" xfId="3674" xr:uid="{00000000-0005-0000-0000-00007E850000}"/>
    <cellStyle name="SAPBEXresItem 12 10" xfId="45366" xr:uid="{990E7DDA-137D-498B-B4BA-D649DBAA96D9}"/>
    <cellStyle name="SAPBEXresItem 12 11" xfId="47692" xr:uid="{43F15964-5AEE-42D0-A9F4-3EFAECC0323D}"/>
    <cellStyle name="SAPBEXresItem 12 2" xfId="3921" xr:uid="{00000000-0005-0000-0000-00007F850000}"/>
    <cellStyle name="SAPBEXresItem 12 2 10" xfId="46582" xr:uid="{6B753A8A-5DBB-48FB-AB6B-8C12C0B993FF}"/>
    <cellStyle name="SAPBEXresItem 12 2 11" xfId="48900" xr:uid="{D31AA8B3-4B70-441F-A37A-526F4EF2518F}"/>
    <cellStyle name="SAPBEXresItem 12 2 2" xfId="9077" xr:uid="{00000000-0005-0000-0000-000080850000}"/>
    <cellStyle name="SAPBEXresItem 12 2 2 2" xfId="25073" xr:uid="{00000000-0005-0000-0000-000081850000}"/>
    <cellStyle name="SAPBEXresItem 12 2 3" xfId="11896" xr:uid="{00000000-0005-0000-0000-000082850000}"/>
    <cellStyle name="SAPBEXresItem 12 2 3 2" xfId="27740" xr:uid="{00000000-0005-0000-0000-000083850000}"/>
    <cellStyle name="SAPBEXresItem 12 2 4" xfId="15156" xr:uid="{00000000-0005-0000-0000-000084850000}"/>
    <cellStyle name="SAPBEXresItem 12 2 4 2" xfId="30575" xr:uid="{00000000-0005-0000-0000-000085850000}"/>
    <cellStyle name="SAPBEXresItem 12 2 5" xfId="17218" xr:uid="{00000000-0005-0000-0000-000086850000}"/>
    <cellStyle name="SAPBEXresItem 12 2 5 2" xfId="32340" xr:uid="{00000000-0005-0000-0000-000087850000}"/>
    <cellStyle name="SAPBEXresItem 12 2 6" xfId="19827" xr:uid="{00000000-0005-0000-0000-000088850000}"/>
    <cellStyle name="SAPBEXresItem 12 2 6 2" xfId="34768" xr:uid="{00000000-0005-0000-0000-000089850000}"/>
    <cellStyle name="SAPBEXresItem 12 2 7" xfId="22002" xr:uid="{00000000-0005-0000-0000-00008A850000}"/>
    <cellStyle name="SAPBEXresItem 12 2 7 2" xfId="36921" xr:uid="{00000000-0005-0000-0000-00008B850000}"/>
    <cellStyle name="SAPBEXresItem 12 2 8" xfId="38393" xr:uid="{C8E2562F-6B0A-47FA-BE11-0B4169F26B62}"/>
    <cellStyle name="SAPBEXresItem 12 2 9" xfId="44392" xr:uid="{F1572F41-215E-4A87-B9C0-CF7EE5DFE519}"/>
    <cellStyle name="SAPBEXresItem 12 3" xfId="8842" xr:uid="{00000000-0005-0000-0000-00008C850000}"/>
    <cellStyle name="SAPBEXresItem 12 3 2" xfId="24871" xr:uid="{00000000-0005-0000-0000-00008D850000}"/>
    <cellStyle name="SAPBEXresItem 12 4" xfId="11669" xr:uid="{00000000-0005-0000-0000-00008E850000}"/>
    <cellStyle name="SAPBEXresItem 12 4 2" xfId="27536" xr:uid="{00000000-0005-0000-0000-00008F850000}"/>
    <cellStyle name="SAPBEXresItem 12 5" xfId="13717" xr:uid="{00000000-0005-0000-0000-000090850000}"/>
    <cellStyle name="SAPBEXresItem 12 5 2" xfId="29330" xr:uid="{00000000-0005-0000-0000-000091850000}"/>
    <cellStyle name="SAPBEXresItem 12 6" xfId="17021" xr:uid="{00000000-0005-0000-0000-000092850000}"/>
    <cellStyle name="SAPBEXresItem 12 6 2" xfId="32159" xr:uid="{00000000-0005-0000-0000-000093850000}"/>
    <cellStyle name="SAPBEXresItem 12 7" xfId="19631" xr:uid="{00000000-0005-0000-0000-000094850000}"/>
    <cellStyle name="SAPBEXresItem 12 7 2" xfId="34578" xr:uid="{00000000-0005-0000-0000-000095850000}"/>
    <cellStyle name="SAPBEXresItem 12 8" xfId="41811" xr:uid="{6753FF1D-D8DB-4B6A-AE32-329C7042F77D}"/>
    <cellStyle name="SAPBEXresItem 12 9" xfId="43173" xr:uid="{A9F7AA0D-CD32-4056-9B95-0501D1B58E0C}"/>
    <cellStyle name="SAPBEXresItem 13" xfId="3675" xr:uid="{00000000-0005-0000-0000-000096850000}"/>
    <cellStyle name="SAPBEXresItem 13 10" xfId="45367" xr:uid="{91DBC7E3-2BBE-47F8-B7EF-F291FE054F2C}"/>
    <cellStyle name="SAPBEXresItem 13 11" xfId="47693" xr:uid="{C7A0C2AF-A620-4327-96C4-5F3361447386}"/>
    <cellStyle name="SAPBEXresItem 13 2" xfId="3920" xr:uid="{00000000-0005-0000-0000-000097850000}"/>
    <cellStyle name="SAPBEXresItem 13 2 10" xfId="46583" xr:uid="{0EC52534-B778-4089-8B45-9B096907AE4A}"/>
    <cellStyle name="SAPBEXresItem 13 2 11" xfId="48901" xr:uid="{1AA1A05A-05DD-4C27-9943-5409719260D7}"/>
    <cellStyle name="SAPBEXresItem 13 2 2" xfId="9076" xr:uid="{00000000-0005-0000-0000-000098850000}"/>
    <cellStyle name="SAPBEXresItem 13 2 2 2" xfId="25072" xr:uid="{00000000-0005-0000-0000-000099850000}"/>
    <cellStyle name="SAPBEXresItem 13 2 3" xfId="11895" xr:uid="{00000000-0005-0000-0000-00009A850000}"/>
    <cellStyle name="SAPBEXresItem 13 2 3 2" xfId="27739" xr:uid="{00000000-0005-0000-0000-00009B850000}"/>
    <cellStyle name="SAPBEXresItem 13 2 4" xfId="13710" xr:uid="{00000000-0005-0000-0000-00009C850000}"/>
    <cellStyle name="SAPBEXresItem 13 2 4 2" xfId="29323" xr:uid="{00000000-0005-0000-0000-00009D850000}"/>
    <cellStyle name="SAPBEXresItem 13 2 5" xfId="17217" xr:uid="{00000000-0005-0000-0000-00009E850000}"/>
    <cellStyle name="SAPBEXresItem 13 2 5 2" xfId="32339" xr:uid="{00000000-0005-0000-0000-00009F850000}"/>
    <cellStyle name="SAPBEXresItem 13 2 6" xfId="19826" xr:uid="{00000000-0005-0000-0000-0000A0850000}"/>
    <cellStyle name="SAPBEXresItem 13 2 6 2" xfId="34767" xr:uid="{00000000-0005-0000-0000-0000A1850000}"/>
    <cellStyle name="SAPBEXresItem 13 2 7" xfId="21184" xr:uid="{00000000-0005-0000-0000-0000A2850000}"/>
    <cellStyle name="SAPBEXresItem 13 2 7 2" xfId="36110" xr:uid="{00000000-0005-0000-0000-0000A3850000}"/>
    <cellStyle name="SAPBEXresItem 13 2 8" xfId="38392" xr:uid="{F3224462-8794-46E8-BBE2-9E36D7DE0FA1}"/>
    <cellStyle name="SAPBEXresItem 13 2 9" xfId="44393" xr:uid="{F3E74590-DFA8-401D-A87E-799DCDA27C8C}"/>
    <cellStyle name="SAPBEXresItem 13 3" xfId="8843" xr:uid="{00000000-0005-0000-0000-0000A4850000}"/>
    <cellStyle name="SAPBEXresItem 13 3 2" xfId="24872" xr:uid="{00000000-0005-0000-0000-0000A5850000}"/>
    <cellStyle name="SAPBEXresItem 13 4" xfId="11670" xr:uid="{00000000-0005-0000-0000-0000A6850000}"/>
    <cellStyle name="SAPBEXresItem 13 4 2" xfId="27537" xr:uid="{00000000-0005-0000-0000-0000A7850000}"/>
    <cellStyle name="SAPBEXresItem 13 5" xfId="13723" xr:uid="{00000000-0005-0000-0000-0000A8850000}"/>
    <cellStyle name="SAPBEXresItem 13 5 2" xfId="29336" xr:uid="{00000000-0005-0000-0000-0000A9850000}"/>
    <cellStyle name="SAPBEXresItem 13 6" xfId="17022" xr:uid="{00000000-0005-0000-0000-0000AA850000}"/>
    <cellStyle name="SAPBEXresItem 13 6 2" xfId="32160" xr:uid="{00000000-0005-0000-0000-0000AB850000}"/>
    <cellStyle name="SAPBEXresItem 13 7" xfId="19632" xr:uid="{00000000-0005-0000-0000-0000AC850000}"/>
    <cellStyle name="SAPBEXresItem 13 7 2" xfId="34579" xr:uid="{00000000-0005-0000-0000-0000AD850000}"/>
    <cellStyle name="SAPBEXresItem 13 8" xfId="38216" xr:uid="{B437A9ED-0E30-459D-A936-CA773642256C}"/>
    <cellStyle name="SAPBEXresItem 13 9" xfId="43174" xr:uid="{3404A64C-2574-460C-B49D-81D2AECA3AD1}"/>
    <cellStyle name="SAPBEXresItem 14" xfId="3676" xr:uid="{00000000-0005-0000-0000-0000AE850000}"/>
    <cellStyle name="SAPBEXresItem 14 10" xfId="45368" xr:uid="{125FD603-FC88-4F97-B2DD-1EEE6D79CF2C}"/>
    <cellStyle name="SAPBEXresItem 14 11" xfId="47694" xr:uid="{77DC37C4-E86C-485F-B2FD-3BFFDB41BB9D}"/>
    <cellStyle name="SAPBEXresItem 14 2" xfId="3919" xr:uid="{00000000-0005-0000-0000-0000AF850000}"/>
    <cellStyle name="SAPBEXresItem 14 2 10" xfId="46584" xr:uid="{17A3EF55-CADF-4E80-80A5-FF6BA63DA5D2}"/>
    <cellStyle name="SAPBEXresItem 14 2 11" xfId="48902" xr:uid="{8D7EA793-930C-4899-BF9A-8267E7BC289A}"/>
    <cellStyle name="SAPBEXresItem 14 2 2" xfId="9075" xr:uid="{00000000-0005-0000-0000-0000B0850000}"/>
    <cellStyle name="SAPBEXresItem 14 2 2 2" xfId="25071" xr:uid="{00000000-0005-0000-0000-0000B1850000}"/>
    <cellStyle name="SAPBEXresItem 14 2 3" xfId="11894" xr:uid="{00000000-0005-0000-0000-0000B2850000}"/>
    <cellStyle name="SAPBEXresItem 14 2 3 2" xfId="27738" xr:uid="{00000000-0005-0000-0000-0000B3850000}"/>
    <cellStyle name="SAPBEXresItem 14 2 4" xfId="13013" xr:uid="{00000000-0005-0000-0000-0000B4850000}"/>
    <cellStyle name="SAPBEXresItem 14 2 4 2" xfId="28813" xr:uid="{00000000-0005-0000-0000-0000B5850000}"/>
    <cellStyle name="SAPBEXresItem 14 2 5" xfId="17216" xr:uid="{00000000-0005-0000-0000-0000B6850000}"/>
    <cellStyle name="SAPBEXresItem 14 2 5 2" xfId="32338" xr:uid="{00000000-0005-0000-0000-0000B7850000}"/>
    <cellStyle name="SAPBEXresItem 14 2 6" xfId="19825" xr:uid="{00000000-0005-0000-0000-0000B8850000}"/>
    <cellStyle name="SAPBEXresItem 14 2 6 2" xfId="34766" xr:uid="{00000000-0005-0000-0000-0000B9850000}"/>
    <cellStyle name="SAPBEXresItem 14 2 7" xfId="20885" xr:uid="{00000000-0005-0000-0000-0000BA850000}"/>
    <cellStyle name="SAPBEXresItem 14 2 7 2" xfId="35812" xr:uid="{00000000-0005-0000-0000-0000BB850000}"/>
    <cellStyle name="SAPBEXresItem 14 2 8" xfId="38391" xr:uid="{F9A3F94D-1CCA-4A0E-80EF-5508F806AEDE}"/>
    <cellStyle name="SAPBEXresItem 14 2 9" xfId="44394" xr:uid="{726E0F7D-11D7-4E6F-ACB3-596F10117E92}"/>
    <cellStyle name="SAPBEXresItem 14 3" xfId="8844" xr:uid="{00000000-0005-0000-0000-0000BC850000}"/>
    <cellStyle name="SAPBEXresItem 14 3 2" xfId="24873" xr:uid="{00000000-0005-0000-0000-0000BD850000}"/>
    <cellStyle name="SAPBEXresItem 14 4" xfId="11671" xr:uid="{00000000-0005-0000-0000-0000BE850000}"/>
    <cellStyle name="SAPBEXresItem 14 4 2" xfId="27538" xr:uid="{00000000-0005-0000-0000-0000BF850000}"/>
    <cellStyle name="SAPBEXresItem 14 5" xfId="13735" xr:uid="{00000000-0005-0000-0000-0000C0850000}"/>
    <cellStyle name="SAPBEXresItem 14 5 2" xfId="29347" xr:uid="{00000000-0005-0000-0000-0000C1850000}"/>
    <cellStyle name="SAPBEXresItem 14 6" xfId="17023" xr:uid="{00000000-0005-0000-0000-0000C2850000}"/>
    <cellStyle name="SAPBEXresItem 14 6 2" xfId="32161" xr:uid="{00000000-0005-0000-0000-0000C3850000}"/>
    <cellStyle name="SAPBEXresItem 14 7" xfId="19633" xr:uid="{00000000-0005-0000-0000-0000C4850000}"/>
    <cellStyle name="SAPBEXresItem 14 7 2" xfId="34580" xr:uid="{00000000-0005-0000-0000-0000C5850000}"/>
    <cellStyle name="SAPBEXresItem 14 8" xfId="41986" xr:uid="{A3CC7053-CF27-4982-A6ED-EB8AC6B78D05}"/>
    <cellStyle name="SAPBEXresItem 14 9" xfId="43175" xr:uid="{124F2574-8800-488A-8593-52AFEACBA1E4}"/>
    <cellStyle name="SAPBEXresItem 15" xfId="3677" xr:uid="{00000000-0005-0000-0000-0000C6850000}"/>
    <cellStyle name="SAPBEXresItem 15 10" xfId="45369" xr:uid="{10F60DB1-FD05-49ED-9526-D17380D62D9E}"/>
    <cellStyle name="SAPBEXresItem 15 11" xfId="47695" xr:uid="{4F352279-C807-41E3-BF29-A743C0039602}"/>
    <cellStyle name="SAPBEXresItem 15 2" xfId="3918" xr:uid="{00000000-0005-0000-0000-0000C7850000}"/>
    <cellStyle name="SAPBEXresItem 15 2 10" xfId="46585" xr:uid="{10C0E3D9-8482-48EC-9226-632D9A063570}"/>
    <cellStyle name="SAPBEXresItem 15 2 11" xfId="48903" xr:uid="{046AB178-0F09-44B1-B9D6-448447150950}"/>
    <cellStyle name="SAPBEXresItem 15 2 2" xfId="9074" xr:uid="{00000000-0005-0000-0000-0000C8850000}"/>
    <cellStyle name="SAPBEXresItem 15 2 2 2" xfId="25070" xr:uid="{00000000-0005-0000-0000-0000C9850000}"/>
    <cellStyle name="SAPBEXresItem 15 2 3" xfId="11893" xr:uid="{00000000-0005-0000-0000-0000CA850000}"/>
    <cellStyle name="SAPBEXresItem 15 2 3 2" xfId="27737" xr:uid="{00000000-0005-0000-0000-0000CB850000}"/>
    <cellStyle name="SAPBEXresItem 15 2 4" xfId="13278" xr:uid="{00000000-0005-0000-0000-0000CC850000}"/>
    <cellStyle name="SAPBEXresItem 15 2 4 2" xfId="29022" xr:uid="{00000000-0005-0000-0000-0000CD850000}"/>
    <cellStyle name="SAPBEXresItem 15 2 5" xfId="17215" xr:uid="{00000000-0005-0000-0000-0000CE850000}"/>
    <cellStyle name="SAPBEXresItem 15 2 5 2" xfId="32337" xr:uid="{00000000-0005-0000-0000-0000CF850000}"/>
    <cellStyle name="SAPBEXresItem 15 2 6" xfId="19824" xr:uid="{00000000-0005-0000-0000-0000D0850000}"/>
    <cellStyle name="SAPBEXresItem 15 2 6 2" xfId="34765" xr:uid="{00000000-0005-0000-0000-0000D1850000}"/>
    <cellStyle name="SAPBEXresItem 15 2 7" xfId="21183" xr:uid="{00000000-0005-0000-0000-0000D2850000}"/>
    <cellStyle name="SAPBEXresItem 15 2 7 2" xfId="36109" xr:uid="{00000000-0005-0000-0000-0000D3850000}"/>
    <cellStyle name="SAPBEXresItem 15 2 8" xfId="38390" xr:uid="{4F51BB8C-F40B-488D-AD23-8CD16AF7EA29}"/>
    <cellStyle name="SAPBEXresItem 15 2 9" xfId="44395" xr:uid="{7A402224-1294-4EB7-A1E9-08CF91848AA6}"/>
    <cellStyle name="SAPBEXresItem 15 3" xfId="8845" xr:uid="{00000000-0005-0000-0000-0000D4850000}"/>
    <cellStyle name="SAPBEXresItem 15 3 2" xfId="24874" xr:uid="{00000000-0005-0000-0000-0000D5850000}"/>
    <cellStyle name="SAPBEXresItem 15 4" xfId="11672" xr:uid="{00000000-0005-0000-0000-0000D6850000}"/>
    <cellStyle name="SAPBEXresItem 15 4 2" xfId="27539" xr:uid="{00000000-0005-0000-0000-0000D7850000}"/>
    <cellStyle name="SAPBEXresItem 15 5" xfId="15261" xr:uid="{00000000-0005-0000-0000-0000D8850000}"/>
    <cellStyle name="SAPBEXresItem 15 5 2" xfId="30670" xr:uid="{00000000-0005-0000-0000-0000D9850000}"/>
    <cellStyle name="SAPBEXresItem 15 6" xfId="17024" xr:uid="{00000000-0005-0000-0000-0000DA850000}"/>
    <cellStyle name="SAPBEXresItem 15 6 2" xfId="32162" xr:uid="{00000000-0005-0000-0000-0000DB850000}"/>
    <cellStyle name="SAPBEXresItem 15 7" xfId="19634" xr:uid="{00000000-0005-0000-0000-0000DC850000}"/>
    <cellStyle name="SAPBEXresItem 15 7 2" xfId="34581" xr:uid="{00000000-0005-0000-0000-0000DD850000}"/>
    <cellStyle name="SAPBEXresItem 15 8" xfId="41810" xr:uid="{E01948BF-34A4-4266-A1A5-7597AC119139}"/>
    <cellStyle name="SAPBEXresItem 15 9" xfId="43176" xr:uid="{C25F967D-5A90-42BD-8DC0-CF0E30CCD0AC}"/>
    <cellStyle name="SAPBEXresItem 16" xfId="3678" xr:uid="{00000000-0005-0000-0000-0000DE850000}"/>
    <cellStyle name="SAPBEXresItem 16 10" xfId="47696" xr:uid="{35C894FB-C43F-4164-953D-DC18DDBF7BA2}"/>
    <cellStyle name="SAPBEXresItem 16 2" xfId="3917" xr:uid="{00000000-0005-0000-0000-0000DF850000}"/>
    <cellStyle name="SAPBEXresItem 16 2 10" xfId="46586" xr:uid="{262B3F55-40AA-4275-A00E-54255BBB1C8E}"/>
    <cellStyle name="SAPBEXresItem 16 2 11" xfId="48904" xr:uid="{06487F6F-2911-45F7-AB3B-0DB47CBB4B69}"/>
    <cellStyle name="SAPBEXresItem 16 2 2" xfId="9073" xr:uid="{00000000-0005-0000-0000-0000E0850000}"/>
    <cellStyle name="SAPBEXresItem 16 2 2 2" xfId="25069" xr:uid="{00000000-0005-0000-0000-0000E1850000}"/>
    <cellStyle name="SAPBEXresItem 16 2 3" xfId="11892" xr:uid="{00000000-0005-0000-0000-0000E2850000}"/>
    <cellStyle name="SAPBEXresItem 16 2 3 2" xfId="27736" xr:uid="{00000000-0005-0000-0000-0000E3850000}"/>
    <cellStyle name="SAPBEXresItem 16 2 4" xfId="14490" xr:uid="{00000000-0005-0000-0000-0000E4850000}"/>
    <cellStyle name="SAPBEXresItem 16 2 4 2" xfId="30006" xr:uid="{00000000-0005-0000-0000-0000E5850000}"/>
    <cellStyle name="SAPBEXresItem 16 2 5" xfId="17214" xr:uid="{00000000-0005-0000-0000-0000E6850000}"/>
    <cellStyle name="SAPBEXresItem 16 2 5 2" xfId="32336" xr:uid="{00000000-0005-0000-0000-0000E7850000}"/>
    <cellStyle name="SAPBEXresItem 16 2 6" xfId="19823" xr:uid="{00000000-0005-0000-0000-0000E8850000}"/>
    <cellStyle name="SAPBEXresItem 16 2 6 2" xfId="34764" xr:uid="{00000000-0005-0000-0000-0000E9850000}"/>
    <cellStyle name="SAPBEXresItem 16 2 7" xfId="22003" xr:uid="{00000000-0005-0000-0000-0000EA850000}"/>
    <cellStyle name="SAPBEXresItem 16 2 7 2" xfId="36922" xr:uid="{00000000-0005-0000-0000-0000EB850000}"/>
    <cellStyle name="SAPBEXresItem 16 2 8" xfId="38389" xr:uid="{3422B146-C305-4F7C-914F-510CA159E582}"/>
    <cellStyle name="SAPBEXresItem 16 2 9" xfId="44396" xr:uid="{E10A10D3-2C07-423E-8F4D-1715110D94C5}"/>
    <cellStyle name="SAPBEXresItem 16 3" xfId="8846" xr:uid="{00000000-0005-0000-0000-0000EC850000}"/>
    <cellStyle name="SAPBEXresItem 16 3 2" xfId="24875" xr:uid="{00000000-0005-0000-0000-0000ED850000}"/>
    <cellStyle name="SAPBEXresItem 16 4" xfId="11673" xr:uid="{00000000-0005-0000-0000-0000EE850000}"/>
    <cellStyle name="SAPBEXresItem 16 4 2" xfId="27540" xr:uid="{00000000-0005-0000-0000-0000EF850000}"/>
    <cellStyle name="SAPBEXresItem 16 5" xfId="10507" xr:uid="{00000000-0005-0000-0000-0000F0850000}"/>
    <cellStyle name="SAPBEXresItem 16 5 2" xfId="26429" xr:uid="{00000000-0005-0000-0000-0000F1850000}"/>
    <cellStyle name="SAPBEXresItem 16 6" xfId="17025" xr:uid="{00000000-0005-0000-0000-0000F2850000}"/>
    <cellStyle name="SAPBEXresItem 16 6 2" xfId="32163" xr:uid="{00000000-0005-0000-0000-0000F3850000}"/>
    <cellStyle name="SAPBEXresItem 16 7" xfId="19635" xr:uid="{00000000-0005-0000-0000-0000F4850000}"/>
    <cellStyle name="SAPBEXresItem 16 7 2" xfId="34582" xr:uid="{00000000-0005-0000-0000-0000F5850000}"/>
    <cellStyle name="SAPBEXresItem 16 8" xfId="41809" xr:uid="{36DD6012-35B2-4FB6-B196-A24B9FD4253C}"/>
    <cellStyle name="SAPBEXresItem 16 9" xfId="45370" xr:uid="{5C416A90-685B-48FD-BF41-FDABCBCFFD18}"/>
    <cellStyle name="SAPBEXresItem 17" xfId="4891" xr:uid="{00000000-0005-0000-0000-0000F6850000}"/>
    <cellStyle name="SAPBEXresItem 17 10" xfId="45540" xr:uid="{5A438D3E-7972-42BF-B312-23306157688C}"/>
    <cellStyle name="SAPBEXresItem 17 11" xfId="47862" xr:uid="{90CFCB3A-40AB-4F19-83FC-DA231E80B525}"/>
    <cellStyle name="SAPBEXresItem 17 2" xfId="10046" xr:uid="{00000000-0005-0000-0000-0000F7850000}"/>
    <cellStyle name="SAPBEXresItem 17 2 2" xfId="26028" xr:uid="{00000000-0005-0000-0000-0000F8850000}"/>
    <cellStyle name="SAPBEXresItem 17 3" xfId="12864" xr:uid="{00000000-0005-0000-0000-0000F9850000}"/>
    <cellStyle name="SAPBEXresItem 17 3 2" xfId="28705" xr:uid="{00000000-0005-0000-0000-0000FA850000}"/>
    <cellStyle name="SAPBEXresItem 17 4" xfId="15176" xr:uid="{00000000-0005-0000-0000-0000FB850000}"/>
    <cellStyle name="SAPBEXresItem 17 4 2" xfId="30592" xr:uid="{00000000-0005-0000-0000-0000FC850000}"/>
    <cellStyle name="SAPBEXresItem 17 5" xfId="18185" xr:uid="{00000000-0005-0000-0000-0000FD850000}"/>
    <cellStyle name="SAPBEXresItem 17 5 2" xfId="33291" xr:uid="{00000000-0005-0000-0000-0000FE850000}"/>
    <cellStyle name="SAPBEXresItem 17 6" xfId="20792" xr:uid="{00000000-0005-0000-0000-0000FF850000}"/>
    <cellStyle name="SAPBEXresItem 17 6 2" xfId="35725" xr:uid="{00000000-0005-0000-0000-000000860000}"/>
    <cellStyle name="SAPBEXresItem 17 7" xfId="20945" xr:uid="{00000000-0005-0000-0000-000001860000}"/>
    <cellStyle name="SAPBEXresItem 17 7 2" xfId="35871" xr:uid="{00000000-0005-0000-0000-000002860000}"/>
    <cellStyle name="SAPBEXresItem 17 8" xfId="40382" xr:uid="{F5714D1C-286A-4CAC-A434-1E49052B643A}"/>
    <cellStyle name="SAPBEXresItem 17 9" xfId="38855" xr:uid="{3CE2AEE1-37FB-4BF8-9A6A-772D6274DF2E}"/>
    <cellStyle name="SAPBEXresItem 18" xfId="5986" xr:uid="{00000000-0005-0000-0000-000003860000}"/>
    <cellStyle name="SAPBEXresItem 18 2" xfId="22955" xr:uid="{00000000-0005-0000-0000-000004860000}"/>
    <cellStyle name="SAPBEXresItem 19" xfId="5478" xr:uid="{00000000-0005-0000-0000-000005860000}"/>
    <cellStyle name="SAPBEXresItem 19 2" xfId="22698" xr:uid="{00000000-0005-0000-0000-000006860000}"/>
    <cellStyle name="SAPBEXresItem 2" xfId="945" xr:uid="{00000000-0005-0000-0000-000007860000}"/>
    <cellStyle name="SAPBEXresItem 2 10" xfId="13206" xr:uid="{00000000-0005-0000-0000-000008860000}"/>
    <cellStyle name="SAPBEXresItem 2 10 2" xfId="28983" xr:uid="{00000000-0005-0000-0000-000009860000}"/>
    <cellStyle name="SAPBEXresItem 2 11" xfId="5121" xr:uid="{00000000-0005-0000-0000-00000A860000}"/>
    <cellStyle name="SAPBEXresItem 2 12" xfId="22184" xr:uid="{00000000-0005-0000-0000-00000B860000}"/>
    <cellStyle name="SAPBEXresItem 2 13" xfId="38070" xr:uid="{00000000-0005-0000-0000-00000C860000}"/>
    <cellStyle name="SAPBEXresItem 2 14" xfId="41318" xr:uid="{EE6C4C32-8A22-45D0-9B1B-F88562D91A16}"/>
    <cellStyle name="SAPBEXresItem 2 15" xfId="40011" xr:uid="{020466C0-FB4C-404B-B181-D1A235448669}"/>
    <cellStyle name="SAPBEXresItem 2 16" xfId="43325" xr:uid="{AD955DDB-D3AF-4AA3-AE09-8CD586E05C0B}"/>
    <cellStyle name="SAPBEXresItem 2 17" xfId="43393" xr:uid="{6C42156E-598F-428C-944F-9B39FECC0F27}"/>
    <cellStyle name="SAPBEXresItem 2 2" xfId="946" xr:uid="{00000000-0005-0000-0000-00000D860000}"/>
    <cellStyle name="SAPBEXresItem 2 2 10" xfId="42364" xr:uid="{211A29AB-BF57-44BE-A146-C8E498D673A7}"/>
    <cellStyle name="SAPBEXresItem 2 2 11" xfId="46897" xr:uid="{3F487ADF-5DB3-499A-ADAB-B14BBE810BD6}"/>
    <cellStyle name="SAPBEXresItem 2 2 12" xfId="49200" xr:uid="{FD2FB85A-0FE2-48C8-AE14-1826C6BB2E48}"/>
    <cellStyle name="SAPBEXresItem 2 2 2" xfId="5326" xr:uid="{00000000-0005-0000-0000-00000E860000}"/>
    <cellStyle name="SAPBEXresItem 2 2 2 2" xfId="22607" xr:uid="{00000000-0005-0000-0000-00000F860000}"/>
    <cellStyle name="SAPBEXresItem 2 2 3" xfId="6822" xr:uid="{00000000-0005-0000-0000-000010860000}"/>
    <cellStyle name="SAPBEXresItem 2 2 3 2" xfId="23273" xr:uid="{00000000-0005-0000-0000-000011860000}"/>
    <cellStyle name="SAPBEXresItem 2 2 4" xfId="5909" xr:uid="{00000000-0005-0000-0000-000012860000}"/>
    <cellStyle name="SAPBEXresItem 2 2 4 2" xfId="22893" xr:uid="{00000000-0005-0000-0000-000013860000}"/>
    <cellStyle name="SAPBEXresItem 2 2 5" xfId="7041" xr:uid="{00000000-0005-0000-0000-000014860000}"/>
    <cellStyle name="SAPBEXresItem 2 2 5 2" xfId="23396" xr:uid="{00000000-0005-0000-0000-000015860000}"/>
    <cellStyle name="SAPBEXresItem 2 2 6" xfId="15848" xr:uid="{00000000-0005-0000-0000-000016860000}"/>
    <cellStyle name="SAPBEXresItem 2 2 6 2" xfId="31073" xr:uid="{00000000-0005-0000-0000-000017860000}"/>
    <cellStyle name="SAPBEXresItem 2 2 7" xfId="18480" xr:uid="{00000000-0005-0000-0000-000018860000}"/>
    <cellStyle name="SAPBEXresItem 2 2 7 2" xfId="33507" xr:uid="{00000000-0005-0000-0000-000019860000}"/>
    <cellStyle name="SAPBEXresItem 2 2 8" xfId="5122" xr:uid="{00000000-0005-0000-0000-00001A860000}"/>
    <cellStyle name="SAPBEXresItem 2 2 9" xfId="38071" xr:uid="{00000000-0005-0000-0000-00001B860000}"/>
    <cellStyle name="SAPBEXresItem 2 3" xfId="3679" xr:uid="{00000000-0005-0000-0000-00001C860000}"/>
    <cellStyle name="SAPBEXresItem 2 3 10" xfId="41442" xr:uid="{AF5F6D62-B4CF-4919-98F4-BCCD4F1C77FA}"/>
    <cellStyle name="SAPBEXresItem 2 3 11" xfId="38964" xr:uid="{2545946B-7533-4783-A634-573E102AE118}"/>
    <cellStyle name="SAPBEXresItem 2 3 12" xfId="46744" xr:uid="{7086EAC5-96EE-4B24-9CA5-FD2EC0F27D1F}"/>
    <cellStyle name="SAPBEXresItem 2 3 13" xfId="49060" xr:uid="{2B63CD20-76B4-4407-8077-881CED978DB8}"/>
    <cellStyle name="SAPBEXresItem 2 3 2" xfId="8847" xr:uid="{00000000-0005-0000-0000-00001D860000}"/>
    <cellStyle name="SAPBEXresItem 2 3 2 2" xfId="24876" xr:uid="{00000000-0005-0000-0000-00001E860000}"/>
    <cellStyle name="SAPBEXresItem 2 3 3" xfId="11674" xr:uid="{00000000-0005-0000-0000-00001F860000}"/>
    <cellStyle name="SAPBEXresItem 2 3 3 2" xfId="27541" xr:uid="{00000000-0005-0000-0000-000020860000}"/>
    <cellStyle name="SAPBEXresItem 2 3 4" xfId="10506" xr:uid="{00000000-0005-0000-0000-000021860000}"/>
    <cellStyle name="SAPBEXresItem 2 3 4 2" xfId="26428" xr:uid="{00000000-0005-0000-0000-000022860000}"/>
    <cellStyle name="SAPBEXresItem 2 3 5" xfId="17026" xr:uid="{00000000-0005-0000-0000-000023860000}"/>
    <cellStyle name="SAPBEXresItem 2 3 5 2" xfId="32164" xr:uid="{00000000-0005-0000-0000-000024860000}"/>
    <cellStyle name="SAPBEXresItem 2 3 6" xfId="19636" xr:uid="{00000000-0005-0000-0000-000025860000}"/>
    <cellStyle name="SAPBEXresItem 2 3 6 2" xfId="34583" xr:uid="{00000000-0005-0000-0000-000026860000}"/>
    <cellStyle name="SAPBEXresItem 2 3 7" xfId="21543" xr:uid="{00000000-0005-0000-0000-000027860000}"/>
    <cellStyle name="SAPBEXresItem 2 3 7 2" xfId="36469" xr:uid="{00000000-0005-0000-0000-000028860000}"/>
    <cellStyle name="SAPBEXresItem 2 3 8" xfId="6419" xr:uid="{00000000-0005-0000-0000-000029860000}"/>
    <cellStyle name="SAPBEXresItem 2 3 9" xfId="22150" xr:uid="{00000000-0005-0000-0000-00002A860000}"/>
    <cellStyle name="SAPBEXresItem 2 4" xfId="3916" xr:uid="{00000000-0005-0000-0000-00002B860000}"/>
    <cellStyle name="SAPBEXresItem 2 4 10" xfId="43356" xr:uid="{1D3F07A5-9FA5-410B-9DF9-BCD51908C8FA}"/>
    <cellStyle name="SAPBEXresItem 2 4 11" xfId="45541" xr:uid="{C2A1ED20-9CEF-4FCC-837D-DD758C378A77}"/>
    <cellStyle name="SAPBEXresItem 2 4 12" xfId="47863" xr:uid="{CB97D0E4-1804-43C7-A92C-492C1EBB5807}"/>
    <cellStyle name="SAPBEXresItem 2 4 2" xfId="9072" xr:uid="{00000000-0005-0000-0000-00002C860000}"/>
    <cellStyle name="SAPBEXresItem 2 4 2 2" xfId="25068" xr:uid="{00000000-0005-0000-0000-00002D860000}"/>
    <cellStyle name="SAPBEXresItem 2 4 3" xfId="11891" xr:uid="{00000000-0005-0000-0000-00002E860000}"/>
    <cellStyle name="SAPBEXresItem 2 4 3 2" xfId="27735" xr:uid="{00000000-0005-0000-0000-00002F860000}"/>
    <cellStyle name="SAPBEXresItem 2 4 4" xfId="14928" xr:uid="{00000000-0005-0000-0000-000030860000}"/>
    <cellStyle name="SAPBEXresItem 2 4 4 2" xfId="30379" xr:uid="{00000000-0005-0000-0000-000031860000}"/>
    <cellStyle name="SAPBEXresItem 2 4 5" xfId="17213" xr:uid="{00000000-0005-0000-0000-000032860000}"/>
    <cellStyle name="SAPBEXresItem 2 4 5 2" xfId="32335" xr:uid="{00000000-0005-0000-0000-000033860000}"/>
    <cellStyle name="SAPBEXresItem 2 4 6" xfId="19822" xr:uid="{00000000-0005-0000-0000-000034860000}"/>
    <cellStyle name="SAPBEXresItem 2 4 6 2" xfId="34763" xr:uid="{00000000-0005-0000-0000-000035860000}"/>
    <cellStyle name="SAPBEXresItem 2 4 7" xfId="21182" xr:uid="{00000000-0005-0000-0000-000036860000}"/>
    <cellStyle name="SAPBEXresItem 2 4 7 2" xfId="36108" xr:uid="{00000000-0005-0000-0000-000037860000}"/>
    <cellStyle name="SAPBEXresItem 2 4 8" xfId="40383" xr:uid="{A255A230-DE97-4E18-8151-3DBA006CD019}"/>
    <cellStyle name="SAPBEXresItem 2 4 9" xfId="38854" xr:uid="{048EBD95-B360-49B7-AC34-327FCDF28EBF}"/>
    <cellStyle name="SAPBEXresItem 2 5" xfId="5327" xr:uid="{00000000-0005-0000-0000-000038860000}"/>
    <cellStyle name="SAPBEXresItem 2 5 2" xfId="22608" xr:uid="{00000000-0005-0000-0000-000039860000}"/>
    <cellStyle name="SAPBEXresItem 2 6" xfId="6823" xr:uid="{00000000-0005-0000-0000-00003A860000}"/>
    <cellStyle name="SAPBEXresItem 2 6 2" xfId="23274" xr:uid="{00000000-0005-0000-0000-00003B860000}"/>
    <cellStyle name="SAPBEXresItem 2 7" xfId="13388" xr:uid="{00000000-0005-0000-0000-00003C860000}"/>
    <cellStyle name="SAPBEXresItem 2 7 2" xfId="29070" xr:uid="{00000000-0005-0000-0000-00003D860000}"/>
    <cellStyle name="SAPBEXresItem 2 8" xfId="5248" xr:uid="{00000000-0005-0000-0000-00003E860000}"/>
    <cellStyle name="SAPBEXresItem 2 8 2" xfId="22560" xr:uid="{00000000-0005-0000-0000-00003F860000}"/>
    <cellStyle name="SAPBEXresItem 2 9" xfId="6708" xr:uid="{00000000-0005-0000-0000-000040860000}"/>
    <cellStyle name="SAPBEXresItem 2 9 2" xfId="23199" xr:uid="{00000000-0005-0000-0000-000041860000}"/>
    <cellStyle name="SAPBEXresItem 20" xfId="13079" xr:uid="{00000000-0005-0000-0000-000042860000}"/>
    <cellStyle name="SAPBEXresItem 20 2" xfId="28859" xr:uid="{00000000-0005-0000-0000-000043860000}"/>
    <cellStyle name="SAPBEXresItem 21" xfId="13222" xr:uid="{00000000-0005-0000-0000-000044860000}"/>
    <cellStyle name="SAPBEXresItem 21 2" xfId="28990" xr:uid="{00000000-0005-0000-0000-000045860000}"/>
    <cellStyle name="SAPBEXresItem 22" xfId="6765" xr:uid="{00000000-0005-0000-0000-000046860000}"/>
    <cellStyle name="SAPBEXresItem 22 2" xfId="23239" xr:uid="{00000000-0005-0000-0000-000047860000}"/>
    <cellStyle name="SAPBEXresItem 23" xfId="40183" xr:uid="{89C2B304-EF38-4CEB-936D-A94A37593BC8}"/>
    <cellStyle name="SAPBEXresItem 24" xfId="44529" xr:uid="{3549889F-D305-4D63-BBA8-FBB4E315FA9E}"/>
    <cellStyle name="SAPBEXresItem 25" xfId="41243" xr:uid="{8754273C-9FA8-4A41-851A-C8304D22BB41}"/>
    <cellStyle name="SAPBEXresItem 3" xfId="947" xr:uid="{00000000-0005-0000-0000-000048860000}"/>
    <cellStyle name="SAPBEXresItem 3 10" xfId="5123" xr:uid="{00000000-0005-0000-0000-000049860000}"/>
    <cellStyle name="SAPBEXresItem 3 11" xfId="38214" xr:uid="{58F81F10-4044-4C5B-935B-237D99B03F66}"/>
    <cellStyle name="SAPBEXresItem 3 12" xfId="43178" xr:uid="{65EDB8FD-34A2-4FF1-B276-62AAEA76E8EE}"/>
    <cellStyle name="SAPBEXresItem 3 13" xfId="45371" xr:uid="{49DA20B4-CD40-4D93-AF5C-3419307CF2B1}"/>
    <cellStyle name="SAPBEXresItem 3 14" xfId="47697" xr:uid="{40FB10F1-7844-4070-9F8F-4F06EAD8A254}"/>
    <cellStyle name="SAPBEXresItem 3 2" xfId="948" xr:uid="{00000000-0005-0000-0000-00004A860000}"/>
    <cellStyle name="SAPBEXresItem 3 2 10" xfId="44841" xr:uid="{CB81D11F-82A2-40C0-B48A-73256EFF542E}"/>
    <cellStyle name="SAPBEXresItem 3 2 11" xfId="46898" xr:uid="{80A72FE3-C020-4411-A811-4188B99DA67D}"/>
    <cellStyle name="SAPBEXresItem 3 2 12" xfId="49201" xr:uid="{B077A02C-4C40-4D71-B6EC-C9D951C88AE5}"/>
    <cellStyle name="SAPBEXresItem 3 2 2" xfId="5324" xr:uid="{00000000-0005-0000-0000-00004B860000}"/>
    <cellStyle name="SAPBEXresItem 3 2 2 2" xfId="22605" xr:uid="{00000000-0005-0000-0000-00004C860000}"/>
    <cellStyle name="SAPBEXresItem 3 2 3" xfId="7625" xr:uid="{00000000-0005-0000-0000-00004D860000}"/>
    <cellStyle name="SAPBEXresItem 3 2 3 2" xfId="23764" xr:uid="{00000000-0005-0000-0000-00004E860000}"/>
    <cellStyle name="SAPBEXresItem 3 2 4" xfId="5910" xr:uid="{00000000-0005-0000-0000-00004F860000}"/>
    <cellStyle name="SAPBEXresItem 3 2 4 2" xfId="22894" xr:uid="{00000000-0005-0000-0000-000050860000}"/>
    <cellStyle name="SAPBEXresItem 3 2 5" xfId="14722" xr:uid="{00000000-0005-0000-0000-000051860000}"/>
    <cellStyle name="SAPBEXresItem 3 2 5 2" xfId="30197" xr:uid="{00000000-0005-0000-0000-000052860000}"/>
    <cellStyle name="SAPBEXresItem 3 2 6" xfId="13541" xr:uid="{00000000-0005-0000-0000-000053860000}"/>
    <cellStyle name="SAPBEXresItem 3 2 6 2" xfId="29166" xr:uid="{00000000-0005-0000-0000-000054860000}"/>
    <cellStyle name="SAPBEXresItem 3 2 7" xfId="18479" xr:uid="{00000000-0005-0000-0000-000055860000}"/>
    <cellStyle name="SAPBEXresItem 3 2 7 2" xfId="33506" xr:uid="{00000000-0005-0000-0000-000056860000}"/>
    <cellStyle name="SAPBEXresItem 3 2 8" xfId="5124" xr:uid="{00000000-0005-0000-0000-000057860000}"/>
    <cellStyle name="SAPBEXresItem 3 2 9" xfId="42365" xr:uid="{EC53F90D-0CD9-47FC-AE54-6890B25A7323}"/>
    <cellStyle name="SAPBEXresItem 3 3" xfId="3915" xr:uid="{00000000-0005-0000-0000-000058860000}"/>
    <cellStyle name="SAPBEXresItem 3 3 10" xfId="44556" xr:uid="{16944167-DE2A-4F7E-9434-CB66AD5CC4CE}"/>
    <cellStyle name="SAPBEXresItem 3 3 11" xfId="46745" xr:uid="{3269EE2D-0D5F-4AC0-88F5-1970C073F0FF}"/>
    <cellStyle name="SAPBEXresItem 3 3 12" xfId="49061" xr:uid="{1A8AC585-0EF2-4BC6-AF14-C7CBFF439635}"/>
    <cellStyle name="SAPBEXresItem 3 3 2" xfId="9071" xr:uid="{00000000-0005-0000-0000-000059860000}"/>
    <cellStyle name="SAPBEXresItem 3 3 2 2" xfId="25067" xr:uid="{00000000-0005-0000-0000-00005A860000}"/>
    <cellStyle name="SAPBEXresItem 3 3 3" xfId="11890" xr:uid="{00000000-0005-0000-0000-00005B860000}"/>
    <cellStyle name="SAPBEXresItem 3 3 3 2" xfId="27734" xr:uid="{00000000-0005-0000-0000-00005C860000}"/>
    <cellStyle name="SAPBEXresItem 3 3 4" xfId="13721" xr:uid="{00000000-0005-0000-0000-00005D860000}"/>
    <cellStyle name="SAPBEXresItem 3 3 4 2" xfId="29334" xr:uid="{00000000-0005-0000-0000-00005E860000}"/>
    <cellStyle name="SAPBEXresItem 3 3 5" xfId="17212" xr:uid="{00000000-0005-0000-0000-00005F860000}"/>
    <cellStyle name="SAPBEXresItem 3 3 5 2" xfId="32334" xr:uid="{00000000-0005-0000-0000-000060860000}"/>
    <cellStyle name="SAPBEXresItem 3 3 6" xfId="19821" xr:uid="{00000000-0005-0000-0000-000061860000}"/>
    <cellStyle name="SAPBEXresItem 3 3 6 2" xfId="34762" xr:uid="{00000000-0005-0000-0000-000062860000}"/>
    <cellStyle name="SAPBEXresItem 3 3 7" xfId="22004" xr:uid="{00000000-0005-0000-0000-000063860000}"/>
    <cellStyle name="SAPBEXresItem 3 3 7 2" xfId="36923" xr:uid="{00000000-0005-0000-0000-000064860000}"/>
    <cellStyle name="SAPBEXresItem 3 3 8" xfId="41443" xr:uid="{A2409306-AA98-4E09-89CE-1335EFCCF2B3}"/>
    <cellStyle name="SAPBEXresItem 3 3 9" xfId="38963" xr:uid="{12C6883F-5E3C-43C2-B98F-0901EE01234B}"/>
    <cellStyle name="SAPBEXresItem 3 4" xfId="5325" xr:uid="{00000000-0005-0000-0000-000065860000}"/>
    <cellStyle name="SAPBEXresItem 3 4 2" xfId="22606" xr:uid="{00000000-0005-0000-0000-000066860000}"/>
    <cellStyle name="SAPBEXresItem 3 4 3" xfId="41286" xr:uid="{297D50BF-6DCD-4409-80B5-58BDE5B3D753}"/>
    <cellStyle name="SAPBEXresItem 3 4 4" xfId="38388" xr:uid="{3FDCF88F-2F34-4D59-87FE-E8EC2DD95A35}"/>
    <cellStyle name="SAPBEXresItem 3 4 5" xfId="44397" xr:uid="{CF421803-5A4D-498D-8CAF-1239E2C5857C}"/>
    <cellStyle name="SAPBEXresItem 3 4 6" xfId="46587" xr:uid="{A7929154-1370-47C5-8193-88FE345C2908}"/>
    <cellStyle name="SAPBEXresItem 3 4 7" xfId="48905" xr:uid="{ED34F200-8957-4148-879C-F05168C7A6DC}"/>
    <cellStyle name="SAPBEXresItem 3 5" xfId="7626" xr:uid="{00000000-0005-0000-0000-000067860000}"/>
    <cellStyle name="SAPBEXresItem 3 5 2" xfId="23765" xr:uid="{00000000-0005-0000-0000-000068860000}"/>
    <cellStyle name="SAPBEXresItem 3 6" xfId="13389" xr:uid="{00000000-0005-0000-0000-000069860000}"/>
    <cellStyle name="SAPBEXresItem 3 6 2" xfId="29071" xr:uid="{00000000-0005-0000-0000-00006A860000}"/>
    <cellStyle name="SAPBEXresItem 3 7" xfId="13071" xr:uid="{00000000-0005-0000-0000-00006B860000}"/>
    <cellStyle name="SAPBEXresItem 3 7 2" xfId="28854" xr:uid="{00000000-0005-0000-0000-00006C860000}"/>
    <cellStyle name="SAPBEXresItem 3 8" xfId="17151" xr:uid="{00000000-0005-0000-0000-00006D860000}"/>
    <cellStyle name="SAPBEXresItem 3 8 2" xfId="32276" xr:uid="{00000000-0005-0000-0000-00006E860000}"/>
    <cellStyle name="SAPBEXresItem 3 9" xfId="15810" xr:uid="{00000000-0005-0000-0000-00006F860000}"/>
    <cellStyle name="SAPBEXresItem 3 9 2" xfId="31054" xr:uid="{00000000-0005-0000-0000-000070860000}"/>
    <cellStyle name="SAPBEXresItem 4" xfId="949" xr:uid="{00000000-0005-0000-0000-000071860000}"/>
    <cellStyle name="SAPBEXresItem 4 10" xfId="5125" xr:uid="{00000000-0005-0000-0000-000072860000}"/>
    <cellStyle name="SAPBEXresItem 4 11" xfId="38072" xr:uid="{00000000-0005-0000-0000-000073860000}"/>
    <cellStyle name="SAPBEXresItem 4 12" xfId="41384" xr:uid="{81FE6D61-2580-4C74-A06F-0E2F7C498EF9}"/>
    <cellStyle name="SAPBEXresItem 4 13" xfId="43179" xr:uid="{C99D54C6-1D96-4DE4-BAB3-6A5AFA20AD36}"/>
    <cellStyle name="SAPBEXresItem 4 14" xfId="45372" xr:uid="{0BE062CC-CEA0-4CFE-9023-EF08B4B7E28C}"/>
    <cellStyle name="SAPBEXresItem 4 15" xfId="47698" xr:uid="{8FC36DF2-D164-47A6-9A74-ED195F2160AC}"/>
    <cellStyle name="SAPBEXresItem 4 2" xfId="3681" xr:uid="{00000000-0005-0000-0000-000074860000}"/>
    <cellStyle name="SAPBEXresItem 4 2 10" xfId="42366" xr:uid="{0275A7B9-5FB2-421E-A4CC-6B3399C3F976}"/>
    <cellStyle name="SAPBEXresItem 4 2 11" xfId="46899" xr:uid="{4AB1C46D-F81E-4F22-808B-B7AC33DA6F6A}"/>
    <cellStyle name="SAPBEXresItem 4 2 12" xfId="49202" xr:uid="{DF3EEB69-C21E-4A77-951B-807E970ADDF4}"/>
    <cellStyle name="SAPBEXresItem 4 2 2" xfId="8849" xr:uid="{00000000-0005-0000-0000-000075860000}"/>
    <cellStyle name="SAPBEXresItem 4 2 2 2" xfId="24878" xr:uid="{00000000-0005-0000-0000-000076860000}"/>
    <cellStyle name="SAPBEXresItem 4 2 3" xfId="11676" xr:uid="{00000000-0005-0000-0000-000077860000}"/>
    <cellStyle name="SAPBEXresItem 4 2 3 2" xfId="27543" xr:uid="{00000000-0005-0000-0000-000078860000}"/>
    <cellStyle name="SAPBEXresItem 4 2 4" xfId="15259" xr:uid="{00000000-0005-0000-0000-000079860000}"/>
    <cellStyle name="SAPBEXresItem 4 2 4 2" xfId="30668" xr:uid="{00000000-0005-0000-0000-00007A860000}"/>
    <cellStyle name="SAPBEXresItem 4 2 5" xfId="17028" xr:uid="{00000000-0005-0000-0000-00007B860000}"/>
    <cellStyle name="SAPBEXresItem 4 2 5 2" xfId="32166" xr:uid="{00000000-0005-0000-0000-00007C860000}"/>
    <cellStyle name="SAPBEXresItem 4 2 6" xfId="19638" xr:uid="{00000000-0005-0000-0000-00007D860000}"/>
    <cellStyle name="SAPBEXresItem 4 2 6 2" xfId="34585" xr:uid="{00000000-0005-0000-0000-00007E860000}"/>
    <cellStyle name="SAPBEXresItem 4 2 7" xfId="21544" xr:uid="{00000000-0005-0000-0000-00007F860000}"/>
    <cellStyle name="SAPBEXresItem 4 2 7 2" xfId="36470" xr:uid="{00000000-0005-0000-0000-000080860000}"/>
    <cellStyle name="SAPBEXresItem 4 2 8" xfId="6420" xr:uid="{00000000-0005-0000-0000-000081860000}"/>
    <cellStyle name="SAPBEXresItem 4 2 9" xfId="41926" xr:uid="{F10FA5F0-521C-4A76-81F6-C32591F16BD4}"/>
    <cellStyle name="SAPBEXresItem 4 3" xfId="3914" xr:uid="{00000000-0005-0000-0000-000082860000}"/>
    <cellStyle name="SAPBEXresItem 4 3 10" xfId="46588" xr:uid="{55E5620A-6022-4EB0-AEBD-A67E91C50AE0}"/>
    <cellStyle name="SAPBEXresItem 4 3 11" xfId="48906" xr:uid="{D663D4A6-8EA8-4437-B0E6-24AFE9D8B66E}"/>
    <cellStyle name="SAPBEXresItem 4 3 2" xfId="9070" xr:uid="{00000000-0005-0000-0000-000083860000}"/>
    <cellStyle name="SAPBEXresItem 4 3 2 2" xfId="25066" xr:uid="{00000000-0005-0000-0000-000084860000}"/>
    <cellStyle name="SAPBEXresItem 4 3 3" xfId="11889" xr:uid="{00000000-0005-0000-0000-000085860000}"/>
    <cellStyle name="SAPBEXresItem 4 3 3 2" xfId="27733" xr:uid="{00000000-0005-0000-0000-000086860000}"/>
    <cellStyle name="SAPBEXresItem 4 3 4" xfId="13053" xr:uid="{00000000-0005-0000-0000-000087860000}"/>
    <cellStyle name="SAPBEXresItem 4 3 4 2" xfId="28840" xr:uid="{00000000-0005-0000-0000-000088860000}"/>
    <cellStyle name="SAPBEXresItem 4 3 5" xfId="17211" xr:uid="{00000000-0005-0000-0000-000089860000}"/>
    <cellStyle name="SAPBEXresItem 4 3 5 2" xfId="32333" xr:uid="{00000000-0005-0000-0000-00008A860000}"/>
    <cellStyle name="SAPBEXresItem 4 3 6" xfId="19820" xr:uid="{00000000-0005-0000-0000-00008B860000}"/>
    <cellStyle name="SAPBEXresItem 4 3 6 2" xfId="34761" xr:uid="{00000000-0005-0000-0000-00008C860000}"/>
    <cellStyle name="SAPBEXresItem 4 3 7" xfId="18432" xr:uid="{00000000-0005-0000-0000-00008D860000}"/>
    <cellStyle name="SAPBEXresItem 4 3 7 2" xfId="33483" xr:uid="{00000000-0005-0000-0000-00008E860000}"/>
    <cellStyle name="SAPBEXresItem 4 3 8" xfId="38387" xr:uid="{1E5EC214-3DBF-494A-AD77-85B110EBACAF}"/>
    <cellStyle name="SAPBEXresItem 4 3 9" xfId="44398" xr:uid="{9A8E04FD-206E-45E2-B352-2B3B324A05D3}"/>
    <cellStyle name="SAPBEXresItem 4 4" xfId="5323" xr:uid="{00000000-0005-0000-0000-00008F860000}"/>
    <cellStyle name="SAPBEXresItem 4 4 2" xfId="22604" xr:uid="{00000000-0005-0000-0000-000090860000}"/>
    <cellStyle name="SAPBEXresItem 4 5" xfId="7624" xr:uid="{00000000-0005-0000-0000-000091860000}"/>
    <cellStyle name="SAPBEXresItem 4 5 2" xfId="23763" xr:uid="{00000000-0005-0000-0000-000092860000}"/>
    <cellStyle name="SAPBEXresItem 4 6" xfId="13390" xr:uid="{00000000-0005-0000-0000-000093860000}"/>
    <cellStyle name="SAPBEXresItem 4 6 2" xfId="29072" xr:uid="{00000000-0005-0000-0000-000094860000}"/>
    <cellStyle name="SAPBEXresItem 4 7" xfId="13495" xr:uid="{00000000-0005-0000-0000-000095860000}"/>
    <cellStyle name="SAPBEXresItem 4 7 2" xfId="29130" xr:uid="{00000000-0005-0000-0000-000096860000}"/>
    <cellStyle name="SAPBEXresItem 4 8" xfId="13275" xr:uid="{00000000-0005-0000-0000-000097860000}"/>
    <cellStyle name="SAPBEXresItem 4 8 2" xfId="29020" xr:uid="{00000000-0005-0000-0000-000098860000}"/>
    <cellStyle name="SAPBEXresItem 4 9" xfId="15811" xr:uid="{00000000-0005-0000-0000-000099860000}"/>
    <cellStyle name="SAPBEXresItem 4 9 2" xfId="31055" xr:uid="{00000000-0005-0000-0000-00009A860000}"/>
    <cellStyle name="SAPBEXresItem 5" xfId="950" xr:uid="{00000000-0005-0000-0000-00009B860000}"/>
    <cellStyle name="SAPBEXresItem 5 10" xfId="5126" xr:uid="{00000000-0005-0000-0000-00009C860000}"/>
    <cellStyle name="SAPBEXresItem 5 11" xfId="38212" xr:uid="{96D1FC7F-9DAA-4478-A86D-3A970C45E0B6}"/>
    <cellStyle name="SAPBEXresItem 5 12" xfId="43180" xr:uid="{32BD5BCE-404F-4EFD-899E-5DAF5CFC5300}"/>
    <cellStyle name="SAPBEXresItem 5 13" xfId="45373" xr:uid="{5D8680DF-D133-4CC5-9732-18EDD7E8BA76}"/>
    <cellStyle name="SAPBEXresItem 5 14" xfId="47699" xr:uid="{E6C06232-B97D-4DE9-A025-9D1293E09036}"/>
    <cellStyle name="SAPBEXresItem 5 2" xfId="3682" xr:uid="{00000000-0005-0000-0000-00009D860000}"/>
    <cellStyle name="SAPBEXresItem 5 2 10" xfId="44399" xr:uid="{488F46D5-965E-4659-8BD6-E8A86E3C5392}"/>
    <cellStyle name="SAPBEXresItem 5 2 11" xfId="46589" xr:uid="{E58F8BDC-AF96-4E3F-8F80-74904509B10F}"/>
    <cellStyle name="SAPBEXresItem 5 2 12" xfId="48907" xr:uid="{77B3671D-52A2-41DA-898C-877E889927C7}"/>
    <cellStyle name="SAPBEXresItem 5 2 2" xfId="8850" xr:uid="{00000000-0005-0000-0000-00009E860000}"/>
    <cellStyle name="SAPBEXresItem 5 2 2 2" xfId="24879" xr:uid="{00000000-0005-0000-0000-00009F860000}"/>
    <cellStyle name="SAPBEXresItem 5 2 3" xfId="11677" xr:uid="{00000000-0005-0000-0000-0000A0860000}"/>
    <cellStyle name="SAPBEXresItem 5 2 3 2" xfId="27544" xr:uid="{00000000-0005-0000-0000-0000A1860000}"/>
    <cellStyle name="SAPBEXresItem 5 2 4" xfId="13613" xr:uid="{00000000-0005-0000-0000-0000A2860000}"/>
    <cellStyle name="SAPBEXresItem 5 2 4 2" xfId="29237" xr:uid="{00000000-0005-0000-0000-0000A3860000}"/>
    <cellStyle name="SAPBEXresItem 5 2 5" xfId="17029" xr:uid="{00000000-0005-0000-0000-0000A4860000}"/>
    <cellStyle name="SAPBEXresItem 5 2 5 2" xfId="32167" xr:uid="{00000000-0005-0000-0000-0000A5860000}"/>
    <cellStyle name="SAPBEXresItem 5 2 6" xfId="19639" xr:uid="{00000000-0005-0000-0000-0000A6860000}"/>
    <cellStyle name="SAPBEXresItem 5 2 6 2" xfId="34586" xr:uid="{00000000-0005-0000-0000-0000A7860000}"/>
    <cellStyle name="SAPBEXresItem 5 2 7" xfId="21545" xr:uid="{00000000-0005-0000-0000-0000A8860000}"/>
    <cellStyle name="SAPBEXresItem 5 2 7 2" xfId="36471" xr:uid="{00000000-0005-0000-0000-0000A9860000}"/>
    <cellStyle name="SAPBEXresItem 5 2 8" xfId="6421" xr:uid="{00000000-0005-0000-0000-0000AA860000}"/>
    <cellStyle name="SAPBEXresItem 5 2 9" xfId="38386" xr:uid="{C6519901-110F-413D-AB7E-2271E3DA31EB}"/>
    <cellStyle name="SAPBEXresItem 5 3" xfId="3913" xr:uid="{00000000-0005-0000-0000-0000AB860000}"/>
    <cellStyle name="SAPBEXresItem 5 3 2" xfId="9069" xr:uid="{00000000-0005-0000-0000-0000AC860000}"/>
    <cellStyle name="SAPBEXresItem 5 3 2 2" xfId="25065" xr:uid="{00000000-0005-0000-0000-0000AD860000}"/>
    <cellStyle name="SAPBEXresItem 5 3 3" xfId="11888" xr:uid="{00000000-0005-0000-0000-0000AE860000}"/>
    <cellStyle name="SAPBEXresItem 5 3 3 2" xfId="27732" xr:uid="{00000000-0005-0000-0000-0000AF860000}"/>
    <cellStyle name="SAPBEXresItem 5 3 4" xfId="13686" xr:uid="{00000000-0005-0000-0000-0000B0860000}"/>
    <cellStyle name="SAPBEXresItem 5 3 4 2" xfId="29306" xr:uid="{00000000-0005-0000-0000-0000B1860000}"/>
    <cellStyle name="SAPBEXresItem 5 3 5" xfId="17210" xr:uid="{00000000-0005-0000-0000-0000B2860000}"/>
    <cellStyle name="SAPBEXresItem 5 3 5 2" xfId="32332" xr:uid="{00000000-0005-0000-0000-0000B3860000}"/>
    <cellStyle name="SAPBEXresItem 5 3 6" xfId="19819" xr:uid="{00000000-0005-0000-0000-0000B4860000}"/>
    <cellStyle name="SAPBEXresItem 5 3 6 2" xfId="34760" xr:uid="{00000000-0005-0000-0000-0000B5860000}"/>
    <cellStyle name="SAPBEXresItem 5 3 7" xfId="22006" xr:uid="{00000000-0005-0000-0000-0000B6860000}"/>
    <cellStyle name="SAPBEXresItem 5 3 7 2" xfId="36925" xr:uid="{00000000-0005-0000-0000-0000B7860000}"/>
    <cellStyle name="SAPBEXresItem 5 4" xfId="5322" xr:uid="{00000000-0005-0000-0000-0000B8860000}"/>
    <cellStyle name="SAPBEXresItem 5 4 2" xfId="22603" xr:uid="{00000000-0005-0000-0000-0000B9860000}"/>
    <cellStyle name="SAPBEXresItem 5 5" xfId="6821" xr:uid="{00000000-0005-0000-0000-0000BA860000}"/>
    <cellStyle name="SAPBEXresItem 5 5 2" xfId="23272" xr:uid="{00000000-0005-0000-0000-0000BB860000}"/>
    <cellStyle name="SAPBEXresItem 5 6" xfId="14172" xr:uid="{00000000-0005-0000-0000-0000BC860000}"/>
    <cellStyle name="SAPBEXresItem 5 6 2" xfId="29734" xr:uid="{00000000-0005-0000-0000-0000BD860000}"/>
    <cellStyle name="SAPBEXresItem 5 7" xfId="10289" xr:uid="{00000000-0005-0000-0000-0000BE860000}"/>
    <cellStyle name="SAPBEXresItem 5 7 2" xfId="26232" xr:uid="{00000000-0005-0000-0000-0000BF860000}"/>
    <cellStyle name="SAPBEXresItem 5 8" xfId="14779" xr:uid="{00000000-0005-0000-0000-0000C0860000}"/>
    <cellStyle name="SAPBEXresItem 5 8 2" xfId="30232" xr:uid="{00000000-0005-0000-0000-0000C1860000}"/>
    <cellStyle name="SAPBEXresItem 5 9" xfId="14405" xr:uid="{00000000-0005-0000-0000-0000C2860000}"/>
    <cellStyle name="SAPBEXresItem 5 9 2" xfId="29924" xr:uid="{00000000-0005-0000-0000-0000C3860000}"/>
    <cellStyle name="SAPBEXresItem 6" xfId="3683" xr:uid="{00000000-0005-0000-0000-0000C4860000}"/>
    <cellStyle name="SAPBEXresItem 6 10" xfId="45374" xr:uid="{8155A1D2-1477-46A7-B0E3-45C7FF22F6B2}"/>
    <cellStyle name="SAPBEXresItem 6 11" xfId="47700" xr:uid="{F38A4B30-D072-4B8D-B077-1495C4941F7E}"/>
    <cellStyle name="SAPBEXresItem 6 2" xfId="3912" xr:uid="{00000000-0005-0000-0000-0000C5860000}"/>
    <cellStyle name="SAPBEXresItem 6 2 10" xfId="46590" xr:uid="{86FDA132-F169-42F4-9DEC-D6B582BB6BDA}"/>
    <cellStyle name="SAPBEXresItem 6 2 11" xfId="48908" xr:uid="{4DCF1B20-F059-43AA-B8F5-171E4EA07A45}"/>
    <cellStyle name="SAPBEXresItem 6 2 2" xfId="9068" xr:uid="{00000000-0005-0000-0000-0000C6860000}"/>
    <cellStyle name="SAPBEXresItem 6 2 2 2" xfId="25064" xr:uid="{00000000-0005-0000-0000-0000C7860000}"/>
    <cellStyle name="SAPBEXresItem 6 2 3" xfId="11887" xr:uid="{00000000-0005-0000-0000-0000C8860000}"/>
    <cellStyle name="SAPBEXresItem 6 2 3 2" xfId="27731" xr:uid="{00000000-0005-0000-0000-0000C9860000}"/>
    <cellStyle name="SAPBEXresItem 6 2 4" xfId="15528" xr:uid="{00000000-0005-0000-0000-0000CA860000}"/>
    <cellStyle name="SAPBEXresItem 6 2 4 2" xfId="30883" xr:uid="{00000000-0005-0000-0000-0000CB860000}"/>
    <cellStyle name="SAPBEXresItem 6 2 5" xfId="17209" xr:uid="{00000000-0005-0000-0000-0000CC860000}"/>
    <cellStyle name="SAPBEXresItem 6 2 5 2" xfId="32331" xr:uid="{00000000-0005-0000-0000-0000CD860000}"/>
    <cellStyle name="SAPBEXresItem 6 2 6" xfId="19818" xr:uid="{00000000-0005-0000-0000-0000CE860000}"/>
    <cellStyle name="SAPBEXresItem 6 2 6 2" xfId="34759" xr:uid="{00000000-0005-0000-0000-0000CF860000}"/>
    <cellStyle name="SAPBEXresItem 6 2 7" xfId="22005" xr:uid="{00000000-0005-0000-0000-0000D0860000}"/>
    <cellStyle name="SAPBEXresItem 6 2 7 2" xfId="36924" xr:uid="{00000000-0005-0000-0000-0000D1860000}"/>
    <cellStyle name="SAPBEXresItem 6 2 8" xfId="38385" xr:uid="{D2DADE18-2CE4-48E5-B29F-1841A0486D38}"/>
    <cellStyle name="SAPBEXresItem 6 2 9" xfId="44400" xr:uid="{7450A6B6-C14C-4A17-9E98-C06D16D57090}"/>
    <cellStyle name="SAPBEXresItem 6 3" xfId="8851" xr:uid="{00000000-0005-0000-0000-0000D2860000}"/>
    <cellStyle name="SAPBEXresItem 6 3 2" xfId="24880" xr:uid="{00000000-0005-0000-0000-0000D3860000}"/>
    <cellStyle name="SAPBEXresItem 6 4" xfId="11678" xr:uid="{00000000-0005-0000-0000-0000D4860000}"/>
    <cellStyle name="SAPBEXresItem 6 4 2" xfId="27545" xr:uid="{00000000-0005-0000-0000-0000D5860000}"/>
    <cellStyle name="SAPBEXresItem 6 5" xfId="13896" xr:uid="{00000000-0005-0000-0000-0000D6860000}"/>
    <cellStyle name="SAPBEXresItem 6 5 2" xfId="29484" xr:uid="{00000000-0005-0000-0000-0000D7860000}"/>
    <cellStyle name="SAPBEXresItem 6 6" xfId="17030" xr:uid="{00000000-0005-0000-0000-0000D8860000}"/>
    <cellStyle name="SAPBEXresItem 6 6 2" xfId="32168" xr:uid="{00000000-0005-0000-0000-0000D9860000}"/>
    <cellStyle name="SAPBEXresItem 6 7" xfId="19640" xr:uid="{00000000-0005-0000-0000-0000DA860000}"/>
    <cellStyle name="SAPBEXresItem 6 7 2" xfId="34587" xr:uid="{00000000-0005-0000-0000-0000DB860000}"/>
    <cellStyle name="SAPBEXresItem 6 8" xfId="38211" xr:uid="{3B42DA92-CE4D-490C-A749-228EA6535D54}"/>
    <cellStyle name="SAPBEXresItem 6 9" xfId="43181" xr:uid="{AB5F70A4-55CF-440A-A552-9098B6006FBE}"/>
    <cellStyle name="SAPBEXresItem 7" xfId="3684" xr:uid="{00000000-0005-0000-0000-0000DC860000}"/>
    <cellStyle name="SAPBEXresItem 7 10" xfId="45375" xr:uid="{F9C1CF0C-DF1C-44BC-A859-9C6E94FB0D72}"/>
    <cellStyle name="SAPBEXresItem 7 11" xfId="47701" xr:uid="{F2FF23D7-D436-46AE-B43E-FDFFF97D5AC2}"/>
    <cellStyle name="SAPBEXresItem 7 2" xfId="3911" xr:uid="{00000000-0005-0000-0000-0000DD860000}"/>
    <cellStyle name="SAPBEXresItem 7 2 10" xfId="46591" xr:uid="{D9383F03-5244-4924-B7E6-7D89BB7F9CCD}"/>
    <cellStyle name="SAPBEXresItem 7 2 11" xfId="48909" xr:uid="{EAEF941F-7633-48D1-9B56-E7CD0770AA85}"/>
    <cellStyle name="SAPBEXresItem 7 2 2" xfId="9067" xr:uid="{00000000-0005-0000-0000-0000DE860000}"/>
    <cellStyle name="SAPBEXresItem 7 2 2 2" xfId="25063" xr:uid="{00000000-0005-0000-0000-0000DF860000}"/>
    <cellStyle name="SAPBEXresItem 7 2 3" xfId="11886" xr:uid="{00000000-0005-0000-0000-0000E0860000}"/>
    <cellStyle name="SAPBEXresItem 7 2 3 2" xfId="27730" xr:uid="{00000000-0005-0000-0000-0000E1860000}"/>
    <cellStyle name="SAPBEXresItem 7 2 4" xfId="13097" xr:uid="{00000000-0005-0000-0000-0000E2860000}"/>
    <cellStyle name="SAPBEXresItem 7 2 4 2" xfId="28877" xr:uid="{00000000-0005-0000-0000-0000E3860000}"/>
    <cellStyle name="SAPBEXresItem 7 2 5" xfId="17208" xr:uid="{00000000-0005-0000-0000-0000E4860000}"/>
    <cellStyle name="SAPBEXresItem 7 2 5 2" xfId="32330" xr:uid="{00000000-0005-0000-0000-0000E5860000}"/>
    <cellStyle name="SAPBEXresItem 7 2 6" xfId="19817" xr:uid="{00000000-0005-0000-0000-0000E6860000}"/>
    <cellStyle name="SAPBEXresItem 7 2 6 2" xfId="34758" xr:uid="{00000000-0005-0000-0000-0000E7860000}"/>
    <cellStyle name="SAPBEXresItem 7 2 7" xfId="21181" xr:uid="{00000000-0005-0000-0000-0000E8860000}"/>
    <cellStyle name="SAPBEXresItem 7 2 7 2" xfId="36107" xr:uid="{00000000-0005-0000-0000-0000E9860000}"/>
    <cellStyle name="SAPBEXresItem 7 2 8" xfId="38384" xr:uid="{6153F392-BF59-4164-9C9B-F22D9E55EB44}"/>
    <cellStyle name="SAPBEXresItem 7 2 9" xfId="44401" xr:uid="{A9F677E1-CCD4-4823-8AD3-543F4E40274C}"/>
    <cellStyle name="SAPBEXresItem 7 3" xfId="8852" xr:uid="{00000000-0005-0000-0000-0000EA860000}"/>
    <cellStyle name="SAPBEXresItem 7 3 2" xfId="24881" xr:uid="{00000000-0005-0000-0000-0000EB860000}"/>
    <cellStyle name="SAPBEXresItem 7 4" xfId="11679" xr:uid="{00000000-0005-0000-0000-0000EC860000}"/>
    <cellStyle name="SAPBEXresItem 7 4 2" xfId="27546" xr:uid="{00000000-0005-0000-0000-0000ED860000}"/>
    <cellStyle name="SAPBEXresItem 7 5" xfId="10505" xr:uid="{00000000-0005-0000-0000-0000EE860000}"/>
    <cellStyle name="SAPBEXresItem 7 5 2" xfId="26427" xr:uid="{00000000-0005-0000-0000-0000EF860000}"/>
    <cellStyle name="SAPBEXresItem 7 6" xfId="17031" xr:uid="{00000000-0005-0000-0000-0000F0860000}"/>
    <cellStyle name="SAPBEXresItem 7 6 2" xfId="32169" xr:uid="{00000000-0005-0000-0000-0000F1860000}"/>
    <cellStyle name="SAPBEXresItem 7 7" xfId="19641" xr:uid="{00000000-0005-0000-0000-0000F2860000}"/>
    <cellStyle name="SAPBEXresItem 7 7 2" xfId="34588" xr:uid="{00000000-0005-0000-0000-0000F3860000}"/>
    <cellStyle name="SAPBEXresItem 7 8" xfId="40504" xr:uid="{44054B96-5C3F-4B8F-9BA0-DAC08FD3528A}"/>
    <cellStyle name="SAPBEXresItem 7 9" xfId="43182" xr:uid="{8D4060F4-8E7B-4D79-B010-5E4B6676F9BE}"/>
    <cellStyle name="SAPBEXresItem 8" xfId="3685" xr:uid="{00000000-0005-0000-0000-0000F4860000}"/>
    <cellStyle name="SAPBEXresItem 8 10" xfId="45376" xr:uid="{7F2CCAE0-0FDC-4FA8-845E-975FBA2AB17F}"/>
    <cellStyle name="SAPBEXresItem 8 11" xfId="47702" xr:uid="{509E002A-9D84-4255-A073-4C128F7FE98B}"/>
    <cellStyle name="SAPBEXresItem 8 2" xfId="3910" xr:uid="{00000000-0005-0000-0000-0000F5860000}"/>
    <cellStyle name="SAPBEXresItem 8 2 10" xfId="46592" xr:uid="{AEE2FAF6-3D3B-4295-8A5A-DD37AA45400B}"/>
    <cellStyle name="SAPBEXresItem 8 2 11" xfId="48910" xr:uid="{A0EF4E80-B866-467D-8A19-1D9DBFBE23A4}"/>
    <cellStyle name="SAPBEXresItem 8 2 2" xfId="9066" xr:uid="{00000000-0005-0000-0000-0000F6860000}"/>
    <cellStyle name="SAPBEXresItem 8 2 2 2" xfId="25062" xr:uid="{00000000-0005-0000-0000-0000F7860000}"/>
    <cellStyle name="SAPBEXresItem 8 2 3" xfId="11885" xr:uid="{00000000-0005-0000-0000-0000F8860000}"/>
    <cellStyle name="SAPBEXresItem 8 2 3 2" xfId="27729" xr:uid="{00000000-0005-0000-0000-0000F9860000}"/>
    <cellStyle name="SAPBEXresItem 8 2 4" xfId="11834" xr:uid="{00000000-0005-0000-0000-0000FA860000}"/>
    <cellStyle name="SAPBEXresItem 8 2 4 2" xfId="27678" xr:uid="{00000000-0005-0000-0000-0000FB860000}"/>
    <cellStyle name="SAPBEXresItem 8 2 5" xfId="17207" xr:uid="{00000000-0005-0000-0000-0000FC860000}"/>
    <cellStyle name="SAPBEXresItem 8 2 5 2" xfId="32329" xr:uid="{00000000-0005-0000-0000-0000FD860000}"/>
    <cellStyle name="SAPBEXresItem 8 2 6" xfId="19816" xr:uid="{00000000-0005-0000-0000-0000FE860000}"/>
    <cellStyle name="SAPBEXresItem 8 2 6 2" xfId="34757" xr:uid="{00000000-0005-0000-0000-0000FF860000}"/>
    <cellStyle name="SAPBEXresItem 8 2 7" xfId="18433" xr:uid="{00000000-0005-0000-0000-000000870000}"/>
    <cellStyle name="SAPBEXresItem 8 2 7 2" xfId="33484" xr:uid="{00000000-0005-0000-0000-000001870000}"/>
    <cellStyle name="SAPBEXresItem 8 2 8" xfId="38383" xr:uid="{8C3A1879-7BDF-4BC6-8473-8BCBE730BF62}"/>
    <cellStyle name="SAPBEXresItem 8 2 9" xfId="44402" xr:uid="{8F9273D1-ED70-4039-B9E3-37626BB648A4}"/>
    <cellStyle name="SAPBEXresItem 8 3" xfId="8853" xr:uid="{00000000-0005-0000-0000-000002870000}"/>
    <cellStyle name="SAPBEXresItem 8 3 2" xfId="24882" xr:uid="{00000000-0005-0000-0000-000003870000}"/>
    <cellStyle name="SAPBEXresItem 8 4" xfId="11680" xr:uid="{00000000-0005-0000-0000-000004870000}"/>
    <cellStyle name="SAPBEXresItem 8 4 2" xfId="27547" xr:uid="{00000000-0005-0000-0000-000005870000}"/>
    <cellStyle name="SAPBEXresItem 8 5" xfId="10504" xr:uid="{00000000-0005-0000-0000-000006870000}"/>
    <cellStyle name="SAPBEXresItem 8 5 2" xfId="26426" xr:uid="{00000000-0005-0000-0000-000007870000}"/>
    <cellStyle name="SAPBEXresItem 8 6" xfId="17032" xr:uid="{00000000-0005-0000-0000-000008870000}"/>
    <cellStyle name="SAPBEXresItem 8 6 2" xfId="32170" xr:uid="{00000000-0005-0000-0000-000009870000}"/>
    <cellStyle name="SAPBEXresItem 8 7" xfId="19642" xr:uid="{00000000-0005-0000-0000-00000A870000}"/>
    <cellStyle name="SAPBEXresItem 8 7 2" xfId="34589" xr:uid="{00000000-0005-0000-0000-00000B870000}"/>
    <cellStyle name="SAPBEXresItem 8 8" xfId="39365" xr:uid="{0C38CF66-85B5-40F4-AF5F-B6AA76DF772E}"/>
    <cellStyle name="SAPBEXresItem 8 9" xfId="43183" xr:uid="{856ACEBC-4110-44E6-9C8A-9B591781726E}"/>
    <cellStyle name="SAPBEXresItem 9" xfId="3686" xr:uid="{00000000-0005-0000-0000-00000C870000}"/>
    <cellStyle name="SAPBEXresItem 9 10" xfId="45377" xr:uid="{4BF00835-9A53-4D0B-A9E1-76FDD9D43BA4}"/>
    <cellStyle name="SAPBEXresItem 9 11" xfId="47703" xr:uid="{76781FC6-8BB1-4ABC-AC5F-2CCD782972DE}"/>
    <cellStyle name="SAPBEXresItem 9 2" xfId="3909" xr:uid="{00000000-0005-0000-0000-00000D870000}"/>
    <cellStyle name="SAPBEXresItem 9 2 10" xfId="46593" xr:uid="{B04F63C7-4234-4C3D-BE43-EF2C1BF64E1F}"/>
    <cellStyle name="SAPBEXresItem 9 2 11" xfId="48911" xr:uid="{1A6DB367-83E3-4FDA-9A93-9912AA041C79}"/>
    <cellStyle name="SAPBEXresItem 9 2 2" xfId="9065" xr:uid="{00000000-0005-0000-0000-00000E870000}"/>
    <cellStyle name="SAPBEXresItem 9 2 2 2" xfId="25061" xr:uid="{00000000-0005-0000-0000-00000F870000}"/>
    <cellStyle name="SAPBEXresItem 9 2 3" xfId="11884" xr:uid="{00000000-0005-0000-0000-000010870000}"/>
    <cellStyle name="SAPBEXresItem 9 2 3 2" xfId="27728" xr:uid="{00000000-0005-0000-0000-000011870000}"/>
    <cellStyle name="SAPBEXresItem 9 2 4" xfId="13099" xr:uid="{00000000-0005-0000-0000-000012870000}"/>
    <cellStyle name="SAPBEXresItem 9 2 4 2" xfId="28879" xr:uid="{00000000-0005-0000-0000-000013870000}"/>
    <cellStyle name="SAPBEXresItem 9 2 5" xfId="17206" xr:uid="{00000000-0005-0000-0000-000014870000}"/>
    <cellStyle name="SAPBEXresItem 9 2 5 2" xfId="32328" xr:uid="{00000000-0005-0000-0000-000015870000}"/>
    <cellStyle name="SAPBEXresItem 9 2 6" xfId="19815" xr:uid="{00000000-0005-0000-0000-000016870000}"/>
    <cellStyle name="SAPBEXresItem 9 2 6 2" xfId="34756" xr:uid="{00000000-0005-0000-0000-000017870000}"/>
    <cellStyle name="SAPBEXresItem 9 2 7" xfId="22008" xr:uid="{00000000-0005-0000-0000-000018870000}"/>
    <cellStyle name="SAPBEXresItem 9 2 7 2" xfId="36927" xr:uid="{00000000-0005-0000-0000-000019870000}"/>
    <cellStyle name="SAPBEXresItem 9 2 8" xfId="38382" xr:uid="{77FB0F72-B95E-4EBD-A226-932F8209B2BE}"/>
    <cellStyle name="SAPBEXresItem 9 2 9" xfId="44403" xr:uid="{40496AA2-1D63-467F-A352-1E282E460E0E}"/>
    <cellStyle name="SAPBEXresItem 9 3" xfId="8854" xr:uid="{00000000-0005-0000-0000-00001A870000}"/>
    <cellStyle name="SAPBEXresItem 9 3 2" xfId="24883" xr:uid="{00000000-0005-0000-0000-00001B870000}"/>
    <cellStyle name="SAPBEXresItem 9 4" xfId="11681" xr:uid="{00000000-0005-0000-0000-00001C870000}"/>
    <cellStyle name="SAPBEXresItem 9 4 2" xfId="27548" xr:uid="{00000000-0005-0000-0000-00001D870000}"/>
    <cellStyle name="SAPBEXresItem 9 5" xfId="14489" xr:uid="{00000000-0005-0000-0000-00001E870000}"/>
    <cellStyle name="SAPBEXresItem 9 5 2" xfId="30005" xr:uid="{00000000-0005-0000-0000-00001F870000}"/>
    <cellStyle name="SAPBEXresItem 9 6" xfId="17033" xr:uid="{00000000-0005-0000-0000-000020870000}"/>
    <cellStyle name="SAPBEXresItem 9 6 2" xfId="32171" xr:uid="{00000000-0005-0000-0000-000021870000}"/>
    <cellStyle name="SAPBEXresItem 9 7" xfId="19643" xr:uid="{00000000-0005-0000-0000-000022870000}"/>
    <cellStyle name="SAPBEXresItem 9 7 2" xfId="34590" xr:uid="{00000000-0005-0000-0000-000023870000}"/>
    <cellStyle name="SAPBEXresItem 9 8" xfId="40503" xr:uid="{075F86B6-C115-49DB-9620-54243CE77E2B}"/>
    <cellStyle name="SAPBEXresItem 9 9" xfId="43184" xr:uid="{320D704E-FAC7-475E-9883-366560C1B51A}"/>
    <cellStyle name="SAPBEXresItem_CC - Div XRef" xfId="1916" xr:uid="{00000000-0005-0000-0000-000024870000}"/>
    <cellStyle name="SAPBEXresItemX" xfId="104" xr:uid="{00000000-0005-0000-0000-000025870000}"/>
    <cellStyle name="SAPBEXresItemX 10" xfId="3687" xr:uid="{00000000-0005-0000-0000-000026870000}"/>
    <cellStyle name="SAPBEXresItemX 10 10" xfId="45378" xr:uid="{BF268862-585F-4480-8051-0941F1C2EDAD}"/>
    <cellStyle name="SAPBEXresItemX 10 11" xfId="47704" xr:uid="{4F9B81CC-9511-44FF-98A8-82F3F6D1828E}"/>
    <cellStyle name="SAPBEXresItemX 10 2" xfId="3908" xr:uid="{00000000-0005-0000-0000-000027870000}"/>
    <cellStyle name="SAPBEXresItemX 10 2 10" xfId="46594" xr:uid="{6D737389-AEB7-4B97-9079-7FA99259895D}"/>
    <cellStyle name="SAPBEXresItemX 10 2 11" xfId="48912" xr:uid="{1CBC712D-FAB4-4778-B078-80D349592A6B}"/>
    <cellStyle name="SAPBEXresItemX 10 2 2" xfId="9064" xr:uid="{00000000-0005-0000-0000-000028870000}"/>
    <cellStyle name="SAPBEXresItemX 10 2 2 2" xfId="25060" xr:uid="{00000000-0005-0000-0000-000029870000}"/>
    <cellStyle name="SAPBEXresItemX 10 2 3" xfId="11883" xr:uid="{00000000-0005-0000-0000-00002A870000}"/>
    <cellStyle name="SAPBEXresItemX 10 2 3 2" xfId="27727" xr:uid="{00000000-0005-0000-0000-00002B870000}"/>
    <cellStyle name="SAPBEXresItemX 10 2 4" xfId="15526" xr:uid="{00000000-0005-0000-0000-00002C870000}"/>
    <cellStyle name="SAPBEXresItemX 10 2 4 2" xfId="30881" xr:uid="{00000000-0005-0000-0000-00002D870000}"/>
    <cellStyle name="SAPBEXresItemX 10 2 5" xfId="17205" xr:uid="{00000000-0005-0000-0000-00002E870000}"/>
    <cellStyle name="SAPBEXresItemX 10 2 5 2" xfId="32327" xr:uid="{00000000-0005-0000-0000-00002F870000}"/>
    <cellStyle name="SAPBEXresItemX 10 2 6" xfId="19814" xr:uid="{00000000-0005-0000-0000-000030870000}"/>
    <cellStyle name="SAPBEXresItemX 10 2 6 2" xfId="34755" xr:uid="{00000000-0005-0000-0000-000031870000}"/>
    <cellStyle name="SAPBEXresItemX 10 2 7" xfId="22007" xr:uid="{00000000-0005-0000-0000-000032870000}"/>
    <cellStyle name="SAPBEXresItemX 10 2 7 2" xfId="36926" xr:uid="{00000000-0005-0000-0000-000033870000}"/>
    <cellStyle name="SAPBEXresItemX 10 2 8" xfId="38381" xr:uid="{F14E3265-4AF9-41AB-9689-7A67A9B92EEB}"/>
    <cellStyle name="SAPBEXresItemX 10 2 9" xfId="44404" xr:uid="{246A8A71-D558-4AB5-BC8A-50AC663950EE}"/>
    <cellStyle name="SAPBEXresItemX 10 3" xfId="8855" xr:uid="{00000000-0005-0000-0000-000034870000}"/>
    <cellStyle name="SAPBEXresItemX 10 3 2" xfId="24884" xr:uid="{00000000-0005-0000-0000-000035870000}"/>
    <cellStyle name="SAPBEXresItemX 10 4" xfId="11682" xr:uid="{00000000-0005-0000-0000-000036870000}"/>
    <cellStyle name="SAPBEXresItemX 10 4 2" xfId="27549" xr:uid="{00000000-0005-0000-0000-000037870000}"/>
    <cellStyle name="SAPBEXresItemX 10 5" xfId="13616" xr:uid="{00000000-0005-0000-0000-000038870000}"/>
    <cellStyle name="SAPBEXresItemX 10 5 2" xfId="29240" xr:uid="{00000000-0005-0000-0000-000039870000}"/>
    <cellStyle name="SAPBEXresItemX 10 6" xfId="17034" xr:uid="{00000000-0005-0000-0000-00003A870000}"/>
    <cellStyle name="SAPBEXresItemX 10 6 2" xfId="32172" xr:uid="{00000000-0005-0000-0000-00003B870000}"/>
    <cellStyle name="SAPBEXresItemX 10 7" xfId="19644" xr:uid="{00000000-0005-0000-0000-00003C870000}"/>
    <cellStyle name="SAPBEXresItemX 10 7 2" xfId="34591" xr:uid="{00000000-0005-0000-0000-00003D870000}"/>
    <cellStyle name="SAPBEXresItemX 10 8" xfId="40501" xr:uid="{3B42E5B8-C1F7-41CC-96F0-BA50A6FA36EA}"/>
    <cellStyle name="SAPBEXresItemX 10 9" xfId="43185" xr:uid="{526A1A53-E84A-45C2-A141-206282E27919}"/>
    <cellStyle name="SAPBEXresItemX 11" xfId="3688" xr:uid="{00000000-0005-0000-0000-00003E870000}"/>
    <cellStyle name="SAPBEXresItemX 11 10" xfId="45379" xr:uid="{5688C6D7-40A9-41EB-9FF2-7ECDFD8AFC7B}"/>
    <cellStyle name="SAPBEXresItemX 11 11" xfId="47705" xr:uid="{7F654805-C104-4F54-94FC-BD5E36F075DC}"/>
    <cellStyle name="SAPBEXresItemX 11 2" xfId="3907" xr:uid="{00000000-0005-0000-0000-00003F870000}"/>
    <cellStyle name="SAPBEXresItemX 11 2 10" xfId="46595" xr:uid="{8A4BC7CF-96DE-48AE-AC12-81B4F548F911}"/>
    <cellStyle name="SAPBEXresItemX 11 2 11" xfId="48913" xr:uid="{9F70A930-F37F-4710-9A73-9D06DB1868A0}"/>
    <cellStyle name="SAPBEXresItemX 11 2 2" xfId="9063" xr:uid="{00000000-0005-0000-0000-000040870000}"/>
    <cellStyle name="SAPBEXresItemX 11 2 2 2" xfId="25059" xr:uid="{00000000-0005-0000-0000-000041870000}"/>
    <cellStyle name="SAPBEXresItemX 11 2 3" xfId="11882" xr:uid="{00000000-0005-0000-0000-000042870000}"/>
    <cellStyle name="SAPBEXresItemX 11 2 3 2" xfId="27726" xr:uid="{00000000-0005-0000-0000-000043870000}"/>
    <cellStyle name="SAPBEXresItemX 11 2 4" xfId="5801" xr:uid="{00000000-0005-0000-0000-000044870000}"/>
    <cellStyle name="SAPBEXresItemX 11 2 4 2" xfId="22834" xr:uid="{00000000-0005-0000-0000-000045870000}"/>
    <cellStyle name="SAPBEXresItemX 11 2 5" xfId="17204" xr:uid="{00000000-0005-0000-0000-000046870000}"/>
    <cellStyle name="SAPBEXresItemX 11 2 5 2" xfId="32326" xr:uid="{00000000-0005-0000-0000-000047870000}"/>
    <cellStyle name="SAPBEXresItemX 11 2 6" xfId="19813" xr:uid="{00000000-0005-0000-0000-000048870000}"/>
    <cellStyle name="SAPBEXresItemX 11 2 6 2" xfId="34754" xr:uid="{00000000-0005-0000-0000-000049870000}"/>
    <cellStyle name="SAPBEXresItemX 11 2 7" xfId="15820" xr:uid="{00000000-0005-0000-0000-00004A870000}"/>
    <cellStyle name="SAPBEXresItemX 11 2 7 2" xfId="31061" xr:uid="{00000000-0005-0000-0000-00004B870000}"/>
    <cellStyle name="SAPBEXresItemX 11 2 8" xfId="38380" xr:uid="{6E0559FF-D12C-424F-9389-A54AEFD32317}"/>
    <cellStyle name="SAPBEXresItemX 11 2 9" xfId="44405" xr:uid="{C7B3090A-AD65-4E87-95CF-DF8A89FCF362}"/>
    <cellStyle name="SAPBEXresItemX 11 3" xfId="8856" xr:uid="{00000000-0005-0000-0000-00004C870000}"/>
    <cellStyle name="SAPBEXresItemX 11 3 2" xfId="24885" xr:uid="{00000000-0005-0000-0000-00004D870000}"/>
    <cellStyle name="SAPBEXresItemX 11 4" xfId="11683" xr:uid="{00000000-0005-0000-0000-00004E870000}"/>
    <cellStyle name="SAPBEXresItemX 11 4 2" xfId="27550" xr:uid="{00000000-0005-0000-0000-00004F870000}"/>
    <cellStyle name="SAPBEXresItemX 11 5" xfId="15257" xr:uid="{00000000-0005-0000-0000-000050870000}"/>
    <cellStyle name="SAPBEXresItemX 11 5 2" xfId="30666" xr:uid="{00000000-0005-0000-0000-000051870000}"/>
    <cellStyle name="SAPBEXresItemX 11 6" xfId="17035" xr:uid="{00000000-0005-0000-0000-000052870000}"/>
    <cellStyle name="SAPBEXresItemX 11 6 2" xfId="32173" xr:uid="{00000000-0005-0000-0000-000053870000}"/>
    <cellStyle name="SAPBEXresItemX 11 7" xfId="19645" xr:uid="{00000000-0005-0000-0000-000054870000}"/>
    <cellStyle name="SAPBEXresItemX 11 7 2" xfId="34592" xr:uid="{00000000-0005-0000-0000-000055870000}"/>
    <cellStyle name="SAPBEXresItemX 11 8" xfId="40502" xr:uid="{9127DFE4-8D88-460A-9220-A5FC2228C682}"/>
    <cellStyle name="SAPBEXresItemX 11 9" xfId="43186" xr:uid="{440A3A6B-A5DA-45B5-BAD5-F9997EFBA8FD}"/>
    <cellStyle name="SAPBEXresItemX 12" xfId="3689" xr:uid="{00000000-0005-0000-0000-000056870000}"/>
    <cellStyle name="SAPBEXresItemX 12 10" xfId="45380" xr:uid="{99B549FA-2CE7-41EC-B240-5E46F998AA4F}"/>
    <cellStyle name="SAPBEXresItemX 12 11" xfId="47706" xr:uid="{9512121F-9B3B-4948-B1C6-3BFDD8EF3429}"/>
    <cellStyle name="SAPBEXresItemX 12 2" xfId="3906" xr:uid="{00000000-0005-0000-0000-000057870000}"/>
    <cellStyle name="SAPBEXresItemX 12 2 10" xfId="46596" xr:uid="{9D5C289F-EB30-4F17-8A2B-27AF17AE506C}"/>
    <cellStyle name="SAPBEXresItemX 12 2 11" xfId="48914" xr:uid="{5EC3651E-1A71-48CB-ACC7-E25A95D0AE10}"/>
    <cellStyle name="SAPBEXresItemX 12 2 2" xfId="9062" xr:uid="{00000000-0005-0000-0000-000058870000}"/>
    <cellStyle name="SAPBEXresItemX 12 2 2 2" xfId="25058" xr:uid="{00000000-0005-0000-0000-000059870000}"/>
    <cellStyle name="SAPBEXresItemX 12 2 3" xfId="11881" xr:uid="{00000000-0005-0000-0000-00005A870000}"/>
    <cellStyle name="SAPBEXresItemX 12 2 3 2" xfId="27725" xr:uid="{00000000-0005-0000-0000-00005B870000}"/>
    <cellStyle name="SAPBEXresItemX 12 2 4" xfId="15523" xr:uid="{00000000-0005-0000-0000-00005C870000}"/>
    <cellStyle name="SAPBEXresItemX 12 2 4 2" xfId="30878" xr:uid="{00000000-0005-0000-0000-00005D870000}"/>
    <cellStyle name="SAPBEXresItemX 12 2 5" xfId="17203" xr:uid="{00000000-0005-0000-0000-00005E870000}"/>
    <cellStyle name="SAPBEXresItemX 12 2 5 2" xfId="32325" xr:uid="{00000000-0005-0000-0000-00005F870000}"/>
    <cellStyle name="SAPBEXresItemX 12 2 6" xfId="19812" xr:uid="{00000000-0005-0000-0000-000060870000}"/>
    <cellStyle name="SAPBEXresItemX 12 2 6 2" xfId="34753" xr:uid="{00000000-0005-0000-0000-000061870000}"/>
    <cellStyle name="SAPBEXresItemX 12 2 7" xfId="19747" xr:uid="{00000000-0005-0000-0000-000062870000}"/>
    <cellStyle name="SAPBEXresItemX 12 2 7 2" xfId="34693" xr:uid="{00000000-0005-0000-0000-000063870000}"/>
    <cellStyle name="SAPBEXresItemX 12 2 8" xfId="38379" xr:uid="{78B42C79-4DC9-4426-A417-B6C09ABB4DEE}"/>
    <cellStyle name="SAPBEXresItemX 12 2 9" xfId="44406" xr:uid="{99E5950B-DA00-4781-93A4-32FDE2B79415}"/>
    <cellStyle name="SAPBEXresItemX 12 3" xfId="8857" xr:uid="{00000000-0005-0000-0000-000064870000}"/>
    <cellStyle name="SAPBEXresItemX 12 3 2" xfId="24886" xr:uid="{00000000-0005-0000-0000-000065870000}"/>
    <cellStyle name="SAPBEXresItemX 12 4" xfId="11684" xr:uid="{00000000-0005-0000-0000-000066870000}"/>
    <cellStyle name="SAPBEXresItemX 12 4 2" xfId="27551" xr:uid="{00000000-0005-0000-0000-000067870000}"/>
    <cellStyle name="SAPBEXresItemX 12 5" xfId="13615" xr:uid="{00000000-0005-0000-0000-000068870000}"/>
    <cellStyle name="SAPBEXresItemX 12 5 2" xfId="29239" xr:uid="{00000000-0005-0000-0000-000069870000}"/>
    <cellStyle name="SAPBEXresItemX 12 6" xfId="17036" xr:uid="{00000000-0005-0000-0000-00006A870000}"/>
    <cellStyle name="SAPBEXresItemX 12 6 2" xfId="32174" xr:uid="{00000000-0005-0000-0000-00006B870000}"/>
    <cellStyle name="SAPBEXresItemX 12 7" xfId="19646" xr:uid="{00000000-0005-0000-0000-00006C870000}"/>
    <cellStyle name="SAPBEXresItemX 12 7 2" xfId="34593" xr:uid="{00000000-0005-0000-0000-00006D870000}"/>
    <cellStyle name="SAPBEXresItemX 12 8" xfId="39364" xr:uid="{E2F6BA20-35CF-4973-AC9B-A98B1E32B6F5}"/>
    <cellStyle name="SAPBEXresItemX 12 9" xfId="43187" xr:uid="{8E06BFE0-E66A-4B1F-8A36-573360092AE4}"/>
    <cellStyle name="SAPBEXresItemX 13" xfId="3690" xr:uid="{00000000-0005-0000-0000-00006E870000}"/>
    <cellStyle name="SAPBEXresItemX 13 10" xfId="45381" xr:uid="{C7CDB0F1-0D18-4F2E-9E49-90E16FF4F464}"/>
    <cellStyle name="SAPBEXresItemX 13 11" xfId="47707" xr:uid="{C9AC9A1B-B20B-4C05-8643-8055D8622E61}"/>
    <cellStyle name="SAPBEXresItemX 13 2" xfId="3905" xr:uid="{00000000-0005-0000-0000-00006F870000}"/>
    <cellStyle name="SAPBEXresItemX 13 2 10" xfId="46597" xr:uid="{BD90D66B-21DF-44CE-9B75-DFA11E2D6C94}"/>
    <cellStyle name="SAPBEXresItemX 13 2 11" xfId="48915" xr:uid="{A13C0C5C-1EC8-4249-A2A1-47963D5A4C12}"/>
    <cellStyle name="SAPBEXresItemX 13 2 2" xfId="9061" xr:uid="{00000000-0005-0000-0000-000070870000}"/>
    <cellStyle name="SAPBEXresItemX 13 2 2 2" xfId="25057" xr:uid="{00000000-0005-0000-0000-000071870000}"/>
    <cellStyle name="SAPBEXresItemX 13 2 3" xfId="11880" xr:uid="{00000000-0005-0000-0000-000072870000}"/>
    <cellStyle name="SAPBEXresItemX 13 2 3 2" xfId="27724" xr:uid="{00000000-0005-0000-0000-000073870000}"/>
    <cellStyle name="SAPBEXresItemX 13 2 4" xfId="13946" xr:uid="{00000000-0005-0000-0000-000074870000}"/>
    <cellStyle name="SAPBEXresItemX 13 2 4 2" xfId="29529" xr:uid="{00000000-0005-0000-0000-000075870000}"/>
    <cellStyle name="SAPBEXresItemX 13 2 5" xfId="17202" xr:uid="{00000000-0005-0000-0000-000076870000}"/>
    <cellStyle name="SAPBEXresItemX 13 2 5 2" xfId="32324" xr:uid="{00000000-0005-0000-0000-000077870000}"/>
    <cellStyle name="SAPBEXresItemX 13 2 6" xfId="19811" xr:uid="{00000000-0005-0000-0000-000078870000}"/>
    <cellStyle name="SAPBEXresItemX 13 2 6 2" xfId="34752" xr:uid="{00000000-0005-0000-0000-000079870000}"/>
    <cellStyle name="SAPBEXresItemX 13 2 7" xfId="18379" xr:uid="{00000000-0005-0000-0000-00007A870000}"/>
    <cellStyle name="SAPBEXresItemX 13 2 7 2" xfId="33440" xr:uid="{00000000-0005-0000-0000-00007B870000}"/>
    <cellStyle name="SAPBEXresItemX 13 2 8" xfId="38378" xr:uid="{3BB73129-4919-408C-9420-141B5DEA6D8E}"/>
    <cellStyle name="SAPBEXresItemX 13 2 9" xfId="44407" xr:uid="{E3D78E3B-B7C2-4A88-98EF-D536FDEBA827}"/>
    <cellStyle name="SAPBEXresItemX 13 3" xfId="8858" xr:uid="{00000000-0005-0000-0000-00007C870000}"/>
    <cellStyle name="SAPBEXresItemX 13 3 2" xfId="24887" xr:uid="{00000000-0005-0000-0000-00007D870000}"/>
    <cellStyle name="SAPBEXresItemX 13 4" xfId="11685" xr:uid="{00000000-0005-0000-0000-00007E870000}"/>
    <cellStyle name="SAPBEXresItemX 13 4 2" xfId="27552" xr:uid="{00000000-0005-0000-0000-00007F870000}"/>
    <cellStyle name="SAPBEXresItemX 13 5" xfId="15258" xr:uid="{00000000-0005-0000-0000-000080870000}"/>
    <cellStyle name="SAPBEXresItemX 13 5 2" xfId="30667" xr:uid="{00000000-0005-0000-0000-000081870000}"/>
    <cellStyle name="SAPBEXresItemX 13 6" xfId="17037" xr:uid="{00000000-0005-0000-0000-000082870000}"/>
    <cellStyle name="SAPBEXresItemX 13 6 2" xfId="32175" xr:uid="{00000000-0005-0000-0000-000083870000}"/>
    <cellStyle name="SAPBEXresItemX 13 7" xfId="19647" xr:uid="{00000000-0005-0000-0000-000084870000}"/>
    <cellStyle name="SAPBEXresItemX 13 7 2" xfId="34594" xr:uid="{00000000-0005-0000-0000-000085870000}"/>
    <cellStyle name="SAPBEXresItemX 13 8" xfId="39363" xr:uid="{168B5FA6-C734-43AE-9DB5-EB8D3C7F13BE}"/>
    <cellStyle name="SAPBEXresItemX 13 9" xfId="43188" xr:uid="{F0132530-50F3-42B7-AC72-72568A2DBB19}"/>
    <cellStyle name="SAPBEXresItemX 14" xfId="3691" xr:uid="{00000000-0005-0000-0000-000086870000}"/>
    <cellStyle name="SAPBEXresItemX 14 10" xfId="45382" xr:uid="{17AFD2CB-9032-4B1B-8976-5F74A5BFD072}"/>
    <cellStyle name="SAPBEXresItemX 14 11" xfId="47708" xr:uid="{F88B2D54-E337-4668-A392-D95A31CA809A}"/>
    <cellStyle name="SAPBEXresItemX 14 2" xfId="3904" xr:uid="{00000000-0005-0000-0000-000087870000}"/>
    <cellStyle name="SAPBEXresItemX 14 2 10" xfId="46598" xr:uid="{C0E36E03-B38B-4B08-8E23-2FDA01C04212}"/>
    <cellStyle name="SAPBEXresItemX 14 2 11" xfId="48916" xr:uid="{845491BD-0A46-4C7E-B9AA-50E4568BA7BB}"/>
    <cellStyle name="SAPBEXresItemX 14 2 2" xfId="9060" xr:uid="{00000000-0005-0000-0000-000088870000}"/>
    <cellStyle name="SAPBEXresItemX 14 2 2 2" xfId="25056" xr:uid="{00000000-0005-0000-0000-000089870000}"/>
    <cellStyle name="SAPBEXresItemX 14 2 3" xfId="11879" xr:uid="{00000000-0005-0000-0000-00008A870000}"/>
    <cellStyle name="SAPBEXresItemX 14 2 3 2" xfId="27723" xr:uid="{00000000-0005-0000-0000-00008B870000}"/>
    <cellStyle name="SAPBEXresItemX 14 2 4" xfId="13945" xr:uid="{00000000-0005-0000-0000-00008C870000}"/>
    <cellStyle name="SAPBEXresItemX 14 2 4 2" xfId="29528" xr:uid="{00000000-0005-0000-0000-00008D870000}"/>
    <cellStyle name="SAPBEXresItemX 14 2 5" xfId="17201" xr:uid="{00000000-0005-0000-0000-00008E870000}"/>
    <cellStyle name="SAPBEXresItemX 14 2 5 2" xfId="32323" xr:uid="{00000000-0005-0000-0000-00008F870000}"/>
    <cellStyle name="SAPBEXresItemX 14 2 6" xfId="19810" xr:uid="{00000000-0005-0000-0000-000090870000}"/>
    <cellStyle name="SAPBEXresItemX 14 2 6 2" xfId="34751" xr:uid="{00000000-0005-0000-0000-000091870000}"/>
    <cellStyle name="SAPBEXresItemX 14 2 7" xfId="20913" xr:uid="{00000000-0005-0000-0000-000092870000}"/>
    <cellStyle name="SAPBEXresItemX 14 2 7 2" xfId="35839" xr:uid="{00000000-0005-0000-0000-000093870000}"/>
    <cellStyle name="SAPBEXresItemX 14 2 8" xfId="38377" xr:uid="{9B3F4B2E-1CCD-4CDA-ADF1-EDC63BC2C017}"/>
    <cellStyle name="SAPBEXresItemX 14 2 9" xfId="44408" xr:uid="{4F451EE5-AD8B-45B9-B8F6-C5C14C6414B9}"/>
    <cellStyle name="SAPBEXresItemX 14 3" xfId="8859" xr:uid="{00000000-0005-0000-0000-000094870000}"/>
    <cellStyle name="SAPBEXresItemX 14 3 2" xfId="24888" xr:uid="{00000000-0005-0000-0000-000095870000}"/>
    <cellStyle name="SAPBEXresItemX 14 4" xfId="11686" xr:uid="{00000000-0005-0000-0000-000096870000}"/>
    <cellStyle name="SAPBEXresItemX 14 4 2" xfId="27553" xr:uid="{00000000-0005-0000-0000-000097870000}"/>
    <cellStyle name="SAPBEXresItemX 14 5" xfId="10496" xr:uid="{00000000-0005-0000-0000-000098870000}"/>
    <cellStyle name="SAPBEXresItemX 14 5 2" xfId="26418" xr:uid="{00000000-0005-0000-0000-000099870000}"/>
    <cellStyle name="SAPBEXresItemX 14 6" xfId="17038" xr:uid="{00000000-0005-0000-0000-00009A870000}"/>
    <cellStyle name="SAPBEXresItemX 14 6 2" xfId="32176" xr:uid="{00000000-0005-0000-0000-00009B870000}"/>
    <cellStyle name="SAPBEXresItemX 14 7" xfId="19648" xr:uid="{00000000-0005-0000-0000-00009C870000}"/>
    <cellStyle name="SAPBEXresItemX 14 7 2" xfId="34595" xr:uid="{00000000-0005-0000-0000-00009D870000}"/>
    <cellStyle name="SAPBEXresItemX 14 8" xfId="40499" xr:uid="{ABDE83FA-0B47-4633-B886-674D60136E6D}"/>
    <cellStyle name="SAPBEXresItemX 14 9" xfId="43189" xr:uid="{53BEA78A-E57B-404C-B954-10C9B85A82AA}"/>
    <cellStyle name="SAPBEXresItemX 15" xfId="3692" xr:uid="{00000000-0005-0000-0000-00009E870000}"/>
    <cellStyle name="SAPBEXresItemX 15 10" xfId="45383" xr:uid="{362148BA-A8B0-4124-83B2-C375C6AFE9AC}"/>
    <cellStyle name="SAPBEXresItemX 15 11" xfId="47709" xr:uid="{03CCD908-FA19-4C87-95D1-44B56E70DBE6}"/>
    <cellStyle name="SAPBEXresItemX 15 2" xfId="3903" xr:uid="{00000000-0005-0000-0000-00009F870000}"/>
    <cellStyle name="SAPBEXresItemX 15 2 10" xfId="46599" xr:uid="{CE5C25D4-DD5B-47C6-A54B-28071B9A0850}"/>
    <cellStyle name="SAPBEXresItemX 15 2 11" xfId="48917" xr:uid="{4A58B2DE-1678-43DA-9A45-9DE6E1335DFA}"/>
    <cellStyle name="SAPBEXresItemX 15 2 2" xfId="9059" xr:uid="{00000000-0005-0000-0000-0000A0870000}"/>
    <cellStyle name="SAPBEXresItemX 15 2 2 2" xfId="25055" xr:uid="{00000000-0005-0000-0000-0000A1870000}"/>
    <cellStyle name="SAPBEXresItemX 15 2 3" xfId="11878" xr:uid="{00000000-0005-0000-0000-0000A2870000}"/>
    <cellStyle name="SAPBEXresItemX 15 2 3 2" xfId="27722" xr:uid="{00000000-0005-0000-0000-0000A3870000}"/>
    <cellStyle name="SAPBEXresItemX 15 2 4" xfId="14931" xr:uid="{00000000-0005-0000-0000-0000A4870000}"/>
    <cellStyle name="SAPBEXresItemX 15 2 4 2" xfId="30382" xr:uid="{00000000-0005-0000-0000-0000A5870000}"/>
    <cellStyle name="SAPBEXresItemX 15 2 5" xfId="17200" xr:uid="{00000000-0005-0000-0000-0000A6870000}"/>
    <cellStyle name="SAPBEXresItemX 15 2 5 2" xfId="32322" xr:uid="{00000000-0005-0000-0000-0000A7870000}"/>
    <cellStyle name="SAPBEXresItemX 15 2 6" xfId="19809" xr:uid="{00000000-0005-0000-0000-0000A8870000}"/>
    <cellStyle name="SAPBEXresItemX 15 2 6 2" xfId="34750" xr:uid="{00000000-0005-0000-0000-0000A9870000}"/>
    <cellStyle name="SAPBEXresItemX 15 2 7" xfId="19737" xr:uid="{00000000-0005-0000-0000-0000AA870000}"/>
    <cellStyle name="SAPBEXresItemX 15 2 7 2" xfId="34683" xr:uid="{00000000-0005-0000-0000-0000AB870000}"/>
    <cellStyle name="SAPBEXresItemX 15 2 8" xfId="38376" xr:uid="{D9E049B1-3753-4A39-BFCD-89DC60A0AD59}"/>
    <cellStyle name="SAPBEXresItemX 15 2 9" xfId="44409" xr:uid="{DCD1E167-9CD6-4A08-88B9-2942DB3FE7A5}"/>
    <cellStyle name="SAPBEXresItemX 15 3" xfId="8860" xr:uid="{00000000-0005-0000-0000-0000AC870000}"/>
    <cellStyle name="SAPBEXresItemX 15 3 2" xfId="24889" xr:uid="{00000000-0005-0000-0000-0000AD870000}"/>
    <cellStyle name="SAPBEXresItemX 15 4" xfId="11687" xr:uid="{00000000-0005-0000-0000-0000AE870000}"/>
    <cellStyle name="SAPBEXresItemX 15 4 2" xfId="27554" xr:uid="{00000000-0005-0000-0000-0000AF870000}"/>
    <cellStyle name="SAPBEXresItemX 15 5" xfId="10503" xr:uid="{00000000-0005-0000-0000-0000B0870000}"/>
    <cellStyle name="SAPBEXresItemX 15 5 2" xfId="26425" xr:uid="{00000000-0005-0000-0000-0000B1870000}"/>
    <cellStyle name="SAPBEXresItemX 15 6" xfId="17039" xr:uid="{00000000-0005-0000-0000-0000B2870000}"/>
    <cellStyle name="SAPBEXresItemX 15 6 2" xfId="32177" xr:uid="{00000000-0005-0000-0000-0000B3870000}"/>
    <cellStyle name="SAPBEXresItemX 15 7" xfId="19649" xr:uid="{00000000-0005-0000-0000-0000B4870000}"/>
    <cellStyle name="SAPBEXresItemX 15 7 2" xfId="34596" xr:uid="{00000000-0005-0000-0000-0000B5870000}"/>
    <cellStyle name="SAPBEXresItemX 15 8" xfId="40500" xr:uid="{BFC6E217-E17B-4DBE-8977-045CCC6DD083}"/>
    <cellStyle name="SAPBEXresItemX 15 9" xfId="43190" xr:uid="{559AA835-F977-4D02-A4C7-643B4084B58F}"/>
    <cellStyle name="SAPBEXresItemX 16" xfId="4890" xr:uid="{00000000-0005-0000-0000-0000B6870000}"/>
    <cellStyle name="SAPBEXresItemX 16 10" xfId="45542" xr:uid="{B82D9702-2AE0-4EE4-A816-841B66889D3B}"/>
    <cellStyle name="SAPBEXresItemX 16 11" xfId="47864" xr:uid="{C57A37B4-1513-4525-955C-3503D93F1B72}"/>
    <cellStyle name="SAPBEXresItemX 16 2" xfId="10045" xr:uid="{00000000-0005-0000-0000-0000B7870000}"/>
    <cellStyle name="SAPBEXresItemX 16 2 2" xfId="26027" xr:uid="{00000000-0005-0000-0000-0000B8870000}"/>
    <cellStyle name="SAPBEXresItemX 16 3" xfId="12863" xr:uid="{00000000-0005-0000-0000-0000B9870000}"/>
    <cellStyle name="SAPBEXresItemX 16 3 2" xfId="28704" xr:uid="{00000000-0005-0000-0000-0000BA870000}"/>
    <cellStyle name="SAPBEXresItemX 16 4" xfId="13689" xr:uid="{00000000-0005-0000-0000-0000BB870000}"/>
    <cellStyle name="SAPBEXresItemX 16 4 2" xfId="29309" xr:uid="{00000000-0005-0000-0000-0000BC870000}"/>
    <cellStyle name="SAPBEXresItemX 16 5" xfId="18184" xr:uid="{00000000-0005-0000-0000-0000BD870000}"/>
    <cellStyle name="SAPBEXresItemX 16 5 2" xfId="33290" xr:uid="{00000000-0005-0000-0000-0000BE870000}"/>
    <cellStyle name="SAPBEXresItemX 16 6" xfId="20791" xr:uid="{00000000-0005-0000-0000-0000BF870000}"/>
    <cellStyle name="SAPBEXresItemX 16 6 2" xfId="35724" xr:uid="{00000000-0005-0000-0000-0000C0870000}"/>
    <cellStyle name="SAPBEXresItemX 16 7" xfId="18372" xr:uid="{00000000-0005-0000-0000-0000C1870000}"/>
    <cellStyle name="SAPBEXresItemX 16 7 2" xfId="33433" xr:uid="{00000000-0005-0000-0000-0000C2870000}"/>
    <cellStyle name="SAPBEXresItemX 16 8" xfId="40384" xr:uid="{0D6717B7-6400-42CC-BCC2-6E687418A539}"/>
    <cellStyle name="SAPBEXresItemX 16 9" xfId="38853" xr:uid="{AEF87E8A-F343-4243-A260-FCC000CEDDDF}"/>
    <cellStyle name="SAPBEXresItemX 17" xfId="5255" xr:uid="{00000000-0005-0000-0000-0000C3870000}"/>
    <cellStyle name="SAPBEXresItemX 17 2" xfId="22566" xr:uid="{00000000-0005-0000-0000-0000C4870000}"/>
    <cellStyle name="SAPBEXresItemX 18" xfId="5998" xr:uid="{00000000-0005-0000-0000-0000C5870000}"/>
    <cellStyle name="SAPBEXresItemX 18 2" xfId="22966" xr:uid="{00000000-0005-0000-0000-0000C6870000}"/>
    <cellStyle name="SAPBEXresItemX 19" xfId="6778" xr:uid="{00000000-0005-0000-0000-0000C7870000}"/>
    <cellStyle name="SAPBEXresItemX 19 2" xfId="23249" xr:uid="{00000000-0005-0000-0000-0000C8870000}"/>
    <cellStyle name="SAPBEXresItemX 2" xfId="951" xr:uid="{00000000-0005-0000-0000-0000C9870000}"/>
    <cellStyle name="SAPBEXresItemX 2 10" xfId="15812" xr:uid="{00000000-0005-0000-0000-0000CA870000}"/>
    <cellStyle name="SAPBEXresItemX 2 10 2" xfId="31056" xr:uid="{00000000-0005-0000-0000-0000CB870000}"/>
    <cellStyle name="SAPBEXresItemX 2 11" xfId="5127" xr:uid="{00000000-0005-0000-0000-0000CC870000}"/>
    <cellStyle name="SAPBEXresItemX 2 12" xfId="22202" xr:uid="{00000000-0005-0000-0000-0000CD870000}"/>
    <cellStyle name="SAPBEXresItemX 2 13" xfId="38073" xr:uid="{00000000-0005-0000-0000-0000CE870000}"/>
    <cellStyle name="SAPBEXresItemX 2 14" xfId="41317" xr:uid="{EFF0DAEE-AC08-4C99-9ED4-55B1299BEE1A}"/>
    <cellStyle name="SAPBEXresItemX 2 15" xfId="40012" xr:uid="{09F74117-5136-4C63-9076-235416888F6D}"/>
    <cellStyle name="SAPBEXresItemX 2 16" xfId="44817" xr:uid="{D60FE208-631A-4F35-8BA4-8EF79235E5F5}"/>
    <cellStyle name="SAPBEXresItemX 2 17" xfId="43394" xr:uid="{72B6272E-FF37-4810-85F9-4CE5E7910F1D}"/>
    <cellStyle name="SAPBEXresItemX 2 2" xfId="952" xr:uid="{00000000-0005-0000-0000-0000CF870000}"/>
    <cellStyle name="SAPBEXresItemX 2 2 10" xfId="42367" xr:uid="{254583FB-4ED5-4192-A931-B37E6B7A4783}"/>
    <cellStyle name="SAPBEXresItemX 2 2 11" xfId="46900" xr:uid="{1CD24B1B-4018-4098-AC06-EB69025F3883}"/>
    <cellStyle name="SAPBEXresItemX 2 2 12" xfId="49203" xr:uid="{2B58A140-EB32-448E-BDD6-8CFFE1B00826}"/>
    <cellStyle name="SAPBEXresItemX 2 2 2" xfId="5320" xr:uid="{00000000-0005-0000-0000-0000D0870000}"/>
    <cellStyle name="SAPBEXresItemX 2 2 2 2" xfId="22601" xr:uid="{00000000-0005-0000-0000-0000D1870000}"/>
    <cellStyle name="SAPBEXresItemX 2 2 3" xfId="6820" xr:uid="{00000000-0005-0000-0000-0000D2870000}"/>
    <cellStyle name="SAPBEXresItemX 2 2 3 2" xfId="23271" xr:uid="{00000000-0005-0000-0000-0000D3870000}"/>
    <cellStyle name="SAPBEXresItemX 2 2 4" xfId="13392" xr:uid="{00000000-0005-0000-0000-0000D4870000}"/>
    <cellStyle name="SAPBEXresItemX 2 2 4 2" xfId="29074" xr:uid="{00000000-0005-0000-0000-0000D5870000}"/>
    <cellStyle name="SAPBEXresItemX 2 2 5" xfId="7424" xr:uid="{00000000-0005-0000-0000-0000D6870000}"/>
    <cellStyle name="SAPBEXresItemX 2 2 5 2" xfId="23617" xr:uid="{00000000-0005-0000-0000-0000D7870000}"/>
    <cellStyle name="SAPBEXresItemX 2 2 6" xfId="13281" xr:uid="{00000000-0005-0000-0000-0000D8870000}"/>
    <cellStyle name="SAPBEXresItemX 2 2 6 2" xfId="29025" xr:uid="{00000000-0005-0000-0000-0000D9870000}"/>
    <cellStyle name="SAPBEXresItemX 2 2 7" xfId="18478" xr:uid="{00000000-0005-0000-0000-0000DA870000}"/>
    <cellStyle name="SAPBEXresItemX 2 2 7 2" xfId="33505" xr:uid="{00000000-0005-0000-0000-0000DB870000}"/>
    <cellStyle name="SAPBEXresItemX 2 2 8" xfId="5128" xr:uid="{00000000-0005-0000-0000-0000DC870000}"/>
    <cellStyle name="SAPBEXresItemX 2 2 9" xfId="38074" xr:uid="{00000000-0005-0000-0000-0000DD870000}"/>
    <cellStyle name="SAPBEXresItemX 2 3" xfId="3693" xr:uid="{00000000-0005-0000-0000-0000DE870000}"/>
    <cellStyle name="SAPBEXresItemX 2 3 10" xfId="41444" xr:uid="{51305953-26DF-48CF-89E9-049AB1F90C92}"/>
    <cellStyle name="SAPBEXresItemX 2 3 11" xfId="38962" xr:uid="{48C20DCD-2F62-4C92-A231-2AE89E25CBDE}"/>
    <cellStyle name="SAPBEXresItemX 2 3 12" xfId="46746" xr:uid="{5BB8801E-5F89-45CC-AF6A-1AD26A3D3678}"/>
    <cellStyle name="SAPBEXresItemX 2 3 13" xfId="49062" xr:uid="{EAF9E7EA-9496-44BF-B671-F4D5E078B269}"/>
    <cellStyle name="SAPBEXresItemX 2 3 2" xfId="8861" xr:uid="{00000000-0005-0000-0000-0000DF870000}"/>
    <cellStyle name="SAPBEXresItemX 2 3 2 2" xfId="24890" xr:uid="{00000000-0005-0000-0000-0000E0870000}"/>
    <cellStyle name="SAPBEXresItemX 2 3 3" xfId="11688" xr:uid="{00000000-0005-0000-0000-0000E1870000}"/>
    <cellStyle name="SAPBEXresItemX 2 3 3 2" xfId="27555" xr:uid="{00000000-0005-0000-0000-0000E2870000}"/>
    <cellStyle name="SAPBEXresItemX 2 3 4" xfId="13617" xr:uid="{00000000-0005-0000-0000-0000E3870000}"/>
    <cellStyle name="SAPBEXresItemX 2 3 4 2" xfId="29241" xr:uid="{00000000-0005-0000-0000-0000E4870000}"/>
    <cellStyle name="SAPBEXresItemX 2 3 5" xfId="17040" xr:uid="{00000000-0005-0000-0000-0000E5870000}"/>
    <cellStyle name="SAPBEXresItemX 2 3 5 2" xfId="32178" xr:uid="{00000000-0005-0000-0000-0000E6870000}"/>
    <cellStyle name="SAPBEXresItemX 2 3 6" xfId="19650" xr:uid="{00000000-0005-0000-0000-0000E7870000}"/>
    <cellStyle name="SAPBEXresItemX 2 3 6 2" xfId="34597" xr:uid="{00000000-0005-0000-0000-0000E8870000}"/>
    <cellStyle name="SAPBEXresItemX 2 3 7" xfId="21555" xr:uid="{00000000-0005-0000-0000-0000E9870000}"/>
    <cellStyle name="SAPBEXresItemX 2 3 7 2" xfId="36481" xr:uid="{00000000-0005-0000-0000-0000EA870000}"/>
    <cellStyle name="SAPBEXresItemX 2 3 8" xfId="6422" xr:uid="{00000000-0005-0000-0000-0000EB870000}"/>
    <cellStyle name="SAPBEXresItemX 2 3 9" xfId="22233" xr:uid="{00000000-0005-0000-0000-0000EC870000}"/>
    <cellStyle name="SAPBEXresItemX 2 4" xfId="3902" xr:uid="{00000000-0005-0000-0000-0000ED870000}"/>
    <cellStyle name="SAPBEXresItemX 2 4 10" xfId="43358" xr:uid="{51FAF260-16A0-4829-A8BD-D9095DFF3436}"/>
    <cellStyle name="SAPBEXresItemX 2 4 11" xfId="45543" xr:uid="{57B45C96-4329-45A9-BC77-FA40AEBF0103}"/>
    <cellStyle name="SAPBEXresItemX 2 4 12" xfId="47865" xr:uid="{A0F37E8D-E824-4044-B20A-59ADC3C9434C}"/>
    <cellStyle name="SAPBEXresItemX 2 4 2" xfId="9058" xr:uid="{00000000-0005-0000-0000-0000EE870000}"/>
    <cellStyle name="SAPBEXresItemX 2 4 2 2" xfId="25054" xr:uid="{00000000-0005-0000-0000-0000EF870000}"/>
    <cellStyle name="SAPBEXresItemX 2 4 3" xfId="11877" xr:uid="{00000000-0005-0000-0000-0000F0870000}"/>
    <cellStyle name="SAPBEXresItemX 2 4 3 2" xfId="27721" xr:uid="{00000000-0005-0000-0000-0000F1870000}"/>
    <cellStyle name="SAPBEXresItemX 2 4 4" xfId="14930" xr:uid="{00000000-0005-0000-0000-0000F2870000}"/>
    <cellStyle name="SAPBEXresItemX 2 4 4 2" xfId="30381" xr:uid="{00000000-0005-0000-0000-0000F3870000}"/>
    <cellStyle name="SAPBEXresItemX 2 4 5" xfId="17199" xr:uid="{00000000-0005-0000-0000-0000F4870000}"/>
    <cellStyle name="SAPBEXresItemX 2 4 5 2" xfId="32321" xr:uid="{00000000-0005-0000-0000-0000F5870000}"/>
    <cellStyle name="SAPBEXresItemX 2 4 6" xfId="19808" xr:uid="{00000000-0005-0000-0000-0000F6870000}"/>
    <cellStyle name="SAPBEXresItemX 2 4 6 2" xfId="34749" xr:uid="{00000000-0005-0000-0000-0000F7870000}"/>
    <cellStyle name="SAPBEXresItemX 2 4 7" xfId="21648" xr:uid="{00000000-0005-0000-0000-0000F8870000}"/>
    <cellStyle name="SAPBEXresItemX 2 4 7 2" xfId="36570" xr:uid="{00000000-0005-0000-0000-0000F9870000}"/>
    <cellStyle name="SAPBEXresItemX 2 4 8" xfId="40385" xr:uid="{4304E4F0-6CC4-4A6C-BDE7-5D1988237D71}"/>
    <cellStyle name="SAPBEXresItemX 2 4 9" xfId="38852" xr:uid="{9A51A22A-760D-4752-A290-43F14438D924}"/>
    <cellStyle name="SAPBEXresItemX 2 5" xfId="5321" xr:uid="{00000000-0005-0000-0000-0000FA870000}"/>
    <cellStyle name="SAPBEXresItemX 2 5 2" xfId="22602" xr:uid="{00000000-0005-0000-0000-0000FB870000}"/>
    <cellStyle name="SAPBEXresItemX 2 6" xfId="7623" xr:uid="{00000000-0005-0000-0000-0000FC870000}"/>
    <cellStyle name="SAPBEXresItemX 2 6 2" xfId="23762" xr:uid="{00000000-0005-0000-0000-0000FD870000}"/>
    <cellStyle name="SAPBEXresItemX 2 7" xfId="7053" xr:uid="{00000000-0005-0000-0000-0000FE870000}"/>
    <cellStyle name="SAPBEXresItemX 2 7 2" xfId="23400" xr:uid="{00000000-0005-0000-0000-0000FF870000}"/>
    <cellStyle name="SAPBEXresItemX 2 8" xfId="6678" xr:uid="{00000000-0005-0000-0000-000000880000}"/>
    <cellStyle name="SAPBEXresItemX 2 8 2" xfId="23176" xr:uid="{00000000-0005-0000-0000-000001880000}"/>
    <cellStyle name="SAPBEXresItemX 2 9" xfId="15847" xr:uid="{00000000-0005-0000-0000-000002880000}"/>
    <cellStyle name="SAPBEXresItemX 2 9 2" xfId="31072" xr:uid="{00000000-0005-0000-0000-000003880000}"/>
    <cellStyle name="SAPBEXresItemX 20" xfId="13288" xr:uid="{00000000-0005-0000-0000-000004880000}"/>
    <cellStyle name="SAPBEXresItemX 20 2" xfId="29029" xr:uid="{00000000-0005-0000-0000-000005880000}"/>
    <cellStyle name="SAPBEXresItemX 21" xfId="13051" xr:uid="{00000000-0005-0000-0000-000006880000}"/>
    <cellStyle name="SAPBEXresItemX 21 2" xfId="28838" xr:uid="{00000000-0005-0000-0000-000007880000}"/>
    <cellStyle name="SAPBEXresItemX 22" xfId="40182" xr:uid="{C9BE544D-B7CB-451E-8DD6-9575C344842A}"/>
    <cellStyle name="SAPBEXresItemX 23" xfId="41139" xr:uid="{91AD6745-522A-4E24-8641-E3A40683AE81}"/>
    <cellStyle name="SAPBEXresItemX 24" xfId="40109" xr:uid="{381AA219-CD31-46F6-9463-275424DC8C9F}"/>
    <cellStyle name="SAPBEXresItemX 3" xfId="953" xr:uid="{00000000-0005-0000-0000-000008880000}"/>
    <cellStyle name="SAPBEXresItemX 3 10" xfId="5129" xr:uid="{00000000-0005-0000-0000-000009880000}"/>
    <cellStyle name="SAPBEXresItemX 3 11" xfId="39362" xr:uid="{F6DE09CC-14A3-4C2B-96B0-94FAA9D799FC}"/>
    <cellStyle name="SAPBEXresItemX 3 12" xfId="43191" xr:uid="{2E1527E0-F535-4B1D-98B4-B8F6B4354C87}"/>
    <cellStyle name="SAPBEXresItemX 3 13" xfId="45384" xr:uid="{42B64ADD-1002-485C-8098-AB83D3458C97}"/>
    <cellStyle name="SAPBEXresItemX 3 14" xfId="47710" xr:uid="{54EE4D2A-846E-443E-8CC4-154D307233C4}"/>
    <cellStyle name="SAPBEXresItemX 3 2" xfId="954" xr:uid="{00000000-0005-0000-0000-00000A880000}"/>
    <cellStyle name="SAPBEXresItemX 3 2 10" xfId="44844" xr:uid="{A6B584AA-2433-4194-87FE-E9DCA419C592}"/>
    <cellStyle name="SAPBEXresItemX 3 2 11" xfId="46901" xr:uid="{58BE9F83-B5C5-45A6-A708-EBBC7CA9D6ED}"/>
    <cellStyle name="SAPBEXresItemX 3 2 12" xfId="49204" xr:uid="{6CCB808A-3781-4BE4-A5F4-B39FF40274A0}"/>
    <cellStyle name="SAPBEXresItemX 3 2 2" xfId="5318" xr:uid="{00000000-0005-0000-0000-00000B880000}"/>
    <cellStyle name="SAPBEXresItemX 3 2 2 2" xfId="22599" xr:uid="{00000000-0005-0000-0000-00000C880000}"/>
    <cellStyle name="SAPBEXresItemX 3 2 3" xfId="6819" xr:uid="{00000000-0005-0000-0000-00000D880000}"/>
    <cellStyle name="SAPBEXresItemX 3 2 3 2" xfId="23270" xr:uid="{00000000-0005-0000-0000-00000E880000}"/>
    <cellStyle name="SAPBEXresItemX 3 2 4" xfId="6670" xr:uid="{00000000-0005-0000-0000-00000F880000}"/>
    <cellStyle name="SAPBEXresItemX 3 2 4 2" xfId="23171" xr:uid="{00000000-0005-0000-0000-000010880000}"/>
    <cellStyle name="SAPBEXresItemX 3 2 5" xfId="5924" xr:uid="{00000000-0005-0000-0000-000011880000}"/>
    <cellStyle name="SAPBEXresItemX 3 2 5 2" xfId="22901" xr:uid="{00000000-0005-0000-0000-000012880000}"/>
    <cellStyle name="SAPBEXresItemX 3 2 6" xfId="5841" xr:uid="{00000000-0005-0000-0000-000013880000}"/>
    <cellStyle name="SAPBEXresItemX 3 2 6 2" xfId="22856" xr:uid="{00000000-0005-0000-0000-000014880000}"/>
    <cellStyle name="SAPBEXresItemX 3 2 7" xfId="15813" xr:uid="{00000000-0005-0000-0000-000015880000}"/>
    <cellStyle name="SAPBEXresItemX 3 2 7 2" xfId="31057" xr:uid="{00000000-0005-0000-0000-000016880000}"/>
    <cellStyle name="SAPBEXresItemX 3 2 8" xfId="5130" xr:uid="{00000000-0005-0000-0000-000017880000}"/>
    <cellStyle name="SAPBEXresItemX 3 2 9" xfId="42368" xr:uid="{8ED9FECA-1ADE-49C6-9C33-8FE60AE749A8}"/>
    <cellStyle name="SAPBEXresItemX 3 3" xfId="3901" xr:uid="{00000000-0005-0000-0000-000018880000}"/>
    <cellStyle name="SAPBEXresItemX 3 3 10" xfId="44558" xr:uid="{B1351D48-BF39-49DC-8F34-25F8F0C043AC}"/>
    <cellStyle name="SAPBEXresItemX 3 3 11" xfId="46747" xr:uid="{B53205C4-38E6-4829-9AF5-567A4F50621C}"/>
    <cellStyle name="SAPBEXresItemX 3 3 12" xfId="49063" xr:uid="{A944D778-71E6-4438-8007-977EC6E04296}"/>
    <cellStyle name="SAPBEXresItemX 3 3 2" xfId="9057" xr:uid="{00000000-0005-0000-0000-000019880000}"/>
    <cellStyle name="SAPBEXresItemX 3 3 2 2" xfId="25053" xr:uid="{00000000-0005-0000-0000-00001A880000}"/>
    <cellStyle name="SAPBEXresItemX 3 3 3" xfId="11876" xr:uid="{00000000-0005-0000-0000-00001B880000}"/>
    <cellStyle name="SAPBEXresItemX 3 3 3 2" xfId="27720" xr:uid="{00000000-0005-0000-0000-00001C880000}"/>
    <cellStyle name="SAPBEXresItemX 3 3 4" xfId="13944" xr:uid="{00000000-0005-0000-0000-00001D880000}"/>
    <cellStyle name="SAPBEXresItemX 3 3 4 2" xfId="29527" xr:uid="{00000000-0005-0000-0000-00001E880000}"/>
    <cellStyle name="SAPBEXresItemX 3 3 5" xfId="17198" xr:uid="{00000000-0005-0000-0000-00001F880000}"/>
    <cellStyle name="SAPBEXresItemX 3 3 5 2" xfId="32320" xr:uid="{00000000-0005-0000-0000-000020880000}"/>
    <cellStyle name="SAPBEXresItemX 3 3 6" xfId="19807" xr:uid="{00000000-0005-0000-0000-000021880000}"/>
    <cellStyle name="SAPBEXresItemX 3 3 6 2" xfId="34748" xr:uid="{00000000-0005-0000-0000-000022880000}"/>
    <cellStyle name="SAPBEXresItemX 3 3 7" xfId="19763" xr:uid="{00000000-0005-0000-0000-000023880000}"/>
    <cellStyle name="SAPBEXresItemX 3 3 7 2" xfId="34704" xr:uid="{00000000-0005-0000-0000-000024880000}"/>
    <cellStyle name="SAPBEXresItemX 3 3 8" xfId="41445" xr:uid="{01061DB6-5676-4783-80A3-AF2C06AF2F06}"/>
    <cellStyle name="SAPBEXresItemX 3 3 9" xfId="38961" xr:uid="{67891249-95A4-4BDC-9FF7-050EBC4106BF}"/>
    <cellStyle name="SAPBEXresItemX 3 4" xfId="5319" xr:uid="{00000000-0005-0000-0000-000025880000}"/>
    <cellStyle name="SAPBEXresItemX 3 4 2" xfId="22600" xr:uid="{00000000-0005-0000-0000-000026880000}"/>
    <cellStyle name="SAPBEXresItemX 3 4 3" xfId="41299" xr:uid="{CDFF33C3-C9D5-44AA-9696-89E3768AD08E}"/>
    <cellStyle name="SAPBEXresItemX 3 4 4" xfId="38375" xr:uid="{4C2B6390-B862-4DBD-B6E8-7B32F0AB54D4}"/>
    <cellStyle name="SAPBEXresItemX 3 4 5" xfId="44410" xr:uid="{25D291F7-DA84-40BA-A7E0-1AA9B484C3F9}"/>
    <cellStyle name="SAPBEXresItemX 3 4 6" xfId="46600" xr:uid="{ABFB7118-F294-4B7D-AD6A-D389E23357C9}"/>
    <cellStyle name="SAPBEXresItemX 3 4 7" xfId="48918" xr:uid="{E063DE86-A998-446C-AC62-E7BBC76CD510}"/>
    <cellStyle name="SAPBEXresItemX 3 5" xfId="7622" xr:uid="{00000000-0005-0000-0000-000027880000}"/>
    <cellStyle name="SAPBEXresItemX 3 5 2" xfId="23761" xr:uid="{00000000-0005-0000-0000-000028880000}"/>
    <cellStyle name="SAPBEXresItemX 3 6" xfId="6594" xr:uid="{00000000-0005-0000-0000-000029880000}"/>
    <cellStyle name="SAPBEXresItemX 3 6 2" xfId="23132" xr:uid="{00000000-0005-0000-0000-00002A880000}"/>
    <cellStyle name="SAPBEXresItemX 3 7" xfId="6677" xr:uid="{00000000-0005-0000-0000-00002B880000}"/>
    <cellStyle name="SAPBEXresItemX 3 7 2" xfId="23175" xr:uid="{00000000-0005-0000-0000-00002C880000}"/>
    <cellStyle name="SAPBEXresItemX 3 8" xfId="13707" xr:uid="{00000000-0005-0000-0000-00002D880000}"/>
    <cellStyle name="SAPBEXresItemX 3 8 2" xfId="29321" xr:uid="{00000000-0005-0000-0000-00002E880000}"/>
    <cellStyle name="SAPBEXresItemX 3 9" xfId="19759" xr:uid="{00000000-0005-0000-0000-00002F880000}"/>
    <cellStyle name="SAPBEXresItemX 3 9 2" xfId="34700" xr:uid="{00000000-0005-0000-0000-000030880000}"/>
    <cellStyle name="SAPBEXresItemX 4" xfId="955" xr:uid="{00000000-0005-0000-0000-000031880000}"/>
    <cellStyle name="SAPBEXresItemX 4 10" xfId="5131" xr:uid="{00000000-0005-0000-0000-000032880000}"/>
    <cellStyle name="SAPBEXresItemX 4 11" xfId="38075" xr:uid="{00000000-0005-0000-0000-000033880000}"/>
    <cellStyle name="SAPBEXresItemX 4 12" xfId="39361" xr:uid="{D6DE9EB7-24CF-481D-9E6B-FEC6E4D10ECF}"/>
    <cellStyle name="SAPBEXresItemX 4 13" xfId="43192" xr:uid="{C56CDC46-4851-4B49-B1D6-529B6C7CE407}"/>
    <cellStyle name="SAPBEXresItemX 4 14" xfId="45385" xr:uid="{06D70EDE-61F2-43E0-BA22-CF091DFC3500}"/>
    <cellStyle name="SAPBEXresItemX 4 15" xfId="47711" xr:uid="{0C6AD4D8-D505-4A31-ABA2-41AC3A4FBA2D}"/>
    <cellStyle name="SAPBEXresItemX 4 2" xfId="3695" xr:uid="{00000000-0005-0000-0000-000034880000}"/>
    <cellStyle name="SAPBEXresItemX 4 2 10" xfId="42369" xr:uid="{FF3D2005-2C47-4552-AFDB-DD0E0FF6E5AE}"/>
    <cellStyle name="SAPBEXresItemX 4 2 11" xfId="46902" xr:uid="{1872794F-678C-4930-8B57-DFD72311DDB2}"/>
    <cellStyle name="SAPBEXresItemX 4 2 12" xfId="49205" xr:uid="{641B0370-BBA1-4029-B5B3-2EF9652BA57B}"/>
    <cellStyle name="SAPBEXresItemX 4 2 2" xfId="8863" xr:uid="{00000000-0005-0000-0000-000035880000}"/>
    <cellStyle name="SAPBEXresItemX 4 2 2 2" xfId="24892" xr:uid="{00000000-0005-0000-0000-000036880000}"/>
    <cellStyle name="SAPBEXresItemX 4 2 3" xfId="11690" xr:uid="{00000000-0005-0000-0000-000037880000}"/>
    <cellStyle name="SAPBEXresItemX 4 2 3 2" xfId="27557" xr:uid="{00000000-0005-0000-0000-000038880000}"/>
    <cellStyle name="SAPBEXresItemX 4 2 4" xfId="10424" xr:uid="{00000000-0005-0000-0000-000039880000}"/>
    <cellStyle name="SAPBEXresItemX 4 2 4 2" xfId="26347" xr:uid="{00000000-0005-0000-0000-00003A880000}"/>
    <cellStyle name="SAPBEXresItemX 4 2 5" xfId="17042" xr:uid="{00000000-0005-0000-0000-00003B880000}"/>
    <cellStyle name="SAPBEXresItemX 4 2 5 2" xfId="32180" xr:uid="{00000000-0005-0000-0000-00003C880000}"/>
    <cellStyle name="SAPBEXresItemX 4 2 6" xfId="19652" xr:uid="{00000000-0005-0000-0000-00003D880000}"/>
    <cellStyle name="SAPBEXresItemX 4 2 6 2" xfId="34599" xr:uid="{00000000-0005-0000-0000-00003E880000}"/>
    <cellStyle name="SAPBEXresItemX 4 2 7" xfId="21556" xr:uid="{00000000-0005-0000-0000-00003F880000}"/>
    <cellStyle name="SAPBEXresItemX 4 2 7 2" xfId="36482" xr:uid="{00000000-0005-0000-0000-000040880000}"/>
    <cellStyle name="SAPBEXresItemX 4 2 8" xfId="6423" xr:uid="{00000000-0005-0000-0000-000041880000}"/>
    <cellStyle name="SAPBEXresItemX 4 2 9" xfId="41929" xr:uid="{472BBC94-DA2D-4A7E-A625-89D7345FD4BD}"/>
    <cellStyle name="SAPBEXresItemX 4 3" xfId="3900" xr:uid="{00000000-0005-0000-0000-000042880000}"/>
    <cellStyle name="SAPBEXresItemX 4 3 10" xfId="46601" xr:uid="{42A2674E-A577-4429-82E4-982208AD1856}"/>
    <cellStyle name="SAPBEXresItemX 4 3 11" xfId="48919" xr:uid="{07B0A4B1-14C2-4D56-AD1B-739FA5D3A85F}"/>
    <cellStyle name="SAPBEXresItemX 4 3 2" xfId="9056" xr:uid="{00000000-0005-0000-0000-000043880000}"/>
    <cellStyle name="SAPBEXresItemX 4 3 2 2" xfId="25052" xr:uid="{00000000-0005-0000-0000-000044880000}"/>
    <cellStyle name="SAPBEXresItemX 4 3 3" xfId="11875" xr:uid="{00000000-0005-0000-0000-000045880000}"/>
    <cellStyle name="SAPBEXresItemX 4 3 3 2" xfId="27719" xr:uid="{00000000-0005-0000-0000-000046880000}"/>
    <cellStyle name="SAPBEXresItemX 4 3 4" xfId="13943" xr:uid="{00000000-0005-0000-0000-000047880000}"/>
    <cellStyle name="SAPBEXresItemX 4 3 4 2" xfId="29526" xr:uid="{00000000-0005-0000-0000-000048880000}"/>
    <cellStyle name="SAPBEXresItemX 4 3 5" xfId="17197" xr:uid="{00000000-0005-0000-0000-000049880000}"/>
    <cellStyle name="SAPBEXresItemX 4 3 5 2" xfId="32319" xr:uid="{00000000-0005-0000-0000-00004A880000}"/>
    <cellStyle name="SAPBEXresItemX 4 3 6" xfId="19806" xr:uid="{00000000-0005-0000-0000-00004B880000}"/>
    <cellStyle name="SAPBEXresItemX 4 3 6 2" xfId="34747" xr:uid="{00000000-0005-0000-0000-00004C880000}"/>
    <cellStyle name="SAPBEXresItemX 4 3 7" xfId="20912" xr:uid="{00000000-0005-0000-0000-00004D880000}"/>
    <cellStyle name="SAPBEXresItemX 4 3 7 2" xfId="35838" xr:uid="{00000000-0005-0000-0000-00004E880000}"/>
    <cellStyle name="SAPBEXresItemX 4 3 8" xfId="38374" xr:uid="{12A00DBE-CD0E-4AFC-8A12-F6E0AC1282A9}"/>
    <cellStyle name="SAPBEXresItemX 4 3 9" xfId="44411" xr:uid="{9C1506BD-4F41-4F84-98FF-72C30CE1921A}"/>
    <cellStyle name="SAPBEXresItemX 4 4" xfId="5317" xr:uid="{00000000-0005-0000-0000-00004F880000}"/>
    <cellStyle name="SAPBEXresItemX 4 4 2" xfId="22598" xr:uid="{00000000-0005-0000-0000-000050880000}"/>
    <cellStyle name="SAPBEXresItemX 4 5" xfId="7621" xr:uid="{00000000-0005-0000-0000-000051880000}"/>
    <cellStyle name="SAPBEXresItemX 4 5 2" xfId="23760" xr:uid="{00000000-0005-0000-0000-000052880000}"/>
    <cellStyle name="SAPBEXresItemX 4 6" xfId="6593" xr:uid="{00000000-0005-0000-0000-000053880000}"/>
    <cellStyle name="SAPBEXresItemX 4 6 2" xfId="23131" xr:uid="{00000000-0005-0000-0000-000054880000}"/>
    <cellStyle name="SAPBEXresItemX 4 7" xfId="7448" xr:uid="{00000000-0005-0000-0000-000055880000}"/>
    <cellStyle name="SAPBEXresItemX 4 7 2" xfId="23637" xr:uid="{00000000-0005-0000-0000-000056880000}"/>
    <cellStyle name="SAPBEXresItemX 4 8" xfId="6563" xr:uid="{00000000-0005-0000-0000-000057880000}"/>
    <cellStyle name="SAPBEXresItemX 4 8 2" xfId="23119" xr:uid="{00000000-0005-0000-0000-000058880000}"/>
    <cellStyle name="SAPBEXresItemX 4 9" xfId="14407" xr:uid="{00000000-0005-0000-0000-000059880000}"/>
    <cellStyle name="SAPBEXresItemX 4 9 2" xfId="29926" xr:uid="{00000000-0005-0000-0000-00005A880000}"/>
    <cellStyle name="SAPBEXresItemX 5" xfId="3696" xr:uid="{00000000-0005-0000-0000-00005B880000}"/>
    <cellStyle name="SAPBEXresItemX 5 10" xfId="45386" xr:uid="{CD0AC39E-5996-4B9A-A907-AD9FB9E6BD90}"/>
    <cellStyle name="SAPBEXresItemX 5 11" xfId="47712" xr:uid="{CE9D5B54-00A8-48D6-B80E-0CD999472A06}"/>
    <cellStyle name="SAPBEXresItemX 5 2" xfId="3899" xr:uid="{00000000-0005-0000-0000-00005C880000}"/>
    <cellStyle name="SAPBEXresItemX 5 2 10" xfId="46602" xr:uid="{F0727FC3-E613-4216-A0EB-5A9A4C953721}"/>
    <cellStyle name="SAPBEXresItemX 5 2 11" xfId="48920" xr:uid="{BD86D015-498C-4141-85AB-4868B11039CE}"/>
    <cellStyle name="SAPBEXresItemX 5 2 2" xfId="9055" xr:uid="{00000000-0005-0000-0000-00005D880000}"/>
    <cellStyle name="SAPBEXresItemX 5 2 2 2" xfId="25051" xr:uid="{00000000-0005-0000-0000-00005E880000}"/>
    <cellStyle name="SAPBEXresItemX 5 2 3" xfId="11874" xr:uid="{00000000-0005-0000-0000-00005F880000}"/>
    <cellStyle name="SAPBEXresItemX 5 2 3 2" xfId="27718" xr:uid="{00000000-0005-0000-0000-000060880000}"/>
    <cellStyle name="SAPBEXresItemX 5 2 4" xfId="14933" xr:uid="{00000000-0005-0000-0000-000061880000}"/>
    <cellStyle name="SAPBEXresItemX 5 2 4 2" xfId="30384" xr:uid="{00000000-0005-0000-0000-000062880000}"/>
    <cellStyle name="SAPBEXresItemX 5 2 5" xfId="17196" xr:uid="{00000000-0005-0000-0000-000063880000}"/>
    <cellStyle name="SAPBEXresItemX 5 2 5 2" xfId="32318" xr:uid="{00000000-0005-0000-0000-000064880000}"/>
    <cellStyle name="SAPBEXresItemX 5 2 6" xfId="19805" xr:uid="{00000000-0005-0000-0000-000065880000}"/>
    <cellStyle name="SAPBEXresItemX 5 2 6 2" xfId="34746" xr:uid="{00000000-0005-0000-0000-000066880000}"/>
    <cellStyle name="SAPBEXresItemX 5 2 7" xfId="7808" xr:uid="{00000000-0005-0000-0000-000067880000}"/>
    <cellStyle name="SAPBEXresItemX 5 2 7 2" xfId="23845" xr:uid="{00000000-0005-0000-0000-000068880000}"/>
    <cellStyle name="SAPBEXresItemX 5 2 8" xfId="38373" xr:uid="{90909C44-F686-4ACA-B4F7-9DA6D52B7796}"/>
    <cellStyle name="SAPBEXresItemX 5 2 9" xfId="44412" xr:uid="{14ED12E5-0FFA-423D-827C-36BD2DC48B16}"/>
    <cellStyle name="SAPBEXresItemX 5 3" xfId="8864" xr:uid="{00000000-0005-0000-0000-000069880000}"/>
    <cellStyle name="SAPBEXresItemX 5 3 2" xfId="24893" xr:uid="{00000000-0005-0000-0000-00006A880000}"/>
    <cellStyle name="SAPBEXresItemX 5 4" xfId="11691" xr:uid="{00000000-0005-0000-0000-00006B880000}"/>
    <cellStyle name="SAPBEXresItemX 5 4 2" xfId="27558" xr:uid="{00000000-0005-0000-0000-00006C880000}"/>
    <cellStyle name="SAPBEXresItemX 5 5" xfId="13716" xr:uid="{00000000-0005-0000-0000-00006D880000}"/>
    <cellStyle name="SAPBEXresItemX 5 5 2" xfId="29329" xr:uid="{00000000-0005-0000-0000-00006E880000}"/>
    <cellStyle name="SAPBEXresItemX 5 6" xfId="17043" xr:uid="{00000000-0005-0000-0000-00006F880000}"/>
    <cellStyle name="SAPBEXresItemX 5 6 2" xfId="32181" xr:uid="{00000000-0005-0000-0000-000070880000}"/>
    <cellStyle name="SAPBEXresItemX 5 7" xfId="19653" xr:uid="{00000000-0005-0000-0000-000071880000}"/>
    <cellStyle name="SAPBEXresItemX 5 7 2" xfId="34600" xr:uid="{00000000-0005-0000-0000-000072880000}"/>
    <cellStyle name="SAPBEXresItemX 5 8" xfId="40497" xr:uid="{322B30CF-7EE8-4C1B-A549-AF0A914572A2}"/>
    <cellStyle name="SAPBEXresItemX 5 9" xfId="43193" xr:uid="{5AB5AB7E-27A2-4008-9373-6E65DC0DC8A3}"/>
    <cellStyle name="SAPBEXresItemX 6" xfId="3697" xr:uid="{00000000-0005-0000-0000-000073880000}"/>
    <cellStyle name="SAPBEXresItemX 6 10" xfId="45387" xr:uid="{D5F88506-296C-474B-B0F7-ED9C01AE5FDC}"/>
    <cellStyle name="SAPBEXresItemX 6 11" xfId="47713" xr:uid="{3593ABCC-B402-4411-91A8-F904AD9D488C}"/>
    <cellStyle name="SAPBEXresItemX 6 2" xfId="3898" xr:uid="{00000000-0005-0000-0000-000074880000}"/>
    <cellStyle name="SAPBEXresItemX 6 2 10" xfId="46603" xr:uid="{3709699D-FC88-4031-BAB6-16FF1C06710F}"/>
    <cellStyle name="SAPBEXresItemX 6 2 11" xfId="48921" xr:uid="{472311B5-1B84-4D48-9B3A-854EF3DB16EE}"/>
    <cellStyle name="SAPBEXresItemX 6 2 2" xfId="9054" xr:uid="{00000000-0005-0000-0000-000075880000}"/>
    <cellStyle name="SAPBEXresItemX 6 2 2 2" xfId="25050" xr:uid="{00000000-0005-0000-0000-000076880000}"/>
    <cellStyle name="SAPBEXresItemX 6 2 3" xfId="11873" xr:uid="{00000000-0005-0000-0000-000077880000}"/>
    <cellStyle name="SAPBEXresItemX 6 2 3 2" xfId="27717" xr:uid="{00000000-0005-0000-0000-000078880000}"/>
    <cellStyle name="SAPBEXresItemX 6 2 4" xfId="14932" xr:uid="{00000000-0005-0000-0000-000079880000}"/>
    <cellStyle name="SAPBEXresItemX 6 2 4 2" xfId="30383" xr:uid="{00000000-0005-0000-0000-00007A880000}"/>
    <cellStyle name="SAPBEXresItemX 6 2 5" xfId="17195" xr:uid="{00000000-0005-0000-0000-00007B880000}"/>
    <cellStyle name="SAPBEXresItemX 6 2 5 2" xfId="32317" xr:uid="{00000000-0005-0000-0000-00007C880000}"/>
    <cellStyle name="SAPBEXresItemX 6 2 6" xfId="19804" xr:uid="{00000000-0005-0000-0000-00007D880000}"/>
    <cellStyle name="SAPBEXresItemX 6 2 6 2" xfId="34745" xr:uid="{00000000-0005-0000-0000-00007E880000}"/>
    <cellStyle name="SAPBEXresItemX 6 2 7" xfId="21647" xr:uid="{00000000-0005-0000-0000-00007F880000}"/>
    <cellStyle name="SAPBEXresItemX 6 2 7 2" xfId="36569" xr:uid="{00000000-0005-0000-0000-000080880000}"/>
    <cellStyle name="SAPBEXresItemX 6 2 8" xfId="38372" xr:uid="{3F173EBC-83B6-4442-AD20-52DF96EBCA86}"/>
    <cellStyle name="SAPBEXresItemX 6 2 9" xfId="44413" xr:uid="{828A7EC1-5429-4E9E-B1F6-E9D13CCB9428}"/>
    <cellStyle name="SAPBEXresItemX 6 3" xfId="8865" xr:uid="{00000000-0005-0000-0000-000081880000}"/>
    <cellStyle name="SAPBEXresItemX 6 3 2" xfId="24894" xr:uid="{00000000-0005-0000-0000-000082880000}"/>
    <cellStyle name="SAPBEXresItemX 6 4" xfId="11692" xr:uid="{00000000-0005-0000-0000-000083880000}"/>
    <cellStyle name="SAPBEXresItemX 6 4 2" xfId="27559" xr:uid="{00000000-0005-0000-0000-000084880000}"/>
    <cellStyle name="SAPBEXresItemX 6 5" xfId="13014" xr:uid="{00000000-0005-0000-0000-000085880000}"/>
    <cellStyle name="SAPBEXresItemX 6 5 2" xfId="28814" xr:uid="{00000000-0005-0000-0000-000086880000}"/>
    <cellStyle name="SAPBEXresItemX 6 6" xfId="17044" xr:uid="{00000000-0005-0000-0000-000087880000}"/>
    <cellStyle name="SAPBEXresItemX 6 6 2" xfId="32182" xr:uid="{00000000-0005-0000-0000-000088880000}"/>
    <cellStyle name="SAPBEXresItemX 6 7" xfId="19654" xr:uid="{00000000-0005-0000-0000-000089880000}"/>
    <cellStyle name="SAPBEXresItemX 6 7 2" xfId="34601" xr:uid="{00000000-0005-0000-0000-00008A880000}"/>
    <cellStyle name="SAPBEXresItemX 6 8" xfId="40498" xr:uid="{D4D520C0-E617-48B7-AACC-86B8288A7977}"/>
    <cellStyle name="SAPBEXresItemX 6 9" xfId="43194" xr:uid="{A403BE65-0919-41A4-9B62-A7844B499BF4}"/>
    <cellStyle name="SAPBEXresItemX 7" xfId="3698" xr:uid="{00000000-0005-0000-0000-00008B880000}"/>
    <cellStyle name="SAPBEXresItemX 7 10" xfId="45388" xr:uid="{BD23A013-F4E7-4B82-92AF-0BB2A4EC5EF5}"/>
    <cellStyle name="SAPBEXresItemX 7 11" xfId="47714" xr:uid="{E38395D7-2D77-480C-8577-9991ACDADB76}"/>
    <cellStyle name="SAPBEXresItemX 7 2" xfId="3897" xr:uid="{00000000-0005-0000-0000-00008C880000}"/>
    <cellStyle name="SAPBEXresItemX 7 2 10" xfId="46604" xr:uid="{ED3BC75D-B686-415B-B31B-836694016E50}"/>
    <cellStyle name="SAPBEXresItemX 7 2 11" xfId="48922" xr:uid="{D1A348C1-FF8C-41E9-9A39-E497F2A34756}"/>
    <cellStyle name="SAPBEXresItemX 7 2 2" xfId="9053" xr:uid="{00000000-0005-0000-0000-00008D880000}"/>
    <cellStyle name="SAPBEXresItemX 7 2 2 2" xfId="25049" xr:uid="{00000000-0005-0000-0000-00008E880000}"/>
    <cellStyle name="SAPBEXresItemX 7 2 3" xfId="11872" xr:uid="{00000000-0005-0000-0000-00008F880000}"/>
    <cellStyle name="SAPBEXresItemX 7 2 3 2" xfId="27716" xr:uid="{00000000-0005-0000-0000-000090880000}"/>
    <cellStyle name="SAPBEXresItemX 7 2 4" xfId="13942" xr:uid="{00000000-0005-0000-0000-000091880000}"/>
    <cellStyle name="SAPBEXresItemX 7 2 4 2" xfId="29525" xr:uid="{00000000-0005-0000-0000-000092880000}"/>
    <cellStyle name="SAPBEXresItemX 7 2 5" xfId="17194" xr:uid="{00000000-0005-0000-0000-000093880000}"/>
    <cellStyle name="SAPBEXresItemX 7 2 5 2" xfId="32316" xr:uid="{00000000-0005-0000-0000-000094880000}"/>
    <cellStyle name="SAPBEXresItemX 7 2 6" xfId="19803" xr:uid="{00000000-0005-0000-0000-000095880000}"/>
    <cellStyle name="SAPBEXresItemX 7 2 6 2" xfId="34744" xr:uid="{00000000-0005-0000-0000-000096880000}"/>
    <cellStyle name="SAPBEXresItemX 7 2 7" xfId="15998" xr:uid="{00000000-0005-0000-0000-000097880000}"/>
    <cellStyle name="SAPBEXresItemX 7 2 7 2" xfId="31142" xr:uid="{00000000-0005-0000-0000-000098880000}"/>
    <cellStyle name="SAPBEXresItemX 7 2 8" xfId="38371" xr:uid="{1AA7C6A1-398D-42DE-8BDD-7C11B3988C7D}"/>
    <cellStyle name="SAPBEXresItemX 7 2 9" xfId="44414" xr:uid="{C03EA1C2-C3AD-4863-9930-BC052142F446}"/>
    <cellStyle name="SAPBEXresItemX 7 3" xfId="8866" xr:uid="{00000000-0005-0000-0000-000099880000}"/>
    <cellStyle name="SAPBEXresItemX 7 3 2" xfId="24895" xr:uid="{00000000-0005-0000-0000-00009A880000}"/>
    <cellStyle name="SAPBEXresItemX 7 4" xfId="11693" xr:uid="{00000000-0005-0000-0000-00009B880000}"/>
    <cellStyle name="SAPBEXresItemX 7 4 2" xfId="27560" xr:uid="{00000000-0005-0000-0000-00009C880000}"/>
    <cellStyle name="SAPBEXresItemX 7 5" xfId="13733" xr:uid="{00000000-0005-0000-0000-00009D880000}"/>
    <cellStyle name="SAPBEXresItemX 7 5 2" xfId="29345" xr:uid="{00000000-0005-0000-0000-00009E880000}"/>
    <cellStyle name="SAPBEXresItemX 7 6" xfId="17045" xr:uid="{00000000-0005-0000-0000-00009F880000}"/>
    <cellStyle name="SAPBEXresItemX 7 6 2" xfId="32183" xr:uid="{00000000-0005-0000-0000-0000A0880000}"/>
    <cellStyle name="SAPBEXresItemX 7 7" xfId="19655" xr:uid="{00000000-0005-0000-0000-0000A1880000}"/>
    <cellStyle name="SAPBEXresItemX 7 7 2" xfId="34602" xr:uid="{00000000-0005-0000-0000-0000A2880000}"/>
    <cellStyle name="SAPBEXresItemX 7 8" xfId="39360" xr:uid="{48FC2558-E204-4B0F-8331-F2A5CB8F8A99}"/>
    <cellStyle name="SAPBEXresItemX 7 9" xfId="43195" xr:uid="{C093375E-F97D-4EC4-A59A-C2F29FBABBE3}"/>
    <cellStyle name="SAPBEXresItemX 8" xfId="3699" xr:uid="{00000000-0005-0000-0000-0000A3880000}"/>
    <cellStyle name="SAPBEXresItemX 8 10" xfId="45389" xr:uid="{07847C0D-60EF-48C8-A1F5-FB616CF06C56}"/>
    <cellStyle name="SAPBEXresItemX 8 11" xfId="47715" xr:uid="{ED56A47F-7E9E-4594-B091-20EEA2622FAF}"/>
    <cellStyle name="SAPBEXresItemX 8 2" xfId="3896" xr:uid="{00000000-0005-0000-0000-0000A4880000}"/>
    <cellStyle name="SAPBEXresItemX 8 2 10" xfId="46605" xr:uid="{2914D5DE-00FD-4243-A154-DD46A0142D53}"/>
    <cellStyle name="SAPBEXresItemX 8 2 11" xfId="48923" xr:uid="{7C41349B-6982-437A-9CE4-102AA5662D42}"/>
    <cellStyle name="SAPBEXresItemX 8 2 2" xfId="9052" xr:uid="{00000000-0005-0000-0000-0000A5880000}"/>
    <cellStyle name="SAPBEXresItemX 8 2 2 2" xfId="25048" xr:uid="{00000000-0005-0000-0000-0000A6880000}"/>
    <cellStyle name="SAPBEXresItemX 8 2 3" xfId="11871" xr:uid="{00000000-0005-0000-0000-0000A7880000}"/>
    <cellStyle name="SAPBEXresItemX 8 2 3 2" xfId="27715" xr:uid="{00000000-0005-0000-0000-0000A8880000}"/>
    <cellStyle name="SAPBEXresItemX 8 2 4" xfId="13941" xr:uid="{00000000-0005-0000-0000-0000A9880000}"/>
    <cellStyle name="SAPBEXresItemX 8 2 4 2" xfId="29524" xr:uid="{00000000-0005-0000-0000-0000AA880000}"/>
    <cellStyle name="SAPBEXresItemX 8 2 5" xfId="17193" xr:uid="{00000000-0005-0000-0000-0000AB880000}"/>
    <cellStyle name="SAPBEXresItemX 8 2 5 2" xfId="32315" xr:uid="{00000000-0005-0000-0000-0000AC880000}"/>
    <cellStyle name="SAPBEXresItemX 8 2 6" xfId="19802" xr:uid="{00000000-0005-0000-0000-0000AD880000}"/>
    <cellStyle name="SAPBEXresItemX 8 2 6 2" xfId="34743" xr:uid="{00000000-0005-0000-0000-0000AE880000}"/>
    <cellStyle name="SAPBEXresItemX 8 2 7" xfId="21637" xr:uid="{00000000-0005-0000-0000-0000AF880000}"/>
    <cellStyle name="SAPBEXresItemX 8 2 7 2" xfId="36563" xr:uid="{00000000-0005-0000-0000-0000B0880000}"/>
    <cellStyle name="SAPBEXresItemX 8 2 8" xfId="38370" xr:uid="{31B63155-E302-4307-87A3-7C62A756B8C4}"/>
    <cellStyle name="SAPBEXresItemX 8 2 9" xfId="44415" xr:uid="{A80A8E04-A599-484D-9510-EEE6E9B0D01D}"/>
    <cellStyle name="SAPBEXresItemX 8 3" xfId="8867" xr:uid="{00000000-0005-0000-0000-0000B1880000}"/>
    <cellStyle name="SAPBEXresItemX 8 3 2" xfId="24896" xr:uid="{00000000-0005-0000-0000-0000B2880000}"/>
    <cellStyle name="SAPBEXresItemX 8 4" xfId="11694" xr:uid="{00000000-0005-0000-0000-0000B3880000}"/>
    <cellStyle name="SAPBEXresItemX 8 4 2" xfId="27561" xr:uid="{00000000-0005-0000-0000-0000B4880000}"/>
    <cellStyle name="SAPBEXresItemX 8 5" xfId="13731" xr:uid="{00000000-0005-0000-0000-0000B5880000}"/>
    <cellStyle name="SAPBEXresItemX 8 5 2" xfId="29343" xr:uid="{00000000-0005-0000-0000-0000B6880000}"/>
    <cellStyle name="SAPBEXresItemX 8 6" xfId="17046" xr:uid="{00000000-0005-0000-0000-0000B7880000}"/>
    <cellStyle name="SAPBEXresItemX 8 6 2" xfId="32184" xr:uid="{00000000-0005-0000-0000-0000B8880000}"/>
    <cellStyle name="SAPBEXresItemX 8 7" xfId="19656" xr:uid="{00000000-0005-0000-0000-0000B9880000}"/>
    <cellStyle name="SAPBEXresItemX 8 7 2" xfId="34603" xr:uid="{00000000-0005-0000-0000-0000BA880000}"/>
    <cellStyle name="SAPBEXresItemX 8 8" xfId="39359" xr:uid="{D4255E81-3D1B-4222-89CD-26FDFAF15BED}"/>
    <cellStyle name="SAPBEXresItemX 8 9" xfId="43196" xr:uid="{52D58B3E-D75E-466F-B6E9-39013E188511}"/>
    <cellStyle name="SAPBEXresItemX 9" xfId="3700" xr:uid="{00000000-0005-0000-0000-0000BB880000}"/>
    <cellStyle name="SAPBEXresItemX 9 10" xfId="45390" xr:uid="{82EAA5BE-50B7-4BCB-A26B-9EF3BEC24ED6}"/>
    <cellStyle name="SAPBEXresItemX 9 11" xfId="47716" xr:uid="{D18CDC86-956E-418E-9FD4-9FB94C708AC9}"/>
    <cellStyle name="SAPBEXresItemX 9 2" xfId="3895" xr:uid="{00000000-0005-0000-0000-0000BC880000}"/>
    <cellStyle name="SAPBEXresItemX 9 2 10" xfId="46606" xr:uid="{EC43FE8B-BF67-41E6-94F1-5C4CAA9B1C3E}"/>
    <cellStyle name="SAPBEXresItemX 9 2 11" xfId="48924" xr:uid="{EFEC6F78-85CD-405E-A075-C166A7CEA2F2}"/>
    <cellStyle name="SAPBEXresItemX 9 2 2" xfId="9051" xr:uid="{00000000-0005-0000-0000-0000BD880000}"/>
    <cellStyle name="SAPBEXresItemX 9 2 2 2" xfId="25047" xr:uid="{00000000-0005-0000-0000-0000BE880000}"/>
    <cellStyle name="SAPBEXresItemX 9 2 3" xfId="11870" xr:uid="{00000000-0005-0000-0000-0000BF880000}"/>
    <cellStyle name="SAPBEXresItemX 9 2 3 2" xfId="27714" xr:uid="{00000000-0005-0000-0000-0000C0880000}"/>
    <cellStyle name="SAPBEXresItemX 9 2 4" xfId="14935" xr:uid="{00000000-0005-0000-0000-0000C1880000}"/>
    <cellStyle name="SAPBEXresItemX 9 2 4 2" xfId="30386" xr:uid="{00000000-0005-0000-0000-0000C2880000}"/>
    <cellStyle name="SAPBEXresItemX 9 2 5" xfId="17192" xr:uid="{00000000-0005-0000-0000-0000C3880000}"/>
    <cellStyle name="SAPBEXresItemX 9 2 5 2" xfId="32314" xr:uid="{00000000-0005-0000-0000-0000C4880000}"/>
    <cellStyle name="SAPBEXresItemX 9 2 6" xfId="19801" xr:uid="{00000000-0005-0000-0000-0000C5880000}"/>
    <cellStyle name="SAPBEXresItemX 9 2 6 2" xfId="34742" xr:uid="{00000000-0005-0000-0000-0000C6880000}"/>
    <cellStyle name="SAPBEXresItemX 9 2 7" xfId="21180" xr:uid="{00000000-0005-0000-0000-0000C7880000}"/>
    <cellStyle name="SAPBEXresItemX 9 2 7 2" xfId="36106" xr:uid="{00000000-0005-0000-0000-0000C8880000}"/>
    <cellStyle name="SAPBEXresItemX 9 2 8" xfId="38369" xr:uid="{D5CCD5DF-6824-4399-99A2-0BF12E12063C}"/>
    <cellStyle name="SAPBEXresItemX 9 2 9" xfId="44416" xr:uid="{68B1CD03-FA83-4760-A6A6-99072AA6E21B}"/>
    <cellStyle name="SAPBEXresItemX 9 3" xfId="8868" xr:uid="{00000000-0005-0000-0000-0000C9880000}"/>
    <cellStyle name="SAPBEXresItemX 9 3 2" xfId="24897" xr:uid="{00000000-0005-0000-0000-0000CA880000}"/>
    <cellStyle name="SAPBEXresItemX 9 4" xfId="11695" xr:uid="{00000000-0005-0000-0000-0000CB880000}"/>
    <cellStyle name="SAPBEXresItemX 9 4 2" xfId="27562" xr:uid="{00000000-0005-0000-0000-0000CC880000}"/>
    <cellStyle name="SAPBEXresItemX 9 5" xfId="10372" xr:uid="{00000000-0005-0000-0000-0000CD880000}"/>
    <cellStyle name="SAPBEXresItemX 9 5 2" xfId="26310" xr:uid="{00000000-0005-0000-0000-0000CE880000}"/>
    <cellStyle name="SAPBEXresItemX 9 6" xfId="17047" xr:uid="{00000000-0005-0000-0000-0000CF880000}"/>
    <cellStyle name="SAPBEXresItemX 9 6 2" xfId="32185" xr:uid="{00000000-0005-0000-0000-0000D0880000}"/>
    <cellStyle name="SAPBEXresItemX 9 7" xfId="19657" xr:uid="{00000000-0005-0000-0000-0000D1880000}"/>
    <cellStyle name="SAPBEXresItemX 9 7 2" xfId="34604" xr:uid="{00000000-0005-0000-0000-0000D2880000}"/>
    <cellStyle name="SAPBEXresItemX 9 8" xfId="40496" xr:uid="{7F741CD9-6D70-44C4-9800-7818842DF3C0}"/>
    <cellStyle name="SAPBEXresItemX 9 9" xfId="43197" xr:uid="{92E970D6-AF9B-4E2A-9474-81F1B2357692}"/>
    <cellStyle name="SAPBEXresItemX_CC - Div XRef" xfId="1917" xr:uid="{00000000-0005-0000-0000-0000D3880000}"/>
    <cellStyle name="SAPBEXstdData" xfId="105" xr:uid="{00000000-0005-0000-0000-0000D4880000}"/>
    <cellStyle name="SAPBEXstdData 10" xfId="956" xr:uid="{00000000-0005-0000-0000-0000D5880000}"/>
    <cellStyle name="SAPBEXstdData 10 10" xfId="5132" xr:uid="{00000000-0005-0000-0000-0000D6880000}"/>
    <cellStyle name="SAPBEXstdData 10 11" xfId="39358" xr:uid="{D0164D2C-0A96-4958-A62B-E7C9B82C2584}"/>
    <cellStyle name="SAPBEXstdData 10 12" xfId="43198" xr:uid="{225BE42C-CC76-44C2-A562-EA14E80BA1E5}"/>
    <cellStyle name="SAPBEXstdData 10 13" xfId="45391" xr:uid="{D4024AFD-A2AB-4C2A-973B-99C7313839FB}"/>
    <cellStyle name="SAPBEXstdData 10 14" xfId="47717" xr:uid="{A2B9FA07-57D4-4E69-AFCD-1B9BA544BCB8}"/>
    <cellStyle name="SAPBEXstdData 10 2" xfId="1918" xr:uid="{00000000-0005-0000-0000-0000D7880000}"/>
    <cellStyle name="SAPBEXstdData 10 2 10" xfId="44417" xr:uid="{CA970034-3AB2-41AA-8C65-7B24AF1087A8}"/>
    <cellStyle name="SAPBEXstdData 10 2 11" xfId="46607" xr:uid="{E32C53D4-E783-488D-B2F0-E7313C37719F}"/>
    <cellStyle name="SAPBEXstdData 10 2 12" xfId="48925" xr:uid="{F3AABC51-34FA-45AF-AEDE-E1AC25FB4D93}"/>
    <cellStyle name="SAPBEXstdData 10 2 2" xfId="7171" xr:uid="{00000000-0005-0000-0000-0000D8880000}"/>
    <cellStyle name="SAPBEXstdData 10 2 2 2" xfId="23452" xr:uid="{00000000-0005-0000-0000-0000D9880000}"/>
    <cellStyle name="SAPBEXstdData 10 2 3" xfId="7491" xr:uid="{00000000-0005-0000-0000-0000DA880000}"/>
    <cellStyle name="SAPBEXstdData 10 2 3 2" xfId="23668" xr:uid="{00000000-0005-0000-0000-0000DB880000}"/>
    <cellStyle name="SAPBEXstdData 10 2 4" xfId="5705" xr:uid="{00000000-0005-0000-0000-0000DC880000}"/>
    <cellStyle name="SAPBEXstdData 10 2 4 2" xfId="22774" xr:uid="{00000000-0005-0000-0000-0000DD880000}"/>
    <cellStyle name="SAPBEXstdData 10 2 5" xfId="14680" xr:uid="{00000000-0005-0000-0000-0000DE880000}"/>
    <cellStyle name="SAPBEXstdData 10 2 5 2" xfId="30171" xr:uid="{00000000-0005-0000-0000-0000DF880000}"/>
    <cellStyle name="SAPBEXstdData 10 2 6" xfId="15732" xr:uid="{00000000-0005-0000-0000-0000E0880000}"/>
    <cellStyle name="SAPBEXstdData 10 2 6 2" xfId="31006" xr:uid="{00000000-0005-0000-0000-0000E1880000}"/>
    <cellStyle name="SAPBEXstdData 10 2 7" xfId="18400" xr:uid="{00000000-0005-0000-0000-0000E2880000}"/>
    <cellStyle name="SAPBEXstdData 10 2 7 2" xfId="33459" xr:uid="{00000000-0005-0000-0000-0000E3880000}"/>
    <cellStyle name="SAPBEXstdData 10 2 8" xfId="6094" xr:uid="{00000000-0005-0000-0000-0000E4880000}"/>
    <cellStyle name="SAPBEXstdData 10 2 9" xfId="38368" xr:uid="{7FB4EB22-A19A-476C-87D3-A2E82CFEAA37}"/>
    <cellStyle name="SAPBEXstdData 10 3" xfId="3894" xr:uid="{00000000-0005-0000-0000-0000E5880000}"/>
    <cellStyle name="SAPBEXstdData 10 3 2" xfId="9050" xr:uid="{00000000-0005-0000-0000-0000E6880000}"/>
    <cellStyle name="SAPBEXstdData 10 3 2 2" xfId="25046" xr:uid="{00000000-0005-0000-0000-0000E7880000}"/>
    <cellStyle name="SAPBEXstdData 10 3 3" xfId="11869" xr:uid="{00000000-0005-0000-0000-0000E8880000}"/>
    <cellStyle name="SAPBEXstdData 10 3 3 2" xfId="27713" xr:uid="{00000000-0005-0000-0000-0000E9880000}"/>
    <cellStyle name="SAPBEXstdData 10 3 4" xfId="14934" xr:uid="{00000000-0005-0000-0000-0000EA880000}"/>
    <cellStyle name="SAPBEXstdData 10 3 4 2" xfId="30385" xr:uid="{00000000-0005-0000-0000-0000EB880000}"/>
    <cellStyle name="SAPBEXstdData 10 3 5" xfId="17191" xr:uid="{00000000-0005-0000-0000-0000EC880000}"/>
    <cellStyle name="SAPBEXstdData 10 3 5 2" xfId="32313" xr:uid="{00000000-0005-0000-0000-0000ED880000}"/>
    <cellStyle name="SAPBEXstdData 10 3 6" xfId="19800" xr:uid="{00000000-0005-0000-0000-0000EE880000}"/>
    <cellStyle name="SAPBEXstdData 10 3 6 2" xfId="34741" xr:uid="{00000000-0005-0000-0000-0000EF880000}"/>
    <cellStyle name="SAPBEXstdData 10 3 7" xfId="18434" xr:uid="{00000000-0005-0000-0000-0000F0880000}"/>
    <cellStyle name="SAPBEXstdData 10 3 7 2" xfId="33485" xr:uid="{00000000-0005-0000-0000-0000F1880000}"/>
    <cellStyle name="SAPBEXstdData 10 4" xfId="5316" xr:uid="{00000000-0005-0000-0000-0000F2880000}"/>
    <cellStyle name="SAPBEXstdData 10 4 2" xfId="22597" xr:uid="{00000000-0005-0000-0000-0000F3880000}"/>
    <cellStyle name="SAPBEXstdData 10 5" xfId="6818" xr:uid="{00000000-0005-0000-0000-0000F4880000}"/>
    <cellStyle name="SAPBEXstdData 10 5 2" xfId="23269" xr:uid="{00000000-0005-0000-0000-0000F5880000}"/>
    <cellStyle name="SAPBEXstdData 10 6" xfId="14509" xr:uid="{00000000-0005-0000-0000-0000F6880000}"/>
    <cellStyle name="SAPBEXstdData 10 6 2" xfId="30019" xr:uid="{00000000-0005-0000-0000-0000F7880000}"/>
    <cellStyle name="SAPBEXstdData 10 7" xfId="13416" xr:uid="{00000000-0005-0000-0000-0000F8880000}"/>
    <cellStyle name="SAPBEXstdData 10 7 2" xfId="29084" xr:uid="{00000000-0005-0000-0000-0000F9880000}"/>
    <cellStyle name="SAPBEXstdData 10 8" xfId="13280" xr:uid="{00000000-0005-0000-0000-0000FA880000}"/>
    <cellStyle name="SAPBEXstdData 10 8 2" xfId="29024" xr:uid="{00000000-0005-0000-0000-0000FB880000}"/>
    <cellStyle name="SAPBEXstdData 10 9" xfId="15814" xr:uid="{00000000-0005-0000-0000-0000FC880000}"/>
    <cellStyle name="SAPBEXstdData 10 9 2" xfId="31058" xr:uid="{00000000-0005-0000-0000-0000FD880000}"/>
    <cellStyle name="SAPBEXstdData 11" xfId="957" xr:uid="{00000000-0005-0000-0000-0000FE880000}"/>
    <cellStyle name="SAPBEXstdData 11 10" xfId="22492" xr:uid="{00000000-0005-0000-0000-0000FF880000}"/>
    <cellStyle name="SAPBEXstdData 11 11" xfId="39357" xr:uid="{2A0CC58B-5FD7-46B6-9801-783DBF34A57F}"/>
    <cellStyle name="SAPBEXstdData 11 12" xfId="43199" xr:uid="{F3094857-D32C-4421-8987-69E16817E7B8}"/>
    <cellStyle name="SAPBEXstdData 11 13" xfId="45392" xr:uid="{3D4D2303-E272-4A65-B2E8-E89DBD523DDE}"/>
    <cellStyle name="SAPBEXstdData 11 14" xfId="47718" xr:uid="{85C6D5AB-AE40-48EB-AB74-97D2260022BC}"/>
    <cellStyle name="SAPBEXstdData 11 2" xfId="3702" xr:uid="{00000000-0005-0000-0000-000000890000}"/>
    <cellStyle name="SAPBEXstdData 11 2 10" xfId="44418" xr:uid="{137B3F0A-1E05-4163-B915-DA05D38D04B0}"/>
    <cellStyle name="SAPBEXstdData 11 2 11" xfId="46608" xr:uid="{4E458848-5B72-4204-BE2F-31E3AA3FE5FE}"/>
    <cellStyle name="SAPBEXstdData 11 2 12" xfId="48926" xr:uid="{A56C1193-7162-4DC4-B726-21864182C48C}"/>
    <cellStyle name="SAPBEXstdData 11 2 2" xfId="8870" xr:uid="{00000000-0005-0000-0000-000001890000}"/>
    <cellStyle name="SAPBEXstdData 11 2 2 2" xfId="24899" xr:uid="{00000000-0005-0000-0000-000002890000}"/>
    <cellStyle name="SAPBEXstdData 11 2 3" xfId="11697" xr:uid="{00000000-0005-0000-0000-000003890000}"/>
    <cellStyle name="SAPBEXstdData 11 2 3 2" xfId="27564" xr:uid="{00000000-0005-0000-0000-000004890000}"/>
    <cellStyle name="SAPBEXstdData 11 2 4" xfId="15152" xr:uid="{00000000-0005-0000-0000-000005890000}"/>
    <cellStyle name="SAPBEXstdData 11 2 4 2" xfId="30571" xr:uid="{00000000-0005-0000-0000-000006890000}"/>
    <cellStyle name="SAPBEXstdData 11 2 5" xfId="17049" xr:uid="{00000000-0005-0000-0000-000007890000}"/>
    <cellStyle name="SAPBEXstdData 11 2 5 2" xfId="32187" xr:uid="{00000000-0005-0000-0000-000008890000}"/>
    <cellStyle name="SAPBEXstdData 11 2 6" xfId="19659" xr:uid="{00000000-0005-0000-0000-000009890000}"/>
    <cellStyle name="SAPBEXstdData 11 2 6 2" xfId="34606" xr:uid="{00000000-0005-0000-0000-00000A890000}"/>
    <cellStyle name="SAPBEXstdData 11 2 7" xfId="21562" xr:uid="{00000000-0005-0000-0000-00000B890000}"/>
    <cellStyle name="SAPBEXstdData 11 2 7 2" xfId="36488" xr:uid="{00000000-0005-0000-0000-00000C890000}"/>
    <cellStyle name="SAPBEXstdData 11 2 8" xfId="6424" xr:uid="{00000000-0005-0000-0000-00000D890000}"/>
    <cellStyle name="SAPBEXstdData 11 2 9" xfId="38367" xr:uid="{B7D7DE27-9606-4BE0-98B3-CFC44CEC47DF}"/>
    <cellStyle name="SAPBEXstdData 11 3" xfId="3893" xr:uid="{00000000-0005-0000-0000-00000E890000}"/>
    <cellStyle name="SAPBEXstdData 11 3 2" xfId="9049" xr:uid="{00000000-0005-0000-0000-00000F890000}"/>
    <cellStyle name="SAPBEXstdData 11 3 2 2" xfId="25045" xr:uid="{00000000-0005-0000-0000-000010890000}"/>
    <cellStyle name="SAPBEXstdData 11 3 3" xfId="11868" xr:uid="{00000000-0005-0000-0000-000011890000}"/>
    <cellStyle name="SAPBEXstdData 11 3 3 2" xfId="27712" xr:uid="{00000000-0005-0000-0000-000012890000}"/>
    <cellStyle name="SAPBEXstdData 11 3 4" xfId="13940" xr:uid="{00000000-0005-0000-0000-000013890000}"/>
    <cellStyle name="SAPBEXstdData 11 3 4 2" xfId="29523" xr:uid="{00000000-0005-0000-0000-000014890000}"/>
    <cellStyle name="SAPBEXstdData 11 3 5" xfId="17190" xr:uid="{00000000-0005-0000-0000-000015890000}"/>
    <cellStyle name="SAPBEXstdData 11 3 5 2" xfId="32312" xr:uid="{00000000-0005-0000-0000-000016890000}"/>
    <cellStyle name="SAPBEXstdData 11 3 6" xfId="19799" xr:uid="{00000000-0005-0000-0000-000017890000}"/>
    <cellStyle name="SAPBEXstdData 11 3 6 2" xfId="34740" xr:uid="{00000000-0005-0000-0000-000018890000}"/>
    <cellStyle name="SAPBEXstdData 11 3 7" xfId="15589" xr:uid="{00000000-0005-0000-0000-000019890000}"/>
    <cellStyle name="SAPBEXstdData 11 3 7 2" xfId="30910" xr:uid="{00000000-0005-0000-0000-00001A890000}"/>
    <cellStyle name="SAPBEXstdData 11 4" xfId="5315" xr:uid="{00000000-0005-0000-0000-00001B890000}"/>
    <cellStyle name="SAPBEXstdData 11 4 2" xfId="37056" xr:uid="{00000000-0005-0000-0000-00001C890000}"/>
    <cellStyle name="SAPBEXstdData 11 5" xfId="6817" xr:uid="{00000000-0005-0000-0000-00001D890000}"/>
    <cellStyle name="SAPBEXstdData 11 6" xfId="6592" xr:uid="{00000000-0005-0000-0000-00001E890000}"/>
    <cellStyle name="SAPBEXstdData 11 7" xfId="7326" xr:uid="{00000000-0005-0000-0000-00001F890000}"/>
    <cellStyle name="SAPBEXstdData 11 8" xfId="5842" xr:uid="{00000000-0005-0000-0000-000020890000}"/>
    <cellStyle name="SAPBEXstdData 11 9" xfId="18477" xr:uid="{00000000-0005-0000-0000-000021890000}"/>
    <cellStyle name="SAPBEXstdData 12" xfId="1919" xr:uid="{00000000-0005-0000-0000-000022890000}"/>
    <cellStyle name="SAPBEXstdData 12 10" xfId="23064" xr:uid="{00000000-0005-0000-0000-000023890000}"/>
    <cellStyle name="SAPBEXstdData 12 11" xfId="40495" xr:uid="{B9A36393-D4CD-47BB-9DB6-32F4CBDC051B}"/>
    <cellStyle name="SAPBEXstdData 12 12" xfId="43200" xr:uid="{B0212E99-AA0D-413E-A700-DF64C2FCCEDE}"/>
    <cellStyle name="SAPBEXstdData 12 13" xfId="45393" xr:uid="{7D160570-DC52-473B-A5E6-1F191175EE6C}"/>
    <cellStyle name="SAPBEXstdData 12 14" xfId="47719" xr:uid="{160D434E-1115-466A-B10D-B08F8EED8B71}"/>
    <cellStyle name="SAPBEXstdData 12 2" xfId="3703" xr:uid="{00000000-0005-0000-0000-000024890000}"/>
    <cellStyle name="SAPBEXstdData 12 2 10" xfId="44419" xr:uid="{30E6FB0B-5245-413C-B8C3-96A140D3F040}"/>
    <cellStyle name="SAPBEXstdData 12 2 11" xfId="46609" xr:uid="{12CDFAD8-69A2-40CE-87C7-F04760F342C7}"/>
    <cellStyle name="SAPBEXstdData 12 2 12" xfId="48927" xr:uid="{04D4D7C1-2593-4DFF-A372-3B4758AD9F4F}"/>
    <cellStyle name="SAPBEXstdData 12 2 2" xfId="8871" xr:uid="{00000000-0005-0000-0000-000025890000}"/>
    <cellStyle name="SAPBEXstdData 12 2 2 2" xfId="24900" xr:uid="{00000000-0005-0000-0000-000026890000}"/>
    <cellStyle name="SAPBEXstdData 12 2 3" xfId="11698" xr:uid="{00000000-0005-0000-0000-000027890000}"/>
    <cellStyle name="SAPBEXstdData 12 2 3 2" xfId="27565" xr:uid="{00000000-0005-0000-0000-000028890000}"/>
    <cellStyle name="SAPBEXstdData 12 2 4" xfId="14487" xr:uid="{00000000-0005-0000-0000-000029890000}"/>
    <cellStyle name="SAPBEXstdData 12 2 4 2" xfId="30003" xr:uid="{00000000-0005-0000-0000-00002A890000}"/>
    <cellStyle name="SAPBEXstdData 12 2 5" xfId="17050" xr:uid="{00000000-0005-0000-0000-00002B890000}"/>
    <cellStyle name="SAPBEXstdData 12 2 5 2" xfId="32188" xr:uid="{00000000-0005-0000-0000-00002C890000}"/>
    <cellStyle name="SAPBEXstdData 12 2 6" xfId="19660" xr:uid="{00000000-0005-0000-0000-00002D890000}"/>
    <cellStyle name="SAPBEXstdData 12 2 6 2" xfId="34607" xr:uid="{00000000-0005-0000-0000-00002E890000}"/>
    <cellStyle name="SAPBEXstdData 12 2 7" xfId="21563" xr:uid="{00000000-0005-0000-0000-00002F890000}"/>
    <cellStyle name="SAPBEXstdData 12 2 7 2" xfId="36489" xr:uid="{00000000-0005-0000-0000-000030890000}"/>
    <cellStyle name="SAPBEXstdData 12 2 8" xfId="6425" xr:uid="{00000000-0005-0000-0000-000031890000}"/>
    <cellStyle name="SAPBEXstdData 12 2 9" xfId="38366" xr:uid="{378C7462-853A-4F18-BA44-42822C6F471B}"/>
    <cellStyle name="SAPBEXstdData 12 3" xfId="3892" xr:uid="{00000000-0005-0000-0000-000032890000}"/>
    <cellStyle name="SAPBEXstdData 12 3 2" xfId="9048" xr:uid="{00000000-0005-0000-0000-000033890000}"/>
    <cellStyle name="SAPBEXstdData 12 3 2 2" xfId="25044" xr:uid="{00000000-0005-0000-0000-000034890000}"/>
    <cellStyle name="SAPBEXstdData 12 3 3" xfId="11867" xr:uid="{00000000-0005-0000-0000-000035890000}"/>
    <cellStyle name="SAPBEXstdData 12 3 3 2" xfId="27711" xr:uid="{00000000-0005-0000-0000-000036890000}"/>
    <cellStyle name="SAPBEXstdData 12 3 4" xfId="13939" xr:uid="{00000000-0005-0000-0000-000037890000}"/>
    <cellStyle name="SAPBEXstdData 12 3 4 2" xfId="29522" xr:uid="{00000000-0005-0000-0000-000038890000}"/>
    <cellStyle name="SAPBEXstdData 12 3 5" xfId="17189" xr:uid="{00000000-0005-0000-0000-000039890000}"/>
    <cellStyle name="SAPBEXstdData 12 3 5 2" xfId="32311" xr:uid="{00000000-0005-0000-0000-00003A890000}"/>
    <cellStyle name="SAPBEXstdData 12 3 6" xfId="19798" xr:uid="{00000000-0005-0000-0000-00003B890000}"/>
    <cellStyle name="SAPBEXstdData 12 3 6 2" xfId="34739" xr:uid="{00000000-0005-0000-0000-00003C890000}"/>
    <cellStyle name="SAPBEXstdData 12 3 7" xfId="14179" xr:uid="{00000000-0005-0000-0000-00003D890000}"/>
    <cellStyle name="SAPBEXstdData 12 3 7 2" xfId="29736" xr:uid="{00000000-0005-0000-0000-00003E890000}"/>
    <cellStyle name="SAPBEXstdData 12 4" xfId="7172" xr:uid="{00000000-0005-0000-0000-00003F890000}"/>
    <cellStyle name="SAPBEXstdData 12 4 2" xfId="37883" xr:uid="{00000000-0005-0000-0000-000040890000}"/>
    <cellStyle name="SAPBEXstdData 12 5" xfId="7490" xr:uid="{00000000-0005-0000-0000-000041890000}"/>
    <cellStyle name="SAPBEXstdData 12 6" xfId="5704" xr:uid="{00000000-0005-0000-0000-000042890000}"/>
    <cellStyle name="SAPBEXstdData 12 7" xfId="15396" xr:uid="{00000000-0005-0000-0000-000043890000}"/>
    <cellStyle name="SAPBEXstdData 12 8" xfId="15731" xr:uid="{00000000-0005-0000-0000-000044890000}"/>
    <cellStyle name="SAPBEXstdData 12 9" xfId="18399" xr:uid="{00000000-0005-0000-0000-000045890000}"/>
    <cellStyle name="SAPBEXstdData 13" xfId="3704" xr:uid="{00000000-0005-0000-0000-000046890000}"/>
    <cellStyle name="SAPBEXstdData 13 10" xfId="45394" xr:uid="{1F441BAF-FEE6-4025-B416-037D37C8E219}"/>
    <cellStyle name="SAPBEXstdData 13 11" xfId="47720" xr:uid="{1AE269E1-D4F5-4958-A0C7-7BFB2CE79A75}"/>
    <cellStyle name="SAPBEXstdData 13 2" xfId="3891" xr:uid="{00000000-0005-0000-0000-000047890000}"/>
    <cellStyle name="SAPBEXstdData 13 2 10" xfId="46610" xr:uid="{3ACDAA4B-2082-43A5-8D97-D4B26261813C}"/>
    <cellStyle name="SAPBEXstdData 13 2 11" xfId="48928" xr:uid="{590C5365-5065-4253-8512-86544E5F386A}"/>
    <cellStyle name="SAPBEXstdData 13 2 2" xfId="9047" xr:uid="{00000000-0005-0000-0000-000048890000}"/>
    <cellStyle name="SAPBEXstdData 13 2 2 2" xfId="25043" xr:uid="{00000000-0005-0000-0000-000049890000}"/>
    <cellStyle name="SAPBEXstdData 13 2 3" xfId="11866" xr:uid="{00000000-0005-0000-0000-00004A890000}"/>
    <cellStyle name="SAPBEXstdData 13 2 3 2" xfId="27710" xr:uid="{00000000-0005-0000-0000-00004B890000}"/>
    <cellStyle name="SAPBEXstdData 13 2 4" xfId="14501" xr:uid="{00000000-0005-0000-0000-00004C890000}"/>
    <cellStyle name="SAPBEXstdData 13 2 4 2" xfId="30017" xr:uid="{00000000-0005-0000-0000-00004D890000}"/>
    <cellStyle name="SAPBEXstdData 13 2 5" xfId="17188" xr:uid="{00000000-0005-0000-0000-00004E890000}"/>
    <cellStyle name="SAPBEXstdData 13 2 5 2" xfId="32310" xr:uid="{00000000-0005-0000-0000-00004F890000}"/>
    <cellStyle name="SAPBEXstdData 13 2 6" xfId="19797" xr:uid="{00000000-0005-0000-0000-000050890000}"/>
    <cellStyle name="SAPBEXstdData 13 2 6 2" xfId="34738" xr:uid="{00000000-0005-0000-0000-000051890000}"/>
    <cellStyle name="SAPBEXstdData 13 2 7" xfId="22010" xr:uid="{00000000-0005-0000-0000-000052890000}"/>
    <cellStyle name="SAPBEXstdData 13 2 7 2" xfId="36929" xr:uid="{00000000-0005-0000-0000-000053890000}"/>
    <cellStyle name="SAPBEXstdData 13 2 8" xfId="38365" xr:uid="{496C5266-E1EE-4E96-AF56-BA1CFE116B2B}"/>
    <cellStyle name="SAPBEXstdData 13 2 9" xfId="44420" xr:uid="{AAB3ACE7-8ECC-4EE6-8A91-22D22D20AD05}"/>
    <cellStyle name="SAPBEXstdData 13 3" xfId="8872" xr:uid="{00000000-0005-0000-0000-000054890000}"/>
    <cellStyle name="SAPBEXstdData 13 3 2" xfId="24901" xr:uid="{00000000-0005-0000-0000-000055890000}"/>
    <cellStyle name="SAPBEXstdData 13 4" xfId="11699" xr:uid="{00000000-0005-0000-0000-000056890000}"/>
    <cellStyle name="SAPBEXstdData 13 4 2" xfId="27566" xr:uid="{00000000-0005-0000-0000-000057890000}"/>
    <cellStyle name="SAPBEXstdData 13 5" xfId="13741" xr:uid="{00000000-0005-0000-0000-000058890000}"/>
    <cellStyle name="SAPBEXstdData 13 5 2" xfId="29353" xr:uid="{00000000-0005-0000-0000-000059890000}"/>
    <cellStyle name="SAPBEXstdData 13 6" xfId="17051" xr:uid="{00000000-0005-0000-0000-00005A890000}"/>
    <cellStyle name="SAPBEXstdData 13 6 2" xfId="32189" xr:uid="{00000000-0005-0000-0000-00005B890000}"/>
    <cellStyle name="SAPBEXstdData 13 7" xfId="19661" xr:uid="{00000000-0005-0000-0000-00005C890000}"/>
    <cellStyle name="SAPBEXstdData 13 7 2" xfId="34608" xr:uid="{00000000-0005-0000-0000-00005D890000}"/>
    <cellStyle name="SAPBEXstdData 13 8" xfId="39356" xr:uid="{353798B7-44DD-438E-AEE2-42ADF213ECFA}"/>
    <cellStyle name="SAPBEXstdData 13 9" xfId="43201" xr:uid="{B0D729E1-C75B-4E29-ADDE-17FE2F6254A5}"/>
    <cellStyle name="SAPBEXstdData 14" xfId="3705" xr:uid="{00000000-0005-0000-0000-00005E890000}"/>
    <cellStyle name="SAPBEXstdData 14 10" xfId="45395" xr:uid="{53273608-F6F0-4C77-B7A5-31EF434718E7}"/>
    <cellStyle name="SAPBEXstdData 14 11" xfId="47721" xr:uid="{EEFB11CD-523E-43FA-A991-B0385D77E7EE}"/>
    <cellStyle name="SAPBEXstdData 14 2" xfId="3890" xr:uid="{00000000-0005-0000-0000-00005F890000}"/>
    <cellStyle name="SAPBEXstdData 14 2 10" xfId="46611" xr:uid="{24D59FAF-D69C-452B-9BCA-528FC0C375EA}"/>
    <cellStyle name="SAPBEXstdData 14 2 11" xfId="48929" xr:uid="{313319DA-FD5A-4A78-B257-09A6F3536014}"/>
    <cellStyle name="SAPBEXstdData 14 2 2" xfId="9046" xr:uid="{00000000-0005-0000-0000-000060890000}"/>
    <cellStyle name="SAPBEXstdData 14 2 2 2" xfId="25042" xr:uid="{00000000-0005-0000-0000-000061890000}"/>
    <cellStyle name="SAPBEXstdData 14 2 3" xfId="11865" xr:uid="{00000000-0005-0000-0000-000062890000}"/>
    <cellStyle name="SAPBEXstdData 14 2 3 2" xfId="27709" xr:uid="{00000000-0005-0000-0000-000063890000}"/>
    <cellStyle name="SAPBEXstdData 14 2 4" xfId="10498" xr:uid="{00000000-0005-0000-0000-000064890000}"/>
    <cellStyle name="SAPBEXstdData 14 2 4 2" xfId="26420" xr:uid="{00000000-0005-0000-0000-000065890000}"/>
    <cellStyle name="SAPBEXstdData 14 2 5" xfId="17187" xr:uid="{00000000-0005-0000-0000-000066890000}"/>
    <cellStyle name="SAPBEXstdData 14 2 5 2" xfId="32309" xr:uid="{00000000-0005-0000-0000-000067890000}"/>
    <cellStyle name="SAPBEXstdData 14 2 6" xfId="19796" xr:uid="{00000000-0005-0000-0000-000068890000}"/>
    <cellStyle name="SAPBEXstdData 14 2 6 2" xfId="34737" xr:uid="{00000000-0005-0000-0000-000069890000}"/>
    <cellStyle name="SAPBEXstdData 14 2 7" xfId="22009" xr:uid="{00000000-0005-0000-0000-00006A890000}"/>
    <cellStyle name="SAPBEXstdData 14 2 7 2" xfId="36928" xr:uid="{00000000-0005-0000-0000-00006B890000}"/>
    <cellStyle name="SAPBEXstdData 14 2 8" xfId="38364" xr:uid="{54EBC97D-6A8A-41A4-A0EB-BE72A734A3E9}"/>
    <cellStyle name="SAPBEXstdData 14 2 9" xfId="44421" xr:uid="{E5784E80-E9D4-490D-A4DF-5F4C0B6EFDD5}"/>
    <cellStyle name="SAPBEXstdData 14 3" xfId="8873" xr:uid="{00000000-0005-0000-0000-00006C890000}"/>
    <cellStyle name="SAPBEXstdData 14 3 2" xfId="24902" xr:uid="{00000000-0005-0000-0000-00006D890000}"/>
    <cellStyle name="SAPBEXstdData 14 4" xfId="11700" xr:uid="{00000000-0005-0000-0000-00006E890000}"/>
    <cellStyle name="SAPBEXstdData 14 4 2" xfId="27567" xr:uid="{00000000-0005-0000-0000-00006F890000}"/>
    <cellStyle name="SAPBEXstdData 14 5" xfId="15128" xr:uid="{00000000-0005-0000-0000-000070890000}"/>
    <cellStyle name="SAPBEXstdData 14 5 2" xfId="30550" xr:uid="{00000000-0005-0000-0000-000071890000}"/>
    <cellStyle name="SAPBEXstdData 14 6" xfId="17052" xr:uid="{00000000-0005-0000-0000-000072890000}"/>
    <cellStyle name="SAPBEXstdData 14 6 2" xfId="32190" xr:uid="{00000000-0005-0000-0000-000073890000}"/>
    <cellStyle name="SAPBEXstdData 14 7" xfId="19662" xr:uid="{00000000-0005-0000-0000-000074890000}"/>
    <cellStyle name="SAPBEXstdData 14 7 2" xfId="34609" xr:uid="{00000000-0005-0000-0000-000075890000}"/>
    <cellStyle name="SAPBEXstdData 14 8" xfId="39355" xr:uid="{986C3843-43F1-4C58-AD5C-DC84F95BA06F}"/>
    <cellStyle name="SAPBEXstdData 14 9" xfId="43202" xr:uid="{09238B4F-E74B-403B-BF33-1554FF2312A2}"/>
    <cellStyle name="SAPBEXstdData 15" xfId="3706" xr:uid="{00000000-0005-0000-0000-000076890000}"/>
    <cellStyle name="SAPBEXstdData 15 10" xfId="45396" xr:uid="{5885A848-AAA3-4C62-882C-9693D1434FAE}"/>
    <cellStyle name="SAPBEXstdData 15 11" xfId="47722" xr:uid="{B7B19ED4-0DC3-405E-9A42-6C97049E8556}"/>
    <cellStyle name="SAPBEXstdData 15 2" xfId="3889" xr:uid="{00000000-0005-0000-0000-000077890000}"/>
    <cellStyle name="SAPBEXstdData 15 2 10" xfId="46612" xr:uid="{35F9C4EE-CDFB-4C42-94B7-ABBD260E8C69}"/>
    <cellStyle name="SAPBEXstdData 15 2 11" xfId="48930" xr:uid="{C7F18B01-A952-49F1-AE35-4FC005D132A6}"/>
    <cellStyle name="SAPBEXstdData 15 2 2" xfId="9045" xr:uid="{00000000-0005-0000-0000-000078890000}"/>
    <cellStyle name="SAPBEXstdData 15 2 2 2" xfId="25041" xr:uid="{00000000-0005-0000-0000-000079890000}"/>
    <cellStyle name="SAPBEXstdData 15 2 3" xfId="11864" xr:uid="{00000000-0005-0000-0000-00007A890000}"/>
    <cellStyle name="SAPBEXstdData 15 2 3 2" xfId="27708" xr:uid="{00000000-0005-0000-0000-00007B890000}"/>
    <cellStyle name="SAPBEXstdData 15 2 4" xfId="5772" xr:uid="{00000000-0005-0000-0000-00007C890000}"/>
    <cellStyle name="SAPBEXstdData 15 2 4 2" xfId="22807" xr:uid="{00000000-0005-0000-0000-00007D890000}"/>
    <cellStyle name="SAPBEXstdData 15 2 5" xfId="17186" xr:uid="{00000000-0005-0000-0000-00007E890000}"/>
    <cellStyle name="SAPBEXstdData 15 2 5 2" xfId="32308" xr:uid="{00000000-0005-0000-0000-00007F890000}"/>
    <cellStyle name="SAPBEXstdData 15 2 6" xfId="19795" xr:uid="{00000000-0005-0000-0000-000080890000}"/>
    <cellStyle name="SAPBEXstdData 15 2 6 2" xfId="34736" xr:uid="{00000000-0005-0000-0000-000081890000}"/>
    <cellStyle name="SAPBEXstdData 15 2 7" xfId="21179" xr:uid="{00000000-0005-0000-0000-000082890000}"/>
    <cellStyle name="SAPBEXstdData 15 2 7 2" xfId="36105" xr:uid="{00000000-0005-0000-0000-000083890000}"/>
    <cellStyle name="SAPBEXstdData 15 2 8" xfId="38363" xr:uid="{302735FA-BBE4-48CA-96E0-A496B0EF1AD8}"/>
    <cellStyle name="SAPBEXstdData 15 2 9" xfId="44422" xr:uid="{E53F9CAF-9FCE-4A17-B110-3F095EAA92F9}"/>
    <cellStyle name="SAPBEXstdData 15 3" xfId="8874" xr:uid="{00000000-0005-0000-0000-000084890000}"/>
    <cellStyle name="SAPBEXstdData 15 3 2" xfId="24903" xr:uid="{00000000-0005-0000-0000-000085890000}"/>
    <cellStyle name="SAPBEXstdData 15 4" xfId="11701" xr:uid="{00000000-0005-0000-0000-000086890000}"/>
    <cellStyle name="SAPBEXstdData 15 4 2" xfId="27568" xr:uid="{00000000-0005-0000-0000-000087890000}"/>
    <cellStyle name="SAPBEXstdData 15 5" xfId="10502" xr:uid="{00000000-0005-0000-0000-000088890000}"/>
    <cellStyle name="SAPBEXstdData 15 5 2" xfId="26424" xr:uid="{00000000-0005-0000-0000-000089890000}"/>
    <cellStyle name="SAPBEXstdData 15 6" xfId="17053" xr:uid="{00000000-0005-0000-0000-00008A890000}"/>
    <cellStyle name="SAPBEXstdData 15 6 2" xfId="32191" xr:uid="{00000000-0005-0000-0000-00008B890000}"/>
    <cellStyle name="SAPBEXstdData 15 7" xfId="19663" xr:uid="{00000000-0005-0000-0000-00008C890000}"/>
    <cellStyle name="SAPBEXstdData 15 7 2" xfId="34610" xr:uid="{00000000-0005-0000-0000-00008D890000}"/>
    <cellStyle name="SAPBEXstdData 15 8" xfId="40493" xr:uid="{26992293-9941-4107-B349-EC1B29419C0A}"/>
    <cellStyle name="SAPBEXstdData 15 9" xfId="43203" xr:uid="{199AF5F8-FC39-41AE-A7E0-4034AC36609C}"/>
    <cellStyle name="SAPBEXstdData 16" xfId="3707" xr:uid="{00000000-0005-0000-0000-00008E890000}"/>
    <cellStyle name="SAPBEXstdData 16 10" xfId="45397" xr:uid="{9BF14761-598F-454F-AF1C-3B6FD98A8EA2}"/>
    <cellStyle name="SAPBEXstdData 16 11" xfId="47723" xr:uid="{EB93CD09-A40A-4FDA-B422-A988C5E6C0F8}"/>
    <cellStyle name="SAPBEXstdData 16 2" xfId="3888" xr:uid="{00000000-0005-0000-0000-00008F890000}"/>
    <cellStyle name="SAPBEXstdData 16 2 10" xfId="46613" xr:uid="{5E071DAB-1D04-416A-A412-2460E65FD163}"/>
    <cellStyle name="SAPBEXstdData 16 2 11" xfId="48931" xr:uid="{FD7F744B-2A70-46E0-87B6-57ED7F894626}"/>
    <cellStyle name="SAPBEXstdData 16 2 2" xfId="9044" xr:uid="{00000000-0005-0000-0000-000090890000}"/>
    <cellStyle name="SAPBEXstdData 16 2 2 2" xfId="25040" xr:uid="{00000000-0005-0000-0000-000091890000}"/>
    <cellStyle name="SAPBEXstdData 16 2 3" xfId="11863" xr:uid="{00000000-0005-0000-0000-000092890000}"/>
    <cellStyle name="SAPBEXstdData 16 2 3 2" xfId="27707" xr:uid="{00000000-0005-0000-0000-000093890000}"/>
    <cellStyle name="SAPBEXstdData 16 2 4" xfId="15247" xr:uid="{00000000-0005-0000-0000-000094890000}"/>
    <cellStyle name="SAPBEXstdData 16 2 4 2" xfId="30659" xr:uid="{00000000-0005-0000-0000-000095890000}"/>
    <cellStyle name="SAPBEXstdData 16 2 5" xfId="17185" xr:uid="{00000000-0005-0000-0000-000096890000}"/>
    <cellStyle name="SAPBEXstdData 16 2 5 2" xfId="32307" xr:uid="{00000000-0005-0000-0000-000097890000}"/>
    <cellStyle name="SAPBEXstdData 16 2 6" xfId="19794" xr:uid="{00000000-0005-0000-0000-000098890000}"/>
    <cellStyle name="SAPBEXstdData 16 2 6 2" xfId="34735" xr:uid="{00000000-0005-0000-0000-000099890000}"/>
    <cellStyle name="SAPBEXstdData 16 2 7" xfId="22012" xr:uid="{00000000-0005-0000-0000-00009A890000}"/>
    <cellStyle name="SAPBEXstdData 16 2 7 2" xfId="36931" xr:uid="{00000000-0005-0000-0000-00009B890000}"/>
    <cellStyle name="SAPBEXstdData 16 2 8" xfId="38362" xr:uid="{FA0930C8-A52B-417B-955C-69076B7FE919}"/>
    <cellStyle name="SAPBEXstdData 16 2 9" xfId="44423" xr:uid="{E4ECBE50-EAB3-40AE-AA56-761816E2758E}"/>
    <cellStyle name="SAPBEXstdData 16 3" xfId="8875" xr:uid="{00000000-0005-0000-0000-00009C890000}"/>
    <cellStyle name="SAPBEXstdData 16 3 2" xfId="24904" xr:uid="{00000000-0005-0000-0000-00009D890000}"/>
    <cellStyle name="SAPBEXstdData 16 4" xfId="11702" xr:uid="{00000000-0005-0000-0000-00009E890000}"/>
    <cellStyle name="SAPBEXstdData 16 4 2" xfId="27569" xr:uid="{00000000-0005-0000-0000-00009F890000}"/>
    <cellStyle name="SAPBEXstdData 16 5" xfId="14126" xr:uid="{00000000-0005-0000-0000-0000A0890000}"/>
    <cellStyle name="SAPBEXstdData 16 5 2" xfId="29707" xr:uid="{00000000-0005-0000-0000-0000A1890000}"/>
    <cellStyle name="SAPBEXstdData 16 6" xfId="17054" xr:uid="{00000000-0005-0000-0000-0000A2890000}"/>
    <cellStyle name="SAPBEXstdData 16 6 2" xfId="32192" xr:uid="{00000000-0005-0000-0000-0000A3890000}"/>
    <cellStyle name="SAPBEXstdData 16 7" xfId="19664" xr:uid="{00000000-0005-0000-0000-0000A4890000}"/>
    <cellStyle name="SAPBEXstdData 16 7 2" xfId="34611" xr:uid="{00000000-0005-0000-0000-0000A5890000}"/>
    <cellStyle name="SAPBEXstdData 16 8" xfId="39354" xr:uid="{76ACB454-87F0-484A-B015-0CCF59EE0A42}"/>
    <cellStyle name="SAPBEXstdData 16 9" xfId="43204" xr:uid="{07CAF36E-E20E-4403-BD18-A9DA0C89A486}"/>
    <cellStyle name="SAPBEXstdData 17" xfId="4889" xr:uid="{00000000-0005-0000-0000-0000A6890000}"/>
    <cellStyle name="SAPBEXstdData 17 10" xfId="46675" xr:uid="{435B36E9-A35F-492E-93DA-B4E803B9E622}"/>
    <cellStyle name="SAPBEXstdData 17 11" xfId="48992" xr:uid="{072892D7-CFC7-4238-AC93-BB7A8B995CDD}"/>
    <cellStyle name="SAPBEXstdData 17 2" xfId="10044" xr:uid="{00000000-0005-0000-0000-0000A7890000}"/>
    <cellStyle name="SAPBEXstdData 17 2 2" xfId="26026" xr:uid="{00000000-0005-0000-0000-0000A8890000}"/>
    <cellStyle name="SAPBEXstdData 17 3" xfId="12862" xr:uid="{00000000-0005-0000-0000-0000A9890000}"/>
    <cellStyle name="SAPBEXstdData 17 3 2" xfId="28703" xr:uid="{00000000-0005-0000-0000-0000AA890000}"/>
    <cellStyle name="SAPBEXstdData 17 4" xfId="15175" xr:uid="{00000000-0005-0000-0000-0000AB890000}"/>
    <cellStyle name="SAPBEXstdData 17 4 2" xfId="30591" xr:uid="{00000000-0005-0000-0000-0000AC890000}"/>
    <cellStyle name="SAPBEXstdData 17 5" xfId="18183" xr:uid="{00000000-0005-0000-0000-0000AD890000}"/>
    <cellStyle name="SAPBEXstdData 17 5 2" xfId="33289" xr:uid="{00000000-0005-0000-0000-0000AE890000}"/>
    <cellStyle name="SAPBEXstdData 17 6" xfId="20790" xr:uid="{00000000-0005-0000-0000-0000AF890000}"/>
    <cellStyle name="SAPBEXstdData 17 6 2" xfId="35723" xr:uid="{00000000-0005-0000-0000-0000B0890000}"/>
    <cellStyle name="SAPBEXstdData 17 7" xfId="13513" xr:uid="{00000000-0005-0000-0000-0000B1890000}"/>
    <cellStyle name="SAPBEXstdData 17 7 2" xfId="29138" xr:uid="{00000000-0005-0000-0000-0000B2890000}"/>
    <cellStyle name="SAPBEXstdData 17 8" xfId="39039" xr:uid="{A0AD8346-9BF5-4B46-A066-24F3720D123D}"/>
    <cellStyle name="SAPBEXstdData 17 9" xfId="44487" xr:uid="{D4286785-1489-4544-913E-FDAB211041BF}"/>
    <cellStyle name="SAPBEXstdData 18" xfId="5985" xr:uid="{00000000-0005-0000-0000-0000B3890000}"/>
    <cellStyle name="SAPBEXstdData 18 2" xfId="22954" xr:uid="{00000000-0005-0000-0000-0000B4890000}"/>
    <cellStyle name="SAPBEXstdData 18 3" xfId="40386" xr:uid="{CC24B496-6402-4261-8154-906B4804F135}"/>
    <cellStyle name="SAPBEXstdData 18 4" xfId="38851" xr:uid="{E074C71E-72FB-4F6F-AFE9-06CAE11CDA61}"/>
    <cellStyle name="SAPBEXstdData 18 5" xfId="45544" xr:uid="{9123EBFA-C74B-4D72-B695-132BA528EB89}"/>
    <cellStyle name="SAPBEXstdData 18 6" xfId="47866" xr:uid="{D93C9ABD-3A37-47E8-9C3D-D7599CB53504}"/>
    <cellStyle name="SAPBEXstdData 19" xfId="5999" xr:uid="{00000000-0005-0000-0000-0000B5890000}"/>
    <cellStyle name="SAPBEXstdData 19 2" xfId="22967" xr:uid="{00000000-0005-0000-0000-0000B6890000}"/>
    <cellStyle name="SAPBEXstdData 2" xfId="958" xr:uid="{00000000-0005-0000-0000-0000B7890000}"/>
    <cellStyle name="SAPBEXstdData 2 10" xfId="15815" xr:uid="{00000000-0005-0000-0000-0000B8890000}"/>
    <cellStyle name="SAPBEXstdData 2 11" xfId="22493" xr:uid="{00000000-0005-0000-0000-0000B9890000}"/>
    <cellStyle name="SAPBEXstdData 2 12" xfId="38294" xr:uid="{0946334B-59DD-4026-96D4-FA914F9C91A7}"/>
    <cellStyle name="SAPBEXstdData 2 13" xfId="40013" xr:uid="{15BEBF4D-3B80-4140-B231-9E967D78343E}"/>
    <cellStyle name="SAPBEXstdData 2 14" xfId="40001" xr:uid="{69A1FCFD-641C-4C52-B728-8E315D0D9672}"/>
    <cellStyle name="SAPBEXstdData 2 15" xfId="41244" xr:uid="{71678A98-DEEE-479E-9185-47B0E23E54F0}"/>
    <cellStyle name="SAPBEXstdData 2 2" xfId="959" xr:uid="{00000000-0005-0000-0000-0000BA890000}"/>
    <cellStyle name="SAPBEXstdData 2 2 10" xfId="5133" xr:uid="{00000000-0005-0000-0000-0000BB890000}"/>
    <cellStyle name="SAPBEXstdData 2 2 11" xfId="41446" xr:uid="{7BC774C4-6710-43C3-B082-14ADD58A50E5}"/>
    <cellStyle name="SAPBEXstdData 2 2 12" xfId="38960" xr:uid="{15B6E286-ADD9-486B-A44D-1437B721E376}"/>
    <cellStyle name="SAPBEXstdData 2 2 13" xfId="46748" xr:uid="{63494D05-BE47-4AA3-AD7C-9AC52889D2A7}"/>
    <cellStyle name="SAPBEXstdData 2 2 14" xfId="49064" xr:uid="{9894B47D-1EA2-49D7-932F-28F80014A1BA}"/>
    <cellStyle name="SAPBEXstdData 2 2 2" xfId="960" xr:uid="{00000000-0005-0000-0000-0000BC890000}"/>
    <cellStyle name="SAPBEXstdData 2 2 2 2" xfId="5312" xr:uid="{00000000-0005-0000-0000-0000BD890000}"/>
    <cellStyle name="SAPBEXstdData 2 2 2 2 2" xfId="37097" xr:uid="{00000000-0005-0000-0000-0000BE890000}"/>
    <cellStyle name="SAPBEXstdData 2 2 2 3" xfId="8998" xr:uid="{00000000-0005-0000-0000-0000BF890000}"/>
    <cellStyle name="SAPBEXstdData 2 2 2 4" xfId="5862" xr:uid="{00000000-0005-0000-0000-0000C0890000}"/>
    <cellStyle name="SAPBEXstdData 2 2 2 5" xfId="10583" xr:uid="{00000000-0005-0000-0000-0000C1890000}"/>
    <cellStyle name="SAPBEXstdData 2 2 2 6" xfId="6558" xr:uid="{00000000-0005-0000-0000-0000C2890000}"/>
    <cellStyle name="SAPBEXstdData 2 2 2 7" xfId="15816" xr:uid="{00000000-0005-0000-0000-0000C3890000}"/>
    <cellStyle name="SAPBEXstdData 2 2 2 8" xfId="22494" xr:uid="{00000000-0005-0000-0000-0000C4890000}"/>
    <cellStyle name="SAPBEXstdData 2 2 3" xfId="1920" xr:uid="{00000000-0005-0000-0000-0000C5890000}"/>
    <cellStyle name="SAPBEXstdData 2 2 3 2" xfId="7173" xr:uid="{00000000-0005-0000-0000-0000C6890000}"/>
    <cellStyle name="SAPBEXstdData 2 2 3 2 2" xfId="23453" xr:uid="{00000000-0005-0000-0000-0000C7890000}"/>
    <cellStyle name="SAPBEXstdData 2 2 3 3" xfId="7489" xr:uid="{00000000-0005-0000-0000-0000C8890000}"/>
    <cellStyle name="SAPBEXstdData 2 2 3 3 2" xfId="23667" xr:uid="{00000000-0005-0000-0000-0000C9890000}"/>
    <cellStyle name="SAPBEXstdData 2 2 3 4" xfId="15427" xr:uid="{00000000-0005-0000-0000-0000CA890000}"/>
    <cellStyle name="SAPBEXstdData 2 2 3 4 2" xfId="30807" xr:uid="{00000000-0005-0000-0000-0000CB890000}"/>
    <cellStyle name="SAPBEXstdData 2 2 3 5" xfId="6050" xr:uid="{00000000-0005-0000-0000-0000CC890000}"/>
    <cellStyle name="SAPBEXstdData 2 2 3 5 2" xfId="23001" xr:uid="{00000000-0005-0000-0000-0000CD890000}"/>
    <cellStyle name="SAPBEXstdData 2 2 3 6" xfId="15730" xr:uid="{00000000-0005-0000-0000-0000CE890000}"/>
    <cellStyle name="SAPBEXstdData 2 2 3 6 2" xfId="31005" xr:uid="{00000000-0005-0000-0000-0000CF890000}"/>
    <cellStyle name="SAPBEXstdData 2 2 3 7" xfId="18398" xr:uid="{00000000-0005-0000-0000-0000D0890000}"/>
    <cellStyle name="SAPBEXstdData 2 2 3 7 2" xfId="33458" xr:uid="{00000000-0005-0000-0000-0000D1890000}"/>
    <cellStyle name="SAPBEXstdData 2 2 3 8" xfId="6095" xr:uid="{00000000-0005-0000-0000-0000D2890000}"/>
    <cellStyle name="SAPBEXstdData 2 2 4" xfId="5313" xr:uid="{00000000-0005-0000-0000-0000D3890000}"/>
    <cellStyle name="SAPBEXstdData 2 2 4 2" xfId="22596" xr:uid="{00000000-0005-0000-0000-0000D4890000}"/>
    <cellStyle name="SAPBEXstdData 2 2 5" xfId="7620" xr:uid="{00000000-0005-0000-0000-0000D5890000}"/>
    <cellStyle name="SAPBEXstdData 2 2 5 2" xfId="23759" xr:uid="{00000000-0005-0000-0000-0000D6890000}"/>
    <cellStyle name="SAPBEXstdData 2 2 6" xfId="6591" xr:uid="{00000000-0005-0000-0000-0000D7890000}"/>
    <cellStyle name="SAPBEXstdData 2 2 6 2" xfId="23130" xr:uid="{00000000-0005-0000-0000-0000D8890000}"/>
    <cellStyle name="SAPBEXstdData 2 2 7" xfId="11793" xr:uid="{00000000-0005-0000-0000-0000D9890000}"/>
    <cellStyle name="SAPBEXstdData 2 2 7 2" xfId="27652" xr:uid="{00000000-0005-0000-0000-0000DA890000}"/>
    <cellStyle name="SAPBEXstdData 2 2 8" xfId="13902" xr:uid="{00000000-0005-0000-0000-0000DB890000}"/>
    <cellStyle name="SAPBEXstdData 2 2 8 2" xfId="29490" xr:uid="{00000000-0005-0000-0000-0000DC890000}"/>
    <cellStyle name="SAPBEXstdData 2 2 9" xfId="13517" xr:uid="{00000000-0005-0000-0000-0000DD890000}"/>
    <cellStyle name="SAPBEXstdData 2 2 9 2" xfId="29142" xr:uid="{00000000-0005-0000-0000-0000DE890000}"/>
    <cellStyle name="SAPBEXstdData 2 3" xfId="961" xr:uid="{00000000-0005-0000-0000-0000DF890000}"/>
    <cellStyle name="SAPBEXstdData 2 3 10" xfId="43373" xr:uid="{707BB85B-28E5-40C9-95A0-F93E6D5EA3B0}"/>
    <cellStyle name="SAPBEXstdData 2 3 11" xfId="45565" xr:uid="{7647EF80-9688-4B46-9C36-B3F42667A363}"/>
    <cellStyle name="SAPBEXstdData 2 3 12" xfId="47886" xr:uid="{A96996D4-733C-4DD0-88AA-1F272E3A54DC}"/>
    <cellStyle name="SAPBEXstdData 2 3 2" xfId="5311" xr:uid="{00000000-0005-0000-0000-0000E0890000}"/>
    <cellStyle name="SAPBEXstdData 2 3 2 2" xfId="37096" xr:uid="{00000000-0005-0000-0000-0000E1890000}"/>
    <cellStyle name="SAPBEXstdData 2 3 3" xfId="6815" xr:uid="{00000000-0005-0000-0000-0000E2890000}"/>
    <cellStyle name="SAPBEXstdData 2 3 4" xfId="6590" xr:uid="{00000000-0005-0000-0000-0000E3890000}"/>
    <cellStyle name="SAPBEXstdData 2 3 5" xfId="7473" xr:uid="{00000000-0005-0000-0000-0000E4890000}"/>
    <cellStyle name="SAPBEXstdData 2 3 6" xfId="17150" xr:uid="{00000000-0005-0000-0000-0000E5890000}"/>
    <cellStyle name="SAPBEXstdData 2 3 7" xfId="15817" xr:uid="{00000000-0005-0000-0000-0000E6890000}"/>
    <cellStyle name="SAPBEXstdData 2 3 8" xfId="22495" xr:uid="{00000000-0005-0000-0000-0000E7890000}"/>
    <cellStyle name="SAPBEXstdData 2 3 9" xfId="41376" xr:uid="{C67B9329-B209-4338-BE5A-ECB8B08889DE}"/>
    <cellStyle name="SAPBEXstdData 2 4" xfId="3887" xr:uid="{00000000-0005-0000-0000-0000E8890000}"/>
    <cellStyle name="SAPBEXstdData 2 4 2" xfId="9043" xr:uid="{00000000-0005-0000-0000-0000E9890000}"/>
    <cellStyle name="SAPBEXstdData 2 4 2 2" xfId="25039" xr:uid="{00000000-0005-0000-0000-0000EA890000}"/>
    <cellStyle name="SAPBEXstdData 2 4 3" xfId="11862" xr:uid="{00000000-0005-0000-0000-0000EB890000}"/>
    <cellStyle name="SAPBEXstdData 2 4 3 2" xfId="27706" xr:uid="{00000000-0005-0000-0000-0000EC890000}"/>
    <cellStyle name="SAPBEXstdData 2 4 4" xfId="13626" xr:uid="{00000000-0005-0000-0000-0000ED890000}"/>
    <cellStyle name="SAPBEXstdData 2 4 4 2" xfId="29248" xr:uid="{00000000-0005-0000-0000-0000EE890000}"/>
    <cellStyle name="SAPBEXstdData 2 4 5" xfId="17184" xr:uid="{00000000-0005-0000-0000-0000EF890000}"/>
    <cellStyle name="SAPBEXstdData 2 4 5 2" xfId="32306" xr:uid="{00000000-0005-0000-0000-0000F0890000}"/>
    <cellStyle name="SAPBEXstdData 2 4 6" xfId="19793" xr:uid="{00000000-0005-0000-0000-0000F1890000}"/>
    <cellStyle name="SAPBEXstdData 2 4 6 2" xfId="34734" xr:uid="{00000000-0005-0000-0000-0000F2890000}"/>
    <cellStyle name="SAPBEXstdData 2 4 7" xfId="22011" xr:uid="{00000000-0005-0000-0000-0000F3890000}"/>
    <cellStyle name="SAPBEXstdData 2 4 7 2" xfId="36930" xr:uid="{00000000-0005-0000-0000-0000F4890000}"/>
    <cellStyle name="SAPBEXstdData 2 5" xfId="5314" xr:uid="{00000000-0005-0000-0000-0000F5890000}"/>
    <cellStyle name="SAPBEXstdData 2 5 2" xfId="37098" xr:uid="{00000000-0005-0000-0000-0000F6890000}"/>
    <cellStyle name="SAPBEXstdData 2 6" xfId="6816" xr:uid="{00000000-0005-0000-0000-0000F7890000}"/>
    <cellStyle name="SAPBEXstdData 2 7" xfId="6671" xr:uid="{00000000-0005-0000-0000-0000F8890000}"/>
    <cellStyle name="SAPBEXstdData 2 8" xfId="5833" xr:uid="{00000000-0005-0000-0000-0000F9890000}"/>
    <cellStyle name="SAPBEXstdData 2 9" xfId="14185" xr:uid="{00000000-0005-0000-0000-0000FA890000}"/>
    <cellStyle name="SAPBEXstdData 2_CC - Div XRef" xfId="1921" xr:uid="{00000000-0005-0000-0000-0000FB890000}"/>
    <cellStyle name="SAPBEXstdData 20" xfId="15120" xr:uid="{00000000-0005-0000-0000-0000FC890000}"/>
    <cellStyle name="SAPBEXstdData 20 2" xfId="30542" xr:uid="{00000000-0005-0000-0000-0000FD890000}"/>
    <cellStyle name="SAPBEXstdData 21" xfId="10579" xr:uid="{00000000-0005-0000-0000-0000FE890000}"/>
    <cellStyle name="SAPBEXstdData 21 2" xfId="26488" xr:uid="{00000000-0005-0000-0000-0000FF890000}"/>
    <cellStyle name="SAPBEXstdData 22" xfId="5927" xr:uid="{00000000-0005-0000-0000-0000008A0000}"/>
    <cellStyle name="SAPBEXstdData 22 2" xfId="22904" xr:uid="{00000000-0005-0000-0000-0000018A0000}"/>
    <cellStyle name="SAPBEXstdData 23" xfId="38292" xr:uid="{EEF08DCF-16AC-431F-BDEE-8D1A3505F877}"/>
    <cellStyle name="SAPBEXstdData 24" xfId="40181" xr:uid="{451776D6-7630-4791-87A6-3AE34B2939F5}"/>
    <cellStyle name="SAPBEXstdData 25" xfId="43324" xr:uid="{82ED7B58-774C-4EE6-A86B-D132E4E7065C}"/>
    <cellStyle name="SAPBEXstdData 26" xfId="39810" xr:uid="{529FFCD0-4BC7-41A8-9F88-D04CC53509D1}"/>
    <cellStyle name="SAPBEXstdData 3" xfId="962" xr:uid="{00000000-0005-0000-0000-0000028A0000}"/>
    <cellStyle name="SAPBEXstdData 3 10" xfId="5932" xr:uid="{00000000-0005-0000-0000-0000038A0000}"/>
    <cellStyle name="SAPBEXstdData 3 10 2" xfId="22908" xr:uid="{00000000-0005-0000-0000-0000048A0000}"/>
    <cellStyle name="SAPBEXstdData 3 11" xfId="5134" xr:uid="{00000000-0005-0000-0000-0000058A0000}"/>
    <cellStyle name="SAPBEXstdData 3 12" xfId="38076" xr:uid="{00000000-0005-0000-0000-0000068A0000}"/>
    <cellStyle name="SAPBEXstdData 3 13" xfId="38210" xr:uid="{B3E2DD61-E039-4D27-9BA5-1299AB87F9F7}"/>
    <cellStyle name="SAPBEXstdData 3 14" xfId="43205" xr:uid="{C873F9D7-955F-4C43-BD97-37B1D8A2F322}"/>
    <cellStyle name="SAPBEXstdData 3 15" xfId="45398" xr:uid="{25C8F853-72DD-4BC2-922B-C9E56227E141}"/>
    <cellStyle name="SAPBEXstdData 3 16" xfId="47724" xr:uid="{83D069FB-B0FE-4F7A-9ACB-DE4FEA88100E}"/>
    <cellStyle name="SAPBEXstdData 3 2" xfId="963" xr:uid="{00000000-0005-0000-0000-0000078A0000}"/>
    <cellStyle name="SAPBEXstdData 3 2 10" xfId="42371" xr:uid="{DABE6E72-1DE1-42AC-A764-441E4EC4D746}"/>
    <cellStyle name="SAPBEXstdData 3 2 11" xfId="46904" xr:uid="{A43B49E1-B89B-49C6-B50B-70134D90DE1A}"/>
    <cellStyle name="SAPBEXstdData 3 2 12" xfId="49207" xr:uid="{88C31E22-4776-492B-AA8D-CEAF181A21F4}"/>
    <cellStyle name="SAPBEXstdData 3 2 2" xfId="5309" xr:uid="{00000000-0005-0000-0000-0000088A0000}"/>
    <cellStyle name="SAPBEXstdData 3 2 2 2" xfId="22594" xr:uid="{00000000-0005-0000-0000-0000098A0000}"/>
    <cellStyle name="SAPBEXstdData 3 2 3" xfId="6813" xr:uid="{00000000-0005-0000-0000-00000A8A0000}"/>
    <cellStyle name="SAPBEXstdData 3 2 3 2" xfId="23267" xr:uid="{00000000-0005-0000-0000-00000B8A0000}"/>
    <cellStyle name="SAPBEXstdData 3 2 4" xfId="6589" xr:uid="{00000000-0005-0000-0000-00000C8A0000}"/>
    <cellStyle name="SAPBEXstdData 3 2 4 2" xfId="23129" xr:uid="{00000000-0005-0000-0000-00000D8A0000}"/>
    <cellStyle name="SAPBEXstdData 3 2 5" xfId="11792" xr:uid="{00000000-0005-0000-0000-00000E8A0000}"/>
    <cellStyle name="SAPBEXstdData 3 2 5 2" xfId="27651" xr:uid="{00000000-0005-0000-0000-00000F8A0000}"/>
    <cellStyle name="SAPBEXstdData 3 2 6" xfId="10238" xr:uid="{00000000-0005-0000-0000-0000108A0000}"/>
    <cellStyle name="SAPBEXstdData 3 2 6 2" xfId="26200" xr:uid="{00000000-0005-0000-0000-0000118A0000}"/>
    <cellStyle name="SAPBEXstdData 3 2 7" xfId="15818" xr:uid="{00000000-0005-0000-0000-0000128A0000}"/>
    <cellStyle name="SAPBEXstdData 3 2 7 2" xfId="31059" xr:uid="{00000000-0005-0000-0000-0000138A0000}"/>
    <cellStyle name="SAPBEXstdData 3 2 8" xfId="5135" xr:uid="{00000000-0005-0000-0000-0000148A0000}"/>
    <cellStyle name="SAPBEXstdData 3 2 9" xfId="38077" xr:uid="{00000000-0005-0000-0000-0000158A0000}"/>
    <cellStyle name="SAPBEXstdData 3 3" xfId="3709" xr:uid="{00000000-0005-0000-0000-0000168A0000}"/>
    <cellStyle name="SAPBEXstdData 3 3 10" xfId="42370" xr:uid="{C268A796-8B68-4423-9A3E-CC6A5B169366}"/>
    <cellStyle name="SAPBEXstdData 3 3 11" xfId="46903" xr:uid="{E932377B-9AA8-4007-8D89-41D6D866486A}"/>
    <cellStyle name="SAPBEXstdData 3 3 12" xfId="49206" xr:uid="{81FC9A87-A72B-4B13-8260-9F75A7B1F4CA}"/>
    <cellStyle name="SAPBEXstdData 3 3 2" xfId="8877" xr:uid="{00000000-0005-0000-0000-0000178A0000}"/>
    <cellStyle name="SAPBEXstdData 3 3 2 2" xfId="24906" xr:uid="{00000000-0005-0000-0000-0000188A0000}"/>
    <cellStyle name="SAPBEXstdData 3 3 3" xfId="11704" xr:uid="{00000000-0005-0000-0000-0000198A0000}"/>
    <cellStyle name="SAPBEXstdData 3 3 3 2" xfId="27571" xr:uid="{00000000-0005-0000-0000-00001A8A0000}"/>
    <cellStyle name="SAPBEXstdData 3 3 4" xfId="15255" xr:uid="{00000000-0005-0000-0000-00001B8A0000}"/>
    <cellStyle name="SAPBEXstdData 3 3 4 2" xfId="30664" xr:uid="{00000000-0005-0000-0000-00001C8A0000}"/>
    <cellStyle name="SAPBEXstdData 3 3 5" xfId="17056" xr:uid="{00000000-0005-0000-0000-00001D8A0000}"/>
    <cellStyle name="SAPBEXstdData 3 3 5 2" xfId="32194" xr:uid="{00000000-0005-0000-0000-00001E8A0000}"/>
    <cellStyle name="SAPBEXstdData 3 3 6" xfId="19666" xr:uid="{00000000-0005-0000-0000-00001F8A0000}"/>
    <cellStyle name="SAPBEXstdData 3 3 6 2" xfId="34613" xr:uid="{00000000-0005-0000-0000-0000208A0000}"/>
    <cellStyle name="SAPBEXstdData 3 3 7" xfId="21568" xr:uid="{00000000-0005-0000-0000-0000218A0000}"/>
    <cellStyle name="SAPBEXstdData 3 3 7 2" xfId="36494" xr:uid="{00000000-0005-0000-0000-0000228A0000}"/>
    <cellStyle name="SAPBEXstdData 3 3 8" xfId="6426" xr:uid="{00000000-0005-0000-0000-0000238A0000}"/>
    <cellStyle name="SAPBEXstdData 3 3 9" xfId="41930" xr:uid="{BECAFB91-8DD0-4124-B71D-25D4E47B4DCE}"/>
    <cellStyle name="SAPBEXstdData 3 4" xfId="3886" xr:uid="{00000000-0005-0000-0000-0000248A0000}"/>
    <cellStyle name="SAPBEXstdData 3 4 10" xfId="46614" xr:uid="{05F40AA5-95D5-4DE2-8D2F-66E9E6A5CDD9}"/>
    <cellStyle name="SAPBEXstdData 3 4 11" xfId="48932" xr:uid="{CC65E9B5-A4E6-4968-A52A-1D902F57CC91}"/>
    <cellStyle name="SAPBEXstdData 3 4 2" xfId="9042" xr:uid="{00000000-0005-0000-0000-0000258A0000}"/>
    <cellStyle name="SAPBEXstdData 3 4 2 2" xfId="25038" xr:uid="{00000000-0005-0000-0000-0000268A0000}"/>
    <cellStyle name="SAPBEXstdData 3 4 3" xfId="11861" xr:uid="{00000000-0005-0000-0000-0000278A0000}"/>
    <cellStyle name="SAPBEXstdData 3 4 3 2" xfId="27705" xr:uid="{00000000-0005-0000-0000-0000288A0000}"/>
    <cellStyle name="SAPBEXstdData 3 4 4" xfId="5773" xr:uid="{00000000-0005-0000-0000-0000298A0000}"/>
    <cellStyle name="SAPBEXstdData 3 4 4 2" xfId="22808" xr:uid="{00000000-0005-0000-0000-00002A8A0000}"/>
    <cellStyle name="SAPBEXstdData 3 4 5" xfId="17183" xr:uid="{00000000-0005-0000-0000-00002B8A0000}"/>
    <cellStyle name="SAPBEXstdData 3 4 5 2" xfId="32305" xr:uid="{00000000-0005-0000-0000-00002C8A0000}"/>
    <cellStyle name="SAPBEXstdData 3 4 6" xfId="19792" xr:uid="{00000000-0005-0000-0000-00002D8A0000}"/>
    <cellStyle name="SAPBEXstdData 3 4 6 2" xfId="34733" xr:uid="{00000000-0005-0000-0000-00002E8A0000}"/>
    <cellStyle name="SAPBEXstdData 3 4 7" xfId="22014" xr:uid="{00000000-0005-0000-0000-00002F8A0000}"/>
    <cellStyle name="SAPBEXstdData 3 4 7 2" xfId="36933" xr:uid="{00000000-0005-0000-0000-0000308A0000}"/>
    <cellStyle name="SAPBEXstdData 3 4 8" xfId="38361" xr:uid="{6C80F7E0-7E92-467C-AE0F-557D3FC3E687}"/>
    <cellStyle name="SAPBEXstdData 3 4 9" xfId="44424" xr:uid="{DF0DBA26-2369-4A5C-BC14-CF7B8178DEA2}"/>
    <cellStyle name="SAPBEXstdData 3 5" xfId="5310" xr:uid="{00000000-0005-0000-0000-0000318A0000}"/>
    <cellStyle name="SAPBEXstdData 3 5 2" xfId="22595" xr:uid="{00000000-0005-0000-0000-0000328A0000}"/>
    <cellStyle name="SAPBEXstdData 3 6" xfId="6814" xr:uid="{00000000-0005-0000-0000-0000338A0000}"/>
    <cellStyle name="SAPBEXstdData 3 6 2" xfId="23268" xr:uid="{00000000-0005-0000-0000-0000348A0000}"/>
    <cellStyle name="SAPBEXstdData 3 7" xfId="13394" xr:uid="{00000000-0005-0000-0000-0000358A0000}"/>
    <cellStyle name="SAPBEXstdData 3 7 2" xfId="29075" xr:uid="{00000000-0005-0000-0000-0000368A0000}"/>
    <cellStyle name="SAPBEXstdData 3 8" xfId="13417" xr:uid="{00000000-0005-0000-0000-0000378A0000}"/>
    <cellStyle name="SAPBEXstdData 3 8 2" xfId="29085" xr:uid="{00000000-0005-0000-0000-0000388A0000}"/>
    <cellStyle name="SAPBEXstdData 3 9" xfId="5838" xr:uid="{00000000-0005-0000-0000-0000398A0000}"/>
    <cellStyle name="SAPBEXstdData 3 9 2" xfId="22853" xr:uid="{00000000-0005-0000-0000-00003A8A0000}"/>
    <cellStyle name="SAPBEXstdData 4" xfId="964" xr:uid="{00000000-0005-0000-0000-00003B8A0000}"/>
    <cellStyle name="SAPBEXstdData 4 10" xfId="15819" xr:uid="{00000000-0005-0000-0000-00003C8A0000}"/>
    <cellStyle name="SAPBEXstdData 4 10 2" xfId="31060" xr:uid="{00000000-0005-0000-0000-00003D8A0000}"/>
    <cellStyle name="SAPBEXstdData 4 11" xfId="5136" xr:uid="{00000000-0005-0000-0000-00003E8A0000}"/>
    <cellStyle name="SAPBEXstdData 4 12" xfId="40492" xr:uid="{A2CB5C39-4331-4BA4-A733-DA2093F38C90}"/>
    <cellStyle name="SAPBEXstdData 4 13" xfId="43206" xr:uid="{33B20074-764A-4CA3-8847-B185BAE60D22}"/>
    <cellStyle name="SAPBEXstdData 4 14" xfId="45399" xr:uid="{D2248E41-BAD0-47A5-80E0-6CB02FAB3F5D}"/>
    <cellStyle name="SAPBEXstdData 4 15" xfId="47725" xr:uid="{AD55F5EA-B2B3-41B2-BD9D-50563D1CB1CA}"/>
    <cellStyle name="SAPBEXstdData 4 2" xfId="965" xr:uid="{00000000-0005-0000-0000-00003F8A0000}"/>
    <cellStyle name="SAPBEXstdData 4 2 10" xfId="44849" xr:uid="{162030F2-FF29-47CD-9640-69E05903CBB8}"/>
    <cellStyle name="SAPBEXstdData 4 2 11" xfId="46906" xr:uid="{9E4C183F-B036-426E-BF13-8B2866C480AC}"/>
    <cellStyle name="SAPBEXstdData 4 2 12" xfId="49209" xr:uid="{524378C6-BCD2-4CE5-8FB6-87F3DCF9800A}"/>
    <cellStyle name="SAPBEXstdData 4 2 2" xfId="5307" xr:uid="{00000000-0005-0000-0000-0000408A0000}"/>
    <cellStyle name="SAPBEXstdData 4 2 2 2" xfId="22592" xr:uid="{00000000-0005-0000-0000-0000418A0000}"/>
    <cellStyle name="SAPBEXstdData 4 2 3" xfId="6812" xr:uid="{00000000-0005-0000-0000-0000428A0000}"/>
    <cellStyle name="SAPBEXstdData 4 2 3 2" xfId="23266" xr:uid="{00000000-0005-0000-0000-0000438A0000}"/>
    <cellStyle name="SAPBEXstdData 4 2 4" xfId="7556" xr:uid="{00000000-0005-0000-0000-0000448A0000}"/>
    <cellStyle name="SAPBEXstdData 4 2 4 2" xfId="23715" xr:uid="{00000000-0005-0000-0000-0000458A0000}"/>
    <cellStyle name="SAPBEXstdData 4 2 5" xfId="5834" xr:uid="{00000000-0005-0000-0000-0000468A0000}"/>
    <cellStyle name="SAPBEXstdData 4 2 5 2" xfId="22849" xr:uid="{00000000-0005-0000-0000-0000478A0000}"/>
    <cellStyle name="SAPBEXstdData 4 2 6" xfId="13727" xr:uid="{00000000-0005-0000-0000-0000488A0000}"/>
    <cellStyle name="SAPBEXstdData 4 2 6 2" xfId="29340" xr:uid="{00000000-0005-0000-0000-0000498A0000}"/>
    <cellStyle name="SAPBEXstdData 4 2 7" xfId="14731" xr:uid="{00000000-0005-0000-0000-00004A8A0000}"/>
    <cellStyle name="SAPBEXstdData 4 2 7 2" xfId="30203" xr:uid="{00000000-0005-0000-0000-00004B8A0000}"/>
    <cellStyle name="SAPBEXstdData 4 2 8" xfId="5137" xr:uid="{00000000-0005-0000-0000-00004C8A0000}"/>
    <cellStyle name="SAPBEXstdData 4 2 9" xfId="42373" xr:uid="{3AD176A3-60FE-4D73-8304-0F323C0600EC}"/>
    <cellStyle name="SAPBEXstdData 4 3" xfId="3710" xr:uid="{00000000-0005-0000-0000-00004D8A0000}"/>
    <cellStyle name="SAPBEXstdData 4 3 10" xfId="42372" xr:uid="{1C85E2FA-E262-4051-9985-39C4E99A0155}"/>
    <cellStyle name="SAPBEXstdData 4 3 11" xfId="44848" xr:uid="{E7E8B46D-ADEF-466E-948D-C8CF06ADDD92}"/>
    <cellStyle name="SAPBEXstdData 4 3 12" xfId="46905" xr:uid="{61A12A43-C7BE-49B4-8E8B-0B8BEF4BC6D8}"/>
    <cellStyle name="SAPBEXstdData 4 3 13" xfId="49208" xr:uid="{89BCB0F4-6373-4C1A-9F4F-151D51B5AE2E}"/>
    <cellStyle name="SAPBEXstdData 4 3 2" xfId="8878" xr:uid="{00000000-0005-0000-0000-00004E8A0000}"/>
    <cellStyle name="SAPBEXstdData 4 3 2 2" xfId="24907" xr:uid="{00000000-0005-0000-0000-00004F8A0000}"/>
    <cellStyle name="SAPBEXstdData 4 3 3" xfId="11705" xr:uid="{00000000-0005-0000-0000-0000508A0000}"/>
    <cellStyle name="SAPBEXstdData 4 3 3 2" xfId="27572" xr:uid="{00000000-0005-0000-0000-0000518A0000}"/>
    <cellStyle name="SAPBEXstdData 4 3 4" xfId="10471" xr:uid="{00000000-0005-0000-0000-0000528A0000}"/>
    <cellStyle name="SAPBEXstdData 4 3 4 2" xfId="26393" xr:uid="{00000000-0005-0000-0000-0000538A0000}"/>
    <cellStyle name="SAPBEXstdData 4 3 5" xfId="17057" xr:uid="{00000000-0005-0000-0000-0000548A0000}"/>
    <cellStyle name="SAPBEXstdData 4 3 5 2" xfId="32195" xr:uid="{00000000-0005-0000-0000-0000558A0000}"/>
    <cellStyle name="SAPBEXstdData 4 3 6" xfId="19667" xr:uid="{00000000-0005-0000-0000-0000568A0000}"/>
    <cellStyle name="SAPBEXstdData 4 3 6 2" xfId="34614" xr:uid="{00000000-0005-0000-0000-0000578A0000}"/>
    <cellStyle name="SAPBEXstdData 4 3 7" xfId="21569" xr:uid="{00000000-0005-0000-0000-0000588A0000}"/>
    <cellStyle name="SAPBEXstdData 4 3 7 2" xfId="36495" xr:uid="{00000000-0005-0000-0000-0000598A0000}"/>
    <cellStyle name="SAPBEXstdData 4 3 8" xfId="6427" xr:uid="{00000000-0005-0000-0000-00005A8A0000}"/>
    <cellStyle name="SAPBEXstdData 4 3 9" xfId="41932" xr:uid="{C20F8649-819F-4FA6-BF55-3C9857C8B49E}"/>
    <cellStyle name="SAPBEXstdData 4 4" xfId="3885" xr:uid="{00000000-0005-0000-0000-00005B8A0000}"/>
    <cellStyle name="SAPBEXstdData 4 4 10" xfId="46615" xr:uid="{442F97F7-1714-4C18-975F-45A146318623}"/>
    <cellStyle name="SAPBEXstdData 4 4 11" xfId="48933" xr:uid="{AEEC4D3C-F5D0-4F4F-BAA1-646FF9C190DB}"/>
    <cellStyle name="SAPBEXstdData 4 4 2" xfId="9041" xr:uid="{00000000-0005-0000-0000-00005C8A0000}"/>
    <cellStyle name="SAPBEXstdData 4 4 2 2" xfId="25037" xr:uid="{00000000-0005-0000-0000-00005D8A0000}"/>
    <cellStyle name="SAPBEXstdData 4 4 3" xfId="11860" xr:uid="{00000000-0005-0000-0000-00005E8A0000}"/>
    <cellStyle name="SAPBEXstdData 4 4 3 2" xfId="27704" xr:uid="{00000000-0005-0000-0000-00005F8A0000}"/>
    <cellStyle name="SAPBEXstdData 4 4 4" xfId="5774" xr:uid="{00000000-0005-0000-0000-0000608A0000}"/>
    <cellStyle name="SAPBEXstdData 4 4 4 2" xfId="22809" xr:uid="{00000000-0005-0000-0000-0000618A0000}"/>
    <cellStyle name="SAPBEXstdData 4 4 5" xfId="17182" xr:uid="{00000000-0005-0000-0000-0000628A0000}"/>
    <cellStyle name="SAPBEXstdData 4 4 5 2" xfId="32304" xr:uid="{00000000-0005-0000-0000-0000638A0000}"/>
    <cellStyle name="SAPBEXstdData 4 4 6" xfId="19791" xr:uid="{00000000-0005-0000-0000-0000648A0000}"/>
    <cellStyle name="SAPBEXstdData 4 4 6 2" xfId="34732" xr:uid="{00000000-0005-0000-0000-0000658A0000}"/>
    <cellStyle name="SAPBEXstdData 4 4 7" xfId="22013" xr:uid="{00000000-0005-0000-0000-0000668A0000}"/>
    <cellStyle name="SAPBEXstdData 4 4 7 2" xfId="36932" xr:uid="{00000000-0005-0000-0000-0000678A0000}"/>
    <cellStyle name="SAPBEXstdData 4 4 8" xfId="38360" xr:uid="{8321F860-CBF6-4AF6-8557-A12947F771A3}"/>
    <cellStyle name="SAPBEXstdData 4 4 9" xfId="44425" xr:uid="{1EA67921-B089-4CF5-887E-271CCFB901B9}"/>
    <cellStyle name="SAPBEXstdData 4 5" xfId="5308" xr:uid="{00000000-0005-0000-0000-0000688A0000}"/>
    <cellStyle name="SAPBEXstdData 4 5 2" xfId="22593" xr:uid="{00000000-0005-0000-0000-0000698A0000}"/>
    <cellStyle name="SAPBEXstdData 4 6" xfId="7619" xr:uid="{00000000-0005-0000-0000-00006A8A0000}"/>
    <cellStyle name="SAPBEXstdData 4 6 2" xfId="23758" xr:uid="{00000000-0005-0000-0000-00006B8A0000}"/>
    <cellStyle name="SAPBEXstdData 4 7" xfId="5970" xr:uid="{00000000-0005-0000-0000-00006C8A0000}"/>
    <cellStyle name="SAPBEXstdData 4 7 2" xfId="22943" xr:uid="{00000000-0005-0000-0000-00006D8A0000}"/>
    <cellStyle name="SAPBEXstdData 4 8" xfId="14494" xr:uid="{00000000-0005-0000-0000-00006E8A0000}"/>
    <cellStyle name="SAPBEXstdData 4 8 2" xfId="30010" xr:uid="{00000000-0005-0000-0000-00006F8A0000}"/>
    <cellStyle name="SAPBEXstdData 4 9" xfId="7417" xr:uid="{00000000-0005-0000-0000-0000708A0000}"/>
    <cellStyle name="SAPBEXstdData 4 9 2" xfId="23611" xr:uid="{00000000-0005-0000-0000-0000718A0000}"/>
    <cellStyle name="SAPBEXstdData 5" xfId="966" xr:uid="{00000000-0005-0000-0000-0000728A0000}"/>
    <cellStyle name="SAPBEXstdData 5 10" xfId="7009" xr:uid="{00000000-0005-0000-0000-0000738A0000}"/>
    <cellStyle name="SAPBEXstdData 5 11" xfId="22496" xr:uid="{00000000-0005-0000-0000-0000748A0000}"/>
    <cellStyle name="SAPBEXstdData 5 12" xfId="39353" xr:uid="{B78FF517-CC5A-45E4-84E6-BC131FA1D926}"/>
    <cellStyle name="SAPBEXstdData 5 13" xfId="43207" xr:uid="{E39CB9AE-6055-4792-B2A3-75DE021E37F8}"/>
    <cellStyle name="SAPBEXstdData 5 14" xfId="45400" xr:uid="{1B4D13A3-F39F-4B90-86C6-9676AC81F1D3}"/>
    <cellStyle name="SAPBEXstdData 5 15" xfId="47726" xr:uid="{FB2C68B3-CBE0-4BDC-B83D-6F988085B476}"/>
    <cellStyle name="SAPBEXstdData 5 2" xfId="967" xr:uid="{00000000-0005-0000-0000-0000758A0000}"/>
    <cellStyle name="SAPBEXstdData 5 2 10" xfId="44850" xr:uid="{91F97D1E-6A96-48CE-9D46-1ADE1EB91709}"/>
    <cellStyle name="SAPBEXstdData 5 2 11" xfId="46907" xr:uid="{6AB912AC-9B70-4E60-8EA5-246BFFB2DDD3}"/>
    <cellStyle name="SAPBEXstdData 5 2 12" xfId="49210" xr:uid="{C935BE64-2B2D-45A0-8E60-ACAFCDEA6486}"/>
    <cellStyle name="SAPBEXstdData 5 2 2" xfId="5305" xr:uid="{00000000-0005-0000-0000-0000768A0000}"/>
    <cellStyle name="SAPBEXstdData 5 2 2 2" xfId="37095" xr:uid="{00000000-0005-0000-0000-0000778A0000}"/>
    <cellStyle name="SAPBEXstdData 5 2 2 3" xfId="42479" xr:uid="{508737D7-DA4C-4888-AB3D-C276EDB451A7}"/>
    <cellStyle name="SAPBEXstdData 5 2 2 4" xfId="44947" xr:uid="{BBCFA33B-36B0-4793-A1FD-2183A9ABA4D1}"/>
    <cellStyle name="SAPBEXstdData 5 2 2 5" xfId="47010" xr:uid="{23EFF623-9D3A-4347-89D6-671BA91797D6}"/>
    <cellStyle name="SAPBEXstdData 5 2 2 6" xfId="49307" xr:uid="{74DDD15B-F6C7-4185-852D-55B01FFBCBC5}"/>
    <cellStyle name="SAPBEXstdData 5 2 3" xfId="6810" xr:uid="{00000000-0005-0000-0000-0000788A0000}"/>
    <cellStyle name="SAPBEXstdData 5 2 4" xfId="6588" xr:uid="{00000000-0005-0000-0000-0000798A0000}"/>
    <cellStyle name="SAPBEXstdData 5 2 5" xfId="7185" xr:uid="{00000000-0005-0000-0000-00007A8A0000}"/>
    <cellStyle name="SAPBEXstdData 5 2 6" xfId="15846" xr:uid="{00000000-0005-0000-0000-00007B8A0000}"/>
    <cellStyle name="SAPBEXstdData 5 2 7" xfId="19758" xr:uid="{00000000-0005-0000-0000-00007C8A0000}"/>
    <cellStyle name="SAPBEXstdData 5 2 8" xfId="22497" xr:uid="{00000000-0005-0000-0000-00007D8A0000}"/>
    <cellStyle name="SAPBEXstdData 5 2 9" xfId="42374" xr:uid="{5173189B-5315-415E-8E15-B40ACBDAA599}"/>
    <cellStyle name="SAPBEXstdData 5 3" xfId="1922" xr:uid="{00000000-0005-0000-0000-00007E8A0000}"/>
    <cellStyle name="SAPBEXstdData 5 3 10" xfId="44426" xr:uid="{101BC9A2-8A0E-458B-9398-FA44CB2BD81D}"/>
    <cellStyle name="SAPBEXstdData 5 3 11" xfId="46616" xr:uid="{8EBDD54A-F289-4CEC-B7CC-AD1BA9AF0051}"/>
    <cellStyle name="SAPBEXstdData 5 3 12" xfId="48934" xr:uid="{853C05E7-C9C9-466E-BEF8-A52F92513595}"/>
    <cellStyle name="SAPBEXstdData 5 3 2" xfId="7174" xr:uid="{00000000-0005-0000-0000-00007F8A0000}"/>
    <cellStyle name="SAPBEXstdData 5 3 2 2" xfId="23454" xr:uid="{00000000-0005-0000-0000-0000808A0000}"/>
    <cellStyle name="SAPBEXstdData 5 3 3" xfId="7488" xr:uid="{00000000-0005-0000-0000-0000818A0000}"/>
    <cellStyle name="SAPBEXstdData 5 3 3 2" xfId="23666" xr:uid="{00000000-0005-0000-0000-0000828A0000}"/>
    <cellStyle name="SAPBEXstdData 5 3 4" xfId="6750" xr:uid="{00000000-0005-0000-0000-0000838A0000}"/>
    <cellStyle name="SAPBEXstdData 5 3 4 2" xfId="23228" xr:uid="{00000000-0005-0000-0000-0000848A0000}"/>
    <cellStyle name="SAPBEXstdData 5 3 5" xfId="7213" xr:uid="{00000000-0005-0000-0000-0000858A0000}"/>
    <cellStyle name="SAPBEXstdData 5 3 5 2" xfId="23484" xr:uid="{00000000-0005-0000-0000-0000868A0000}"/>
    <cellStyle name="SAPBEXstdData 5 3 6" xfId="15729" xr:uid="{00000000-0005-0000-0000-0000878A0000}"/>
    <cellStyle name="SAPBEXstdData 5 3 6 2" xfId="31004" xr:uid="{00000000-0005-0000-0000-0000888A0000}"/>
    <cellStyle name="SAPBEXstdData 5 3 7" xfId="18397" xr:uid="{00000000-0005-0000-0000-0000898A0000}"/>
    <cellStyle name="SAPBEXstdData 5 3 7 2" xfId="33457" xr:uid="{00000000-0005-0000-0000-00008A8A0000}"/>
    <cellStyle name="SAPBEXstdData 5 3 8" xfId="6096" xr:uid="{00000000-0005-0000-0000-00008B8A0000}"/>
    <cellStyle name="SAPBEXstdData 5 3 9" xfId="38359" xr:uid="{71BCE192-39C4-4C01-A6FC-3666CC371340}"/>
    <cellStyle name="SAPBEXstdData 5 4" xfId="3884" xr:uid="{00000000-0005-0000-0000-00008C8A0000}"/>
    <cellStyle name="SAPBEXstdData 5 4 2" xfId="9040" xr:uid="{00000000-0005-0000-0000-00008D8A0000}"/>
    <cellStyle name="SAPBEXstdData 5 4 2 2" xfId="25036" xr:uid="{00000000-0005-0000-0000-00008E8A0000}"/>
    <cellStyle name="SAPBEXstdData 5 4 3" xfId="11859" xr:uid="{00000000-0005-0000-0000-00008F8A0000}"/>
    <cellStyle name="SAPBEXstdData 5 4 3 2" xfId="27703" xr:uid="{00000000-0005-0000-0000-0000908A0000}"/>
    <cellStyle name="SAPBEXstdData 5 4 4" xfId="15246" xr:uid="{00000000-0005-0000-0000-0000918A0000}"/>
    <cellStyle name="SAPBEXstdData 5 4 4 2" xfId="30658" xr:uid="{00000000-0005-0000-0000-0000928A0000}"/>
    <cellStyle name="SAPBEXstdData 5 4 5" xfId="17181" xr:uid="{00000000-0005-0000-0000-0000938A0000}"/>
    <cellStyle name="SAPBEXstdData 5 4 5 2" xfId="32303" xr:uid="{00000000-0005-0000-0000-0000948A0000}"/>
    <cellStyle name="SAPBEXstdData 5 4 6" xfId="19790" xr:uid="{00000000-0005-0000-0000-0000958A0000}"/>
    <cellStyle name="SAPBEXstdData 5 4 6 2" xfId="34731" xr:uid="{00000000-0005-0000-0000-0000968A0000}"/>
    <cellStyle name="SAPBEXstdData 5 4 7" xfId="22016" xr:uid="{00000000-0005-0000-0000-0000978A0000}"/>
    <cellStyle name="SAPBEXstdData 5 4 7 2" xfId="36935" xr:uid="{00000000-0005-0000-0000-0000988A0000}"/>
    <cellStyle name="SAPBEXstdData 5 5" xfId="5306" xr:uid="{00000000-0005-0000-0000-0000998A0000}"/>
    <cellStyle name="SAPBEXstdData 5 5 2" xfId="37523" xr:uid="{00000000-0005-0000-0000-00009A8A0000}"/>
    <cellStyle name="SAPBEXstdData 5 6" xfId="6811" xr:uid="{00000000-0005-0000-0000-00009B8A0000}"/>
    <cellStyle name="SAPBEXstdData 5 7" xfId="15100" xr:uid="{00000000-0005-0000-0000-00009C8A0000}"/>
    <cellStyle name="SAPBEXstdData 5 8" xfId="7186" xr:uid="{00000000-0005-0000-0000-00009D8A0000}"/>
    <cellStyle name="SAPBEXstdData 5 9" xfId="17149" xr:uid="{00000000-0005-0000-0000-00009E8A0000}"/>
    <cellStyle name="SAPBEXstdData 6" xfId="968" xr:uid="{00000000-0005-0000-0000-00009F8A0000}"/>
    <cellStyle name="SAPBEXstdData 6 10" xfId="5138" xr:uid="{00000000-0005-0000-0000-0000A08A0000}"/>
    <cellStyle name="SAPBEXstdData 6 11" xfId="38078" xr:uid="{00000000-0005-0000-0000-0000A18A0000}"/>
    <cellStyle name="SAPBEXstdData 6 12" xfId="40491" xr:uid="{98073401-AE4A-4881-BADC-B97CABE695FB}"/>
    <cellStyle name="SAPBEXstdData 6 13" xfId="43208" xr:uid="{DBBCC4EB-EC93-47AD-AFB3-B0AC4BB191C6}"/>
    <cellStyle name="SAPBEXstdData 6 14" xfId="45401" xr:uid="{1AAE00A6-88F1-4614-82C0-35257C9FBF91}"/>
    <cellStyle name="SAPBEXstdData 6 15" xfId="47727" xr:uid="{6689E3B7-BCA2-4823-BC72-495A600EE5A4}"/>
    <cellStyle name="SAPBEXstdData 6 2" xfId="3712" xr:uid="{00000000-0005-0000-0000-0000A28A0000}"/>
    <cellStyle name="SAPBEXstdData 6 2 10" xfId="42375" xr:uid="{E466E6AF-FACB-4E73-82EC-0CCC2D0700AA}"/>
    <cellStyle name="SAPBEXstdData 6 2 11" xfId="46908" xr:uid="{2299ADF5-389B-47A3-8E5F-AB9CC21D38BC}"/>
    <cellStyle name="SAPBEXstdData 6 2 12" xfId="49211" xr:uid="{ED82F1D4-8F71-435C-B576-A9D63C4A0769}"/>
    <cellStyle name="SAPBEXstdData 6 2 2" xfId="8880" xr:uid="{00000000-0005-0000-0000-0000A38A0000}"/>
    <cellStyle name="SAPBEXstdData 6 2 2 2" xfId="24909" xr:uid="{00000000-0005-0000-0000-0000A48A0000}"/>
    <cellStyle name="SAPBEXstdData 6 2 3" xfId="11707" xr:uid="{00000000-0005-0000-0000-0000A58A0000}"/>
    <cellStyle name="SAPBEXstdData 6 2 3 2" xfId="27574" xr:uid="{00000000-0005-0000-0000-0000A68A0000}"/>
    <cellStyle name="SAPBEXstdData 6 2 4" xfId="5762" xr:uid="{00000000-0005-0000-0000-0000A78A0000}"/>
    <cellStyle name="SAPBEXstdData 6 2 4 2" xfId="22800" xr:uid="{00000000-0005-0000-0000-0000A88A0000}"/>
    <cellStyle name="SAPBEXstdData 6 2 5" xfId="17059" xr:uid="{00000000-0005-0000-0000-0000A98A0000}"/>
    <cellStyle name="SAPBEXstdData 6 2 5 2" xfId="32197" xr:uid="{00000000-0005-0000-0000-0000AA8A0000}"/>
    <cellStyle name="SAPBEXstdData 6 2 6" xfId="19669" xr:uid="{00000000-0005-0000-0000-0000AB8A0000}"/>
    <cellStyle name="SAPBEXstdData 6 2 6 2" xfId="34616" xr:uid="{00000000-0005-0000-0000-0000AC8A0000}"/>
    <cellStyle name="SAPBEXstdData 6 2 7" xfId="21570" xr:uid="{00000000-0005-0000-0000-0000AD8A0000}"/>
    <cellStyle name="SAPBEXstdData 6 2 7 2" xfId="36496" xr:uid="{00000000-0005-0000-0000-0000AE8A0000}"/>
    <cellStyle name="SAPBEXstdData 6 2 8" xfId="6428" xr:uid="{00000000-0005-0000-0000-0000AF8A0000}"/>
    <cellStyle name="SAPBEXstdData 6 2 9" xfId="41934" xr:uid="{54B34336-D374-4B3C-9E24-DD2FB21AD948}"/>
    <cellStyle name="SAPBEXstdData 6 3" xfId="3883" xr:uid="{00000000-0005-0000-0000-0000B08A0000}"/>
    <cellStyle name="SAPBEXstdData 6 3 10" xfId="46617" xr:uid="{69901DD3-9A7B-4953-B1B6-F9A71EE39DF6}"/>
    <cellStyle name="SAPBEXstdData 6 3 11" xfId="48935" xr:uid="{E885AAF3-C29D-403F-864D-A8EE73369774}"/>
    <cellStyle name="SAPBEXstdData 6 3 2" xfId="9039" xr:uid="{00000000-0005-0000-0000-0000B18A0000}"/>
    <cellStyle name="SAPBEXstdData 6 3 2 2" xfId="25035" xr:uid="{00000000-0005-0000-0000-0000B28A0000}"/>
    <cellStyle name="SAPBEXstdData 6 3 3" xfId="11858" xr:uid="{00000000-0005-0000-0000-0000B38A0000}"/>
    <cellStyle name="SAPBEXstdData 6 3 3 2" xfId="27702" xr:uid="{00000000-0005-0000-0000-0000B48A0000}"/>
    <cellStyle name="SAPBEXstdData 6 3 4" xfId="13627" xr:uid="{00000000-0005-0000-0000-0000B58A0000}"/>
    <cellStyle name="SAPBEXstdData 6 3 4 2" xfId="29249" xr:uid="{00000000-0005-0000-0000-0000B68A0000}"/>
    <cellStyle name="SAPBEXstdData 6 3 5" xfId="17180" xr:uid="{00000000-0005-0000-0000-0000B78A0000}"/>
    <cellStyle name="SAPBEXstdData 6 3 5 2" xfId="32302" xr:uid="{00000000-0005-0000-0000-0000B88A0000}"/>
    <cellStyle name="SAPBEXstdData 6 3 6" xfId="19789" xr:uid="{00000000-0005-0000-0000-0000B98A0000}"/>
    <cellStyle name="SAPBEXstdData 6 3 6 2" xfId="34730" xr:uid="{00000000-0005-0000-0000-0000BA8A0000}"/>
    <cellStyle name="SAPBEXstdData 6 3 7" xfId="22015" xr:uid="{00000000-0005-0000-0000-0000BB8A0000}"/>
    <cellStyle name="SAPBEXstdData 6 3 7 2" xfId="36934" xr:uid="{00000000-0005-0000-0000-0000BC8A0000}"/>
    <cellStyle name="SAPBEXstdData 6 3 8" xfId="38358" xr:uid="{65843AAF-6EED-48AD-B59B-D131F8781362}"/>
    <cellStyle name="SAPBEXstdData 6 3 9" xfId="44427" xr:uid="{1121EDB3-C70F-445C-BD39-518956BABA01}"/>
    <cellStyle name="SAPBEXstdData 6 4" xfId="5304" xr:uid="{00000000-0005-0000-0000-0000BD8A0000}"/>
    <cellStyle name="SAPBEXstdData 6 4 2" xfId="22591" xr:uid="{00000000-0005-0000-0000-0000BE8A0000}"/>
    <cellStyle name="SAPBEXstdData 6 5" xfId="6809" xr:uid="{00000000-0005-0000-0000-0000BF8A0000}"/>
    <cellStyle name="SAPBEXstdData 6 5 2" xfId="23265" xr:uid="{00000000-0005-0000-0000-0000C08A0000}"/>
    <cellStyle name="SAPBEXstdData 6 6" xfId="13764" xr:uid="{00000000-0005-0000-0000-0000C18A0000}"/>
    <cellStyle name="SAPBEXstdData 6 6 2" xfId="29366" xr:uid="{00000000-0005-0000-0000-0000C28A0000}"/>
    <cellStyle name="SAPBEXstdData 6 7" xfId="10396" xr:uid="{00000000-0005-0000-0000-0000C38A0000}"/>
    <cellStyle name="SAPBEXstdData 6 7 2" xfId="26323" xr:uid="{00000000-0005-0000-0000-0000C48A0000}"/>
    <cellStyle name="SAPBEXstdData 6 8" xfId="15845" xr:uid="{00000000-0005-0000-0000-0000C58A0000}"/>
    <cellStyle name="SAPBEXstdData 6 8 2" xfId="31071" xr:uid="{00000000-0005-0000-0000-0000C68A0000}"/>
    <cellStyle name="SAPBEXstdData 6 9" xfId="15426" xr:uid="{00000000-0005-0000-0000-0000C78A0000}"/>
    <cellStyle name="SAPBEXstdData 6 9 2" xfId="30806" xr:uid="{00000000-0005-0000-0000-0000C88A0000}"/>
    <cellStyle name="SAPBEXstdData 7" xfId="969" xr:uid="{00000000-0005-0000-0000-0000C98A0000}"/>
    <cellStyle name="SAPBEXstdData 7 10" xfId="8959" xr:uid="{00000000-0005-0000-0000-0000CA8A0000}"/>
    <cellStyle name="SAPBEXstdData 7 11" xfId="22498" xr:uid="{00000000-0005-0000-0000-0000CB8A0000}"/>
    <cellStyle name="SAPBEXstdData 7 12" xfId="39352" xr:uid="{EEE686B4-46E8-441D-A2A8-11AD8A74FB99}"/>
    <cellStyle name="SAPBEXstdData 7 13" xfId="43209" xr:uid="{99878376-F31E-47C6-9599-F7277598BE58}"/>
    <cellStyle name="SAPBEXstdData 7 14" xfId="45402" xr:uid="{5D895216-CC1A-4445-AF58-FB63D93F6BDD}"/>
    <cellStyle name="SAPBEXstdData 7 15" xfId="47728" xr:uid="{8EEB487A-21ED-4E8E-98A7-4887921431FF}"/>
    <cellStyle name="SAPBEXstdData 7 2" xfId="970" xr:uid="{00000000-0005-0000-0000-0000CC8A0000}"/>
    <cellStyle name="SAPBEXstdData 7 2 10" xfId="44852" xr:uid="{66CC278E-1644-466D-9CE5-CD00F5E126C6}"/>
    <cellStyle name="SAPBEXstdData 7 2 11" xfId="46909" xr:uid="{5C619CC5-D1FE-43B7-8BEF-454CB38F7EA1}"/>
    <cellStyle name="SAPBEXstdData 7 2 12" xfId="49212" xr:uid="{D3E737BC-20C9-49AC-9F3C-FF508A054096}"/>
    <cellStyle name="SAPBEXstdData 7 2 2" xfId="5302" xr:uid="{00000000-0005-0000-0000-0000CD8A0000}"/>
    <cellStyle name="SAPBEXstdData 7 2 2 2" xfId="37093" xr:uid="{00000000-0005-0000-0000-0000CE8A0000}"/>
    <cellStyle name="SAPBEXstdData 7 2 2 3" xfId="42480" xr:uid="{EDE845B1-1520-449C-97B5-7A4523952E43}"/>
    <cellStyle name="SAPBEXstdData 7 2 2 4" xfId="44948" xr:uid="{9E2E199A-0394-4ECE-9B0F-6DA0794FFB20}"/>
    <cellStyle name="SAPBEXstdData 7 2 2 5" xfId="47011" xr:uid="{40F7907E-B0EF-44B2-BE51-EA110F290F2A}"/>
    <cellStyle name="SAPBEXstdData 7 2 2 6" xfId="49308" xr:uid="{F794664A-8649-4FCD-9633-18BC8139683D}"/>
    <cellStyle name="SAPBEXstdData 7 2 3" xfId="6807" xr:uid="{00000000-0005-0000-0000-0000CF8A0000}"/>
    <cellStyle name="SAPBEXstdData 7 2 4" xfId="15101" xr:uid="{00000000-0005-0000-0000-0000D08A0000}"/>
    <cellStyle name="SAPBEXstdData 7 2 5" xfId="13068" xr:uid="{00000000-0005-0000-0000-0000D18A0000}"/>
    <cellStyle name="SAPBEXstdData 7 2 6" xfId="15843" xr:uid="{00000000-0005-0000-0000-0000D28A0000}"/>
    <cellStyle name="SAPBEXstdData 7 2 7" xfId="13293" xr:uid="{00000000-0005-0000-0000-0000D38A0000}"/>
    <cellStyle name="SAPBEXstdData 7 2 8" xfId="22499" xr:uid="{00000000-0005-0000-0000-0000D48A0000}"/>
    <cellStyle name="SAPBEXstdData 7 2 9" xfId="42376" xr:uid="{28161803-FE2F-4CC6-A308-AC5536998C13}"/>
    <cellStyle name="SAPBEXstdData 7 3" xfId="1923" xr:uid="{00000000-0005-0000-0000-0000D58A0000}"/>
    <cellStyle name="SAPBEXstdData 7 3 10" xfId="44428" xr:uid="{27DDB339-E15E-4BCD-8A55-9C77CD8A2220}"/>
    <cellStyle name="SAPBEXstdData 7 3 11" xfId="46618" xr:uid="{C52EE1E8-0421-435A-913D-44CB4356FDBE}"/>
    <cellStyle name="SAPBEXstdData 7 3 12" xfId="48936" xr:uid="{F680D9F3-E2BC-4BED-8816-9829FA036B3E}"/>
    <cellStyle name="SAPBEXstdData 7 3 2" xfId="7175" xr:uid="{00000000-0005-0000-0000-0000D68A0000}"/>
    <cellStyle name="SAPBEXstdData 7 3 2 2" xfId="23455" xr:uid="{00000000-0005-0000-0000-0000D78A0000}"/>
    <cellStyle name="SAPBEXstdData 7 3 3" xfId="7487" xr:uid="{00000000-0005-0000-0000-0000D88A0000}"/>
    <cellStyle name="SAPBEXstdData 7 3 3 2" xfId="23665" xr:uid="{00000000-0005-0000-0000-0000D98A0000}"/>
    <cellStyle name="SAPBEXstdData 7 3 4" xfId="6751" xr:uid="{00000000-0005-0000-0000-0000DA8A0000}"/>
    <cellStyle name="SAPBEXstdData 7 3 4 2" xfId="23229" xr:uid="{00000000-0005-0000-0000-0000DB8A0000}"/>
    <cellStyle name="SAPBEXstdData 7 3 5" xfId="14230" xr:uid="{00000000-0005-0000-0000-0000DC8A0000}"/>
    <cellStyle name="SAPBEXstdData 7 3 5 2" xfId="29767" xr:uid="{00000000-0005-0000-0000-0000DD8A0000}"/>
    <cellStyle name="SAPBEXstdData 7 3 6" xfId="15728" xr:uid="{00000000-0005-0000-0000-0000DE8A0000}"/>
    <cellStyle name="SAPBEXstdData 7 3 6 2" xfId="31003" xr:uid="{00000000-0005-0000-0000-0000DF8A0000}"/>
    <cellStyle name="SAPBEXstdData 7 3 7" xfId="18396" xr:uid="{00000000-0005-0000-0000-0000E08A0000}"/>
    <cellStyle name="SAPBEXstdData 7 3 7 2" xfId="33456" xr:uid="{00000000-0005-0000-0000-0000E18A0000}"/>
    <cellStyle name="SAPBEXstdData 7 3 8" xfId="6097" xr:uid="{00000000-0005-0000-0000-0000E28A0000}"/>
    <cellStyle name="SAPBEXstdData 7 3 9" xfId="38357" xr:uid="{DC625EA6-76F1-4EE3-AED1-9D3988D1BD80}"/>
    <cellStyle name="SAPBEXstdData 7 4" xfId="3882" xr:uid="{00000000-0005-0000-0000-0000E38A0000}"/>
    <cellStyle name="SAPBEXstdData 7 4 2" xfId="9038" xr:uid="{00000000-0005-0000-0000-0000E48A0000}"/>
    <cellStyle name="SAPBEXstdData 7 4 2 2" xfId="25034" xr:uid="{00000000-0005-0000-0000-0000E58A0000}"/>
    <cellStyle name="SAPBEXstdData 7 4 3" xfId="11857" xr:uid="{00000000-0005-0000-0000-0000E68A0000}"/>
    <cellStyle name="SAPBEXstdData 7 4 3 2" xfId="27701" xr:uid="{00000000-0005-0000-0000-0000E78A0000}"/>
    <cellStyle name="SAPBEXstdData 7 4 4" xfId="10499" xr:uid="{00000000-0005-0000-0000-0000E88A0000}"/>
    <cellStyle name="SAPBEXstdData 7 4 4 2" xfId="26421" xr:uid="{00000000-0005-0000-0000-0000E98A0000}"/>
    <cellStyle name="SAPBEXstdData 7 4 5" xfId="17179" xr:uid="{00000000-0005-0000-0000-0000EA8A0000}"/>
    <cellStyle name="SAPBEXstdData 7 4 5 2" xfId="32301" xr:uid="{00000000-0005-0000-0000-0000EB8A0000}"/>
    <cellStyle name="SAPBEXstdData 7 4 6" xfId="19788" xr:uid="{00000000-0005-0000-0000-0000EC8A0000}"/>
    <cellStyle name="SAPBEXstdData 7 4 6 2" xfId="34729" xr:uid="{00000000-0005-0000-0000-0000ED8A0000}"/>
    <cellStyle name="SAPBEXstdData 7 4 7" xfId="7809" xr:uid="{00000000-0005-0000-0000-0000EE8A0000}"/>
    <cellStyle name="SAPBEXstdData 7 4 7 2" xfId="23846" xr:uid="{00000000-0005-0000-0000-0000EF8A0000}"/>
    <cellStyle name="SAPBEXstdData 7 5" xfId="5303" xr:uid="{00000000-0005-0000-0000-0000F08A0000}"/>
    <cellStyle name="SAPBEXstdData 7 5 2" xfId="37094" xr:uid="{00000000-0005-0000-0000-0000F18A0000}"/>
    <cellStyle name="SAPBEXstdData 7 6" xfId="6808" xr:uid="{00000000-0005-0000-0000-0000F28A0000}"/>
    <cellStyle name="SAPBEXstdData 7 7" xfId="6587" xr:uid="{00000000-0005-0000-0000-0000F38A0000}"/>
    <cellStyle name="SAPBEXstdData 7 8" xfId="15453" xr:uid="{00000000-0005-0000-0000-0000F48A0000}"/>
    <cellStyle name="SAPBEXstdData 7 9" xfId="15844" xr:uid="{00000000-0005-0000-0000-0000F58A0000}"/>
    <cellStyle name="SAPBEXstdData 8" xfId="971" xr:uid="{00000000-0005-0000-0000-0000F68A0000}"/>
    <cellStyle name="SAPBEXstdData 8 10" xfId="17136" xr:uid="{00000000-0005-0000-0000-0000F78A0000}"/>
    <cellStyle name="SAPBEXstdData 8 11" xfId="22500" xr:uid="{00000000-0005-0000-0000-0000F88A0000}"/>
    <cellStyle name="SAPBEXstdData 8 12" xfId="40490" xr:uid="{1631F2B1-EAF7-416F-9250-7EF3688D66C0}"/>
    <cellStyle name="SAPBEXstdData 8 13" xfId="43210" xr:uid="{A7C7F2F9-FDAF-408C-B5A9-93A3B0F7743D}"/>
    <cellStyle name="SAPBEXstdData 8 14" xfId="45403" xr:uid="{45616D6C-10F1-4064-A492-49C0A4153F9F}"/>
    <cellStyle name="SAPBEXstdData 8 15" xfId="47729" xr:uid="{4E1DC566-5F19-43B0-A7A1-8D2ED96707F8}"/>
    <cellStyle name="SAPBEXstdData 8 2" xfId="972" xr:uid="{00000000-0005-0000-0000-0000F98A0000}"/>
    <cellStyle name="SAPBEXstdData 8 2 10" xfId="44853" xr:uid="{B3BBA5C9-E49E-4577-9AFA-F7FE79D414A7}"/>
    <cellStyle name="SAPBEXstdData 8 2 11" xfId="46910" xr:uid="{3AA36473-2CD6-43ED-80C8-0932CA044B97}"/>
    <cellStyle name="SAPBEXstdData 8 2 12" xfId="49213" xr:uid="{C0408C14-9269-4A48-99B8-4AEEC6D533F7}"/>
    <cellStyle name="SAPBEXstdData 8 2 2" xfId="5300" xr:uid="{00000000-0005-0000-0000-0000FA8A0000}"/>
    <cellStyle name="SAPBEXstdData 8 2 2 2" xfId="37091" xr:uid="{00000000-0005-0000-0000-0000FB8A0000}"/>
    <cellStyle name="SAPBEXstdData 8 2 2 3" xfId="42481" xr:uid="{04A4DB7A-4157-4A8A-A5DF-8F735C195977}"/>
    <cellStyle name="SAPBEXstdData 8 2 2 4" xfId="44949" xr:uid="{B1726E14-6A25-4836-AF34-1B424612FEB1}"/>
    <cellStyle name="SAPBEXstdData 8 2 2 5" xfId="47012" xr:uid="{13567672-7147-4494-85BD-E194D565D83A}"/>
    <cellStyle name="SAPBEXstdData 8 2 2 6" xfId="49309" xr:uid="{9D4BF53B-5F18-419C-9280-051EA02C61FE}"/>
    <cellStyle name="SAPBEXstdData 8 2 3" xfId="6805" xr:uid="{00000000-0005-0000-0000-0000FC8A0000}"/>
    <cellStyle name="SAPBEXstdData 8 2 4" xfId="6706" xr:uid="{00000000-0005-0000-0000-0000FD8A0000}"/>
    <cellStyle name="SAPBEXstdData 8 2 5" xfId="14671" xr:uid="{00000000-0005-0000-0000-0000FE8A0000}"/>
    <cellStyle name="SAPBEXstdData 8 2 6" xfId="15841" xr:uid="{00000000-0005-0000-0000-0000FF8A0000}"/>
    <cellStyle name="SAPBEXstdData 8 2 7" xfId="19757" xr:uid="{00000000-0005-0000-0000-0000008B0000}"/>
    <cellStyle name="SAPBEXstdData 8 2 8" xfId="22501" xr:uid="{00000000-0005-0000-0000-0000018B0000}"/>
    <cellStyle name="SAPBEXstdData 8 2 9" xfId="42377" xr:uid="{9EC1C8D5-C766-4CED-933D-58CBD5B4A2BF}"/>
    <cellStyle name="SAPBEXstdData 8 3" xfId="3714" xr:uid="{00000000-0005-0000-0000-0000028B0000}"/>
    <cellStyle name="SAPBEXstdData 8 3 10" xfId="44429" xr:uid="{7854FF38-9110-4177-9B71-615BA3F50711}"/>
    <cellStyle name="SAPBEXstdData 8 3 11" xfId="46619" xr:uid="{C4F93C13-438E-4196-B13A-6E23DF5D3E1F}"/>
    <cellStyle name="SAPBEXstdData 8 3 12" xfId="48937" xr:uid="{B5A5D7D7-E0F3-479E-89ED-F32EAA8290E8}"/>
    <cellStyle name="SAPBEXstdData 8 3 2" xfId="8882" xr:uid="{00000000-0005-0000-0000-0000038B0000}"/>
    <cellStyle name="SAPBEXstdData 8 3 2 2" xfId="24911" xr:uid="{00000000-0005-0000-0000-0000048B0000}"/>
    <cellStyle name="SAPBEXstdData 8 3 3" xfId="11709" xr:uid="{00000000-0005-0000-0000-0000058B0000}"/>
    <cellStyle name="SAPBEXstdData 8 3 3 2" xfId="27576" xr:uid="{00000000-0005-0000-0000-0000068B0000}"/>
    <cellStyle name="SAPBEXstdData 8 3 4" xfId="10467" xr:uid="{00000000-0005-0000-0000-0000078B0000}"/>
    <cellStyle name="SAPBEXstdData 8 3 4 2" xfId="26389" xr:uid="{00000000-0005-0000-0000-0000088B0000}"/>
    <cellStyle name="SAPBEXstdData 8 3 5" xfId="17061" xr:uid="{00000000-0005-0000-0000-0000098B0000}"/>
    <cellStyle name="SAPBEXstdData 8 3 5 2" xfId="32199" xr:uid="{00000000-0005-0000-0000-00000A8B0000}"/>
    <cellStyle name="SAPBEXstdData 8 3 6" xfId="19671" xr:uid="{00000000-0005-0000-0000-00000B8B0000}"/>
    <cellStyle name="SAPBEXstdData 8 3 6 2" xfId="34618" xr:uid="{00000000-0005-0000-0000-00000C8B0000}"/>
    <cellStyle name="SAPBEXstdData 8 3 7" xfId="21571" xr:uid="{00000000-0005-0000-0000-00000D8B0000}"/>
    <cellStyle name="SAPBEXstdData 8 3 7 2" xfId="36497" xr:uid="{00000000-0005-0000-0000-00000E8B0000}"/>
    <cellStyle name="SAPBEXstdData 8 3 8" xfId="6429" xr:uid="{00000000-0005-0000-0000-00000F8B0000}"/>
    <cellStyle name="SAPBEXstdData 8 3 9" xfId="38356" xr:uid="{1A8692FD-070E-425D-9A28-A77E2D5B53A4}"/>
    <cellStyle name="SAPBEXstdData 8 4" xfId="3881" xr:uid="{00000000-0005-0000-0000-0000108B0000}"/>
    <cellStyle name="SAPBEXstdData 8 4 2" xfId="9037" xr:uid="{00000000-0005-0000-0000-0000118B0000}"/>
    <cellStyle name="SAPBEXstdData 8 4 2 2" xfId="25033" xr:uid="{00000000-0005-0000-0000-0000128B0000}"/>
    <cellStyle name="SAPBEXstdData 8 4 3" xfId="11856" xr:uid="{00000000-0005-0000-0000-0000138B0000}"/>
    <cellStyle name="SAPBEXstdData 8 4 3 2" xfId="27700" xr:uid="{00000000-0005-0000-0000-0000148B0000}"/>
    <cellStyle name="SAPBEXstdData 8 4 4" xfId="6647" xr:uid="{00000000-0005-0000-0000-0000158B0000}"/>
    <cellStyle name="SAPBEXstdData 8 4 4 2" xfId="23156" xr:uid="{00000000-0005-0000-0000-0000168B0000}"/>
    <cellStyle name="SAPBEXstdData 8 4 5" xfId="17178" xr:uid="{00000000-0005-0000-0000-0000178B0000}"/>
    <cellStyle name="SAPBEXstdData 8 4 5 2" xfId="32300" xr:uid="{00000000-0005-0000-0000-0000188B0000}"/>
    <cellStyle name="SAPBEXstdData 8 4 6" xfId="19787" xr:uid="{00000000-0005-0000-0000-0000198B0000}"/>
    <cellStyle name="SAPBEXstdData 8 4 6 2" xfId="34728" xr:uid="{00000000-0005-0000-0000-00001A8B0000}"/>
    <cellStyle name="SAPBEXstdData 8 4 7" xfId="22017" xr:uid="{00000000-0005-0000-0000-00001B8B0000}"/>
    <cellStyle name="SAPBEXstdData 8 4 7 2" xfId="36936" xr:uid="{00000000-0005-0000-0000-00001C8B0000}"/>
    <cellStyle name="SAPBEXstdData 8 5" xfId="5301" xr:uid="{00000000-0005-0000-0000-00001D8B0000}"/>
    <cellStyle name="SAPBEXstdData 8 5 2" xfId="37092" xr:uid="{00000000-0005-0000-0000-00001E8B0000}"/>
    <cellStyle name="SAPBEXstdData 8 6" xfId="6806" xr:uid="{00000000-0005-0000-0000-00001F8B0000}"/>
    <cellStyle name="SAPBEXstdData 8 7" xfId="13000" xr:uid="{00000000-0005-0000-0000-0000208B0000}"/>
    <cellStyle name="SAPBEXstdData 8 8" xfId="14240" xr:uid="{00000000-0005-0000-0000-0000218B0000}"/>
    <cellStyle name="SAPBEXstdData 8 9" xfId="15842" xr:uid="{00000000-0005-0000-0000-0000228B0000}"/>
    <cellStyle name="SAPBEXstdData 9" xfId="973" xr:uid="{00000000-0005-0000-0000-0000238B0000}"/>
    <cellStyle name="SAPBEXstdData 9 10" xfId="18476" xr:uid="{00000000-0005-0000-0000-0000248B0000}"/>
    <cellStyle name="SAPBEXstdData 9 11" xfId="22502" xr:uid="{00000000-0005-0000-0000-0000258B0000}"/>
    <cellStyle name="SAPBEXstdData 9 12" xfId="39351" xr:uid="{305038EA-9203-436B-A3CD-11E5CF33B45B}"/>
    <cellStyle name="SAPBEXstdData 9 13" xfId="43211" xr:uid="{F779CCB6-0568-4C9D-AB28-5037BC91D111}"/>
    <cellStyle name="SAPBEXstdData 9 14" xfId="45404" xr:uid="{68445576-8606-40C7-B13A-93942B3B7385}"/>
    <cellStyle name="SAPBEXstdData 9 15" xfId="47730" xr:uid="{A2586A5C-8A82-453A-AED4-E2B3DD20D723}"/>
    <cellStyle name="SAPBEXstdData 9 2" xfId="974" xr:uid="{00000000-0005-0000-0000-0000268B0000}"/>
    <cellStyle name="SAPBEXstdData 9 2 10" xfId="44854" xr:uid="{F4D0A31C-B1B0-49C3-9DE0-5DD840AB9323}"/>
    <cellStyle name="SAPBEXstdData 9 2 11" xfId="46911" xr:uid="{DC7E79C0-11D1-4A96-8403-FF7CC5F362B7}"/>
    <cellStyle name="SAPBEXstdData 9 2 12" xfId="49214" xr:uid="{358C3744-C133-4314-B615-B627B82B2E83}"/>
    <cellStyle name="SAPBEXstdData 9 2 2" xfId="5298" xr:uid="{00000000-0005-0000-0000-0000278B0000}"/>
    <cellStyle name="SAPBEXstdData 9 2 2 2" xfId="37089" xr:uid="{00000000-0005-0000-0000-0000288B0000}"/>
    <cellStyle name="SAPBEXstdData 9 2 2 3" xfId="42482" xr:uid="{7C0AB7CA-7F37-41EF-B65D-8E42D81D59F5}"/>
    <cellStyle name="SAPBEXstdData 9 2 2 4" xfId="44950" xr:uid="{7A0C1D14-2305-427C-AB47-47902F75C300}"/>
    <cellStyle name="SAPBEXstdData 9 2 2 5" xfId="47013" xr:uid="{7D725284-9789-4929-8F4F-0E50057D6790}"/>
    <cellStyle name="SAPBEXstdData 9 2 2 6" xfId="49310" xr:uid="{87DBE542-2538-43BC-A935-E0567E177357}"/>
    <cellStyle name="SAPBEXstdData 9 2 3" xfId="8997" xr:uid="{00000000-0005-0000-0000-0000298B0000}"/>
    <cellStyle name="SAPBEXstdData 9 2 4" xfId="13393" xr:uid="{00000000-0005-0000-0000-00002A8B0000}"/>
    <cellStyle name="SAPBEXstdData 9 2 5" xfId="5923" xr:uid="{00000000-0005-0000-0000-00002B8B0000}"/>
    <cellStyle name="SAPBEXstdData 9 2 6" xfId="15839" xr:uid="{00000000-0005-0000-0000-00002C8B0000}"/>
    <cellStyle name="SAPBEXstdData 9 2 7" xfId="18475" xr:uid="{00000000-0005-0000-0000-00002D8B0000}"/>
    <cellStyle name="SAPBEXstdData 9 2 8" xfId="22503" xr:uid="{00000000-0005-0000-0000-00002E8B0000}"/>
    <cellStyle name="SAPBEXstdData 9 2 9" xfId="42378" xr:uid="{04139C31-3A4A-4D5D-B0C2-B681225D911F}"/>
    <cellStyle name="SAPBEXstdData 9 3" xfId="3715" xr:uid="{00000000-0005-0000-0000-00002F8B0000}"/>
    <cellStyle name="SAPBEXstdData 9 3 10" xfId="44430" xr:uid="{65745EBB-5DC9-4B5A-8BA3-7953FC1F7CF3}"/>
    <cellStyle name="SAPBEXstdData 9 3 11" xfId="46620" xr:uid="{0963D314-B087-4ECF-8CCE-382CDFDF518C}"/>
    <cellStyle name="SAPBEXstdData 9 3 12" xfId="48938" xr:uid="{D91A789D-E8D8-4545-8E86-377FC4916E00}"/>
    <cellStyle name="SAPBEXstdData 9 3 2" xfId="8883" xr:uid="{00000000-0005-0000-0000-0000308B0000}"/>
    <cellStyle name="SAPBEXstdData 9 3 2 2" xfId="24912" xr:uid="{00000000-0005-0000-0000-0000318B0000}"/>
    <cellStyle name="SAPBEXstdData 9 3 3" xfId="11710" xr:uid="{00000000-0005-0000-0000-0000328B0000}"/>
    <cellStyle name="SAPBEXstdData 9 3 3 2" xfId="27577" xr:uid="{00000000-0005-0000-0000-0000338B0000}"/>
    <cellStyle name="SAPBEXstdData 9 3 4" xfId="7426" xr:uid="{00000000-0005-0000-0000-0000348B0000}"/>
    <cellStyle name="SAPBEXstdData 9 3 4 2" xfId="23619" xr:uid="{00000000-0005-0000-0000-0000358B0000}"/>
    <cellStyle name="SAPBEXstdData 9 3 5" xfId="17062" xr:uid="{00000000-0005-0000-0000-0000368B0000}"/>
    <cellStyle name="SAPBEXstdData 9 3 5 2" xfId="32200" xr:uid="{00000000-0005-0000-0000-0000378B0000}"/>
    <cellStyle name="SAPBEXstdData 9 3 6" xfId="19672" xr:uid="{00000000-0005-0000-0000-0000388B0000}"/>
    <cellStyle name="SAPBEXstdData 9 3 6 2" xfId="34619" xr:uid="{00000000-0005-0000-0000-0000398B0000}"/>
    <cellStyle name="SAPBEXstdData 9 3 7" xfId="21572" xr:uid="{00000000-0005-0000-0000-00003A8B0000}"/>
    <cellStyle name="SAPBEXstdData 9 3 7 2" xfId="36498" xr:uid="{00000000-0005-0000-0000-00003B8B0000}"/>
    <cellStyle name="SAPBEXstdData 9 3 8" xfId="6430" xr:uid="{00000000-0005-0000-0000-00003C8B0000}"/>
    <cellStyle name="SAPBEXstdData 9 3 9" xfId="38355" xr:uid="{162F1A55-D6B2-45AE-AE08-1940BBB9DE09}"/>
    <cellStyle name="SAPBEXstdData 9 4" xfId="3880" xr:uid="{00000000-0005-0000-0000-00003D8B0000}"/>
    <cellStyle name="SAPBEXstdData 9 4 2" xfId="9036" xr:uid="{00000000-0005-0000-0000-00003E8B0000}"/>
    <cellStyle name="SAPBEXstdData 9 4 2 2" xfId="25032" xr:uid="{00000000-0005-0000-0000-00003F8B0000}"/>
    <cellStyle name="SAPBEXstdData 9 4 3" xfId="11855" xr:uid="{00000000-0005-0000-0000-0000408B0000}"/>
    <cellStyle name="SAPBEXstdData 9 4 3 2" xfId="27699" xr:uid="{00000000-0005-0000-0000-0000418B0000}"/>
    <cellStyle name="SAPBEXstdData 9 4 4" xfId="14488" xr:uid="{00000000-0005-0000-0000-0000428B0000}"/>
    <cellStyle name="SAPBEXstdData 9 4 4 2" xfId="30004" xr:uid="{00000000-0005-0000-0000-0000438B0000}"/>
    <cellStyle name="SAPBEXstdData 9 4 5" xfId="17177" xr:uid="{00000000-0005-0000-0000-0000448B0000}"/>
    <cellStyle name="SAPBEXstdData 9 4 5 2" xfId="32299" xr:uid="{00000000-0005-0000-0000-0000458B0000}"/>
    <cellStyle name="SAPBEXstdData 9 4 6" xfId="19786" xr:uid="{00000000-0005-0000-0000-0000468B0000}"/>
    <cellStyle name="SAPBEXstdData 9 4 6 2" xfId="34727" xr:uid="{00000000-0005-0000-0000-0000478B0000}"/>
    <cellStyle name="SAPBEXstdData 9 4 7" xfId="21171" xr:uid="{00000000-0005-0000-0000-0000488B0000}"/>
    <cellStyle name="SAPBEXstdData 9 4 7 2" xfId="36097" xr:uid="{00000000-0005-0000-0000-0000498B0000}"/>
    <cellStyle name="SAPBEXstdData 9 5" xfId="5299" xr:uid="{00000000-0005-0000-0000-00004A8B0000}"/>
    <cellStyle name="SAPBEXstdData 9 5 2" xfId="37090" xr:uid="{00000000-0005-0000-0000-00004B8B0000}"/>
    <cellStyle name="SAPBEXstdData 9 6" xfId="6804" xr:uid="{00000000-0005-0000-0000-00004C8B0000}"/>
    <cellStyle name="SAPBEXstdData 9 7" xfId="6586" xr:uid="{00000000-0005-0000-0000-00004D8B0000}"/>
    <cellStyle name="SAPBEXstdData 9 8" xfId="15385" xr:uid="{00000000-0005-0000-0000-00004E8B0000}"/>
    <cellStyle name="SAPBEXstdData 9 9" xfId="15840" xr:uid="{00000000-0005-0000-0000-00004F8B0000}"/>
    <cellStyle name="SAPBEXstdData_(chuck) OpEx On-going GRC Forecast Sum 4-20-10" xfId="3716" xr:uid="{00000000-0005-0000-0000-0000508B0000}"/>
    <cellStyle name="SAPBEXstdDataEmph" xfId="106" xr:uid="{00000000-0005-0000-0000-0000518B0000}"/>
    <cellStyle name="SAPBEXstdDataEmph 10" xfId="3717" xr:uid="{00000000-0005-0000-0000-0000528B0000}"/>
    <cellStyle name="SAPBEXstdDataEmph 10 10" xfId="45405" xr:uid="{4116B2A9-D91D-427D-9700-36938F0C5214}"/>
    <cellStyle name="SAPBEXstdDataEmph 10 11" xfId="47731" xr:uid="{6E9C3205-96E9-479D-80FA-203FA8861DB2}"/>
    <cellStyle name="SAPBEXstdDataEmph 10 2" xfId="3879" xr:uid="{00000000-0005-0000-0000-0000538B0000}"/>
    <cellStyle name="SAPBEXstdDataEmph 10 2 10" xfId="46621" xr:uid="{6C608C36-DE1C-4A04-A16C-F31AFD62C783}"/>
    <cellStyle name="SAPBEXstdDataEmph 10 2 11" xfId="48939" xr:uid="{E29C71C8-B9F6-4BF4-951C-8BCE1B6BA104}"/>
    <cellStyle name="SAPBEXstdDataEmph 10 2 2" xfId="9035" xr:uid="{00000000-0005-0000-0000-0000548B0000}"/>
    <cellStyle name="SAPBEXstdDataEmph 10 2 2 2" xfId="25031" xr:uid="{00000000-0005-0000-0000-0000558B0000}"/>
    <cellStyle name="SAPBEXstdDataEmph 10 2 3" xfId="11854" xr:uid="{00000000-0005-0000-0000-0000568B0000}"/>
    <cellStyle name="SAPBEXstdDataEmph 10 2 3 2" xfId="27698" xr:uid="{00000000-0005-0000-0000-0000578B0000}"/>
    <cellStyle name="SAPBEXstdDataEmph 10 2 4" xfId="14936" xr:uid="{00000000-0005-0000-0000-0000588B0000}"/>
    <cellStyle name="SAPBEXstdDataEmph 10 2 4 2" xfId="30387" xr:uid="{00000000-0005-0000-0000-0000598B0000}"/>
    <cellStyle name="SAPBEXstdDataEmph 10 2 5" xfId="17176" xr:uid="{00000000-0005-0000-0000-00005A8B0000}"/>
    <cellStyle name="SAPBEXstdDataEmph 10 2 5 2" xfId="32298" xr:uid="{00000000-0005-0000-0000-00005B8B0000}"/>
    <cellStyle name="SAPBEXstdDataEmph 10 2 6" xfId="19785" xr:uid="{00000000-0005-0000-0000-00005C8B0000}"/>
    <cellStyle name="SAPBEXstdDataEmph 10 2 6 2" xfId="34726" xr:uid="{00000000-0005-0000-0000-00005D8B0000}"/>
    <cellStyle name="SAPBEXstdDataEmph 10 2 7" xfId="22018" xr:uid="{00000000-0005-0000-0000-00005E8B0000}"/>
    <cellStyle name="SAPBEXstdDataEmph 10 2 7 2" xfId="36937" xr:uid="{00000000-0005-0000-0000-00005F8B0000}"/>
    <cellStyle name="SAPBEXstdDataEmph 10 2 8" xfId="38354" xr:uid="{C5E7D89C-8DCE-42ED-857B-07D74C61D160}"/>
    <cellStyle name="SAPBEXstdDataEmph 10 2 9" xfId="44431" xr:uid="{44638B3B-2683-4DB0-941B-F394F71302BE}"/>
    <cellStyle name="SAPBEXstdDataEmph 10 3" xfId="8884" xr:uid="{00000000-0005-0000-0000-0000608B0000}"/>
    <cellStyle name="SAPBEXstdDataEmph 10 3 2" xfId="24913" xr:uid="{00000000-0005-0000-0000-0000618B0000}"/>
    <cellStyle name="SAPBEXstdDataEmph 10 4" xfId="11711" xr:uid="{00000000-0005-0000-0000-0000628B0000}"/>
    <cellStyle name="SAPBEXstdDataEmph 10 4 2" xfId="27578" xr:uid="{00000000-0005-0000-0000-0000638B0000}"/>
    <cellStyle name="SAPBEXstdDataEmph 10 5" xfId="10461" xr:uid="{00000000-0005-0000-0000-0000648B0000}"/>
    <cellStyle name="SAPBEXstdDataEmph 10 5 2" xfId="26383" xr:uid="{00000000-0005-0000-0000-0000658B0000}"/>
    <cellStyle name="SAPBEXstdDataEmph 10 6" xfId="17063" xr:uid="{00000000-0005-0000-0000-0000668B0000}"/>
    <cellStyle name="SAPBEXstdDataEmph 10 6 2" xfId="32201" xr:uid="{00000000-0005-0000-0000-0000678B0000}"/>
    <cellStyle name="SAPBEXstdDataEmph 10 7" xfId="19673" xr:uid="{00000000-0005-0000-0000-0000688B0000}"/>
    <cellStyle name="SAPBEXstdDataEmph 10 7 2" xfId="34620" xr:uid="{00000000-0005-0000-0000-0000698B0000}"/>
    <cellStyle name="SAPBEXstdDataEmph 10 8" xfId="39350" xr:uid="{BE47DEFA-24F3-448C-91AC-198142E7E096}"/>
    <cellStyle name="SAPBEXstdDataEmph 10 9" xfId="43212" xr:uid="{691A49C8-64CA-474A-8F07-4C09AD7AC378}"/>
    <cellStyle name="SAPBEXstdDataEmph 11" xfId="3718" xr:uid="{00000000-0005-0000-0000-00006A8B0000}"/>
    <cellStyle name="SAPBEXstdDataEmph 11 10" xfId="45406" xr:uid="{E4B62328-2F28-45B3-9220-47095A32877D}"/>
    <cellStyle name="SAPBEXstdDataEmph 11 11" xfId="47732" xr:uid="{6D0334D8-067D-456F-B522-EBEE392136FA}"/>
    <cellStyle name="SAPBEXstdDataEmph 11 2" xfId="3878" xr:uid="{00000000-0005-0000-0000-00006B8B0000}"/>
    <cellStyle name="SAPBEXstdDataEmph 11 2 10" xfId="46622" xr:uid="{F47EEBFC-272D-4E84-8AFC-39EDC2B9A23A}"/>
    <cellStyle name="SAPBEXstdDataEmph 11 2 11" xfId="48940" xr:uid="{CED63FEF-D31C-4AE9-BD71-315F7C53B2E5}"/>
    <cellStyle name="SAPBEXstdDataEmph 11 2 2" xfId="9034" xr:uid="{00000000-0005-0000-0000-00006C8B0000}"/>
    <cellStyle name="SAPBEXstdDataEmph 11 2 2 2" xfId="25030" xr:uid="{00000000-0005-0000-0000-00006D8B0000}"/>
    <cellStyle name="SAPBEXstdDataEmph 11 2 3" xfId="11853" xr:uid="{00000000-0005-0000-0000-00006E8B0000}"/>
    <cellStyle name="SAPBEXstdDataEmph 11 2 3 2" xfId="27697" xr:uid="{00000000-0005-0000-0000-00006F8B0000}"/>
    <cellStyle name="SAPBEXstdDataEmph 11 2 4" xfId="14166" xr:uid="{00000000-0005-0000-0000-0000708B0000}"/>
    <cellStyle name="SAPBEXstdDataEmph 11 2 4 2" xfId="29729" xr:uid="{00000000-0005-0000-0000-0000718B0000}"/>
    <cellStyle name="SAPBEXstdDataEmph 11 2 5" xfId="17175" xr:uid="{00000000-0005-0000-0000-0000728B0000}"/>
    <cellStyle name="SAPBEXstdDataEmph 11 2 5 2" xfId="32297" xr:uid="{00000000-0005-0000-0000-0000738B0000}"/>
    <cellStyle name="SAPBEXstdDataEmph 11 2 6" xfId="19784" xr:uid="{00000000-0005-0000-0000-0000748B0000}"/>
    <cellStyle name="SAPBEXstdDataEmph 11 2 6 2" xfId="34725" xr:uid="{00000000-0005-0000-0000-0000758B0000}"/>
    <cellStyle name="SAPBEXstdDataEmph 11 2 7" xfId="15821" xr:uid="{00000000-0005-0000-0000-0000768B0000}"/>
    <cellStyle name="SAPBEXstdDataEmph 11 2 7 2" xfId="31062" xr:uid="{00000000-0005-0000-0000-0000778B0000}"/>
    <cellStyle name="SAPBEXstdDataEmph 11 2 8" xfId="38353" xr:uid="{F5D22C5E-6BC2-4FA4-87D3-1D76082346AE}"/>
    <cellStyle name="SAPBEXstdDataEmph 11 2 9" xfId="44432" xr:uid="{6CDA7308-9592-4596-B46C-33D95A37B00F}"/>
    <cellStyle name="SAPBEXstdDataEmph 11 3" xfId="8885" xr:uid="{00000000-0005-0000-0000-0000788B0000}"/>
    <cellStyle name="SAPBEXstdDataEmph 11 3 2" xfId="24914" xr:uid="{00000000-0005-0000-0000-0000798B0000}"/>
    <cellStyle name="SAPBEXstdDataEmph 11 4" xfId="11712" xr:uid="{00000000-0005-0000-0000-00007A8B0000}"/>
    <cellStyle name="SAPBEXstdDataEmph 11 4 2" xfId="27579" xr:uid="{00000000-0005-0000-0000-00007B8B0000}"/>
    <cellStyle name="SAPBEXstdDataEmph 11 5" xfId="10465" xr:uid="{00000000-0005-0000-0000-00007C8B0000}"/>
    <cellStyle name="SAPBEXstdDataEmph 11 5 2" xfId="26387" xr:uid="{00000000-0005-0000-0000-00007D8B0000}"/>
    <cellStyle name="SAPBEXstdDataEmph 11 6" xfId="17064" xr:uid="{00000000-0005-0000-0000-00007E8B0000}"/>
    <cellStyle name="SAPBEXstdDataEmph 11 6 2" xfId="32202" xr:uid="{00000000-0005-0000-0000-00007F8B0000}"/>
    <cellStyle name="SAPBEXstdDataEmph 11 7" xfId="19674" xr:uid="{00000000-0005-0000-0000-0000808B0000}"/>
    <cellStyle name="SAPBEXstdDataEmph 11 7 2" xfId="34621" xr:uid="{00000000-0005-0000-0000-0000818B0000}"/>
    <cellStyle name="SAPBEXstdDataEmph 11 8" xfId="40489" xr:uid="{961C117A-F0F2-448C-BD72-3AEA4B303D50}"/>
    <cellStyle name="SAPBEXstdDataEmph 11 9" xfId="43213" xr:uid="{1CD3E7CB-2F53-4F0B-9F83-2F1392E0E60C}"/>
    <cellStyle name="SAPBEXstdDataEmph 12" xfId="3719" xr:uid="{00000000-0005-0000-0000-0000828B0000}"/>
    <cellStyle name="SAPBEXstdDataEmph 12 10" xfId="45407" xr:uid="{96633F2F-0958-4688-97B9-7700900A1A49}"/>
    <cellStyle name="SAPBEXstdDataEmph 12 11" xfId="47733" xr:uid="{8BE6B095-2F29-4E74-9E3D-8FF06972C632}"/>
    <cellStyle name="SAPBEXstdDataEmph 12 2" xfId="3877" xr:uid="{00000000-0005-0000-0000-0000838B0000}"/>
    <cellStyle name="SAPBEXstdDataEmph 12 2 10" xfId="46623" xr:uid="{CC03E460-C77A-4FD8-9E24-DD3340B8E022}"/>
    <cellStyle name="SAPBEXstdDataEmph 12 2 11" xfId="48941" xr:uid="{686A30C6-B16C-42F1-BE2A-76E795104541}"/>
    <cellStyle name="SAPBEXstdDataEmph 12 2 2" xfId="9033" xr:uid="{00000000-0005-0000-0000-0000848B0000}"/>
    <cellStyle name="SAPBEXstdDataEmph 12 2 2 2" xfId="25029" xr:uid="{00000000-0005-0000-0000-0000858B0000}"/>
    <cellStyle name="SAPBEXstdDataEmph 12 2 3" xfId="11852" xr:uid="{00000000-0005-0000-0000-0000868B0000}"/>
    <cellStyle name="SAPBEXstdDataEmph 12 2 3 2" xfId="27696" xr:uid="{00000000-0005-0000-0000-0000878B0000}"/>
    <cellStyle name="SAPBEXstdDataEmph 12 2 4" xfId="13938" xr:uid="{00000000-0005-0000-0000-0000888B0000}"/>
    <cellStyle name="SAPBEXstdDataEmph 12 2 4 2" xfId="29521" xr:uid="{00000000-0005-0000-0000-0000898B0000}"/>
    <cellStyle name="SAPBEXstdDataEmph 12 2 5" xfId="17174" xr:uid="{00000000-0005-0000-0000-00008A8B0000}"/>
    <cellStyle name="SAPBEXstdDataEmph 12 2 5 2" xfId="32296" xr:uid="{00000000-0005-0000-0000-00008B8B0000}"/>
    <cellStyle name="SAPBEXstdDataEmph 12 2 6" xfId="19783" xr:uid="{00000000-0005-0000-0000-00008C8B0000}"/>
    <cellStyle name="SAPBEXstdDataEmph 12 2 6 2" xfId="34724" xr:uid="{00000000-0005-0000-0000-00008D8B0000}"/>
    <cellStyle name="SAPBEXstdDataEmph 12 2 7" xfId="14150" xr:uid="{00000000-0005-0000-0000-00008E8B0000}"/>
    <cellStyle name="SAPBEXstdDataEmph 12 2 7 2" xfId="29723" xr:uid="{00000000-0005-0000-0000-00008F8B0000}"/>
    <cellStyle name="SAPBEXstdDataEmph 12 2 8" xfId="38352" xr:uid="{EEC78456-F47C-43E6-B577-820C9F30871C}"/>
    <cellStyle name="SAPBEXstdDataEmph 12 2 9" xfId="44433" xr:uid="{A3E73869-9AFD-49FA-B892-44599D527DFD}"/>
    <cellStyle name="SAPBEXstdDataEmph 12 3" xfId="8886" xr:uid="{00000000-0005-0000-0000-0000908B0000}"/>
    <cellStyle name="SAPBEXstdDataEmph 12 3 2" xfId="24915" xr:uid="{00000000-0005-0000-0000-0000918B0000}"/>
    <cellStyle name="SAPBEXstdDataEmph 12 4" xfId="11713" xr:uid="{00000000-0005-0000-0000-0000928B0000}"/>
    <cellStyle name="SAPBEXstdDataEmph 12 4 2" xfId="27580" xr:uid="{00000000-0005-0000-0000-0000938B0000}"/>
    <cellStyle name="SAPBEXstdDataEmph 12 5" xfId="5507" xr:uid="{00000000-0005-0000-0000-0000948B0000}"/>
    <cellStyle name="SAPBEXstdDataEmph 12 5 2" xfId="22711" xr:uid="{00000000-0005-0000-0000-0000958B0000}"/>
    <cellStyle name="SAPBEXstdDataEmph 12 6" xfId="17065" xr:uid="{00000000-0005-0000-0000-0000968B0000}"/>
    <cellStyle name="SAPBEXstdDataEmph 12 6 2" xfId="32203" xr:uid="{00000000-0005-0000-0000-0000978B0000}"/>
    <cellStyle name="SAPBEXstdDataEmph 12 7" xfId="19675" xr:uid="{00000000-0005-0000-0000-0000988B0000}"/>
    <cellStyle name="SAPBEXstdDataEmph 12 7 2" xfId="34622" xr:uid="{00000000-0005-0000-0000-0000998B0000}"/>
    <cellStyle name="SAPBEXstdDataEmph 12 8" xfId="39349" xr:uid="{10458292-5698-4F49-AB71-127696AA0362}"/>
    <cellStyle name="SAPBEXstdDataEmph 12 9" xfId="43214" xr:uid="{64840680-27B9-4779-A208-242D809D76D0}"/>
    <cellStyle name="SAPBEXstdDataEmph 13" xfId="3720" xr:uid="{00000000-0005-0000-0000-00009A8B0000}"/>
    <cellStyle name="SAPBEXstdDataEmph 13 10" xfId="45408" xr:uid="{971DD71F-25C2-4944-9C81-F3F4C4168943}"/>
    <cellStyle name="SAPBEXstdDataEmph 13 11" xfId="47734" xr:uid="{9987D038-EC92-4AB2-BEBD-EEC336722713}"/>
    <cellStyle name="SAPBEXstdDataEmph 13 2" xfId="3876" xr:uid="{00000000-0005-0000-0000-00009B8B0000}"/>
    <cellStyle name="SAPBEXstdDataEmph 13 2 10" xfId="46624" xr:uid="{2D5DDA3E-E384-43FD-BDBF-96684A7F2DFF}"/>
    <cellStyle name="SAPBEXstdDataEmph 13 2 11" xfId="48942" xr:uid="{98352E97-8652-4CA5-A59C-6F10C046B0FB}"/>
    <cellStyle name="SAPBEXstdDataEmph 13 2 2" xfId="9032" xr:uid="{00000000-0005-0000-0000-00009C8B0000}"/>
    <cellStyle name="SAPBEXstdDataEmph 13 2 2 2" xfId="25028" xr:uid="{00000000-0005-0000-0000-00009D8B0000}"/>
    <cellStyle name="SAPBEXstdDataEmph 13 2 3" xfId="11851" xr:uid="{00000000-0005-0000-0000-00009E8B0000}"/>
    <cellStyle name="SAPBEXstdDataEmph 13 2 3 2" xfId="27695" xr:uid="{00000000-0005-0000-0000-00009F8B0000}"/>
    <cellStyle name="SAPBEXstdDataEmph 13 2 4" xfId="13272" xr:uid="{00000000-0005-0000-0000-0000A08B0000}"/>
    <cellStyle name="SAPBEXstdDataEmph 13 2 4 2" xfId="29017" xr:uid="{00000000-0005-0000-0000-0000A18B0000}"/>
    <cellStyle name="SAPBEXstdDataEmph 13 2 5" xfId="17173" xr:uid="{00000000-0005-0000-0000-0000A28B0000}"/>
    <cellStyle name="SAPBEXstdDataEmph 13 2 5 2" xfId="32295" xr:uid="{00000000-0005-0000-0000-0000A38B0000}"/>
    <cellStyle name="SAPBEXstdDataEmph 13 2 6" xfId="19782" xr:uid="{00000000-0005-0000-0000-0000A48B0000}"/>
    <cellStyle name="SAPBEXstdDataEmph 13 2 6 2" xfId="34723" xr:uid="{00000000-0005-0000-0000-0000A58B0000}"/>
    <cellStyle name="SAPBEXstdDataEmph 13 2 7" xfId="21170" xr:uid="{00000000-0005-0000-0000-0000A68B0000}"/>
    <cellStyle name="SAPBEXstdDataEmph 13 2 7 2" xfId="36096" xr:uid="{00000000-0005-0000-0000-0000A78B0000}"/>
    <cellStyle name="SAPBEXstdDataEmph 13 2 8" xfId="38351" xr:uid="{49233118-B771-410F-8806-CF279006E217}"/>
    <cellStyle name="SAPBEXstdDataEmph 13 2 9" xfId="44434" xr:uid="{441160D6-FB5A-4821-A62C-9769852AD16A}"/>
    <cellStyle name="SAPBEXstdDataEmph 13 3" xfId="8887" xr:uid="{00000000-0005-0000-0000-0000A88B0000}"/>
    <cellStyle name="SAPBEXstdDataEmph 13 3 2" xfId="24916" xr:uid="{00000000-0005-0000-0000-0000A98B0000}"/>
    <cellStyle name="SAPBEXstdDataEmph 13 4" xfId="11714" xr:uid="{00000000-0005-0000-0000-0000AA8B0000}"/>
    <cellStyle name="SAPBEXstdDataEmph 13 4 2" xfId="27581" xr:uid="{00000000-0005-0000-0000-0000AB8B0000}"/>
    <cellStyle name="SAPBEXstdDataEmph 13 5" xfId="14962" xr:uid="{00000000-0005-0000-0000-0000AC8B0000}"/>
    <cellStyle name="SAPBEXstdDataEmph 13 5 2" xfId="30409" xr:uid="{00000000-0005-0000-0000-0000AD8B0000}"/>
    <cellStyle name="SAPBEXstdDataEmph 13 6" xfId="17066" xr:uid="{00000000-0005-0000-0000-0000AE8B0000}"/>
    <cellStyle name="SAPBEXstdDataEmph 13 6 2" xfId="32204" xr:uid="{00000000-0005-0000-0000-0000AF8B0000}"/>
    <cellStyle name="SAPBEXstdDataEmph 13 7" xfId="19676" xr:uid="{00000000-0005-0000-0000-0000B08B0000}"/>
    <cellStyle name="SAPBEXstdDataEmph 13 7 2" xfId="34623" xr:uid="{00000000-0005-0000-0000-0000B18B0000}"/>
    <cellStyle name="SAPBEXstdDataEmph 13 8" xfId="40488" xr:uid="{62BE434A-5FD0-49A9-B024-FDC5A675244F}"/>
    <cellStyle name="SAPBEXstdDataEmph 13 9" xfId="43215" xr:uid="{D42D7DE7-DDF9-4EA2-BB09-D17AEAEB0C36}"/>
    <cellStyle name="SAPBEXstdDataEmph 14" xfId="3721" xr:uid="{00000000-0005-0000-0000-0000B28B0000}"/>
    <cellStyle name="SAPBEXstdDataEmph 14 10" xfId="45409" xr:uid="{A279B06E-7232-4133-A9F0-2806623FD751}"/>
    <cellStyle name="SAPBEXstdDataEmph 14 11" xfId="47735" xr:uid="{6117DD46-D02F-411B-884C-2F4D031AE95F}"/>
    <cellStyle name="SAPBEXstdDataEmph 14 2" xfId="3875" xr:uid="{00000000-0005-0000-0000-0000B38B0000}"/>
    <cellStyle name="SAPBEXstdDataEmph 14 2 10" xfId="46625" xr:uid="{78C64ED9-5E70-4912-8BE9-09C0BAFCFF8E}"/>
    <cellStyle name="SAPBEXstdDataEmph 14 2 11" xfId="48943" xr:uid="{A8BD5003-93AE-41E4-A21A-09AF4EE360E2}"/>
    <cellStyle name="SAPBEXstdDataEmph 14 2 2" xfId="9031" xr:uid="{00000000-0005-0000-0000-0000B48B0000}"/>
    <cellStyle name="SAPBEXstdDataEmph 14 2 2 2" xfId="25027" xr:uid="{00000000-0005-0000-0000-0000B58B0000}"/>
    <cellStyle name="SAPBEXstdDataEmph 14 2 3" xfId="11850" xr:uid="{00000000-0005-0000-0000-0000B68B0000}"/>
    <cellStyle name="SAPBEXstdDataEmph 14 2 3 2" xfId="27694" xr:uid="{00000000-0005-0000-0000-0000B78B0000}"/>
    <cellStyle name="SAPBEXstdDataEmph 14 2 4" xfId="13937" xr:uid="{00000000-0005-0000-0000-0000B88B0000}"/>
    <cellStyle name="SAPBEXstdDataEmph 14 2 4 2" xfId="29520" xr:uid="{00000000-0005-0000-0000-0000B98B0000}"/>
    <cellStyle name="SAPBEXstdDataEmph 14 2 5" xfId="17172" xr:uid="{00000000-0005-0000-0000-0000BA8B0000}"/>
    <cellStyle name="SAPBEXstdDataEmph 14 2 5 2" xfId="32294" xr:uid="{00000000-0005-0000-0000-0000BB8B0000}"/>
    <cellStyle name="SAPBEXstdDataEmph 14 2 6" xfId="19781" xr:uid="{00000000-0005-0000-0000-0000BC8B0000}"/>
    <cellStyle name="SAPBEXstdDataEmph 14 2 6 2" xfId="34722" xr:uid="{00000000-0005-0000-0000-0000BD8B0000}"/>
    <cellStyle name="SAPBEXstdDataEmph 14 2 7" xfId="22020" xr:uid="{00000000-0005-0000-0000-0000BE8B0000}"/>
    <cellStyle name="SAPBEXstdDataEmph 14 2 7 2" xfId="36939" xr:uid="{00000000-0005-0000-0000-0000BF8B0000}"/>
    <cellStyle name="SAPBEXstdDataEmph 14 2 8" xfId="38350" xr:uid="{6313918F-20BF-4DC8-A10F-A0E3E23DCB82}"/>
    <cellStyle name="SAPBEXstdDataEmph 14 2 9" xfId="44435" xr:uid="{9D7B4BB2-50B1-48CB-A5E8-44328FF61CF5}"/>
    <cellStyle name="SAPBEXstdDataEmph 14 3" xfId="8888" xr:uid="{00000000-0005-0000-0000-0000C08B0000}"/>
    <cellStyle name="SAPBEXstdDataEmph 14 3 2" xfId="24917" xr:uid="{00000000-0005-0000-0000-0000C18B0000}"/>
    <cellStyle name="SAPBEXstdDataEmph 14 4" xfId="11715" xr:uid="{00000000-0005-0000-0000-0000C28B0000}"/>
    <cellStyle name="SAPBEXstdDataEmph 14 4 2" xfId="27582" xr:uid="{00000000-0005-0000-0000-0000C38B0000}"/>
    <cellStyle name="SAPBEXstdDataEmph 14 5" xfId="13906" xr:uid="{00000000-0005-0000-0000-0000C48B0000}"/>
    <cellStyle name="SAPBEXstdDataEmph 14 5 2" xfId="29494" xr:uid="{00000000-0005-0000-0000-0000C58B0000}"/>
    <cellStyle name="SAPBEXstdDataEmph 14 6" xfId="17067" xr:uid="{00000000-0005-0000-0000-0000C68B0000}"/>
    <cellStyle name="SAPBEXstdDataEmph 14 6 2" xfId="32205" xr:uid="{00000000-0005-0000-0000-0000C78B0000}"/>
    <cellStyle name="SAPBEXstdDataEmph 14 7" xfId="19677" xr:uid="{00000000-0005-0000-0000-0000C88B0000}"/>
    <cellStyle name="SAPBEXstdDataEmph 14 7 2" xfId="34624" xr:uid="{00000000-0005-0000-0000-0000C98B0000}"/>
    <cellStyle name="SAPBEXstdDataEmph 14 8" xfId="39348" xr:uid="{31A4A4D4-C44C-4703-9A0E-088523FBB19C}"/>
    <cellStyle name="SAPBEXstdDataEmph 14 9" xfId="43216" xr:uid="{C9B3625B-1337-4537-B22D-8BB3E263CFE8}"/>
    <cellStyle name="SAPBEXstdDataEmph 15" xfId="3722" xr:uid="{00000000-0005-0000-0000-0000CA8B0000}"/>
    <cellStyle name="SAPBEXstdDataEmph 15 10" xfId="45410" xr:uid="{F1EB6A78-F1CC-4B00-B708-ABC3F90FAEC6}"/>
    <cellStyle name="SAPBEXstdDataEmph 15 11" xfId="47736" xr:uid="{E552D497-0059-4437-93D4-C916E86BCDCA}"/>
    <cellStyle name="SAPBEXstdDataEmph 15 2" xfId="3874" xr:uid="{00000000-0005-0000-0000-0000CB8B0000}"/>
    <cellStyle name="SAPBEXstdDataEmph 15 2 10" xfId="46626" xr:uid="{9C95E3EA-FD15-4DC9-A1F9-0DDBB2AD0439}"/>
    <cellStyle name="SAPBEXstdDataEmph 15 2 11" xfId="48944" xr:uid="{776B2D24-C70C-476E-8263-74F9EC8B7E29}"/>
    <cellStyle name="SAPBEXstdDataEmph 15 2 2" xfId="9030" xr:uid="{00000000-0005-0000-0000-0000CC8B0000}"/>
    <cellStyle name="SAPBEXstdDataEmph 15 2 2 2" xfId="25026" xr:uid="{00000000-0005-0000-0000-0000CD8B0000}"/>
    <cellStyle name="SAPBEXstdDataEmph 15 2 3" xfId="11849" xr:uid="{00000000-0005-0000-0000-0000CE8B0000}"/>
    <cellStyle name="SAPBEXstdDataEmph 15 2 3 2" xfId="27693" xr:uid="{00000000-0005-0000-0000-0000CF8B0000}"/>
    <cellStyle name="SAPBEXstdDataEmph 15 2 4" xfId="14944" xr:uid="{00000000-0005-0000-0000-0000D08B0000}"/>
    <cellStyle name="SAPBEXstdDataEmph 15 2 4 2" xfId="30395" xr:uid="{00000000-0005-0000-0000-0000D18B0000}"/>
    <cellStyle name="SAPBEXstdDataEmph 15 2 5" xfId="17171" xr:uid="{00000000-0005-0000-0000-0000D28B0000}"/>
    <cellStyle name="SAPBEXstdDataEmph 15 2 5 2" xfId="32293" xr:uid="{00000000-0005-0000-0000-0000D38B0000}"/>
    <cellStyle name="SAPBEXstdDataEmph 15 2 6" xfId="19780" xr:uid="{00000000-0005-0000-0000-0000D48B0000}"/>
    <cellStyle name="SAPBEXstdDataEmph 15 2 6 2" xfId="34721" xr:uid="{00000000-0005-0000-0000-0000D58B0000}"/>
    <cellStyle name="SAPBEXstdDataEmph 15 2 7" xfId="22019" xr:uid="{00000000-0005-0000-0000-0000D68B0000}"/>
    <cellStyle name="SAPBEXstdDataEmph 15 2 7 2" xfId="36938" xr:uid="{00000000-0005-0000-0000-0000D78B0000}"/>
    <cellStyle name="SAPBEXstdDataEmph 15 2 8" xfId="38349" xr:uid="{22FAC6C9-E338-47AD-AAA4-B569A42798B9}"/>
    <cellStyle name="SAPBEXstdDataEmph 15 2 9" xfId="44436" xr:uid="{75487844-E520-4D91-87B4-4DCA68B970EE}"/>
    <cellStyle name="SAPBEXstdDataEmph 15 3" xfId="8889" xr:uid="{00000000-0005-0000-0000-0000D88B0000}"/>
    <cellStyle name="SAPBEXstdDataEmph 15 3 2" xfId="24918" xr:uid="{00000000-0005-0000-0000-0000D98B0000}"/>
    <cellStyle name="SAPBEXstdDataEmph 15 4" xfId="11716" xr:uid="{00000000-0005-0000-0000-0000DA8B0000}"/>
    <cellStyle name="SAPBEXstdDataEmph 15 4 2" xfId="27583" xr:uid="{00000000-0005-0000-0000-0000DB8B0000}"/>
    <cellStyle name="SAPBEXstdDataEmph 15 5" xfId="14961" xr:uid="{00000000-0005-0000-0000-0000DC8B0000}"/>
    <cellStyle name="SAPBEXstdDataEmph 15 5 2" xfId="30408" xr:uid="{00000000-0005-0000-0000-0000DD8B0000}"/>
    <cellStyle name="SAPBEXstdDataEmph 15 6" xfId="17068" xr:uid="{00000000-0005-0000-0000-0000DE8B0000}"/>
    <cellStyle name="SAPBEXstdDataEmph 15 6 2" xfId="32206" xr:uid="{00000000-0005-0000-0000-0000DF8B0000}"/>
    <cellStyle name="SAPBEXstdDataEmph 15 7" xfId="19678" xr:uid="{00000000-0005-0000-0000-0000E08B0000}"/>
    <cellStyle name="SAPBEXstdDataEmph 15 7 2" xfId="34625" xr:uid="{00000000-0005-0000-0000-0000E18B0000}"/>
    <cellStyle name="SAPBEXstdDataEmph 15 8" xfId="40487" xr:uid="{CA7152EC-332C-4BB3-ABF7-E943E944F794}"/>
    <cellStyle name="SAPBEXstdDataEmph 15 9" xfId="43217" xr:uid="{7601BEB5-07D7-4277-8284-31A466518F07}"/>
    <cellStyle name="SAPBEXstdDataEmph 16" xfId="3723" xr:uid="{00000000-0005-0000-0000-0000E28B0000}"/>
    <cellStyle name="SAPBEXstdDataEmph 16 10" xfId="45411" xr:uid="{2160925C-3E8F-4D89-AEE7-A8A335960757}"/>
    <cellStyle name="SAPBEXstdDataEmph 16 11" xfId="47737" xr:uid="{A84907BE-E722-49A5-BFEF-95B7A580FCCD}"/>
    <cellStyle name="SAPBEXstdDataEmph 16 2" xfId="3873" xr:uid="{00000000-0005-0000-0000-0000E38B0000}"/>
    <cellStyle name="SAPBEXstdDataEmph 16 2 10" xfId="46627" xr:uid="{663DB5F1-2B6E-4CF2-85F2-3FF51EEFEBBF}"/>
    <cellStyle name="SAPBEXstdDataEmph 16 2 11" xfId="48945" xr:uid="{A54472A0-462D-4EB1-B96F-FD4550D18608}"/>
    <cellStyle name="SAPBEXstdDataEmph 16 2 2" xfId="9029" xr:uid="{00000000-0005-0000-0000-0000E48B0000}"/>
    <cellStyle name="SAPBEXstdDataEmph 16 2 2 2" xfId="25025" xr:uid="{00000000-0005-0000-0000-0000E58B0000}"/>
    <cellStyle name="SAPBEXstdDataEmph 16 2 3" xfId="11848" xr:uid="{00000000-0005-0000-0000-0000E68B0000}"/>
    <cellStyle name="SAPBEXstdDataEmph 16 2 3 2" xfId="27692" xr:uid="{00000000-0005-0000-0000-0000E78B0000}"/>
    <cellStyle name="SAPBEXstdDataEmph 16 2 4" xfId="14937" xr:uid="{00000000-0005-0000-0000-0000E88B0000}"/>
    <cellStyle name="SAPBEXstdDataEmph 16 2 4 2" xfId="30388" xr:uid="{00000000-0005-0000-0000-0000E98B0000}"/>
    <cellStyle name="SAPBEXstdDataEmph 16 2 5" xfId="17170" xr:uid="{00000000-0005-0000-0000-0000EA8B0000}"/>
    <cellStyle name="SAPBEXstdDataEmph 16 2 5 2" xfId="32292" xr:uid="{00000000-0005-0000-0000-0000EB8B0000}"/>
    <cellStyle name="SAPBEXstdDataEmph 16 2 6" xfId="19779" xr:uid="{00000000-0005-0000-0000-0000EC8B0000}"/>
    <cellStyle name="SAPBEXstdDataEmph 16 2 6 2" xfId="34720" xr:uid="{00000000-0005-0000-0000-0000ED8B0000}"/>
    <cellStyle name="SAPBEXstdDataEmph 16 2 7" xfId="19748" xr:uid="{00000000-0005-0000-0000-0000EE8B0000}"/>
    <cellStyle name="SAPBEXstdDataEmph 16 2 7 2" xfId="34694" xr:uid="{00000000-0005-0000-0000-0000EF8B0000}"/>
    <cellStyle name="SAPBEXstdDataEmph 16 2 8" xfId="38348" xr:uid="{8E544744-059D-4303-B885-0A5176C21D3A}"/>
    <cellStyle name="SAPBEXstdDataEmph 16 2 9" xfId="44437" xr:uid="{8A6C79E7-2413-4E65-A7AE-CF717BE852B3}"/>
    <cellStyle name="SAPBEXstdDataEmph 16 3" xfId="8890" xr:uid="{00000000-0005-0000-0000-0000F08B0000}"/>
    <cellStyle name="SAPBEXstdDataEmph 16 3 2" xfId="24919" xr:uid="{00000000-0005-0000-0000-0000F18B0000}"/>
    <cellStyle name="SAPBEXstdDataEmph 16 4" xfId="11717" xr:uid="{00000000-0005-0000-0000-0000F28B0000}"/>
    <cellStyle name="SAPBEXstdDataEmph 16 4 2" xfId="27584" xr:uid="{00000000-0005-0000-0000-0000F38B0000}"/>
    <cellStyle name="SAPBEXstdDataEmph 16 5" xfId="13907" xr:uid="{00000000-0005-0000-0000-0000F48B0000}"/>
    <cellStyle name="SAPBEXstdDataEmph 16 5 2" xfId="29495" xr:uid="{00000000-0005-0000-0000-0000F58B0000}"/>
    <cellStyle name="SAPBEXstdDataEmph 16 6" xfId="17069" xr:uid="{00000000-0005-0000-0000-0000F68B0000}"/>
    <cellStyle name="SAPBEXstdDataEmph 16 6 2" xfId="32207" xr:uid="{00000000-0005-0000-0000-0000F78B0000}"/>
    <cellStyle name="SAPBEXstdDataEmph 16 7" xfId="19679" xr:uid="{00000000-0005-0000-0000-0000F88B0000}"/>
    <cellStyle name="SAPBEXstdDataEmph 16 7 2" xfId="34626" xr:uid="{00000000-0005-0000-0000-0000F98B0000}"/>
    <cellStyle name="SAPBEXstdDataEmph 16 8" xfId="39347" xr:uid="{5E9DF12B-F0DA-47A9-B73A-0F09CDE76E46}"/>
    <cellStyle name="SAPBEXstdDataEmph 16 9" xfId="43218" xr:uid="{A3C6594D-E66F-43D2-8DAB-259E905EA971}"/>
    <cellStyle name="SAPBEXstdDataEmph 17" xfId="4888" xr:uid="{00000000-0005-0000-0000-0000FA8B0000}"/>
    <cellStyle name="SAPBEXstdDataEmph 17 10" xfId="45545" xr:uid="{6238ECD7-C0FC-4B33-8264-BEE57ADA748E}"/>
    <cellStyle name="SAPBEXstdDataEmph 17 11" xfId="47867" xr:uid="{064B7F61-191D-46C9-AA25-36D537293842}"/>
    <cellStyle name="SAPBEXstdDataEmph 17 2" xfId="10043" xr:uid="{00000000-0005-0000-0000-0000FB8B0000}"/>
    <cellStyle name="SAPBEXstdDataEmph 17 2 2" xfId="26025" xr:uid="{00000000-0005-0000-0000-0000FC8B0000}"/>
    <cellStyle name="SAPBEXstdDataEmph 17 3" xfId="12861" xr:uid="{00000000-0005-0000-0000-0000FD8B0000}"/>
    <cellStyle name="SAPBEXstdDataEmph 17 3 2" xfId="28702" xr:uid="{00000000-0005-0000-0000-0000FE8B0000}"/>
    <cellStyle name="SAPBEXstdDataEmph 17 4" xfId="13690" xr:uid="{00000000-0005-0000-0000-0000FF8B0000}"/>
    <cellStyle name="SAPBEXstdDataEmph 17 4 2" xfId="29310" xr:uid="{00000000-0005-0000-0000-0000008C0000}"/>
    <cellStyle name="SAPBEXstdDataEmph 17 5" xfId="18182" xr:uid="{00000000-0005-0000-0000-0000018C0000}"/>
    <cellStyle name="SAPBEXstdDataEmph 17 5 2" xfId="33288" xr:uid="{00000000-0005-0000-0000-0000028C0000}"/>
    <cellStyle name="SAPBEXstdDataEmph 17 6" xfId="20789" xr:uid="{00000000-0005-0000-0000-0000038C0000}"/>
    <cellStyle name="SAPBEXstdDataEmph 17 6 2" xfId="35722" xr:uid="{00000000-0005-0000-0000-0000048C0000}"/>
    <cellStyle name="SAPBEXstdDataEmph 17 7" xfId="20944" xr:uid="{00000000-0005-0000-0000-0000058C0000}"/>
    <cellStyle name="SAPBEXstdDataEmph 17 7 2" xfId="35870" xr:uid="{00000000-0005-0000-0000-0000068C0000}"/>
    <cellStyle name="SAPBEXstdDataEmph 17 8" xfId="40387" xr:uid="{D1D3343A-1C05-4071-A8A4-661451F11952}"/>
    <cellStyle name="SAPBEXstdDataEmph 17 9" xfId="38850" xr:uid="{4A7C76C2-FBD5-400E-85A5-76166B9FBAEC}"/>
    <cellStyle name="SAPBEXstdDataEmph 18" xfId="5984" xr:uid="{00000000-0005-0000-0000-0000078C0000}"/>
    <cellStyle name="SAPBEXstdDataEmph 18 2" xfId="22953" xr:uid="{00000000-0005-0000-0000-0000088C0000}"/>
    <cellStyle name="SAPBEXstdDataEmph 19" xfId="7107" xr:uid="{00000000-0005-0000-0000-0000098C0000}"/>
    <cellStyle name="SAPBEXstdDataEmph 19 2" xfId="23410" xr:uid="{00000000-0005-0000-0000-00000A8C0000}"/>
    <cellStyle name="SAPBEXstdDataEmph 2" xfId="975" xr:uid="{00000000-0005-0000-0000-00000B8C0000}"/>
    <cellStyle name="SAPBEXstdDataEmph 2 10" xfId="5139" xr:uid="{00000000-0005-0000-0000-00000C8C0000}"/>
    <cellStyle name="SAPBEXstdDataEmph 2 11" xfId="22257" xr:uid="{00000000-0005-0000-0000-00000D8C0000}"/>
    <cellStyle name="SAPBEXstdDataEmph 2 12" xfId="37909" xr:uid="{00000000-0005-0000-0000-00000E8C0000}"/>
    <cellStyle name="SAPBEXstdDataEmph 2 13" xfId="38079" xr:uid="{00000000-0005-0000-0000-00000F8C0000}"/>
    <cellStyle name="SAPBEXstdDataEmph 2 14" xfId="42043" xr:uid="{2E9368D0-514C-4229-8613-874796661AD6}"/>
    <cellStyle name="SAPBEXstdDataEmph 2 15" xfId="40014" xr:uid="{4C586726-7D45-482A-A9EB-4D0F069FD270}"/>
    <cellStyle name="SAPBEXstdDataEmph 2 16" xfId="40007" xr:uid="{F0AB06DD-32CF-43E2-9753-7636ED1D0128}"/>
    <cellStyle name="SAPBEXstdDataEmph 2 17" xfId="40110" xr:uid="{E21872CD-C29C-42F0-9EF5-66A4EB856908}"/>
    <cellStyle name="SAPBEXstdDataEmph 2 2" xfId="3724" xr:uid="{00000000-0005-0000-0000-0000108C0000}"/>
    <cellStyle name="SAPBEXstdDataEmph 2 2 10" xfId="41447" xr:uid="{E7CDC1EA-F165-4C18-B98E-5399A4A0B713}"/>
    <cellStyle name="SAPBEXstdDataEmph 2 2 11" xfId="38959" xr:uid="{B43CBEE2-00F2-4D5E-BFB8-CE105928B421}"/>
    <cellStyle name="SAPBEXstdDataEmph 2 2 12" xfId="46749" xr:uid="{AEE89B5C-F933-4725-9DF1-174E40073ACE}"/>
    <cellStyle name="SAPBEXstdDataEmph 2 2 13" xfId="49065" xr:uid="{575A08E6-044C-4918-8B6E-76260E848489}"/>
    <cellStyle name="SAPBEXstdDataEmph 2 2 2" xfId="8891" xr:uid="{00000000-0005-0000-0000-0000118C0000}"/>
    <cellStyle name="SAPBEXstdDataEmph 2 2 2 2" xfId="24920" xr:uid="{00000000-0005-0000-0000-0000128C0000}"/>
    <cellStyle name="SAPBEXstdDataEmph 2 2 3" xfId="11718" xr:uid="{00000000-0005-0000-0000-0000138C0000}"/>
    <cellStyle name="SAPBEXstdDataEmph 2 2 3 2" xfId="27585" xr:uid="{00000000-0005-0000-0000-0000148C0000}"/>
    <cellStyle name="SAPBEXstdDataEmph 2 2 4" xfId="14960" xr:uid="{00000000-0005-0000-0000-0000158C0000}"/>
    <cellStyle name="SAPBEXstdDataEmph 2 2 4 2" xfId="30407" xr:uid="{00000000-0005-0000-0000-0000168C0000}"/>
    <cellStyle name="SAPBEXstdDataEmph 2 2 5" xfId="17070" xr:uid="{00000000-0005-0000-0000-0000178C0000}"/>
    <cellStyle name="SAPBEXstdDataEmph 2 2 5 2" xfId="32208" xr:uid="{00000000-0005-0000-0000-0000188C0000}"/>
    <cellStyle name="SAPBEXstdDataEmph 2 2 6" xfId="19680" xr:uid="{00000000-0005-0000-0000-0000198C0000}"/>
    <cellStyle name="SAPBEXstdDataEmph 2 2 6 2" xfId="34627" xr:uid="{00000000-0005-0000-0000-00001A8C0000}"/>
    <cellStyle name="SAPBEXstdDataEmph 2 2 7" xfId="21580" xr:uid="{00000000-0005-0000-0000-00001B8C0000}"/>
    <cellStyle name="SAPBEXstdDataEmph 2 2 7 2" xfId="36506" xr:uid="{00000000-0005-0000-0000-00001C8C0000}"/>
    <cellStyle name="SAPBEXstdDataEmph 2 2 8" xfId="6431" xr:uid="{00000000-0005-0000-0000-00001D8C0000}"/>
    <cellStyle name="SAPBEXstdDataEmph 2 2 9" xfId="22152" xr:uid="{00000000-0005-0000-0000-00001E8C0000}"/>
    <cellStyle name="SAPBEXstdDataEmph 2 3" xfId="3872" xr:uid="{00000000-0005-0000-0000-00001F8C0000}"/>
    <cellStyle name="SAPBEXstdDataEmph 2 3 10" xfId="43372" xr:uid="{309BA8DB-4E46-4071-9C5A-68AC283ED0A7}"/>
    <cellStyle name="SAPBEXstdDataEmph 2 3 11" xfId="45564" xr:uid="{7A721A03-2D13-4766-B7DE-56A0058AFC9D}"/>
    <cellStyle name="SAPBEXstdDataEmph 2 3 12" xfId="47885" xr:uid="{9BFB83FA-C5BE-489F-8BDF-6D70AF66120D}"/>
    <cellStyle name="SAPBEXstdDataEmph 2 3 2" xfId="9028" xr:uid="{00000000-0005-0000-0000-0000208C0000}"/>
    <cellStyle name="SAPBEXstdDataEmph 2 3 2 2" xfId="25024" xr:uid="{00000000-0005-0000-0000-0000218C0000}"/>
    <cellStyle name="SAPBEXstdDataEmph 2 3 3" xfId="11847" xr:uid="{00000000-0005-0000-0000-0000228C0000}"/>
    <cellStyle name="SAPBEXstdDataEmph 2 3 3 2" xfId="27691" xr:uid="{00000000-0005-0000-0000-0000238C0000}"/>
    <cellStyle name="SAPBEXstdDataEmph 2 3 4" xfId="13936" xr:uid="{00000000-0005-0000-0000-0000248C0000}"/>
    <cellStyle name="SAPBEXstdDataEmph 2 3 4 2" xfId="29519" xr:uid="{00000000-0005-0000-0000-0000258C0000}"/>
    <cellStyle name="SAPBEXstdDataEmph 2 3 5" xfId="17169" xr:uid="{00000000-0005-0000-0000-0000268C0000}"/>
    <cellStyle name="SAPBEXstdDataEmph 2 3 5 2" xfId="32291" xr:uid="{00000000-0005-0000-0000-0000278C0000}"/>
    <cellStyle name="SAPBEXstdDataEmph 2 3 6" xfId="19778" xr:uid="{00000000-0005-0000-0000-0000288C0000}"/>
    <cellStyle name="SAPBEXstdDataEmph 2 3 6 2" xfId="34719" xr:uid="{00000000-0005-0000-0000-0000298C0000}"/>
    <cellStyle name="SAPBEXstdDataEmph 2 3 7" xfId="21169" xr:uid="{00000000-0005-0000-0000-00002A8C0000}"/>
    <cellStyle name="SAPBEXstdDataEmph 2 3 7 2" xfId="36095" xr:uid="{00000000-0005-0000-0000-00002B8C0000}"/>
    <cellStyle name="SAPBEXstdDataEmph 2 3 8" xfId="40406" xr:uid="{793E9FF8-AB5D-4E27-A03F-8C9300DE3C91}"/>
    <cellStyle name="SAPBEXstdDataEmph 2 3 9" xfId="41963" xr:uid="{8E82A8A3-5C9A-4007-B059-76950FFC6A70}"/>
    <cellStyle name="SAPBEXstdDataEmph 2 4" xfId="5297" xr:uid="{00000000-0005-0000-0000-00002C8C0000}"/>
    <cellStyle name="SAPBEXstdDataEmph 2 4 2" xfId="22590" xr:uid="{00000000-0005-0000-0000-00002D8C0000}"/>
    <cellStyle name="SAPBEXstdDataEmph 2 5" xfId="6803" xr:uid="{00000000-0005-0000-0000-00002E8C0000}"/>
    <cellStyle name="SAPBEXstdDataEmph 2 5 2" xfId="23264" xr:uid="{00000000-0005-0000-0000-00002F8C0000}"/>
    <cellStyle name="SAPBEXstdDataEmph 2 6" xfId="14735" xr:uid="{00000000-0005-0000-0000-0000308C0000}"/>
    <cellStyle name="SAPBEXstdDataEmph 2 6 2" xfId="30207" xr:uid="{00000000-0005-0000-0000-0000318C0000}"/>
    <cellStyle name="SAPBEXstdDataEmph 2 7" xfId="15074" xr:uid="{00000000-0005-0000-0000-0000328C0000}"/>
    <cellStyle name="SAPBEXstdDataEmph 2 7 2" xfId="30519" xr:uid="{00000000-0005-0000-0000-0000338C0000}"/>
    <cellStyle name="SAPBEXstdDataEmph 2 8" xfId="15838" xr:uid="{00000000-0005-0000-0000-0000348C0000}"/>
    <cellStyle name="SAPBEXstdDataEmph 2 8 2" xfId="31070" xr:uid="{00000000-0005-0000-0000-0000358C0000}"/>
    <cellStyle name="SAPBEXstdDataEmph 2 9" xfId="18474" xr:uid="{00000000-0005-0000-0000-0000368C0000}"/>
    <cellStyle name="SAPBEXstdDataEmph 2 9 2" xfId="33504" xr:uid="{00000000-0005-0000-0000-0000378C0000}"/>
    <cellStyle name="SAPBEXstdDataEmph 20" xfId="14777" xr:uid="{00000000-0005-0000-0000-0000388C0000}"/>
    <cellStyle name="SAPBEXstdDataEmph 20 2" xfId="30230" xr:uid="{00000000-0005-0000-0000-0000398C0000}"/>
    <cellStyle name="SAPBEXstdDataEmph 21" xfId="13340" xr:uid="{00000000-0005-0000-0000-00003A8C0000}"/>
    <cellStyle name="SAPBEXstdDataEmph 21 2" xfId="29046" xr:uid="{00000000-0005-0000-0000-00003B8C0000}"/>
    <cellStyle name="SAPBEXstdDataEmph 22" xfId="6766" xr:uid="{00000000-0005-0000-0000-00003C8C0000}"/>
    <cellStyle name="SAPBEXstdDataEmph 22 2" xfId="23240" xr:uid="{00000000-0005-0000-0000-00003D8C0000}"/>
    <cellStyle name="SAPBEXstdDataEmph 23" xfId="41316" xr:uid="{3AF9C335-CB6C-44B7-85A8-FC71034F3B13}"/>
    <cellStyle name="SAPBEXstdDataEmph 24" xfId="43323" xr:uid="{98972DE8-B8F7-48B6-914A-CE1289F41145}"/>
    <cellStyle name="SAPBEXstdDataEmph 25" xfId="44707" xr:uid="{ACAC0AA2-334C-427D-B7E9-A79A629EF270}"/>
    <cellStyle name="SAPBEXstdDataEmph 3" xfId="976" xr:uid="{00000000-0005-0000-0000-00003E8C0000}"/>
    <cellStyle name="SAPBEXstdDataEmph 3 10" xfId="22504" xr:uid="{00000000-0005-0000-0000-00003F8C0000}"/>
    <cellStyle name="SAPBEXstdDataEmph 3 11" xfId="38209" xr:uid="{545B157C-BB34-4DAC-B81A-B79CF27AC5FF}"/>
    <cellStyle name="SAPBEXstdDataEmph 3 12" xfId="43219" xr:uid="{112175CE-8199-4A71-8E8F-A894E161293D}"/>
    <cellStyle name="SAPBEXstdDataEmph 3 13" xfId="45412" xr:uid="{69F13929-968D-499D-86B9-4A0289F4CFEF}"/>
    <cellStyle name="SAPBEXstdDataEmph 3 14" xfId="47738" xr:uid="{46A1D844-B67C-465B-B630-95E4ECEDA91C}"/>
    <cellStyle name="SAPBEXstdDataEmph 3 2" xfId="2006" xr:uid="{00000000-0005-0000-0000-0000408C0000}"/>
    <cellStyle name="SAPBEXstdDataEmph 3 2 10" xfId="38958" xr:uid="{1BCDF944-8F05-4B67-B1C8-EB9A2D1834E9}"/>
    <cellStyle name="SAPBEXstdDataEmph 3 2 11" xfId="44561" xr:uid="{F8B2151A-6D3E-445F-932D-FB630C2574A7}"/>
    <cellStyle name="SAPBEXstdDataEmph 3 2 12" xfId="46750" xr:uid="{D49B166D-7CDB-416F-A4FB-B8CAEC19E354}"/>
    <cellStyle name="SAPBEXstdDataEmph 3 2 13" xfId="49066" xr:uid="{3D290BA8-9321-49EE-9A83-D6037A2CE126}"/>
    <cellStyle name="SAPBEXstdDataEmph 3 2 2" xfId="7251" xr:uid="{00000000-0005-0000-0000-0000418C0000}"/>
    <cellStyle name="SAPBEXstdDataEmph 3 2 2 2" xfId="23506" xr:uid="{00000000-0005-0000-0000-0000428C0000}"/>
    <cellStyle name="SAPBEXstdDataEmph 3 2 2 3" xfId="41970" xr:uid="{C9A7E416-DD6A-4270-9E6F-119EE813A559}"/>
    <cellStyle name="SAPBEXstdDataEmph 3 2 2 4" xfId="42406" xr:uid="{BE9954CB-03C4-4127-9E59-E336E9280D11}"/>
    <cellStyle name="SAPBEXstdDataEmph 3 2 2 5" xfId="44874" xr:uid="{01E91692-B834-472E-BAB0-5549E88C6FD8}"/>
    <cellStyle name="SAPBEXstdDataEmph 3 2 2 6" xfId="46938" xr:uid="{8CC45ACA-473F-4459-8535-3D4D52C646D6}"/>
    <cellStyle name="SAPBEXstdDataEmph 3 2 2 7" xfId="49236" xr:uid="{472AF5ED-3A61-4305-8590-FA02EDBD0A0F}"/>
    <cellStyle name="SAPBEXstdDataEmph 3 2 3" xfId="7413" xr:uid="{00000000-0005-0000-0000-0000438C0000}"/>
    <cellStyle name="SAPBEXstdDataEmph 3 2 3 2" xfId="23608" xr:uid="{00000000-0005-0000-0000-0000448C0000}"/>
    <cellStyle name="SAPBEXstdDataEmph 3 2 4" xfId="7001" xr:uid="{00000000-0005-0000-0000-0000458C0000}"/>
    <cellStyle name="SAPBEXstdDataEmph 3 2 4 2" xfId="23379" xr:uid="{00000000-0005-0000-0000-0000468C0000}"/>
    <cellStyle name="SAPBEXstdDataEmph 3 2 5" xfId="14221" xr:uid="{00000000-0005-0000-0000-0000478C0000}"/>
    <cellStyle name="SAPBEXstdDataEmph 3 2 5 2" xfId="29762" xr:uid="{00000000-0005-0000-0000-0000488C0000}"/>
    <cellStyle name="SAPBEXstdDataEmph 3 2 6" xfId="15684" xr:uid="{00000000-0005-0000-0000-0000498C0000}"/>
    <cellStyle name="SAPBEXstdDataEmph 3 2 6 2" xfId="30978" xr:uid="{00000000-0005-0000-0000-00004A8C0000}"/>
    <cellStyle name="SAPBEXstdDataEmph 3 2 7" xfId="18369" xr:uid="{00000000-0005-0000-0000-00004B8C0000}"/>
    <cellStyle name="SAPBEXstdDataEmph 3 2 7 2" xfId="33431" xr:uid="{00000000-0005-0000-0000-00004C8C0000}"/>
    <cellStyle name="SAPBEXstdDataEmph 3 2 8" xfId="6118" xr:uid="{00000000-0005-0000-0000-00004D8C0000}"/>
    <cellStyle name="SAPBEXstdDataEmph 3 2 9" xfId="41448" xr:uid="{E572D706-31BA-454F-A3CB-E8C78B6AAE7C}"/>
    <cellStyle name="SAPBEXstdDataEmph 3 3" xfId="3871" xr:uid="{00000000-0005-0000-0000-00004E8C0000}"/>
    <cellStyle name="SAPBEXstdDataEmph 3 3 10" xfId="46628" xr:uid="{4A0C9A78-8936-4AB9-9FC9-801B6508E284}"/>
    <cellStyle name="SAPBEXstdDataEmph 3 3 11" xfId="48946" xr:uid="{800CCE05-2440-4F00-B389-5764B9B4E16F}"/>
    <cellStyle name="SAPBEXstdDataEmph 3 3 2" xfId="9027" xr:uid="{00000000-0005-0000-0000-00004F8C0000}"/>
    <cellStyle name="SAPBEXstdDataEmph 3 3 2 2" xfId="25023" xr:uid="{00000000-0005-0000-0000-0000508C0000}"/>
    <cellStyle name="SAPBEXstdDataEmph 3 3 3" xfId="11846" xr:uid="{00000000-0005-0000-0000-0000518C0000}"/>
    <cellStyle name="SAPBEXstdDataEmph 3 3 3 2" xfId="27690" xr:uid="{00000000-0005-0000-0000-0000528C0000}"/>
    <cellStyle name="SAPBEXstdDataEmph 3 3 4" xfId="14938" xr:uid="{00000000-0005-0000-0000-0000538C0000}"/>
    <cellStyle name="SAPBEXstdDataEmph 3 3 4 2" xfId="30389" xr:uid="{00000000-0005-0000-0000-0000548C0000}"/>
    <cellStyle name="SAPBEXstdDataEmph 3 3 5" xfId="17168" xr:uid="{00000000-0005-0000-0000-0000558C0000}"/>
    <cellStyle name="SAPBEXstdDataEmph 3 3 5 2" xfId="32290" xr:uid="{00000000-0005-0000-0000-0000568C0000}"/>
    <cellStyle name="SAPBEXstdDataEmph 3 3 6" xfId="19777" xr:uid="{00000000-0005-0000-0000-0000578C0000}"/>
    <cellStyle name="SAPBEXstdDataEmph 3 3 6 2" xfId="34718" xr:uid="{00000000-0005-0000-0000-0000588C0000}"/>
    <cellStyle name="SAPBEXstdDataEmph 3 3 7" xfId="22085" xr:uid="{00000000-0005-0000-0000-0000598C0000}"/>
    <cellStyle name="SAPBEXstdDataEmph 3 3 7 2" xfId="37002" xr:uid="{00000000-0005-0000-0000-00005A8C0000}"/>
    <cellStyle name="SAPBEXstdDataEmph 3 3 8" xfId="38347" xr:uid="{6FC6573D-F4C6-4FB2-8201-691FC404B14B}"/>
    <cellStyle name="SAPBEXstdDataEmph 3 3 9" xfId="44438" xr:uid="{87C374D2-5C2C-45E0-BDEC-C26DFBA0742C}"/>
    <cellStyle name="SAPBEXstdDataEmph 3 4" xfId="5296" xr:uid="{00000000-0005-0000-0000-00005B8C0000}"/>
    <cellStyle name="SAPBEXstdDataEmph 3 4 2" xfId="37241" xr:uid="{00000000-0005-0000-0000-00005C8C0000}"/>
    <cellStyle name="SAPBEXstdDataEmph 3 5" xfId="6802" xr:uid="{00000000-0005-0000-0000-00005D8C0000}"/>
    <cellStyle name="SAPBEXstdDataEmph 3 5 2" xfId="37088" xr:uid="{00000000-0005-0000-0000-00005E8C0000}"/>
    <cellStyle name="SAPBEXstdDataEmph 3 6" xfId="6585" xr:uid="{00000000-0005-0000-0000-00005F8C0000}"/>
    <cellStyle name="SAPBEXstdDataEmph 3 7" xfId="13791" xr:uid="{00000000-0005-0000-0000-0000608C0000}"/>
    <cellStyle name="SAPBEXstdDataEmph 3 8" xfId="14948" xr:uid="{00000000-0005-0000-0000-0000618C0000}"/>
    <cellStyle name="SAPBEXstdDataEmph 3 9" xfId="18473" xr:uid="{00000000-0005-0000-0000-0000628C0000}"/>
    <cellStyle name="SAPBEXstdDataEmph 4" xfId="977" xr:uid="{00000000-0005-0000-0000-0000638C0000}"/>
    <cellStyle name="SAPBEXstdDataEmph 4 10" xfId="5140" xr:uid="{00000000-0005-0000-0000-0000648C0000}"/>
    <cellStyle name="SAPBEXstdDataEmph 4 11" xfId="40486" xr:uid="{BE2199FF-2F39-42EC-A397-50E6146EDA48}"/>
    <cellStyle name="SAPBEXstdDataEmph 4 12" xfId="43220" xr:uid="{4CCE641A-340A-4FEC-BBBF-16146DA48AE4}"/>
    <cellStyle name="SAPBEXstdDataEmph 4 13" xfId="45413" xr:uid="{BC0CB571-4DAE-4A5A-B631-169B167A1980}"/>
    <cellStyle name="SAPBEXstdDataEmph 4 14" xfId="47739" xr:uid="{4A43FB1B-16E6-4259-97F3-F891AE7E3070}"/>
    <cellStyle name="SAPBEXstdDataEmph 4 2" xfId="3726" xr:uid="{00000000-0005-0000-0000-0000658C0000}"/>
    <cellStyle name="SAPBEXstdDataEmph 4 2 10" xfId="44439" xr:uid="{5750EAA1-7584-4C49-B60E-A467B9E34EA9}"/>
    <cellStyle name="SAPBEXstdDataEmph 4 2 11" xfId="46629" xr:uid="{4C9105FD-8249-43B2-AC59-02653C318C13}"/>
    <cellStyle name="SAPBEXstdDataEmph 4 2 12" xfId="48947" xr:uid="{D4A80F44-4090-429E-AC94-B6A3A62465E4}"/>
    <cellStyle name="SAPBEXstdDataEmph 4 2 2" xfId="8893" xr:uid="{00000000-0005-0000-0000-0000668C0000}"/>
    <cellStyle name="SAPBEXstdDataEmph 4 2 2 2" xfId="24922" xr:uid="{00000000-0005-0000-0000-0000678C0000}"/>
    <cellStyle name="SAPBEXstdDataEmph 4 2 3" xfId="11720" xr:uid="{00000000-0005-0000-0000-0000688C0000}"/>
    <cellStyle name="SAPBEXstdDataEmph 4 2 3 2" xfId="27587" xr:uid="{00000000-0005-0000-0000-0000698C0000}"/>
    <cellStyle name="SAPBEXstdDataEmph 4 2 4" xfId="14610" xr:uid="{00000000-0005-0000-0000-00006A8C0000}"/>
    <cellStyle name="SAPBEXstdDataEmph 4 2 4 2" xfId="30111" xr:uid="{00000000-0005-0000-0000-00006B8C0000}"/>
    <cellStyle name="SAPBEXstdDataEmph 4 2 5" xfId="17072" xr:uid="{00000000-0005-0000-0000-00006C8C0000}"/>
    <cellStyle name="SAPBEXstdDataEmph 4 2 5 2" xfId="32210" xr:uid="{00000000-0005-0000-0000-00006D8C0000}"/>
    <cellStyle name="SAPBEXstdDataEmph 4 2 6" xfId="19682" xr:uid="{00000000-0005-0000-0000-00006E8C0000}"/>
    <cellStyle name="SAPBEXstdDataEmph 4 2 6 2" xfId="34629" xr:uid="{00000000-0005-0000-0000-00006F8C0000}"/>
    <cellStyle name="SAPBEXstdDataEmph 4 2 7" xfId="21581" xr:uid="{00000000-0005-0000-0000-0000708C0000}"/>
    <cellStyle name="SAPBEXstdDataEmph 4 2 7 2" xfId="36507" xr:uid="{00000000-0005-0000-0000-0000718C0000}"/>
    <cellStyle name="SAPBEXstdDataEmph 4 2 8" xfId="6432" xr:uid="{00000000-0005-0000-0000-0000728C0000}"/>
    <cellStyle name="SAPBEXstdDataEmph 4 2 9" xfId="38346" xr:uid="{5A4DE992-A5F8-4138-BE8C-A499DE11976E}"/>
    <cellStyle name="SAPBEXstdDataEmph 4 3" xfId="3870" xr:uid="{00000000-0005-0000-0000-0000738C0000}"/>
    <cellStyle name="SAPBEXstdDataEmph 4 3 2" xfId="9026" xr:uid="{00000000-0005-0000-0000-0000748C0000}"/>
    <cellStyle name="SAPBEXstdDataEmph 4 3 2 2" xfId="25022" xr:uid="{00000000-0005-0000-0000-0000758C0000}"/>
    <cellStyle name="SAPBEXstdDataEmph 4 3 3" xfId="11845" xr:uid="{00000000-0005-0000-0000-0000768C0000}"/>
    <cellStyle name="SAPBEXstdDataEmph 4 3 3 2" xfId="27689" xr:uid="{00000000-0005-0000-0000-0000778C0000}"/>
    <cellStyle name="SAPBEXstdDataEmph 4 3 4" xfId="13935" xr:uid="{00000000-0005-0000-0000-0000788C0000}"/>
    <cellStyle name="SAPBEXstdDataEmph 4 3 4 2" xfId="29518" xr:uid="{00000000-0005-0000-0000-0000798C0000}"/>
    <cellStyle name="SAPBEXstdDataEmph 4 3 5" xfId="17167" xr:uid="{00000000-0005-0000-0000-00007A8C0000}"/>
    <cellStyle name="SAPBEXstdDataEmph 4 3 5 2" xfId="32289" xr:uid="{00000000-0005-0000-0000-00007B8C0000}"/>
    <cellStyle name="SAPBEXstdDataEmph 4 3 6" xfId="19776" xr:uid="{00000000-0005-0000-0000-00007C8C0000}"/>
    <cellStyle name="SAPBEXstdDataEmph 4 3 6 2" xfId="34717" xr:uid="{00000000-0005-0000-0000-00007D8C0000}"/>
    <cellStyle name="SAPBEXstdDataEmph 4 3 7" xfId="21168" xr:uid="{00000000-0005-0000-0000-00007E8C0000}"/>
    <cellStyle name="SAPBEXstdDataEmph 4 3 7 2" xfId="36094" xr:uid="{00000000-0005-0000-0000-00007F8C0000}"/>
    <cellStyle name="SAPBEXstdDataEmph 4 4" xfId="5295" xr:uid="{00000000-0005-0000-0000-0000808C0000}"/>
    <cellStyle name="SAPBEXstdDataEmph 4 4 2" xfId="22589" xr:uid="{00000000-0005-0000-0000-0000818C0000}"/>
    <cellStyle name="SAPBEXstdDataEmph 4 5" xfId="6801" xr:uid="{00000000-0005-0000-0000-0000828C0000}"/>
    <cellStyle name="SAPBEXstdDataEmph 4 5 2" xfId="23263" xr:uid="{00000000-0005-0000-0000-0000838C0000}"/>
    <cellStyle name="SAPBEXstdDataEmph 4 6" xfId="14510" xr:uid="{00000000-0005-0000-0000-0000848C0000}"/>
    <cellStyle name="SAPBEXstdDataEmph 4 6 2" xfId="30020" xr:uid="{00000000-0005-0000-0000-0000858C0000}"/>
    <cellStyle name="SAPBEXstdDataEmph 4 7" xfId="7771" xr:uid="{00000000-0005-0000-0000-0000868C0000}"/>
    <cellStyle name="SAPBEXstdDataEmph 4 7 2" xfId="23819" xr:uid="{00000000-0005-0000-0000-0000878C0000}"/>
    <cellStyle name="SAPBEXstdDataEmph 4 8" xfId="10276" xr:uid="{00000000-0005-0000-0000-0000888C0000}"/>
    <cellStyle name="SAPBEXstdDataEmph 4 8 2" xfId="26226" xr:uid="{00000000-0005-0000-0000-0000898C0000}"/>
    <cellStyle name="SAPBEXstdDataEmph 4 9" xfId="18472" xr:uid="{00000000-0005-0000-0000-00008A8C0000}"/>
    <cellStyle name="SAPBEXstdDataEmph 4 9 2" xfId="33503" xr:uid="{00000000-0005-0000-0000-00008B8C0000}"/>
    <cellStyle name="SAPBEXstdDataEmph 5" xfId="3727" xr:uid="{00000000-0005-0000-0000-00008C8C0000}"/>
    <cellStyle name="SAPBEXstdDataEmph 5 10" xfId="45414" xr:uid="{D6F79532-6893-4D8C-9D8C-8EDEB0A04E55}"/>
    <cellStyle name="SAPBEXstdDataEmph 5 11" xfId="47740" xr:uid="{42A71403-9571-4F69-B224-5D32BE18C424}"/>
    <cellStyle name="SAPBEXstdDataEmph 5 2" xfId="3869" xr:uid="{00000000-0005-0000-0000-00008D8C0000}"/>
    <cellStyle name="SAPBEXstdDataEmph 5 2 10" xfId="46630" xr:uid="{4C490F68-8EF7-49DB-AF04-29AC9242089A}"/>
    <cellStyle name="SAPBEXstdDataEmph 5 2 11" xfId="48948" xr:uid="{9BBA1EDA-34B5-44E6-94D4-5ECE828D0447}"/>
    <cellStyle name="SAPBEXstdDataEmph 5 2 2" xfId="9025" xr:uid="{00000000-0005-0000-0000-00008E8C0000}"/>
    <cellStyle name="SAPBEXstdDataEmph 5 2 2 2" xfId="25021" xr:uid="{00000000-0005-0000-0000-00008F8C0000}"/>
    <cellStyle name="SAPBEXstdDataEmph 5 2 3" xfId="11844" xr:uid="{00000000-0005-0000-0000-0000908C0000}"/>
    <cellStyle name="SAPBEXstdDataEmph 5 2 3 2" xfId="27688" xr:uid="{00000000-0005-0000-0000-0000918C0000}"/>
    <cellStyle name="SAPBEXstdDataEmph 5 2 4" xfId="14939" xr:uid="{00000000-0005-0000-0000-0000928C0000}"/>
    <cellStyle name="SAPBEXstdDataEmph 5 2 4 2" xfId="30390" xr:uid="{00000000-0005-0000-0000-0000938C0000}"/>
    <cellStyle name="SAPBEXstdDataEmph 5 2 5" xfId="17166" xr:uid="{00000000-0005-0000-0000-0000948C0000}"/>
    <cellStyle name="SAPBEXstdDataEmph 5 2 5 2" xfId="32288" xr:uid="{00000000-0005-0000-0000-0000958C0000}"/>
    <cellStyle name="SAPBEXstdDataEmph 5 2 6" xfId="19775" xr:uid="{00000000-0005-0000-0000-0000968C0000}"/>
    <cellStyle name="SAPBEXstdDataEmph 5 2 6 2" xfId="34716" xr:uid="{00000000-0005-0000-0000-0000978C0000}"/>
    <cellStyle name="SAPBEXstdDataEmph 5 2 7" xfId="22091" xr:uid="{00000000-0005-0000-0000-0000988C0000}"/>
    <cellStyle name="SAPBEXstdDataEmph 5 2 7 2" xfId="37005" xr:uid="{00000000-0005-0000-0000-0000998C0000}"/>
    <cellStyle name="SAPBEXstdDataEmph 5 2 8" xfId="38345" xr:uid="{315D9870-E6C5-4F11-BF19-3E47CEBFF728}"/>
    <cellStyle name="SAPBEXstdDataEmph 5 2 9" xfId="44440" xr:uid="{62E8C2E7-F502-4A2E-9828-2EA479D9D3F5}"/>
    <cellStyle name="SAPBEXstdDataEmph 5 3" xfId="8894" xr:uid="{00000000-0005-0000-0000-00009A8C0000}"/>
    <cellStyle name="SAPBEXstdDataEmph 5 3 2" xfId="24923" xr:uid="{00000000-0005-0000-0000-00009B8C0000}"/>
    <cellStyle name="SAPBEXstdDataEmph 5 4" xfId="11721" xr:uid="{00000000-0005-0000-0000-00009C8C0000}"/>
    <cellStyle name="SAPBEXstdDataEmph 5 4 2" xfId="27588" xr:uid="{00000000-0005-0000-0000-00009D8C0000}"/>
    <cellStyle name="SAPBEXstdDataEmph 5 5" xfId="7401" xr:uid="{00000000-0005-0000-0000-00009E8C0000}"/>
    <cellStyle name="SAPBEXstdDataEmph 5 5 2" xfId="23599" xr:uid="{00000000-0005-0000-0000-00009F8C0000}"/>
    <cellStyle name="SAPBEXstdDataEmph 5 6" xfId="17073" xr:uid="{00000000-0005-0000-0000-0000A08C0000}"/>
    <cellStyle name="SAPBEXstdDataEmph 5 6 2" xfId="32211" xr:uid="{00000000-0005-0000-0000-0000A18C0000}"/>
    <cellStyle name="SAPBEXstdDataEmph 5 7" xfId="19683" xr:uid="{00000000-0005-0000-0000-0000A28C0000}"/>
    <cellStyle name="SAPBEXstdDataEmph 5 7 2" xfId="34630" xr:uid="{00000000-0005-0000-0000-0000A38C0000}"/>
    <cellStyle name="SAPBEXstdDataEmph 5 8" xfId="41985" xr:uid="{7D5BE889-2C7A-4580-BBDB-B6C6BB22EE27}"/>
    <cellStyle name="SAPBEXstdDataEmph 5 9" xfId="43221" xr:uid="{FB2D790E-749E-4588-BD71-659886B12F46}"/>
    <cellStyle name="SAPBEXstdDataEmph 6" xfId="3728" xr:uid="{00000000-0005-0000-0000-0000A48C0000}"/>
    <cellStyle name="SAPBEXstdDataEmph 6 10" xfId="45415" xr:uid="{CA320F17-DE4A-4757-8EE8-0BFF2E91638C}"/>
    <cellStyle name="SAPBEXstdDataEmph 6 11" xfId="47741" xr:uid="{731615D5-FAD7-4084-8205-C6750081EDBD}"/>
    <cellStyle name="SAPBEXstdDataEmph 6 2" xfId="3868" xr:uid="{00000000-0005-0000-0000-0000A58C0000}"/>
    <cellStyle name="SAPBEXstdDataEmph 6 2 10" xfId="46631" xr:uid="{6B246274-A43C-4C77-96A8-D5D7D50D5E27}"/>
    <cellStyle name="SAPBEXstdDataEmph 6 2 11" xfId="48949" xr:uid="{52D8CC73-3E7D-448C-A0EB-C07BD3A50694}"/>
    <cellStyle name="SAPBEXstdDataEmph 6 2 2" xfId="9024" xr:uid="{00000000-0005-0000-0000-0000A68C0000}"/>
    <cellStyle name="SAPBEXstdDataEmph 6 2 2 2" xfId="25020" xr:uid="{00000000-0005-0000-0000-0000A78C0000}"/>
    <cellStyle name="SAPBEXstdDataEmph 6 2 3" xfId="11843" xr:uid="{00000000-0005-0000-0000-0000A88C0000}"/>
    <cellStyle name="SAPBEXstdDataEmph 6 2 3 2" xfId="27687" xr:uid="{00000000-0005-0000-0000-0000A98C0000}"/>
    <cellStyle name="SAPBEXstdDataEmph 6 2 4" xfId="13934" xr:uid="{00000000-0005-0000-0000-0000AA8C0000}"/>
    <cellStyle name="SAPBEXstdDataEmph 6 2 4 2" xfId="29517" xr:uid="{00000000-0005-0000-0000-0000AB8C0000}"/>
    <cellStyle name="SAPBEXstdDataEmph 6 2 5" xfId="17165" xr:uid="{00000000-0005-0000-0000-0000AC8C0000}"/>
    <cellStyle name="SAPBEXstdDataEmph 6 2 5 2" xfId="32287" xr:uid="{00000000-0005-0000-0000-0000AD8C0000}"/>
    <cellStyle name="SAPBEXstdDataEmph 6 2 6" xfId="19774" xr:uid="{00000000-0005-0000-0000-0000AE8C0000}"/>
    <cellStyle name="SAPBEXstdDataEmph 6 2 6 2" xfId="34715" xr:uid="{00000000-0005-0000-0000-0000AF8C0000}"/>
    <cellStyle name="SAPBEXstdDataEmph 6 2 7" xfId="22022" xr:uid="{00000000-0005-0000-0000-0000B08C0000}"/>
    <cellStyle name="SAPBEXstdDataEmph 6 2 7 2" xfId="36941" xr:uid="{00000000-0005-0000-0000-0000B18C0000}"/>
    <cellStyle name="SAPBEXstdDataEmph 6 2 8" xfId="38344" xr:uid="{76114C52-2BB5-4F36-91D3-0DAE96275DBB}"/>
    <cellStyle name="SAPBEXstdDataEmph 6 2 9" xfId="44441" xr:uid="{3A6E88F3-C051-4BA0-A52A-E3D14D5B2F39}"/>
    <cellStyle name="SAPBEXstdDataEmph 6 3" xfId="8895" xr:uid="{00000000-0005-0000-0000-0000B28C0000}"/>
    <cellStyle name="SAPBEXstdDataEmph 6 3 2" xfId="24924" xr:uid="{00000000-0005-0000-0000-0000B38C0000}"/>
    <cellStyle name="SAPBEXstdDataEmph 6 4" xfId="11722" xr:uid="{00000000-0005-0000-0000-0000B48C0000}"/>
    <cellStyle name="SAPBEXstdDataEmph 6 4 2" xfId="27589" xr:uid="{00000000-0005-0000-0000-0000B58C0000}"/>
    <cellStyle name="SAPBEXstdDataEmph 6 5" xfId="10463" xr:uid="{00000000-0005-0000-0000-0000B68C0000}"/>
    <cellStyle name="SAPBEXstdDataEmph 6 5 2" xfId="26385" xr:uid="{00000000-0005-0000-0000-0000B78C0000}"/>
    <cellStyle name="SAPBEXstdDataEmph 6 6" xfId="17074" xr:uid="{00000000-0005-0000-0000-0000B88C0000}"/>
    <cellStyle name="SAPBEXstdDataEmph 6 6 2" xfId="32212" xr:uid="{00000000-0005-0000-0000-0000B98C0000}"/>
    <cellStyle name="SAPBEXstdDataEmph 6 7" xfId="19684" xr:uid="{00000000-0005-0000-0000-0000BA8C0000}"/>
    <cellStyle name="SAPBEXstdDataEmph 6 7 2" xfId="34631" xr:uid="{00000000-0005-0000-0000-0000BB8C0000}"/>
    <cellStyle name="SAPBEXstdDataEmph 6 8" xfId="41806" xr:uid="{20AD2191-4B31-43C9-B317-CA30C5EB478B}"/>
    <cellStyle name="SAPBEXstdDataEmph 6 9" xfId="43222" xr:uid="{255B2346-E62C-429A-8D70-5B2E2063063B}"/>
    <cellStyle name="SAPBEXstdDataEmph 7" xfId="3729" xr:uid="{00000000-0005-0000-0000-0000BC8C0000}"/>
    <cellStyle name="SAPBEXstdDataEmph 7 10" xfId="45416" xr:uid="{C476E887-B324-4306-8CC0-3247750B3733}"/>
    <cellStyle name="SAPBEXstdDataEmph 7 11" xfId="47742" xr:uid="{3EA22B14-DA03-4D8B-AF74-212CC1077025}"/>
    <cellStyle name="SAPBEXstdDataEmph 7 2" xfId="3867" xr:uid="{00000000-0005-0000-0000-0000BD8C0000}"/>
    <cellStyle name="SAPBEXstdDataEmph 7 2 10" xfId="46632" xr:uid="{409669B6-0375-47EB-8883-003721204221}"/>
    <cellStyle name="SAPBEXstdDataEmph 7 2 11" xfId="48950" xr:uid="{E79A1894-3348-4AE2-B68E-9969A7444FDE}"/>
    <cellStyle name="SAPBEXstdDataEmph 7 2 2" xfId="9023" xr:uid="{00000000-0005-0000-0000-0000BE8C0000}"/>
    <cellStyle name="SAPBEXstdDataEmph 7 2 2 2" xfId="25019" xr:uid="{00000000-0005-0000-0000-0000BF8C0000}"/>
    <cellStyle name="SAPBEXstdDataEmph 7 2 3" xfId="11842" xr:uid="{00000000-0005-0000-0000-0000C08C0000}"/>
    <cellStyle name="SAPBEXstdDataEmph 7 2 3 2" xfId="27686" xr:uid="{00000000-0005-0000-0000-0000C18C0000}"/>
    <cellStyle name="SAPBEXstdDataEmph 7 2 4" xfId="14940" xr:uid="{00000000-0005-0000-0000-0000C28C0000}"/>
    <cellStyle name="SAPBEXstdDataEmph 7 2 4 2" xfId="30391" xr:uid="{00000000-0005-0000-0000-0000C38C0000}"/>
    <cellStyle name="SAPBEXstdDataEmph 7 2 5" xfId="17164" xr:uid="{00000000-0005-0000-0000-0000C48C0000}"/>
    <cellStyle name="SAPBEXstdDataEmph 7 2 5 2" xfId="32286" xr:uid="{00000000-0005-0000-0000-0000C58C0000}"/>
    <cellStyle name="SAPBEXstdDataEmph 7 2 6" xfId="19773" xr:uid="{00000000-0005-0000-0000-0000C68C0000}"/>
    <cellStyle name="SAPBEXstdDataEmph 7 2 6 2" xfId="34714" xr:uid="{00000000-0005-0000-0000-0000C78C0000}"/>
    <cellStyle name="SAPBEXstdDataEmph 7 2 7" xfId="21646" xr:uid="{00000000-0005-0000-0000-0000C88C0000}"/>
    <cellStyle name="SAPBEXstdDataEmph 7 2 7 2" xfId="36568" xr:uid="{00000000-0005-0000-0000-0000C98C0000}"/>
    <cellStyle name="SAPBEXstdDataEmph 7 2 8" xfId="38343" xr:uid="{C31C8682-2987-4DE1-871E-B400CA2228A9}"/>
    <cellStyle name="SAPBEXstdDataEmph 7 2 9" xfId="44442" xr:uid="{C9580EFC-D0F6-477F-AC5C-B3E0DD78E7BF}"/>
    <cellStyle name="SAPBEXstdDataEmph 7 3" xfId="8896" xr:uid="{00000000-0005-0000-0000-0000CA8C0000}"/>
    <cellStyle name="SAPBEXstdDataEmph 7 3 2" xfId="24925" xr:uid="{00000000-0005-0000-0000-0000CB8C0000}"/>
    <cellStyle name="SAPBEXstdDataEmph 7 4" xfId="11723" xr:uid="{00000000-0005-0000-0000-0000CC8C0000}"/>
    <cellStyle name="SAPBEXstdDataEmph 7 4 2" xfId="27590" xr:uid="{00000000-0005-0000-0000-0000CD8C0000}"/>
    <cellStyle name="SAPBEXstdDataEmph 7 5" xfId="10472" xr:uid="{00000000-0005-0000-0000-0000CE8C0000}"/>
    <cellStyle name="SAPBEXstdDataEmph 7 5 2" xfId="26394" xr:uid="{00000000-0005-0000-0000-0000CF8C0000}"/>
    <cellStyle name="SAPBEXstdDataEmph 7 6" xfId="17075" xr:uid="{00000000-0005-0000-0000-0000D08C0000}"/>
    <cellStyle name="SAPBEXstdDataEmph 7 6 2" xfId="32213" xr:uid="{00000000-0005-0000-0000-0000D18C0000}"/>
    <cellStyle name="SAPBEXstdDataEmph 7 7" xfId="19685" xr:uid="{00000000-0005-0000-0000-0000D28C0000}"/>
    <cellStyle name="SAPBEXstdDataEmph 7 7 2" xfId="34632" xr:uid="{00000000-0005-0000-0000-0000D38C0000}"/>
    <cellStyle name="SAPBEXstdDataEmph 7 8" xfId="39346" xr:uid="{00C4FEFF-A856-44AA-9C78-F1B4090529C7}"/>
    <cellStyle name="SAPBEXstdDataEmph 7 9" xfId="43223" xr:uid="{FE8BF3AE-FFCC-45E5-9332-353B8FB5AD28}"/>
    <cellStyle name="SAPBEXstdDataEmph 8" xfId="3730" xr:uid="{00000000-0005-0000-0000-0000D48C0000}"/>
    <cellStyle name="SAPBEXstdDataEmph 8 10" xfId="45417" xr:uid="{99E387ED-288A-4E79-A40E-7D0E1B8C7E50}"/>
    <cellStyle name="SAPBEXstdDataEmph 8 11" xfId="47743" xr:uid="{42DDD275-6B15-4F08-868E-17E799AFAB03}"/>
    <cellStyle name="SAPBEXstdDataEmph 8 2" xfId="3866" xr:uid="{00000000-0005-0000-0000-0000D58C0000}"/>
    <cellStyle name="SAPBEXstdDataEmph 8 2 10" xfId="46633" xr:uid="{05CABB7A-0A1D-43B4-B569-85E57AD2E88F}"/>
    <cellStyle name="SAPBEXstdDataEmph 8 2 11" xfId="48951" xr:uid="{082DA22A-DF04-4585-879D-F1821FF975B4}"/>
    <cellStyle name="SAPBEXstdDataEmph 8 2 2" xfId="9022" xr:uid="{00000000-0005-0000-0000-0000D68C0000}"/>
    <cellStyle name="SAPBEXstdDataEmph 8 2 2 2" xfId="25018" xr:uid="{00000000-0005-0000-0000-0000D78C0000}"/>
    <cellStyle name="SAPBEXstdDataEmph 8 2 3" xfId="11841" xr:uid="{00000000-0005-0000-0000-0000D88C0000}"/>
    <cellStyle name="SAPBEXstdDataEmph 8 2 3 2" xfId="27685" xr:uid="{00000000-0005-0000-0000-0000D98C0000}"/>
    <cellStyle name="SAPBEXstdDataEmph 8 2 4" xfId="10500" xr:uid="{00000000-0005-0000-0000-0000DA8C0000}"/>
    <cellStyle name="SAPBEXstdDataEmph 8 2 4 2" xfId="26422" xr:uid="{00000000-0005-0000-0000-0000DB8C0000}"/>
    <cellStyle name="SAPBEXstdDataEmph 8 2 5" xfId="17163" xr:uid="{00000000-0005-0000-0000-0000DC8C0000}"/>
    <cellStyle name="SAPBEXstdDataEmph 8 2 5 2" xfId="32285" xr:uid="{00000000-0005-0000-0000-0000DD8C0000}"/>
    <cellStyle name="SAPBEXstdDataEmph 8 2 6" xfId="19772" xr:uid="{00000000-0005-0000-0000-0000DE8C0000}"/>
    <cellStyle name="SAPBEXstdDataEmph 8 2 6 2" xfId="34713" xr:uid="{00000000-0005-0000-0000-0000DF8C0000}"/>
    <cellStyle name="SAPBEXstdDataEmph 8 2 7" xfId="22069" xr:uid="{00000000-0005-0000-0000-0000E08C0000}"/>
    <cellStyle name="SAPBEXstdDataEmph 8 2 7 2" xfId="36986" xr:uid="{00000000-0005-0000-0000-0000E18C0000}"/>
    <cellStyle name="SAPBEXstdDataEmph 8 2 8" xfId="38342" xr:uid="{CCAC7B11-E100-4773-8FBF-C26113D964B1}"/>
    <cellStyle name="SAPBEXstdDataEmph 8 2 9" xfId="44443" xr:uid="{BBBBC8F6-B649-466B-B8FF-DEDB2C89D8CE}"/>
    <cellStyle name="SAPBEXstdDataEmph 8 3" xfId="8897" xr:uid="{00000000-0005-0000-0000-0000E28C0000}"/>
    <cellStyle name="SAPBEXstdDataEmph 8 3 2" xfId="24926" xr:uid="{00000000-0005-0000-0000-0000E38C0000}"/>
    <cellStyle name="SAPBEXstdDataEmph 8 4" xfId="11724" xr:uid="{00000000-0005-0000-0000-0000E48C0000}"/>
    <cellStyle name="SAPBEXstdDataEmph 8 4 2" xfId="27591" xr:uid="{00000000-0005-0000-0000-0000E58C0000}"/>
    <cellStyle name="SAPBEXstdDataEmph 8 5" xfId="10466" xr:uid="{00000000-0005-0000-0000-0000E68C0000}"/>
    <cellStyle name="SAPBEXstdDataEmph 8 5 2" xfId="26388" xr:uid="{00000000-0005-0000-0000-0000E78C0000}"/>
    <cellStyle name="SAPBEXstdDataEmph 8 6" xfId="17076" xr:uid="{00000000-0005-0000-0000-0000E88C0000}"/>
    <cellStyle name="SAPBEXstdDataEmph 8 6 2" xfId="32214" xr:uid="{00000000-0005-0000-0000-0000E98C0000}"/>
    <cellStyle name="SAPBEXstdDataEmph 8 7" xfId="19686" xr:uid="{00000000-0005-0000-0000-0000EA8C0000}"/>
    <cellStyle name="SAPBEXstdDataEmph 8 7 2" xfId="34633" xr:uid="{00000000-0005-0000-0000-0000EB8C0000}"/>
    <cellStyle name="SAPBEXstdDataEmph 8 8" xfId="40485" xr:uid="{D42D92BE-BAA5-4BF0-AA78-29BFE334D927}"/>
    <cellStyle name="SAPBEXstdDataEmph 8 9" xfId="43224" xr:uid="{770026D7-DB32-42FE-ADB2-153BD0D6C152}"/>
    <cellStyle name="SAPBEXstdDataEmph 9" xfId="3731" xr:uid="{00000000-0005-0000-0000-0000EC8C0000}"/>
    <cellStyle name="SAPBEXstdDataEmph 9 10" xfId="45418" xr:uid="{CF7F3B75-8E4B-44F3-87AE-8EAAC2B5E7FC}"/>
    <cellStyle name="SAPBEXstdDataEmph 9 11" xfId="47744" xr:uid="{99863258-7247-42D7-B240-92D0F623702B}"/>
    <cellStyle name="SAPBEXstdDataEmph 9 2" xfId="3865" xr:uid="{00000000-0005-0000-0000-0000ED8C0000}"/>
    <cellStyle name="SAPBEXstdDataEmph 9 2 10" xfId="46634" xr:uid="{D1B439A0-A35D-4056-B61E-CF59F4850323}"/>
    <cellStyle name="SAPBEXstdDataEmph 9 2 11" xfId="48952" xr:uid="{553D9520-8C79-4683-A618-1D8A96CF277B}"/>
    <cellStyle name="SAPBEXstdDataEmph 9 2 2" xfId="9021" xr:uid="{00000000-0005-0000-0000-0000EE8C0000}"/>
    <cellStyle name="SAPBEXstdDataEmph 9 2 2 2" xfId="25017" xr:uid="{00000000-0005-0000-0000-0000EF8C0000}"/>
    <cellStyle name="SAPBEXstdDataEmph 9 2 3" xfId="11840" xr:uid="{00000000-0005-0000-0000-0000F08C0000}"/>
    <cellStyle name="SAPBEXstdDataEmph 9 2 3 2" xfId="27684" xr:uid="{00000000-0005-0000-0000-0000F18C0000}"/>
    <cellStyle name="SAPBEXstdDataEmph 9 2 4" xfId="13933" xr:uid="{00000000-0005-0000-0000-0000F28C0000}"/>
    <cellStyle name="SAPBEXstdDataEmph 9 2 4 2" xfId="29516" xr:uid="{00000000-0005-0000-0000-0000F38C0000}"/>
    <cellStyle name="SAPBEXstdDataEmph 9 2 5" xfId="17162" xr:uid="{00000000-0005-0000-0000-0000F48C0000}"/>
    <cellStyle name="SAPBEXstdDataEmph 9 2 5 2" xfId="32284" xr:uid="{00000000-0005-0000-0000-0000F58C0000}"/>
    <cellStyle name="SAPBEXstdDataEmph 9 2 6" xfId="19771" xr:uid="{00000000-0005-0000-0000-0000F68C0000}"/>
    <cellStyle name="SAPBEXstdDataEmph 9 2 6 2" xfId="34712" xr:uid="{00000000-0005-0000-0000-0000F78C0000}"/>
    <cellStyle name="SAPBEXstdDataEmph 9 2 7" xfId="22092" xr:uid="{00000000-0005-0000-0000-0000F88C0000}"/>
    <cellStyle name="SAPBEXstdDataEmph 9 2 7 2" xfId="37006" xr:uid="{00000000-0005-0000-0000-0000F98C0000}"/>
    <cellStyle name="SAPBEXstdDataEmph 9 2 8" xfId="38341" xr:uid="{937940A7-CE9E-40EB-95CA-A77E1068DE11}"/>
    <cellStyle name="SAPBEXstdDataEmph 9 2 9" xfId="44444" xr:uid="{1E84FD9A-B956-4ECE-ACB0-7873A4F5653B}"/>
    <cellStyle name="SAPBEXstdDataEmph 9 3" xfId="8898" xr:uid="{00000000-0005-0000-0000-0000FA8C0000}"/>
    <cellStyle name="SAPBEXstdDataEmph 9 3 2" xfId="24927" xr:uid="{00000000-0005-0000-0000-0000FB8C0000}"/>
    <cellStyle name="SAPBEXstdDataEmph 9 4" xfId="11725" xr:uid="{00000000-0005-0000-0000-0000FC8C0000}"/>
    <cellStyle name="SAPBEXstdDataEmph 9 4 2" xfId="27592" xr:uid="{00000000-0005-0000-0000-0000FD8C0000}"/>
    <cellStyle name="SAPBEXstdDataEmph 9 5" xfId="10134" xr:uid="{00000000-0005-0000-0000-0000FE8C0000}"/>
    <cellStyle name="SAPBEXstdDataEmph 9 5 2" xfId="26105" xr:uid="{00000000-0005-0000-0000-0000FF8C0000}"/>
    <cellStyle name="SAPBEXstdDataEmph 9 6" xfId="17077" xr:uid="{00000000-0005-0000-0000-0000008D0000}"/>
    <cellStyle name="SAPBEXstdDataEmph 9 6 2" xfId="32215" xr:uid="{00000000-0005-0000-0000-0000018D0000}"/>
    <cellStyle name="SAPBEXstdDataEmph 9 7" xfId="19687" xr:uid="{00000000-0005-0000-0000-0000028D0000}"/>
    <cellStyle name="SAPBEXstdDataEmph 9 7 2" xfId="34634" xr:uid="{00000000-0005-0000-0000-0000038D0000}"/>
    <cellStyle name="SAPBEXstdDataEmph 9 8" xfId="41984" xr:uid="{170E8C24-DB85-4919-B064-4438571ACD0C}"/>
    <cellStyle name="SAPBEXstdDataEmph 9 9" xfId="43225" xr:uid="{65831486-E8AA-4326-A86C-10797B05DEB1}"/>
    <cellStyle name="SAPBEXstdDataEmph_CC - Div XRef" xfId="1924" xr:uid="{00000000-0005-0000-0000-0000048D0000}"/>
    <cellStyle name="SAPBEXstdItem" xfId="107" xr:uid="{00000000-0005-0000-0000-0000058D0000}"/>
    <cellStyle name="SAPBEXstdItem 10" xfId="978" xr:uid="{00000000-0005-0000-0000-0000068D0000}"/>
    <cellStyle name="SAPBEXstdItem 10 10" xfId="5141" xr:uid="{00000000-0005-0000-0000-0000078D0000}"/>
    <cellStyle name="SAPBEXstdItem 10 11" xfId="39345" xr:uid="{0D8C2990-9F9F-43CA-BD80-F268BFAA69B1}"/>
    <cellStyle name="SAPBEXstdItem 10 12" xfId="43226" xr:uid="{0C8FF25B-BAC4-438B-95C3-C9CEA622E57B}"/>
    <cellStyle name="SAPBEXstdItem 10 13" xfId="45419" xr:uid="{7C696BFD-2EBB-4B0E-A749-946F99A2ED20}"/>
    <cellStyle name="SAPBEXstdItem 10 14" xfId="47745" xr:uid="{694EFBF7-EBD1-41A9-95A8-2288808ABDF2}"/>
    <cellStyle name="SAPBEXstdItem 10 2" xfId="1925" xr:uid="{00000000-0005-0000-0000-0000088D0000}"/>
    <cellStyle name="SAPBEXstdItem 10 2 10" xfId="44445" xr:uid="{0122A922-1AF1-4F88-9948-06BE6BB70AC7}"/>
    <cellStyle name="SAPBEXstdItem 10 2 11" xfId="46635" xr:uid="{4F6004D3-FBDF-48C4-B65F-2CA25CCFFC59}"/>
    <cellStyle name="SAPBEXstdItem 10 2 12" xfId="48953" xr:uid="{F231CD6A-BA6B-4327-B328-C12E19150D28}"/>
    <cellStyle name="SAPBEXstdItem 10 2 2" xfId="7176" xr:uid="{00000000-0005-0000-0000-0000098D0000}"/>
    <cellStyle name="SAPBEXstdItem 10 2 2 2" xfId="23456" xr:uid="{00000000-0005-0000-0000-00000A8D0000}"/>
    <cellStyle name="SAPBEXstdItem 10 2 3" xfId="7486" xr:uid="{00000000-0005-0000-0000-00000B8D0000}"/>
    <cellStyle name="SAPBEXstdItem 10 2 3 2" xfId="23664" xr:uid="{00000000-0005-0000-0000-00000C8D0000}"/>
    <cellStyle name="SAPBEXstdItem 10 2 4" xfId="15471" xr:uid="{00000000-0005-0000-0000-00000D8D0000}"/>
    <cellStyle name="SAPBEXstdItem 10 2 4 2" xfId="30839" xr:uid="{00000000-0005-0000-0000-00000E8D0000}"/>
    <cellStyle name="SAPBEXstdItem 10 2 5" xfId="13481" xr:uid="{00000000-0005-0000-0000-00000F8D0000}"/>
    <cellStyle name="SAPBEXstdItem 10 2 5 2" xfId="29122" xr:uid="{00000000-0005-0000-0000-0000108D0000}"/>
    <cellStyle name="SAPBEXstdItem 10 2 6" xfId="15727" xr:uid="{00000000-0005-0000-0000-0000118D0000}"/>
    <cellStyle name="SAPBEXstdItem 10 2 6 2" xfId="31002" xr:uid="{00000000-0005-0000-0000-0000128D0000}"/>
    <cellStyle name="SAPBEXstdItem 10 2 7" xfId="18395" xr:uid="{00000000-0005-0000-0000-0000138D0000}"/>
    <cellStyle name="SAPBEXstdItem 10 2 7 2" xfId="33455" xr:uid="{00000000-0005-0000-0000-0000148D0000}"/>
    <cellStyle name="SAPBEXstdItem 10 2 8" xfId="6098" xr:uid="{00000000-0005-0000-0000-0000158D0000}"/>
    <cellStyle name="SAPBEXstdItem 10 2 9" xfId="38340" xr:uid="{62E49421-E938-46AA-B78A-35F46748FDC0}"/>
    <cellStyle name="SAPBEXstdItem 10 3" xfId="3864" xr:uid="{00000000-0005-0000-0000-0000168D0000}"/>
    <cellStyle name="SAPBEXstdItem 10 3 2" xfId="9020" xr:uid="{00000000-0005-0000-0000-0000178D0000}"/>
    <cellStyle name="SAPBEXstdItem 10 3 2 2" xfId="25016" xr:uid="{00000000-0005-0000-0000-0000188D0000}"/>
    <cellStyle name="SAPBEXstdItem 10 3 3" xfId="11839" xr:uid="{00000000-0005-0000-0000-0000198D0000}"/>
    <cellStyle name="SAPBEXstdItem 10 3 3 2" xfId="27683" xr:uid="{00000000-0005-0000-0000-00001A8D0000}"/>
    <cellStyle name="SAPBEXstdItem 10 3 4" xfId="14941" xr:uid="{00000000-0005-0000-0000-00001B8D0000}"/>
    <cellStyle name="SAPBEXstdItem 10 3 4 2" xfId="30392" xr:uid="{00000000-0005-0000-0000-00001C8D0000}"/>
    <cellStyle name="SAPBEXstdItem 10 3 5" xfId="17161" xr:uid="{00000000-0005-0000-0000-00001D8D0000}"/>
    <cellStyle name="SAPBEXstdItem 10 3 5 2" xfId="32283" xr:uid="{00000000-0005-0000-0000-00001E8D0000}"/>
    <cellStyle name="SAPBEXstdItem 10 3 6" xfId="19770" xr:uid="{00000000-0005-0000-0000-00001F8D0000}"/>
    <cellStyle name="SAPBEXstdItem 10 3 6 2" xfId="34711" xr:uid="{00000000-0005-0000-0000-0000208D0000}"/>
    <cellStyle name="SAPBEXstdItem 10 3 7" xfId="22021" xr:uid="{00000000-0005-0000-0000-0000218D0000}"/>
    <cellStyle name="SAPBEXstdItem 10 3 7 2" xfId="36940" xr:uid="{00000000-0005-0000-0000-0000228D0000}"/>
    <cellStyle name="SAPBEXstdItem 10 4" xfId="5294" xr:uid="{00000000-0005-0000-0000-0000238D0000}"/>
    <cellStyle name="SAPBEXstdItem 10 4 2" xfId="22588" xr:uid="{00000000-0005-0000-0000-0000248D0000}"/>
    <cellStyle name="SAPBEXstdItem 10 5" xfId="6043" xr:uid="{00000000-0005-0000-0000-0000258D0000}"/>
    <cellStyle name="SAPBEXstdItem 10 5 2" xfId="22997" xr:uid="{00000000-0005-0000-0000-0000268D0000}"/>
    <cellStyle name="SAPBEXstdItem 10 6" xfId="10450" xr:uid="{00000000-0005-0000-0000-0000278D0000}"/>
    <cellStyle name="SAPBEXstdItem 10 6 2" xfId="26372" xr:uid="{00000000-0005-0000-0000-0000288D0000}"/>
    <cellStyle name="SAPBEXstdItem 10 7" xfId="7205" xr:uid="{00000000-0005-0000-0000-0000298D0000}"/>
    <cellStyle name="SAPBEXstdItem 10 7 2" xfId="23478" xr:uid="{00000000-0005-0000-0000-00002A8D0000}"/>
    <cellStyle name="SAPBEXstdItem 10 8" xfId="15160" xr:uid="{00000000-0005-0000-0000-00002B8D0000}"/>
    <cellStyle name="SAPBEXstdItem 10 8 2" xfId="30578" xr:uid="{00000000-0005-0000-0000-00002C8D0000}"/>
    <cellStyle name="SAPBEXstdItem 10 9" xfId="18471" xr:uid="{00000000-0005-0000-0000-00002D8D0000}"/>
    <cellStyle name="SAPBEXstdItem 10 9 2" xfId="33502" xr:uid="{00000000-0005-0000-0000-00002E8D0000}"/>
    <cellStyle name="SAPBEXstdItem 11" xfId="979" xr:uid="{00000000-0005-0000-0000-00002F8D0000}"/>
    <cellStyle name="SAPBEXstdItem 11 10" xfId="22505" xr:uid="{00000000-0005-0000-0000-0000308D0000}"/>
    <cellStyle name="SAPBEXstdItem 11 11" xfId="40483" xr:uid="{89C7C313-A610-48A4-9121-851CC91BFE5C}"/>
    <cellStyle name="SAPBEXstdItem 11 12" xfId="43227" xr:uid="{C3D09554-06A2-44D3-956D-040489021C3B}"/>
    <cellStyle name="SAPBEXstdItem 11 13" xfId="45420" xr:uid="{2BC0A54E-C5E1-4E4F-9877-21CC25AB37B8}"/>
    <cellStyle name="SAPBEXstdItem 11 14" xfId="47746" xr:uid="{DC656FB0-B497-4B12-BB05-DBE20EDE7241}"/>
    <cellStyle name="SAPBEXstdItem 11 2" xfId="3733" xr:uid="{00000000-0005-0000-0000-0000318D0000}"/>
    <cellStyle name="SAPBEXstdItem 11 2 10" xfId="44446" xr:uid="{7A6C0A52-749B-4532-B101-21A46FA527F8}"/>
    <cellStyle name="SAPBEXstdItem 11 2 11" xfId="46636" xr:uid="{BD20CD44-342B-47C0-A698-6EF1D5228BB1}"/>
    <cellStyle name="SAPBEXstdItem 11 2 12" xfId="48954" xr:uid="{284C01BB-1914-4079-816A-6F4E1F7D3089}"/>
    <cellStyle name="SAPBEXstdItem 11 2 2" xfId="8900" xr:uid="{00000000-0005-0000-0000-0000328D0000}"/>
    <cellStyle name="SAPBEXstdItem 11 2 2 2" xfId="24929" xr:uid="{00000000-0005-0000-0000-0000338D0000}"/>
    <cellStyle name="SAPBEXstdItem 11 2 3" xfId="11727" xr:uid="{00000000-0005-0000-0000-0000348D0000}"/>
    <cellStyle name="SAPBEXstdItem 11 2 3 2" xfId="27594" xr:uid="{00000000-0005-0000-0000-0000358D0000}"/>
    <cellStyle name="SAPBEXstdItem 11 2 4" xfId="5505" xr:uid="{00000000-0005-0000-0000-0000368D0000}"/>
    <cellStyle name="SAPBEXstdItem 11 2 4 2" xfId="22710" xr:uid="{00000000-0005-0000-0000-0000378D0000}"/>
    <cellStyle name="SAPBEXstdItem 11 2 5" xfId="17079" xr:uid="{00000000-0005-0000-0000-0000388D0000}"/>
    <cellStyle name="SAPBEXstdItem 11 2 5 2" xfId="32217" xr:uid="{00000000-0005-0000-0000-0000398D0000}"/>
    <cellStyle name="SAPBEXstdItem 11 2 6" xfId="19689" xr:uid="{00000000-0005-0000-0000-00003A8D0000}"/>
    <cellStyle name="SAPBEXstdItem 11 2 6 2" xfId="34636" xr:uid="{00000000-0005-0000-0000-00003B8D0000}"/>
    <cellStyle name="SAPBEXstdItem 11 2 7" xfId="21588" xr:uid="{00000000-0005-0000-0000-00003C8D0000}"/>
    <cellStyle name="SAPBEXstdItem 11 2 7 2" xfId="36514" xr:uid="{00000000-0005-0000-0000-00003D8D0000}"/>
    <cellStyle name="SAPBEXstdItem 11 2 8" xfId="6433" xr:uid="{00000000-0005-0000-0000-00003E8D0000}"/>
    <cellStyle name="SAPBEXstdItem 11 2 9" xfId="38339" xr:uid="{6B4DA00E-5CAD-4F2A-8C21-C724FD4334CC}"/>
    <cellStyle name="SAPBEXstdItem 11 3" xfId="3863" xr:uid="{00000000-0005-0000-0000-00003F8D0000}"/>
    <cellStyle name="SAPBEXstdItem 11 3 2" xfId="9019" xr:uid="{00000000-0005-0000-0000-0000408D0000}"/>
    <cellStyle name="SAPBEXstdItem 11 3 2 2" xfId="25015" xr:uid="{00000000-0005-0000-0000-0000418D0000}"/>
    <cellStyle name="SAPBEXstdItem 11 3 3" xfId="11838" xr:uid="{00000000-0005-0000-0000-0000428D0000}"/>
    <cellStyle name="SAPBEXstdItem 11 3 3 2" xfId="27682" xr:uid="{00000000-0005-0000-0000-0000438D0000}"/>
    <cellStyle name="SAPBEXstdItem 11 3 4" xfId="13932" xr:uid="{00000000-0005-0000-0000-0000448D0000}"/>
    <cellStyle name="SAPBEXstdItem 11 3 4 2" xfId="29515" xr:uid="{00000000-0005-0000-0000-0000458D0000}"/>
    <cellStyle name="SAPBEXstdItem 11 3 5" xfId="17160" xr:uid="{00000000-0005-0000-0000-0000468D0000}"/>
    <cellStyle name="SAPBEXstdItem 11 3 5 2" xfId="32282" xr:uid="{00000000-0005-0000-0000-0000478D0000}"/>
    <cellStyle name="SAPBEXstdItem 11 3 6" xfId="19769" xr:uid="{00000000-0005-0000-0000-0000488D0000}"/>
    <cellStyle name="SAPBEXstdItem 11 3 6 2" xfId="34710" xr:uid="{00000000-0005-0000-0000-0000498D0000}"/>
    <cellStyle name="SAPBEXstdItem 11 3 7" xfId="21167" xr:uid="{00000000-0005-0000-0000-00004A8D0000}"/>
    <cellStyle name="SAPBEXstdItem 11 3 7 2" xfId="36093" xr:uid="{00000000-0005-0000-0000-00004B8D0000}"/>
    <cellStyle name="SAPBEXstdItem 11 4" xfId="5293" xr:uid="{00000000-0005-0000-0000-00004C8D0000}"/>
    <cellStyle name="SAPBEXstdItem 11 4 2" xfId="37087" xr:uid="{00000000-0005-0000-0000-00004D8D0000}"/>
    <cellStyle name="SAPBEXstdItem 11 5" xfId="8996" xr:uid="{00000000-0005-0000-0000-00004E8D0000}"/>
    <cellStyle name="SAPBEXstdItem 11 6" xfId="14173" xr:uid="{00000000-0005-0000-0000-00004F8D0000}"/>
    <cellStyle name="SAPBEXstdItem 11 7" xfId="10401" xr:uid="{00000000-0005-0000-0000-0000508D0000}"/>
    <cellStyle name="SAPBEXstdItem 11 8" xfId="10241" xr:uid="{00000000-0005-0000-0000-0000518D0000}"/>
    <cellStyle name="SAPBEXstdItem 11 9" xfId="18470" xr:uid="{00000000-0005-0000-0000-0000528D0000}"/>
    <cellStyle name="SAPBEXstdItem 12" xfId="1926" xr:uid="{00000000-0005-0000-0000-0000538D0000}"/>
    <cellStyle name="SAPBEXstdItem 12 10" xfId="23065" xr:uid="{00000000-0005-0000-0000-0000548D0000}"/>
    <cellStyle name="SAPBEXstdItem 12 11" xfId="40484" xr:uid="{839D872A-95B9-4EE5-AA42-401D82ED45FE}"/>
    <cellStyle name="SAPBEXstdItem 12 12" xfId="43228" xr:uid="{F8EABC44-9A1A-4FE3-918F-31D4A2E985EF}"/>
    <cellStyle name="SAPBEXstdItem 12 13" xfId="45421" xr:uid="{3E6199C5-FCC1-4CC9-B738-D999F38F5C09}"/>
    <cellStyle name="SAPBEXstdItem 12 14" xfId="47747" xr:uid="{78DD7D70-A388-47A4-8073-0E518206FA0E}"/>
    <cellStyle name="SAPBEXstdItem 12 2" xfId="3734" xr:uid="{00000000-0005-0000-0000-0000558D0000}"/>
    <cellStyle name="SAPBEXstdItem 12 2 10" xfId="44447" xr:uid="{C860C471-9D88-4259-800C-0819E81B160B}"/>
    <cellStyle name="SAPBEXstdItem 12 2 11" xfId="46637" xr:uid="{1AA25363-2A04-4D85-A138-8FCFD2C27FC5}"/>
    <cellStyle name="SAPBEXstdItem 12 2 12" xfId="48955" xr:uid="{C60978F7-2860-427F-A446-8DAE07A6BEDE}"/>
    <cellStyle name="SAPBEXstdItem 12 2 2" xfId="8901" xr:uid="{00000000-0005-0000-0000-0000568D0000}"/>
    <cellStyle name="SAPBEXstdItem 12 2 2 2" xfId="24930" xr:uid="{00000000-0005-0000-0000-0000578D0000}"/>
    <cellStyle name="SAPBEXstdItem 12 2 3" xfId="11728" xr:uid="{00000000-0005-0000-0000-0000588D0000}"/>
    <cellStyle name="SAPBEXstdItem 12 2 3 2" xfId="27595" xr:uid="{00000000-0005-0000-0000-0000598D0000}"/>
    <cellStyle name="SAPBEXstdItem 12 2 4" xfId="10458" xr:uid="{00000000-0005-0000-0000-00005A8D0000}"/>
    <cellStyle name="SAPBEXstdItem 12 2 4 2" xfId="26380" xr:uid="{00000000-0005-0000-0000-00005B8D0000}"/>
    <cellStyle name="SAPBEXstdItem 12 2 5" xfId="17080" xr:uid="{00000000-0005-0000-0000-00005C8D0000}"/>
    <cellStyle name="SAPBEXstdItem 12 2 5 2" xfId="32218" xr:uid="{00000000-0005-0000-0000-00005D8D0000}"/>
    <cellStyle name="SAPBEXstdItem 12 2 6" xfId="19690" xr:uid="{00000000-0005-0000-0000-00005E8D0000}"/>
    <cellStyle name="SAPBEXstdItem 12 2 6 2" xfId="34637" xr:uid="{00000000-0005-0000-0000-00005F8D0000}"/>
    <cellStyle name="SAPBEXstdItem 12 2 7" xfId="21589" xr:uid="{00000000-0005-0000-0000-0000608D0000}"/>
    <cellStyle name="SAPBEXstdItem 12 2 7 2" xfId="36515" xr:uid="{00000000-0005-0000-0000-0000618D0000}"/>
    <cellStyle name="SAPBEXstdItem 12 2 8" xfId="6434" xr:uid="{00000000-0005-0000-0000-0000628D0000}"/>
    <cellStyle name="SAPBEXstdItem 12 2 9" xfId="38338" xr:uid="{ADABCF40-E0BE-4CB0-850B-DA960538E35F}"/>
    <cellStyle name="SAPBEXstdItem 12 3" xfId="3862" xr:uid="{00000000-0005-0000-0000-0000638D0000}"/>
    <cellStyle name="SAPBEXstdItem 12 3 2" xfId="9018" xr:uid="{00000000-0005-0000-0000-0000648D0000}"/>
    <cellStyle name="SAPBEXstdItem 12 3 2 2" xfId="25014" xr:uid="{00000000-0005-0000-0000-0000658D0000}"/>
    <cellStyle name="SAPBEXstdItem 12 3 3" xfId="11837" xr:uid="{00000000-0005-0000-0000-0000668D0000}"/>
    <cellStyle name="SAPBEXstdItem 12 3 3 2" xfId="27681" xr:uid="{00000000-0005-0000-0000-0000678D0000}"/>
    <cellStyle name="SAPBEXstdItem 12 3 4" xfId="6646" xr:uid="{00000000-0005-0000-0000-0000688D0000}"/>
    <cellStyle name="SAPBEXstdItem 12 3 4 2" xfId="23155" xr:uid="{00000000-0005-0000-0000-0000698D0000}"/>
    <cellStyle name="SAPBEXstdItem 12 3 5" xfId="17159" xr:uid="{00000000-0005-0000-0000-00006A8D0000}"/>
    <cellStyle name="SAPBEXstdItem 12 3 5 2" xfId="32281" xr:uid="{00000000-0005-0000-0000-00006B8D0000}"/>
    <cellStyle name="SAPBEXstdItem 12 3 6" xfId="19768" xr:uid="{00000000-0005-0000-0000-00006C8D0000}"/>
    <cellStyle name="SAPBEXstdItem 12 3 6 2" xfId="34709" xr:uid="{00000000-0005-0000-0000-00006D8D0000}"/>
    <cellStyle name="SAPBEXstdItem 12 3 7" xfId="21166" xr:uid="{00000000-0005-0000-0000-00006E8D0000}"/>
    <cellStyle name="SAPBEXstdItem 12 3 7 2" xfId="36092" xr:uid="{00000000-0005-0000-0000-00006F8D0000}"/>
    <cellStyle name="SAPBEXstdItem 12 4" xfId="7177" xr:uid="{00000000-0005-0000-0000-0000708D0000}"/>
    <cellStyle name="SAPBEXstdItem 12 4 2" xfId="37884" xr:uid="{00000000-0005-0000-0000-0000718D0000}"/>
    <cellStyle name="SAPBEXstdItem 12 5" xfId="7485" xr:uid="{00000000-0005-0000-0000-0000728D0000}"/>
    <cellStyle name="SAPBEXstdItem 12 6" xfId="7168" xr:uid="{00000000-0005-0000-0000-0000738D0000}"/>
    <cellStyle name="SAPBEXstdItem 12 7" xfId="6022" xr:uid="{00000000-0005-0000-0000-0000748D0000}"/>
    <cellStyle name="SAPBEXstdItem 12 8" xfId="15726" xr:uid="{00000000-0005-0000-0000-0000758D0000}"/>
    <cellStyle name="SAPBEXstdItem 12 9" xfId="18394" xr:uid="{00000000-0005-0000-0000-0000768D0000}"/>
    <cellStyle name="SAPBEXstdItem 13" xfId="3735" xr:uid="{00000000-0005-0000-0000-0000778D0000}"/>
    <cellStyle name="SAPBEXstdItem 13 10" xfId="45422" xr:uid="{2FEB5B8B-05E8-416D-8028-583E28C94C1E}"/>
    <cellStyle name="SAPBEXstdItem 13 11" xfId="47748" xr:uid="{075D5093-3C56-4BFF-B3BA-5E3902D38033}"/>
    <cellStyle name="SAPBEXstdItem 13 2" xfId="3861" xr:uid="{00000000-0005-0000-0000-0000788D0000}"/>
    <cellStyle name="SAPBEXstdItem 13 2 10" xfId="46638" xr:uid="{98D36445-AB5D-4AE1-96B3-3C59E3D81F31}"/>
    <cellStyle name="SAPBEXstdItem 13 2 11" xfId="48956" xr:uid="{B65A924C-BD0C-4551-8FF4-986DE33E2BA8}"/>
    <cellStyle name="SAPBEXstdItem 13 2 2" xfId="9017" xr:uid="{00000000-0005-0000-0000-0000798D0000}"/>
    <cellStyle name="SAPBEXstdItem 13 2 2 2" xfId="25013" xr:uid="{00000000-0005-0000-0000-00007A8D0000}"/>
    <cellStyle name="SAPBEXstdItem 13 2 3" xfId="11836" xr:uid="{00000000-0005-0000-0000-00007B8D0000}"/>
    <cellStyle name="SAPBEXstdItem 13 2 3 2" xfId="27680" xr:uid="{00000000-0005-0000-0000-00007C8D0000}"/>
    <cellStyle name="SAPBEXstdItem 13 2 4" xfId="15464" xr:uid="{00000000-0005-0000-0000-00007D8D0000}"/>
    <cellStyle name="SAPBEXstdItem 13 2 4 2" xfId="30832" xr:uid="{00000000-0005-0000-0000-00007E8D0000}"/>
    <cellStyle name="SAPBEXstdItem 13 2 5" xfId="17158" xr:uid="{00000000-0005-0000-0000-00007F8D0000}"/>
    <cellStyle name="SAPBEXstdItem 13 2 5 2" xfId="32280" xr:uid="{00000000-0005-0000-0000-0000808D0000}"/>
    <cellStyle name="SAPBEXstdItem 13 2 6" xfId="19767" xr:uid="{00000000-0005-0000-0000-0000818D0000}"/>
    <cellStyle name="SAPBEXstdItem 13 2 6 2" xfId="34708" xr:uid="{00000000-0005-0000-0000-0000828D0000}"/>
    <cellStyle name="SAPBEXstdItem 13 2 7" xfId="21400" xr:uid="{00000000-0005-0000-0000-0000838D0000}"/>
    <cellStyle name="SAPBEXstdItem 13 2 7 2" xfId="36326" xr:uid="{00000000-0005-0000-0000-0000848D0000}"/>
    <cellStyle name="SAPBEXstdItem 13 2 8" xfId="38337" xr:uid="{B15128C4-F546-49B7-9352-22120A98D11A}"/>
    <cellStyle name="SAPBEXstdItem 13 2 9" xfId="44448" xr:uid="{9B60ECDF-D899-4EB2-A263-F42E49FCBDF8}"/>
    <cellStyle name="SAPBEXstdItem 13 3" xfId="8902" xr:uid="{00000000-0005-0000-0000-0000858D0000}"/>
    <cellStyle name="SAPBEXstdItem 13 3 2" xfId="24931" xr:uid="{00000000-0005-0000-0000-0000868D0000}"/>
    <cellStyle name="SAPBEXstdItem 13 4" xfId="11729" xr:uid="{00000000-0005-0000-0000-0000878D0000}"/>
    <cellStyle name="SAPBEXstdItem 13 4 2" xfId="27596" xr:uid="{00000000-0005-0000-0000-0000888D0000}"/>
    <cellStyle name="SAPBEXstdItem 13 5" xfId="7460" xr:uid="{00000000-0005-0000-0000-0000898D0000}"/>
    <cellStyle name="SAPBEXstdItem 13 5 2" xfId="23646" xr:uid="{00000000-0005-0000-0000-00008A8D0000}"/>
    <cellStyle name="SAPBEXstdItem 13 6" xfId="17081" xr:uid="{00000000-0005-0000-0000-00008B8D0000}"/>
    <cellStyle name="SAPBEXstdItem 13 6 2" xfId="32219" xr:uid="{00000000-0005-0000-0000-00008C8D0000}"/>
    <cellStyle name="SAPBEXstdItem 13 7" xfId="19691" xr:uid="{00000000-0005-0000-0000-00008D8D0000}"/>
    <cellStyle name="SAPBEXstdItem 13 7 2" xfId="34638" xr:uid="{00000000-0005-0000-0000-00008E8D0000}"/>
    <cellStyle name="SAPBEXstdItem 13 8" xfId="39344" xr:uid="{5374E143-6DE0-4847-B4E3-19160805DBCF}"/>
    <cellStyle name="SAPBEXstdItem 13 9" xfId="43229" xr:uid="{08963164-7F60-4937-8F12-9A66D7B3401A}"/>
    <cellStyle name="SAPBEXstdItem 14" xfId="3736" xr:uid="{00000000-0005-0000-0000-00008F8D0000}"/>
    <cellStyle name="SAPBEXstdItem 14 10" xfId="45423" xr:uid="{CC703D34-6BB1-442E-BA10-F31BD58CC4EA}"/>
    <cellStyle name="SAPBEXstdItem 14 11" xfId="47749" xr:uid="{7E78573B-2437-4B30-8BB9-8EE7B53D9505}"/>
    <cellStyle name="SAPBEXstdItem 14 2" xfId="3860" xr:uid="{00000000-0005-0000-0000-0000908D0000}"/>
    <cellStyle name="SAPBEXstdItem 14 2 10" xfId="46639" xr:uid="{0BA06C90-CB70-4165-B430-F9B8373EEC45}"/>
    <cellStyle name="SAPBEXstdItem 14 2 11" xfId="48957" xr:uid="{A36F3BD7-AF51-4BDA-9B84-535346DD8483}"/>
    <cellStyle name="SAPBEXstdItem 14 2 2" xfId="9016" xr:uid="{00000000-0005-0000-0000-0000918D0000}"/>
    <cellStyle name="SAPBEXstdItem 14 2 2 2" xfId="25012" xr:uid="{00000000-0005-0000-0000-0000928D0000}"/>
    <cellStyle name="SAPBEXstdItem 14 2 3" xfId="11835" xr:uid="{00000000-0005-0000-0000-0000938D0000}"/>
    <cellStyle name="SAPBEXstdItem 14 2 3 2" xfId="27679" xr:uid="{00000000-0005-0000-0000-0000948D0000}"/>
    <cellStyle name="SAPBEXstdItem 14 2 4" xfId="14942" xr:uid="{00000000-0005-0000-0000-0000958D0000}"/>
    <cellStyle name="SAPBEXstdItem 14 2 4 2" xfId="30393" xr:uid="{00000000-0005-0000-0000-0000968D0000}"/>
    <cellStyle name="SAPBEXstdItem 14 2 5" xfId="17157" xr:uid="{00000000-0005-0000-0000-0000978D0000}"/>
    <cellStyle name="SAPBEXstdItem 14 2 5 2" xfId="32279" xr:uid="{00000000-0005-0000-0000-0000988D0000}"/>
    <cellStyle name="SAPBEXstdItem 14 2 6" xfId="19766" xr:uid="{00000000-0005-0000-0000-0000998D0000}"/>
    <cellStyle name="SAPBEXstdItem 14 2 6 2" xfId="34707" xr:uid="{00000000-0005-0000-0000-00009A8D0000}"/>
    <cellStyle name="SAPBEXstdItem 14 2 7" xfId="22023" xr:uid="{00000000-0005-0000-0000-00009B8D0000}"/>
    <cellStyle name="SAPBEXstdItem 14 2 7 2" xfId="36942" xr:uid="{00000000-0005-0000-0000-00009C8D0000}"/>
    <cellStyle name="SAPBEXstdItem 14 2 8" xfId="38336" xr:uid="{6D753913-5746-4E01-9899-23AC82EF58A0}"/>
    <cellStyle name="SAPBEXstdItem 14 2 9" xfId="44449" xr:uid="{B1862FC6-E35A-4A9D-BB35-495F282BF838}"/>
    <cellStyle name="SAPBEXstdItem 14 3" xfId="8903" xr:uid="{00000000-0005-0000-0000-00009D8D0000}"/>
    <cellStyle name="SAPBEXstdItem 14 3 2" xfId="24932" xr:uid="{00000000-0005-0000-0000-00009E8D0000}"/>
    <cellStyle name="SAPBEXstdItem 14 4" xfId="11730" xr:uid="{00000000-0005-0000-0000-00009F8D0000}"/>
    <cellStyle name="SAPBEXstdItem 14 4 2" xfId="27597" xr:uid="{00000000-0005-0000-0000-0000A08D0000}"/>
    <cellStyle name="SAPBEXstdItem 14 5" xfId="13712" xr:uid="{00000000-0005-0000-0000-0000A18D0000}"/>
    <cellStyle name="SAPBEXstdItem 14 5 2" xfId="29325" xr:uid="{00000000-0005-0000-0000-0000A28D0000}"/>
    <cellStyle name="SAPBEXstdItem 14 6" xfId="17082" xr:uid="{00000000-0005-0000-0000-0000A38D0000}"/>
    <cellStyle name="SAPBEXstdItem 14 6 2" xfId="32220" xr:uid="{00000000-0005-0000-0000-0000A48D0000}"/>
    <cellStyle name="SAPBEXstdItem 14 7" xfId="19692" xr:uid="{00000000-0005-0000-0000-0000A58D0000}"/>
    <cellStyle name="SAPBEXstdItem 14 7 2" xfId="34639" xr:uid="{00000000-0005-0000-0000-0000A68D0000}"/>
    <cellStyle name="SAPBEXstdItem 14 8" xfId="39343" xr:uid="{A74639E4-893F-4DCD-91CD-ED1E80C26BEF}"/>
    <cellStyle name="SAPBEXstdItem 14 9" xfId="43230" xr:uid="{3DC1FC78-E688-48FF-A358-D7ACC23B87C1}"/>
    <cellStyle name="SAPBEXstdItem 15" xfId="3737" xr:uid="{00000000-0005-0000-0000-0000A78D0000}"/>
    <cellStyle name="SAPBEXstdItem 15 10" xfId="45424" xr:uid="{9DA0A743-5DDB-45A7-82B5-E81E3D4A589C}"/>
    <cellStyle name="SAPBEXstdItem 15 11" xfId="47750" xr:uid="{B76E7228-A086-48C2-AF1A-9CAB997B6D7D}"/>
    <cellStyle name="SAPBEXstdItem 15 2" xfId="2152" xr:uid="{00000000-0005-0000-0000-0000A88D0000}"/>
    <cellStyle name="SAPBEXstdItem 15 2 10" xfId="46640" xr:uid="{64F4B543-F689-444F-A3AC-ECE59A332FC0}"/>
    <cellStyle name="SAPBEXstdItem 15 2 11" xfId="48958" xr:uid="{8D660AF5-C0A5-47CE-9EA4-E0E86A58464A}"/>
    <cellStyle name="SAPBEXstdItem 15 2 2" xfId="7392" xr:uid="{00000000-0005-0000-0000-0000A98D0000}"/>
    <cellStyle name="SAPBEXstdItem 15 2 2 2" xfId="23591" xr:uid="{00000000-0005-0000-0000-0000AA8D0000}"/>
    <cellStyle name="SAPBEXstdItem 15 2 3" xfId="10232" xr:uid="{00000000-0005-0000-0000-0000AB8D0000}"/>
    <cellStyle name="SAPBEXstdItem 15 2 3 2" xfId="26195" xr:uid="{00000000-0005-0000-0000-0000AC8D0000}"/>
    <cellStyle name="SAPBEXstdItem 15 2 4" xfId="14696" xr:uid="{00000000-0005-0000-0000-0000AD8D0000}"/>
    <cellStyle name="SAPBEXstdItem 15 2 4 2" xfId="30181" xr:uid="{00000000-0005-0000-0000-0000AE8D0000}"/>
    <cellStyle name="SAPBEXstdItem 15 2 5" xfId="15681" xr:uid="{00000000-0005-0000-0000-0000AF8D0000}"/>
    <cellStyle name="SAPBEXstdItem 15 2 5 2" xfId="30976" xr:uid="{00000000-0005-0000-0000-0000B08D0000}"/>
    <cellStyle name="SAPBEXstdItem 15 2 6" xfId="18365" xr:uid="{00000000-0005-0000-0000-0000B18D0000}"/>
    <cellStyle name="SAPBEXstdItem 15 2 6 2" xfId="33428" xr:uid="{00000000-0005-0000-0000-0000B28D0000}"/>
    <cellStyle name="SAPBEXstdItem 15 2 7" xfId="22029" xr:uid="{00000000-0005-0000-0000-0000B38D0000}"/>
    <cellStyle name="SAPBEXstdItem 15 2 7 2" xfId="36948" xr:uid="{00000000-0005-0000-0000-0000B48D0000}"/>
    <cellStyle name="SAPBEXstdItem 15 2 8" xfId="38335" xr:uid="{236D5A78-1BF2-4D2F-9574-11DCF2053BB3}"/>
    <cellStyle name="SAPBEXstdItem 15 2 9" xfId="44450" xr:uid="{16F86E8F-57A0-4EC7-B08A-AD99A8375266}"/>
    <cellStyle name="SAPBEXstdItem 15 3" xfId="8904" xr:uid="{00000000-0005-0000-0000-0000B58D0000}"/>
    <cellStyle name="SAPBEXstdItem 15 3 2" xfId="24933" xr:uid="{00000000-0005-0000-0000-0000B68D0000}"/>
    <cellStyle name="SAPBEXstdItem 15 4" xfId="11731" xr:uid="{00000000-0005-0000-0000-0000B78D0000}"/>
    <cellStyle name="SAPBEXstdItem 15 4 2" xfId="27598" xr:uid="{00000000-0005-0000-0000-0000B88D0000}"/>
    <cellStyle name="SAPBEXstdItem 15 5" xfId="10501" xr:uid="{00000000-0005-0000-0000-0000B98D0000}"/>
    <cellStyle name="SAPBEXstdItem 15 5 2" xfId="26423" xr:uid="{00000000-0005-0000-0000-0000BA8D0000}"/>
    <cellStyle name="SAPBEXstdItem 15 6" xfId="17083" xr:uid="{00000000-0005-0000-0000-0000BB8D0000}"/>
    <cellStyle name="SAPBEXstdItem 15 6 2" xfId="32221" xr:uid="{00000000-0005-0000-0000-0000BC8D0000}"/>
    <cellStyle name="SAPBEXstdItem 15 7" xfId="19693" xr:uid="{00000000-0005-0000-0000-0000BD8D0000}"/>
    <cellStyle name="SAPBEXstdItem 15 7 2" xfId="34640" xr:uid="{00000000-0005-0000-0000-0000BE8D0000}"/>
    <cellStyle name="SAPBEXstdItem 15 8" xfId="40481" xr:uid="{50084843-5142-4DD6-B7ED-C3C92F7C3753}"/>
    <cellStyle name="SAPBEXstdItem 15 9" xfId="43231" xr:uid="{0BCC0618-F277-43BC-BC3B-3A977DD44DB5}"/>
    <cellStyle name="SAPBEXstdItem 16" xfId="2127" xr:uid="{00000000-0005-0000-0000-0000BF8D0000}"/>
    <cellStyle name="SAPBEXstdItem 16 10" xfId="46676" xr:uid="{5A513AF0-FC8D-4D26-B964-D83B08567766}"/>
    <cellStyle name="SAPBEXstdItem 16 11" xfId="48993" xr:uid="{DB12B985-DE06-47AB-89DB-1981CB890EF5}"/>
    <cellStyle name="SAPBEXstdItem 16 2" xfId="7367" xr:uid="{00000000-0005-0000-0000-0000C08D0000}"/>
    <cellStyle name="SAPBEXstdItem 16 2 2" xfId="23570" xr:uid="{00000000-0005-0000-0000-0000C18D0000}"/>
    <cellStyle name="SAPBEXstdItem 16 3" xfId="10208" xr:uid="{00000000-0005-0000-0000-0000C28D0000}"/>
    <cellStyle name="SAPBEXstdItem 16 3 2" xfId="26172" xr:uid="{00000000-0005-0000-0000-0000C38D0000}"/>
    <cellStyle name="SAPBEXstdItem 16 4" xfId="15407" xr:uid="{00000000-0005-0000-0000-0000C48D0000}"/>
    <cellStyle name="SAPBEXstdItem 16 4 2" xfId="30793" xr:uid="{00000000-0005-0000-0000-0000C58D0000}"/>
    <cellStyle name="SAPBEXstdItem 16 5" xfId="15656" xr:uid="{00000000-0005-0000-0000-0000C68D0000}"/>
    <cellStyle name="SAPBEXstdItem 16 5 2" xfId="30955" xr:uid="{00000000-0005-0000-0000-0000C78D0000}"/>
    <cellStyle name="SAPBEXstdItem 16 6" xfId="18343" xr:uid="{00000000-0005-0000-0000-0000C88D0000}"/>
    <cellStyle name="SAPBEXstdItem 16 6 2" xfId="33407" xr:uid="{00000000-0005-0000-0000-0000C98D0000}"/>
    <cellStyle name="SAPBEXstdItem 16 7" xfId="22101" xr:uid="{00000000-0005-0000-0000-0000CA8D0000}"/>
    <cellStyle name="SAPBEXstdItem 16 7 2" xfId="37014" xr:uid="{00000000-0005-0000-0000-0000CB8D0000}"/>
    <cellStyle name="SAPBEXstdItem 16 8" xfId="39038" xr:uid="{7901705A-77E8-4F5B-987E-0460ECF997A4}"/>
    <cellStyle name="SAPBEXstdItem 16 9" xfId="44488" xr:uid="{6CEE5149-B788-46D0-A584-D6B2B6C98BB2}"/>
    <cellStyle name="SAPBEXstdItem 17" xfId="5983" xr:uid="{00000000-0005-0000-0000-0000CC8D0000}"/>
    <cellStyle name="SAPBEXstdItem 17 2" xfId="22952" xr:uid="{00000000-0005-0000-0000-0000CD8D0000}"/>
    <cellStyle name="SAPBEXstdItem 17 3" xfId="40388" xr:uid="{C09C6340-9E62-4FB4-9923-F37E73E3E857}"/>
    <cellStyle name="SAPBEXstdItem 17 4" xfId="38849" xr:uid="{B8348AB2-AAD6-44F5-A755-1A34E58C8787}"/>
    <cellStyle name="SAPBEXstdItem 17 5" xfId="45546" xr:uid="{CF7498D9-9003-4204-AEB9-9540043107B8}"/>
    <cellStyle name="SAPBEXstdItem 17 6" xfId="47868" xr:uid="{0F3DA2D0-5329-4822-9AC9-A0220DCCBC86}"/>
    <cellStyle name="SAPBEXstdItem 18" xfId="7106" xr:uid="{00000000-0005-0000-0000-0000CE8D0000}"/>
    <cellStyle name="SAPBEXstdItem 18 2" xfId="23409" xr:uid="{00000000-0005-0000-0000-0000CF8D0000}"/>
    <cellStyle name="SAPBEXstdItem 19" xfId="14133" xr:uid="{00000000-0005-0000-0000-0000D08D0000}"/>
    <cellStyle name="SAPBEXstdItem 19 2" xfId="29713" xr:uid="{00000000-0005-0000-0000-0000D18D0000}"/>
    <cellStyle name="SAPBEXstdItem 2" xfId="980" xr:uid="{00000000-0005-0000-0000-0000D28D0000}"/>
    <cellStyle name="SAPBEXstdItem 2 10" xfId="18469" xr:uid="{00000000-0005-0000-0000-0000D38D0000}"/>
    <cellStyle name="SAPBEXstdItem 2 11" xfId="22190" xr:uid="{00000000-0005-0000-0000-0000D48D0000}"/>
    <cellStyle name="SAPBEXstdItem 2 12" xfId="22506" xr:uid="{00000000-0005-0000-0000-0000D58D0000}"/>
    <cellStyle name="SAPBEXstdItem 2 13" xfId="38297" xr:uid="{BC4F9637-0CED-400F-8B75-771BBC7FDE85}"/>
    <cellStyle name="SAPBEXstdItem 2 14" xfId="40180" xr:uid="{B5507E57-00C0-42B3-8D52-94822923F2A2}"/>
    <cellStyle name="SAPBEXstdItem 2 15" xfId="43322" xr:uid="{06027803-1FA0-4D0A-B888-39D2D21AD3ED}"/>
    <cellStyle name="SAPBEXstdItem 2 16" xfId="43395" xr:uid="{DE094F9B-EF5B-43CA-B1A9-5F40ADAAE85E}"/>
    <cellStyle name="SAPBEXstdItem 2 2" xfId="981" xr:uid="{00000000-0005-0000-0000-0000D68D0000}"/>
    <cellStyle name="SAPBEXstdItem 2 2 10" xfId="18468" xr:uid="{00000000-0005-0000-0000-0000D78D0000}"/>
    <cellStyle name="SAPBEXstdItem 2 2 10 2" xfId="33501" xr:uid="{00000000-0005-0000-0000-0000D88D0000}"/>
    <cellStyle name="SAPBEXstdItem 2 2 11" xfId="5142" xr:uid="{00000000-0005-0000-0000-0000D98D0000}"/>
    <cellStyle name="SAPBEXstdItem 2 2 12" xfId="6238" xr:uid="{00000000-0005-0000-0000-0000DA8D0000}"/>
    <cellStyle name="SAPBEXstdItem 2 2 13" xfId="38298" xr:uid="{B56E9AF5-D8C3-4994-90ED-64B014AC67F9}"/>
    <cellStyle name="SAPBEXstdItem 2 2 14" xfId="41315" xr:uid="{31863135-6787-424B-A54C-0422E014101C}"/>
    <cellStyle name="SAPBEXstdItem 2 2 15" xfId="44526" xr:uid="{7BC5630A-D3FF-4B22-88A2-D614266B8054}"/>
    <cellStyle name="SAPBEXstdItem 2 2 16" xfId="38944" xr:uid="{CD3F51B6-D28D-4D5E-831D-996CC311AC01}"/>
    <cellStyle name="SAPBEXstdItem 2 2 2" xfId="982" xr:uid="{00000000-0005-0000-0000-0000DB8D0000}"/>
    <cellStyle name="SAPBEXstdItem 2 2 2 10" xfId="41451" xr:uid="{B74AE6CC-9D47-41C0-9D20-E9A010A8F0EB}"/>
    <cellStyle name="SAPBEXstdItem 2 2 2 11" xfId="38955" xr:uid="{F8B77455-29F8-402E-8AA4-C8E43FA65A09}"/>
    <cellStyle name="SAPBEXstdItem 2 2 2 12" xfId="46753" xr:uid="{B472C01F-AEEC-43EF-90E5-905EC45AE55A}"/>
    <cellStyle name="SAPBEXstdItem 2 2 2 13" xfId="49069" xr:uid="{F868B83B-F0AE-490D-9429-5953BCE5EA3E}"/>
    <cellStyle name="SAPBEXstdItem 2 2 2 2" xfId="2007" xr:uid="{00000000-0005-0000-0000-0000DC8D0000}"/>
    <cellStyle name="SAPBEXstdItem 2 2 2 2 2" xfId="7252" xr:uid="{00000000-0005-0000-0000-0000DD8D0000}"/>
    <cellStyle name="SAPBEXstdItem 2 2 2 2 2 2" xfId="37887" xr:uid="{00000000-0005-0000-0000-0000DE8D0000}"/>
    <cellStyle name="SAPBEXstdItem 2 2 2 2 3" xfId="7412" xr:uid="{00000000-0005-0000-0000-0000DF8D0000}"/>
    <cellStyle name="SAPBEXstdItem 2 2 2 2 4" xfId="15417" xr:uid="{00000000-0005-0000-0000-0000E08D0000}"/>
    <cellStyle name="SAPBEXstdItem 2 2 2 2 5" xfId="14689" xr:uid="{00000000-0005-0000-0000-0000E18D0000}"/>
    <cellStyle name="SAPBEXstdItem 2 2 2 2 6" xfId="15683" xr:uid="{00000000-0005-0000-0000-0000E28D0000}"/>
    <cellStyle name="SAPBEXstdItem 2 2 2 2 7" xfId="18368" xr:uid="{00000000-0005-0000-0000-0000E38D0000}"/>
    <cellStyle name="SAPBEXstdItem 2 2 2 2 8" xfId="23067" xr:uid="{00000000-0005-0000-0000-0000E48D0000}"/>
    <cellStyle name="SAPBEXstdItem 2 2 2 3" xfId="5290" xr:uid="{00000000-0005-0000-0000-0000E58D0000}"/>
    <cellStyle name="SAPBEXstdItem 2 2 2 3 2" xfId="22586" xr:uid="{00000000-0005-0000-0000-0000E68D0000}"/>
    <cellStyle name="SAPBEXstdItem 2 2 2 4" xfId="7616" xr:uid="{00000000-0005-0000-0000-0000E78D0000}"/>
    <cellStyle name="SAPBEXstdItem 2 2 2 4 2" xfId="23756" xr:uid="{00000000-0005-0000-0000-0000E88D0000}"/>
    <cellStyle name="SAPBEXstdItem 2 2 2 5" xfId="14734" xr:uid="{00000000-0005-0000-0000-0000E98D0000}"/>
    <cellStyle name="SAPBEXstdItem 2 2 2 5 2" xfId="30206" xr:uid="{00000000-0005-0000-0000-0000EA8D0000}"/>
    <cellStyle name="SAPBEXstdItem 2 2 2 6" xfId="5863" xr:uid="{00000000-0005-0000-0000-0000EB8D0000}"/>
    <cellStyle name="SAPBEXstdItem 2 2 2 6 2" xfId="22863" xr:uid="{00000000-0005-0000-0000-0000EC8D0000}"/>
    <cellStyle name="SAPBEXstdItem 2 2 2 7" xfId="6561" xr:uid="{00000000-0005-0000-0000-0000ED8D0000}"/>
    <cellStyle name="SAPBEXstdItem 2 2 2 7 2" xfId="23118" xr:uid="{00000000-0005-0000-0000-0000EE8D0000}"/>
    <cellStyle name="SAPBEXstdItem 2 2 2 8" xfId="10261" xr:uid="{00000000-0005-0000-0000-0000EF8D0000}"/>
    <cellStyle name="SAPBEXstdItem 2 2 2 8 2" xfId="26217" xr:uid="{00000000-0005-0000-0000-0000F08D0000}"/>
    <cellStyle name="SAPBEXstdItem 2 2 2 9" xfId="5143" xr:uid="{00000000-0005-0000-0000-0000F18D0000}"/>
    <cellStyle name="SAPBEXstdItem 2 2 3" xfId="1927" xr:uid="{00000000-0005-0000-0000-0000F28D0000}"/>
    <cellStyle name="SAPBEXstdItem 2 2 3 10" xfId="41450" xr:uid="{00F5B498-A2E2-4464-B3FB-773E58C381DA}"/>
    <cellStyle name="SAPBEXstdItem 2 2 3 11" xfId="38956" xr:uid="{395C113E-4C61-464C-8BD2-B7D5F53CC612}"/>
    <cellStyle name="SAPBEXstdItem 2 2 3 12" xfId="46752" xr:uid="{59D3408A-E09E-4094-8721-2D121714C3B8}"/>
    <cellStyle name="SAPBEXstdItem 2 2 3 13" xfId="49068" xr:uid="{25374D56-A35F-45AC-9447-D303B5E9149D}"/>
    <cellStyle name="SAPBEXstdItem 2 2 3 2" xfId="7178" xr:uid="{00000000-0005-0000-0000-0000F38D0000}"/>
    <cellStyle name="SAPBEXstdItem 2 2 3 2 2" xfId="23457" xr:uid="{00000000-0005-0000-0000-0000F48D0000}"/>
    <cellStyle name="SAPBEXstdItem 2 2 3 3" xfId="7484" xr:uid="{00000000-0005-0000-0000-0000F58D0000}"/>
    <cellStyle name="SAPBEXstdItem 2 2 3 3 2" xfId="23663" xr:uid="{00000000-0005-0000-0000-0000F68D0000}"/>
    <cellStyle name="SAPBEXstdItem 2 2 3 4" xfId="14512" xr:uid="{00000000-0005-0000-0000-0000F78D0000}"/>
    <cellStyle name="SAPBEXstdItem 2 2 3 4 2" xfId="30021" xr:uid="{00000000-0005-0000-0000-0000F88D0000}"/>
    <cellStyle name="SAPBEXstdItem 2 2 3 5" xfId="14682" xr:uid="{00000000-0005-0000-0000-0000F98D0000}"/>
    <cellStyle name="SAPBEXstdItem 2 2 3 5 2" xfId="30173" xr:uid="{00000000-0005-0000-0000-0000FA8D0000}"/>
    <cellStyle name="SAPBEXstdItem 2 2 3 6" xfId="15725" xr:uid="{00000000-0005-0000-0000-0000FB8D0000}"/>
    <cellStyle name="SAPBEXstdItem 2 2 3 6 2" xfId="31001" xr:uid="{00000000-0005-0000-0000-0000FC8D0000}"/>
    <cellStyle name="SAPBEXstdItem 2 2 3 7" xfId="18393" xr:uid="{00000000-0005-0000-0000-0000FD8D0000}"/>
    <cellStyle name="SAPBEXstdItem 2 2 3 7 2" xfId="33454" xr:uid="{00000000-0005-0000-0000-0000FE8D0000}"/>
    <cellStyle name="SAPBEXstdItem 2 2 3 8" xfId="6099" xr:uid="{00000000-0005-0000-0000-0000FF8D0000}"/>
    <cellStyle name="SAPBEXstdItem 2 2 3 9" xfId="22239" xr:uid="{00000000-0005-0000-0000-0000008E0000}"/>
    <cellStyle name="SAPBEXstdItem 2 2 4" xfId="2005" xr:uid="{00000000-0005-0000-0000-0000018E0000}"/>
    <cellStyle name="SAPBEXstdItem 2 2 4 10" xfId="38847" xr:uid="{1A7277DC-9441-4767-A4E3-52109DE0256F}"/>
    <cellStyle name="SAPBEXstdItem 2 2 4 11" xfId="45548" xr:uid="{3F2AC1BB-1A3E-4171-A3DF-536A0EC16D4E}"/>
    <cellStyle name="SAPBEXstdItem 2 2 4 12" xfId="47870" xr:uid="{A5603C1D-C4B3-4447-A3A6-6B3E72E13987}"/>
    <cellStyle name="SAPBEXstdItem 2 2 4 2" xfId="7250" xr:uid="{00000000-0005-0000-0000-0000028E0000}"/>
    <cellStyle name="SAPBEXstdItem 2 2 4 2 2" xfId="37886" xr:uid="{00000000-0005-0000-0000-0000038E0000}"/>
    <cellStyle name="SAPBEXstdItem 2 2 4 3" xfId="7414" xr:uid="{00000000-0005-0000-0000-0000048E0000}"/>
    <cellStyle name="SAPBEXstdItem 2 2 4 4" xfId="13463" xr:uid="{00000000-0005-0000-0000-0000058E0000}"/>
    <cellStyle name="SAPBEXstdItem 2 2 4 5" xfId="14688" xr:uid="{00000000-0005-0000-0000-0000068E0000}"/>
    <cellStyle name="SAPBEXstdItem 2 2 4 6" xfId="15685" xr:uid="{00000000-0005-0000-0000-0000078E0000}"/>
    <cellStyle name="SAPBEXstdItem 2 2 4 7" xfId="18370" xr:uid="{00000000-0005-0000-0000-0000088E0000}"/>
    <cellStyle name="SAPBEXstdItem 2 2 4 8" xfId="23066" xr:uid="{00000000-0005-0000-0000-0000098E0000}"/>
    <cellStyle name="SAPBEXstdItem 2 2 4 9" xfId="40390" xr:uid="{52FC42B4-D98E-4AFD-91D7-1BBC13583DF1}"/>
    <cellStyle name="SAPBEXstdItem 2 2 5" xfId="5291" xr:uid="{00000000-0005-0000-0000-00000A8E0000}"/>
    <cellStyle name="SAPBEXstdItem 2 2 5 2" xfId="22587" xr:uid="{00000000-0005-0000-0000-00000B8E0000}"/>
    <cellStyle name="SAPBEXstdItem 2 2 6" xfId="7617" xr:uid="{00000000-0005-0000-0000-00000C8E0000}"/>
    <cellStyle name="SAPBEXstdItem 2 2 6 2" xfId="23757" xr:uid="{00000000-0005-0000-0000-00000D8E0000}"/>
    <cellStyle name="SAPBEXstdItem 2 2 7" xfId="13395" xr:uid="{00000000-0005-0000-0000-00000E8E0000}"/>
    <cellStyle name="SAPBEXstdItem 2 2 7 2" xfId="29076" xr:uid="{00000000-0005-0000-0000-00000F8E0000}"/>
    <cellStyle name="SAPBEXstdItem 2 2 8" xfId="5835" xr:uid="{00000000-0005-0000-0000-0000108E0000}"/>
    <cellStyle name="SAPBEXstdItem 2 2 8 2" xfId="22850" xr:uid="{00000000-0005-0000-0000-0000118E0000}"/>
    <cellStyle name="SAPBEXstdItem 2 2 9" xfId="14770" xr:uid="{00000000-0005-0000-0000-0000128E0000}"/>
    <cellStyle name="SAPBEXstdItem 2 2 9 2" xfId="30223" xr:uid="{00000000-0005-0000-0000-0000138E0000}"/>
    <cellStyle name="SAPBEXstdItem 2 3" xfId="983" xr:uid="{00000000-0005-0000-0000-0000148E0000}"/>
    <cellStyle name="SAPBEXstdItem 2 3 10" xfId="44562" xr:uid="{EA0F299C-4C06-4AE7-AAAB-1971A463A2C4}"/>
    <cellStyle name="SAPBEXstdItem 2 3 11" xfId="46751" xr:uid="{39120719-D05A-4923-BAB4-AD185FDD9FB1}"/>
    <cellStyle name="SAPBEXstdItem 2 3 12" xfId="49067" xr:uid="{C9532CB6-C8D9-4B5F-A672-B4176C0DE47D}"/>
    <cellStyle name="SAPBEXstdItem 2 3 2" xfId="5289" xr:uid="{00000000-0005-0000-0000-0000158E0000}"/>
    <cellStyle name="SAPBEXstdItem 2 3 2 2" xfId="37085" xr:uid="{00000000-0005-0000-0000-0000168E0000}"/>
    <cellStyle name="SAPBEXstdItem 2 3 2 3" xfId="42407" xr:uid="{440DDE0B-6C30-4834-A687-9D3132314C44}"/>
    <cellStyle name="SAPBEXstdItem 2 3 2 4" xfId="44875" xr:uid="{7683CF21-4DA4-4096-AC1C-79AD7E538622}"/>
    <cellStyle name="SAPBEXstdItem 2 3 2 5" xfId="46939" xr:uid="{2DB21F18-68EB-4DA3-A573-2C5506CFC03C}"/>
    <cellStyle name="SAPBEXstdItem 2 3 2 6" xfId="49237" xr:uid="{78BFF2A1-55F7-4C5A-9DE1-B9B60F8D2F39}"/>
    <cellStyle name="SAPBEXstdItem 2 3 3" xfId="7615" xr:uid="{00000000-0005-0000-0000-0000178E0000}"/>
    <cellStyle name="SAPBEXstdItem 2 3 4" xfId="14174" xr:uid="{00000000-0005-0000-0000-0000188E0000}"/>
    <cellStyle name="SAPBEXstdItem 2 3 5" xfId="11831" xr:uid="{00000000-0005-0000-0000-0000198E0000}"/>
    <cellStyle name="SAPBEXstdItem 2 3 6" xfId="10387" xr:uid="{00000000-0005-0000-0000-00001A8E0000}"/>
    <cellStyle name="SAPBEXstdItem 2 3 7" xfId="12966" xr:uid="{00000000-0005-0000-0000-00001B8E0000}"/>
    <cellStyle name="SAPBEXstdItem 2 3 8" xfId="22507" xr:uid="{00000000-0005-0000-0000-00001C8E0000}"/>
    <cellStyle name="SAPBEXstdItem 2 3 9" xfId="38957" xr:uid="{E4D684F3-7941-432B-8654-BEEB9EA799F6}"/>
    <cellStyle name="SAPBEXstdItem 2 4" xfId="2294" xr:uid="{00000000-0005-0000-0000-00001D8E0000}"/>
    <cellStyle name="SAPBEXstdItem 2 4 10" xfId="40389" xr:uid="{DA3F78D2-1744-47C8-A120-CE88994AAFE1}"/>
    <cellStyle name="SAPBEXstdItem 2 4 11" xfId="38848" xr:uid="{0F5F1732-CC34-4D2B-BECA-09DEB260A6C1}"/>
    <cellStyle name="SAPBEXstdItem 2 4 12" xfId="45547" xr:uid="{B561AE14-0AB5-47E3-84FF-A297471A0B61}"/>
    <cellStyle name="SAPBEXstdItem 2 4 13" xfId="47869" xr:uid="{FD1ACE96-8415-4BC9-B2E0-B0683DF08F82}"/>
    <cellStyle name="SAPBEXstdItem 2 4 2" xfId="7514" xr:uid="{00000000-0005-0000-0000-00001E8E0000}"/>
    <cellStyle name="SAPBEXstdItem 2 4 2 2" xfId="23687" xr:uid="{00000000-0005-0000-0000-00001F8E0000}"/>
    <cellStyle name="SAPBEXstdItem 2 4 3" xfId="10339" xr:uid="{00000000-0005-0000-0000-0000208E0000}"/>
    <cellStyle name="SAPBEXstdItem 2 4 3 2" xfId="26278" xr:uid="{00000000-0005-0000-0000-0000218E0000}"/>
    <cellStyle name="SAPBEXstdItem 2 4 4" xfId="5795" xr:uid="{00000000-0005-0000-0000-0000228E0000}"/>
    <cellStyle name="SAPBEXstdItem 2 4 4 2" xfId="22830" xr:uid="{00000000-0005-0000-0000-0000238E0000}"/>
    <cellStyle name="SAPBEXstdItem 2 4 5" xfId="15764" xr:uid="{00000000-0005-0000-0000-0000248E0000}"/>
    <cellStyle name="SAPBEXstdItem 2 4 5 2" xfId="31029" xr:uid="{00000000-0005-0000-0000-0000258E0000}"/>
    <cellStyle name="SAPBEXstdItem 2 4 6" xfId="18421" xr:uid="{00000000-0005-0000-0000-0000268E0000}"/>
    <cellStyle name="SAPBEXstdItem 2 4 6 2" xfId="33475" xr:uid="{00000000-0005-0000-0000-0000278E0000}"/>
    <cellStyle name="SAPBEXstdItem 2 4 7" xfId="22109" xr:uid="{00000000-0005-0000-0000-0000288E0000}"/>
    <cellStyle name="SAPBEXstdItem 2 4 7 2" xfId="37021" xr:uid="{00000000-0005-0000-0000-0000298E0000}"/>
    <cellStyle name="SAPBEXstdItem 2 4 8" xfId="22176" xr:uid="{00000000-0005-0000-0000-00002A8E0000}"/>
    <cellStyle name="SAPBEXstdItem 2 4 9" xfId="37918" xr:uid="{00000000-0005-0000-0000-00002B8E0000}"/>
    <cellStyle name="SAPBEXstdItem 2 5" xfId="5292" xr:uid="{00000000-0005-0000-0000-00002C8E0000}"/>
    <cellStyle name="SAPBEXstdItem 2 5 2" xfId="37086" xr:uid="{00000000-0005-0000-0000-00002D8E0000}"/>
    <cellStyle name="SAPBEXstdItem 2 6" xfId="7618" xr:uid="{00000000-0005-0000-0000-00002E8E0000}"/>
    <cellStyle name="SAPBEXstdItem 2 7" xfId="8982" xr:uid="{00000000-0005-0000-0000-00002F8E0000}"/>
    <cellStyle name="SAPBEXstdItem 2 8" xfId="10386" xr:uid="{00000000-0005-0000-0000-0000308E0000}"/>
    <cellStyle name="SAPBEXstdItem 2 9" xfId="14137" xr:uid="{00000000-0005-0000-0000-0000318E0000}"/>
    <cellStyle name="SAPBEXstdItem 2_CC - Div XRef" xfId="1928" xr:uid="{00000000-0005-0000-0000-0000328E0000}"/>
    <cellStyle name="SAPBEXstdItem 20" xfId="13440" xr:uid="{00000000-0005-0000-0000-0000338E0000}"/>
    <cellStyle name="SAPBEXstdItem 20 2" xfId="29096" xr:uid="{00000000-0005-0000-0000-0000348E0000}"/>
    <cellStyle name="SAPBEXstdItem 21" xfId="15420" xr:uid="{00000000-0005-0000-0000-0000358E0000}"/>
    <cellStyle name="SAPBEXstdItem 21 2" xfId="30802" xr:uid="{00000000-0005-0000-0000-0000368E0000}"/>
    <cellStyle name="SAPBEXstdItem 22" xfId="38296" xr:uid="{EFBA0336-0734-43CE-A798-7C5B2C113FE3}"/>
    <cellStyle name="SAPBEXstdItem 23" xfId="41937" xr:uid="{4D080F04-9287-4981-9ABD-A1B7758B374E}"/>
    <cellStyle name="SAPBEXstdItem 24" xfId="43378" xr:uid="{52A72F60-9A6B-48E7-9CB4-25DCDC73A106}"/>
    <cellStyle name="SAPBEXstdItem 25" xfId="41245" xr:uid="{0D10624E-49CE-4142-A333-E10C1782DA77}"/>
    <cellStyle name="SAPBEXstdItem 3" xfId="984" xr:uid="{00000000-0005-0000-0000-0000378E0000}"/>
    <cellStyle name="SAPBEXstdItem 3 10" xfId="5900" xr:uid="{00000000-0005-0000-0000-0000388E0000}"/>
    <cellStyle name="SAPBEXstdItem 3 10 2" xfId="22888" xr:uid="{00000000-0005-0000-0000-0000398E0000}"/>
    <cellStyle name="SAPBEXstdItem 3 11" xfId="5144" xr:uid="{00000000-0005-0000-0000-00003A8E0000}"/>
    <cellStyle name="SAPBEXstdItem 3 12" xfId="22217" xr:uid="{00000000-0005-0000-0000-00003B8E0000}"/>
    <cellStyle name="SAPBEXstdItem 3 13" xfId="37910" xr:uid="{00000000-0005-0000-0000-00003C8E0000}"/>
    <cellStyle name="SAPBEXstdItem 3 14" xfId="38080" xr:uid="{00000000-0005-0000-0000-00003D8E0000}"/>
    <cellStyle name="SAPBEXstdItem 3 15" xfId="42042" xr:uid="{BA8CFC84-72AC-4C59-AF13-75891B46646E}"/>
    <cellStyle name="SAPBEXstdItem 3 16" xfId="40016" xr:uid="{993B9BE0-CDC5-4937-A236-C618C4CADC7B}"/>
    <cellStyle name="SAPBEXstdItem 3 17" xfId="44527" xr:uid="{399F502B-FFFD-445C-8412-F379B76C99DE}"/>
    <cellStyle name="SAPBEXstdItem 3 18" xfId="40111" xr:uid="{F3157452-F7FC-48D0-A0CB-BD400B7D4A3C}"/>
    <cellStyle name="SAPBEXstdItem 3 2" xfId="985" xr:uid="{00000000-0005-0000-0000-00003E8E0000}"/>
    <cellStyle name="SAPBEXstdItem 3 2 10" xfId="42380" xr:uid="{3F0DBBA6-D0E5-4C71-B5EE-97DE2C376F7C}"/>
    <cellStyle name="SAPBEXstdItem 3 2 11" xfId="46913" xr:uid="{FCAAA63F-F2BE-4BFD-B8A0-496B4FE1505F}"/>
    <cellStyle name="SAPBEXstdItem 3 2 12" xfId="49216" xr:uid="{A13DC1DD-CDF3-41FA-A28B-E074B9E25DE4}"/>
    <cellStyle name="SAPBEXstdItem 3 2 2" xfId="5195" xr:uid="{00000000-0005-0000-0000-00003F8E0000}"/>
    <cellStyle name="SAPBEXstdItem 3 2 2 2" xfId="22528" xr:uid="{00000000-0005-0000-0000-0000408E0000}"/>
    <cellStyle name="SAPBEXstdItem 3 2 3" xfId="7613" xr:uid="{00000000-0005-0000-0000-0000418E0000}"/>
    <cellStyle name="SAPBEXstdItem 3 2 3 2" xfId="23754" xr:uid="{00000000-0005-0000-0000-0000428E0000}"/>
    <cellStyle name="SAPBEXstdItem 3 2 4" xfId="7605" xr:uid="{00000000-0005-0000-0000-0000438E0000}"/>
    <cellStyle name="SAPBEXstdItem 3 2 4 2" xfId="23747" xr:uid="{00000000-0005-0000-0000-0000448E0000}"/>
    <cellStyle name="SAPBEXstdItem 3 2 5" xfId="8979" xr:uid="{00000000-0005-0000-0000-0000458E0000}"/>
    <cellStyle name="SAPBEXstdItem 3 2 5 2" xfId="24993" xr:uid="{00000000-0005-0000-0000-0000468E0000}"/>
    <cellStyle name="SAPBEXstdItem 3 2 6" xfId="14138" xr:uid="{00000000-0005-0000-0000-0000478E0000}"/>
    <cellStyle name="SAPBEXstdItem 3 2 6 2" xfId="29716" xr:uid="{00000000-0005-0000-0000-0000488E0000}"/>
    <cellStyle name="SAPBEXstdItem 3 2 7" xfId="14256" xr:uid="{00000000-0005-0000-0000-0000498E0000}"/>
    <cellStyle name="SAPBEXstdItem 3 2 7 2" xfId="29780" xr:uid="{00000000-0005-0000-0000-00004A8E0000}"/>
    <cellStyle name="SAPBEXstdItem 3 2 8" xfId="5145" xr:uid="{00000000-0005-0000-0000-00004B8E0000}"/>
    <cellStyle name="SAPBEXstdItem 3 2 9" xfId="38081" xr:uid="{00000000-0005-0000-0000-00004C8E0000}"/>
    <cellStyle name="SAPBEXstdItem 3 3" xfId="3739" xr:uid="{00000000-0005-0000-0000-00004D8E0000}"/>
    <cellStyle name="SAPBEXstdItem 3 3 10" xfId="41938" xr:uid="{26549177-FC52-4999-8795-B8A66D7A14F9}"/>
    <cellStyle name="SAPBEXstdItem 3 3 11" xfId="42379" xr:uid="{9CD07167-0E61-4991-A799-D411D1B100B6}"/>
    <cellStyle name="SAPBEXstdItem 3 3 12" xfId="46912" xr:uid="{D0053F89-27D2-4FDE-9FCF-D010A8713520}"/>
    <cellStyle name="SAPBEXstdItem 3 3 13" xfId="49215" xr:uid="{FEB16C59-784E-42A6-BD7F-40955350563F}"/>
    <cellStyle name="SAPBEXstdItem 3 3 2" xfId="8906" xr:uid="{00000000-0005-0000-0000-00004E8E0000}"/>
    <cellStyle name="SAPBEXstdItem 3 3 2 2" xfId="24935" xr:uid="{00000000-0005-0000-0000-00004F8E0000}"/>
    <cellStyle name="SAPBEXstdItem 3 3 3" xfId="11733" xr:uid="{00000000-0005-0000-0000-0000508E0000}"/>
    <cellStyle name="SAPBEXstdItem 3 3 3 2" xfId="27600" xr:uid="{00000000-0005-0000-0000-0000518E0000}"/>
    <cellStyle name="SAPBEXstdItem 3 3 4" xfId="13909" xr:uid="{00000000-0005-0000-0000-0000528E0000}"/>
    <cellStyle name="SAPBEXstdItem 3 3 4 2" xfId="29497" xr:uid="{00000000-0005-0000-0000-0000538E0000}"/>
    <cellStyle name="SAPBEXstdItem 3 3 5" xfId="17085" xr:uid="{00000000-0005-0000-0000-0000548E0000}"/>
    <cellStyle name="SAPBEXstdItem 3 3 5 2" xfId="32223" xr:uid="{00000000-0005-0000-0000-0000558E0000}"/>
    <cellStyle name="SAPBEXstdItem 3 3 6" xfId="19695" xr:uid="{00000000-0005-0000-0000-0000568E0000}"/>
    <cellStyle name="SAPBEXstdItem 3 3 6 2" xfId="34642" xr:uid="{00000000-0005-0000-0000-0000578E0000}"/>
    <cellStyle name="SAPBEXstdItem 3 3 7" xfId="21594" xr:uid="{00000000-0005-0000-0000-0000588E0000}"/>
    <cellStyle name="SAPBEXstdItem 3 3 7 2" xfId="36520" xr:uid="{00000000-0005-0000-0000-0000598E0000}"/>
    <cellStyle name="SAPBEXstdItem 3 3 8" xfId="6435" xr:uid="{00000000-0005-0000-0000-00005A8E0000}"/>
    <cellStyle name="SAPBEXstdItem 3 3 9" xfId="22197" xr:uid="{00000000-0005-0000-0000-00005B8E0000}"/>
    <cellStyle name="SAPBEXstdItem 3 4" xfId="2334" xr:uid="{00000000-0005-0000-0000-00005C8E0000}"/>
    <cellStyle name="SAPBEXstdItem 3 4 10" xfId="43371" xr:uid="{29C7C3E4-A2AB-43D5-8A40-EDAD034E9730}"/>
    <cellStyle name="SAPBEXstdItem 3 4 11" xfId="45563" xr:uid="{EF205A3B-0E79-4919-9F62-0D37FA47C5B5}"/>
    <cellStyle name="SAPBEXstdItem 3 4 12" xfId="47884" xr:uid="{AAD8D46D-EFB1-4F00-8AE3-EE96D07A9EBE}"/>
    <cellStyle name="SAPBEXstdItem 3 4 2" xfId="7548" xr:uid="{00000000-0005-0000-0000-00005D8E0000}"/>
    <cellStyle name="SAPBEXstdItem 3 4 2 2" xfId="23709" xr:uid="{00000000-0005-0000-0000-00005E8E0000}"/>
    <cellStyle name="SAPBEXstdItem 3 4 3" xfId="10376" xr:uid="{00000000-0005-0000-0000-00005F8E0000}"/>
    <cellStyle name="SAPBEXstdItem 3 4 3 2" xfId="26314" xr:uid="{00000000-0005-0000-0000-0000608E0000}"/>
    <cellStyle name="SAPBEXstdItem 3 4 4" xfId="7789" xr:uid="{00000000-0005-0000-0000-0000618E0000}"/>
    <cellStyle name="SAPBEXstdItem 3 4 4 2" xfId="23831" xr:uid="{00000000-0005-0000-0000-0000628E0000}"/>
    <cellStyle name="SAPBEXstdItem 3 4 5" xfId="15797" xr:uid="{00000000-0005-0000-0000-0000638E0000}"/>
    <cellStyle name="SAPBEXstdItem 3 4 5 2" xfId="31047" xr:uid="{00000000-0005-0000-0000-0000648E0000}"/>
    <cellStyle name="SAPBEXstdItem 3 4 6" xfId="18447" xr:uid="{00000000-0005-0000-0000-0000658E0000}"/>
    <cellStyle name="SAPBEXstdItem 3 4 6 2" xfId="33486" xr:uid="{00000000-0005-0000-0000-0000668E0000}"/>
    <cellStyle name="SAPBEXstdItem 3 4 7" xfId="21785" xr:uid="{00000000-0005-0000-0000-0000678E0000}"/>
    <cellStyle name="SAPBEXstdItem 3 4 7 2" xfId="36707" xr:uid="{00000000-0005-0000-0000-0000688E0000}"/>
    <cellStyle name="SAPBEXstdItem 3 4 8" xfId="40405" xr:uid="{99394AB4-B0EB-43ED-BAF9-DF19771BFDD1}"/>
    <cellStyle name="SAPBEXstdItem 3 4 9" xfId="39261" xr:uid="{FA58FB96-64EE-4FBA-A7A0-D4A6B648F171}"/>
    <cellStyle name="SAPBEXstdItem 3 5" xfId="5288" xr:uid="{00000000-0005-0000-0000-0000698E0000}"/>
    <cellStyle name="SAPBEXstdItem 3 5 2" xfId="22585" xr:uid="{00000000-0005-0000-0000-00006A8E0000}"/>
    <cellStyle name="SAPBEXstdItem 3 6" xfId="7614" xr:uid="{00000000-0005-0000-0000-00006B8E0000}"/>
    <cellStyle name="SAPBEXstdItem 3 6 2" xfId="23755" xr:uid="{00000000-0005-0000-0000-00006C8E0000}"/>
    <cellStyle name="SAPBEXstdItem 3 7" xfId="6920" xr:uid="{00000000-0005-0000-0000-00006D8E0000}"/>
    <cellStyle name="SAPBEXstdItem 3 7 2" xfId="23333" xr:uid="{00000000-0005-0000-0000-00006E8E0000}"/>
    <cellStyle name="SAPBEXstdItem 3 8" xfId="5836" xr:uid="{00000000-0005-0000-0000-00006F8E0000}"/>
    <cellStyle name="SAPBEXstdItem 3 8 2" xfId="22851" xr:uid="{00000000-0005-0000-0000-0000708E0000}"/>
    <cellStyle name="SAPBEXstdItem 3 9" xfId="6023" xr:uid="{00000000-0005-0000-0000-0000718E0000}"/>
    <cellStyle name="SAPBEXstdItem 3 9 2" xfId="22985" xr:uid="{00000000-0005-0000-0000-0000728E0000}"/>
    <cellStyle name="SAPBEXstdItem 4" xfId="986" xr:uid="{00000000-0005-0000-0000-0000738E0000}"/>
    <cellStyle name="SAPBEXstdItem 4 10" xfId="12947" xr:uid="{00000000-0005-0000-0000-0000748E0000}"/>
    <cellStyle name="SAPBEXstdItem 4 10 2" xfId="28780" xr:uid="{00000000-0005-0000-0000-0000758E0000}"/>
    <cellStyle name="SAPBEXstdItem 4 11" xfId="5146" xr:uid="{00000000-0005-0000-0000-0000768E0000}"/>
    <cellStyle name="SAPBEXstdItem 4 12" xfId="22185" xr:uid="{00000000-0005-0000-0000-0000778E0000}"/>
    <cellStyle name="SAPBEXstdItem 4 13" xfId="38300" xr:uid="{029A9006-41BC-4ACD-9A2F-5047BDEB0A14}"/>
    <cellStyle name="SAPBEXstdItem 4 14" xfId="41936" xr:uid="{B8AF9D89-1A0E-46F0-9259-7C24E7B00B50}"/>
    <cellStyle name="SAPBEXstdItem 4 15" xfId="43321" xr:uid="{DDBF95E6-0D63-4AF7-A2FB-5B745A843C19}"/>
    <cellStyle name="SAPBEXstdItem 4 16" xfId="41246" xr:uid="{C9755409-E76F-4E8B-90F1-CB8D0E44C8CD}"/>
    <cellStyle name="SAPBEXstdItem 4 2" xfId="987" xr:uid="{00000000-0005-0000-0000-0000788E0000}"/>
    <cellStyle name="SAPBEXstdItem 4 2 10" xfId="44858" xr:uid="{279545F7-04DD-4148-943A-4E9910164B01}"/>
    <cellStyle name="SAPBEXstdItem 4 2 11" xfId="46915" xr:uid="{59F1DBF6-F6CA-45AF-AD3B-D2B04D798BDA}"/>
    <cellStyle name="SAPBEXstdItem 4 2 12" xfId="49218" xr:uid="{BF9D704C-093F-4FCB-BD48-BE0006835A8C}"/>
    <cellStyle name="SAPBEXstdItem 4 2 2" xfId="5193" xr:uid="{00000000-0005-0000-0000-0000798E0000}"/>
    <cellStyle name="SAPBEXstdItem 4 2 2 2" xfId="22526" xr:uid="{00000000-0005-0000-0000-00007A8E0000}"/>
    <cellStyle name="SAPBEXstdItem 4 2 3" xfId="7611" xr:uid="{00000000-0005-0000-0000-00007B8E0000}"/>
    <cellStyle name="SAPBEXstdItem 4 2 3 2" xfId="23752" xr:uid="{00000000-0005-0000-0000-00007C8E0000}"/>
    <cellStyle name="SAPBEXstdItem 4 2 4" xfId="14175" xr:uid="{00000000-0005-0000-0000-00007D8E0000}"/>
    <cellStyle name="SAPBEXstdItem 4 2 4 2" xfId="29735" xr:uid="{00000000-0005-0000-0000-00007E8E0000}"/>
    <cellStyle name="SAPBEXstdItem 4 2 5" xfId="7042" xr:uid="{00000000-0005-0000-0000-00007F8E0000}"/>
    <cellStyle name="SAPBEXstdItem 4 2 5 2" xfId="23397" xr:uid="{00000000-0005-0000-0000-0000808E0000}"/>
    <cellStyle name="SAPBEXstdItem 4 2 6" xfId="14769" xr:uid="{00000000-0005-0000-0000-0000818E0000}"/>
    <cellStyle name="SAPBEXstdItem 4 2 6 2" xfId="30222" xr:uid="{00000000-0005-0000-0000-0000828E0000}"/>
    <cellStyle name="SAPBEXstdItem 4 2 7" xfId="5687" xr:uid="{00000000-0005-0000-0000-0000838E0000}"/>
    <cellStyle name="SAPBEXstdItem 4 2 7 2" xfId="22769" xr:uid="{00000000-0005-0000-0000-0000848E0000}"/>
    <cellStyle name="SAPBEXstdItem 4 2 8" xfId="5147" xr:uid="{00000000-0005-0000-0000-0000858E0000}"/>
    <cellStyle name="SAPBEXstdItem 4 2 9" xfId="42382" xr:uid="{7352F4B8-B2B6-4994-BE7D-34BBF981C2F1}"/>
    <cellStyle name="SAPBEXstdItem 4 3" xfId="3740" xr:uid="{00000000-0005-0000-0000-0000868E0000}"/>
    <cellStyle name="SAPBEXstdItem 4 3 10" xfId="42381" xr:uid="{8DDE3A20-FA28-4628-99E9-F9CDB58BFAFE}"/>
    <cellStyle name="SAPBEXstdItem 4 3 11" xfId="44857" xr:uid="{FBC4233D-FF19-4F89-9552-472D318C7267}"/>
    <cellStyle name="SAPBEXstdItem 4 3 12" xfId="46914" xr:uid="{47E55B2E-D0BA-402B-9EAD-828B74AFD6C0}"/>
    <cellStyle name="SAPBEXstdItem 4 3 13" xfId="49217" xr:uid="{5B854B59-69DE-4D94-88B2-7484A5724FDF}"/>
    <cellStyle name="SAPBEXstdItem 4 3 2" xfId="8907" xr:uid="{00000000-0005-0000-0000-0000878E0000}"/>
    <cellStyle name="SAPBEXstdItem 4 3 2 2" xfId="24936" xr:uid="{00000000-0005-0000-0000-0000888E0000}"/>
    <cellStyle name="SAPBEXstdItem 4 3 3" xfId="11734" xr:uid="{00000000-0005-0000-0000-0000898E0000}"/>
    <cellStyle name="SAPBEXstdItem 4 3 3 2" xfId="27601" xr:uid="{00000000-0005-0000-0000-00008A8E0000}"/>
    <cellStyle name="SAPBEXstdItem 4 3 4" xfId="14958" xr:uid="{00000000-0005-0000-0000-00008B8E0000}"/>
    <cellStyle name="SAPBEXstdItem 4 3 4 2" xfId="30405" xr:uid="{00000000-0005-0000-0000-00008C8E0000}"/>
    <cellStyle name="SAPBEXstdItem 4 3 5" xfId="17086" xr:uid="{00000000-0005-0000-0000-00008D8E0000}"/>
    <cellStyle name="SAPBEXstdItem 4 3 5 2" xfId="32224" xr:uid="{00000000-0005-0000-0000-00008E8E0000}"/>
    <cellStyle name="SAPBEXstdItem 4 3 6" xfId="19696" xr:uid="{00000000-0005-0000-0000-00008F8E0000}"/>
    <cellStyle name="SAPBEXstdItem 4 3 6 2" xfId="34643" xr:uid="{00000000-0005-0000-0000-0000908E0000}"/>
    <cellStyle name="SAPBEXstdItem 4 3 7" xfId="21595" xr:uid="{00000000-0005-0000-0000-0000918E0000}"/>
    <cellStyle name="SAPBEXstdItem 4 3 7 2" xfId="36521" xr:uid="{00000000-0005-0000-0000-0000928E0000}"/>
    <cellStyle name="SAPBEXstdItem 4 3 8" xfId="6436" xr:uid="{00000000-0005-0000-0000-0000938E0000}"/>
    <cellStyle name="SAPBEXstdItem 4 3 9" xfId="22148" xr:uid="{00000000-0005-0000-0000-0000948E0000}"/>
    <cellStyle name="SAPBEXstdItem 4 4" xfId="2335" xr:uid="{00000000-0005-0000-0000-0000958E0000}"/>
    <cellStyle name="SAPBEXstdItem 4 4 10" xfId="45549" xr:uid="{4623D203-F000-45D6-B092-F130C61A0C40}"/>
    <cellStyle name="SAPBEXstdItem 4 4 11" xfId="47871" xr:uid="{3178B501-97D7-4F51-B48F-B54115BB306C}"/>
    <cellStyle name="SAPBEXstdItem 4 4 2" xfId="7549" xr:uid="{00000000-0005-0000-0000-0000968E0000}"/>
    <cellStyle name="SAPBEXstdItem 4 4 2 2" xfId="23710" xr:uid="{00000000-0005-0000-0000-0000978E0000}"/>
    <cellStyle name="SAPBEXstdItem 4 4 3" xfId="10377" xr:uid="{00000000-0005-0000-0000-0000988E0000}"/>
    <cellStyle name="SAPBEXstdItem 4 4 3 2" xfId="26315" xr:uid="{00000000-0005-0000-0000-0000998E0000}"/>
    <cellStyle name="SAPBEXstdItem 4 4 4" xfId="7770" xr:uid="{00000000-0005-0000-0000-00009A8E0000}"/>
    <cellStyle name="SAPBEXstdItem 4 4 4 2" xfId="23818" xr:uid="{00000000-0005-0000-0000-00009B8E0000}"/>
    <cellStyle name="SAPBEXstdItem 4 4 5" xfId="15798" xr:uid="{00000000-0005-0000-0000-00009C8E0000}"/>
    <cellStyle name="SAPBEXstdItem 4 4 5 2" xfId="31048" xr:uid="{00000000-0005-0000-0000-00009D8E0000}"/>
    <cellStyle name="SAPBEXstdItem 4 4 6" xfId="18448" xr:uid="{00000000-0005-0000-0000-00009E8E0000}"/>
    <cellStyle name="SAPBEXstdItem 4 4 6 2" xfId="33487" xr:uid="{00000000-0005-0000-0000-00009F8E0000}"/>
    <cellStyle name="SAPBEXstdItem 4 4 7" xfId="21786" xr:uid="{00000000-0005-0000-0000-0000A08E0000}"/>
    <cellStyle name="SAPBEXstdItem 4 4 7 2" xfId="36708" xr:uid="{00000000-0005-0000-0000-0000A18E0000}"/>
    <cellStyle name="SAPBEXstdItem 4 4 8" xfId="40391" xr:uid="{2372C766-743E-4957-9565-A2C5D43D1E65}"/>
    <cellStyle name="SAPBEXstdItem 4 4 9" xfId="38846" xr:uid="{EC566557-A7E1-4FE8-B321-136470CE5CD4}"/>
    <cellStyle name="SAPBEXstdItem 4 5" xfId="5194" xr:uid="{00000000-0005-0000-0000-0000A28E0000}"/>
    <cellStyle name="SAPBEXstdItem 4 5 2" xfId="22527" xr:uid="{00000000-0005-0000-0000-0000A38E0000}"/>
    <cellStyle name="SAPBEXstdItem 4 6" xfId="7612" xr:uid="{00000000-0005-0000-0000-0000A48E0000}"/>
    <cellStyle name="SAPBEXstdItem 4 6 2" xfId="23753" xr:uid="{00000000-0005-0000-0000-0000A58E0000}"/>
    <cellStyle name="SAPBEXstdItem 4 7" xfId="14733" xr:uid="{00000000-0005-0000-0000-0000A68E0000}"/>
    <cellStyle name="SAPBEXstdItem 4 7 2" xfId="30205" xr:uid="{00000000-0005-0000-0000-0000A78E0000}"/>
    <cellStyle name="SAPBEXstdItem 4 8" xfId="7043" xr:uid="{00000000-0005-0000-0000-0000A88E0000}"/>
    <cellStyle name="SAPBEXstdItem 4 8 2" xfId="23398" xr:uid="{00000000-0005-0000-0000-0000A98E0000}"/>
    <cellStyle name="SAPBEXstdItem 4 9" xfId="13898" xr:uid="{00000000-0005-0000-0000-0000AA8E0000}"/>
    <cellStyle name="SAPBEXstdItem 4 9 2" xfId="29486" xr:uid="{00000000-0005-0000-0000-0000AB8E0000}"/>
    <cellStyle name="SAPBEXstdItem 5" xfId="988" xr:uid="{00000000-0005-0000-0000-0000AC8E0000}"/>
    <cellStyle name="SAPBEXstdItem 5 10" xfId="6689" xr:uid="{00000000-0005-0000-0000-0000AD8E0000}"/>
    <cellStyle name="SAPBEXstdItem 5 11" xfId="22234" xr:uid="{00000000-0005-0000-0000-0000AE8E0000}"/>
    <cellStyle name="SAPBEXstdItem 5 12" xfId="22508" xr:uid="{00000000-0005-0000-0000-0000AF8E0000}"/>
    <cellStyle name="SAPBEXstdItem 5 13" xfId="38301" xr:uid="{B978DAE8-80FB-4BF5-B3F8-9E3718FCAA39}"/>
    <cellStyle name="SAPBEXstdItem 5 14" xfId="40179" xr:uid="{38B18C03-CB49-4017-AC4F-5A1ECD847233}"/>
    <cellStyle name="SAPBEXstdItem 5 15" xfId="40000" xr:uid="{1F4F29D0-6768-4F47-A325-A6160FE09208}"/>
    <cellStyle name="SAPBEXstdItem 5 16" xfId="40112" xr:uid="{1ADF74EE-2292-4DE3-BACF-59461D8CF187}"/>
    <cellStyle name="SAPBEXstdItem 5 2" xfId="989" xr:uid="{00000000-0005-0000-0000-0000B08E0000}"/>
    <cellStyle name="SAPBEXstdItem 5 2 10" xfId="44859" xr:uid="{2391BECC-FC26-432C-B377-AC1BE9E32D80}"/>
    <cellStyle name="SAPBEXstdItem 5 2 11" xfId="46916" xr:uid="{A0058519-55A7-49B0-A223-E79ED2181FE7}"/>
    <cellStyle name="SAPBEXstdItem 5 2 12" xfId="49219" xr:uid="{6DA278B3-5A05-4D9C-87B5-7AC740920EFF}"/>
    <cellStyle name="SAPBEXstdItem 5 2 2" xfId="5286" xr:uid="{00000000-0005-0000-0000-0000B18E0000}"/>
    <cellStyle name="SAPBEXstdItem 5 2 2 2" xfId="37083" xr:uid="{00000000-0005-0000-0000-0000B28E0000}"/>
    <cellStyle name="SAPBEXstdItem 5 2 2 3" xfId="42483" xr:uid="{77BF649F-85EF-4FEB-9472-315D864D4729}"/>
    <cellStyle name="SAPBEXstdItem 5 2 2 4" xfId="44951" xr:uid="{7F74B9B2-CE42-41FB-9568-F60B2960B3A1}"/>
    <cellStyle name="SAPBEXstdItem 5 2 2 5" xfId="47014" xr:uid="{2C34E546-F244-4E84-BAB7-4F93845AD9D2}"/>
    <cellStyle name="SAPBEXstdItem 5 2 2 6" xfId="49311" xr:uid="{9AD347EA-4DCA-4D23-A3AD-0E72422ACA7E}"/>
    <cellStyle name="SAPBEXstdItem 5 2 3" xfId="5266" xr:uid="{00000000-0005-0000-0000-0000B38E0000}"/>
    <cellStyle name="SAPBEXstdItem 5 2 4" xfId="5859" xr:uid="{00000000-0005-0000-0000-0000B48E0000}"/>
    <cellStyle name="SAPBEXstdItem 5 2 5" xfId="7418" xr:uid="{00000000-0005-0000-0000-0000B58E0000}"/>
    <cellStyle name="SAPBEXstdItem 5 2 6" xfId="13708" xr:uid="{00000000-0005-0000-0000-0000B68E0000}"/>
    <cellStyle name="SAPBEXstdItem 5 2 7" xfId="12940" xr:uid="{00000000-0005-0000-0000-0000B78E0000}"/>
    <cellStyle name="SAPBEXstdItem 5 2 8" xfId="22509" xr:uid="{00000000-0005-0000-0000-0000B88E0000}"/>
    <cellStyle name="SAPBEXstdItem 5 2 9" xfId="42383" xr:uid="{11022E84-C1AC-46D2-8F63-96A4EB204B63}"/>
    <cellStyle name="SAPBEXstdItem 5 3" xfId="1929" xr:uid="{00000000-0005-0000-0000-0000B98E0000}"/>
    <cellStyle name="SAPBEXstdItem 5 3 10" xfId="37919" xr:uid="{00000000-0005-0000-0000-0000BA8E0000}"/>
    <cellStyle name="SAPBEXstdItem 5 3 11" xfId="40392" xr:uid="{4A0C6AED-944C-498C-8491-A3B4C159A3EC}"/>
    <cellStyle name="SAPBEXstdItem 5 3 12" xfId="38845" xr:uid="{C131BACB-F987-4033-A757-5DF1A51FA2C3}"/>
    <cellStyle name="SAPBEXstdItem 5 3 13" xfId="45550" xr:uid="{6D715F2C-B124-4D1A-83C4-B3870C8C0217}"/>
    <cellStyle name="SAPBEXstdItem 5 3 14" xfId="47872" xr:uid="{B2483072-06B1-4DF4-8ADB-C4DE6D102584}"/>
    <cellStyle name="SAPBEXstdItem 5 3 2" xfId="7179" xr:uid="{00000000-0005-0000-0000-0000BB8E0000}"/>
    <cellStyle name="SAPBEXstdItem 5 3 2 2" xfId="23458" xr:uid="{00000000-0005-0000-0000-0000BC8E0000}"/>
    <cellStyle name="SAPBEXstdItem 5 3 3" xfId="7483" xr:uid="{00000000-0005-0000-0000-0000BD8E0000}"/>
    <cellStyle name="SAPBEXstdItem 5 3 3 2" xfId="23662" xr:uid="{00000000-0005-0000-0000-0000BE8E0000}"/>
    <cellStyle name="SAPBEXstdItem 5 3 4" xfId="10573" xr:uid="{00000000-0005-0000-0000-0000BF8E0000}"/>
    <cellStyle name="SAPBEXstdItem 5 3 4 2" xfId="26484" xr:uid="{00000000-0005-0000-0000-0000C08E0000}"/>
    <cellStyle name="SAPBEXstdItem 5 3 5" xfId="5711" xr:uid="{00000000-0005-0000-0000-0000C18E0000}"/>
    <cellStyle name="SAPBEXstdItem 5 3 5 2" xfId="22777" xr:uid="{00000000-0005-0000-0000-0000C28E0000}"/>
    <cellStyle name="SAPBEXstdItem 5 3 6" xfId="15724" xr:uid="{00000000-0005-0000-0000-0000C38E0000}"/>
    <cellStyle name="SAPBEXstdItem 5 3 6 2" xfId="31000" xr:uid="{00000000-0005-0000-0000-0000C48E0000}"/>
    <cellStyle name="SAPBEXstdItem 5 3 7" xfId="18392" xr:uid="{00000000-0005-0000-0000-0000C58E0000}"/>
    <cellStyle name="SAPBEXstdItem 5 3 7 2" xfId="33453" xr:uid="{00000000-0005-0000-0000-0000C68E0000}"/>
    <cellStyle name="SAPBEXstdItem 5 3 8" xfId="6100" xr:uid="{00000000-0005-0000-0000-0000C78E0000}"/>
    <cellStyle name="SAPBEXstdItem 5 3 9" xfId="22171" xr:uid="{00000000-0005-0000-0000-0000C88E0000}"/>
    <cellStyle name="SAPBEXstdItem 5 4" xfId="2093" xr:uid="{00000000-0005-0000-0000-0000C98E0000}"/>
    <cellStyle name="SAPBEXstdItem 5 4 2" xfId="7333" xr:uid="{00000000-0005-0000-0000-0000CA8E0000}"/>
    <cellStyle name="SAPBEXstdItem 5 4 2 2" xfId="23538" xr:uid="{00000000-0005-0000-0000-0000CB8E0000}"/>
    <cellStyle name="SAPBEXstdItem 5 4 3" xfId="10175" xr:uid="{00000000-0005-0000-0000-0000CC8E0000}"/>
    <cellStyle name="SAPBEXstdItem 5 4 3 2" xfId="26140" xr:uid="{00000000-0005-0000-0000-0000CD8E0000}"/>
    <cellStyle name="SAPBEXstdItem 5 4 4" xfId="15411" xr:uid="{00000000-0005-0000-0000-0000CE8E0000}"/>
    <cellStyle name="SAPBEXstdItem 5 4 4 2" xfId="30797" xr:uid="{00000000-0005-0000-0000-0000CF8E0000}"/>
    <cellStyle name="SAPBEXstdItem 5 4 5" xfId="15623" xr:uid="{00000000-0005-0000-0000-0000D08E0000}"/>
    <cellStyle name="SAPBEXstdItem 5 4 5 2" xfId="30925" xr:uid="{00000000-0005-0000-0000-0000D18E0000}"/>
    <cellStyle name="SAPBEXstdItem 5 4 6" xfId="18312" xr:uid="{00000000-0005-0000-0000-0000D28E0000}"/>
    <cellStyle name="SAPBEXstdItem 5 4 6 2" xfId="33378" xr:uid="{00000000-0005-0000-0000-0000D38E0000}"/>
    <cellStyle name="SAPBEXstdItem 5 4 7" xfId="13287" xr:uid="{00000000-0005-0000-0000-0000D48E0000}"/>
    <cellStyle name="SAPBEXstdItem 5 4 7 2" xfId="29028" xr:uid="{00000000-0005-0000-0000-0000D58E0000}"/>
    <cellStyle name="SAPBEXstdItem 5 5" xfId="5287" xr:uid="{00000000-0005-0000-0000-0000D68E0000}"/>
    <cellStyle name="SAPBEXstdItem 5 5 2" xfId="37084" xr:uid="{00000000-0005-0000-0000-0000D78E0000}"/>
    <cellStyle name="SAPBEXstdItem 5 6" xfId="7610" xr:uid="{00000000-0005-0000-0000-0000D88E0000}"/>
    <cellStyle name="SAPBEXstdItem 5 7" xfId="10610" xr:uid="{00000000-0005-0000-0000-0000D98E0000}"/>
    <cellStyle name="SAPBEXstdItem 5 8" xfId="7221" xr:uid="{00000000-0005-0000-0000-0000DA8E0000}"/>
    <cellStyle name="SAPBEXstdItem 5 9" xfId="14139" xr:uid="{00000000-0005-0000-0000-0000DB8E0000}"/>
    <cellStyle name="SAPBEXstdItem 6" xfId="990" xr:uid="{00000000-0005-0000-0000-0000DC8E0000}"/>
    <cellStyle name="SAPBEXstdItem 6 10" xfId="10270" xr:uid="{00000000-0005-0000-0000-0000DD8E0000}"/>
    <cellStyle name="SAPBEXstdItem 6 10 2" xfId="26221" xr:uid="{00000000-0005-0000-0000-0000DE8E0000}"/>
    <cellStyle name="SAPBEXstdItem 6 11" xfId="5245" xr:uid="{00000000-0005-0000-0000-0000DF8E0000}"/>
    <cellStyle name="SAPBEXstdItem 6 11 2" xfId="22558" xr:uid="{00000000-0005-0000-0000-0000E08E0000}"/>
    <cellStyle name="SAPBEXstdItem 6 12" xfId="5148" xr:uid="{00000000-0005-0000-0000-0000E18E0000}"/>
    <cellStyle name="SAPBEXstdItem 6 13" xfId="38082" xr:uid="{00000000-0005-0000-0000-0000E28E0000}"/>
    <cellStyle name="SAPBEXstdItem 6 14" xfId="40482" xr:uid="{84B03AFD-250F-4951-BB50-17679C6E231C}"/>
    <cellStyle name="SAPBEXstdItem 6 15" xfId="43232" xr:uid="{1179657F-4B92-4BA7-B589-83D7F5FD5697}"/>
    <cellStyle name="SAPBEXstdItem 6 16" xfId="45425" xr:uid="{995B7256-EE39-434D-987B-E70E963ACE4D}"/>
    <cellStyle name="SAPBEXstdItem 6 17" xfId="47751" xr:uid="{3F5A5509-8A54-4E1A-BA76-668466174053}"/>
    <cellStyle name="SAPBEXstdItem 6 2" xfId="991" xr:uid="{00000000-0005-0000-0000-0000E38E0000}"/>
    <cellStyle name="SAPBEXstdItem 6 2 10" xfId="42385" xr:uid="{2BF91311-BD87-4E99-8EE7-A9D7500F4863}"/>
    <cellStyle name="SAPBEXstdItem 6 2 11" xfId="46918" xr:uid="{6517111F-FE5D-4E43-A3EA-5520243D3DA6}"/>
    <cellStyle name="SAPBEXstdItem 6 2 12" xfId="49221" xr:uid="{2C8F230D-5AA2-4D29-AE14-B8F98CD304A4}"/>
    <cellStyle name="SAPBEXstdItem 6 2 2" xfId="5284" xr:uid="{00000000-0005-0000-0000-0000E48E0000}"/>
    <cellStyle name="SAPBEXstdItem 6 2 2 2" xfId="22583" xr:uid="{00000000-0005-0000-0000-0000E58E0000}"/>
    <cellStyle name="SAPBEXstdItem 6 2 3" xfId="6799" xr:uid="{00000000-0005-0000-0000-0000E68E0000}"/>
    <cellStyle name="SAPBEXstdItem 6 2 3 2" xfId="23261" xr:uid="{00000000-0005-0000-0000-0000E78E0000}"/>
    <cellStyle name="SAPBEXstdItem 6 2 4" xfId="5858" xr:uid="{00000000-0005-0000-0000-0000E88E0000}"/>
    <cellStyle name="SAPBEXstdItem 6 2 4 2" xfId="22861" xr:uid="{00000000-0005-0000-0000-0000E98E0000}"/>
    <cellStyle name="SAPBEXstdItem 6 2 5" xfId="6551" xr:uid="{00000000-0005-0000-0000-0000EA8E0000}"/>
    <cellStyle name="SAPBEXstdItem 6 2 5 2" xfId="23112" xr:uid="{00000000-0005-0000-0000-0000EB8E0000}"/>
    <cellStyle name="SAPBEXstdItem 6 2 6" xfId="18248" xr:uid="{00000000-0005-0000-0000-0000EC8E0000}"/>
    <cellStyle name="SAPBEXstdItem 6 2 6 2" xfId="33350" xr:uid="{00000000-0005-0000-0000-0000ED8E0000}"/>
    <cellStyle name="SAPBEXstdItem 6 2 7" xfId="13253" xr:uid="{00000000-0005-0000-0000-0000EE8E0000}"/>
    <cellStyle name="SAPBEXstdItem 6 2 7 2" xfId="29006" xr:uid="{00000000-0005-0000-0000-0000EF8E0000}"/>
    <cellStyle name="SAPBEXstdItem 6 2 8" xfId="5149" xr:uid="{00000000-0005-0000-0000-0000F08E0000}"/>
    <cellStyle name="SAPBEXstdItem 6 2 9" xfId="38083" xr:uid="{00000000-0005-0000-0000-0000F18E0000}"/>
    <cellStyle name="SAPBEXstdItem 6 3" xfId="992" xr:uid="{00000000-0005-0000-0000-0000F28E0000}"/>
    <cellStyle name="SAPBEXstdItem 6 3 10" xfId="42384" xr:uid="{21CC615E-2475-4BB8-A40D-AB6AB3A9081F}"/>
    <cellStyle name="SAPBEXstdItem 6 3 11" xfId="46917" xr:uid="{3F3D4738-D321-4AA3-9928-34CE26DF44FA}"/>
    <cellStyle name="SAPBEXstdItem 6 3 12" xfId="49220" xr:uid="{ABE379B6-9435-4026-8066-6B346A665C4B}"/>
    <cellStyle name="SAPBEXstdItem 6 3 2" xfId="5283" xr:uid="{00000000-0005-0000-0000-0000F38E0000}"/>
    <cellStyle name="SAPBEXstdItem 6 3 2 2" xfId="22582" xr:uid="{00000000-0005-0000-0000-0000F48E0000}"/>
    <cellStyle name="SAPBEXstdItem 6 3 3" xfId="6798" xr:uid="{00000000-0005-0000-0000-0000F58E0000}"/>
    <cellStyle name="SAPBEXstdItem 6 3 3 2" xfId="23260" xr:uid="{00000000-0005-0000-0000-0000F68E0000}"/>
    <cellStyle name="SAPBEXstdItem 6 3 4" xfId="7429" xr:uid="{00000000-0005-0000-0000-0000F78E0000}"/>
    <cellStyle name="SAPBEXstdItem 6 3 4 2" xfId="23622" xr:uid="{00000000-0005-0000-0000-0000F88E0000}"/>
    <cellStyle name="SAPBEXstdItem 6 3 5" xfId="13415" xr:uid="{00000000-0005-0000-0000-0000F98E0000}"/>
    <cellStyle name="SAPBEXstdItem 6 3 5 2" xfId="29083" xr:uid="{00000000-0005-0000-0000-0000FA8E0000}"/>
    <cellStyle name="SAPBEXstdItem 6 3 6" xfId="16404" xr:uid="{00000000-0005-0000-0000-0000FB8E0000}"/>
    <cellStyle name="SAPBEXstdItem 6 3 6 2" xfId="31542" xr:uid="{00000000-0005-0000-0000-0000FC8E0000}"/>
    <cellStyle name="SAPBEXstdItem 6 3 7" xfId="10415" xr:uid="{00000000-0005-0000-0000-0000FD8E0000}"/>
    <cellStyle name="SAPBEXstdItem 6 3 7 2" xfId="26338" xr:uid="{00000000-0005-0000-0000-0000FE8E0000}"/>
    <cellStyle name="SAPBEXstdItem 6 3 8" xfId="5150" xr:uid="{00000000-0005-0000-0000-0000FF8E0000}"/>
    <cellStyle name="SAPBEXstdItem 6 3 9" xfId="38084" xr:uid="{00000000-0005-0000-0000-0000008F0000}"/>
    <cellStyle name="SAPBEXstdItem 6 4" xfId="3742" xr:uid="{00000000-0005-0000-0000-0000018F0000}"/>
    <cellStyle name="SAPBEXstdItem 6 4 10" xfId="44451" xr:uid="{7183E7AB-6F2C-4270-814B-D14F18918EFF}"/>
    <cellStyle name="SAPBEXstdItem 6 4 11" xfId="46641" xr:uid="{6F3C2934-AE88-4330-A0D1-FB0DC73A34DC}"/>
    <cellStyle name="SAPBEXstdItem 6 4 12" xfId="48959" xr:uid="{38A8DBAE-D1E1-43D5-998D-ED4B68CADB26}"/>
    <cellStyle name="SAPBEXstdItem 6 4 2" xfId="8909" xr:uid="{00000000-0005-0000-0000-0000028F0000}"/>
    <cellStyle name="SAPBEXstdItem 6 4 2 2" xfId="24938" xr:uid="{00000000-0005-0000-0000-0000038F0000}"/>
    <cellStyle name="SAPBEXstdItem 6 4 3" xfId="11736" xr:uid="{00000000-0005-0000-0000-0000048F0000}"/>
    <cellStyle name="SAPBEXstdItem 6 4 3 2" xfId="27603" xr:uid="{00000000-0005-0000-0000-0000058F0000}"/>
    <cellStyle name="SAPBEXstdItem 6 4 4" xfId="7103" xr:uid="{00000000-0005-0000-0000-0000068F0000}"/>
    <cellStyle name="SAPBEXstdItem 6 4 4 2" xfId="23406" xr:uid="{00000000-0005-0000-0000-0000078F0000}"/>
    <cellStyle name="SAPBEXstdItem 6 4 5" xfId="17088" xr:uid="{00000000-0005-0000-0000-0000088F0000}"/>
    <cellStyle name="SAPBEXstdItem 6 4 5 2" xfId="32226" xr:uid="{00000000-0005-0000-0000-0000098F0000}"/>
    <cellStyle name="SAPBEXstdItem 6 4 6" xfId="19698" xr:uid="{00000000-0005-0000-0000-00000A8F0000}"/>
    <cellStyle name="SAPBEXstdItem 6 4 6 2" xfId="34645" xr:uid="{00000000-0005-0000-0000-00000B8F0000}"/>
    <cellStyle name="SAPBEXstdItem 6 4 7" xfId="21597" xr:uid="{00000000-0005-0000-0000-00000C8F0000}"/>
    <cellStyle name="SAPBEXstdItem 6 4 7 2" xfId="36523" xr:uid="{00000000-0005-0000-0000-00000D8F0000}"/>
    <cellStyle name="SAPBEXstdItem 6 4 8" xfId="6437" xr:uid="{00000000-0005-0000-0000-00000E8F0000}"/>
    <cellStyle name="SAPBEXstdItem 6 4 9" xfId="38334" xr:uid="{83DF739D-1E49-438E-82DB-3A178668918B}"/>
    <cellStyle name="SAPBEXstdItem 6 5" xfId="2096" xr:uid="{00000000-0005-0000-0000-00000F8F0000}"/>
    <cellStyle name="SAPBEXstdItem 6 5 2" xfId="7336" xr:uid="{00000000-0005-0000-0000-0000108F0000}"/>
    <cellStyle name="SAPBEXstdItem 6 5 2 2" xfId="23541" xr:uid="{00000000-0005-0000-0000-0000118F0000}"/>
    <cellStyle name="SAPBEXstdItem 6 5 3" xfId="10178" xr:uid="{00000000-0005-0000-0000-0000128F0000}"/>
    <cellStyle name="SAPBEXstdItem 6 5 3 2" xfId="26143" xr:uid="{00000000-0005-0000-0000-0000138F0000}"/>
    <cellStyle name="SAPBEXstdItem 6 5 4" xfId="14205" xr:uid="{00000000-0005-0000-0000-0000148F0000}"/>
    <cellStyle name="SAPBEXstdItem 6 5 4 2" xfId="29749" xr:uid="{00000000-0005-0000-0000-0000158F0000}"/>
    <cellStyle name="SAPBEXstdItem 6 5 5" xfId="15626" xr:uid="{00000000-0005-0000-0000-0000168F0000}"/>
    <cellStyle name="SAPBEXstdItem 6 5 5 2" xfId="30928" xr:uid="{00000000-0005-0000-0000-0000178F0000}"/>
    <cellStyle name="SAPBEXstdItem 6 5 6" xfId="18315" xr:uid="{00000000-0005-0000-0000-0000188F0000}"/>
    <cellStyle name="SAPBEXstdItem 6 5 6 2" xfId="33381" xr:uid="{00000000-0005-0000-0000-0000198F0000}"/>
    <cellStyle name="SAPBEXstdItem 6 5 7" xfId="5839" xr:uid="{00000000-0005-0000-0000-00001A8F0000}"/>
    <cellStyle name="SAPBEXstdItem 6 5 7 2" xfId="22854" xr:uid="{00000000-0005-0000-0000-00001B8F0000}"/>
    <cellStyle name="SAPBEXstdItem 6 6" xfId="5285" xr:uid="{00000000-0005-0000-0000-00001C8F0000}"/>
    <cellStyle name="SAPBEXstdItem 6 6 2" xfId="22584" xr:uid="{00000000-0005-0000-0000-00001D8F0000}"/>
    <cellStyle name="SAPBEXstdItem 6 7" xfId="6800" xr:uid="{00000000-0005-0000-0000-00001E8F0000}"/>
    <cellStyle name="SAPBEXstdItem 6 7 2" xfId="23262" xr:uid="{00000000-0005-0000-0000-00001F8F0000}"/>
    <cellStyle name="SAPBEXstdItem 6 8" xfId="7555" xr:uid="{00000000-0005-0000-0000-0000208F0000}"/>
    <cellStyle name="SAPBEXstdItem 6 8 2" xfId="23714" xr:uid="{00000000-0005-0000-0000-0000218F0000}"/>
    <cellStyle name="SAPBEXstdItem 6 9" xfId="7044" xr:uid="{00000000-0005-0000-0000-0000228F0000}"/>
    <cellStyle name="SAPBEXstdItem 6 9 2" xfId="23399" xr:uid="{00000000-0005-0000-0000-0000238F0000}"/>
    <cellStyle name="SAPBEXstdItem 7" xfId="993" xr:uid="{00000000-0005-0000-0000-0000248F0000}"/>
    <cellStyle name="SAPBEXstdItem 7 10" xfId="6933" xr:uid="{00000000-0005-0000-0000-0000258F0000}"/>
    <cellStyle name="SAPBEXstdItem 7 11" xfId="22510" xr:uid="{00000000-0005-0000-0000-0000268F0000}"/>
    <cellStyle name="SAPBEXstdItem 7 12" xfId="39342" xr:uid="{B20CB977-792D-43F4-B8C3-31B53B1B73F3}"/>
    <cellStyle name="SAPBEXstdItem 7 13" xfId="43233" xr:uid="{BC38444B-4751-4FAD-A123-71352CCB57CB}"/>
    <cellStyle name="SAPBEXstdItem 7 14" xfId="45426" xr:uid="{5EEC0B3C-2002-4262-9696-63D338A96583}"/>
    <cellStyle name="SAPBEXstdItem 7 15" xfId="47752" xr:uid="{8D5FB42D-896B-43BA-ADDC-EF6C70A7C919}"/>
    <cellStyle name="SAPBEXstdItem 7 2" xfId="994" xr:uid="{00000000-0005-0000-0000-0000278F0000}"/>
    <cellStyle name="SAPBEXstdItem 7 2 10" xfId="44860" xr:uid="{9AD25526-7D57-4E12-9D48-4EB5F5A64BC7}"/>
    <cellStyle name="SAPBEXstdItem 7 2 11" xfId="46919" xr:uid="{2EC25ADF-F257-4570-B91A-96286299D5E8}"/>
    <cellStyle name="SAPBEXstdItem 7 2 12" xfId="49222" xr:uid="{1660032E-BE28-4B3E-9B7B-369A74BDE61A}"/>
    <cellStyle name="SAPBEXstdItem 7 2 2" xfId="5281" xr:uid="{00000000-0005-0000-0000-0000288F0000}"/>
    <cellStyle name="SAPBEXstdItem 7 2 2 2" xfId="37081" xr:uid="{00000000-0005-0000-0000-0000298F0000}"/>
    <cellStyle name="SAPBEXstdItem 7 2 2 3" xfId="42484" xr:uid="{8C5712A1-0B1F-4FF4-8B3B-AA95262DA08A}"/>
    <cellStyle name="SAPBEXstdItem 7 2 2 4" xfId="44952" xr:uid="{036A8612-1B5F-4919-9513-1C4BA2BE3F8F}"/>
    <cellStyle name="SAPBEXstdItem 7 2 2 5" xfId="47015" xr:uid="{E01A6959-9D87-49ED-A7D1-977C48BD6F79}"/>
    <cellStyle name="SAPBEXstdItem 7 2 2 6" xfId="49312" xr:uid="{DC66E3B1-569B-4A91-91F4-0DC42894A69F}"/>
    <cellStyle name="SAPBEXstdItem 7 2 3" xfId="6796" xr:uid="{00000000-0005-0000-0000-00002A8F0000}"/>
    <cellStyle name="SAPBEXstdItem 7 2 4" xfId="6477" xr:uid="{00000000-0005-0000-0000-00002B8F0000}"/>
    <cellStyle name="SAPBEXstdItem 7 2 5" xfId="15550" xr:uid="{00000000-0005-0000-0000-00002C8F0000}"/>
    <cellStyle name="SAPBEXstdItem 7 2 6" xfId="18161" xr:uid="{00000000-0005-0000-0000-00002D8F0000}"/>
    <cellStyle name="SAPBEXstdItem 7 2 7" xfId="15507" xr:uid="{00000000-0005-0000-0000-00002E8F0000}"/>
    <cellStyle name="SAPBEXstdItem 7 2 8" xfId="22511" xr:uid="{00000000-0005-0000-0000-00002F8F0000}"/>
    <cellStyle name="SAPBEXstdItem 7 2 9" xfId="42386" xr:uid="{5766BEE0-AE23-4B9D-8567-AE6A819F3180}"/>
    <cellStyle name="SAPBEXstdItem 7 3" xfId="3743" xr:uid="{00000000-0005-0000-0000-0000308F0000}"/>
    <cellStyle name="SAPBEXstdItem 7 3 10" xfId="44452" xr:uid="{32431219-41C8-4ADC-AA3C-B49542E88105}"/>
    <cellStyle name="SAPBEXstdItem 7 3 11" xfId="46642" xr:uid="{9D208800-7FD3-44E7-ACFF-473D822C3A7A}"/>
    <cellStyle name="SAPBEXstdItem 7 3 12" xfId="48960" xr:uid="{36CCD3AB-2FD5-4674-8150-F09876106994}"/>
    <cellStyle name="SAPBEXstdItem 7 3 2" xfId="8910" xr:uid="{00000000-0005-0000-0000-0000318F0000}"/>
    <cellStyle name="SAPBEXstdItem 7 3 2 2" xfId="24939" xr:uid="{00000000-0005-0000-0000-0000328F0000}"/>
    <cellStyle name="SAPBEXstdItem 7 3 3" xfId="11737" xr:uid="{00000000-0005-0000-0000-0000338F0000}"/>
    <cellStyle name="SAPBEXstdItem 7 3 3 2" xfId="27604" xr:uid="{00000000-0005-0000-0000-0000348F0000}"/>
    <cellStyle name="SAPBEXstdItem 7 3 4" xfId="14957" xr:uid="{00000000-0005-0000-0000-0000358F0000}"/>
    <cellStyle name="SAPBEXstdItem 7 3 4 2" xfId="30404" xr:uid="{00000000-0005-0000-0000-0000368F0000}"/>
    <cellStyle name="SAPBEXstdItem 7 3 5" xfId="17089" xr:uid="{00000000-0005-0000-0000-0000378F0000}"/>
    <cellStyle name="SAPBEXstdItem 7 3 5 2" xfId="32227" xr:uid="{00000000-0005-0000-0000-0000388F0000}"/>
    <cellStyle name="SAPBEXstdItem 7 3 6" xfId="19699" xr:uid="{00000000-0005-0000-0000-0000398F0000}"/>
    <cellStyle name="SAPBEXstdItem 7 3 6 2" xfId="34646" xr:uid="{00000000-0005-0000-0000-00003A8F0000}"/>
    <cellStyle name="SAPBEXstdItem 7 3 7" xfId="21598" xr:uid="{00000000-0005-0000-0000-00003B8F0000}"/>
    <cellStyle name="SAPBEXstdItem 7 3 7 2" xfId="36524" xr:uid="{00000000-0005-0000-0000-00003C8F0000}"/>
    <cellStyle name="SAPBEXstdItem 7 3 8" xfId="6438" xr:uid="{00000000-0005-0000-0000-00003D8F0000}"/>
    <cellStyle name="SAPBEXstdItem 7 3 9" xfId="38333" xr:uid="{78BE51E6-8E25-47E7-AFDE-B50835970034}"/>
    <cellStyle name="SAPBEXstdItem 7 4" xfId="2107" xr:uid="{00000000-0005-0000-0000-00003E8F0000}"/>
    <cellStyle name="SAPBEXstdItem 7 4 2" xfId="7347" xr:uid="{00000000-0005-0000-0000-00003F8F0000}"/>
    <cellStyle name="SAPBEXstdItem 7 4 2 2" xfId="23550" xr:uid="{00000000-0005-0000-0000-0000408F0000}"/>
    <cellStyle name="SAPBEXstdItem 7 4 3" xfId="10189" xr:uid="{00000000-0005-0000-0000-0000418F0000}"/>
    <cellStyle name="SAPBEXstdItem 7 4 3 2" xfId="26154" xr:uid="{00000000-0005-0000-0000-0000428F0000}"/>
    <cellStyle name="SAPBEXstdItem 7 4 4" xfId="13023" xr:uid="{00000000-0005-0000-0000-0000438F0000}"/>
    <cellStyle name="SAPBEXstdItem 7 4 4 2" xfId="28822" xr:uid="{00000000-0005-0000-0000-0000448F0000}"/>
    <cellStyle name="SAPBEXstdItem 7 4 5" xfId="15637" xr:uid="{00000000-0005-0000-0000-0000458F0000}"/>
    <cellStyle name="SAPBEXstdItem 7 4 5 2" xfId="30939" xr:uid="{00000000-0005-0000-0000-0000468F0000}"/>
    <cellStyle name="SAPBEXstdItem 7 4 6" xfId="18325" xr:uid="{00000000-0005-0000-0000-0000478F0000}"/>
    <cellStyle name="SAPBEXstdItem 7 4 6 2" xfId="33390" xr:uid="{00000000-0005-0000-0000-0000488F0000}"/>
    <cellStyle name="SAPBEXstdItem 7 4 7" xfId="22049" xr:uid="{00000000-0005-0000-0000-0000498F0000}"/>
    <cellStyle name="SAPBEXstdItem 7 4 7 2" xfId="36966" xr:uid="{00000000-0005-0000-0000-00004A8F0000}"/>
    <cellStyle name="SAPBEXstdItem 7 5" xfId="5282" xr:uid="{00000000-0005-0000-0000-00004B8F0000}"/>
    <cellStyle name="SAPBEXstdItem 7 5 2" xfId="37082" xr:uid="{00000000-0005-0000-0000-00004C8F0000}"/>
    <cellStyle name="SAPBEXstdItem 7 6" xfId="6797" xr:uid="{00000000-0005-0000-0000-00004D8F0000}"/>
    <cellStyle name="SAPBEXstdItem 7 7" xfId="14511" xr:uid="{00000000-0005-0000-0000-00004E8F0000}"/>
    <cellStyle name="SAPBEXstdItem 7 8" xfId="13414" xr:uid="{00000000-0005-0000-0000-00004F8F0000}"/>
    <cellStyle name="SAPBEXstdItem 7 9" xfId="18250" xr:uid="{00000000-0005-0000-0000-0000508F0000}"/>
    <cellStyle name="SAPBEXstdItem 8" xfId="995" xr:uid="{00000000-0005-0000-0000-0000518F0000}"/>
    <cellStyle name="SAPBEXstdItem 8 10" xfId="8962" xr:uid="{00000000-0005-0000-0000-0000528F0000}"/>
    <cellStyle name="SAPBEXstdItem 8 11" xfId="22512" xr:uid="{00000000-0005-0000-0000-0000538F0000}"/>
    <cellStyle name="SAPBEXstdItem 8 12" xfId="39341" xr:uid="{1C1F1653-BE0E-410B-B41D-3C62C4D450A4}"/>
    <cellStyle name="SAPBEXstdItem 8 13" xfId="43234" xr:uid="{5AC7532D-F98F-4818-B689-FA86528C8575}"/>
    <cellStyle name="SAPBEXstdItem 8 14" xfId="45427" xr:uid="{CA414697-1AD8-4B8E-8570-9BA46C3719F4}"/>
    <cellStyle name="SAPBEXstdItem 8 15" xfId="47753" xr:uid="{D3495B2E-7753-4EE0-A2F0-48854C9DF4BB}"/>
    <cellStyle name="SAPBEXstdItem 8 2" xfId="996" xr:uid="{00000000-0005-0000-0000-0000548F0000}"/>
    <cellStyle name="SAPBEXstdItem 8 2 10" xfId="44861" xr:uid="{6D07E145-7D51-469D-BF57-E044D32B8831}"/>
    <cellStyle name="SAPBEXstdItem 8 2 11" xfId="46920" xr:uid="{95A41541-1435-4309-BD93-A1E2829D61F6}"/>
    <cellStyle name="SAPBEXstdItem 8 2 12" xfId="49223" xr:uid="{42E37B38-2464-48BC-A746-64A44748E689}"/>
    <cellStyle name="SAPBEXstdItem 8 2 2" xfId="5279" xr:uid="{00000000-0005-0000-0000-0000558F0000}"/>
    <cellStyle name="SAPBEXstdItem 8 2 2 2" xfId="37079" xr:uid="{00000000-0005-0000-0000-0000568F0000}"/>
    <cellStyle name="SAPBEXstdItem 8 2 2 3" xfId="42485" xr:uid="{2691C037-EAA8-4E51-9C5C-3A42EFF407FD}"/>
    <cellStyle name="SAPBEXstdItem 8 2 2 4" xfId="44953" xr:uid="{35BF3611-62C5-41C7-8C8C-4317920309E0}"/>
    <cellStyle name="SAPBEXstdItem 8 2 2 5" xfId="47016" xr:uid="{754F0F57-4FD8-452B-BC8A-41261FD075A7}"/>
    <cellStyle name="SAPBEXstdItem 8 2 2 6" xfId="49313" xr:uid="{F949B54C-8CB5-4493-A796-FA02E4B35443}"/>
    <cellStyle name="SAPBEXstdItem 8 2 3" xfId="6794" xr:uid="{00000000-0005-0000-0000-0000578F0000}"/>
    <cellStyle name="SAPBEXstdItem 8 2 4" xfId="10611" xr:uid="{00000000-0005-0000-0000-0000588F0000}"/>
    <cellStyle name="SAPBEXstdItem 8 2 5" xfId="15553" xr:uid="{00000000-0005-0000-0000-0000598F0000}"/>
    <cellStyle name="SAPBEXstdItem 8 2 6" xfId="18162" xr:uid="{00000000-0005-0000-0000-00005A8F0000}"/>
    <cellStyle name="SAPBEXstdItem 8 2 7" xfId="14658" xr:uid="{00000000-0005-0000-0000-00005B8F0000}"/>
    <cellStyle name="SAPBEXstdItem 8 2 8" xfId="22513" xr:uid="{00000000-0005-0000-0000-00005C8F0000}"/>
    <cellStyle name="SAPBEXstdItem 8 2 9" xfId="42387" xr:uid="{A94DB68B-876C-45D7-87C0-E5C8A5A83414}"/>
    <cellStyle name="SAPBEXstdItem 8 3" xfId="1930" xr:uid="{00000000-0005-0000-0000-00005D8F0000}"/>
    <cellStyle name="SAPBEXstdItem 8 3 10" xfId="44453" xr:uid="{C92C5EFC-10AD-48FB-9050-A59042D1B0AC}"/>
    <cellStyle name="SAPBEXstdItem 8 3 11" xfId="46643" xr:uid="{52423BAA-AB3F-483C-A6A3-89823B904CEF}"/>
    <cellStyle name="SAPBEXstdItem 8 3 12" xfId="48961" xr:uid="{367FED55-162E-43D4-9769-BB1EEB2946BD}"/>
    <cellStyle name="SAPBEXstdItem 8 3 2" xfId="7180" xr:uid="{00000000-0005-0000-0000-00005E8F0000}"/>
    <cellStyle name="SAPBEXstdItem 8 3 2 2" xfId="23459" xr:uid="{00000000-0005-0000-0000-00005F8F0000}"/>
    <cellStyle name="SAPBEXstdItem 8 3 3" xfId="7482" xr:uid="{00000000-0005-0000-0000-0000608F0000}"/>
    <cellStyle name="SAPBEXstdItem 8 3 3 2" xfId="23661" xr:uid="{00000000-0005-0000-0000-0000618F0000}"/>
    <cellStyle name="SAPBEXstdItem 8 3 4" xfId="7008" xr:uid="{00000000-0005-0000-0000-0000628F0000}"/>
    <cellStyle name="SAPBEXstdItem 8 3 4 2" xfId="23385" xr:uid="{00000000-0005-0000-0000-0000638F0000}"/>
    <cellStyle name="SAPBEXstdItem 8 3 5" xfId="15079" xr:uid="{00000000-0005-0000-0000-0000648F0000}"/>
    <cellStyle name="SAPBEXstdItem 8 3 5 2" xfId="30524" xr:uid="{00000000-0005-0000-0000-0000658F0000}"/>
    <cellStyle name="SAPBEXstdItem 8 3 6" xfId="15723" xr:uid="{00000000-0005-0000-0000-0000668F0000}"/>
    <cellStyle name="SAPBEXstdItem 8 3 6 2" xfId="30999" xr:uid="{00000000-0005-0000-0000-0000678F0000}"/>
    <cellStyle name="SAPBEXstdItem 8 3 7" xfId="18391" xr:uid="{00000000-0005-0000-0000-0000688F0000}"/>
    <cellStyle name="SAPBEXstdItem 8 3 7 2" xfId="33452" xr:uid="{00000000-0005-0000-0000-0000698F0000}"/>
    <cellStyle name="SAPBEXstdItem 8 3 8" xfId="6101" xr:uid="{00000000-0005-0000-0000-00006A8F0000}"/>
    <cellStyle name="SAPBEXstdItem 8 3 9" xfId="38332" xr:uid="{A6413097-0819-467F-8C92-96B9CC6A928F}"/>
    <cellStyle name="SAPBEXstdItem 8 4" xfId="2100" xr:uid="{00000000-0005-0000-0000-00006B8F0000}"/>
    <cellStyle name="SAPBEXstdItem 8 4 2" xfId="7340" xr:uid="{00000000-0005-0000-0000-00006C8F0000}"/>
    <cellStyle name="SAPBEXstdItem 8 4 2 2" xfId="23544" xr:uid="{00000000-0005-0000-0000-00006D8F0000}"/>
    <cellStyle name="SAPBEXstdItem 8 4 3" xfId="10182" xr:uid="{00000000-0005-0000-0000-00006E8F0000}"/>
    <cellStyle name="SAPBEXstdItem 8 4 3 2" xfId="26147" xr:uid="{00000000-0005-0000-0000-00006F8F0000}"/>
    <cellStyle name="SAPBEXstdItem 8 4 4" xfId="6727" xr:uid="{00000000-0005-0000-0000-0000708F0000}"/>
    <cellStyle name="SAPBEXstdItem 8 4 4 2" xfId="23211" xr:uid="{00000000-0005-0000-0000-0000718F0000}"/>
    <cellStyle name="SAPBEXstdItem 8 4 5" xfId="15630" xr:uid="{00000000-0005-0000-0000-0000728F0000}"/>
    <cellStyle name="SAPBEXstdItem 8 4 5 2" xfId="30932" xr:uid="{00000000-0005-0000-0000-0000738F0000}"/>
    <cellStyle name="SAPBEXstdItem 8 4 6" xfId="18318" xr:uid="{00000000-0005-0000-0000-0000748F0000}"/>
    <cellStyle name="SAPBEXstdItem 8 4 6 2" xfId="33384" xr:uid="{00000000-0005-0000-0000-0000758F0000}"/>
    <cellStyle name="SAPBEXstdItem 8 4 7" xfId="7034" xr:uid="{00000000-0005-0000-0000-0000768F0000}"/>
    <cellStyle name="SAPBEXstdItem 8 4 7 2" xfId="23393" xr:uid="{00000000-0005-0000-0000-0000778F0000}"/>
    <cellStyle name="SAPBEXstdItem 8 5" xfId="5280" xr:uid="{00000000-0005-0000-0000-0000788F0000}"/>
    <cellStyle name="SAPBEXstdItem 8 5 2" xfId="37080" xr:uid="{00000000-0005-0000-0000-0000798F0000}"/>
    <cellStyle name="SAPBEXstdItem 8 6" xfId="6795" xr:uid="{00000000-0005-0000-0000-00007A8F0000}"/>
    <cellStyle name="SAPBEXstdItem 8 7" xfId="10389" xr:uid="{00000000-0005-0000-0000-00007B8F0000}"/>
    <cellStyle name="SAPBEXstdItem 8 8" xfId="6507" xr:uid="{00000000-0005-0000-0000-00007C8F0000}"/>
    <cellStyle name="SAPBEXstdItem 8 9" xfId="17148" xr:uid="{00000000-0005-0000-0000-00007D8F0000}"/>
    <cellStyle name="SAPBEXstdItem 9" xfId="997" xr:uid="{00000000-0005-0000-0000-00007E8F0000}"/>
    <cellStyle name="SAPBEXstdItem 9 10" xfId="20855" xr:uid="{00000000-0005-0000-0000-00007F8F0000}"/>
    <cellStyle name="SAPBEXstdItem 9 11" xfId="22514" xr:uid="{00000000-0005-0000-0000-0000808F0000}"/>
    <cellStyle name="SAPBEXstdItem 9 12" xfId="40480" xr:uid="{AA92BF84-5616-463A-A965-CD508E665FB8}"/>
    <cellStyle name="SAPBEXstdItem 9 13" xfId="43235" xr:uid="{96936E81-FE49-4403-AC8F-A86D005AF58B}"/>
    <cellStyle name="SAPBEXstdItem 9 14" xfId="45428" xr:uid="{0FCE7819-6E9B-4F80-AE85-9861ACB68005}"/>
    <cellStyle name="SAPBEXstdItem 9 15" xfId="47754" xr:uid="{0D46D908-811C-4A06-8A3E-1B8CB9F2EDC3}"/>
    <cellStyle name="SAPBEXstdItem 9 2" xfId="998" xr:uid="{00000000-0005-0000-0000-0000818F0000}"/>
    <cellStyle name="SAPBEXstdItem 9 2 10" xfId="44862" xr:uid="{3B6D7763-D183-4445-B6B8-747AC401ABD3}"/>
    <cellStyle name="SAPBEXstdItem 9 2 11" xfId="46921" xr:uid="{EA806550-A064-4D75-B572-1A68C31D7493}"/>
    <cellStyle name="SAPBEXstdItem 9 2 12" xfId="49224" xr:uid="{426C1F65-C2B0-4F62-9B8C-47EA9653812C}"/>
    <cellStyle name="SAPBEXstdItem 9 2 2" xfId="5277" xr:uid="{00000000-0005-0000-0000-0000828F0000}"/>
    <cellStyle name="SAPBEXstdItem 9 2 2 2" xfId="37077" xr:uid="{00000000-0005-0000-0000-0000838F0000}"/>
    <cellStyle name="SAPBEXstdItem 9 2 2 3" xfId="42486" xr:uid="{EEC8523E-C685-4E17-9B0A-D639BBBB055B}"/>
    <cellStyle name="SAPBEXstdItem 9 2 2 4" xfId="44954" xr:uid="{AF7EACF2-4870-4A72-969E-D26602C2198C}"/>
    <cellStyle name="SAPBEXstdItem 9 2 2 5" xfId="47017" xr:uid="{1E102E92-F280-4BE9-9200-A0F1DDC4AF19}"/>
    <cellStyle name="SAPBEXstdItem 9 2 2 6" xfId="49314" xr:uid="{DDE94094-0EFC-42BC-8221-9ED82605359D}"/>
    <cellStyle name="SAPBEXstdItem 9 2 3" xfId="6792" xr:uid="{00000000-0005-0000-0000-0000848F0000}"/>
    <cellStyle name="SAPBEXstdItem 9 2 4" xfId="10612" xr:uid="{00000000-0005-0000-0000-0000858F0000}"/>
    <cellStyle name="SAPBEXstdItem 9 2 5" xfId="13623" xr:uid="{00000000-0005-0000-0000-0000868F0000}"/>
    <cellStyle name="SAPBEXstdItem 9 2 6" xfId="15653" xr:uid="{00000000-0005-0000-0000-0000878F0000}"/>
    <cellStyle name="SAPBEXstdItem 9 2 7" xfId="19014" xr:uid="{00000000-0005-0000-0000-0000888F0000}"/>
    <cellStyle name="SAPBEXstdItem 9 2 8" xfId="22515" xr:uid="{00000000-0005-0000-0000-0000898F0000}"/>
    <cellStyle name="SAPBEXstdItem 9 2 9" xfId="42388" xr:uid="{DD85643E-D4A9-4E13-AA88-2506621DF0FA}"/>
    <cellStyle name="SAPBEXstdItem 9 3" xfId="1931" xr:uid="{00000000-0005-0000-0000-00008A8F0000}"/>
    <cellStyle name="SAPBEXstdItem 9 3 10" xfId="44454" xr:uid="{BF0C684B-A2E6-4835-85AF-8066A3077562}"/>
    <cellStyle name="SAPBEXstdItem 9 3 11" xfId="46644" xr:uid="{FC0AF626-1803-4610-8560-3CEA0F050F38}"/>
    <cellStyle name="SAPBEXstdItem 9 3 12" xfId="48962" xr:uid="{29DCF563-405F-49F3-AB75-5A0C67D0DDE5}"/>
    <cellStyle name="SAPBEXstdItem 9 3 2" xfId="7181" xr:uid="{00000000-0005-0000-0000-00008B8F0000}"/>
    <cellStyle name="SAPBEXstdItem 9 3 2 2" xfId="23460" xr:uid="{00000000-0005-0000-0000-00008C8F0000}"/>
    <cellStyle name="SAPBEXstdItem 9 3 3" xfId="7481" xr:uid="{00000000-0005-0000-0000-00008D8F0000}"/>
    <cellStyle name="SAPBEXstdItem 9 3 3 2" xfId="23660" xr:uid="{00000000-0005-0000-0000-00008E8F0000}"/>
    <cellStyle name="SAPBEXstdItem 9 3 4" xfId="10408" xr:uid="{00000000-0005-0000-0000-00008F8F0000}"/>
    <cellStyle name="SAPBEXstdItem 9 3 4 2" xfId="26332" xr:uid="{00000000-0005-0000-0000-0000908F0000}"/>
    <cellStyle name="SAPBEXstdItem 9 3 5" xfId="13004" xr:uid="{00000000-0005-0000-0000-0000918F0000}"/>
    <cellStyle name="SAPBEXstdItem 9 3 5 2" xfId="28805" xr:uid="{00000000-0005-0000-0000-0000928F0000}"/>
    <cellStyle name="SAPBEXstdItem 9 3 6" xfId="15722" xr:uid="{00000000-0005-0000-0000-0000938F0000}"/>
    <cellStyle name="SAPBEXstdItem 9 3 6 2" xfId="30998" xr:uid="{00000000-0005-0000-0000-0000948F0000}"/>
    <cellStyle name="SAPBEXstdItem 9 3 7" xfId="18390" xr:uid="{00000000-0005-0000-0000-0000958F0000}"/>
    <cellStyle name="SAPBEXstdItem 9 3 7 2" xfId="33451" xr:uid="{00000000-0005-0000-0000-0000968F0000}"/>
    <cellStyle name="SAPBEXstdItem 9 3 8" xfId="6102" xr:uid="{00000000-0005-0000-0000-0000978F0000}"/>
    <cellStyle name="SAPBEXstdItem 9 3 9" xfId="38331" xr:uid="{FC381E9E-86A3-4955-9EF1-B235A13C36DB}"/>
    <cellStyle name="SAPBEXstdItem 9 4" xfId="2091" xr:uid="{00000000-0005-0000-0000-0000988F0000}"/>
    <cellStyle name="SAPBEXstdItem 9 4 2" xfId="7331" xr:uid="{00000000-0005-0000-0000-0000998F0000}"/>
    <cellStyle name="SAPBEXstdItem 9 4 2 2" xfId="23536" xr:uid="{00000000-0005-0000-0000-00009A8F0000}"/>
    <cellStyle name="SAPBEXstdItem 9 4 3" xfId="10173" xr:uid="{00000000-0005-0000-0000-00009B8F0000}"/>
    <cellStyle name="SAPBEXstdItem 9 4 3 2" xfId="26138" xr:uid="{00000000-0005-0000-0000-00009C8F0000}"/>
    <cellStyle name="SAPBEXstdItem 9 4 4" xfId="14361" xr:uid="{00000000-0005-0000-0000-00009D8F0000}"/>
    <cellStyle name="SAPBEXstdItem 9 4 4 2" xfId="29882" xr:uid="{00000000-0005-0000-0000-00009E8F0000}"/>
    <cellStyle name="SAPBEXstdItem 9 4 5" xfId="15621" xr:uid="{00000000-0005-0000-0000-00009F8F0000}"/>
    <cellStyle name="SAPBEXstdItem 9 4 5 2" xfId="30923" xr:uid="{00000000-0005-0000-0000-0000A08F0000}"/>
    <cellStyle name="SAPBEXstdItem 9 4 6" xfId="18310" xr:uid="{00000000-0005-0000-0000-0000A18F0000}"/>
    <cellStyle name="SAPBEXstdItem 9 4 6 2" xfId="33376" xr:uid="{00000000-0005-0000-0000-0000A28F0000}"/>
    <cellStyle name="SAPBEXstdItem 9 4 7" xfId="21797" xr:uid="{00000000-0005-0000-0000-0000A38F0000}"/>
    <cellStyle name="SAPBEXstdItem 9 4 7 2" xfId="36717" xr:uid="{00000000-0005-0000-0000-0000A48F0000}"/>
    <cellStyle name="SAPBEXstdItem 9 5" xfId="5278" xr:uid="{00000000-0005-0000-0000-0000A58F0000}"/>
    <cellStyle name="SAPBEXstdItem 9 5 2" xfId="37078" xr:uid="{00000000-0005-0000-0000-0000A68F0000}"/>
    <cellStyle name="SAPBEXstdItem 9 6" xfId="6793" xr:uid="{00000000-0005-0000-0000-0000A78F0000}"/>
    <cellStyle name="SAPBEXstdItem 9 7" xfId="5857" xr:uid="{00000000-0005-0000-0000-0000A88F0000}"/>
    <cellStyle name="SAPBEXstdItem 9 8" xfId="13683" xr:uid="{00000000-0005-0000-0000-0000A98F0000}"/>
    <cellStyle name="SAPBEXstdItem 9 9" xfId="18252" xr:uid="{00000000-0005-0000-0000-0000AA8F0000}"/>
    <cellStyle name="SAPBEXstdItem_(chuck) OpEx On-going GRC Forecast Sum 4-20-10" xfId="3746" xr:uid="{00000000-0005-0000-0000-0000AB8F0000}"/>
    <cellStyle name="SAPBEXstdItemX" xfId="108" xr:uid="{00000000-0005-0000-0000-0000AC8F0000}"/>
    <cellStyle name="SAPBEXstdItemX 10" xfId="3747" xr:uid="{00000000-0005-0000-0000-0000AD8F0000}"/>
    <cellStyle name="SAPBEXstdItemX 10 10" xfId="45429" xr:uid="{B09E2320-A542-423B-B3E2-A53786CD9238}"/>
    <cellStyle name="SAPBEXstdItemX 10 11" xfId="47755" xr:uid="{FD979783-FF25-4426-B221-5C88C3FEFB72}"/>
    <cellStyle name="SAPBEXstdItemX 10 2" xfId="2106" xr:uid="{00000000-0005-0000-0000-0000AE8F0000}"/>
    <cellStyle name="SAPBEXstdItemX 10 2 10" xfId="46645" xr:uid="{D19ACE81-DA39-4A9F-AFCD-625B72535F48}"/>
    <cellStyle name="SAPBEXstdItemX 10 2 11" xfId="48963" xr:uid="{47C909E4-D3C5-4FA3-BBD3-EEBBEAFB6F0E}"/>
    <cellStyle name="SAPBEXstdItemX 10 2 2" xfId="7346" xr:uid="{00000000-0005-0000-0000-0000AF8F0000}"/>
    <cellStyle name="SAPBEXstdItemX 10 2 2 2" xfId="23549" xr:uid="{00000000-0005-0000-0000-0000B08F0000}"/>
    <cellStyle name="SAPBEXstdItemX 10 2 3" xfId="10188" xr:uid="{00000000-0005-0000-0000-0000B18F0000}"/>
    <cellStyle name="SAPBEXstdItemX 10 2 3 2" xfId="26153" xr:uid="{00000000-0005-0000-0000-0000B28F0000}"/>
    <cellStyle name="SAPBEXstdItemX 10 2 4" xfId="13216" xr:uid="{00000000-0005-0000-0000-0000B38F0000}"/>
    <cellStyle name="SAPBEXstdItemX 10 2 4 2" xfId="28986" xr:uid="{00000000-0005-0000-0000-0000B48F0000}"/>
    <cellStyle name="SAPBEXstdItemX 10 2 5" xfId="15636" xr:uid="{00000000-0005-0000-0000-0000B58F0000}"/>
    <cellStyle name="SAPBEXstdItemX 10 2 5 2" xfId="30938" xr:uid="{00000000-0005-0000-0000-0000B68F0000}"/>
    <cellStyle name="SAPBEXstdItemX 10 2 6" xfId="18324" xr:uid="{00000000-0005-0000-0000-0000B78F0000}"/>
    <cellStyle name="SAPBEXstdItemX 10 2 6 2" xfId="33389" xr:uid="{00000000-0005-0000-0000-0000B88F0000}"/>
    <cellStyle name="SAPBEXstdItemX 10 2 7" xfId="20905" xr:uid="{00000000-0005-0000-0000-0000B98F0000}"/>
    <cellStyle name="SAPBEXstdItemX 10 2 7 2" xfId="35831" xr:uid="{00000000-0005-0000-0000-0000BA8F0000}"/>
    <cellStyle name="SAPBEXstdItemX 10 2 8" xfId="38330" xr:uid="{93EF6B1B-53A5-43CE-AEB8-86400BE5B9AD}"/>
    <cellStyle name="SAPBEXstdItemX 10 2 9" xfId="44455" xr:uid="{7D7BFD3B-C62C-4E86-90BA-A14B9CFDA8AD}"/>
    <cellStyle name="SAPBEXstdItemX 10 3" xfId="8913" xr:uid="{00000000-0005-0000-0000-0000BB8F0000}"/>
    <cellStyle name="SAPBEXstdItemX 10 3 2" xfId="24942" xr:uid="{00000000-0005-0000-0000-0000BC8F0000}"/>
    <cellStyle name="SAPBEXstdItemX 10 4" xfId="11740" xr:uid="{00000000-0005-0000-0000-0000BD8F0000}"/>
    <cellStyle name="SAPBEXstdItemX 10 4 2" xfId="27607" xr:uid="{00000000-0005-0000-0000-0000BE8F0000}"/>
    <cellStyle name="SAPBEXstdItemX 10 5" xfId="10375" xr:uid="{00000000-0005-0000-0000-0000BF8F0000}"/>
    <cellStyle name="SAPBEXstdItemX 10 5 2" xfId="26313" xr:uid="{00000000-0005-0000-0000-0000C08F0000}"/>
    <cellStyle name="SAPBEXstdItemX 10 6" xfId="17092" xr:uid="{00000000-0005-0000-0000-0000C18F0000}"/>
    <cellStyle name="SAPBEXstdItemX 10 6 2" xfId="32230" xr:uid="{00000000-0005-0000-0000-0000C28F0000}"/>
    <cellStyle name="SAPBEXstdItemX 10 7" xfId="19702" xr:uid="{00000000-0005-0000-0000-0000C38F0000}"/>
    <cellStyle name="SAPBEXstdItemX 10 7 2" xfId="34649" xr:uid="{00000000-0005-0000-0000-0000C48F0000}"/>
    <cellStyle name="SAPBEXstdItemX 10 8" xfId="39340" xr:uid="{DEF834AE-C833-4DFE-A116-974D227352DB}"/>
    <cellStyle name="SAPBEXstdItemX 10 9" xfId="43236" xr:uid="{3F9F4653-D77C-4CF8-8ACE-B4EF12577C80}"/>
    <cellStyle name="SAPBEXstdItemX 11" xfId="3748" xr:uid="{00000000-0005-0000-0000-0000C58F0000}"/>
    <cellStyle name="SAPBEXstdItemX 11 10" xfId="45430" xr:uid="{8B50ECAD-3C07-44E5-819B-3DCB0AA12BC4}"/>
    <cellStyle name="SAPBEXstdItemX 11 11" xfId="47756" xr:uid="{C21111CD-1DD3-4655-ABA7-F9FF53B58705}"/>
    <cellStyle name="SAPBEXstdItemX 11 2" xfId="2104" xr:uid="{00000000-0005-0000-0000-0000C68F0000}"/>
    <cellStyle name="SAPBEXstdItemX 11 2 10" xfId="46646" xr:uid="{0486C245-0C50-4E3C-88C0-6DAD69A413FB}"/>
    <cellStyle name="SAPBEXstdItemX 11 2 11" xfId="48964" xr:uid="{ACDBED7E-DDF7-4044-9DFA-0B3D45C1148C}"/>
    <cellStyle name="SAPBEXstdItemX 11 2 2" xfId="7344" xr:uid="{00000000-0005-0000-0000-0000C78F0000}"/>
    <cellStyle name="SAPBEXstdItemX 11 2 2 2" xfId="23547" xr:uid="{00000000-0005-0000-0000-0000C88F0000}"/>
    <cellStyle name="SAPBEXstdItemX 11 2 3" xfId="10186" xr:uid="{00000000-0005-0000-0000-0000C98F0000}"/>
    <cellStyle name="SAPBEXstdItemX 11 2 3 2" xfId="26151" xr:uid="{00000000-0005-0000-0000-0000CA8F0000}"/>
    <cellStyle name="SAPBEXstdItemX 11 2 4" xfId="14210" xr:uid="{00000000-0005-0000-0000-0000CB8F0000}"/>
    <cellStyle name="SAPBEXstdItemX 11 2 4 2" xfId="29751" xr:uid="{00000000-0005-0000-0000-0000CC8F0000}"/>
    <cellStyle name="SAPBEXstdItemX 11 2 5" xfId="15634" xr:uid="{00000000-0005-0000-0000-0000CD8F0000}"/>
    <cellStyle name="SAPBEXstdItemX 11 2 5 2" xfId="30936" xr:uid="{00000000-0005-0000-0000-0000CE8F0000}"/>
    <cellStyle name="SAPBEXstdItemX 11 2 6" xfId="18322" xr:uid="{00000000-0005-0000-0000-0000CF8F0000}"/>
    <cellStyle name="SAPBEXstdItemX 11 2 6 2" xfId="33387" xr:uid="{00000000-0005-0000-0000-0000D08F0000}"/>
    <cellStyle name="SAPBEXstdItemX 11 2 7" xfId="21415" xr:uid="{00000000-0005-0000-0000-0000D18F0000}"/>
    <cellStyle name="SAPBEXstdItemX 11 2 7 2" xfId="36341" xr:uid="{00000000-0005-0000-0000-0000D28F0000}"/>
    <cellStyle name="SAPBEXstdItemX 11 2 8" xfId="38329" xr:uid="{01C3C094-343F-4610-A7D3-45ABB699A4CD}"/>
    <cellStyle name="SAPBEXstdItemX 11 2 9" xfId="44456" xr:uid="{1F137264-6228-419C-BC97-EB051278BC3F}"/>
    <cellStyle name="SAPBEXstdItemX 11 3" xfId="8914" xr:uid="{00000000-0005-0000-0000-0000D38F0000}"/>
    <cellStyle name="SAPBEXstdItemX 11 3 2" xfId="24943" xr:uid="{00000000-0005-0000-0000-0000D48F0000}"/>
    <cellStyle name="SAPBEXstdItemX 11 4" xfId="11741" xr:uid="{00000000-0005-0000-0000-0000D58F0000}"/>
    <cellStyle name="SAPBEXstdItemX 11 4 2" xfId="27608" xr:uid="{00000000-0005-0000-0000-0000D68F0000}"/>
    <cellStyle name="SAPBEXstdItemX 11 5" xfId="7498" xr:uid="{00000000-0005-0000-0000-0000D78F0000}"/>
    <cellStyle name="SAPBEXstdItemX 11 5 2" xfId="23674" xr:uid="{00000000-0005-0000-0000-0000D88F0000}"/>
    <cellStyle name="SAPBEXstdItemX 11 6" xfId="17093" xr:uid="{00000000-0005-0000-0000-0000D98F0000}"/>
    <cellStyle name="SAPBEXstdItemX 11 6 2" xfId="32231" xr:uid="{00000000-0005-0000-0000-0000DA8F0000}"/>
    <cellStyle name="SAPBEXstdItemX 11 7" xfId="19703" xr:uid="{00000000-0005-0000-0000-0000DB8F0000}"/>
    <cellStyle name="SAPBEXstdItemX 11 7 2" xfId="34650" xr:uid="{00000000-0005-0000-0000-0000DC8F0000}"/>
    <cellStyle name="SAPBEXstdItemX 11 8" xfId="39339" xr:uid="{98FCEB3A-38DB-43EE-AC90-73DE0D5FF753}"/>
    <cellStyle name="SAPBEXstdItemX 11 9" xfId="43237" xr:uid="{407F8789-DBFE-442C-9927-9CA06D4F0A88}"/>
    <cellStyle name="SAPBEXstdItemX 12" xfId="3749" xr:uid="{00000000-0005-0000-0000-0000DD8F0000}"/>
    <cellStyle name="SAPBEXstdItemX 12 10" xfId="45431" xr:uid="{8BAFB1B0-3281-48C6-AD24-3CAE775D9C99}"/>
    <cellStyle name="SAPBEXstdItemX 12 11" xfId="47757" xr:uid="{B63A75DB-FEA0-40AA-AF14-8B5D3468D983}"/>
    <cellStyle name="SAPBEXstdItemX 12 2" xfId="2095" xr:uid="{00000000-0005-0000-0000-0000DE8F0000}"/>
    <cellStyle name="SAPBEXstdItemX 12 2 10" xfId="46647" xr:uid="{3F34B480-A693-4D73-BD6E-1E0D487C4EBE}"/>
    <cellStyle name="SAPBEXstdItemX 12 2 11" xfId="48965" xr:uid="{049345B3-CDA1-4C01-9318-747BAF8DC166}"/>
    <cellStyle name="SAPBEXstdItemX 12 2 2" xfId="7335" xr:uid="{00000000-0005-0000-0000-0000DF8F0000}"/>
    <cellStyle name="SAPBEXstdItemX 12 2 2 2" xfId="23540" xr:uid="{00000000-0005-0000-0000-0000E08F0000}"/>
    <cellStyle name="SAPBEXstdItemX 12 2 3" xfId="10177" xr:uid="{00000000-0005-0000-0000-0000E18F0000}"/>
    <cellStyle name="SAPBEXstdItemX 12 2 3 2" xfId="26142" xr:uid="{00000000-0005-0000-0000-0000E28F0000}"/>
    <cellStyle name="SAPBEXstdItemX 12 2 4" xfId="13469" xr:uid="{00000000-0005-0000-0000-0000E38F0000}"/>
    <cellStyle name="SAPBEXstdItemX 12 2 4 2" xfId="29113" xr:uid="{00000000-0005-0000-0000-0000E48F0000}"/>
    <cellStyle name="SAPBEXstdItemX 12 2 5" xfId="15625" xr:uid="{00000000-0005-0000-0000-0000E58F0000}"/>
    <cellStyle name="SAPBEXstdItemX 12 2 5 2" xfId="30927" xr:uid="{00000000-0005-0000-0000-0000E68F0000}"/>
    <cellStyle name="SAPBEXstdItemX 12 2 6" xfId="18314" xr:uid="{00000000-0005-0000-0000-0000E78F0000}"/>
    <cellStyle name="SAPBEXstdItemX 12 2 6 2" xfId="33380" xr:uid="{00000000-0005-0000-0000-0000E88F0000}"/>
    <cellStyle name="SAPBEXstdItemX 12 2 7" xfId="22095" xr:uid="{00000000-0005-0000-0000-0000E98F0000}"/>
    <cellStyle name="SAPBEXstdItemX 12 2 7 2" xfId="37008" xr:uid="{00000000-0005-0000-0000-0000EA8F0000}"/>
    <cellStyle name="SAPBEXstdItemX 12 2 8" xfId="38328" xr:uid="{AC801E49-3786-4250-8486-BC035FA36E75}"/>
    <cellStyle name="SAPBEXstdItemX 12 2 9" xfId="44457" xr:uid="{5307AA78-4B69-4F05-B56F-34BF08E7636A}"/>
    <cellStyle name="SAPBEXstdItemX 12 3" xfId="8915" xr:uid="{00000000-0005-0000-0000-0000EB8F0000}"/>
    <cellStyle name="SAPBEXstdItemX 12 3 2" xfId="24944" xr:uid="{00000000-0005-0000-0000-0000EC8F0000}"/>
    <cellStyle name="SAPBEXstdItemX 12 4" xfId="11742" xr:uid="{00000000-0005-0000-0000-0000ED8F0000}"/>
    <cellStyle name="SAPBEXstdItemX 12 4 2" xfId="27609" xr:uid="{00000000-0005-0000-0000-0000EE8F0000}"/>
    <cellStyle name="SAPBEXstdItemX 12 5" xfId="10371" xr:uid="{00000000-0005-0000-0000-0000EF8F0000}"/>
    <cellStyle name="SAPBEXstdItemX 12 5 2" xfId="26309" xr:uid="{00000000-0005-0000-0000-0000F08F0000}"/>
    <cellStyle name="SAPBEXstdItemX 12 6" xfId="17094" xr:uid="{00000000-0005-0000-0000-0000F18F0000}"/>
    <cellStyle name="SAPBEXstdItemX 12 6 2" xfId="32232" xr:uid="{00000000-0005-0000-0000-0000F28F0000}"/>
    <cellStyle name="SAPBEXstdItemX 12 7" xfId="19704" xr:uid="{00000000-0005-0000-0000-0000F38F0000}"/>
    <cellStyle name="SAPBEXstdItemX 12 7 2" xfId="34651" xr:uid="{00000000-0005-0000-0000-0000F48F0000}"/>
    <cellStyle name="SAPBEXstdItemX 12 8" xfId="40478" xr:uid="{0977BFB2-7366-4F2C-84B4-ED6DA16D3AD4}"/>
    <cellStyle name="SAPBEXstdItemX 12 9" xfId="43238" xr:uid="{E7FEF0BF-4730-48E9-B413-D34A59BCC2F8}"/>
    <cellStyle name="SAPBEXstdItemX 13" xfId="3750" xr:uid="{00000000-0005-0000-0000-0000F58F0000}"/>
    <cellStyle name="SAPBEXstdItemX 13 10" xfId="45432" xr:uid="{76590EAA-3C7A-4877-AB56-27432599A972}"/>
    <cellStyle name="SAPBEXstdItemX 13 11" xfId="47758" xr:uid="{387FE0FA-9F50-491B-8581-638604D8AEAE}"/>
    <cellStyle name="SAPBEXstdItemX 13 2" xfId="2108" xr:uid="{00000000-0005-0000-0000-0000F68F0000}"/>
    <cellStyle name="SAPBEXstdItemX 13 2 10" xfId="46648" xr:uid="{0D5A12A7-17E8-4028-8E32-EB4DBEE3A770}"/>
    <cellStyle name="SAPBEXstdItemX 13 2 11" xfId="48966" xr:uid="{14FCD65F-0FD5-41C0-8E93-FD17B9CABCD0}"/>
    <cellStyle name="SAPBEXstdItemX 13 2 2" xfId="7348" xr:uid="{00000000-0005-0000-0000-0000F78F0000}"/>
    <cellStyle name="SAPBEXstdItemX 13 2 2 2" xfId="23551" xr:uid="{00000000-0005-0000-0000-0000F88F0000}"/>
    <cellStyle name="SAPBEXstdItemX 13 2 3" xfId="10190" xr:uid="{00000000-0005-0000-0000-0000F98F0000}"/>
    <cellStyle name="SAPBEXstdItemX 13 2 3 2" xfId="26155" xr:uid="{00000000-0005-0000-0000-0000FA8F0000}"/>
    <cellStyle name="SAPBEXstdItemX 13 2 4" xfId="10336" xr:uid="{00000000-0005-0000-0000-0000FB8F0000}"/>
    <cellStyle name="SAPBEXstdItemX 13 2 4 2" xfId="26276" xr:uid="{00000000-0005-0000-0000-0000FC8F0000}"/>
    <cellStyle name="SAPBEXstdItemX 13 2 5" xfId="15638" xr:uid="{00000000-0005-0000-0000-0000FD8F0000}"/>
    <cellStyle name="SAPBEXstdItemX 13 2 5 2" xfId="30940" xr:uid="{00000000-0005-0000-0000-0000FE8F0000}"/>
    <cellStyle name="SAPBEXstdItemX 13 2 6" xfId="18326" xr:uid="{00000000-0005-0000-0000-0000FF8F0000}"/>
    <cellStyle name="SAPBEXstdItemX 13 2 6 2" xfId="33391" xr:uid="{00000000-0005-0000-0000-000000900000}"/>
    <cellStyle name="SAPBEXstdItemX 13 2 7" xfId="8994" xr:uid="{00000000-0005-0000-0000-000001900000}"/>
    <cellStyle name="SAPBEXstdItemX 13 2 7 2" xfId="25001" xr:uid="{00000000-0005-0000-0000-000002900000}"/>
    <cellStyle name="SAPBEXstdItemX 13 2 8" xfId="38327" xr:uid="{0A225192-3227-4EAE-8F8F-6B18782D3C4C}"/>
    <cellStyle name="SAPBEXstdItemX 13 2 9" xfId="44458" xr:uid="{88989D8F-5A88-4175-9AC2-38133C06FC34}"/>
    <cellStyle name="SAPBEXstdItemX 13 3" xfId="8916" xr:uid="{00000000-0005-0000-0000-000003900000}"/>
    <cellStyle name="SAPBEXstdItemX 13 3 2" xfId="24945" xr:uid="{00000000-0005-0000-0000-000004900000}"/>
    <cellStyle name="SAPBEXstdItemX 13 4" xfId="11743" xr:uid="{00000000-0005-0000-0000-000005900000}"/>
    <cellStyle name="SAPBEXstdItemX 13 4 2" xfId="27610" xr:uid="{00000000-0005-0000-0000-000006900000}"/>
    <cellStyle name="SAPBEXstdItemX 13 5" xfId="13722" xr:uid="{00000000-0005-0000-0000-000007900000}"/>
    <cellStyle name="SAPBEXstdItemX 13 5 2" xfId="29335" xr:uid="{00000000-0005-0000-0000-000008900000}"/>
    <cellStyle name="SAPBEXstdItemX 13 6" xfId="17095" xr:uid="{00000000-0005-0000-0000-000009900000}"/>
    <cellStyle name="SAPBEXstdItemX 13 6 2" xfId="32233" xr:uid="{00000000-0005-0000-0000-00000A900000}"/>
    <cellStyle name="SAPBEXstdItemX 13 7" xfId="19705" xr:uid="{00000000-0005-0000-0000-00000B900000}"/>
    <cellStyle name="SAPBEXstdItemX 13 7 2" xfId="34652" xr:uid="{00000000-0005-0000-0000-00000C900000}"/>
    <cellStyle name="SAPBEXstdItemX 13 8" xfId="40479" xr:uid="{6604CCD5-AF55-44EF-9F90-576DE20D7B88}"/>
    <cellStyle name="SAPBEXstdItemX 13 9" xfId="43239" xr:uid="{29C29BBF-27B6-486D-9863-9CEC9F6B70D3}"/>
    <cellStyle name="SAPBEXstdItemX 14" xfId="3751" xr:uid="{00000000-0005-0000-0000-00000D900000}"/>
    <cellStyle name="SAPBEXstdItemX 14 10" xfId="45433" xr:uid="{E428050A-E204-4E53-AF77-29E8AF8D1D3E}"/>
    <cellStyle name="SAPBEXstdItemX 14 11" xfId="47759" xr:uid="{A3C068E3-308C-4837-8D1D-9C1006658477}"/>
    <cellStyle name="SAPBEXstdItemX 14 2" xfId="2102" xr:uid="{00000000-0005-0000-0000-00000E900000}"/>
    <cellStyle name="SAPBEXstdItemX 14 2 10" xfId="46649" xr:uid="{7CFD450A-E419-4920-8EF3-0FFD78A6132C}"/>
    <cellStyle name="SAPBEXstdItemX 14 2 11" xfId="48967" xr:uid="{AA78F8E2-E452-4263-B0F0-1E533439F939}"/>
    <cellStyle name="SAPBEXstdItemX 14 2 2" xfId="7342" xr:uid="{00000000-0005-0000-0000-00000F900000}"/>
    <cellStyle name="SAPBEXstdItemX 14 2 2 2" xfId="23546" xr:uid="{00000000-0005-0000-0000-000010900000}"/>
    <cellStyle name="SAPBEXstdItemX 14 2 3" xfId="10184" xr:uid="{00000000-0005-0000-0000-000011900000}"/>
    <cellStyle name="SAPBEXstdItemX 14 2 3 2" xfId="26149" xr:uid="{00000000-0005-0000-0000-000012900000}"/>
    <cellStyle name="SAPBEXstdItemX 14 2 4" xfId="13470" xr:uid="{00000000-0005-0000-0000-000013900000}"/>
    <cellStyle name="SAPBEXstdItemX 14 2 4 2" xfId="29114" xr:uid="{00000000-0005-0000-0000-000014900000}"/>
    <cellStyle name="SAPBEXstdItemX 14 2 5" xfId="15632" xr:uid="{00000000-0005-0000-0000-000015900000}"/>
    <cellStyle name="SAPBEXstdItemX 14 2 5 2" xfId="30934" xr:uid="{00000000-0005-0000-0000-000016900000}"/>
    <cellStyle name="SAPBEXstdItemX 14 2 6" xfId="18320" xr:uid="{00000000-0005-0000-0000-000017900000}"/>
    <cellStyle name="SAPBEXstdItemX 14 2 6 2" xfId="33386" xr:uid="{00000000-0005-0000-0000-000018900000}"/>
    <cellStyle name="SAPBEXstdItemX 14 2 7" xfId="14143" xr:uid="{00000000-0005-0000-0000-000019900000}"/>
    <cellStyle name="SAPBEXstdItemX 14 2 7 2" xfId="29719" xr:uid="{00000000-0005-0000-0000-00001A900000}"/>
    <cellStyle name="SAPBEXstdItemX 14 2 8" xfId="38326" xr:uid="{BF4CF189-CA64-40EE-B0E9-02607E207B72}"/>
    <cellStyle name="SAPBEXstdItemX 14 2 9" xfId="44459" xr:uid="{2880512A-7E65-4CBC-ABD2-7402F5927CD9}"/>
    <cellStyle name="SAPBEXstdItemX 14 3" xfId="8917" xr:uid="{00000000-0005-0000-0000-00001B900000}"/>
    <cellStyle name="SAPBEXstdItemX 14 3 2" xfId="24946" xr:uid="{00000000-0005-0000-0000-00001C900000}"/>
    <cellStyle name="SAPBEXstdItemX 14 4" xfId="11744" xr:uid="{00000000-0005-0000-0000-00001D900000}"/>
    <cellStyle name="SAPBEXstdItemX 14 4 2" xfId="27611" xr:uid="{00000000-0005-0000-0000-00001E900000}"/>
    <cellStyle name="SAPBEXstdItemX 14 5" xfId="15133" xr:uid="{00000000-0005-0000-0000-00001F900000}"/>
    <cellStyle name="SAPBEXstdItemX 14 5 2" xfId="30555" xr:uid="{00000000-0005-0000-0000-000020900000}"/>
    <cellStyle name="SAPBEXstdItemX 14 6" xfId="17096" xr:uid="{00000000-0005-0000-0000-000021900000}"/>
    <cellStyle name="SAPBEXstdItemX 14 6 2" xfId="32234" xr:uid="{00000000-0005-0000-0000-000022900000}"/>
    <cellStyle name="SAPBEXstdItemX 14 7" xfId="19706" xr:uid="{00000000-0005-0000-0000-000023900000}"/>
    <cellStyle name="SAPBEXstdItemX 14 7 2" xfId="34653" xr:uid="{00000000-0005-0000-0000-000024900000}"/>
    <cellStyle name="SAPBEXstdItemX 14 8" xfId="39338" xr:uid="{6755A7B0-8943-4404-B94F-497B19F77AFC}"/>
    <cellStyle name="SAPBEXstdItemX 14 9" xfId="43240" xr:uid="{7FB6BFC0-091E-4600-871C-1303D2C3655C}"/>
    <cellStyle name="SAPBEXstdItemX 15" xfId="3752" xr:uid="{00000000-0005-0000-0000-000025900000}"/>
    <cellStyle name="SAPBEXstdItemX 15 10" xfId="45434" xr:uid="{57E80BB3-6C82-4038-B236-CDBD09E85514}"/>
    <cellStyle name="SAPBEXstdItemX 15 11" xfId="47760" xr:uid="{557038F3-D3DA-4E66-B9E5-3764C06282DE}"/>
    <cellStyle name="SAPBEXstdItemX 15 2" xfId="2094" xr:uid="{00000000-0005-0000-0000-000026900000}"/>
    <cellStyle name="SAPBEXstdItemX 15 2 10" xfId="46650" xr:uid="{CFE8FBAF-2F02-409E-915C-A5CC97924E18}"/>
    <cellStyle name="SAPBEXstdItemX 15 2 11" xfId="48968" xr:uid="{9749E25E-B3CB-43CD-9AF9-A38A19C6C842}"/>
    <cellStyle name="SAPBEXstdItemX 15 2 2" xfId="7334" xr:uid="{00000000-0005-0000-0000-000027900000}"/>
    <cellStyle name="SAPBEXstdItemX 15 2 2 2" xfId="23539" xr:uid="{00000000-0005-0000-0000-000028900000}"/>
    <cellStyle name="SAPBEXstdItemX 15 2 3" xfId="10176" xr:uid="{00000000-0005-0000-0000-000029900000}"/>
    <cellStyle name="SAPBEXstdItemX 15 2 3 2" xfId="26141" xr:uid="{00000000-0005-0000-0000-00002A900000}"/>
    <cellStyle name="SAPBEXstdItemX 15 2 4" xfId="13701" xr:uid="{00000000-0005-0000-0000-00002B900000}"/>
    <cellStyle name="SAPBEXstdItemX 15 2 4 2" xfId="29317" xr:uid="{00000000-0005-0000-0000-00002C900000}"/>
    <cellStyle name="SAPBEXstdItemX 15 2 5" xfId="15624" xr:uid="{00000000-0005-0000-0000-00002D900000}"/>
    <cellStyle name="SAPBEXstdItemX 15 2 5 2" xfId="30926" xr:uid="{00000000-0005-0000-0000-00002E900000}"/>
    <cellStyle name="SAPBEXstdItemX 15 2 6" xfId="18313" xr:uid="{00000000-0005-0000-0000-00002F900000}"/>
    <cellStyle name="SAPBEXstdItemX 15 2 6 2" xfId="33379" xr:uid="{00000000-0005-0000-0000-000030900000}"/>
    <cellStyle name="SAPBEXstdItemX 15 2 7" xfId="6559" xr:uid="{00000000-0005-0000-0000-000031900000}"/>
    <cellStyle name="SAPBEXstdItemX 15 2 7 2" xfId="23116" xr:uid="{00000000-0005-0000-0000-000032900000}"/>
    <cellStyle name="SAPBEXstdItemX 15 2 8" xfId="38325" xr:uid="{EE036C08-A2EE-459F-BFBD-95DD38F87351}"/>
    <cellStyle name="SAPBEXstdItemX 15 2 9" xfId="44460" xr:uid="{6603A566-C04B-43DE-9F8E-335BA1BFB500}"/>
    <cellStyle name="SAPBEXstdItemX 15 3" xfId="8918" xr:uid="{00000000-0005-0000-0000-000033900000}"/>
    <cellStyle name="SAPBEXstdItemX 15 3 2" xfId="24947" xr:uid="{00000000-0005-0000-0000-000034900000}"/>
    <cellStyle name="SAPBEXstdItemX 15 4" xfId="11745" xr:uid="{00000000-0005-0000-0000-000035900000}"/>
    <cellStyle name="SAPBEXstdItemX 15 4 2" xfId="27612" xr:uid="{00000000-0005-0000-0000-000036900000}"/>
    <cellStyle name="SAPBEXstdItemX 15 5" xfId="15145" xr:uid="{00000000-0005-0000-0000-000037900000}"/>
    <cellStyle name="SAPBEXstdItemX 15 5 2" xfId="30565" xr:uid="{00000000-0005-0000-0000-000038900000}"/>
    <cellStyle name="SAPBEXstdItemX 15 6" xfId="17097" xr:uid="{00000000-0005-0000-0000-000039900000}"/>
    <cellStyle name="SAPBEXstdItemX 15 6 2" xfId="32235" xr:uid="{00000000-0005-0000-0000-00003A900000}"/>
    <cellStyle name="SAPBEXstdItemX 15 7" xfId="19707" xr:uid="{00000000-0005-0000-0000-00003B900000}"/>
    <cellStyle name="SAPBEXstdItemX 15 7 2" xfId="34654" xr:uid="{00000000-0005-0000-0000-00003C900000}"/>
    <cellStyle name="SAPBEXstdItemX 15 8" xfId="39337" xr:uid="{9C4BD0F0-BEAF-4CBD-8B8C-6DA8522AFDD2}"/>
    <cellStyle name="SAPBEXstdItemX 15 9" xfId="43241" xr:uid="{7959E3AA-B5EA-40FD-92CE-7AA4B0794F3E}"/>
    <cellStyle name="SAPBEXstdItemX 16" xfId="4887" xr:uid="{00000000-0005-0000-0000-00003D900000}"/>
    <cellStyle name="SAPBEXstdItemX 16 10" xfId="45551" xr:uid="{43EB1CF3-12BD-4F64-91F1-F7FEFFE7D174}"/>
    <cellStyle name="SAPBEXstdItemX 16 11" xfId="47873" xr:uid="{54F6FD2A-C930-4661-9F2C-BC449FE229A3}"/>
    <cellStyle name="SAPBEXstdItemX 16 2" xfId="10042" xr:uid="{00000000-0005-0000-0000-00003E900000}"/>
    <cellStyle name="SAPBEXstdItemX 16 2 2" xfId="26024" xr:uid="{00000000-0005-0000-0000-00003F900000}"/>
    <cellStyle name="SAPBEXstdItemX 16 3" xfId="12860" xr:uid="{00000000-0005-0000-0000-000040900000}"/>
    <cellStyle name="SAPBEXstdItemX 16 3 2" xfId="28701" xr:uid="{00000000-0005-0000-0000-000041900000}"/>
    <cellStyle name="SAPBEXstdItemX 16 4" xfId="11774" xr:uid="{00000000-0005-0000-0000-000042900000}"/>
    <cellStyle name="SAPBEXstdItemX 16 4 2" xfId="27641" xr:uid="{00000000-0005-0000-0000-000043900000}"/>
    <cellStyle name="SAPBEXstdItemX 16 5" xfId="18181" xr:uid="{00000000-0005-0000-0000-000044900000}"/>
    <cellStyle name="SAPBEXstdItemX 16 5 2" xfId="33287" xr:uid="{00000000-0005-0000-0000-000045900000}"/>
    <cellStyle name="SAPBEXstdItemX 16 6" xfId="20788" xr:uid="{00000000-0005-0000-0000-000046900000}"/>
    <cellStyle name="SAPBEXstdItemX 16 6 2" xfId="35721" xr:uid="{00000000-0005-0000-0000-000047900000}"/>
    <cellStyle name="SAPBEXstdItemX 16 7" xfId="18602" xr:uid="{00000000-0005-0000-0000-000048900000}"/>
    <cellStyle name="SAPBEXstdItemX 16 7 2" xfId="33556" xr:uid="{00000000-0005-0000-0000-000049900000}"/>
    <cellStyle name="SAPBEXstdItemX 16 8" xfId="40393" xr:uid="{48607316-7E05-44F6-AB53-987CB1D922AC}"/>
    <cellStyle name="SAPBEXstdItemX 16 9" xfId="38126" xr:uid="{2CDEA380-49DF-4C6A-ADC0-0CEE515882D2}"/>
    <cellStyle name="SAPBEXstdItemX 17" xfId="5254" xr:uid="{00000000-0005-0000-0000-00004A900000}"/>
    <cellStyle name="SAPBEXstdItemX 17 2" xfId="22565" xr:uid="{00000000-0005-0000-0000-00004B900000}"/>
    <cellStyle name="SAPBEXstdItemX 18" xfId="7105" xr:uid="{00000000-0005-0000-0000-00004C900000}"/>
    <cellStyle name="SAPBEXstdItemX 18 2" xfId="23408" xr:uid="{00000000-0005-0000-0000-00004D900000}"/>
    <cellStyle name="SAPBEXstdItemX 19" xfId="14776" xr:uid="{00000000-0005-0000-0000-00004E900000}"/>
    <cellStyle name="SAPBEXstdItemX 19 2" xfId="30229" xr:uid="{00000000-0005-0000-0000-00004F900000}"/>
    <cellStyle name="SAPBEXstdItemX 2" xfId="999" xr:uid="{00000000-0005-0000-0000-000050900000}"/>
    <cellStyle name="SAPBEXstdItemX 2 10" xfId="20857" xr:uid="{00000000-0005-0000-0000-000051900000}"/>
    <cellStyle name="SAPBEXstdItemX 2 10 2" xfId="35785" xr:uid="{00000000-0005-0000-0000-000052900000}"/>
    <cellStyle name="SAPBEXstdItemX 2 11" xfId="5151" xr:uid="{00000000-0005-0000-0000-000053900000}"/>
    <cellStyle name="SAPBEXstdItemX 2 12" xfId="38085" xr:uid="{00000000-0005-0000-0000-000054900000}"/>
    <cellStyle name="SAPBEXstdItemX 2 13" xfId="42041" xr:uid="{5EB60DDB-6A99-471A-BE2D-CF2D720789B0}"/>
    <cellStyle name="SAPBEXstdItemX 2 14" xfId="43320" xr:uid="{E4A2BBFC-6BA3-4C88-B3D6-96173E9F432F}"/>
    <cellStyle name="SAPBEXstdItemX 2 15" xfId="40113" xr:uid="{57B25132-9E0C-41DC-939E-A5900AF0D678}"/>
    <cellStyle name="SAPBEXstdItemX 2 2" xfId="1000" xr:uid="{00000000-0005-0000-0000-000055900000}"/>
    <cellStyle name="SAPBEXstdItemX 2 2 10" xfId="41935" xr:uid="{7CDC750B-93C5-41B0-994A-33DF3D083FE0}"/>
    <cellStyle name="SAPBEXstdItemX 2 2 11" xfId="41137" xr:uid="{83B37B8F-DA8D-47D0-BE8B-522C3354A481}"/>
    <cellStyle name="SAPBEXstdItemX 2 2 12" xfId="41248" xr:uid="{10AF8059-6FE9-4C82-B99D-ABAA12711F0E}"/>
    <cellStyle name="SAPBEXstdItemX 2 2 2" xfId="5275" xr:uid="{00000000-0005-0000-0000-000056900000}"/>
    <cellStyle name="SAPBEXstdItemX 2 2 2 2" xfId="22580" xr:uid="{00000000-0005-0000-0000-000057900000}"/>
    <cellStyle name="SAPBEXstdItemX 2 2 2 3" xfId="40395" xr:uid="{2211D083-D526-4EC6-8082-24538CBBD34A}"/>
    <cellStyle name="SAPBEXstdItemX 2 2 2 4" xfId="39270" xr:uid="{B1CD8253-9A30-4D59-B384-EA0E247D254E}"/>
    <cellStyle name="SAPBEXstdItemX 2 2 2 5" xfId="45553" xr:uid="{04906409-B6AF-406F-952F-73B4E78C5593}"/>
    <cellStyle name="SAPBEXstdItemX 2 2 2 6" xfId="47875" xr:uid="{F40CEB7C-E215-40D9-AA15-85F8D5C375D1}"/>
    <cellStyle name="SAPBEXstdItemX 2 2 3" xfId="6790" xr:uid="{00000000-0005-0000-0000-000058900000}"/>
    <cellStyle name="SAPBEXstdItemX 2 2 3 2" xfId="23258" xr:uid="{00000000-0005-0000-0000-000059900000}"/>
    <cellStyle name="SAPBEXstdItemX 2 2 4" xfId="6919" xr:uid="{00000000-0005-0000-0000-00005A900000}"/>
    <cellStyle name="SAPBEXstdItemX 2 2 4 2" xfId="23332" xr:uid="{00000000-0005-0000-0000-00005B900000}"/>
    <cellStyle name="SAPBEXstdItemX 2 2 5" xfId="15555" xr:uid="{00000000-0005-0000-0000-00005C900000}"/>
    <cellStyle name="SAPBEXstdItemX 2 2 5 2" xfId="30903" xr:uid="{00000000-0005-0000-0000-00005D900000}"/>
    <cellStyle name="SAPBEXstdItemX 2 2 6" xfId="14690" xr:uid="{00000000-0005-0000-0000-00005E900000}"/>
    <cellStyle name="SAPBEXstdItemX 2 2 6 2" xfId="30178" xr:uid="{00000000-0005-0000-0000-00005F900000}"/>
    <cellStyle name="SAPBEXstdItemX 2 2 7" xfId="20769" xr:uid="{00000000-0005-0000-0000-000060900000}"/>
    <cellStyle name="SAPBEXstdItemX 2 2 7 2" xfId="35706" xr:uid="{00000000-0005-0000-0000-000061900000}"/>
    <cellStyle name="SAPBEXstdItemX 2 2 8" xfId="5152" xr:uid="{00000000-0005-0000-0000-000062900000}"/>
    <cellStyle name="SAPBEXstdItemX 2 2 9" xfId="38304" xr:uid="{2A63AFD0-63BB-401F-A74B-99895CEF952A}"/>
    <cellStyle name="SAPBEXstdItemX 2 3" xfId="3753" xr:uid="{00000000-0005-0000-0000-000063900000}"/>
    <cellStyle name="SAPBEXstdItemX 2 3 10" xfId="38116" xr:uid="{FA2A1129-B20F-444A-AB54-DB7C68F2422A}"/>
    <cellStyle name="SAPBEXstdItemX 2 3 11" xfId="45552" xr:uid="{5472ABFD-1630-47DB-8E7B-40C673185633}"/>
    <cellStyle name="SAPBEXstdItemX 2 3 12" xfId="47874" xr:uid="{48E5975E-7CDC-44BF-A35D-030DA29C11F4}"/>
    <cellStyle name="SAPBEXstdItemX 2 3 2" xfId="8919" xr:uid="{00000000-0005-0000-0000-000064900000}"/>
    <cellStyle name="SAPBEXstdItemX 2 3 2 2" xfId="24948" xr:uid="{00000000-0005-0000-0000-000065900000}"/>
    <cellStyle name="SAPBEXstdItemX 2 3 3" xfId="11746" xr:uid="{00000000-0005-0000-0000-000066900000}"/>
    <cellStyle name="SAPBEXstdItemX 2 3 3 2" xfId="27613" xr:uid="{00000000-0005-0000-0000-000067900000}"/>
    <cellStyle name="SAPBEXstdItemX 2 3 4" xfId="15151" xr:uid="{00000000-0005-0000-0000-000068900000}"/>
    <cellStyle name="SAPBEXstdItemX 2 3 4 2" xfId="30570" xr:uid="{00000000-0005-0000-0000-000069900000}"/>
    <cellStyle name="SAPBEXstdItemX 2 3 5" xfId="17098" xr:uid="{00000000-0005-0000-0000-00006A900000}"/>
    <cellStyle name="SAPBEXstdItemX 2 3 5 2" xfId="32236" xr:uid="{00000000-0005-0000-0000-00006B900000}"/>
    <cellStyle name="SAPBEXstdItemX 2 3 6" xfId="19708" xr:uid="{00000000-0005-0000-0000-00006C900000}"/>
    <cellStyle name="SAPBEXstdItemX 2 3 6 2" xfId="34655" xr:uid="{00000000-0005-0000-0000-00006D900000}"/>
    <cellStyle name="SAPBEXstdItemX 2 3 7" xfId="21607" xr:uid="{00000000-0005-0000-0000-00006E900000}"/>
    <cellStyle name="SAPBEXstdItemX 2 3 7 2" xfId="36533" xr:uid="{00000000-0005-0000-0000-00006F900000}"/>
    <cellStyle name="SAPBEXstdItemX 2 3 8" xfId="6439" xr:uid="{00000000-0005-0000-0000-000070900000}"/>
    <cellStyle name="SAPBEXstdItemX 2 3 9" xfId="40394" xr:uid="{E49B36C2-5BC7-4ECB-8199-535BC86F2042}"/>
    <cellStyle name="SAPBEXstdItemX 2 4" xfId="2099" xr:uid="{00000000-0005-0000-0000-000071900000}"/>
    <cellStyle name="SAPBEXstdItemX 2 4 2" xfId="7339" xr:uid="{00000000-0005-0000-0000-000072900000}"/>
    <cellStyle name="SAPBEXstdItemX 2 4 2 2" xfId="23543" xr:uid="{00000000-0005-0000-0000-000073900000}"/>
    <cellStyle name="SAPBEXstdItemX 2 4 3" xfId="10181" xr:uid="{00000000-0005-0000-0000-000074900000}"/>
    <cellStyle name="SAPBEXstdItemX 2 4 3 2" xfId="26146" xr:uid="{00000000-0005-0000-0000-000075900000}"/>
    <cellStyle name="SAPBEXstdItemX 2 4 4" xfId="15410" xr:uid="{00000000-0005-0000-0000-000076900000}"/>
    <cellStyle name="SAPBEXstdItemX 2 4 4 2" xfId="30796" xr:uid="{00000000-0005-0000-0000-000077900000}"/>
    <cellStyle name="SAPBEXstdItemX 2 4 5" xfId="15629" xr:uid="{00000000-0005-0000-0000-000078900000}"/>
    <cellStyle name="SAPBEXstdItemX 2 4 5 2" xfId="30931" xr:uid="{00000000-0005-0000-0000-000079900000}"/>
    <cellStyle name="SAPBEXstdItemX 2 4 6" xfId="18317" xr:uid="{00000000-0005-0000-0000-00007A900000}"/>
    <cellStyle name="SAPBEXstdItemX 2 4 6 2" xfId="33383" xr:uid="{00000000-0005-0000-0000-00007B900000}"/>
    <cellStyle name="SAPBEXstdItemX 2 4 7" xfId="22096" xr:uid="{00000000-0005-0000-0000-00007C900000}"/>
    <cellStyle name="SAPBEXstdItemX 2 4 7 2" xfId="37009" xr:uid="{00000000-0005-0000-0000-00007D900000}"/>
    <cellStyle name="SAPBEXstdItemX 2 5" xfId="5276" xr:uid="{00000000-0005-0000-0000-00007E900000}"/>
    <cellStyle name="SAPBEXstdItemX 2 5 2" xfId="22581" xr:uid="{00000000-0005-0000-0000-00007F900000}"/>
    <cellStyle name="SAPBEXstdItemX 2 6" xfId="6791" xr:uid="{00000000-0005-0000-0000-000080900000}"/>
    <cellStyle name="SAPBEXstdItemX 2 6 2" xfId="23259" xr:uid="{00000000-0005-0000-0000-000081900000}"/>
    <cellStyle name="SAPBEXstdItemX 2 7" xfId="5242" xr:uid="{00000000-0005-0000-0000-000082900000}"/>
    <cellStyle name="SAPBEXstdItemX 2 7 2" xfId="22555" xr:uid="{00000000-0005-0000-0000-000083900000}"/>
    <cellStyle name="SAPBEXstdItemX 2 8" xfId="15461" xr:uid="{00000000-0005-0000-0000-000084900000}"/>
    <cellStyle name="SAPBEXstdItemX 2 8 2" xfId="30829" xr:uid="{00000000-0005-0000-0000-000085900000}"/>
    <cellStyle name="SAPBEXstdItemX 2 9" xfId="18212" xr:uid="{00000000-0005-0000-0000-000086900000}"/>
    <cellStyle name="SAPBEXstdItemX 2 9 2" xfId="33317" xr:uid="{00000000-0005-0000-0000-000087900000}"/>
    <cellStyle name="SAPBEXstdItemX 20" xfId="14132" xr:uid="{00000000-0005-0000-0000-000088900000}"/>
    <cellStyle name="SAPBEXstdItemX 20 2" xfId="29712" xr:uid="{00000000-0005-0000-0000-000089900000}"/>
    <cellStyle name="SAPBEXstdItemX 21" xfId="14728" xr:uid="{00000000-0005-0000-0000-00008A900000}"/>
    <cellStyle name="SAPBEXstdItemX 21 2" xfId="30201" xr:uid="{00000000-0005-0000-0000-00008B900000}"/>
    <cellStyle name="SAPBEXstdItemX 22" xfId="41314" xr:uid="{91C68392-25C9-4343-B883-DFD841BA8126}"/>
    <cellStyle name="SAPBEXstdItemX 23" xfId="44815" xr:uid="{8B5EE8D4-B0BB-467F-8FC9-E0D9857ED7F1}"/>
    <cellStyle name="SAPBEXstdItemX 24" xfId="41247" xr:uid="{68E4B286-4FC8-452F-9985-0D4633E9B2F7}"/>
    <cellStyle name="SAPBEXstdItemX 3" xfId="1001" xr:uid="{00000000-0005-0000-0000-00008C900000}"/>
    <cellStyle name="SAPBEXstdItemX 3 10" xfId="5153" xr:uid="{00000000-0005-0000-0000-00008D900000}"/>
    <cellStyle name="SAPBEXstdItemX 3 11" xfId="40178" xr:uid="{B698A30C-EC43-4EDA-8DA7-A9BFE113EB65}"/>
    <cellStyle name="SAPBEXstdItemX 3 12" xfId="40017" xr:uid="{B40E6B2B-F36B-4562-B1EC-0FCEAAC064ED}"/>
    <cellStyle name="SAPBEXstdItemX 3 13" xfId="43319" xr:uid="{849403C3-540D-4804-95C5-19D4E09FBF0D}"/>
    <cellStyle name="SAPBEXstdItemX 3 14" xfId="40947" xr:uid="{3F3E4EE9-3D77-487F-8C91-97A833840A69}"/>
    <cellStyle name="SAPBEXstdItemX 3 2" xfId="1002" xr:uid="{00000000-0005-0000-0000-00008E900000}"/>
    <cellStyle name="SAPBEXstdItemX 3 2 10" xfId="44863" xr:uid="{2D5B8650-1989-4CE4-BF6D-1F8AFE19D74E}"/>
    <cellStyle name="SAPBEXstdItemX 3 2 11" xfId="46922" xr:uid="{A769A931-767E-486A-94A1-73A5314EDB38}"/>
    <cellStyle name="SAPBEXstdItemX 3 2 12" xfId="49225" xr:uid="{7084B449-AA26-429C-8E26-D1ACF7F2BE56}"/>
    <cellStyle name="SAPBEXstdItemX 3 2 2" xfId="5273" xr:uid="{00000000-0005-0000-0000-00008F900000}"/>
    <cellStyle name="SAPBEXstdItemX 3 2 2 2" xfId="22578" xr:uid="{00000000-0005-0000-0000-000090900000}"/>
    <cellStyle name="SAPBEXstdItemX 3 2 3" xfId="6788" xr:uid="{00000000-0005-0000-0000-000091900000}"/>
    <cellStyle name="SAPBEXstdItemX 3 2 3 2" xfId="23256" xr:uid="{00000000-0005-0000-0000-000092900000}"/>
    <cellStyle name="SAPBEXstdItemX 3 2 4" xfId="6918" xr:uid="{00000000-0005-0000-0000-000093900000}"/>
    <cellStyle name="SAPBEXstdItemX 3 2 4 2" xfId="23331" xr:uid="{00000000-0005-0000-0000-000094900000}"/>
    <cellStyle name="SAPBEXstdItemX 3 2 5" xfId="10144" xr:uid="{00000000-0005-0000-0000-000095900000}"/>
    <cellStyle name="SAPBEXstdItemX 3 2 5 2" xfId="26113" xr:uid="{00000000-0005-0000-0000-000096900000}"/>
    <cellStyle name="SAPBEXstdItemX 3 2 6" xfId="14329" xr:uid="{00000000-0005-0000-0000-000097900000}"/>
    <cellStyle name="SAPBEXstdItemX 3 2 6 2" xfId="29852" xr:uid="{00000000-0005-0000-0000-000098900000}"/>
    <cellStyle name="SAPBEXstdItemX 3 2 7" xfId="20770" xr:uid="{00000000-0005-0000-0000-000099900000}"/>
    <cellStyle name="SAPBEXstdItemX 3 2 7 2" xfId="35707" xr:uid="{00000000-0005-0000-0000-00009A900000}"/>
    <cellStyle name="SAPBEXstdItemX 3 2 8" xfId="5154" xr:uid="{00000000-0005-0000-0000-00009B900000}"/>
    <cellStyle name="SAPBEXstdItemX 3 2 9" xfId="42389" xr:uid="{9510F1A6-6BAB-4FAE-9F13-419EF14B2B62}"/>
    <cellStyle name="SAPBEXstdItemX 3 3" xfId="2105" xr:uid="{00000000-0005-0000-0000-00009C900000}"/>
    <cellStyle name="SAPBEXstdItemX 3 3 10" xfId="43366" xr:uid="{13B6A1C3-1CFD-4E77-BA9F-37EA80258B13}"/>
    <cellStyle name="SAPBEXstdItemX 3 3 11" xfId="45554" xr:uid="{BC0E833D-C067-4F64-B841-DCF6C118C728}"/>
    <cellStyle name="SAPBEXstdItemX 3 3 12" xfId="47876" xr:uid="{9877520A-EE97-4C9D-8492-2AD30E4A3F21}"/>
    <cellStyle name="SAPBEXstdItemX 3 3 2" xfId="7345" xr:uid="{00000000-0005-0000-0000-00009D900000}"/>
    <cellStyle name="SAPBEXstdItemX 3 3 2 2" xfId="23548" xr:uid="{00000000-0005-0000-0000-00009E900000}"/>
    <cellStyle name="SAPBEXstdItemX 3 3 3" xfId="10187" xr:uid="{00000000-0005-0000-0000-00009F900000}"/>
    <cellStyle name="SAPBEXstdItemX 3 3 3 2" xfId="26152" xr:uid="{00000000-0005-0000-0000-0000A0900000}"/>
    <cellStyle name="SAPBEXstdItemX 3 3 4" xfId="6749" xr:uid="{00000000-0005-0000-0000-0000A1900000}"/>
    <cellStyle name="SAPBEXstdItemX 3 3 4 2" xfId="23227" xr:uid="{00000000-0005-0000-0000-0000A2900000}"/>
    <cellStyle name="SAPBEXstdItemX 3 3 5" xfId="15635" xr:uid="{00000000-0005-0000-0000-0000A3900000}"/>
    <cellStyle name="SAPBEXstdItemX 3 3 5 2" xfId="30937" xr:uid="{00000000-0005-0000-0000-0000A4900000}"/>
    <cellStyle name="SAPBEXstdItemX 3 3 6" xfId="18323" xr:uid="{00000000-0005-0000-0000-0000A5900000}"/>
    <cellStyle name="SAPBEXstdItemX 3 3 6 2" xfId="33388" xr:uid="{00000000-0005-0000-0000-0000A6900000}"/>
    <cellStyle name="SAPBEXstdItemX 3 3 7" xfId="22097" xr:uid="{00000000-0005-0000-0000-0000A7900000}"/>
    <cellStyle name="SAPBEXstdItemX 3 3 7 2" xfId="37010" xr:uid="{00000000-0005-0000-0000-0000A8900000}"/>
    <cellStyle name="SAPBEXstdItemX 3 3 8" xfId="40396" xr:uid="{37FFE6F8-FC02-4B71-9699-D9606D10036A}"/>
    <cellStyle name="SAPBEXstdItemX 3 3 9" xfId="39269" xr:uid="{E7044A15-9205-45D4-B889-1EAD16793BD4}"/>
    <cellStyle name="SAPBEXstdItemX 3 4" xfId="5274" xr:uid="{00000000-0005-0000-0000-0000A9900000}"/>
    <cellStyle name="SAPBEXstdItemX 3 4 2" xfId="22579" xr:uid="{00000000-0005-0000-0000-0000AA900000}"/>
    <cellStyle name="SAPBEXstdItemX 3 5" xfId="6789" xr:uid="{00000000-0005-0000-0000-0000AB900000}"/>
    <cellStyle name="SAPBEXstdItemX 3 5 2" xfId="23257" xr:uid="{00000000-0005-0000-0000-0000AC900000}"/>
    <cellStyle name="SAPBEXstdItemX 3 6" xfId="5241" xr:uid="{00000000-0005-0000-0000-0000AD900000}"/>
    <cellStyle name="SAPBEXstdItemX 3 6 2" xfId="22554" xr:uid="{00000000-0005-0000-0000-0000AE900000}"/>
    <cellStyle name="SAPBEXstdItemX 3 7" xfId="15408" xr:uid="{00000000-0005-0000-0000-0000AF900000}"/>
    <cellStyle name="SAPBEXstdItemX 3 7 2" xfId="30794" xr:uid="{00000000-0005-0000-0000-0000B0900000}"/>
    <cellStyle name="SAPBEXstdItemX 3 8" xfId="14768" xr:uid="{00000000-0005-0000-0000-0000B1900000}"/>
    <cellStyle name="SAPBEXstdItemX 3 8 2" xfId="30221" xr:uid="{00000000-0005-0000-0000-0000B2900000}"/>
    <cellStyle name="SAPBEXstdItemX 3 9" xfId="19756" xr:uid="{00000000-0005-0000-0000-0000B3900000}"/>
    <cellStyle name="SAPBEXstdItemX 3 9 2" xfId="34699" xr:uid="{00000000-0005-0000-0000-0000B4900000}"/>
    <cellStyle name="SAPBEXstdItemX 4" xfId="1003" xr:uid="{00000000-0005-0000-0000-0000B5900000}"/>
    <cellStyle name="SAPBEXstdItemX 4 10" xfId="17127" xr:uid="{00000000-0005-0000-0000-0000B6900000}"/>
    <cellStyle name="SAPBEXstdItemX 4 10 2" xfId="32265" xr:uid="{00000000-0005-0000-0000-0000B7900000}"/>
    <cellStyle name="SAPBEXstdItemX 4 11" xfId="20858" xr:uid="{00000000-0005-0000-0000-0000B8900000}"/>
    <cellStyle name="SAPBEXstdItemX 4 11 2" xfId="35786" xr:uid="{00000000-0005-0000-0000-0000B9900000}"/>
    <cellStyle name="SAPBEXstdItemX 4 12" xfId="5155" xr:uid="{00000000-0005-0000-0000-0000BA900000}"/>
    <cellStyle name="SAPBEXstdItemX 4 13" xfId="38086" xr:uid="{00000000-0005-0000-0000-0000BB900000}"/>
    <cellStyle name="SAPBEXstdItemX 4 14" xfId="41313" xr:uid="{FF2842AE-C2C7-4C2B-9827-7730F1173351}"/>
    <cellStyle name="SAPBEXstdItemX 4 15" xfId="39999" xr:uid="{30331B46-EE42-4A48-897F-F5085BB5298A}"/>
    <cellStyle name="SAPBEXstdItemX 4 16" xfId="40114" xr:uid="{25FBC3B4-3DFE-46A1-BB59-6D19DDD93B20}"/>
    <cellStyle name="SAPBEXstdItemX 4 2" xfId="1004" xr:uid="{00000000-0005-0000-0000-0000BC900000}"/>
    <cellStyle name="SAPBEXstdItemX 4 2 10" xfId="42390" xr:uid="{DE44FCF3-FBA5-47BC-A399-C23E35B363AB}"/>
    <cellStyle name="SAPBEXstdItemX 4 2 11" xfId="46923" xr:uid="{A78AD390-1FFD-4099-8DD4-ECACF7205B95}"/>
    <cellStyle name="SAPBEXstdItemX 4 2 12" xfId="49226" xr:uid="{BF5F6FE0-0DCB-4F99-914E-33685A443B46}"/>
    <cellStyle name="SAPBEXstdItemX 4 2 2" xfId="5271" xr:uid="{00000000-0005-0000-0000-0000BD900000}"/>
    <cellStyle name="SAPBEXstdItemX 4 2 2 2" xfId="22576" xr:uid="{00000000-0005-0000-0000-0000BE900000}"/>
    <cellStyle name="SAPBEXstdItemX 4 2 3" xfId="10114" xr:uid="{00000000-0005-0000-0000-0000BF900000}"/>
    <cellStyle name="SAPBEXstdItemX 4 2 3 2" xfId="26088" xr:uid="{00000000-0005-0000-0000-0000C0900000}"/>
    <cellStyle name="SAPBEXstdItemX 4 2 4" xfId="14732" xr:uid="{00000000-0005-0000-0000-0000C1900000}"/>
    <cellStyle name="SAPBEXstdItemX 4 2 4 2" xfId="30204" xr:uid="{00000000-0005-0000-0000-0000C2900000}"/>
    <cellStyle name="SAPBEXstdItemX 4 2 5" xfId="6552" xr:uid="{00000000-0005-0000-0000-0000C3900000}"/>
    <cellStyle name="SAPBEXstdItemX 4 2 5 2" xfId="23113" xr:uid="{00000000-0005-0000-0000-0000C4900000}"/>
    <cellStyle name="SAPBEXstdItemX 4 2 6" xfId="15628" xr:uid="{00000000-0005-0000-0000-0000C5900000}"/>
    <cellStyle name="SAPBEXstdItemX 4 2 6 2" xfId="30930" xr:uid="{00000000-0005-0000-0000-0000C6900000}"/>
    <cellStyle name="SAPBEXstdItemX 4 2 7" xfId="18340" xr:uid="{00000000-0005-0000-0000-0000C7900000}"/>
    <cellStyle name="SAPBEXstdItemX 4 2 7 2" xfId="33405" xr:uid="{00000000-0005-0000-0000-0000C8900000}"/>
    <cellStyle name="SAPBEXstdItemX 4 2 8" xfId="5156" xr:uid="{00000000-0005-0000-0000-0000C9900000}"/>
    <cellStyle name="SAPBEXstdItemX 4 2 9" xfId="38087" xr:uid="{00000000-0005-0000-0000-0000CA900000}"/>
    <cellStyle name="SAPBEXstdItemX 4 3" xfId="1005" xr:uid="{00000000-0005-0000-0000-0000CB900000}"/>
    <cellStyle name="SAPBEXstdItemX 4 3 10" xfId="39268" xr:uid="{7ED904AA-86FA-4EEF-8CB4-929957E8CC56}"/>
    <cellStyle name="SAPBEXstdItemX 4 3 11" xfId="45555" xr:uid="{94D9B458-BFA4-4A33-8C70-FE75D37EA242}"/>
    <cellStyle name="SAPBEXstdItemX 4 3 12" xfId="47877" xr:uid="{22F6CB2E-52F4-4BF8-89AE-8189E07429AC}"/>
    <cellStyle name="SAPBEXstdItemX 4 3 2" xfId="5270" xr:uid="{00000000-0005-0000-0000-0000CC900000}"/>
    <cellStyle name="SAPBEXstdItemX 4 3 2 2" xfId="22575" xr:uid="{00000000-0005-0000-0000-0000CD900000}"/>
    <cellStyle name="SAPBEXstdItemX 4 3 3" xfId="8225" xr:uid="{00000000-0005-0000-0000-0000CE900000}"/>
    <cellStyle name="SAPBEXstdItemX 4 3 3 2" xfId="24254" xr:uid="{00000000-0005-0000-0000-0000CF900000}"/>
    <cellStyle name="SAPBEXstdItemX 4 3 4" xfId="13042" xr:uid="{00000000-0005-0000-0000-0000D0900000}"/>
    <cellStyle name="SAPBEXstdItemX 4 3 4 2" xfId="28836" xr:uid="{00000000-0005-0000-0000-0000D1900000}"/>
    <cellStyle name="SAPBEXstdItemX 4 3 5" xfId="10258" xr:uid="{00000000-0005-0000-0000-0000D2900000}"/>
    <cellStyle name="SAPBEXstdItemX 4 3 5 2" xfId="26214" xr:uid="{00000000-0005-0000-0000-0000D3900000}"/>
    <cellStyle name="SAPBEXstdItemX 4 3 6" xfId="15618" xr:uid="{00000000-0005-0000-0000-0000D4900000}"/>
    <cellStyle name="SAPBEXstdItemX 4 3 6 2" xfId="30920" xr:uid="{00000000-0005-0000-0000-0000D5900000}"/>
    <cellStyle name="SAPBEXstdItemX 4 3 7" xfId="20820" xr:uid="{00000000-0005-0000-0000-0000D6900000}"/>
    <cellStyle name="SAPBEXstdItemX 4 3 7 2" xfId="35751" xr:uid="{00000000-0005-0000-0000-0000D7900000}"/>
    <cellStyle name="SAPBEXstdItemX 4 3 8" xfId="5157" xr:uid="{00000000-0005-0000-0000-0000D8900000}"/>
    <cellStyle name="SAPBEXstdItemX 4 3 9" xfId="38088" xr:uid="{00000000-0005-0000-0000-0000D9900000}"/>
    <cellStyle name="SAPBEXstdItemX 4 4" xfId="3755" xr:uid="{00000000-0005-0000-0000-0000DA900000}"/>
    <cellStyle name="SAPBEXstdItemX 4 4 2" xfId="8921" xr:uid="{00000000-0005-0000-0000-0000DB900000}"/>
    <cellStyle name="SAPBEXstdItemX 4 4 2 2" xfId="24950" xr:uid="{00000000-0005-0000-0000-0000DC900000}"/>
    <cellStyle name="SAPBEXstdItemX 4 4 3" xfId="11748" xr:uid="{00000000-0005-0000-0000-0000DD900000}"/>
    <cellStyle name="SAPBEXstdItemX 4 4 3 2" xfId="27615" xr:uid="{00000000-0005-0000-0000-0000DE900000}"/>
    <cellStyle name="SAPBEXstdItemX 4 4 4" xfId="13715" xr:uid="{00000000-0005-0000-0000-0000DF900000}"/>
    <cellStyle name="SAPBEXstdItemX 4 4 4 2" xfId="29328" xr:uid="{00000000-0005-0000-0000-0000E0900000}"/>
    <cellStyle name="SAPBEXstdItemX 4 4 5" xfId="17100" xr:uid="{00000000-0005-0000-0000-0000E1900000}"/>
    <cellStyle name="SAPBEXstdItemX 4 4 5 2" xfId="32238" xr:uid="{00000000-0005-0000-0000-0000E2900000}"/>
    <cellStyle name="SAPBEXstdItemX 4 4 6" xfId="19710" xr:uid="{00000000-0005-0000-0000-0000E3900000}"/>
    <cellStyle name="SAPBEXstdItemX 4 4 6 2" xfId="34657" xr:uid="{00000000-0005-0000-0000-0000E4900000}"/>
    <cellStyle name="SAPBEXstdItemX 4 4 7" xfId="21609" xr:uid="{00000000-0005-0000-0000-0000E5900000}"/>
    <cellStyle name="SAPBEXstdItemX 4 4 7 2" xfId="36535" xr:uid="{00000000-0005-0000-0000-0000E6900000}"/>
    <cellStyle name="SAPBEXstdItemX 4 4 8" xfId="6440" xr:uid="{00000000-0005-0000-0000-0000E7900000}"/>
    <cellStyle name="SAPBEXstdItemX 4 5" xfId="2109" xr:uid="{00000000-0005-0000-0000-0000E8900000}"/>
    <cellStyle name="SAPBEXstdItemX 4 5 2" xfId="7349" xr:uid="{00000000-0005-0000-0000-0000E9900000}"/>
    <cellStyle name="SAPBEXstdItemX 4 5 2 2" xfId="23552" xr:uid="{00000000-0005-0000-0000-0000EA900000}"/>
    <cellStyle name="SAPBEXstdItemX 4 5 3" xfId="10191" xr:uid="{00000000-0005-0000-0000-0000EB900000}"/>
    <cellStyle name="SAPBEXstdItemX 4 5 3 2" xfId="26156" xr:uid="{00000000-0005-0000-0000-0000EC900000}"/>
    <cellStyle name="SAPBEXstdItemX 4 5 4" xfId="15092" xr:uid="{00000000-0005-0000-0000-0000ED900000}"/>
    <cellStyle name="SAPBEXstdItemX 4 5 4 2" xfId="30531" xr:uid="{00000000-0005-0000-0000-0000EE900000}"/>
    <cellStyle name="SAPBEXstdItemX 4 5 5" xfId="15639" xr:uid="{00000000-0005-0000-0000-0000EF900000}"/>
    <cellStyle name="SAPBEXstdItemX 4 5 5 2" xfId="30941" xr:uid="{00000000-0005-0000-0000-0000F0900000}"/>
    <cellStyle name="SAPBEXstdItemX 4 5 6" xfId="18327" xr:uid="{00000000-0005-0000-0000-0000F1900000}"/>
    <cellStyle name="SAPBEXstdItemX 4 5 6 2" xfId="33392" xr:uid="{00000000-0005-0000-0000-0000F2900000}"/>
    <cellStyle name="SAPBEXstdItemX 4 5 7" xfId="21795" xr:uid="{00000000-0005-0000-0000-0000F3900000}"/>
    <cellStyle name="SAPBEXstdItemX 4 5 7 2" xfId="36715" xr:uid="{00000000-0005-0000-0000-0000F4900000}"/>
    <cellStyle name="SAPBEXstdItemX 4 6" xfId="5272" xr:uid="{00000000-0005-0000-0000-0000F5900000}"/>
    <cellStyle name="SAPBEXstdItemX 4 6 2" xfId="22577" xr:uid="{00000000-0005-0000-0000-0000F6900000}"/>
    <cellStyle name="SAPBEXstdItemX 4 7" xfId="6787" xr:uid="{00000000-0005-0000-0000-0000F7900000}"/>
    <cellStyle name="SAPBEXstdItemX 4 7 2" xfId="23255" xr:uid="{00000000-0005-0000-0000-0000F8900000}"/>
    <cellStyle name="SAPBEXstdItemX 4 8" xfId="13396" xr:uid="{00000000-0005-0000-0000-0000F9900000}"/>
    <cellStyle name="SAPBEXstdItemX 4 8 2" xfId="29077" xr:uid="{00000000-0005-0000-0000-0000FA900000}"/>
    <cellStyle name="SAPBEXstdItemX 4 9" xfId="6497" xr:uid="{00000000-0005-0000-0000-0000FB900000}"/>
    <cellStyle name="SAPBEXstdItemX 4 9 2" xfId="23103" xr:uid="{00000000-0005-0000-0000-0000FC900000}"/>
    <cellStyle name="SAPBEXstdItemX 5" xfId="3756" xr:uid="{00000000-0005-0000-0000-0000FD900000}"/>
    <cellStyle name="SAPBEXstdItemX 5 10" xfId="40177" xr:uid="{E92D1AC3-036D-4D02-BCF2-AE28F8C387A6}"/>
    <cellStyle name="SAPBEXstdItemX 5 11" xfId="43379" xr:uid="{914CC216-AC95-44CE-B921-C9FC23D49489}"/>
    <cellStyle name="SAPBEXstdItemX 5 12" xfId="44489" xr:uid="{74C5FF71-7311-430E-96E9-11636989F223}"/>
    <cellStyle name="SAPBEXstdItemX 5 2" xfId="2101" xr:uid="{00000000-0005-0000-0000-0000FE900000}"/>
    <cellStyle name="SAPBEXstdItemX 5 2 10" xfId="45556" xr:uid="{AC5D5CC5-7A2D-4E95-95BE-975976409B26}"/>
    <cellStyle name="SAPBEXstdItemX 5 2 11" xfId="47878" xr:uid="{438BA869-40ED-414C-9A88-846D5944FAC1}"/>
    <cellStyle name="SAPBEXstdItemX 5 2 2" xfId="7341" xr:uid="{00000000-0005-0000-0000-0000FF900000}"/>
    <cellStyle name="SAPBEXstdItemX 5 2 2 2" xfId="23545" xr:uid="{00000000-0005-0000-0000-000000910000}"/>
    <cellStyle name="SAPBEXstdItemX 5 2 3" xfId="10183" xr:uid="{00000000-0005-0000-0000-000001910000}"/>
    <cellStyle name="SAPBEXstdItemX 5 2 3 2" xfId="26148" xr:uid="{00000000-0005-0000-0000-000002910000}"/>
    <cellStyle name="SAPBEXstdItemX 5 2 4" xfId="5817" xr:uid="{00000000-0005-0000-0000-000003910000}"/>
    <cellStyle name="SAPBEXstdItemX 5 2 4 2" xfId="22842" xr:uid="{00000000-0005-0000-0000-000004910000}"/>
    <cellStyle name="SAPBEXstdItemX 5 2 5" xfId="15631" xr:uid="{00000000-0005-0000-0000-000005910000}"/>
    <cellStyle name="SAPBEXstdItemX 5 2 5 2" xfId="30933" xr:uid="{00000000-0005-0000-0000-000006910000}"/>
    <cellStyle name="SAPBEXstdItemX 5 2 6" xfId="18319" xr:uid="{00000000-0005-0000-0000-000007910000}"/>
    <cellStyle name="SAPBEXstdItemX 5 2 6 2" xfId="33385" xr:uid="{00000000-0005-0000-0000-000008910000}"/>
    <cellStyle name="SAPBEXstdItemX 5 2 7" xfId="7816" xr:uid="{00000000-0005-0000-0000-000009910000}"/>
    <cellStyle name="SAPBEXstdItemX 5 2 7 2" xfId="23851" xr:uid="{00000000-0005-0000-0000-00000A910000}"/>
    <cellStyle name="SAPBEXstdItemX 5 2 8" xfId="40398" xr:uid="{4D3BFDCC-7EC2-4F88-80F4-EA5CB4734AD0}"/>
    <cellStyle name="SAPBEXstdItemX 5 2 9" xfId="39267" xr:uid="{582893F5-2086-4054-9875-0D37698B3D79}"/>
    <cellStyle name="SAPBEXstdItemX 5 3" xfId="8922" xr:uid="{00000000-0005-0000-0000-00000B910000}"/>
    <cellStyle name="SAPBEXstdItemX 5 3 2" xfId="24951" xr:uid="{00000000-0005-0000-0000-00000C910000}"/>
    <cellStyle name="SAPBEXstdItemX 5 4" xfId="11749" xr:uid="{00000000-0005-0000-0000-00000D910000}"/>
    <cellStyle name="SAPBEXstdItemX 5 4 2" xfId="27616" xr:uid="{00000000-0005-0000-0000-00000E910000}"/>
    <cellStyle name="SAPBEXstdItemX 5 5" xfId="15254" xr:uid="{00000000-0005-0000-0000-00000F910000}"/>
    <cellStyle name="SAPBEXstdItemX 5 5 2" xfId="30663" xr:uid="{00000000-0005-0000-0000-000010910000}"/>
    <cellStyle name="SAPBEXstdItemX 5 6" xfId="17101" xr:uid="{00000000-0005-0000-0000-000011910000}"/>
    <cellStyle name="SAPBEXstdItemX 5 6 2" xfId="32239" xr:uid="{00000000-0005-0000-0000-000012910000}"/>
    <cellStyle name="SAPBEXstdItemX 5 7" xfId="19711" xr:uid="{00000000-0005-0000-0000-000013910000}"/>
    <cellStyle name="SAPBEXstdItemX 5 7 2" xfId="34658" xr:uid="{00000000-0005-0000-0000-000014910000}"/>
    <cellStyle name="SAPBEXstdItemX 5 8" xfId="6185" xr:uid="{00000000-0005-0000-0000-000015910000}"/>
    <cellStyle name="SAPBEXstdItemX 5 9" xfId="38307" xr:uid="{35FC009C-C715-4782-8980-CDA923B6A845}"/>
    <cellStyle name="SAPBEXstdItemX 6" xfId="3757" xr:uid="{00000000-0005-0000-0000-000016910000}"/>
    <cellStyle name="SAPBEXstdItemX 6 10" xfId="45435" xr:uid="{3834B941-D0BD-4C6F-84CE-2C2BF2786615}"/>
    <cellStyle name="SAPBEXstdItemX 6 11" xfId="47761" xr:uid="{296055D1-7539-4BCA-87EB-40507E94E875}"/>
    <cellStyle name="SAPBEXstdItemX 6 2" xfId="2092" xr:uid="{00000000-0005-0000-0000-000017910000}"/>
    <cellStyle name="SAPBEXstdItemX 6 2 10" xfId="46651" xr:uid="{0D9CA67A-6F5E-4D19-AEA3-2F9CDA2F188E}"/>
    <cellStyle name="SAPBEXstdItemX 6 2 11" xfId="48969" xr:uid="{351CD5EE-31FF-47DD-A081-734AFB23A0FE}"/>
    <cellStyle name="SAPBEXstdItemX 6 2 2" xfId="7332" xr:uid="{00000000-0005-0000-0000-000018910000}"/>
    <cellStyle name="SAPBEXstdItemX 6 2 2 2" xfId="23537" xr:uid="{00000000-0005-0000-0000-000019910000}"/>
    <cellStyle name="SAPBEXstdItemX 6 2 3" xfId="10174" xr:uid="{00000000-0005-0000-0000-00001A910000}"/>
    <cellStyle name="SAPBEXstdItemX 6 2 3 2" xfId="26139" xr:uid="{00000000-0005-0000-0000-00001B910000}"/>
    <cellStyle name="SAPBEXstdItemX 6 2 4" xfId="6994" xr:uid="{00000000-0005-0000-0000-00001C910000}"/>
    <cellStyle name="SAPBEXstdItemX 6 2 4 2" xfId="23375" xr:uid="{00000000-0005-0000-0000-00001D910000}"/>
    <cellStyle name="SAPBEXstdItemX 6 2 5" xfId="15622" xr:uid="{00000000-0005-0000-0000-00001E910000}"/>
    <cellStyle name="SAPBEXstdItemX 6 2 5 2" xfId="30924" xr:uid="{00000000-0005-0000-0000-00001F910000}"/>
    <cellStyle name="SAPBEXstdItemX 6 2 6" xfId="18311" xr:uid="{00000000-0005-0000-0000-000020910000}"/>
    <cellStyle name="SAPBEXstdItemX 6 2 6 2" xfId="33377" xr:uid="{00000000-0005-0000-0000-000021910000}"/>
    <cellStyle name="SAPBEXstdItemX 6 2 7" xfId="21414" xr:uid="{00000000-0005-0000-0000-000022910000}"/>
    <cellStyle name="SAPBEXstdItemX 6 2 7 2" xfId="36340" xr:uid="{00000000-0005-0000-0000-000023910000}"/>
    <cellStyle name="SAPBEXstdItemX 6 2 8" xfId="38324" xr:uid="{49041E39-AA2E-4CE3-93F5-1875C9358AE2}"/>
    <cellStyle name="SAPBEXstdItemX 6 2 9" xfId="44461" xr:uid="{E54D0617-4C89-4065-B86C-C283F3F6F6D3}"/>
    <cellStyle name="SAPBEXstdItemX 6 3" xfId="8923" xr:uid="{00000000-0005-0000-0000-000024910000}"/>
    <cellStyle name="SAPBEXstdItemX 6 3 2" xfId="24952" xr:uid="{00000000-0005-0000-0000-000025910000}"/>
    <cellStyle name="SAPBEXstdItemX 6 4" xfId="11750" xr:uid="{00000000-0005-0000-0000-000026910000}"/>
    <cellStyle name="SAPBEXstdItemX 6 4 2" xfId="27617" xr:uid="{00000000-0005-0000-0000-000027910000}"/>
    <cellStyle name="SAPBEXstdItemX 6 5" xfId="13619" xr:uid="{00000000-0005-0000-0000-000028910000}"/>
    <cellStyle name="SAPBEXstdItemX 6 5 2" xfId="29243" xr:uid="{00000000-0005-0000-0000-000029910000}"/>
    <cellStyle name="SAPBEXstdItemX 6 6" xfId="17102" xr:uid="{00000000-0005-0000-0000-00002A910000}"/>
    <cellStyle name="SAPBEXstdItemX 6 6 2" xfId="32240" xr:uid="{00000000-0005-0000-0000-00002B910000}"/>
    <cellStyle name="SAPBEXstdItemX 6 7" xfId="19712" xr:uid="{00000000-0005-0000-0000-00002C910000}"/>
    <cellStyle name="SAPBEXstdItemX 6 7 2" xfId="34659" xr:uid="{00000000-0005-0000-0000-00002D910000}"/>
    <cellStyle name="SAPBEXstdItemX 6 8" xfId="40476" xr:uid="{EEA590EC-475F-4BAA-BA46-C8733AE36D9B}"/>
    <cellStyle name="SAPBEXstdItemX 6 9" xfId="43242" xr:uid="{9DBD56E2-A72C-4055-90AA-209C3DFEF18A}"/>
    <cellStyle name="SAPBEXstdItemX 7" xfId="3758" xr:uid="{00000000-0005-0000-0000-00002E910000}"/>
    <cellStyle name="SAPBEXstdItemX 7 10" xfId="45436" xr:uid="{85E15407-7B0C-459B-80F3-41B20B9BEB78}"/>
    <cellStyle name="SAPBEXstdItemX 7 11" xfId="47762" xr:uid="{F3A53CE4-6694-4A6A-AF1C-01D0EE17A95C}"/>
    <cellStyle name="SAPBEXstdItemX 7 2" xfId="2097" xr:uid="{00000000-0005-0000-0000-00002F910000}"/>
    <cellStyle name="SAPBEXstdItemX 7 2 10" xfId="46652" xr:uid="{09F5060C-FC54-4F55-A5F2-3CAE9DA9857E}"/>
    <cellStyle name="SAPBEXstdItemX 7 2 11" xfId="48970" xr:uid="{6CC8AF79-4ED4-45A5-A176-88017B8B57CC}"/>
    <cellStyle name="SAPBEXstdItemX 7 2 2" xfId="7337" xr:uid="{00000000-0005-0000-0000-000030910000}"/>
    <cellStyle name="SAPBEXstdItemX 7 2 2 2" xfId="23542" xr:uid="{00000000-0005-0000-0000-000031910000}"/>
    <cellStyle name="SAPBEXstdItemX 7 2 3" xfId="10179" xr:uid="{00000000-0005-0000-0000-000032910000}"/>
    <cellStyle name="SAPBEXstdItemX 7 2 3 2" xfId="26144" xr:uid="{00000000-0005-0000-0000-000033910000}"/>
    <cellStyle name="SAPBEXstdItemX 7 2 4" xfId="14704" xr:uid="{00000000-0005-0000-0000-000034910000}"/>
    <cellStyle name="SAPBEXstdItemX 7 2 4 2" xfId="30186" xr:uid="{00000000-0005-0000-0000-000035910000}"/>
    <cellStyle name="SAPBEXstdItemX 7 2 5" xfId="15627" xr:uid="{00000000-0005-0000-0000-000036910000}"/>
    <cellStyle name="SAPBEXstdItemX 7 2 5 2" xfId="30929" xr:uid="{00000000-0005-0000-0000-000037910000}"/>
    <cellStyle name="SAPBEXstdItemX 7 2 6" xfId="18316" xr:uid="{00000000-0005-0000-0000-000038910000}"/>
    <cellStyle name="SAPBEXstdItemX 7 2 6 2" xfId="33382" xr:uid="{00000000-0005-0000-0000-000039910000}"/>
    <cellStyle name="SAPBEXstdItemX 7 2 7" xfId="21796" xr:uid="{00000000-0005-0000-0000-00003A910000}"/>
    <cellStyle name="SAPBEXstdItemX 7 2 7 2" xfId="36716" xr:uid="{00000000-0005-0000-0000-00003B910000}"/>
    <cellStyle name="SAPBEXstdItemX 7 2 8" xfId="38323" xr:uid="{AADA2229-66C9-44A3-B727-6A4C24F0B742}"/>
    <cellStyle name="SAPBEXstdItemX 7 2 9" xfId="44462" xr:uid="{6F5A5A02-AB07-4E1C-ABB8-49CCB967F49F}"/>
    <cellStyle name="SAPBEXstdItemX 7 3" xfId="8924" xr:uid="{00000000-0005-0000-0000-00003C910000}"/>
    <cellStyle name="SAPBEXstdItemX 7 3 2" xfId="24953" xr:uid="{00000000-0005-0000-0000-00003D910000}"/>
    <cellStyle name="SAPBEXstdItemX 7 4" xfId="11751" xr:uid="{00000000-0005-0000-0000-00003E910000}"/>
    <cellStyle name="SAPBEXstdItemX 7 4 2" xfId="27618" xr:uid="{00000000-0005-0000-0000-00003F910000}"/>
    <cellStyle name="SAPBEXstdItemX 7 5" xfId="13719" xr:uid="{00000000-0005-0000-0000-000040910000}"/>
    <cellStyle name="SAPBEXstdItemX 7 5 2" xfId="29332" xr:uid="{00000000-0005-0000-0000-000041910000}"/>
    <cellStyle name="SAPBEXstdItemX 7 6" xfId="17103" xr:uid="{00000000-0005-0000-0000-000042910000}"/>
    <cellStyle name="SAPBEXstdItemX 7 6 2" xfId="32241" xr:uid="{00000000-0005-0000-0000-000043910000}"/>
    <cellStyle name="SAPBEXstdItemX 7 7" xfId="19713" xr:uid="{00000000-0005-0000-0000-000044910000}"/>
    <cellStyle name="SAPBEXstdItemX 7 7 2" xfId="34660" xr:uid="{00000000-0005-0000-0000-000045910000}"/>
    <cellStyle name="SAPBEXstdItemX 7 8" xfId="40477" xr:uid="{D3ACEA12-6C32-4FAC-93B6-5E077D5B85EB}"/>
    <cellStyle name="SAPBEXstdItemX 7 9" xfId="43243" xr:uid="{75612FA5-2776-4786-A20F-C8C49B917F08}"/>
    <cellStyle name="SAPBEXstdItemX 8" xfId="3759" xr:uid="{00000000-0005-0000-0000-000046910000}"/>
    <cellStyle name="SAPBEXstdItemX 8 10" xfId="45437" xr:uid="{12DAEFA3-E938-454C-8B8C-C6F055E4951A}"/>
    <cellStyle name="SAPBEXstdItemX 8 11" xfId="47763" xr:uid="{5D2B9B2B-28EC-492D-AD5E-00378B17AE4B}"/>
    <cellStyle name="SAPBEXstdItemX 8 2" xfId="2110" xr:uid="{00000000-0005-0000-0000-000047910000}"/>
    <cellStyle name="SAPBEXstdItemX 8 2 10" xfId="46653" xr:uid="{0E459078-3E9D-4B34-AA9B-68878B9491F8}"/>
    <cellStyle name="SAPBEXstdItemX 8 2 11" xfId="48971" xr:uid="{91D9F9BB-8B69-4FE6-8BC2-6A20D6C8B784}"/>
    <cellStyle name="SAPBEXstdItemX 8 2 2" xfId="7350" xr:uid="{00000000-0005-0000-0000-000048910000}"/>
    <cellStyle name="SAPBEXstdItemX 8 2 2 2" xfId="23553" xr:uid="{00000000-0005-0000-0000-000049910000}"/>
    <cellStyle name="SAPBEXstdItemX 8 2 3" xfId="10192" xr:uid="{00000000-0005-0000-0000-00004A910000}"/>
    <cellStyle name="SAPBEXstdItemX 8 2 3 2" xfId="26157" xr:uid="{00000000-0005-0000-0000-00004B910000}"/>
    <cellStyle name="SAPBEXstdItemX 8 2 4" xfId="6993" xr:uid="{00000000-0005-0000-0000-00004C910000}"/>
    <cellStyle name="SAPBEXstdItemX 8 2 4 2" xfId="23374" xr:uid="{00000000-0005-0000-0000-00004D910000}"/>
    <cellStyle name="SAPBEXstdItemX 8 2 5" xfId="15640" xr:uid="{00000000-0005-0000-0000-00004E910000}"/>
    <cellStyle name="SAPBEXstdItemX 8 2 5 2" xfId="30942" xr:uid="{00000000-0005-0000-0000-00004F910000}"/>
    <cellStyle name="SAPBEXstdItemX 8 2 6" xfId="18328" xr:uid="{00000000-0005-0000-0000-000050910000}"/>
    <cellStyle name="SAPBEXstdItemX 8 2 6 2" xfId="33393" xr:uid="{00000000-0005-0000-0000-000051910000}"/>
    <cellStyle name="SAPBEXstdItemX 8 2 7" xfId="21416" xr:uid="{00000000-0005-0000-0000-000052910000}"/>
    <cellStyle name="SAPBEXstdItemX 8 2 7 2" xfId="36342" xr:uid="{00000000-0005-0000-0000-000053910000}"/>
    <cellStyle name="SAPBEXstdItemX 8 2 8" xfId="38322" xr:uid="{66A60401-BE88-48C8-8422-97C0545A3E87}"/>
    <cellStyle name="SAPBEXstdItemX 8 2 9" xfId="44463" xr:uid="{9C47F9A4-4F6F-4094-9E57-C39405076C63}"/>
    <cellStyle name="SAPBEXstdItemX 8 3" xfId="8925" xr:uid="{00000000-0005-0000-0000-000054910000}"/>
    <cellStyle name="SAPBEXstdItemX 8 3 2" xfId="24954" xr:uid="{00000000-0005-0000-0000-000055910000}"/>
    <cellStyle name="SAPBEXstdItemX 8 4" xfId="11752" xr:uid="{00000000-0005-0000-0000-000056910000}"/>
    <cellStyle name="SAPBEXstdItemX 8 4 2" xfId="27619" xr:uid="{00000000-0005-0000-0000-000057910000}"/>
    <cellStyle name="SAPBEXstdItemX 8 5" xfId="14609" xr:uid="{00000000-0005-0000-0000-000058910000}"/>
    <cellStyle name="SAPBEXstdItemX 8 5 2" xfId="30110" xr:uid="{00000000-0005-0000-0000-000059910000}"/>
    <cellStyle name="SAPBEXstdItemX 8 6" xfId="17104" xr:uid="{00000000-0005-0000-0000-00005A910000}"/>
    <cellStyle name="SAPBEXstdItemX 8 6 2" xfId="32242" xr:uid="{00000000-0005-0000-0000-00005B910000}"/>
    <cellStyle name="SAPBEXstdItemX 8 7" xfId="19714" xr:uid="{00000000-0005-0000-0000-00005C910000}"/>
    <cellStyle name="SAPBEXstdItemX 8 7 2" xfId="34661" xr:uid="{00000000-0005-0000-0000-00005D910000}"/>
    <cellStyle name="SAPBEXstdItemX 8 8" xfId="39336" xr:uid="{B5F03E15-7310-4859-A818-B98AD47ADF45}"/>
    <cellStyle name="SAPBEXstdItemX 8 9" xfId="43244" xr:uid="{9473C81E-3C61-4866-AFD8-255BA9FE2EC3}"/>
    <cellStyle name="SAPBEXstdItemX 9" xfId="3760" xr:uid="{00000000-0005-0000-0000-00005E910000}"/>
    <cellStyle name="SAPBEXstdItemX 9 10" xfId="45438" xr:uid="{5232A1C6-1EEB-47AE-BEF4-D4A7B083607E}"/>
    <cellStyle name="SAPBEXstdItemX 9 11" xfId="47764" xr:uid="{72EFBE10-DCA1-4647-9DFF-98228EA43F2C}"/>
    <cellStyle name="SAPBEXstdItemX 9 2" xfId="2405" xr:uid="{00000000-0005-0000-0000-00005F910000}"/>
    <cellStyle name="SAPBEXstdItemX 9 2 10" xfId="46654" xr:uid="{F5098663-CB7B-4A7D-9A78-B884A2C0A9CA}"/>
    <cellStyle name="SAPBEXstdItemX 9 2 11" xfId="48972" xr:uid="{E3BD0C55-8198-4B5D-A284-526B3BCD033A}"/>
    <cellStyle name="SAPBEXstdItemX 9 2 2" xfId="7608" xr:uid="{00000000-0005-0000-0000-000060910000}"/>
    <cellStyle name="SAPBEXstdItemX 9 2 2 2" xfId="23750" xr:uid="{00000000-0005-0000-0000-000061910000}"/>
    <cellStyle name="SAPBEXstdItemX 9 2 3" xfId="10425" xr:uid="{00000000-0005-0000-0000-000062910000}"/>
    <cellStyle name="SAPBEXstdItemX 9 2 3 2" xfId="26348" xr:uid="{00000000-0005-0000-0000-000063910000}"/>
    <cellStyle name="SAPBEXstdItemX 9 2 4" xfId="14239" xr:uid="{00000000-0005-0000-0000-000064910000}"/>
    <cellStyle name="SAPBEXstdItemX 9 2 4 2" xfId="29773" xr:uid="{00000000-0005-0000-0000-000065910000}"/>
    <cellStyle name="SAPBEXstdItemX 9 2 5" xfId="15836" xr:uid="{00000000-0005-0000-0000-000066910000}"/>
    <cellStyle name="SAPBEXstdItemX 9 2 5 2" xfId="31069" xr:uid="{00000000-0005-0000-0000-000067910000}"/>
    <cellStyle name="SAPBEXstdItemX 9 2 6" xfId="18467" xr:uid="{00000000-0005-0000-0000-000068910000}"/>
    <cellStyle name="SAPBEXstdItemX 9 2 6 2" xfId="33500" xr:uid="{00000000-0005-0000-0000-000069910000}"/>
    <cellStyle name="SAPBEXstdItemX 9 2 7" xfId="21432" xr:uid="{00000000-0005-0000-0000-00006A910000}"/>
    <cellStyle name="SAPBEXstdItemX 9 2 7 2" xfId="36358" xr:uid="{00000000-0005-0000-0000-00006B910000}"/>
    <cellStyle name="SAPBEXstdItemX 9 2 8" xfId="38321" xr:uid="{CE7D4AA5-B39E-4926-8C12-AD2CD6005E11}"/>
    <cellStyle name="SAPBEXstdItemX 9 2 9" xfId="44464" xr:uid="{ED601E01-5EE4-453D-BB17-B1DB025AAA6F}"/>
    <cellStyle name="SAPBEXstdItemX 9 3" xfId="8926" xr:uid="{00000000-0005-0000-0000-00006C910000}"/>
    <cellStyle name="SAPBEXstdItemX 9 3 2" xfId="24955" xr:uid="{00000000-0005-0000-0000-00006D910000}"/>
    <cellStyle name="SAPBEXstdItemX 9 4" xfId="11753" xr:uid="{00000000-0005-0000-0000-00006E910000}"/>
    <cellStyle name="SAPBEXstdItemX 9 4 2" xfId="27620" xr:uid="{00000000-0005-0000-0000-00006F910000}"/>
    <cellStyle name="SAPBEXstdItemX 9 5" xfId="15150" xr:uid="{00000000-0005-0000-0000-000070910000}"/>
    <cellStyle name="SAPBEXstdItemX 9 5 2" xfId="30569" xr:uid="{00000000-0005-0000-0000-000071910000}"/>
    <cellStyle name="SAPBEXstdItemX 9 6" xfId="17105" xr:uid="{00000000-0005-0000-0000-000072910000}"/>
    <cellStyle name="SAPBEXstdItemX 9 6 2" xfId="32243" xr:uid="{00000000-0005-0000-0000-000073910000}"/>
    <cellStyle name="SAPBEXstdItemX 9 7" xfId="19715" xr:uid="{00000000-0005-0000-0000-000074910000}"/>
    <cellStyle name="SAPBEXstdItemX 9 7 2" xfId="34662" xr:uid="{00000000-0005-0000-0000-000075910000}"/>
    <cellStyle name="SAPBEXstdItemX 9 8" xfId="39335" xr:uid="{2BAD4E9A-F686-4200-9A47-FD13CC5CF194}"/>
    <cellStyle name="SAPBEXstdItemX 9 9" xfId="43245" xr:uid="{ABBA5DBB-634B-4592-8AB4-6B499662F164}"/>
    <cellStyle name="SAPBEXstdItemX_2009 Fleet segmentation" xfId="1006" xr:uid="{00000000-0005-0000-0000-000076910000}"/>
    <cellStyle name="SAPBEXsubData" xfId="109" xr:uid="{00000000-0005-0000-0000-000077910000}"/>
    <cellStyle name="SAPBEXsubDataEmph" xfId="110" xr:uid="{00000000-0005-0000-0000-000078910000}"/>
    <cellStyle name="SAPBEXsubItem" xfId="111" xr:uid="{00000000-0005-0000-0000-000079910000}"/>
    <cellStyle name="SAPBEXtitle" xfId="112" xr:uid="{00000000-0005-0000-0000-00007A910000}"/>
    <cellStyle name="SAPBEXtitle 10" xfId="1932" xr:uid="{00000000-0005-0000-0000-00007B910000}"/>
    <cellStyle name="SAPBEXtitle 11" xfId="1933" xr:uid="{00000000-0005-0000-0000-00007C910000}"/>
    <cellStyle name="SAPBEXtitle 12" xfId="1934" xr:uid="{00000000-0005-0000-0000-00007D910000}"/>
    <cellStyle name="SAPBEXtitle 13" xfId="4886" xr:uid="{00000000-0005-0000-0000-00007E910000}"/>
    <cellStyle name="SAPBEXtitle 13 2" xfId="10041" xr:uid="{00000000-0005-0000-0000-00007F910000}"/>
    <cellStyle name="SAPBEXtitle 13 2 2" xfId="26023" xr:uid="{00000000-0005-0000-0000-000080910000}"/>
    <cellStyle name="SAPBEXtitle 13 3" xfId="12859" xr:uid="{00000000-0005-0000-0000-000081910000}"/>
    <cellStyle name="SAPBEXtitle 13 3 2" xfId="28700" xr:uid="{00000000-0005-0000-0000-000082910000}"/>
    <cellStyle name="SAPBEXtitle 13 4" xfId="12893" xr:uid="{00000000-0005-0000-0000-000083910000}"/>
    <cellStyle name="SAPBEXtitle 13 4 2" xfId="28733" xr:uid="{00000000-0005-0000-0000-000084910000}"/>
    <cellStyle name="SAPBEXtitle 13 5" xfId="18180" xr:uid="{00000000-0005-0000-0000-000085910000}"/>
    <cellStyle name="SAPBEXtitle 13 5 2" xfId="33286" xr:uid="{00000000-0005-0000-0000-000086910000}"/>
    <cellStyle name="SAPBEXtitle 13 6" xfId="20787" xr:uid="{00000000-0005-0000-0000-000087910000}"/>
    <cellStyle name="SAPBEXtitle 13 6 2" xfId="35720" xr:uid="{00000000-0005-0000-0000-000088910000}"/>
    <cellStyle name="SAPBEXtitle 13 7" xfId="13227" xr:uid="{00000000-0005-0000-0000-000089910000}"/>
    <cellStyle name="SAPBEXtitle 13 7 2" xfId="28995" xr:uid="{00000000-0005-0000-0000-00008A910000}"/>
    <cellStyle name="SAPBEXtitle 14" xfId="5980" xr:uid="{00000000-0005-0000-0000-00008B910000}"/>
    <cellStyle name="SAPBEXtitle 14 2" xfId="22949" xr:uid="{00000000-0005-0000-0000-00008C910000}"/>
    <cellStyle name="SAPBEXtitle 15" xfId="7102" xr:uid="{00000000-0005-0000-0000-00008D910000}"/>
    <cellStyle name="SAPBEXtitle 15 2" xfId="23405" xr:uid="{00000000-0005-0000-0000-00008E910000}"/>
    <cellStyle name="SAPBEXtitle 16" xfId="14774" xr:uid="{00000000-0005-0000-0000-00008F910000}"/>
    <cellStyle name="SAPBEXtitle 16 2" xfId="30227" xr:uid="{00000000-0005-0000-0000-000090910000}"/>
    <cellStyle name="SAPBEXtitle 17" xfId="11778" xr:uid="{00000000-0005-0000-0000-000091910000}"/>
    <cellStyle name="SAPBEXtitle 17 2" xfId="27644" xr:uid="{00000000-0005-0000-0000-000092910000}"/>
    <cellStyle name="SAPBEXtitle 18" xfId="10564" xr:uid="{00000000-0005-0000-0000-000093910000}"/>
    <cellStyle name="SAPBEXtitle 18 2" xfId="26480" xr:uid="{00000000-0005-0000-0000-000094910000}"/>
    <cellStyle name="SAPBEXtitle 2" xfId="1007" xr:uid="{00000000-0005-0000-0000-000095910000}"/>
    <cellStyle name="SAPBEXtitle 2 2" xfId="22260" xr:uid="{00000000-0005-0000-0000-000096910000}"/>
    <cellStyle name="SAPBEXtitle 3" xfId="1008" xr:uid="{00000000-0005-0000-0000-000097910000}"/>
    <cellStyle name="SAPBEXtitle 3 10" xfId="38311" xr:uid="{25DDB146-4A68-43FA-890E-D86692B917AB}"/>
    <cellStyle name="SAPBEXtitle 3 11" xfId="40176" xr:uid="{7263EFF6-7D14-4CA2-A6A3-C5658775C007}"/>
    <cellStyle name="SAPBEXtitle 3 12" xfId="40256" xr:uid="{111AF294-8C48-47EB-8A7A-D69CF0F59EE2}"/>
    <cellStyle name="SAPBEXtitle 3 13" xfId="43317" xr:uid="{F1E58D3E-C1B3-4CC9-85DE-C1A1E3D5470E}"/>
    <cellStyle name="SAPBEXtitle 3 14" xfId="41249" xr:uid="{929559C4-89F0-4FE4-816A-E12051D08991}"/>
    <cellStyle name="SAPBEXtitle 3 2" xfId="2026" xr:uid="{00000000-0005-0000-0000-000098910000}"/>
    <cellStyle name="SAPBEXtitle 3 2 2" xfId="40399" xr:uid="{3F554FF1-CF3F-41A4-8ACE-29119D013A66}"/>
    <cellStyle name="SAPBEXtitle 3 2 3" xfId="39266" xr:uid="{B34E523B-307A-40D4-B5C3-90C3C4790448}"/>
    <cellStyle name="SAPBEXtitle 3 2 4" xfId="43367" xr:uid="{88294368-A1B0-491D-8CEA-58D3A164DC62}"/>
    <cellStyle name="SAPBEXtitle 3 2 5" xfId="45557" xr:uid="{C56114DD-71C2-4EA1-AC1F-7EA87C474CC5}"/>
    <cellStyle name="SAPBEXtitle 3 2 6" xfId="47879" xr:uid="{963C6CE5-4500-48A3-884F-66BEC85EE92E}"/>
    <cellStyle name="SAPBEXtitle 3 3" xfId="5269" xr:uid="{00000000-0005-0000-0000-000099910000}"/>
    <cellStyle name="SAPBEXtitle 3 3 2" xfId="37242" xr:uid="{00000000-0005-0000-0000-00009A910000}"/>
    <cellStyle name="SAPBEXtitle 3 4" xfId="8995" xr:uid="{00000000-0005-0000-0000-00009B910000}"/>
    <cellStyle name="SAPBEXtitle 3 4 2" xfId="37075" xr:uid="{00000000-0005-0000-0000-00009C910000}"/>
    <cellStyle name="SAPBEXtitle 3 5" xfId="11798" xr:uid="{00000000-0005-0000-0000-00009D910000}"/>
    <cellStyle name="SAPBEXtitle 3 6" xfId="15412" xr:uid="{00000000-0005-0000-0000-00009E910000}"/>
    <cellStyle name="SAPBEXtitle 3 7" xfId="15613" xr:uid="{00000000-0005-0000-0000-00009F910000}"/>
    <cellStyle name="SAPBEXtitle 3 8" xfId="13214" xr:uid="{00000000-0005-0000-0000-0000A0910000}"/>
    <cellStyle name="SAPBEXtitle 3 9" xfId="22516" xr:uid="{00000000-0005-0000-0000-0000A1910000}"/>
    <cellStyle name="SAPBEXtitle 4" xfId="1009" xr:uid="{00000000-0005-0000-0000-0000A2910000}"/>
    <cellStyle name="SAPBEXtitle 4 2" xfId="1010" xr:uid="{00000000-0005-0000-0000-0000A3910000}"/>
    <cellStyle name="SAPBEXtitle 5" xfId="1011" xr:uid="{00000000-0005-0000-0000-0000A4910000}"/>
    <cellStyle name="SAPBEXtitle 5 2" xfId="6463" xr:uid="{00000000-0005-0000-0000-0000A5910000}"/>
    <cellStyle name="SAPBEXtitle 5 2 2" xfId="23086" xr:uid="{00000000-0005-0000-0000-0000A6910000}"/>
    <cellStyle name="SAPBEXtitle 5 3" xfId="7363" xr:uid="{00000000-0005-0000-0000-0000A7910000}"/>
    <cellStyle name="SAPBEXtitle 5 3 2" xfId="23566" xr:uid="{00000000-0005-0000-0000-0000A8910000}"/>
    <cellStyle name="SAPBEXtitle 5 4" xfId="6584" xr:uid="{00000000-0005-0000-0000-0000A9910000}"/>
    <cellStyle name="SAPBEXtitle 5 4 2" xfId="23128" xr:uid="{00000000-0005-0000-0000-0000AA910000}"/>
    <cellStyle name="SAPBEXtitle 5 5" xfId="15434" xr:uid="{00000000-0005-0000-0000-0000AB910000}"/>
    <cellStyle name="SAPBEXtitle 5 5 2" xfId="30812" xr:uid="{00000000-0005-0000-0000-0000AC910000}"/>
    <cellStyle name="SAPBEXtitle 5 6" xfId="15603" xr:uid="{00000000-0005-0000-0000-0000AD910000}"/>
    <cellStyle name="SAPBEXtitle 5 6 2" xfId="30916" xr:uid="{00000000-0005-0000-0000-0000AE910000}"/>
    <cellStyle name="SAPBEXtitle 5 7" xfId="18307" xr:uid="{00000000-0005-0000-0000-0000AF910000}"/>
    <cellStyle name="SAPBEXtitle 5 7 2" xfId="33375" xr:uid="{00000000-0005-0000-0000-0000B0910000}"/>
    <cellStyle name="SAPBEXtitle 5 8" xfId="5158" xr:uid="{00000000-0005-0000-0000-0000B1910000}"/>
    <cellStyle name="SAPBEXtitle 6" xfId="1935" xr:uid="{00000000-0005-0000-0000-0000B2910000}"/>
    <cellStyle name="SAPBEXtitle 7" xfId="1936" xr:uid="{00000000-0005-0000-0000-0000B3910000}"/>
    <cellStyle name="SAPBEXtitle 8" xfId="1937" xr:uid="{00000000-0005-0000-0000-0000B4910000}"/>
    <cellStyle name="SAPBEXtitle 9" xfId="1938" xr:uid="{00000000-0005-0000-0000-0000B5910000}"/>
    <cellStyle name="SAPBEXtitle_2009 Fleet segmentation" xfId="1012" xr:uid="{00000000-0005-0000-0000-0000B6910000}"/>
    <cellStyle name="SAPBEXunassignedItem" xfId="113" xr:uid="{00000000-0005-0000-0000-0000B7910000}"/>
    <cellStyle name="SAPBEXunassignedItem 10" xfId="5979" xr:uid="{00000000-0005-0000-0000-0000B8910000}"/>
    <cellStyle name="SAPBEXunassignedItem 11" xfId="5497" xr:uid="{00000000-0005-0000-0000-0000B9910000}"/>
    <cellStyle name="SAPBEXunassignedItem 12" xfId="14135" xr:uid="{00000000-0005-0000-0000-0000BA910000}"/>
    <cellStyle name="SAPBEXunassignedItem 13" xfId="8958" xr:uid="{00000000-0005-0000-0000-0000BB910000}"/>
    <cellStyle name="SAPBEXunassignedItem 14" xfId="5702" xr:uid="{00000000-0005-0000-0000-0000BC910000}"/>
    <cellStyle name="SAPBEXunassignedItem 15" xfId="41135" xr:uid="{A7107B58-0216-43DC-996B-A8F2BCE6A00E}"/>
    <cellStyle name="SAPBEXunassignedItem 2" xfId="1013" xr:uid="{00000000-0005-0000-0000-0000BD910000}"/>
    <cellStyle name="SAPBEXunassignedItem 2 10" xfId="46754" xr:uid="{DC2F15CF-01AA-40E0-939F-DFB030CAD81A}"/>
    <cellStyle name="SAPBEXunassignedItem 2 11" xfId="49070" xr:uid="{34F75ADE-3356-4608-9895-E76410409BD5}"/>
    <cellStyle name="SAPBEXunassignedItem 2 2" xfId="1014" xr:uid="{00000000-0005-0000-0000-0000BE910000}"/>
    <cellStyle name="SAPBEXunassignedItem 2 2 2" xfId="6465" xr:uid="{00000000-0005-0000-0000-0000BF910000}"/>
    <cellStyle name="SAPBEXunassignedItem 2 2 3" xfId="6786" xr:uid="{00000000-0005-0000-0000-0000C0910000}"/>
    <cellStyle name="SAPBEXunassignedItem 2 2 4" xfId="12976" xr:uid="{00000000-0005-0000-0000-0000C1910000}"/>
    <cellStyle name="SAPBEXunassignedItem 2 2 5" xfId="11775" xr:uid="{00000000-0005-0000-0000-0000C2910000}"/>
    <cellStyle name="SAPBEXunassignedItem 2 2 6" xfId="15837" xr:uid="{00000000-0005-0000-0000-0000C3910000}"/>
    <cellStyle name="SAPBEXunassignedItem 2 2 7" xfId="5160" xr:uid="{00000000-0005-0000-0000-0000C4910000}"/>
    <cellStyle name="SAPBEXunassignedItem 2 3" xfId="6464" xr:uid="{00000000-0005-0000-0000-0000C5910000}"/>
    <cellStyle name="SAPBEXunassignedItem 2 4" xfId="7254" xr:uid="{00000000-0005-0000-0000-0000C6910000}"/>
    <cellStyle name="SAPBEXunassignedItem 2 5" xfId="13239" xr:uid="{00000000-0005-0000-0000-0000C7910000}"/>
    <cellStyle name="SAPBEXunassignedItem 2 6" xfId="14707" xr:uid="{00000000-0005-0000-0000-0000C8910000}"/>
    <cellStyle name="SAPBEXunassignedItem 2 7" xfId="17147" xr:uid="{00000000-0005-0000-0000-0000C9910000}"/>
    <cellStyle name="SAPBEXunassignedItem 2 8" xfId="5159" xr:uid="{00000000-0005-0000-0000-0000CA910000}"/>
    <cellStyle name="SAPBEXunassignedItem 2 9" xfId="38954" xr:uid="{F1C55C6F-C4CF-4DA3-B389-2DBE7CE2E7D5}"/>
    <cellStyle name="SAPBEXunassignedItem 3" xfId="1015" xr:uid="{00000000-0005-0000-0000-0000CB910000}"/>
    <cellStyle name="SAPBEXunassignedItem 3 10" xfId="46924" xr:uid="{315A96E5-E7FF-400B-ACE1-0E6C30F12FB1}"/>
    <cellStyle name="SAPBEXunassignedItem 3 11" xfId="49227" xr:uid="{419E1DD5-2BA6-4B38-9A8A-71A26E4F6B8C}"/>
    <cellStyle name="SAPBEXunassignedItem 3 2" xfId="1016" xr:uid="{00000000-0005-0000-0000-0000CC910000}"/>
    <cellStyle name="SAPBEXunassignedItem 3 2 2" xfId="6467" xr:uid="{00000000-0005-0000-0000-0000CD910000}"/>
    <cellStyle name="SAPBEXunassignedItem 3 2 3" xfId="8949" xr:uid="{00000000-0005-0000-0000-0000CE910000}"/>
    <cellStyle name="SAPBEXunassignedItem 3 2 4" xfId="10168" xr:uid="{00000000-0005-0000-0000-0000CF910000}"/>
    <cellStyle name="SAPBEXunassignedItem 3 2 5" xfId="14608" xr:uid="{00000000-0005-0000-0000-0000D0910000}"/>
    <cellStyle name="SAPBEXunassignedItem 3 2 6" xfId="14140" xr:uid="{00000000-0005-0000-0000-0000D1910000}"/>
    <cellStyle name="SAPBEXunassignedItem 3 2 7" xfId="5162" xr:uid="{00000000-0005-0000-0000-0000D2910000}"/>
    <cellStyle name="SAPBEXunassignedItem 3 3" xfId="6466" xr:uid="{00000000-0005-0000-0000-0000D3910000}"/>
    <cellStyle name="SAPBEXunassignedItem 3 4" xfId="6045" xr:uid="{00000000-0005-0000-0000-0000D4910000}"/>
    <cellStyle name="SAPBEXunassignedItem 3 5" xfId="6583" xr:uid="{00000000-0005-0000-0000-0000D5910000}"/>
    <cellStyle name="SAPBEXunassignedItem 3 6" xfId="15481" xr:uid="{00000000-0005-0000-0000-0000D6910000}"/>
    <cellStyle name="SAPBEXunassignedItem 3 7" xfId="14693" xr:uid="{00000000-0005-0000-0000-0000D7910000}"/>
    <cellStyle name="SAPBEXunassignedItem 3 8" xfId="5161" xr:uid="{00000000-0005-0000-0000-0000D8910000}"/>
    <cellStyle name="SAPBEXunassignedItem 3 9" xfId="42391" xr:uid="{37556768-1D0B-4E2B-B450-71A500F86D47}"/>
    <cellStyle name="SAPBEXunassignedItem 4" xfId="1017" xr:uid="{00000000-0005-0000-0000-0000D9910000}"/>
    <cellStyle name="SAPBEXunassignedItem 4 10" xfId="46925" xr:uid="{C3E09E22-70B1-48BA-8A78-2D46E77FC7C5}"/>
    <cellStyle name="SAPBEXunassignedItem 4 11" xfId="49228" xr:uid="{4351058C-5628-4295-A958-36148A95EEE9}"/>
    <cellStyle name="SAPBEXunassignedItem 4 2" xfId="1018" xr:uid="{00000000-0005-0000-0000-0000DA910000}"/>
    <cellStyle name="SAPBEXunassignedItem 4 2 2" xfId="6469" xr:uid="{00000000-0005-0000-0000-0000DB910000}"/>
    <cellStyle name="SAPBEXunassignedItem 4 2 3" xfId="7327" xr:uid="{00000000-0005-0000-0000-0000DC910000}"/>
    <cellStyle name="SAPBEXunassignedItem 4 2 4" xfId="5856" xr:uid="{00000000-0005-0000-0000-0000DD910000}"/>
    <cellStyle name="SAPBEXunassignedItem 4 2 5" xfId="13464" xr:uid="{00000000-0005-0000-0000-0000DE910000}"/>
    <cellStyle name="SAPBEXunassignedItem 4 2 6" xfId="17154" xr:uid="{00000000-0005-0000-0000-0000DF910000}"/>
    <cellStyle name="SAPBEXunassignedItem 4 2 7" xfId="5164" xr:uid="{00000000-0005-0000-0000-0000E0910000}"/>
    <cellStyle name="SAPBEXunassignedItem 4 3" xfId="6468" xr:uid="{00000000-0005-0000-0000-0000E1910000}"/>
    <cellStyle name="SAPBEXunassignedItem 4 4" xfId="7338" xr:uid="{00000000-0005-0000-0000-0000E2910000}"/>
    <cellStyle name="SAPBEXunassignedItem 4 5" xfId="6582" xr:uid="{00000000-0005-0000-0000-0000E3910000}"/>
    <cellStyle name="SAPBEXunassignedItem 4 6" xfId="6709" xr:uid="{00000000-0005-0000-0000-0000E4910000}"/>
    <cellStyle name="SAPBEXunassignedItem 4 7" xfId="15835" xr:uid="{00000000-0005-0000-0000-0000E5910000}"/>
    <cellStyle name="SAPBEXunassignedItem 4 8" xfId="5163" xr:uid="{00000000-0005-0000-0000-0000E6910000}"/>
    <cellStyle name="SAPBEXunassignedItem 4 9" xfId="42392" xr:uid="{9DF19033-F1B8-416C-A3AF-252C8B3F30C4}"/>
    <cellStyle name="SAPBEXunassignedItem 5" xfId="1019" xr:uid="{00000000-0005-0000-0000-0000E7910000}"/>
    <cellStyle name="SAPBEXunassignedItem 5 10" xfId="46926" xr:uid="{881F293D-A896-4BF5-952E-1DF59D1D473A}"/>
    <cellStyle name="SAPBEXunassignedItem 5 11" xfId="49229" xr:uid="{291DDE23-1564-4812-882D-9E16EDEB86A5}"/>
    <cellStyle name="SAPBEXunassignedItem 5 2" xfId="1020" xr:uid="{00000000-0005-0000-0000-0000E8910000}"/>
    <cellStyle name="SAPBEXunassignedItem 5 2 2" xfId="6471" xr:uid="{00000000-0005-0000-0000-0000E9910000}"/>
    <cellStyle name="SAPBEXunassignedItem 5 2 3" xfId="7324" xr:uid="{00000000-0005-0000-0000-0000EA910000}"/>
    <cellStyle name="SAPBEXunassignedItem 5 2 4" xfId="10613" xr:uid="{00000000-0005-0000-0000-0000EB910000}"/>
    <cellStyle name="SAPBEXunassignedItem 5 2 5" xfId="14393" xr:uid="{00000000-0005-0000-0000-0000EC910000}"/>
    <cellStyle name="SAPBEXunassignedItem 5 2 6" xfId="17156" xr:uid="{00000000-0005-0000-0000-0000ED910000}"/>
    <cellStyle name="SAPBEXunassignedItem 5 2 7" xfId="5166" xr:uid="{00000000-0005-0000-0000-0000EE910000}"/>
    <cellStyle name="SAPBEXunassignedItem 5 3" xfId="6470" xr:uid="{00000000-0005-0000-0000-0000EF910000}"/>
    <cellStyle name="SAPBEXunassignedItem 5 4" xfId="7330" xr:uid="{00000000-0005-0000-0000-0000F0910000}"/>
    <cellStyle name="SAPBEXunassignedItem 5 5" xfId="14176" xr:uid="{00000000-0005-0000-0000-0000F1910000}"/>
    <cellStyle name="SAPBEXunassignedItem 5 6" xfId="7045" xr:uid="{00000000-0005-0000-0000-0000F2910000}"/>
    <cellStyle name="SAPBEXunassignedItem 5 7" xfId="15680" xr:uid="{00000000-0005-0000-0000-0000F3910000}"/>
    <cellStyle name="SAPBEXunassignedItem 5 8" xfId="5165" xr:uid="{00000000-0005-0000-0000-0000F4910000}"/>
    <cellStyle name="SAPBEXunassignedItem 5 9" xfId="42393" xr:uid="{956604E2-49CB-4828-81E0-F9949DDCF1B8}"/>
    <cellStyle name="SAPBEXunassignedItem 6" xfId="1021" xr:uid="{00000000-0005-0000-0000-0000F5910000}"/>
    <cellStyle name="SAPBEXunassignedItem 6 10" xfId="47880" xr:uid="{654F6542-66D6-4266-911E-8CD9D985EB92}"/>
    <cellStyle name="SAPBEXunassignedItem 6 2" xfId="6472" xr:uid="{00000000-0005-0000-0000-0000F6910000}"/>
    <cellStyle name="SAPBEXunassignedItem 6 3" xfId="7321" xr:uid="{00000000-0005-0000-0000-0000F7910000}"/>
    <cellStyle name="SAPBEXunassignedItem 6 4" xfId="5855" xr:uid="{00000000-0005-0000-0000-0000F8910000}"/>
    <cellStyle name="SAPBEXunassignedItem 6 5" xfId="15248" xr:uid="{00000000-0005-0000-0000-0000F9910000}"/>
    <cellStyle name="SAPBEXunassignedItem 6 6" xfId="7035" xr:uid="{00000000-0005-0000-0000-0000FA910000}"/>
    <cellStyle name="SAPBEXunassignedItem 6 7" xfId="5167" xr:uid="{00000000-0005-0000-0000-0000FB910000}"/>
    <cellStyle name="SAPBEXunassignedItem 6 8" xfId="39265" xr:uid="{62767EE1-D7F4-4C89-A979-8ACBC5C0FE81}"/>
    <cellStyle name="SAPBEXunassignedItem 6 9" xfId="45558" xr:uid="{B6723270-6715-4DE6-BB42-52CB4B10438B}"/>
    <cellStyle name="SAPBEXunassignedItem 7" xfId="1939" xr:uid="{00000000-0005-0000-0000-0000FC910000}"/>
    <cellStyle name="SAPBEXunassignedItem 7 2" xfId="7187" xr:uid="{00000000-0005-0000-0000-0000FD910000}"/>
    <cellStyle name="SAPBEXunassignedItem 7 3" xfId="7474" xr:uid="{00000000-0005-0000-0000-0000FE910000}"/>
    <cellStyle name="SAPBEXunassignedItem 7 4" xfId="7797" xr:uid="{00000000-0005-0000-0000-0000FF910000}"/>
    <cellStyle name="SAPBEXunassignedItem 7 5" xfId="5921" xr:uid="{00000000-0005-0000-0000-000000920000}"/>
    <cellStyle name="SAPBEXunassignedItem 7 6" xfId="15721" xr:uid="{00000000-0005-0000-0000-000001920000}"/>
    <cellStyle name="SAPBEXunassignedItem 7 7" xfId="6103" xr:uid="{00000000-0005-0000-0000-000002920000}"/>
    <cellStyle name="SAPBEXunassignedItem 8" xfId="2148" xr:uid="{00000000-0005-0000-0000-000003920000}"/>
    <cellStyle name="SAPBEXunassignedItem 8 2" xfId="7388" xr:uid="{00000000-0005-0000-0000-000004920000}"/>
    <cellStyle name="SAPBEXunassignedItem 8 3" xfId="10229" xr:uid="{00000000-0005-0000-0000-000005920000}"/>
    <cellStyle name="SAPBEXunassignedItem 8 4" xfId="13784" xr:uid="{00000000-0005-0000-0000-000006920000}"/>
    <cellStyle name="SAPBEXunassignedItem 8 5" xfId="15677" xr:uid="{00000000-0005-0000-0000-000007920000}"/>
    <cellStyle name="SAPBEXunassignedItem 8 6" xfId="22108" xr:uid="{00000000-0005-0000-0000-000008920000}"/>
    <cellStyle name="SAPBEXunassignedItem 8 7" xfId="6124" xr:uid="{00000000-0005-0000-0000-000009920000}"/>
    <cellStyle name="SAPBEXunassignedItem 9" xfId="4885" xr:uid="{00000000-0005-0000-0000-00000A920000}"/>
    <cellStyle name="SAPBEXunassignedItem 9 2" xfId="10040" xr:uid="{00000000-0005-0000-0000-00000B920000}"/>
    <cellStyle name="SAPBEXunassignedItem 9 3" xfId="12858" xr:uid="{00000000-0005-0000-0000-00000C920000}"/>
    <cellStyle name="SAPBEXunassignedItem 9 4" xfId="15178" xr:uid="{00000000-0005-0000-0000-00000D920000}"/>
    <cellStyle name="SAPBEXunassignedItem 9 5" xfId="18179" xr:uid="{00000000-0005-0000-0000-00000E920000}"/>
    <cellStyle name="SAPBEXunassignedItem 9 6" xfId="7641" xr:uid="{00000000-0005-0000-0000-00000F920000}"/>
    <cellStyle name="SAPBEXundefined" xfId="114" xr:uid="{00000000-0005-0000-0000-000010920000}"/>
    <cellStyle name="SAPBEXundefined 10" xfId="3761" xr:uid="{00000000-0005-0000-0000-000011920000}"/>
    <cellStyle name="SAPBEXundefined 10 10" xfId="45439" xr:uid="{5AD7F59F-1B99-47F0-9A79-5F895E228F94}"/>
    <cellStyle name="SAPBEXundefined 10 11" xfId="47765" xr:uid="{9257E571-60AE-4A72-8FE6-ED177618A72F}"/>
    <cellStyle name="SAPBEXundefined 10 2" xfId="3858" xr:uid="{00000000-0005-0000-0000-000012920000}"/>
    <cellStyle name="SAPBEXundefined 10 2 10" xfId="46655" xr:uid="{733E0A27-D8D5-4462-ABBA-BA356FD5BF49}"/>
    <cellStyle name="SAPBEXundefined 10 2 11" xfId="48973" xr:uid="{6F8004A4-065B-4473-826F-4E6EEAF0CF40}"/>
    <cellStyle name="SAPBEXundefined 10 2 2" xfId="9014" xr:uid="{00000000-0005-0000-0000-000013920000}"/>
    <cellStyle name="SAPBEXundefined 10 2 2 2" xfId="25011" xr:uid="{00000000-0005-0000-0000-000014920000}"/>
    <cellStyle name="SAPBEXundefined 10 2 3" xfId="11833" xr:uid="{00000000-0005-0000-0000-000015920000}"/>
    <cellStyle name="SAPBEXundefined 10 2 3 2" xfId="27677" xr:uid="{00000000-0005-0000-0000-000016920000}"/>
    <cellStyle name="SAPBEXundefined 10 2 4" xfId="14943" xr:uid="{00000000-0005-0000-0000-000017920000}"/>
    <cellStyle name="SAPBEXundefined 10 2 4 2" xfId="30394" xr:uid="{00000000-0005-0000-0000-000018920000}"/>
    <cellStyle name="SAPBEXundefined 10 2 5" xfId="17155" xr:uid="{00000000-0005-0000-0000-000019920000}"/>
    <cellStyle name="SAPBEXundefined 10 2 5 2" xfId="32278" xr:uid="{00000000-0005-0000-0000-00001A920000}"/>
    <cellStyle name="SAPBEXundefined 10 2 6" xfId="19765" xr:uid="{00000000-0005-0000-0000-00001B920000}"/>
    <cellStyle name="SAPBEXundefined 10 2 6 2" xfId="34706" xr:uid="{00000000-0005-0000-0000-00001C920000}"/>
    <cellStyle name="SAPBEXundefined 10 2 7" xfId="21165" xr:uid="{00000000-0005-0000-0000-00001D920000}"/>
    <cellStyle name="SAPBEXundefined 10 2 7 2" xfId="36091" xr:uid="{00000000-0005-0000-0000-00001E920000}"/>
    <cellStyle name="SAPBEXundefined 10 2 8" xfId="38320" xr:uid="{F152B7BB-3D95-44B0-B885-8FC2DE1A0B3D}"/>
    <cellStyle name="SAPBEXundefined 10 2 9" xfId="44465" xr:uid="{B6A6454C-2827-4B71-8D5B-AD18BF5DBBB7}"/>
    <cellStyle name="SAPBEXundefined 10 3" xfId="8927" xr:uid="{00000000-0005-0000-0000-00001F920000}"/>
    <cellStyle name="SAPBEXundefined 10 3 2" xfId="24956" xr:uid="{00000000-0005-0000-0000-000020920000}"/>
    <cellStyle name="SAPBEXundefined 10 4" xfId="11754" xr:uid="{00000000-0005-0000-0000-000021920000}"/>
    <cellStyle name="SAPBEXundefined 10 4 2" xfId="27621" xr:uid="{00000000-0005-0000-0000-000022920000}"/>
    <cellStyle name="SAPBEXundefined 10 5" xfId="10373" xr:uid="{00000000-0005-0000-0000-000023920000}"/>
    <cellStyle name="SAPBEXundefined 10 5 2" xfId="26311" xr:uid="{00000000-0005-0000-0000-000024920000}"/>
    <cellStyle name="SAPBEXundefined 10 6" xfId="17106" xr:uid="{00000000-0005-0000-0000-000025920000}"/>
    <cellStyle name="SAPBEXundefined 10 6 2" xfId="32244" xr:uid="{00000000-0005-0000-0000-000026920000}"/>
    <cellStyle name="SAPBEXundefined 10 7" xfId="19716" xr:uid="{00000000-0005-0000-0000-000027920000}"/>
    <cellStyle name="SAPBEXundefined 10 7 2" xfId="34663" xr:uid="{00000000-0005-0000-0000-000028920000}"/>
    <cellStyle name="SAPBEXundefined 10 8" xfId="40436" xr:uid="{525B9AEC-C298-4644-9337-EEE727A843B7}"/>
    <cellStyle name="SAPBEXundefined 10 9" xfId="43246" xr:uid="{167CB419-1FB2-4867-8CC4-EC0894E95B45}"/>
    <cellStyle name="SAPBEXundefined 11" xfId="3762" xr:uid="{00000000-0005-0000-0000-000029920000}"/>
    <cellStyle name="SAPBEXundefined 11 10" xfId="45440" xr:uid="{578BCCC8-F244-49E6-A2CB-3B811D0E6DD3}"/>
    <cellStyle name="SAPBEXundefined 11 11" xfId="47766" xr:uid="{486C016B-30B6-426D-A433-BE77526EAE42}"/>
    <cellStyle name="SAPBEXundefined 11 2" xfId="2111" xr:uid="{00000000-0005-0000-0000-00002A920000}"/>
    <cellStyle name="SAPBEXundefined 11 2 10" xfId="46656" xr:uid="{3B08DA87-386A-4307-9ACD-A623E9E77B1B}"/>
    <cellStyle name="SAPBEXundefined 11 2 11" xfId="48974" xr:uid="{CC10A3EC-7ECB-4201-B926-60FE3319E681}"/>
    <cellStyle name="SAPBEXundefined 11 2 2" xfId="7351" xr:uid="{00000000-0005-0000-0000-00002B920000}"/>
    <cellStyle name="SAPBEXundefined 11 2 2 2" xfId="23554" xr:uid="{00000000-0005-0000-0000-00002C920000}"/>
    <cellStyle name="SAPBEXundefined 11 2 3" xfId="10193" xr:uid="{00000000-0005-0000-0000-00002D920000}"/>
    <cellStyle name="SAPBEXundefined 11 2 3 2" xfId="26158" xr:uid="{00000000-0005-0000-0000-00002E920000}"/>
    <cellStyle name="SAPBEXundefined 11 2 4" xfId="15409" xr:uid="{00000000-0005-0000-0000-00002F920000}"/>
    <cellStyle name="SAPBEXundefined 11 2 4 2" xfId="30795" xr:uid="{00000000-0005-0000-0000-000030920000}"/>
    <cellStyle name="SAPBEXundefined 11 2 5" xfId="15641" xr:uid="{00000000-0005-0000-0000-000031920000}"/>
    <cellStyle name="SAPBEXundefined 11 2 5 2" xfId="30943" xr:uid="{00000000-0005-0000-0000-000032920000}"/>
    <cellStyle name="SAPBEXundefined 11 2 6" xfId="18329" xr:uid="{00000000-0005-0000-0000-000033920000}"/>
    <cellStyle name="SAPBEXundefined 11 2 6 2" xfId="33394" xr:uid="{00000000-0005-0000-0000-000034920000}"/>
    <cellStyle name="SAPBEXundefined 11 2 7" xfId="22098" xr:uid="{00000000-0005-0000-0000-000035920000}"/>
    <cellStyle name="SAPBEXundefined 11 2 7 2" xfId="37011" xr:uid="{00000000-0005-0000-0000-000036920000}"/>
    <cellStyle name="SAPBEXundefined 11 2 8" xfId="38319" xr:uid="{4929372A-44AC-4291-BC9C-77FA0162425F}"/>
    <cellStyle name="SAPBEXundefined 11 2 9" xfId="44466" xr:uid="{955D0396-863B-4AF3-8873-07E4DB77384D}"/>
    <cellStyle name="SAPBEXundefined 11 3" xfId="8928" xr:uid="{00000000-0005-0000-0000-000037920000}"/>
    <cellStyle name="SAPBEXundefined 11 3 2" xfId="24957" xr:uid="{00000000-0005-0000-0000-000038920000}"/>
    <cellStyle name="SAPBEXundefined 11 4" xfId="11755" xr:uid="{00000000-0005-0000-0000-000039920000}"/>
    <cellStyle name="SAPBEXundefined 11 4 2" xfId="27622" xr:uid="{00000000-0005-0000-0000-00003A920000}"/>
    <cellStyle name="SAPBEXundefined 11 5" xfId="15137" xr:uid="{00000000-0005-0000-0000-00003B920000}"/>
    <cellStyle name="SAPBEXundefined 11 5 2" xfId="30559" xr:uid="{00000000-0005-0000-0000-00003C920000}"/>
    <cellStyle name="SAPBEXundefined 11 6" xfId="17107" xr:uid="{00000000-0005-0000-0000-00003D920000}"/>
    <cellStyle name="SAPBEXundefined 11 6 2" xfId="32245" xr:uid="{00000000-0005-0000-0000-00003E920000}"/>
    <cellStyle name="SAPBEXundefined 11 7" xfId="19717" xr:uid="{00000000-0005-0000-0000-00003F920000}"/>
    <cellStyle name="SAPBEXundefined 11 7 2" xfId="34664" xr:uid="{00000000-0005-0000-0000-000040920000}"/>
    <cellStyle name="SAPBEXundefined 11 8" xfId="40475" xr:uid="{C56FC2EC-1DAE-47ED-AE83-E95D774E69EC}"/>
    <cellStyle name="SAPBEXundefined 11 9" xfId="43247" xr:uid="{246FBB99-DC52-4A96-AD2F-F2A47B824125}"/>
    <cellStyle name="SAPBEXundefined 12" xfId="3763" xr:uid="{00000000-0005-0000-0000-000041920000}"/>
    <cellStyle name="SAPBEXundefined 12 10" xfId="45441" xr:uid="{E4F6F0C1-B8F5-43A5-994C-415A7EB1DC90}"/>
    <cellStyle name="SAPBEXundefined 12 11" xfId="47767" xr:uid="{8E10E240-0C92-4D09-AFD2-25EF859BE15A}"/>
    <cellStyle name="SAPBEXundefined 12 2" xfId="2112" xr:uid="{00000000-0005-0000-0000-000042920000}"/>
    <cellStyle name="SAPBEXundefined 12 2 10" xfId="46657" xr:uid="{BAEA5D03-4D7D-49A0-AE81-0837CD5943BC}"/>
    <cellStyle name="SAPBEXundefined 12 2 11" xfId="48975" xr:uid="{D21F9C32-7CCB-41C8-BA63-68C26492C743}"/>
    <cellStyle name="SAPBEXundefined 12 2 2" xfId="7352" xr:uid="{00000000-0005-0000-0000-000043920000}"/>
    <cellStyle name="SAPBEXundefined 12 2 2 2" xfId="23555" xr:uid="{00000000-0005-0000-0000-000044920000}"/>
    <cellStyle name="SAPBEXundefined 12 2 3" xfId="10194" xr:uid="{00000000-0005-0000-0000-000045920000}"/>
    <cellStyle name="SAPBEXundefined 12 2 3 2" xfId="26159" xr:uid="{00000000-0005-0000-0000-000046920000}"/>
    <cellStyle name="SAPBEXundefined 12 2 4" xfId="6707" xr:uid="{00000000-0005-0000-0000-000047920000}"/>
    <cellStyle name="SAPBEXundefined 12 2 4 2" xfId="23198" xr:uid="{00000000-0005-0000-0000-000048920000}"/>
    <cellStyle name="SAPBEXundefined 12 2 5" xfId="15642" xr:uid="{00000000-0005-0000-0000-000049920000}"/>
    <cellStyle name="SAPBEXundefined 12 2 5 2" xfId="30944" xr:uid="{00000000-0005-0000-0000-00004A920000}"/>
    <cellStyle name="SAPBEXundefined 12 2 6" xfId="18330" xr:uid="{00000000-0005-0000-0000-00004B920000}"/>
    <cellStyle name="SAPBEXundefined 12 2 6 2" xfId="33395" xr:uid="{00000000-0005-0000-0000-00004C920000}"/>
    <cellStyle name="SAPBEXundefined 12 2 7" xfId="18383" xr:uid="{00000000-0005-0000-0000-00004D920000}"/>
    <cellStyle name="SAPBEXundefined 12 2 7 2" xfId="33444" xr:uid="{00000000-0005-0000-0000-00004E920000}"/>
    <cellStyle name="SAPBEXundefined 12 2 8" xfId="38318" xr:uid="{1C71CC60-EEBD-4F57-8942-5BC806F84257}"/>
    <cellStyle name="SAPBEXundefined 12 2 9" xfId="44467" xr:uid="{C77A6DC8-C095-4E15-8245-810748AF29B4}"/>
    <cellStyle name="SAPBEXundefined 12 3" xfId="8929" xr:uid="{00000000-0005-0000-0000-00004F920000}"/>
    <cellStyle name="SAPBEXundefined 12 3 2" xfId="24958" xr:uid="{00000000-0005-0000-0000-000050920000}"/>
    <cellStyle name="SAPBEXundefined 12 4" xfId="11756" xr:uid="{00000000-0005-0000-0000-000051920000}"/>
    <cellStyle name="SAPBEXundefined 12 4 2" xfId="27623" xr:uid="{00000000-0005-0000-0000-000052920000}"/>
    <cellStyle name="SAPBEXundefined 12 5" xfId="13738" xr:uid="{00000000-0005-0000-0000-000053920000}"/>
    <cellStyle name="SAPBEXundefined 12 5 2" xfId="29350" xr:uid="{00000000-0005-0000-0000-000054920000}"/>
    <cellStyle name="SAPBEXundefined 12 6" xfId="17108" xr:uid="{00000000-0005-0000-0000-000055920000}"/>
    <cellStyle name="SAPBEXundefined 12 6 2" xfId="32246" xr:uid="{00000000-0005-0000-0000-000056920000}"/>
    <cellStyle name="SAPBEXundefined 12 7" xfId="19718" xr:uid="{00000000-0005-0000-0000-000057920000}"/>
    <cellStyle name="SAPBEXundefined 12 7 2" xfId="34665" xr:uid="{00000000-0005-0000-0000-000058920000}"/>
    <cellStyle name="SAPBEXundefined 12 8" xfId="39334" xr:uid="{7728A98D-3E05-45A7-9CF3-59FC0927E03A}"/>
    <cellStyle name="SAPBEXundefined 12 9" xfId="43248" xr:uid="{D1DDD350-5461-427F-930C-3AE45641D6AA}"/>
    <cellStyle name="SAPBEXundefined 13" xfId="3764" xr:uid="{00000000-0005-0000-0000-000059920000}"/>
    <cellStyle name="SAPBEXundefined 13 10" xfId="45442" xr:uid="{EF8229ED-D552-4A63-8DCD-FCDB06112E16}"/>
    <cellStyle name="SAPBEXundefined 13 11" xfId="47768" xr:uid="{9768B3E6-7A8A-491E-8238-662B03056EAC}"/>
    <cellStyle name="SAPBEXundefined 13 2" xfId="2113" xr:uid="{00000000-0005-0000-0000-00005A920000}"/>
    <cellStyle name="SAPBEXundefined 13 2 10" xfId="46658" xr:uid="{E592C98D-0161-47E1-8735-0716A061B6DD}"/>
    <cellStyle name="SAPBEXundefined 13 2 11" xfId="48976" xr:uid="{49EFB7D2-60B4-452C-BC11-7CF4127A4C98}"/>
    <cellStyle name="SAPBEXundefined 13 2 2" xfId="7353" xr:uid="{00000000-0005-0000-0000-00005B920000}"/>
    <cellStyle name="SAPBEXundefined 13 2 2 2" xfId="23556" xr:uid="{00000000-0005-0000-0000-00005C920000}"/>
    <cellStyle name="SAPBEXundefined 13 2 3" xfId="10195" xr:uid="{00000000-0005-0000-0000-00005D920000}"/>
    <cellStyle name="SAPBEXundefined 13 2 3 2" xfId="26160" xr:uid="{00000000-0005-0000-0000-00005E920000}"/>
    <cellStyle name="SAPBEXundefined 13 2 4" xfId="13781" xr:uid="{00000000-0005-0000-0000-00005F920000}"/>
    <cellStyle name="SAPBEXundefined 13 2 4 2" xfId="29374" xr:uid="{00000000-0005-0000-0000-000060920000}"/>
    <cellStyle name="SAPBEXundefined 13 2 5" xfId="15643" xr:uid="{00000000-0005-0000-0000-000061920000}"/>
    <cellStyle name="SAPBEXundefined 13 2 5 2" xfId="30945" xr:uid="{00000000-0005-0000-0000-000062920000}"/>
    <cellStyle name="SAPBEXundefined 13 2 6" xfId="18331" xr:uid="{00000000-0005-0000-0000-000063920000}"/>
    <cellStyle name="SAPBEXundefined 13 2 6 2" xfId="33396" xr:uid="{00000000-0005-0000-0000-000064920000}"/>
    <cellStyle name="SAPBEXundefined 13 2 7" xfId="21794" xr:uid="{00000000-0005-0000-0000-000065920000}"/>
    <cellStyle name="SAPBEXundefined 13 2 7 2" xfId="36714" xr:uid="{00000000-0005-0000-0000-000066920000}"/>
    <cellStyle name="SAPBEXundefined 13 2 8" xfId="38317" xr:uid="{BE43C95C-AD66-4579-B667-CB49B63E446C}"/>
    <cellStyle name="SAPBEXundefined 13 2 9" xfId="44468" xr:uid="{03D0EE64-F90B-4982-89AE-D71E4638FA0E}"/>
    <cellStyle name="SAPBEXundefined 13 3" xfId="8930" xr:uid="{00000000-0005-0000-0000-000067920000}"/>
    <cellStyle name="SAPBEXundefined 13 3 2" xfId="24959" xr:uid="{00000000-0005-0000-0000-000068920000}"/>
    <cellStyle name="SAPBEXundefined 13 4" xfId="11757" xr:uid="{00000000-0005-0000-0000-000069920000}"/>
    <cellStyle name="SAPBEXundefined 13 4 2" xfId="27624" xr:uid="{00000000-0005-0000-0000-00006A920000}"/>
    <cellStyle name="SAPBEXundefined 13 5" xfId="15146" xr:uid="{00000000-0005-0000-0000-00006B920000}"/>
    <cellStyle name="SAPBEXundefined 13 5 2" xfId="30566" xr:uid="{00000000-0005-0000-0000-00006C920000}"/>
    <cellStyle name="SAPBEXundefined 13 6" xfId="17109" xr:uid="{00000000-0005-0000-0000-00006D920000}"/>
    <cellStyle name="SAPBEXundefined 13 6 2" xfId="32247" xr:uid="{00000000-0005-0000-0000-00006E920000}"/>
    <cellStyle name="SAPBEXundefined 13 7" xfId="19719" xr:uid="{00000000-0005-0000-0000-00006F920000}"/>
    <cellStyle name="SAPBEXundefined 13 7 2" xfId="34666" xr:uid="{00000000-0005-0000-0000-000070920000}"/>
    <cellStyle name="SAPBEXundefined 13 8" xfId="38208" xr:uid="{866701C2-AE97-48CA-B42C-A78D12423D54}"/>
    <cellStyle name="SAPBEXundefined 13 9" xfId="43249" xr:uid="{89ADEEC3-9F97-4C00-94BC-1530E0F9297A}"/>
    <cellStyle name="SAPBEXundefined 14" xfId="3765" xr:uid="{00000000-0005-0000-0000-000071920000}"/>
    <cellStyle name="SAPBEXundefined 14 10" xfId="45443" xr:uid="{98641319-F3B3-4D7B-BB37-21DAE617D7B1}"/>
    <cellStyle name="SAPBEXundefined 14 11" xfId="47769" xr:uid="{F8127729-A568-4B7F-BA79-AF96DD790DDE}"/>
    <cellStyle name="SAPBEXundefined 14 2" xfId="2424" xr:uid="{00000000-0005-0000-0000-000072920000}"/>
    <cellStyle name="SAPBEXundefined 14 2 10" xfId="46659" xr:uid="{2511716F-4BEB-42F5-BA33-4CB00197664D}"/>
    <cellStyle name="SAPBEXundefined 14 2 11" xfId="48977" xr:uid="{67872883-5DDD-4E45-9C4E-D5B2AC991ECB}"/>
    <cellStyle name="SAPBEXundefined 14 2 2" xfId="7627" xr:uid="{00000000-0005-0000-0000-000073920000}"/>
    <cellStyle name="SAPBEXundefined 14 2 2 2" xfId="23766" xr:uid="{00000000-0005-0000-0000-000074920000}"/>
    <cellStyle name="SAPBEXundefined 14 2 3" xfId="10444" xr:uid="{00000000-0005-0000-0000-000075920000}"/>
    <cellStyle name="SAPBEXundefined 14 2 3 2" xfId="26367" xr:uid="{00000000-0005-0000-0000-000076920000}"/>
    <cellStyle name="SAPBEXundefined 14 2 4" xfId="5926" xr:uid="{00000000-0005-0000-0000-000077920000}"/>
    <cellStyle name="SAPBEXundefined 14 2 4 2" xfId="22903" xr:uid="{00000000-0005-0000-0000-000078920000}"/>
    <cellStyle name="SAPBEXundefined 14 2 5" xfId="15855" xr:uid="{00000000-0005-0000-0000-000079920000}"/>
    <cellStyle name="SAPBEXundefined 14 2 5 2" xfId="31078" xr:uid="{00000000-0005-0000-0000-00007A920000}"/>
    <cellStyle name="SAPBEXundefined 14 2 6" xfId="18485" xr:uid="{00000000-0005-0000-0000-00007B920000}"/>
    <cellStyle name="SAPBEXundefined 14 2 6 2" xfId="33512" xr:uid="{00000000-0005-0000-0000-00007C920000}"/>
    <cellStyle name="SAPBEXundefined 14 2 7" xfId="19751" xr:uid="{00000000-0005-0000-0000-00007D920000}"/>
    <cellStyle name="SAPBEXundefined 14 2 7 2" xfId="34697" xr:uid="{00000000-0005-0000-0000-00007E920000}"/>
    <cellStyle name="SAPBEXundefined 14 2 8" xfId="39057" xr:uid="{8917721F-F05F-42EC-A231-475B87BF2624}"/>
    <cellStyle name="SAPBEXundefined 14 2 9" xfId="44469" xr:uid="{B75FFAD3-87BD-4101-A673-4E4CCF5E49EB}"/>
    <cellStyle name="SAPBEXundefined 14 3" xfId="8931" xr:uid="{00000000-0005-0000-0000-00007F920000}"/>
    <cellStyle name="SAPBEXundefined 14 3 2" xfId="24960" xr:uid="{00000000-0005-0000-0000-000080920000}"/>
    <cellStyle name="SAPBEXundefined 14 4" xfId="11758" xr:uid="{00000000-0005-0000-0000-000081920000}"/>
    <cellStyle name="SAPBEXundefined 14 4 2" xfId="27625" xr:uid="{00000000-0005-0000-0000-000082920000}"/>
    <cellStyle name="SAPBEXundefined 14 5" xfId="15139" xr:uid="{00000000-0005-0000-0000-000083920000}"/>
    <cellStyle name="SAPBEXundefined 14 5 2" xfId="30561" xr:uid="{00000000-0005-0000-0000-000084920000}"/>
    <cellStyle name="SAPBEXundefined 14 6" xfId="17110" xr:uid="{00000000-0005-0000-0000-000085920000}"/>
    <cellStyle name="SAPBEXundefined 14 6 2" xfId="32248" xr:uid="{00000000-0005-0000-0000-000086920000}"/>
    <cellStyle name="SAPBEXundefined 14 7" xfId="19720" xr:uid="{00000000-0005-0000-0000-000087920000}"/>
    <cellStyle name="SAPBEXundefined 14 7 2" xfId="34667" xr:uid="{00000000-0005-0000-0000-000088920000}"/>
    <cellStyle name="SAPBEXundefined 14 8" xfId="41365" xr:uid="{D783FB1B-0E7F-480D-A980-4F852D870543}"/>
    <cellStyle name="SAPBEXundefined 14 9" xfId="43250" xr:uid="{2CF53D21-FA1F-48EB-B94D-9DE2C09AEE22}"/>
    <cellStyle name="SAPBEXundefined 15" xfId="3766" xr:uid="{00000000-0005-0000-0000-000089920000}"/>
    <cellStyle name="SAPBEXundefined 15 10" xfId="45444" xr:uid="{05C09187-9F15-4545-80A7-72B58CDA39C6}"/>
    <cellStyle name="SAPBEXundefined 15 11" xfId="47770" xr:uid="{041F91E3-26BF-4204-BFA8-DD8223FF2D21}"/>
    <cellStyle name="SAPBEXundefined 15 2" xfId="2114" xr:uid="{00000000-0005-0000-0000-00008A920000}"/>
    <cellStyle name="SAPBEXundefined 15 2 10" xfId="46660" xr:uid="{E2C7516C-38E6-41F3-82CD-A6774D56F64C}"/>
    <cellStyle name="SAPBEXundefined 15 2 11" xfId="48978" xr:uid="{00A7E276-649D-424E-803F-2CDC8CE3A6EC}"/>
    <cellStyle name="SAPBEXundefined 15 2 2" xfId="7354" xr:uid="{00000000-0005-0000-0000-00008B920000}"/>
    <cellStyle name="SAPBEXundefined 15 2 2 2" xfId="23557" xr:uid="{00000000-0005-0000-0000-00008C920000}"/>
    <cellStyle name="SAPBEXundefined 15 2 3" xfId="10196" xr:uid="{00000000-0005-0000-0000-00008D920000}"/>
    <cellStyle name="SAPBEXundefined 15 2 3 2" xfId="26161" xr:uid="{00000000-0005-0000-0000-00008E920000}"/>
    <cellStyle name="SAPBEXundefined 15 2 4" xfId="5918" xr:uid="{00000000-0005-0000-0000-00008F920000}"/>
    <cellStyle name="SAPBEXundefined 15 2 4 2" xfId="22899" xr:uid="{00000000-0005-0000-0000-000090920000}"/>
    <cellStyle name="SAPBEXundefined 15 2 5" xfId="15644" xr:uid="{00000000-0005-0000-0000-000091920000}"/>
    <cellStyle name="SAPBEXundefined 15 2 5 2" xfId="30946" xr:uid="{00000000-0005-0000-0000-000092920000}"/>
    <cellStyle name="SAPBEXundefined 15 2 6" xfId="18332" xr:uid="{00000000-0005-0000-0000-000093920000}"/>
    <cellStyle name="SAPBEXundefined 15 2 6 2" xfId="33397" xr:uid="{00000000-0005-0000-0000-000094920000}"/>
    <cellStyle name="SAPBEXundefined 15 2 7" xfId="10259" xr:uid="{00000000-0005-0000-0000-000095920000}"/>
    <cellStyle name="SAPBEXundefined 15 2 7 2" xfId="26215" xr:uid="{00000000-0005-0000-0000-000096920000}"/>
    <cellStyle name="SAPBEXundefined 15 2 8" xfId="39056" xr:uid="{951F9005-9A92-4467-9833-3A1E5E912693}"/>
    <cellStyle name="SAPBEXundefined 15 2 9" xfId="44470" xr:uid="{A2994563-4A9F-487D-8D24-77A7C47BC7E6}"/>
    <cellStyle name="SAPBEXundefined 15 3" xfId="8932" xr:uid="{00000000-0005-0000-0000-000097920000}"/>
    <cellStyle name="SAPBEXundefined 15 3 2" xfId="24961" xr:uid="{00000000-0005-0000-0000-000098920000}"/>
    <cellStyle name="SAPBEXundefined 15 4" xfId="11759" xr:uid="{00000000-0005-0000-0000-000099920000}"/>
    <cellStyle name="SAPBEXundefined 15 4 2" xfId="27626" xr:uid="{00000000-0005-0000-0000-00009A920000}"/>
    <cellStyle name="SAPBEXundefined 15 5" xfId="14469" xr:uid="{00000000-0005-0000-0000-00009B920000}"/>
    <cellStyle name="SAPBEXundefined 15 5 2" xfId="29986" xr:uid="{00000000-0005-0000-0000-00009C920000}"/>
    <cellStyle name="SAPBEXundefined 15 6" xfId="17111" xr:uid="{00000000-0005-0000-0000-00009D920000}"/>
    <cellStyle name="SAPBEXundefined 15 6 2" xfId="32249" xr:uid="{00000000-0005-0000-0000-00009E920000}"/>
    <cellStyle name="SAPBEXundefined 15 7" xfId="19721" xr:uid="{00000000-0005-0000-0000-00009F920000}"/>
    <cellStyle name="SAPBEXundefined 15 7 2" xfId="34668" xr:uid="{00000000-0005-0000-0000-0000A0920000}"/>
    <cellStyle name="SAPBEXundefined 15 8" xfId="40474" xr:uid="{59C1DCB9-C953-4912-BB57-89F15E445786}"/>
    <cellStyle name="SAPBEXundefined 15 9" xfId="43251" xr:uid="{1EBC2176-A736-4027-A37F-CFEA598A1F80}"/>
    <cellStyle name="SAPBEXundefined 16" xfId="3767" xr:uid="{00000000-0005-0000-0000-0000A1920000}"/>
    <cellStyle name="SAPBEXundefined 16 10" xfId="45445" xr:uid="{A257BA96-2006-4315-8446-524ED19491B1}"/>
    <cellStyle name="SAPBEXundefined 16 11" xfId="47771" xr:uid="{851A0477-300D-4E57-A62C-DAFD51C914C7}"/>
    <cellStyle name="SAPBEXundefined 16 2" xfId="2115" xr:uid="{00000000-0005-0000-0000-0000A2920000}"/>
    <cellStyle name="SAPBEXundefined 16 2 10" xfId="46661" xr:uid="{2DB3B1E0-E08D-467C-8C4E-AD213B95EA2F}"/>
    <cellStyle name="SAPBEXundefined 16 2 11" xfId="48979" xr:uid="{EC79AAB6-0C8E-407D-8EC1-6D51F7EA651F}"/>
    <cellStyle name="SAPBEXundefined 16 2 2" xfId="7355" xr:uid="{00000000-0005-0000-0000-0000A3920000}"/>
    <cellStyle name="SAPBEXundefined 16 2 2 2" xfId="23558" xr:uid="{00000000-0005-0000-0000-0000A4920000}"/>
    <cellStyle name="SAPBEXundefined 16 2 3" xfId="10197" xr:uid="{00000000-0005-0000-0000-0000A5920000}"/>
    <cellStyle name="SAPBEXundefined 16 2 3 2" xfId="26162" xr:uid="{00000000-0005-0000-0000-0000A6920000}"/>
    <cellStyle name="SAPBEXundefined 16 2 4" xfId="13471" xr:uid="{00000000-0005-0000-0000-0000A7920000}"/>
    <cellStyle name="SAPBEXundefined 16 2 4 2" xfId="29115" xr:uid="{00000000-0005-0000-0000-0000A8920000}"/>
    <cellStyle name="SAPBEXundefined 16 2 5" xfId="15645" xr:uid="{00000000-0005-0000-0000-0000A9920000}"/>
    <cellStyle name="SAPBEXundefined 16 2 5 2" xfId="30947" xr:uid="{00000000-0005-0000-0000-0000AA920000}"/>
    <cellStyle name="SAPBEXundefined 16 2 6" xfId="18333" xr:uid="{00000000-0005-0000-0000-0000AB920000}"/>
    <cellStyle name="SAPBEXundefined 16 2 6 2" xfId="33398" xr:uid="{00000000-0005-0000-0000-0000AC920000}"/>
    <cellStyle name="SAPBEXundefined 16 2 7" xfId="13431" xr:uid="{00000000-0005-0000-0000-0000AD920000}"/>
    <cellStyle name="SAPBEXundefined 16 2 7 2" xfId="29094" xr:uid="{00000000-0005-0000-0000-0000AE920000}"/>
    <cellStyle name="SAPBEXundefined 16 2 8" xfId="39055" xr:uid="{F9038EDA-2029-44EF-84C2-D127C591DD7A}"/>
    <cellStyle name="SAPBEXundefined 16 2 9" xfId="44471" xr:uid="{373E0BB6-2CCE-43FA-B727-982E5A44D1A1}"/>
    <cellStyle name="SAPBEXundefined 16 3" xfId="8933" xr:uid="{00000000-0005-0000-0000-0000AF920000}"/>
    <cellStyle name="SAPBEXundefined 16 3 2" xfId="24962" xr:uid="{00000000-0005-0000-0000-0000B0920000}"/>
    <cellStyle name="SAPBEXundefined 16 4" xfId="11760" xr:uid="{00000000-0005-0000-0000-0000B1920000}"/>
    <cellStyle name="SAPBEXundefined 16 4 2" xfId="27627" xr:uid="{00000000-0005-0000-0000-0000B2920000}"/>
    <cellStyle name="SAPBEXundefined 16 5" xfId="13740" xr:uid="{00000000-0005-0000-0000-0000B3920000}"/>
    <cellStyle name="SAPBEXundefined 16 5 2" xfId="29352" xr:uid="{00000000-0005-0000-0000-0000B4920000}"/>
    <cellStyle name="SAPBEXundefined 16 6" xfId="17112" xr:uid="{00000000-0005-0000-0000-0000B5920000}"/>
    <cellStyle name="SAPBEXundefined 16 6 2" xfId="32250" xr:uid="{00000000-0005-0000-0000-0000B6920000}"/>
    <cellStyle name="SAPBEXundefined 16 7" xfId="19722" xr:uid="{00000000-0005-0000-0000-0000B7920000}"/>
    <cellStyle name="SAPBEXundefined 16 7 2" xfId="34669" xr:uid="{00000000-0005-0000-0000-0000B8920000}"/>
    <cellStyle name="SAPBEXundefined 16 8" xfId="39333" xr:uid="{4666E06B-0102-4BB6-B513-7CAFB4499C39}"/>
    <cellStyle name="SAPBEXundefined 16 9" xfId="43252" xr:uid="{3D54116A-318F-414C-8F02-28D10FE904B5}"/>
    <cellStyle name="SAPBEXundefined 17" xfId="4884" xr:uid="{00000000-0005-0000-0000-0000B9920000}"/>
    <cellStyle name="SAPBEXundefined 17 10" xfId="45559" xr:uid="{177F867A-1891-49C9-AE7C-FC5C8C6CC283}"/>
    <cellStyle name="SAPBEXundefined 17 11" xfId="47881" xr:uid="{0F47A641-C694-4999-9E56-45FAEB2B7F24}"/>
    <cellStyle name="SAPBEXundefined 17 2" xfId="10039" xr:uid="{00000000-0005-0000-0000-0000BA920000}"/>
    <cellStyle name="SAPBEXundefined 17 2 2" xfId="26022" xr:uid="{00000000-0005-0000-0000-0000BB920000}"/>
    <cellStyle name="SAPBEXundefined 17 3" xfId="12857" xr:uid="{00000000-0005-0000-0000-0000BC920000}"/>
    <cellStyle name="SAPBEXundefined 17 3 2" xfId="28699" xr:uid="{00000000-0005-0000-0000-0000BD920000}"/>
    <cellStyle name="SAPBEXundefined 17 4" xfId="13687" xr:uid="{00000000-0005-0000-0000-0000BE920000}"/>
    <cellStyle name="SAPBEXundefined 17 4 2" xfId="29307" xr:uid="{00000000-0005-0000-0000-0000BF920000}"/>
    <cellStyle name="SAPBEXundefined 17 5" xfId="18178" xr:uid="{00000000-0005-0000-0000-0000C0920000}"/>
    <cellStyle name="SAPBEXundefined 17 5 2" xfId="33285" xr:uid="{00000000-0005-0000-0000-0000C1920000}"/>
    <cellStyle name="SAPBEXundefined 17 6" xfId="20786" xr:uid="{00000000-0005-0000-0000-0000C2920000}"/>
    <cellStyle name="SAPBEXundefined 17 6 2" xfId="35719" xr:uid="{00000000-0005-0000-0000-0000C3920000}"/>
    <cellStyle name="SAPBEXundefined 17 7" xfId="7319" xr:uid="{00000000-0005-0000-0000-0000C4920000}"/>
    <cellStyle name="SAPBEXundefined 17 7 2" xfId="23531" xr:uid="{00000000-0005-0000-0000-0000C5920000}"/>
    <cellStyle name="SAPBEXundefined 17 8" xfId="40401" xr:uid="{BBEFA162-6F19-4BE4-B39E-3A91779B2AF0}"/>
    <cellStyle name="SAPBEXundefined 17 9" xfId="39264" xr:uid="{EDAC3F6F-3184-4BA4-A75C-3275910FA709}"/>
    <cellStyle name="SAPBEXundefined 18" xfId="5978" xr:uid="{00000000-0005-0000-0000-0000C6920000}"/>
    <cellStyle name="SAPBEXundefined 18 2" xfId="22948" xr:uid="{00000000-0005-0000-0000-0000C7920000}"/>
    <cellStyle name="SAPBEXundefined 19" xfId="7101" xr:uid="{00000000-0005-0000-0000-0000C8920000}"/>
    <cellStyle name="SAPBEXundefined 19 2" xfId="23404" xr:uid="{00000000-0005-0000-0000-0000C9920000}"/>
    <cellStyle name="SAPBEXundefined 2" xfId="1022" xr:uid="{00000000-0005-0000-0000-0000CA920000}"/>
    <cellStyle name="SAPBEXundefined 2 10" xfId="5168" xr:uid="{00000000-0005-0000-0000-0000CB920000}"/>
    <cellStyle name="SAPBEXundefined 2 11" xfId="22133" xr:uid="{00000000-0005-0000-0000-0000CC920000}"/>
    <cellStyle name="SAPBEXundefined 2 12" xfId="37911" xr:uid="{00000000-0005-0000-0000-0000CD920000}"/>
    <cellStyle name="SAPBEXundefined 2 13" xfId="38089" xr:uid="{00000000-0005-0000-0000-0000CE920000}"/>
    <cellStyle name="SAPBEXundefined 2 14" xfId="40175" xr:uid="{CA89ADBD-C4F9-468A-96F6-3DC6322CEACE}"/>
    <cellStyle name="SAPBEXundefined 2 15" xfId="40450" xr:uid="{94BD5BE9-4C19-4233-8D8B-641ED9FD0A03}"/>
    <cellStyle name="SAPBEXundefined 2 16" xfId="43316" xr:uid="{A0CE1390-0D4E-42E9-BE2E-ECFB34E640F5}"/>
    <cellStyle name="SAPBEXundefined 2 17" xfId="43264" xr:uid="{3D1482A9-E53C-4834-8C7D-54A061B77563}"/>
    <cellStyle name="SAPBEXundefined 2 2" xfId="3768" xr:uid="{00000000-0005-0000-0000-0000CF920000}"/>
    <cellStyle name="SAPBEXundefined 2 2 10" xfId="41453" xr:uid="{789D0511-5371-4761-97BF-5C6D2FEF9689}"/>
    <cellStyle name="SAPBEXundefined 2 2 11" xfId="38953" xr:uid="{05B837BE-8506-420E-B1DE-A40915D2D4B1}"/>
    <cellStyle name="SAPBEXundefined 2 2 12" xfId="46755" xr:uid="{297F9E75-DE05-4AC9-99DD-871E2DC71CCD}"/>
    <cellStyle name="SAPBEXundefined 2 2 13" xfId="49071" xr:uid="{7456AD10-1B39-40FD-A387-EE85B2027798}"/>
    <cellStyle name="SAPBEXundefined 2 2 2" xfId="8934" xr:uid="{00000000-0005-0000-0000-0000D0920000}"/>
    <cellStyle name="SAPBEXundefined 2 2 2 2" xfId="24963" xr:uid="{00000000-0005-0000-0000-0000D1920000}"/>
    <cellStyle name="SAPBEXundefined 2 2 3" xfId="11761" xr:uid="{00000000-0005-0000-0000-0000D2920000}"/>
    <cellStyle name="SAPBEXundefined 2 2 3 2" xfId="27628" xr:uid="{00000000-0005-0000-0000-0000D3920000}"/>
    <cellStyle name="SAPBEXundefined 2 2 4" xfId="13742" xr:uid="{00000000-0005-0000-0000-0000D4920000}"/>
    <cellStyle name="SAPBEXundefined 2 2 4 2" xfId="29354" xr:uid="{00000000-0005-0000-0000-0000D5920000}"/>
    <cellStyle name="SAPBEXundefined 2 2 5" xfId="17113" xr:uid="{00000000-0005-0000-0000-0000D6920000}"/>
    <cellStyle name="SAPBEXundefined 2 2 5 2" xfId="32251" xr:uid="{00000000-0005-0000-0000-0000D7920000}"/>
    <cellStyle name="SAPBEXundefined 2 2 6" xfId="19723" xr:uid="{00000000-0005-0000-0000-0000D8920000}"/>
    <cellStyle name="SAPBEXundefined 2 2 6 2" xfId="34670" xr:uid="{00000000-0005-0000-0000-0000D9920000}"/>
    <cellStyle name="SAPBEXundefined 2 2 7" xfId="21615" xr:uid="{00000000-0005-0000-0000-0000DA920000}"/>
    <cellStyle name="SAPBEXundefined 2 2 7 2" xfId="36541" xr:uid="{00000000-0005-0000-0000-0000DB920000}"/>
    <cellStyle name="SAPBEXundefined 2 2 8" xfId="6441" xr:uid="{00000000-0005-0000-0000-0000DC920000}"/>
    <cellStyle name="SAPBEXundefined 2 2 9" xfId="22136" xr:uid="{00000000-0005-0000-0000-0000DD920000}"/>
    <cellStyle name="SAPBEXundefined 2 3" xfId="2116" xr:uid="{00000000-0005-0000-0000-0000DE920000}"/>
    <cellStyle name="SAPBEXundefined 2 3 10" xfId="43370" xr:uid="{657BCD3C-2819-4D2D-A2E2-273D3FED58E5}"/>
    <cellStyle name="SAPBEXundefined 2 3 11" xfId="45562" xr:uid="{0227AECA-976D-42B5-A5E5-F43188549DFE}"/>
    <cellStyle name="SAPBEXundefined 2 3 12" xfId="47883" xr:uid="{5FB621FD-B56C-40C1-9067-9AEC9FA1C3E3}"/>
    <cellStyle name="SAPBEXundefined 2 3 2" xfId="7356" xr:uid="{00000000-0005-0000-0000-0000DF920000}"/>
    <cellStyle name="SAPBEXundefined 2 3 2 2" xfId="23559" xr:uid="{00000000-0005-0000-0000-0000E0920000}"/>
    <cellStyle name="SAPBEXundefined 2 3 3" xfId="10198" xr:uid="{00000000-0005-0000-0000-0000E1920000}"/>
    <cellStyle name="SAPBEXundefined 2 3 3 2" xfId="26163" xr:uid="{00000000-0005-0000-0000-0000E2920000}"/>
    <cellStyle name="SAPBEXundefined 2 3 4" xfId="14211" xr:uid="{00000000-0005-0000-0000-0000E3920000}"/>
    <cellStyle name="SAPBEXundefined 2 3 4 2" xfId="29752" xr:uid="{00000000-0005-0000-0000-0000E4920000}"/>
    <cellStyle name="SAPBEXundefined 2 3 5" xfId="15646" xr:uid="{00000000-0005-0000-0000-0000E5920000}"/>
    <cellStyle name="SAPBEXundefined 2 3 5 2" xfId="30948" xr:uid="{00000000-0005-0000-0000-0000E6920000}"/>
    <cellStyle name="SAPBEXundefined 2 3 6" xfId="18334" xr:uid="{00000000-0005-0000-0000-0000E7920000}"/>
    <cellStyle name="SAPBEXundefined 2 3 6 2" xfId="33399" xr:uid="{00000000-0005-0000-0000-0000E8920000}"/>
    <cellStyle name="SAPBEXundefined 2 3 7" xfId="21417" xr:uid="{00000000-0005-0000-0000-0000E9920000}"/>
    <cellStyle name="SAPBEXundefined 2 3 7 2" xfId="36343" xr:uid="{00000000-0005-0000-0000-0000EA920000}"/>
    <cellStyle name="SAPBEXundefined 2 3 8" xfId="40404" xr:uid="{A3309C09-D184-4763-9E4D-705DA648DEAB}"/>
    <cellStyle name="SAPBEXundefined 2 3 9" xfId="38112" xr:uid="{3576D197-D64F-45B6-B2AE-3C4772164054}"/>
    <cellStyle name="SAPBEXundefined 2 4" xfId="6473" xr:uid="{00000000-0005-0000-0000-0000EB920000}"/>
    <cellStyle name="SAPBEXundefined 2 4 2" xfId="23087" xr:uid="{00000000-0005-0000-0000-0000EC920000}"/>
    <cellStyle name="SAPBEXundefined 2 5" xfId="7298" xr:uid="{00000000-0005-0000-0000-0000ED920000}"/>
    <cellStyle name="SAPBEXundefined 2 5 2" xfId="23524" xr:uid="{00000000-0005-0000-0000-0000EE920000}"/>
    <cellStyle name="SAPBEXundefined 2 6" xfId="13041" xr:uid="{00000000-0005-0000-0000-0000EF920000}"/>
    <cellStyle name="SAPBEXundefined 2 6 2" xfId="28835" xr:uid="{00000000-0005-0000-0000-0000F0920000}"/>
    <cellStyle name="SAPBEXundefined 2 7" xfId="10180" xr:uid="{00000000-0005-0000-0000-0000F1920000}"/>
    <cellStyle name="SAPBEXundefined 2 7 2" xfId="26145" xr:uid="{00000000-0005-0000-0000-0000F2920000}"/>
    <cellStyle name="SAPBEXundefined 2 8" xfId="5809" xr:uid="{00000000-0005-0000-0000-0000F3920000}"/>
    <cellStyle name="SAPBEXundefined 2 8 2" xfId="22837" xr:uid="{00000000-0005-0000-0000-0000F4920000}"/>
    <cellStyle name="SAPBEXundefined 2 9" xfId="12943" xr:uid="{00000000-0005-0000-0000-0000F5920000}"/>
    <cellStyle name="SAPBEXundefined 2 9 2" xfId="28777" xr:uid="{00000000-0005-0000-0000-0000F6920000}"/>
    <cellStyle name="SAPBEXundefined 20" xfId="14773" xr:uid="{00000000-0005-0000-0000-0000F7920000}"/>
    <cellStyle name="SAPBEXundefined 20 2" xfId="30226" xr:uid="{00000000-0005-0000-0000-0000F8920000}"/>
    <cellStyle name="SAPBEXundefined 21" xfId="10278" xr:uid="{00000000-0005-0000-0000-0000F9920000}"/>
    <cellStyle name="SAPBEXundefined 21 2" xfId="26227" xr:uid="{00000000-0005-0000-0000-0000FA920000}"/>
    <cellStyle name="SAPBEXundefined 22" xfId="13276" xr:uid="{00000000-0005-0000-0000-0000FB920000}"/>
    <cellStyle name="SAPBEXundefined 22 2" xfId="29021" xr:uid="{00000000-0005-0000-0000-0000FC920000}"/>
    <cellStyle name="SAPBEXundefined 23" xfId="41933" xr:uid="{16E78AA5-2D1B-4C49-98DD-91C67D04A2CD}"/>
    <cellStyle name="SAPBEXundefined 24" xfId="44810" xr:uid="{6B4F5FD9-8B98-4B77-9612-DB654CC9CE91}"/>
    <cellStyle name="SAPBEXundefined 25" xfId="44708" xr:uid="{03F305B7-E0B1-4BF6-85F3-ADA6EF55FF2B}"/>
    <cellStyle name="SAPBEXundefined 3" xfId="1023" xr:uid="{00000000-0005-0000-0000-0000FD920000}"/>
    <cellStyle name="SAPBEXundefined 3 10" xfId="22517" xr:uid="{00000000-0005-0000-0000-0000FE920000}"/>
    <cellStyle name="SAPBEXundefined 3 11" xfId="40473" xr:uid="{E6E0A8BE-C37D-4412-BB65-4339397C7A80}"/>
    <cellStyle name="SAPBEXundefined 3 12" xfId="43253" xr:uid="{EB7AC301-E221-45F6-9EBD-271CFD5413D8}"/>
    <cellStyle name="SAPBEXundefined 3 13" xfId="45446" xr:uid="{114A948A-0C4C-4185-A93C-25A8318C50D3}"/>
    <cellStyle name="SAPBEXundefined 3 14" xfId="47772" xr:uid="{819C09B8-3F21-49B2-9734-5334A5A53DC4}"/>
    <cellStyle name="SAPBEXundefined 3 2" xfId="1985" xr:uid="{00000000-0005-0000-0000-0000FF920000}"/>
    <cellStyle name="SAPBEXundefined 3 2 10" xfId="38952" xr:uid="{8455879E-2AFE-44E9-82E6-0A3BEC43036E}"/>
    <cellStyle name="SAPBEXundefined 3 2 11" xfId="44565" xr:uid="{5AF837C3-5068-4204-BB9E-0DF3025C746A}"/>
    <cellStyle name="SAPBEXundefined 3 2 12" xfId="46756" xr:uid="{22A9D860-7038-4150-95B7-3B53ACE4D097}"/>
    <cellStyle name="SAPBEXundefined 3 2 13" xfId="49072" xr:uid="{D7518008-85EF-4E60-9594-2BB917BAAC5C}"/>
    <cellStyle name="SAPBEXundefined 3 2 2" xfId="7231" xr:uid="{00000000-0005-0000-0000-000000930000}"/>
    <cellStyle name="SAPBEXundefined 3 2 2 2" xfId="23492" xr:uid="{00000000-0005-0000-0000-000001930000}"/>
    <cellStyle name="SAPBEXundefined 3 2 2 3" xfId="41972" xr:uid="{E5CBC0E1-AE97-42D4-94A7-6BFDD1819AEA}"/>
    <cellStyle name="SAPBEXundefined 3 2 2 4" xfId="42408" xr:uid="{38391963-F9F5-426E-A7F2-64399FBE28EB}"/>
    <cellStyle name="SAPBEXundefined 3 2 2 5" xfId="44876" xr:uid="{51890272-98AB-421F-9A9A-D2D34A819C23}"/>
    <cellStyle name="SAPBEXundefined 3 2 2 6" xfId="46940" xr:uid="{ADD5C404-6160-44AB-B0FF-9684233B1866}"/>
    <cellStyle name="SAPBEXundefined 3 2 2 7" xfId="49238" xr:uid="{5BAEB992-53EE-40F1-B07F-E686E3BA07C8}"/>
    <cellStyle name="SAPBEXundefined 3 2 3" xfId="7432" xr:uid="{00000000-0005-0000-0000-000002930000}"/>
    <cellStyle name="SAPBEXundefined 3 2 3 2" xfId="23624" xr:uid="{00000000-0005-0000-0000-000003930000}"/>
    <cellStyle name="SAPBEXundefined 3 2 4" xfId="15432" xr:uid="{00000000-0005-0000-0000-000004930000}"/>
    <cellStyle name="SAPBEXundefined 3 2 4 2" xfId="30811" xr:uid="{00000000-0005-0000-0000-000005930000}"/>
    <cellStyle name="SAPBEXundefined 3 2 5" xfId="15405" xr:uid="{00000000-0005-0000-0000-000006930000}"/>
    <cellStyle name="SAPBEXundefined 3 2 5 2" xfId="30791" xr:uid="{00000000-0005-0000-0000-000007930000}"/>
    <cellStyle name="SAPBEXundefined 3 2 6" xfId="15695" xr:uid="{00000000-0005-0000-0000-000008930000}"/>
    <cellStyle name="SAPBEXundefined 3 2 6 2" xfId="30985" xr:uid="{00000000-0005-0000-0000-000009930000}"/>
    <cellStyle name="SAPBEXundefined 3 2 7" xfId="18376" xr:uid="{00000000-0005-0000-0000-00000A930000}"/>
    <cellStyle name="SAPBEXundefined 3 2 7 2" xfId="33437" xr:uid="{00000000-0005-0000-0000-00000B930000}"/>
    <cellStyle name="SAPBEXundefined 3 2 8" xfId="6115" xr:uid="{00000000-0005-0000-0000-00000C930000}"/>
    <cellStyle name="SAPBEXundefined 3 2 9" xfId="41454" xr:uid="{26FCC2F9-8664-4F29-966D-FF0E6977C022}"/>
    <cellStyle name="SAPBEXundefined 3 3" xfId="2437" xr:uid="{00000000-0005-0000-0000-00000D930000}"/>
    <cellStyle name="SAPBEXundefined 3 3 10" xfId="46662" xr:uid="{4411F8F0-ACF8-4C0F-B647-D776233BB73B}"/>
    <cellStyle name="SAPBEXundefined 3 3 11" xfId="48980" xr:uid="{34FC1641-1FC6-4EBC-A9A5-8D84D282C786}"/>
    <cellStyle name="SAPBEXundefined 3 3 2" xfId="7640" xr:uid="{00000000-0005-0000-0000-00000E930000}"/>
    <cellStyle name="SAPBEXundefined 3 3 2 2" xfId="23775" xr:uid="{00000000-0005-0000-0000-00000F930000}"/>
    <cellStyle name="SAPBEXundefined 3 3 3" xfId="10456" xr:uid="{00000000-0005-0000-0000-000010930000}"/>
    <cellStyle name="SAPBEXundefined 3 3 3 2" xfId="26378" xr:uid="{00000000-0005-0000-0000-000011930000}"/>
    <cellStyle name="SAPBEXundefined 3 3 4" xfId="13496" xr:uid="{00000000-0005-0000-0000-000012930000}"/>
    <cellStyle name="SAPBEXundefined 3 3 4 2" xfId="29131" xr:uid="{00000000-0005-0000-0000-000013930000}"/>
    <cellStyle name="SAPBEXundefined 3 3 5" xfId="15868" xr:uid="{00000000-0005-0000-0000-000014930000}"/>
    <cellStyle name="SAPBEXundefined 3 3 5 2" xfId="31088" xr:uid="{00000000-0005-0000-0000-000015930000}"/>
    <cellStyle name="SAPBEXundefined 3 3 6" xfId="18498" xr:uid="{00000000-0005-0000-0000-000016930000}"/>
    <cellStyle name="SAPBEXundefined 3 3 6 2" xfId="33520" xr:uid="{00000000-0005-0000-0000-000017930000}"/>
    <cellStyle name="SAPBEXundefined 3 3 7" xfId="20907" xr:uid="{00000000-0005-0000-0000-000018930000}"/>
    <cellStyle name="SAPBEXundefined 3 3 7 2" xfId="35833" xr:uid="{00000000-0005-0000-0000-000019930000}"/>
    <cellStyle name="SAPBEXundefined 3 3 8" xfId="39054" xr:uid="{2DB7D376-3080-4891-A675-2557461159CC}"/>
    <cellStyle name="SAPBEXundefined 3 3 9" xfId="44472" xr:uid="{094C5062-F64D-4282-83EE-07A0EF41B5A6}"/>
    <cellStyle name="SAPBEXundefined 3 4" xfId="6474" xr:uid="{00000000-0005-0000-0000-00001A930000}"/>
    <cellStyle name="SAPBEXundefined 3 4 2" xfId="37243" xr:uid="{00000000-0005-0000-0000-00001B930000}"/>
    <cellStyle name="SAPBEXundefined 3 5" xfId="7294" xr:uid="{00000000-0005-0000-0000-00001C930000}"/>
    <cellStyle name="SAPBEXundefined 3 5 2" xfId="37074" xr:uid="{00000000-0005-0000-0000-00001D930000}"/>
    <cellStyle name="SAPBEXundefined 3 6" xfId="5854" xr:uid="{00000000-0005-0000-0000-00001E930000}"/>
    <cellStyle name="SAPBEXundefined 3 7" xfId="13931" xr:uid="{00000000-0005-0000-0000-00001F930000}"/>
    <cellStyle name="SAPBEXundefined 3 8" xfId="14685" xr:uid="{00000000-0005-0000-0000-000020930000}"/>
    <cellStyle name="SAPBEXundefined 3 9" xfId="18466" xr:uid="{00000000-0005-0000-0000-000021930000}"/>
    <cellStyle name="SAPBEXundefined 4" xfId="1024" xr:uid="{00000000-0005-0000-0000-000022930000}"/>
    <cellStyle name="SAPBEXundefined 4 10" xfId="5169" xr:uid="{00000000-0005-0000-0000-000023930000}"/>
    <cellStyle name="SAPBEXundefined 4 11" xfId="39332" xr:uid="{512DA9D5-47BA-436A-A815-C60B161C6DAD}"/>
    <cellStyle name="SAPBEXundefined 4 12" xfId="43254" xr:uid="{67C9CD88-4D51-49FA-B514-37566F353AD0}"/>
    <cellStyle name="SAPBEXundefined 4 13" xfId="45447" xr:uid="{3B9062BD-5754-43E7-8AE3-6CC6B2FF9B79}"/>
    <cellStyle name="SAPBEXundefined 4 14" xfId="47773" xr:uid="{17543EFB-65BE-45CF-A563-A9CD7FA2E6A2}"/>
    <cellStyle name="SAPBEXundefined 4 2" xfId="3770" xr:uid="{00000000-0005-0000-0000-000024930000}"/>
    <cellStyle name="SAPBEXundefined 4 2 10" xfId="44473" xr:uid="{670478DD-C2FF-4AA4-B075-6DD1FC90BFC6}"/>
    <cellStyle name="SAPBEXundefined 4 2 11" xfId="46663" xr:uid="{3AF6C4DC-CE87-4307-B3B5-AA860D3D48C8}"/>
    <cellStyle name="SAPBEXundefined 4 2 12" xfId="48981" xr:uid="{9C2A8A92-427C-4FB1-AABB-80C87C4D6FF1}"/>
    <cellStyle name="SAPBEXundefined 4 2 2" xfId="8936" xr:uid="{00000000-0005-0000-0000-000025930000}"/>
    <cellStyle name="SAPBEXundefined 4 2 2 2" xfId="24965" xr:uid="{00000000-0005-0000-0000-000026930000}"/>
    <cellStyle name="SAPBEXundefined 4 2 3" xfId="11763" xr:uid="{00000000-0005-0000-0000-000027930000}"/>
    <cellStyle name="SAPBEXundefined 4 2 3 2" xfId="27630" xr:uid="{00000000-0005-0000-0000-000028930000}"/>
    <cellStyle name="SAPBEXundefined 4 2 4" xfId="14956" xr:uid="{00000000-0005-0000-0000-000029930000}"/>
    <cellStyle name="SAPBEXundefined 4 2 4 2" xfId="30403" xr:uid="{00000000-0005-0000-0000-00002A930000}"/>
    <cellStyle name="SAPBEXundefined 4 2 5" xfId="17115" xr:uid="{00000000-0005-0000-0000-00002B930000}"/>
    <cellStyle name="SAPBEXundefined 4 2 5 2" xfId="32253" xr:uid="{00000000-0005-0000-0000-00002C930000}"/>
    <cellStyle name="SAPBEXundefined 4 2 6" xfId="19725" xr:uid="{00000000-0005-0000-0000-00002D930000}"/>
    <cellStyle name="SAPBEXundefined 4 2 6 2" xfId="34672" xr:uid="{00000000-0005-0000-0000-00002E930000}"/>
    <cellStyle name="SAPBEXundefined 4 2 7" xfId="21617" xr:uid="{00000000-0005-0000-0000-00002F930000}"/>
    <cellStyle name="SAPBEXundefined 4 2 7 2" xfId="36543" xr:uid="{00000000-0005-0000-0000-000030930000}"/>
    <cellStyle name="SAPBEXundefined 4 2 8" xfId="6442" xr:uid="{00000000-0005-0000-0000-000031930000}"/>
    <cellStyle name="SAPBEXundefined 4 2 9" xfId="39053" xr:uid="{04A3A924-C464-419B-AB6C-28082F3ADC47}"/>
    <cellStyle name="SAPBEXundefined 4 3" xfId="2117" xr:uid="{00000000-0005-0000-0000-000032930000}"/>
    <cellStyle name="SAPBEXundefined 4 3 2" xfId="7357" xr:uid="{00000000-0005-0000-0000-000033930000}"/>
    <cellStyle name="SAPBEXundefined 4 3 2 2" xfId="23560" xr:uid="{00000000-0005-0000-0000-000034930000}"/>
    <cellStyle name="SAPBEXundefined 4 3 3" xfId="10199" xr:uid="{00000000-0005-0000-0000-000035930000}"/>
    <cellStyle name="SAPBEXundefined 4 3 3 2" xfId="26164" xr:uid="{00000000-0005-0000-0000-000036930000}"/>
    <cellStyle name="SAPBEXundefined 4 3 4" xfId="14375" xr:uid="{00000000-0005-0000-0000-000037930000}"/>
    <cellStyle name="SAPBEXundefined 4 3 4 2" xfId="29896" xr:uid="{00000000-0005-0000-0000-000038930000}"/>
    <cellStyle name="SAPBEXundefined 4 3 5" xfId="15647" xr:uid="{00000000-0005-0000-0000-000039930000}"/>
    <cellStyle name="SAPBEXundefined 4 3 5 2" xfId="30949" xr:uid="{00000000-0005-0000-0000-00003A930000}"/>
    <cellStyle name="SAPBEXundefined 4 3 6" xfId="18335" xr:uid="{00000000-0005-0000-0000-00003B930000}"/>
    <cellStyle name="SAPBEXundefined 4 3 6 2" xfId="33400" xr:uid="{00000000-0005-0000-0000-00003C930000}"/>
    <cellStyle name="SAPBEXundefined 4 3 7" xfId="21793" xr:uid="{00000000-0005-0000-0000-00003D930000}"/>
    <cellStyle name="SAPBEXundefined 4 3 7 2" xfId="36713" xr:uid="{00000000-0005-0000-0000-00003E930000}"/>
    <cellStyle name="SAPBEXundefined 4 4" xfId="6475" xr:uid="{00000000-0005-0000-0000-00003F930000}"/>
    <cellStyle name="SAPBEXundefined 4 4 2" xfId="23088" xr:uid="{00000000-0005-0000-0000-000040930000}"/>
    <cellStyle name="SAPBEXundefined 4 5" xfId="7312" xr:uid="{00000000-0005-0000-0000-000041930000}"/>
    <cellStyle name="SAPBEXundefined 4 5 2" xfId="23527" xr:uid="{00000000-0005-0000-0000-000042930000}"/>
    <cellStyle name="SAPBEXundefined 4 6" xfId="9002" xr:uid="{00000000-0005-0000-0000-000043930000}"/>
    <cellStyle name="SAPBEXundefined 4 6 2" xfId="25004" xr:uid="{00000000-0005-0000-0000-000044930000}"/>
    <cellStyle name="SAPBEXundefined 4 7" xfId="7815" xr:uid="{00000000-0005-0000-0000-000045930000}"/>
    <cellStyle name="SAPBEXundefined 4 7 2" xfId="23850" xr:uid="{00000000-0005-0000-0000-000046930000}"/>
    <cellStyle name="SAPBEXundefined 4 8" xfId="6048" xr:uid="{00000000-0005-0000-0000-000047930000}"/>
    <cellStyle name="SAPBEXundefined 4 8 2" xfId="22999" xr:uid="{00000000-0005-0000-0000-000048930000}"/>
    <cellStyle name="SAPBEXundefined 4 9" xfId="19764" xr:uid="{00000000-0005-0000-0000-000049930000}"/>
    <cellStyle name="SAPBEXundefined 4 9 2" xfId="34705" xr:uid="{00000000-0005-0000-0000-00004A930000}"/>
    <cellStyle name="SAPBEXundefined 5" xfId="3771" xr:uid="{00000000-0005-0000-0000-00004B930000}"/>
    <cellStyle name="SAPBEXundefined 5 10" xfId="45448" xr:uid="{41E25CF5-BACA-4D9B-AEF1-6C6D04CD527B}"/>
    <cellStyle name="SAPBEXundefined 5 11" xfId="47774" xr:uid="{4CBFD322-8B0D-4111-A743-9A42CEDE2B08}"/>
    <cellStyle name="SAPBEXundefined 5 2" xfId="2118" xr:uid="{00000000-0005-0000-0000-00004C930000}"/>
    <cellStyle name="SAPBEXundefined 5 2 10" xfId="46664" xr:uid="{791D2365-21E9-4214-8E27-C6EDB1A21030}"/>
    <cellStyle name="SAPBEXundefined 5 2 11" xfId="48982" xr:uid="{2BBED84E-2353-46C3-BCB9-E4A807BA3FCC}"/>
    <cellStyle name="SAPBEXundefined 5 2 2" xfId="7358" xr:uid="{00000000-0005-0000-0000-00004D930000}"/>
    <cellStyle name="SAPBEXundefined 5 2 2 2" xfId="23561" xr:uid="{00000000-0005-0000-0000-00004E930000}"/>
    <cellStyle name="SAPBEXundefined 5 2 3" xfId="10200" xr:uid="{00000000-0005-0000-0000-00004F930000}"/>
    <cellStyle name="SAPBEXundefined 5 2 3 2" xfId="26165" xr:uid="{00000000-0005-0000-0000-000050930000}"/>
    <cellStyle name="SAPBEXundefined 5 2 4" xfId="10335" xr:uid="{00000000-0005-0000-0000-000051930000}"/>
    <cellStyle name="SAPBEXundefined 5 2 4 2" xfId="26275" xr:uid="{00000000-0005-0000-0000-000052930000}"/>
    <cellStyle name="SAPBEXundefined 5 2 5" xfId="15648" xr:uid="{00000000-0005-0000-0000-000053930000}"/>
    <cellStyle name="SAPBEXundefined 5 2 5 2" xfId="30950" xr:uid="{00000000-0005-0000-0000-000054930000}"/>
    <cellStyle name="SAPBEXundefined 5 2 6" xfId="18336" xr:uid="{00000000-0005-0000-0000-000055930000}"/>
    <cellStyle name="SAPBEXundefined 5 2 6 2" xfId="33401" xr:uid="{00000000-0005-0000-0000-000056930000}"/>
    <cellStyle name="SAPBEXundefined 5 2 7" xfId="22100" xr:uid="{00000000-0005-0000-0000-000057930000}"/>
    <cellStyle name="SAPBEXundefined 5 2 7 2" xfId="37013" xr:uid="{00000000-0005-0000-0000-000058930000}"/>
    <cellStyle name="SAPBEXundefined 5 2 8" xfId="39052" xr:uid="{D69554B8-A21F-4CB0-801D-753BEE46B5B4}"/>
    <cellStyle name="SAPBEXundefined 5 2 9" xfId="44474" xr:uid="{C1823E30-D22C-4298-B3BA-A0A4FCE9CA27}"/>
    <cellStyle name="SAPBEXundefined 5 3" xfId="8937" xr:uid="{00000000-0005-0000-0000-000059930000}"/>
    <cellStyle name="SAPBEXundefined 5 3 2" xfId="24966" xr:uid="{00000000-0005-0000-0000-00005A930000}"/>
    <cellStyle name="SAPBEXundefined 5 4" xfId="11764" xr:uid="{00000000-0005-0000-0000-00005B930000}"/>
    <cellStyle name="SAPBEXundefined 5 4 2" xfId="27631" xr:uid="{00000000-0005-0000-0000-00005C930000}"/>
    <cellStyle name="SAPBEXundefined 5 5" xfId="13912" xr:uid="{00000000-0005-0000-0000-00005D930000}"/>
    <cellStyle name="SAPBEXundefined 5 5 2" xfId="29500" xr:uid="{00000000-0005-0000-0000-00005E930000}"/>
    <cellStyle name="SAPBEXundefined 5 6" xfId="17116" xr:uid="{00000000-0005-0000-0000-00005F930000}"/>
    <cellStyle name="SAPBEXundefined 5 6 2" xfId="32254" xr:uid="{00000000-0005-0000-0000-000060930000}"/>
    <cellStyle name="SAPBEXundefined 5 7" xfId="19726" xr:uid="{00000000-0005-0000-0000-000061930000}"/>
    <cellStyle name="SAPBEXundefined 5 7 2" xfId="34673" xr:uid="{00000000-0005-0000-0000-000062930000}"/>
    <cellStyle name="SAPBEXundefined 5 8" xfId="40472" xr:uid="{219C84FC-3509-4239-94E4-48F517ED80AD}"/>
    <cellStyle name="SAPBEXundefined 5 9" xfId="43255" xr:uid="{729781BE-BB4B-446B-AFA3-5568547A3CB2}"/>
    <cellStyle name="SAPBEXundefined 6" xfId="3772" xr:uid="{00000000-0005-0000-0000-000063930000}"/>
    <cellStyle name="SAPBEXundefined 6 10" xfId="45449" xr:uid="{6EB7E0F8-5652-4566-B2D8-D1F3FD80BD14}"/>
    <cellStyle name="SAPBEXundefined 6 11" xfId="47775" xr:uid="{C29C81A8-A916-47B9-900C-63B4BB42EF36}"/>
    <cellStyle name="SAPBEXundefined 6 2" xfId="2119" xr:uid="{00000000-0005-0000-0000-000064930000}"/>
    <cellStyle name="SAPBEXundefined 6 2 10" xfId="46665" xr:uid="{4A0D12D7-30BD-46BB-8FD0-828FA8F0FFD4}"/>
    <cellStyle name="SAPBEXundefined 6 2 11" xfId="48983" xr:uid="{17844288-B757-4128-ADBC-878AF40228DA}"/>
    <cellStyle name="SAPBEXundefined 6 2 2" xfId="7359" xr:uid="{00000000-0005-0000-0000-000065930000}"/>
    <cellStyle name="SAPBEXundefined 6 2 2 2" xfId="23562" xr:uid="{00000000-0005-0000-0000-000066930000}"/>
    <cellStyle name="SAPBEXundefined 6 2 3" xfId="10201" xr:uid="{00000000-0005-0000-0000-000067930000}"/>
    <cellStyle name="SAPBEXundefined 6 2 3 2" xfId="26166" xr:uid="{00000000-0005-0000-0000-000068930000}"/>
    <cellStyle name="SAPBEXundefined 6 2 4" xfId="15400" xr:uid="{00000000-0005-0000-0000-000069930000}"/>
    <cellStyle name="SAPBEXundefined 6 2 4 2" xfId="30788" xr:uid="{00000000-0005-0000-0000-00006A930000}"/>
    <cellStyle name="SAPBEXundefined 6 2 5" xfId="15649" xr:uid="{00000000-0005-0000-0000-00006B930000}"/>
    <cellStyle name="SAPBEXundefined 6 2 5 2" xfId="30951" xr:uid="{00000000-0005-0000-0000-00006C930000}"/>
    <cellStyle name="SAPBEXundefined 6 2 6" xfId="18337" xr:uid="{00000000-0005-0000-0000-00006D930000}"/>
    <cellStyle name="SAPBEXundefined 6 2 6 2" xfId="33402" xr:uid="{00000000-0005-0000-0000-00006E930000}"/>
    <cellStyle name="SAPBEXundefined 6 2 7" xfId="22099" xr:uid="{00000000-0005-0000-0000-00006F930000}"/>
    <cellStyle name="SAPBEXundefined 6 2 7 2" xfId="37012" xr:uid="{00000000-0005-0000-0000-000070930000}"/>
    <cellStyle name="SAPBEXundefined 6 2 8" xfId="39051" xr:uid="{4C49BF3B-7980-4B1E-BD06-107A88F58D59}"/>
    <cellStyle name="SAPBEXundefined 6 2 9" xfId="44475" xr:uid="{2E1CC11D-DF8F-4553-8C2A-63F9FED1F450}"/>
    <cellStyle name="SAPBEXundefined 6 3" xfId="8938" xr:uid="{00000000-0005-0000-0000-000071930000}"/>
    <cellStyle name="SAPBEXundefined 6 3 2" xfId="24967" xr:uid="{00000000-0005-0000-0000-000072930000}"/>
    <cellStyle name="SAPBEXundefined 6 4" xfId="11765" xr:uid="{00000000-0005-0000-0000-000073930000}"/>
    <cellStyle name="SAPBEXundefined 6 4 2" xfId="27632" xr:uid="{00000000-0005-0000-0000-000074930000}"/>
    <cellStyle name="SAPBEXundefined 6 5" xfId="14955" xr:uid="{00000000-0005-0000-0000-000075930000}"/>
    <cellStyle name="SAPBEXundefined 6 5 2" xfId="30402" xr:uid="{00000000-0005-0000-0000-000076930000}"/>
    <cellStyle name="SAPBEXundefined 6 6" xfId="17117" xr:uid="{00000000-0005-0000-0000-000077930000}"/>
    <cellStyle name="SAPBEXundefined 6 6 2" xfId="32255" xr:uid="{00000000-0005-0000-0000-000078930000}"/>
    <cellStyle name="SAPBEXundefined 6 7" xfId="19727" xr:uid="{00000000-0005-0000-0000-000079930000}"/>
    <cellStyle name="SAPBEXundefined 6 7 2" xfId="34674" xr:uid="{00000000-0005-0000-0000-00007A930000}"/>
    <cellStyle name="SAPBEXundefined 6 8" xfId="39331" xr:uid="{90F22679-3E90-4EA1-804B-38A7FFC80B90}"/>
    <cellStyle name="SAPBEXundefined 6 9" xfId="43256" xr:uid="{D1E5593E-05EF-4270-BF63-9793498714C7}"/>
    <cellStyle name="SAPBEXundefined 7" xfId="3773" xr:uid="{00000000-0005-0000-0000-00007B930000}"/>
    <cellStyle name="SAPBEXundefined 7 10" xfId="45450" xr:uid="{D29C2E61-402C-4516-A5F7-057CA18F2EED}"/>
    <cellStyle name="SAPBEXundefined 7 11" xfId="47776" xr:uid="{385104D1-3ABE-4779-8B14-15E231F43C22}"/>
    <cellStyle name="SAPBEXundefined 7 2" xfId="2120" xr:uid="{00000000-0005-0000-0000-00007C930000}"/>
    <cellStyle name="SAPBEXundefined 7 2 10" xfId="46666" xr:uid="{DA8DC8F8-89D0-4000-9806-714C43956031}"/>
    <cellStyle name="SAPBEXundefined 7 2 11" xfId="48984" xr:uid="{021A63E0-7AD1-4510-935E-AFBE0D854450}"/>
    <cellStyle name="SAPBEXundefined 7 2 2" xfId="7360" xr:uid="{00000000-0005-0000-0000-00007D930000}"/>
    <cellStyle name="SAPBEXundefined 7 2 2 2" xfId="23563" xr:uid="{00000000-0005-0000-0000-00007E930000}"/>
    <cellStyle name="SAPBEXundefined 7 2 3" xfId="10202" xr:uid="{00000000-0005-0000-0000-00007F930000}"/>
    <cellStyle name="SAPBEXundefined 7 2 3 2" xfId="26167" xr:uid="{00000000-0005-0000-0000-000080930000}"/>
    <cellStyle name="SAPBEXundefined 7 2 4" xfId="6992" xr:uid="{00000000-0005-0000-0000-000081930000}"/>
    <cellStyle name="SAPBEXundefined 7 2 4 2" xfId="23373" xr:uid="{00000000-0005-0000-0000-000082930000}"/>
    <cellStyle name="SAPBEXundefined 7 2 5" xfId="15650" xr:uid="{00000000-0005-0000-0000-000083930000}"/>
    <cellStyle name="SAPBEXundefined 7 2 5 2" xfId="30952" xr:uid="{00000000-0005-0000-0000-000084930000}"/>
    <cellStyle name="SAPBEXundefined 7 2 6" xfId="18338" xr:uid="{00000000-0005-0000-0000-000085930000}"/>
    <cellStyle name="SAPBEXundefined 7 2 6 2" xfId="33403" xr:uid="{00000000-0005-0000-0000-000086930000}"/>
    <cellStyle name="SAPBEXundefined 7 2 7" xfId="21792" xr:uid="{00000000-0005-0000-0000-000087930000}"/>
    <cellStyle name="SAPBEXundefined 7 2 7 2" xfId="36712" xr:uid="{00000000-0005-0000-0000-000088930000}"/>
    <cellStyle name="SAPBEXundefined 7 2 8" xfId="39050" xr:uid="{74C45EC3-0935-49D1-A626-CAFF558D9B39}"/>
    <cellStyle name="SAPBEXundefined 7 2 9" xfId="44476" xr:uid="{39BF5680-3CD9-461A-86E7-75A8B59F9B6A}"/>
    <cellStyle name="SAPBEXundefined 7 3" xfId="8939" xr:uid="{00000000-0005-0000-0000-000089930000}"/>
    <cellStyle name="SAPBEXundefined 7 3 2" xfId="24968" xr:uid="{00000000-0005-0000-0000-00008A930000}"/>
    <cellStyle name="SAPBEXundefined 7 4" xfId="11766" xr:uid="{00000000-0005-0000-0000-00008B930000}"/>
    <cellStyle name="SAPBEXundefined 7 4 2" xfId="27633" xr:uid="{00000000-0005-0000-0000-00008C930000}"/>
    <cellStyle name="SAPBEXundefined 7 5" xfId="10455" xr:uid="{00000000-0005-0000-0000-00008D930000}"/>
    <cellStyle name="SAPBEXundefined 7 5 2" xfId="26377" xr:uid="{00000000-0005-0000-0000-00008E930000}"/>
    <cellStyle name="SAPBEXundefined 7 6" xfId="17118" xr:uid="{00000000-0005-0000-0000-00008F930000}"/>
    <cellStyle name="SAPBEXundefined 7 6 2" xfId="32256" xr:uid="{00000000-0005-0000-0000-000090930000}"/>
    <cellStyle name="SAPBEXundefined 7 7" xfId="19728" xr:uid="{00000000-0005-0000-0000-000091930000}"/>
    <cellStyle name="SAPBEXundefined 7 7 2" xfId="34675" xr:uid="{00000000-0005-0000-0000-000092930000}"/>
    <cellStyle name="SAPBEXundefined 7 8" xfId="40471" xr:uid="{FD6D96A9-F5F5-468E-851B-663B3C07456D}"/>
    <cellStyle name="SAPBEXundefined 7 9" xfId="43257" xr:uid="{0BA697AE-A401-4727-A4EA-40D9951EAA64}"/>
    <cellStyle name="SAPBEXundefined 8" xfId="3774" xr:uid="{00000000-0005-0000-0000-000093930000}"/>
    <cellStyle name="SAPBEXundefined 8 10" xfId="45451" xr:uid="{36CFB06B-3861-4426-A73A-A63510281FA1}"/>
    <cellStyle name="SAPBEXundefined 8 11" xfId="47777" xr:uid="{C586E896-03FC-470A-9309-D9B991B12D0D}"/>
    <cellStyle name="SAPBEXundefined 8 2" xfId="3833" xr:uid="{00000000-0005-0000-0000-000094930000}"/>
    <cellStyle name="SAPBEXundefined 8 2 10" xfId="46667" xr:uid="{AD51BBE8-07AF-4BA9-AE81-72ADF66837E2}"/>
    <cellStyle name="SAPBEXundefined 8 2 11" xfId="48985" xr:uid="{F08A5A07-658E-4E9B-9F2D-5F7F445BF009}"/>
    <cellStyle name="SAPBEXundefined 8 2 2" xfId="8993" xr:uid="{00000000-0005-0000-0000-000095930000}"/>
    <cellStyle name="SAPBEXundefined 8 2 2 2" xfId="25000" xr:uid="{00000000-0005-0000-0000-000096930000}"/>
    <cellStyle name="SAPBEXundefined 8 2 3" xfId="11811" xr:uid="{00000000-0005-0000-0000-000097930000}"/>
    <cellStyle name="SAPBEXundefined 8 2 3 2" xfId="27662" xr:uid="{00000000-0005-0000-0000-000098930000}"/>
    <cellStyle name="SAPBEXundefined 8 2 4" xfId="14127" xr:uid="{00000000-0005-0000-0000-000099930000}"/>
    <cellStyle name="SAPBEXundefined 8 2 4 2" xfId="29708" xr:uid="{00000000-0005-0000-0000-00009A930000}"/>
    <cellStyle name="SAPBEXundefined 8 2 5" xfId="17146" xr:uid="{00000000-0005-0000-0000-00009B930000}"/>
    <cellStyle name="SAPBEXundefined 8 2 5 2" xfId="32275" xr:uid="{00000000-0005-0000-0000-00009C930000}"/>
    <cellStyle name="SAPBEXundefined 8 2 6" xfId="19755" xr:uid="{00000000-0005-0000-0000-00009D930000}"/>
    <cellStyle name="SAPBEXundefined 8 2 6 2" xfId="34698" xr:uid="{00000000-0005-0000-0000-00009E930000}"/>
    <cellStyle name="SAPBEXundefined 8 2 7" xfId="21782" xr:uid="{00000000-0005-0000-0000-00009F930000}"/>
    <cellStyle name="SAPBEXundefined 8 2 7 2" xfId="36704" xr:uid="{00000000-0005-0000-0000-0000A0930000}"/>
    <cellStyle name="SAPBEXundefined 8 2 8" xfId="39049" xr:uid="{DF809306-E65E-48D2-BA2F-EDA4D2562EDB}"/>
    <cellStyle name="SAPBEXundefined 8 2 9" xfId="44477" xr:uid="{4433189F-C163-442F-9A9E-4AF70A98F9BD}"/>
    <cellStyle name="SAPBEXundefined 8 3" xfId="8940" xr:uid="{00000000-0005-0000-0000-0000A1930000}"/>
    <cellStyle name="SAPBEXundefined 8 3 2" xfId="24969" xr:uid="{00000000-0005-0000-0000-0000A2930000}"/>
    <cellStyle name="SAPBEXundefined 8 4" xfId="11767" xr:uid="{00000000-0005-0000-0000-0000A3930000}"/>
    <cellStyle name="SAPBEXundefined 8 4 2" xfId="27634" xr:uid="{00000000-0005-0000-0000-0000A4930000}"/>
    <cellStyle name="SAPBEXundefined 8 5" xfId="5775" xr:uid="{00000000-0005-0000-0000-0000A5930000}"/>
    <cellStyle name="SAPBEXundefined 8 5 2" xfId="22810" xr:uid="{00000000-0005-0000-0000-0000A6930000}"/>
    <cellStyle name="SAPBEXundefined 8 6" xfId="17119" xr:uid="{00000000-0005-0000-0000-0000A7930000}"/>
    <cellStyle name="SAPBEXundefined 8 6 2" xfId="32257" xr:uid="{00000000-0005-0000-0000-0000A8930000}"/>
    <cellStyle name="SAPBEXundefined 8 7" xfId="19729" xr:uid="{00000000-0005-0000-0000-0000A9930000}"/>
    <cellStyle name="SAPBEXundefined 8 7 2" xfId="34676" xr:uid="{00000000-0005-0000-0000-0000AA930000}"/>
    <cellStyle name="SAPBEXundefined 8 8" xfId="39330" xr:uid="{D1B09316-815C-4DB6-995B-BDE4D20FF603}"/>
    <cellStyle name="SAPBEXundefined 8 9" xfId="43258" xr:uid="{EFFBBB93-DE53-444C-904B-C31DBAA4C393}"/>
    <cellStyle name="SAPBEXundefined 9" xfId="3775" xr:uid="{00000000-0005-0000-0000-0000AB930000}"/>
    <cellStyle name="SAPBEXundefined 9 10" xfId="45452" xr:uid="{966C9E0E-5AC8-419C-9143-CD9DFCE3F3B9}"/>
    <cellStyle name="SAPBEXundefined 9 11" xfId="47778" xr:uid="{936D5F8B-D1FB-4739-9301-55C38B10F7F8}"/>
    <cellStyle name="SAPBEXundefined 9 2" xfId="2121" xr:uid="{00000000-0005-0000-0000-0000AC930000}"/>
    <cellStyle name="SAPBEXundefined 9 2 10" xfId="46668" xr:uid="{D65990EA-6CCF-4666-A1E2-775FD391DA6D}"/>
    <cellStyle name="SAPBEXundefined 9 2 11" xfId="48986" xr:uid="{DBEC3178-8079-4650-8CF0-D6486A9A5CC6}"/>
    <cellStyle name="SAPBEXundefined 9 2 2" xfId="7361" xr:uid="{00000000-0005-0000-0000-0000AD930000}"/>
    <cellStyle name="SAPBEXundefined 9 2 2 2" xfId="23564" xr:uid="{00000000-0005-0000-0000-0000AE930000}"/>
    <cellStyle name="SAPBEXundefined 9 2 3" xfId="10203" xr:uid="{00000000-0005-0000-0000-0000AF930000}"/>
    <cellStyle name="SAPBEXundefined 9 2 3 2" xfId="26168" xr:uid="{00000000-0005-0000-0000-0000B0930000}"/>
    <cellStyle name="SAPBEXundefined 9 2 4" xfId="13472" xr:uid="{00000000-0005-0000-0000-0000B1930000}"/>
    <cellStyle name="SAPBEXundefined 9 2 4 2" xfId="29116" xr:uid="{00000000-0005-0000-0000-0000B2930000}"/>
    <cellStyle name="SAPBEXundefined 9 2 5" xfId="15651" xr:uid="{00000000-0005-0000-0000-0000B3930000}"/>
    <cellStyle name="SAPBEXundefined 9 2 5 2" xfId="30953" xr:uid="{00000000-0005-0000-0000-0000B4930000}"/>
    <cellStyle name="SAPBEXundefined 9 2 6" xfId="18339" xr:uid="{00000000-0005-0000-0000-0000B5930000}"/>
    <cellStyle name="SAPBEXundefined 9 2 6 2" xfId="33404" xr:uid="{00000000-0005-0000-0000-0000B6930000}"/>
    <cellStyle name="SAPBEXundefined 9 2 7" xfId="21791" xr:uid="{00000000-0005-0000-0000-0000B7930000}"/>
    <cellStyle name="SAPBEXundefined 9 2 7 2" xfId="36711" xr:uid="{00000000-0005-0000-0000-0000B8930000}"/>
    <cellStyle name="SAPBEXundefined 9 2 8" xfId="39048" xr:uid="{04419730-CEA4-4734-ACD8-75F964C3D574}"/>
    <cellStyle name="SAPBEXundefined 9 2 9" xfId="44478" xr:uid="{0817E2C2-B33A-4821-9108-04C8924D37B6}"/>
    <cellStyle name="SAPBEXundefined 9 3" xfId="8941" xr:uid="{00000000-0005-0000-0000-0000B9930000}"/>
    <cellStyle name="SAPBEXundefined 9 3 2" xfId="24970" xr:uid="{00000000-0005-0000-0000-0000BA930000}"/>
    <cellStyle name="SAPBEXundefined 9 4" xfId="11768" xr:uid="{00000000-0005-0000-0000-0000BB930000}"/>
    <cellStyle name="SAPBEXundefined 9 4 2" xfId="27635" xr:uid="{00000000-0005-0000-0000-0000BC930000}"/>
    <cellStyle name="SAPBEXundefined 9 5" xfId="13914" xr:uid="{00000000-0005-0000-0000-0000BD930000}"/>
    <cellStyle name="SAPBEXundefined 9 5 2" xfId="29501" xr:uid="{00000000-0005-0000-0000-0000BE930000}"/>
    <cellStyle name="SAPBEXundefined 9 6" xfId="17120" xr:uid="{00000000-0005-0000-0000-0000BF930000}"/>
    <cellStyle name="SAPBEXundefined 9 6 2" xfId="32258" xr:uid="{00000000-0005-0000-0000-0000C0930000}"/>
    <cellStyle name="SAPBEXundefined 9 7" xfId="19730" xr:uid="{00000000-0005-0000-0000-0000C1930000}"/>
    <cellStyle name="SAPBEXundefined 9 7 2" xfId="34677" xr:uid="{00000000-0005-0000-0000-0000C2930000}"/>
    <cellStyle name="SAPBEXundefined 9 8" xfId="40470" xr:uid="{651B700C-BE13-444C-B84D-EE3D1331CC13}"/>
    <cellStyle name="SAPBEXundefined 9 9" xfId="43259" xr:uid="{0C74F5AE-2E7E-480D-8894-824BD0FCF80D}"/>
    <cellStyle name="SAPBEXundefined_CC - Div XRef" xfId="1940" xr:uid="{00000000-0005-0000-0000-0000C3930000}"/>
    <cellStyle name="Section" xfId="3776" xr:uid="{00000000-0005-0000-0000-0000C4930000}"/>
    <cellStyle name="SEM-BPS-data" xfId="1025" xr:uid="{00000000-0005-0000-0000-0000C5930000}"/>
    <cellStyle name="SEM-BPS-head" xfId="1026" xr:uid="{00000000-0005-0000-0000-0000C6930000}"/>
    <cellStyle name="SEM-BPS-headdata" xfId="1027" xr:uid="{00000000-0005-0000-0000-0000C7930000}"/>
    <cellStyle name="SEM-BPS-headdata 10" xfId="21801" xr:uid="{00000000-0005-0000-0000-0000C8930000}"/>
    <cellStyle name="SEM-BPS-headdata 10 2" xfId="36720" xr:uid="{00000000-0005-0000-0000-0000C9930000}"/>
    <cellStyle name="SEM-BPS-headdata 11" xfId="19739" xr:uid="{00000000-0005-0000-0000-0000CA930000}"/>
    <cellStyle name="SEM-BPS-headdata 11 2" xfId="34685" xr:uid="{00000000-0005-0000-0000-0000CB930000}"/>
    <cellStyle name="SEM-BPS-headdata 12" xfId="22145" xr:uid="{00000000-0005-0000-0000-0000CC930000}"/>
    <cellStyle name="SEM-BPS-headdata 2" xfId="6478" xr:uid="{00000000-0005-0000-0000-0000CD930000}"/>
    <cellStyle name="SEM-BPS-headdata 2 2" xfId="23089" xr:uid="{00000000-0005-0000-0000-0000CE930000}"/>
    <cellStyle name="SEM-BPS-headdata 3" xfId="7609" xr:uid="{00000000-0005-0000-0000-0000CF930000}"/>
    <cellStyle name="SEM-BPS-headdata 3 2" xfId="23751" xr:uid="{00000000-0005-0000-0000-0000D0930000}"/>
    <cellStyle name="SEM-BPS-headdata 4" xfId="10166" xr:uid="{00000000-0005-0000-0000-0000D1930000}"/>
    <cellStyle name="SEM-BPS-headdata 4 2" xfId="26132" xr:uid="{00000000-0005-0000-0000-0000D2930000}"/>
    <cellStyle name="SEM-BPS-headdata 5" xfId="14131" xr:uid="{00000000-0005-0000-0000-0000D3930000}"/>
    <cellStyle name="SEM-BPS-headdata 5 2" xfId="29711" xr:uid="{00000000-0005-0000-0000-0000D4930000}"/>
    <cellStyle name="SEM-BPS-headdata 6" xfId="5853" xr:uid="{00000000-0005-0000-0000-0000D5930000}"/>
    <cellStyle name="SEM-BPS-headdata 6 2" xfId="22860" xr:uid="{00000000-0005-0000-0000-0000D6930000}"/>
    <cellStyle name="SEM-BPS-headdata 7" xfId="6745" xr:uid="{00000000-0005-0000-0000-0000D7930000}"/>
    <cellStyle name="SEM-BPS-headdata 7 2" xfId="23224" xr:uid="{00000000-0005-0000-0000-0000D8930000}"/>
    <cellStyle name="SEM-BPS-headdata 8" xfId="7404" xr:uid="{00000000-0005-0000-0000-0000D9930000}"/>
    <cellStyle name="SEM-BPS-headdata 8 2" xfId="23602" xr:uid="{00000000-0005-0000-0000-0000DA930000}"/>
    <cellStyle name="SEM-BPS-headdata 9" xfId="10284" xr:uid="{00000000-0005-0000-0000-0000DB930000}"/>
    <cellStyle name="SEM-BPS-headdata 9 2" xfId="26229" xr:uid="{00000000-0005-0000-0000-0000DC930000}"/>
    <cellStyle name="SEM-BPS-headkey" xfId="1028" xr:uid="{00000000-0005-0000-0000-0000DD930000}"/>
    <cellStyle name="SEM-BPS-input-on" xfId="1029" xr:uid="{00000000-0005-0000-0000-0000DE930000}"/>
    <cellStyle name="SEM-BPS-input-on 10" xfId="21802" xr:uid="{00000000-0005-0000-0000-0000DF930000}"/>
    <cellStyle name="SEM-BPS-input-on 10 2" xfId="36721" xr:uid="{00000000-0005-0000-0000-0000E0930000}"/>
    <cellStyle name="SEM-BPS-input-on 11" xfId="19738" xr:uid="{00000000-0005-0000-0000-0000E1930000}"/>
    <cellStyle name="SEM-BPS-input-on 11 2" xfId="34684" xr:uid="{00000000-0005-0000-0000-0000E2930000}"/>
    <cellStyle name="SEM-BPS-input-on 12" xfId="22258" xr:uid="{00000000-0005-0000-0000-0000E3930000}"/>
    <cellStyle name="SEM-BPS-input-on 2" xfId="6480" xr:uid="{00000000-0005-0000-0000-0000E4930000}"/>
    <cellStyle name="SEM-BPS-input-on 2 2" xfId="23091" xr:uid="{00000000-0005-0000-0000-0000E5930000}"/>
    <cellStyle name="SEM-BPS-input-on 3" xfId="6785" xr:uid="{00000000-0005-0000-0000-0000E6930000}"/>
    <cellStyle name="SEM-BPS-input-on 3 2" xfId="23254" xr:uid="{00000000-0005-0000-0000-0000E7930000}"/>
    <cellStyle name="SEM-BPS-input-on 4" xfId="10140" xr:uid="{00000000-0005-0000-0000-0000E8930000}"/>
    <cellStyle name="SEM-BPS-input-on 4 2" xfId="26109" xr:uid="{00000000-0005-0000-0000-0000E9930000}"/>
    <cellStyle name="SEM-BPS-input-on 5" xfId="14130" xr:uid="{00000000-0005-0000-0000-0000EA930000}"/>
    <cellStyle name="SEM-BPS-input-on 5 2" xfId="29710" xr:uid="{00000000-0005-0000-0000-0000EB930000}"/>
    <cellStyle name="SEM-BPS-input-on 6" xfId="13397" xr:uid="{00000000-0005-0000-0000-0000EC930000}"/>
    <cellStyle name="SEM-BPS-input-on 6 2" xfId="29078" xr:uid="{00000000-0005-0000-0000-0000ED930000}"/>
    <cellStyle name="SEM-BPS-input-on 7" xfId="15419" xr:uid="{00000000-0005-0000-0000-0000EE930000}"/>
    <cellStyle name="SEM-BPS-input-on 7 2" xfId="30801" xr:uid="{00000000-0005-0000-0000-0000EF930000}"/>
    <cellStyle name="SEM-BPS-input-on 8" xfId="10653" xr:uid="{00000000-0005-0000-0000-0000F0930000}"/>
    <cellStyle name="SEM-BPS-input-on 8 2" xfId="26524" xr:uid="{00000000-0005-0000-0000-0000F1930000}"/>
    <cellStyle name="SEM-BPS-input-on 9" xfId="6575" xr:uid="{00000000-0005-0000-0000-0000F2930000}"/>
    <cellStyle name="SEM-BPS-input-on 9 2" xfId="23125" xr:uid="{00000000-0005-0000-0000-0000F3930000}"/>
    <cellStyle name="SEM-BPS-key" xfId="1030" xr:uid="{00000000-0005-0000-0000-0000F4930000}"/>
    <cellStyle name="SEM-BPS-total" xfId="1031" xr:uid="{00000000-0005-0000-0000-0000F5930000}"/>
    <cellStyle name="SHADED TOTAL" xfId="3784" xr:uid="{00000000-0005-0000-0000-0000F6930000}"/>
    <cellStyle name="SHADED TOTAL 2" xfId="17128" xr:uid="{00000000-0005-0000-0000-0000F7930000}"/>
    <cellStyle name="SHADED TOTAL 2 2" xfId="39047" xr:uid="{6FE6A8DC-E27E-4D59-BDE7-B8E7C49A6720}"/>
    <cellStyle name="SHADED TOTAL 2 3" xfId="44479" xr:uid="{F99883DF-2468-41E4-AC33-3C330FF3648E}"/>
    <cellStyle name="SHADED TOTAL 2 4" xfId="46669" xr:uid="{A48A5804-AE6D-439E-B347-133F9FA68577}"/>
    <cellStyle name="SHADED TOTAL 3" xfId="22219" xr:uid="{00000000-0005-0000-0000-0000F8930000}"/>
    <cellStyle name="Sheet Title" xfId="115" xr:uid="{00000000-0005-0000-0000-0000F9930000}"/>
    <cellStyle name="Standard_Anpassen der Amortisation" xfId="3785" xr:uid="{00000000-0005-0000-0000-0000FA930000}"/>
    <cellStyle name="Stock Comma" xfId="3786" xr:uid="{00000000-0005-0000-0000-0000FB930000}"/>
    <cellStyle name="Stock Price" xfId="3787" xr:uid="{00000000-0005-0000-0000-0000FC930000}"/>
    <cellStyle name="Style 1" xfId="3788" xr:uid="{00000000-0005-0000-0000-0000FD930000}"/>
    <cellStyle name="Style 1 2" xfId="3789" xr:uid="{00000000-0005-0000-0000-0000FE930000}"/>
    <cellStyle name="Style 1 3" xfId="3790" xr:uid="{00000000-0005-0000-0000-0000FF930000}"/>
    <cellStyle name="Style 1 4" xfId="3791" xr:uid="{00000000-0005-0000-0000-000000940000}"/>
    <cellStyle name="Style 1 5" xfId="3792" xr:uid="{00000000-0005-0000-0000-000001940000}"/>
    <cellStyle name="Style 1 6" xfId="3793" xr:uid="{00000000-0005-0000-0000-000002940000}"/>
    <cellStyle name="Style 1_Mesquite Solar 277 MW v1" xfId="3794" xr:uid="{00000000-0005-0000-0000-000003940000}"/>
    <cellStyle name="STYLE1" xfId="3795" xr:uid="{00000000-0005-0000-0000-000004940000}"/>
    <cellStyle name="STYLE2" xfId="3796" xr:uid="{00000000-0005-0000-0000-000005940000}"/>
    <cellStyle name="STYLE3" xfId="3797" xr:uid="{00000000-0005-0000-0000-000006940000}"/>
    <cellStyle name="STYLE4" xfId="3798" xr:uid="{00000000-0005-0000-0000-000007940000}"/>
    <cellStyle name="STYLE5_BalanceSheet 07-2006 " xfId="3799" xr:uid="{00000000-0005-0000-0000-000008940000}"/>
    <cellStyle name="Table Head" xfId="3800" xr:uid="{00000000-0005-0000-0000-000009940000}"/>
    <cellStyle name="Table Head Aligned" xfId="3801" xr:uid="{00000000-0005-0000-0000-00000A940000}"/>
    <cellStyle name="Table Head Aligned 2" xfId="4916" xr:uid="{00000000-0005-0000-0000-00000B940000}"/>
    <cellStyle name="Table Head Aligned 2 2" xfId="13058" xr:uid="{00000000-0005-0000-0000-00000C940000}"/>
    <cellStyle name="Table Head Aligned 2 2 2" xfId="22192" xr:uid="{00000000-0005-0000-0000-00000D940000}"/>
    <cellStyle name="Table Head Aligned 2 3" xfId="22086" xr:uid="{00000000-0005-0000-0000-00000E940000}"/>
    <cellStyle name="Table Head Aligned 2 4" xfId="6459" xr:uid="{00000000-0005-0000-0000-00000F940000}"/>
    <cellStyle name="Table Head Aligned 3" xfId="2624" xr:uid="{00000000-0005-0000-0000-000010940000}"/>
    <cellStyle name="Table Head Aligned 3 2" xfId="13560" xr:uid="{00000000-0005-0000-0000-000011940000}"/>
    <cellStyle name="Table Head Aligned 3 3" xfId="16004" xr:uid="{00000000-0005-0000-0000-000012940000}"/>
    <cellStyle name="Table Head Aligned 3 4" xfId="22248" xr:uid="{00000000-0005-0000-0000-000013940000}"/>
    <cellStyle name="Table Head Aligned 4" xfId="8966" xr:uid="{00000000-0005-0000-0000-000014940000}"/>
    <cellStyle name="Table Head Aligned 4 2" xfId="22163" xr:uid="{00000000-0005-0000-0000-000015940000}"/>
    <cellStyle name="Table Head Aligned 5" xfId="10394" xr:uid="{00000000-0005-0000-0000-000016940000}"/>
    <cellStyle name="Table Head Aligned 6" xfId="40247" xr:uid="{62FA8D43-C3C4-4A4B-8E58-B42479F8532F}"/>
    <cellStyle name="Table Head Aligned 7" xfId="45453" xr:uid="{90168692-33A1-4B81-8882-B12E4815A32C}"/>
    <cellStyle name="Table Head Blue" xfId="3802" xr:uid="{00000000-0005-0000-0000-000017940000}"/>
    <cellStyle name="Table Head Green" xfId="3803" xr:uid="{00000000-0005-0000-0000-000018940000}"/>
    <cellStyle name="Table Head Green 2" xfId="4917" xr:uid="{00000000-0005-0000-0000-000019940000}"/>
    <cellStyle name="Table Head Green 2 2" xfId="13057" xr:uid="{00000000-0005-0000-0000-00001A940000}"/>
    <cellStyle name="Table Head Green 2 2 2" xfId="22191" xr:uid="{00000000-0005-0000-0000-00001B940000}"/>
    <cellStyle name="Table Head Green 2 3" xfId="22087" xr:uid="{00000000-0005-0000-0000-00001C940000}"/>
    <cellStyle name="Table Head Green 2 4" xfId="6460" xr:uid="{00000000-0005-0000-0000-00001D940000}"/>
    <cellStyle name="Table Head Green 3" xfId="2122" xr:uid="{00000000-0005-0000-0000-00001E940000}"/>
    <cellStyle name="Table Head Green 3 2" xfId="7450" xr:uid="{00000000-0005-0000-0000-00001F940000}"/>
    <cellStyle name="Table Head Green 3 3" xfId="15652" xr:uid="{00000000-0005-0000-0000-000020940000}"/>
    <cellStyle name="Table Head Green 3 4" xfId="6313" xr:uid="{00000000-0005-0000-0000-000021940000}"/>
    <cellStyle name="Table Head Green 4" xfId="8968" xr:uid="{00000000-0005-0000-0000-000022940000}"/>
    <cellStyle name="Table Head Green 4 2" xfId="22164" xr:uid="{00000000-0005-0000-0000-000023940000}"/>
    <cellStyle name="Table Head Green 5" xfId="6754" xr:uid="{00000000-0005-0000-0000-000024940000}"/>
    <cellStyle name="Table Head Green 6" xfId="40249" xr:uid="{AA261045-DE8C-4E5F-BDB0-013DDD639A77}"/>
    <cellStyle name="Table Head Green 7" xfId="45454" xr:uid="{B013A90F-E5D3-4B0E-8E1D-B267A879F88C}"/>
    <cellStyle name="Table reference" xfId="3804" xr:uid="{00000000-0005-0000-0000-000025940000}"/>
    <cellStyle name="Table Title" xfId="3805" xr:uid="{00000000-0005-0000-0000-000026940000}"/>
    <cellStyle name="Table Units" xfId="3806" xr:uid="{00000000-0005-0000-0000-000027940000}"/>
    <cellStyle name="Table Units 10" xfId="20903" xr:uid="{00000000-0005-0000-0000-000028940000}"/>
    <cellStyle name="Table Units 10 2" xfId="35829" xr:uid="{00000000-0005-0000-0000-000029940000}"/>
    <cellStyle name="Table Units 11" xfId="21161" xr:uid="{00000000-0005-0000-0000-00002A940000}"/>
    <cellStyle name="Table Units 11 2" xfId="36087" xr:uid="{00000000-0005-0000-0000-00002B940000}"/>
    <cellStyle name="Table Units 12" xfId="6070" xr:uid="{00000000-0005-0000-0000-00002C940000}"/>
    <cellStyle name="Table Units 13" xfId="37889" xr:uid="{00000000-0005-0000-0000-00002D940000}"/>
    <cellStyle name="Table Units 2" xfId="8969" xr:uid="{00000000-0005-0000-0000-00002E940000}"/>
    <cellStyle name="Table Units 2 2" xfId="24986" xr:uid="{00000000-0005-0000-0000-00002F940000}"/>
    <cellStyle name="Table Units 3" xfId="11789" xr:uid="{00000000-0005-0000-0000-000030940000}"/>
    <cellStyle name="Table Units 3 2" xfId="27649" xr:uid="{00000000-0005-0000-0000-000031940000}"/>
    <cellStyle name="Table Units 4" xfId="14479" xr:uid="{00000000-0005-0000-0000-000032940000}"/>
    <cellStyle name="Table Units 4 2" xfId="29995" xr:uid="{00000000-0005-0000-0000-000033940000}"/>
    <cellStyle name="Table Units 5" xfId="5895" xr:uid="{00000000-0005-0000-0000-000034940000}"/>
    <cellStyle name="Table Units 5 2" xfId="22883" xr:uid="{00000000-0005-0000-0000-000035940000}"/>
    <cellStyle name="Table Units 6" xfId="13922" xr:uid="{00000000-0005-0000-0000-000036940000}"/>
    <cellStyle name="Table Units 6 2" xfId="29507" xr:uid="{00000000-0005-0000-0000-000037940000}"/>
    <cellStyle name="Table Units 7" xfId="17135" xr:uid="{00000000-0005-0000-0000-000038940000}"/>
    <cellStyle name="Table Units 7 2" xfId="32269" xr:uid="{00000000-0005-0000-0000-000039940000}"/>
    <cellStyle name="Table Units 8" xfId="19740" xr:uid="{00000000-0005-0000-0000-00003A940000}"/>
    <cellStyle name="Table Units 8 2" xfId="34686" xr:uid="{00000000-0005-0000-0000-00003B940000}"/>
    <cellStyle name="Table Units 9" xfId="21629" xr:uid="{00000000-0005-0000-0000-00003C940000}"/>
    <cellStyle name="Table Units 9 2" xfId="36555" xr:uid="{00000000-0005-0000-0000-00003D940000}"/>
    <cellStyle name="Tax Change" xfId="3807" xr:uid="{00000000-0005-0000-0000-00003E940000}"/>
    <cellStyle name="Test" xfId="3808" xr:uid="{00000000-0005-0000-0000-00003F940000}"/>
    <cellStyle name="Tickmark" xfId="3809" xr:uid="{00000000-0005-0000-0000-000040940000}"/>
    <cellStyle name="Title 2" xfId="1941" xr:uid="{00000000-0005-0000-0000-000041940000}"/>
    <cellStyle name="Top Edge" xfId="3810" xr:uid="{00000000-0005-0000-0000-000042940000}"/>
    <cellStyle name="Total 2" xfId="1032" xr:uid="{00000000-0005-0000-0000-000043940000}"/>
    <cellStyle name="Total 2 10" xfId="15828" xr:uid="{00000000-0005-0000-0000-000044940000}"/>
    <cellStyle name="Total 2 11" xfId="10287" xr:uid="{00000000-0005-0000-0000-000045940000}"/>
    <cellStyle name="Total 2 12" xfId="22518" xr:uid="{00000000-0005-0000-0000-000046940000}"/>
    <cellStyle name="Total 2 13" xfId="38315" xr:uid="{08F78B32-1EC6-450C-9B49-BF170E5270FB}"/>
    <cellStyle name="Total 2 14" xfId="41931" xr:uid="{ACCAFD7E-91EC-4692-8775-CC9437517D66}"/>
    <cellStyle name="Total 2 15" xfId="43315" xr:uid="{0564E8F4-7F33-4B47-9B4A-40B0EBA776DB}"/>
    <cellStyle name="Total 2 16" xfId="44687" xr:uid="{E3981D81-F891-49DE-AA24-18E3096A5688}"/>
    <cellStyle name="Total 2 2" xfId="1942" xr:uid="{00000000-0005-0000-0000-000047940000}"/>
    <cellStyle name="Total 2 2 2" xfId="40402" xr:uid="{A1018D19-61AD-497B-82DF-88884C266FF6}"/>
    <cellStyle name="Total 2 2 3" xfId="39263" xr:uid="{50E2438A-51C7-4A80-8E05-C0B469A407BE}"/>
    <cellStyle name="Total 2 2 4" xfId="43368" xr:uid="{4DE83857-0828-4CE1-B705-85F5C1C9A507}"/>
    <cellStyle name="Total 2 2 5" xfId="45560" xr:uid="{4D8023F0-747A-40D8-A613-02983F071D47}"/>
    <cellStyle name="Total 2 2 6" xfId="47882" xr:uid="{029246DA-E750-4BE7-9D89-60AAA57277C2}"/>
    <cellStyle name="Total 2 3" xfId="1943" xr:uid="{00000000-0005-0000-0000-000048940000}"/>
    <cellStyle name="Total 2 4" xfId="3811" xr:uid="{00000000-0005-0000-0000-000049940000}"/>
    <cellStyle name="Total 2 4 2" xfId="8973" xr:uid="{00000000-0005-0000-0000-00004A940000}"/>
    <cellStyle name="Total 2 4 2 2" xfId="24988" xr:uid="{00000000-0005-0000-0000-00004B940000}"/>
    <cellStyle name="Total 2 4 3" xfId="11794" xr:uid="{00000000-0005-0000-0000-00004C940000}"/>
    <cellStyle name="Total 2 4 3 2" xfId="27653" xr:uid="{00000000-0005-0000-0000-00004D940000}"/>
    <cellStyle name="Total 2 4 4" xfId="15252" xr:uid="{00000000-0005-0000-0000-00004E940000}"/>
    <cellStyle name="Total 2 4 4 2" xfId="30662" xr:uid="{00000000-0005-0000-0000-00004F940000}"/>
    <cellStyle name="Total 2 4 5" xfId="17137" xr:uid="{00000000-0005-0000-0000-000050940000}"/>
    <cellStyle name="Total 2 4 5 2" xfId="32270" xr:uid="{00000000-0005-0000-0000-000051940000}"/>
    <cellStyle name="Total 2 4 6" xfId="19741" xr:uid="{00000000-0005-0000-0000-000052940000}"/>
    <cellStyle name="Total 2 4 6 2" xfId="34687" xr:uid="{00000000-0005-0000-0000-000053940000}"/>
    <cellStyle name="Total 2 4 7" xfId="21162" xr:uid="{00000000-0005-0000-0000-000054940000}"/>
    <cellStyle name="Total 2 4 7 2" xfId="36088" xr:uid="{00000000-0005-0000-0000-000055940000}"/>
    <cellStyle name="Total 2 4 8" xfId="6443" xr:uid="{00000000-0005-0000-0000-000056940000}"/>
    <cellStyle name="Total 2 4 9" xfId="23076" xr:uid="{00000000-0005-0000-0000-000057940000}"/>
    <cellStyle name="Total 2 5" xfId="4918" xr:uid="{00000000-0005-0000-0000-000058940000}"/>
    <cellStyle name="Total 2 5 2" xfId="10073" xr:uid="{00000000-0005-0000-0000-000059940000}"/>
    <cellStyle name="Total 2 5 2 2" xfId="26053" xr:uid="{00000000-0005-0000-0000-00005A940000}"/>
    <cellStyle name="Total 2 5 3" xfId="12890" xr:uid="{00000000-0005-0000-0000-00005B940000}"/>
    <cellStyle name="Total 2 5 3 2" xfId="28731" xr:uid="{00000000-0005-0000-0000-00005C940000}"/>
    <cellStyle name="Total 2 5 4" xfId="8955" xr:uid="{00000000-0005-0000-0000-00005D940000}"/>
    <cellStyle name="Total 2 5 4 2" xfId="24981" xr:uid="{00000000-0005-0000-0000-00005E940000}"/>
    <cellStyle name="Total 2 5 5" xfId="18209" xr:uid="{00000000-0005-0000-0000-00005F940000}"/>
    <cellStyle name="Total 2 5 5 2" xfId="33315" xr:uid="{00000000-0005-0000-0000-000060940000}"/>
    <cellStyle name="Total 2 5 6" xfId="20816" xr:uid="{00000000-0005-0000-0000-000061940000}"/>
    <cellStyle name="Total 2 5 6 2" xfId="35749" xr:uid="{00000000-0005-0000-0000-000062940000}"/>
    <cellStyle name="Total 2 5 7" xfId="20960" xr:uid="{00000000-0005-0000-0000-000063940000}"/>
    <cellStyle name="Total 2 5 7 2" xfId="35886" xr:uid="{00000000-0005-0000-0000-000064940000}"/>
    <cellStyle name="Total 2 5 8" xfId="23084" xr:uid="{00000000-0005-0000-0000-000065940000}"/>
    <cellStyle name="Total 2 6" xfId="6483" xr:uid="{00000000-0005-0000-0000-000066940000}"/>
    <cellStyle name="Total 2 6 2" xfId="37244" xr:uid="{00000000-0005-0000-0000-000067940000}"/>
    <cellStyle name="Total 2 7" xfId="7391" xr:uid="{00000000-0005-0000-0000-000068940000}"/>
    <cellStyle name="Total 2 7 2" xfId="37073" xr:uid="{00000000-0005-0000-0000-000069940000}"/>
    <cellStyle name="Total 2 8" xfId="6916" xr:uid="{00000000-0005-0000-0000-00006A940000}"/>
    <cellStyle name="Total 2 9" xfId="5917" xr:uid="{00000000-0005-0000-0000-00006B940000}"/>
    <cellStyle name="Total 3" xfId="1033" xr:uid="{00000000-0005-0000-0000-00006C940000}"/>
    <cellStyle name="Total 3 10" xfId="22519" xr:uid="{00000000-0005-0000-0000-00006D940000}"/>
    <cellStyle name="Total 3 11" xfId="38090" xr:uid="{00000000-0005-0000-0000-00006E940000}"/>
    <cellStyle name="Total 3 12" xfId="38095" xr:uid="{00000000-0005-0000-0000-00006F940000}"/>
    <cellStyle name="Total 3 13" xfId="40458" xr:uid="{A51AFECC-D948-4C31-B662-F2775CEF10AC}"/>
    <cellStyle name="Total 3 14" xfId="45455" xr:uid="{F3096409-16A4-42B8-8E46-19DA039965FC}"/>
    <cellStyle name="Total 3 15" xfId="47779" xr:uid="{757050F9-A50B-4352-9E1E-164A66BEB28B}"/>
    <cellStyle name="Total 3 2" xfId="3812" xr:uid="{00000000-0005-0000-0000-000070940000}"/>
    <cellStyle name="Total 3 2 10" xfId="41955" xr:uid="{F0EA1C2A-7D06-4CB2-8EE3-94E5C9267D75}"/>
    <cellStyle name="Total 3 2 11" xfId="42394" xr:uid="{D24C6010-C985-454C-A358-0C0A73D382EF}"/>
    <cellStyle name="Total 3 2 12" xfId="44864" xr:uid="{49AAB52D-7361-4CF0-8D40-23C7F0611AD5}"/>
    <cellStyle name="Total 3 2 13" xfId="46927" xr:uid="{3F57C166-85D9-441B-9C81-C2512093B0F2}"/>
    <cellStyle name="Total 3 2 14" xfId="49230" xr:uid="{5F1EBA7B-4A45-4016-82FA-B25DF5967C61}"/>
    <cellStyle name="Total 3 2 2" xfId="8974" xr:uid="{00000000-0005-0000-0000-000071940000}"/>
    <cellStyle name="Total 3 2 2 2" xfId="24989" xr:uid="{00000000-0005-0000-0000-000072940000}"/>
    <cellStyle name="Total 3 2 3" xfId="11795" xr:uid="{00000000-0005-0000-0000-000073940000}"/>
    <cellStyle name="Total 3 2 3 2" xfId="27654" xr:uid="{00000000-0005-0000-0000-000074940000}"/>
    <cellStyle name="Total 3 2 4" xfId="10358" xr:uid="{00000000-0005-0000-0000-000075940000}"/>
    <cellStyle name="Total 3 2 4 2" xfId="26296" xr:uid="{00000000-0005-0000-0000-000076940000}"/>
    <cellStyle name="Total 3 2 5" xfId="17138" xr:uid="{00000000-0005-0000-0000-000077940000}"/>
    <cellStyle name="Total 3 2 5 2" xfId="32271" xr:uid="{00000000-0005-0000-0000-000078940000}"/>
    <cellStyle name="Total 3 2 6" xfId="19742" xr:uid="{00000000-0005-0000-0000-000079940000}"/>
    <cellStyle name="Total 3 2 6 2" xfId="34688" xr:uid="{00000000-0005-0000-0000-00007A940000}"/>
    <cellStyle name="Total 3 2 7" xfId="22024" xr:uid="{00000000-0005-0000-0000-00007B940000}"/>
    <cellStyle name="Total 3 2 7 2" xfId="36943" xr:uid="{00000000-0005-0000-0000-00007C940000}"/>
    <cellStyle name="Total 3 2 8" xfId="6444" xr:uid="{00000000-0005-0000-0000-00007D940000}"/>
    <cellStyle name="Total 3 2 9" xfId="23077" xr:uid="{00000000-0005-0000-0000-00007E940000}"/>
    <cellStyle name="Total 3 3" xfId="4919" xr:uid="{00000000-0005-0000-0000-00007F940000}"/>
    <cellStyle name="Total 3 3 10" xfId="44480" xr:uid="{08E4F623-2CE8-4EAE-8E28-D80003622A5E}"/>
    <cellStyle name="Total 3 3 11" xfId="46670" xr:uid="{9B047E64-F20D-498F-A3C3-B3C84B795D1F}"/>
    <cellStyle name="Total 3 3 12" xfId="48987" xr:uid="{50B3B650-1E40-4F5D-8DE2-AE97C9ACC60A}"/>
    <cellStyle name="Total 3 3 2" xfId="10074" xr:uid="{00000000-0005-0000-0000-000080940000}"/>
    <cellStyle name="Total 3 3 2 2" xfId="26054" xr:uid="{00000000-0005-0000-0000-000081940000}"/>
    <cellStyle name="Total 3 3 3" xfId="12891" xr:uid="{00000000-0005-0000-0000-000082940000}"/>
    <cellStyle name="Total 3 3 3 2" xfId="28732" xr:uid="{00000000-0005-0000-0000-000083940000}"/>
    <cellStyle name="Total 3 3 4" xfId="10158" xr:uid="{00000000-0005-0000-0000-000084940000}"/>
    <cellStyle name="Total 3 3 4 2" xfId="26125" xr:uid="{00000000-0005-0000-0000-000085940000}"/>
    <cellStyle name="Total 3 3 5" xfId="18210" xr:uid="{00000000-0005-0000-0000-000086940000}"/>
    <cellStyle name="Total 3 3 5 2" xfId="33316" xr:uid="{00000000-0005-0000-0000-000087940000}"/>
    <cellStyle name="Total 3 3 6" xfId="20817" xr:uid="{00000000-0005-0000-0000-000088940000}"/>
    <cellStyle name="Total 3 3 6 2" xfId="35750" xr:uid="{00000000-0005-0000-0000-000089940000}"/>
    <cellStyle name="Total 3 3 7" xfId="20961" xr:uid="{00000000-0005-0000-0000-00008A940000}"/>
    <cellStyle name="Total 3 3 7 2" xfId="35887" xr:uid="{00000000-0005-0000-0000-00008B940000}"/>
    <cellStyle name="Total 3 3 8" xfId="23085" xr:uid="{00000000-0005-0000-0000-00008C940000}"/>
    <cellStyle name="Total 3 3 9" xfId="39046" xr:uid="{B080A936-97C8-4D48-88E0-AF89F7A26048}"/>
    <cellStyle name="Total 3 4" xfId="6484" xr:uid="{00000000-0005-0000-0000-00008D940000}"/>
    <cellStyle name="Total 3 4 2" xfId="37072" xr:uid="{00000000-0005-0000-0000-00008E940000}"/>
    <cellStyle name="Total 3 5" xfId="9015" xr:uid="{00000000-0005-0000-0000-00008F940000}"/>
    <cellStyle name="Total 3 6" xfId="5938" xr:uid="{00000000-0005-0000-0000-000090940000}"/>
    <cellStyle name="Total 3 7" xfId="14515" xr:uid="{00000000-0005-0000-0000-000091940000}"/>
    <cellStyle name="Total 3 8" xfId="15827" xr:uid="{00000000-0005-0000-0000-000092940000}"/>
    <cellStyle name="Total 3 9" xfId="18465" xr:uid="{00000000-0005-0000-0000-000093940000}"/>
    <cellStyle name="Total 4" xfId="1034" xr:uid="{00000000-0005-0000-0000-000094940000}"/>
    <cellStyle name="totals" xfId="3813" xr:uid="{00000000-0005-0000-0000-000095940000}"/>
    <cellStyle name="totals 2" xfId="2686" xr:uid="{00000000-0005-0000-0000-000096940000}"/>
    <cellStyle name="totals 2 2" xfId="7861" xr:uid="{00000000-0005-0000-0000-000097940000}"/>
    <cellStyle name="totals 2 2 2" xfId="23892" xr:uid="{00000000-0005-0000-0000-000098940000}"/>
    <cellStyle name="totals 2 3" xfId="10687" xr:uid="{00000000-0005-0000-0000-000099940000}"/>
    <cellStyle name="totals 2 3 2" xfId="26556" xr:uid="{00000000-0005-0000-0000-00009A940000}"/>
    <cellStyle name="totals 2 4" xfId="10543" xr:uid="{00000000-0005-0000-0000-00009B940000}"/>
    <cellStyle name="totals 2 4 2" xfId="26465" xr:uid="{00000000-0005-0000-0000-00009C940000}"/>
    <cellStyle name="totals 2 5" xfId="16039" xr:uid="{00000000-0005-0000-0000-00009D940000}"/>
    <cellStyle name="totals 2 5 2" xfId="31178" xr:uid="{00000000-0005-0000-0000-00009E940000}"/>
    <cellStyle name="totals 2 6" xfId="18653" xr:uid="{00000000-0005-0000-0000-00009F940000}"/>
    <cellStyle name="totals 2 6 2" xfId="33601" xr:uid="{00000000-0005-0000-0000-0000A0940000}"/>
    <cellStyle name="totals 2 7" xfId="20987" xr:uid="{00000000-0005-0000-0000-0000A1940000}"/>
    <cellStyle name="totals 2 7 2" xfId="35913" xr:uid="{00000000-0005-0000-0000-0000A2940000}"/>
    <cellStyle name="totals 2 8" xfId="21443" xr:uid="{00000000-0005-0000-0000-0000A3940000}"/>
    <cellStyle name="totals 2 8 2" xfId="36369" xr:uid="{00000000-0005-0000-0000-0000A4940000}"/>
    <cellStyle name="totals 3" xfId="8975" xr:uid="{00000000-0005-0000-0000-0000A5940000}"/>
    <cellStyle name="totals 3 2" xfId="24990" xr:uid="{00000000-0005-0000-0000-0000A6940000}"/>
    <cellStyle name="totals 4" xfId="11796" xr:uid="{00000000-0005-0000-0000-0000A7940000}"/>
    <cellStyle name="totals 4 2" xfId="27655" xr:uid="{00000000-0005-0000-0000-0000A8940000}"/>
    <cellStyle name="totals 5" xfId="13923" xr:uid="{00000000-0005-0000-0000-0000A9940000}"/>
    <cellStyle name="totals 5 2" xfId="29508" xr:uid="{00000000-0005-0000-0000-0000AA940000}"/>
    <cellStyle name="totals 6" xfId="17139" xr:uid="{00000000-0005-0000-0000-0000AB940000}"/>
    <cellStyle name="totals 6 2" xfId="32272" xr:uid="{00000000-0005-0000-0000-0000AC940000}"/>
    <cellStyle name="totals 7" xfId="19743" xr:uid="{00000000-0005-0000-0000-0000AD940000}"/>
    <cellStyle name="totals 7 2" xfId="34689" xr:uid="{00000000-0005-0000-0000-0000AE940000}"/>
    <cellStyle name="totals 8" xfId="21636" xr:uid="{00000000-0005-0000-0000-0000AF940000}"/>
    <cellStyle name="totals 8 2" xfId="36562" xr:uid="{00000000-0005-0000-0000-0000B0940000}"/>
    <cellStyle name="totals 9" xfId="47780" xr:uid="{13D9BB07-2E4F-4273-B2B6-F12B656F3AAC}"/>
    <cellStyle name="Tusental (0)_laroux" xfId="3814" xr:uid="{00000000-0005-0000-0000-0000B1940000}"/>
    <cellStyle name="Tusental_laroux" xfId="3815" xr:uid="{00000000-0005-0000-0000-0000B2940000}"/>
    <cellStyle name="ubordinated Debt" xfId="3816" xr:uid="{00000000-0005-0000-0000-0000B3940000}"/>
    <cellStyle name="uk" xfId="3817" xr:uid="{00000000-0005-0000-0000-0000B4940000}"/>
    <cellStyle name="Un" xfId="3818" xr:uid="{00000000-0005-0000-0000-0000B5940000}"/>
    <cellStyle name="Unprot" xfId="3819" xr:uid="{00000000-0005-0000-0000-0000B6940000}"/>
    <cellStyle name="Unprot$" xfId="3820" xr:uid="{00000000-0005-0000-0000-0000B7940000}"/>
    <cellStyle name="Unprot_1 3 6 LIBOR" xfId="3821" xr:uid="{00000000-0005-0000-0000-0000B8940000}"/>
    <cellStyle name="Unprotect" xfId="3822" xr:uid="{00000000-0005-0000-0000-0000B9940000}"/>
    <cellStyle name="Valuta (0)_laroux" xfId="3823" xr:uid="{00000000-0005-0000-0000-0000BA940000}"/>
    <cellStyle name="Valuta_laroux" xfId="3824" xr:uid="{00000000-0005-0000-0000-0000BB940000}"/>
    <cellStyle name="Währung [0]_Compiling Utility Macros" xfId="3825" xr:uid="{00000000-0005-0000-0000-0000BC940000}"/>
    <cellStyle name="Währung_Compiling Utility Macros" xfId="3826" xr:uid="{00000000-0005-0000-0000-0000BD940000}"/>
    <cellStyle name="Warning Text 2" xfId="1035" xr:uid="{00000000-0005-0000-0000-0000BE940000}"/>
    <cellStyle name="Warning Text 2 2" xfId="1944" xr:uid="{00000000-0005-0000-0000-0000BF940000}"/>
    <cellStyle name="Warning Text 2 3" xfId="1945" xr:uid="{00000000-0005-0000-0000-0000C0940000}"/>
    <cellStyle name="Warning Text 2 4" xfId="3827" xr:uid="{00000000-0005-0000-0000-0000C1940000}"/>
    <cellStyle name="Warning Text 2 5" xfId="37245" xr:uid="{00000000-0005-0000-0000-0000C2940000}"/>
    <cellStyle name="Warning Text 3" xfId="1036" xr:uid="{00000000-0005-0000-0000-0000C3940000}"/>
    <cellStyle name="Warning Text 3 2" xfId="3828" xr:uid="{00000000-0005-0000-0000-0000C4940000}"/>
    <cellStyle name="Warning Text 3 2 2" xfId="41956" xr:uid="{74F8AE45-1846-450A-BA71-E1473134D41F}"/>
    <cellStyle name="Warning Text 4" xfId="1037" xr:uid="{00000000-0005-0000-0000-0000C5940000}"/>
    <cellStyle name="year (column)" xfId="3829" xr:uid="{00000000-0005-0000-0000-0000C6940000}"/>
    <cellStyle name="year (column) 2" xfId="4920" xr:uid="{00000000-0005-0000-0000-0000C7940000}"/>
    <cellStyle name="year (column) 2 2" xfId="10075" xr:uid="{00000000-0005-0000-0000-0000C8940000}"/>
    <cellStyle name="year (column) 2 2 2" xfId="37894" xr:uid="{00000000-0005-0000-0000-0000C9940000}"/>
    <cellStyle name="year (column) 2 3" xfId="22090" xr:uid="{00000000-0005-0000-0000-0000CA940000}"/>
    <cellStyle name="year (column) 2 4" xfId="6461" xr:uid="{00000000-0005-0000-0000-0000CB940000}"/>
    <cellStyle name="year (column) 2 5" xfId="41361" xr:uid="{616A9578-8D99-4813-94E1-E8E08DFAB5B0}"/>
    <cellStyle name="year (column) 2 6" xfId="39045" xr:uid="{A6EFC10A-05D3-47BA-AA6D-A2C489EF4346}"/>
    <cellStyle name="year (column) 3" xfId="17145" xr:uid="{00000000-0005-0000-0000-0000CC940000}"/>
    <cellStyle name="Zero" xfId="3830" xr:uid="{00000000-0005-0000-0000-0000CD940000}"/>
    <cellStyle name="Zero Currency" xfId="3831" xr:uid="{00000000-0005-0000-0000-0000CE940000}"/>
    <cellStyle name="Zero_Generation Presentation Inserts V1" xfId="3832" xr:uid="{00000000-0005-0000-0000-0000CF940000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FF0B18F3-2D98-4A74-9908-074F5E87F52A}"/>
  </tableStyles>
  <colors>
    <mruColors>
      <color rgb="FFCCCCFF"/>
      <color rgb="FFCC99FF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51</xdr:row>
      <xdr:rowOff>107156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238125" y="8612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44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9702800" y="7422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238125</xdr:colOff>
      <xdr:row>44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7527925" y="7422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32</xdr:row>
      <xdr:rowOff>107156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38125" y="9308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91</xdr:row>
      <xdr:rowOff>9525</xdr:rowOff>
    </xdr:from>
    <xdr:to>
      <xdr:col>1</xdr:col>
      <xdr:colOff>3581077</xdr:colOff>
      <xdr:row>91</xdr:row>
      <xdr:rowOff>9525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>
          <a:spLocks noChangeShapeType="1"/>
        </xdr:cNvSpPr>
      </xdr:nvSpPr>
      <xdr:spPr bwMode="auto">
        <a:xfrm>
          <a:off x="1900239" y="184943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103</xdr:row>
      <xdr:rowOff>-1</xdr:rowOff>
    </xdr:from>
    <xdr:to>
      <xdr:col>2</xdr:col>
      <xdr:colOff>312424</xdr:colOff>
      <xdr:row>103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3C00-00000B000000}"/>
            </a:ext>
          </a:extLst>
        </xdr:cNvPr>
        <xdr:cNvSpPr>
          <a:spLocks noChangeShapeType="1"/>
        </xdr:cNvSpPr>
      </xdr:nvSpPr>
      <xdr:spPr bwMode="auto">
        <a:xfrm>
          <a:off x="1757367" y="20847049"/>
          <a:ext cx="27968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136</xdr:row>
      <xdr:rowOff>9525</xdr:rowOff>
    </xdr:from>
    <xdr:to>
      <xdr:col>1</xdr:col>
      <xdr:colOff>3581077</xdr:colOff>
      <xdr:row>136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AE0C551-8FBA-4573-88B7-522B0C64DEEB}"/>
            </a:ext>
          </a:extLst>
        </xdr:cNvPr>
        <xdr:cNvSpPr>
          <a:spLocks noChangeShapeType="1"/>
        </xdr:cNvSpPr>
      </xdr:nvSpPr>
      <xdr:spPr bwMode="auto">
        <a:xfrm>
          <a:off x="1884364" y="284321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136</xdr:row>
      <xdr:rowOff>9525</xdr:rowOff>
    </xdr:from>
    <xdr:to>
      <xdr:col>1</xdr:col>
      <xdr:colOff>3581077</xdr:colOff>
      <xdr:row>136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D4DA71E-558B-4AF1-9A30-3B9ABF1B6AFB}"/>
            </a:ext>
          </a:extLst>
        </xdr:cNvPr>
        <xdr:cNvSpPr>
          <a:spLocks noChangeShapeType="1"/>
        </xdr:cNvSpPr>
      </xdr:nvSpPr>
      <xdr:spPr bwMode="auto">
        <a:xfrm>
          <a:off x="1884364" y="284321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148</xdr:row>
      <xdr:rowOff>-1</xdr:rowOff>
    </xdr:from>
    <xdr:to>
      <xdr:col>2</xdr:col>
      <xdr:colOff>312424</xdr:colOff>
      <xdr:row>148</xdr:row>
      <xdr:rowOff>7936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E6CAFC7-8228-4CF7-AEB1-3E5AC43A2814}"/>
            </a:ext>
          </a:extLst>
        </xdr:cNvPr>
        <xdr:cNvSpPr>
          <a:spLocks noChangeShapeType="1"/>
        </xdr:cNvSpPr>
      </xdr:nvSpPr>
      <xdr:spPr bwMode="auto">
        <a:xfrm>
          <a:off x="1741492" y="308228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2.bin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6.bin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7.bin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8.bin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9.bin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0.bin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1.bin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2.bin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3.bin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5.bin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6.bin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7.bin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8.bin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9.bin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0.bin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1.bin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2.bin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3.bin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4.bin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55.bin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6.bin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7.bin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8.bin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9.bin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0.bin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3"/>
  <sheetViews>
    <sheetView tabSelected="1" zoomScale="80" zoomScaleNormal="80" workbookViewId="0">
      <selection activeCell="J29" sqref="J29"/>
    </sheetView>
  </sheetViews>
  <sheetFormatPr defaultColWidth="8.5703125" defaultRowHeight="15.75"/>
  <cols>
    <col min="1" max="1" width="5.140625" style="210" customWidth="1"/>
    <col min="2" max="2" width="73.140625" style="3" bestFit="1" customWidth="1"/>
    <col min="3" max="3" width="14.85546875" style="3" customWidth="1"/>
    <col min="4" max="4" width="51.42578125" style="3" bestFit="1" customWidth="1"/>
    <col min="5" max="5" width="5.140625" style="210" customWidth="1"/>
    <col min="6" max="6" width="8.5703125" style="3"/>
    <col min="7" max="7" width="19" style="3" customWidth="1"/>
    <col min="8" max="16384" width="8.5703125" style="3"/>
  </cols>
  <sheetData>
    <row r="1" spans="1:7">
      <c r="A1" s="478"/>
      <c r="B1" s="76"/>
      <c r="C1" s="76"/>
      <c r="D1" s="76"/>
      <c r="E1" s="478"/>
    </row>
    <row r="2" spans="1:7">
      <c r="A2" s="478"/>
      <c r="B2" s="1331" t="s">
        <v>0</v>
      </c>
      <c r="C2" s="1331"/>
      <c r="D2" s="1331"/>
      <c r="E2" s="76"/>
    </row>
    <row r="3" spans="1:7">
      <c r="B3" s="1331" t="s">
        <v>1</v>
      </c>
      <c r="C3" s="1331"/>
      <c r="D3" s="1331"/>
      <c r="E3" s="94"/>
    </row>
    <row r="4" spans="1:7">
      <c r="B4" s="1331" t="s">
        <v>2</v>
      </c>
      <c r="C4" s="1331"/>
      <c r="D4" s="1331"/>
      <c r="E4" s="94"/>
    </row>
    <row r="5" spans="1:7">
      <c r="A5" s="478"/>
      <c r="B5" s="1330" t="str">
        <f>"Rate Effective Period January 1, "&amp;Automation!B3+2 &amp;" to December 31, "&amp;Automation!B3+2</f>
        <v>Rate Effective Period January 1, 2027 to December 31, 2027</v>
      </c>
      <c r="C5" s="1330"/>
      <c r="D5" s="1330"/>
      <c r="E5" s="478"/>
      <c r="G5" s="699"/>
    </row>
    <row r="6" spans="1:7">
      <c r="B6" s="1332" t="s">
        <v>3</v>
      </c>
      <c r="C6" s="1331"/>
      <c r="D6" s="1331"/>
      <c r="E6" s="94"/>
    </row>
    <row r="7" spans="1:7" ht="16.5" thickBot="1">
      <c r="A7" s="478"/>
      <c r="B7" s="76"/>
      <c r="C7" s="62"/>
      <c r="D7" s="62"/>
      <c r="E7" s="478"/>
    </row>
    <row r="8" spans="1:7">
      <c r="A8" s="479" t="s">
        <v>4</v>
      </c>
      <c r="B8" s="808"/>
      <c r="C8" s="809"/>
      <c r="D8" s="810"/>
      <c r="E8" s="480" t="s">
        <v>4</v>
      </c>
    </row>
    <row r="9" spans="1:7">
      <c r="A9" s="479" t="s">
        <v>5</v>
      </c>
      <c r="B9" s="1022" t="s">
        <v>6</v>
      </c>
      <c r="C9" s="1022" t="s">
        <v>7</v>
      </c>
      <c r="D9" s="1023" t="s">
        <v>8</v>
      </c>
      <c r="E9" s="480" t="s">
        <v>5</v>
      </c>
    </row>
    <row r="10" spans="1:7">
      <c r="A10" s="479"/>
      <c r="B10" s="811"/>
      <c r="C10" s="56"/>
      <c r="D10" s="924"/>
      <c r="E10" s="480"/>
    </row>
    <row r="11" spans="1:7">
      <c r="A11" s="479">
        <v>1</v>
      </c>
      <c r="B11" s="733" t="s">
        <v>9</v>
      </c>
      <c r="C11" s="505">
        <f>'A. Sec.1 - Direct Maintenance'!E27</f>
        <v>107.79564994708628</v>
      </c>
      <c r="D11" s="925" t="str">
        <f>"Section 1; Page 1; Line "&amp;'A. Sec.1 - Direct Maintenance'!A27</f>
        <v>Section 1; Page 1; Line 17</v>
      </c>
      <c r="E11" s="480">
        <f>A11</f>
        <v>1</v>
      </c>
      <c r="G11" s="1159"/>
    </row>
    <row r="12" spans="1:7">
      <c r="A12" s="479">
        <f>A11+1</f>
        <v>2</v>
      </c>
      <c r="B12" s="609"/>
      <c r="C12" s="506"/>
      <c r="D12" s="926"/>
      <c r="E12" s="480">
        <f>E11+1</f>
        <v>2</v>
      </c>
      <c r="G12" s="10"/>
    </row>
    <row r="13" spans="1:7">
      <c r="A13" s="479">
        <f t="shared" ref="A13:A28" si="0">A12+1</f>
        <v>3</v>
      </c>
      <c r="B13" s="733" t="s">
        <v>10</v>
      </c>
      <c r="C13" s="507">
        <f>'B. Sec.2 - Non-Direct Expenses'!E35</f>
        <v>3169.4356436250096</v>
      </c>
      <c r="D13" s="925" t="str">
        <f>"Section 2; Page 1; Line "&amp;'B. Sec.2 - Non-Direct Expenses'!A35</f>
        <v>Section 2; Page 1; Line 25</v>
      </c>
      <c r="E13" s="480">
        <f t="shared" ref="E13:E28" si="1">E12+1</f>
        <v>3</v>
      </c>
      <c r="G13" s="1159"/>
    </row>
    <row r="14" spans="1:7">
      <c r="A14" s="479">
        <f t="shared" si="0"/>
        <v>4</v>
      </c>
      <c r="B14" s="609"/>
      <c r="C14" s="1162"/>
      <c r="D14" s="927"/>
      <c r="E14" s="480">
        <f t="shared" si="1"/>
        <v>4</v>
      </c>
      <c r="G14" s="10"/>
    </row>
    <row r="15" spans="1:7">
      <c r="A15" s="479">
        <f t="shared" si="0"/>
        <v>5</v>
      </c>
      <c r="B15" s="17" t="s">
        <v>11</v>
      </c>
      <c r="C15" s="1024">
        <f>'C. Sec.3 - Other Costs'!G42</f>
        <v>926.98711226930391</v>
      </c>
      <c r="D15" s="565" t="str">
        <f>"Section 3; Page 1; Line "&amp;'C. Sec.3 - Other Costs'!A42</f>
        <v>Section 3; Page 1; Line 31</v>
      </c>
      <c r="E15" s="480">
        <f t="shared" si="1"/>
        <v>5</v>
      </c>
      <c r="G15" s="1159"/>
    </row>
    <row r="16" spans="1:7">
      <c r="A16" s="479">
        <f t="shared" si="0"/>
        <v>6</v>
      </c>
      <c r="B16" s="57"/>
      <c r="C16" s="1158"/>
      <c r="D16" s="565"/>
      <c r="E16" s="480">
        <f t="shared" si="1"/>
        <v>6</v>
      </c>
      <c r="G16" s="1159"/>
    </row>
    <row r="17" spans="1:11">
      <c r="A17" s="479">
        <f t="shared" si="0"/>
        <v>7</v>
      </c>
      <c r="B17" s="717" t="s">
        <v>12</v>
      </c>
      <c r="C17" s="1165">
        <f>C11+C13+C15</f>
        <v>4204.2184058413995</v>
      </c>
      <c r="D17" s="84" t="str">
        <f>"Sum Lines "&amp;A11&amp;", "&amp;A13&amp;", "&amp;A15</f>
        <v>Sum Lines 1, 3, 5</v>
      </c>
      <c r="E17" s="480">
        <f t="shared" si="1"/>
        <v>7</v>
      </c>
      <c r="G17" s="1159"/>
    </row>
    <row r="18" spans="1:11">
      <c r="A18" s="479">
        <f t="shared" si="0"/>
        <v>8</v>
      </c>
      <c r="B18" s="83"/>
      <c r="C18" s="1157"/>
      <c r="D18" s="928"/>
      <c r="E18" s="480">
        <f t="shared" si="1"/>
        <v>8</v>
      </c>
      <c r="G18" s="1159"/>
    </row>
    <row r="19" spans="1:11">
      <c r="A19" s="479">
        <f t="shared" si="0"/>
        <v>9</v>
      </c>
      <c r="B19" s="733" t="s">
        <v>13</v>
      </c>
      <c r="C19" s="567">
        <f>'D. Sec.4 - TU'!M30</f>
        <v>325.92399517382103</v>
      </c>
      <c r="D19" s="565" t="str">
        <f>"Section 4; Page TU; Col. 11; Line "&amp;'D. Sec.4 - TU'!A30</f>
        <v>Section 4; Page TU; Col. 11; Line 21</v>
      </c>
      <c r="E19" s="480">
        <f t="shared" si="1"/>
        <v>9</v>
      </c>
      <c r="G19" s="1159"/>
    </row>
    <row r="20" spans="1:11">
      <c r="A20" s="479">
        <f t="shared" si="0"/>
        <v>10</v>
      </c>
      <c r="B20" s="733"/>
      <c r="C20" s="1162"/>
      <c r="D20" s="929"/>
      <c r="E20" s="480">
        <f t="shared" si="1"/>
        <v>10</v>
      </c>
      <c r="G20" s="10"/>
    </row>
    <row r="21" spans="1:11">
      <c r="A21" s="479">
        <f t="shared" si="0"/>
        <v>11</v>
      </c>
      <c r="B21" s="733" t="s">
        <v>14</v>
      </c>
      <c r="C21" s="1024">
        <f>'E1. Sec.5 - Interest TU (CY)'!H30</f>
        <v>34.070795148709337</v>
      </c>
      <c r="D21" s="84" t="str">
        <f>"Section 5; Page Interest TU (CY); Col. 6; Line "&amp;'E1. Sec.5 - Interest TU (CY)'!A30</f>
        <v>Section 5; Page Interest TU (CY); Col. 6; Line 20</v>
      </c>
      <c r="E21" s="480">
        <f t="shared" si="1"/>
        <v>11</v>
      </c>
      <c r="G21" s="1159"/>
    </row>
    <row r="22" spans="1:11">
      <c r="A22" s="479">
        <f t="shared" si="0"/>
        <v>12</v>
      </c>
      <c r="B22" s="57"/>
      <c r="C22" s="716"/>
      <c r="D22" s="930"/>
      <c r="E22" s="480">
        <f t="shared" si="1"/>
        <v>12</v>
      </c>
      <c r="G22" s="1159"/>
    </row>
    <row r="23" spans="1:11">
      <c r="A23" s="479">
        <f t="shared" si="0"/>
        <v>13</v>
      </c>
      <c r="B23" s="57" t="s">
        <v>15</v>
      </c>
      <c r="C23" s="795">
        <f>C17+C19+C21</f>
        <v>4564.2131961639298</v>
      </c>
      <c r="D23" s="84" t="str">
        <f>"Sum Lines "&amp;A17&amp;", "&amp;A19&amp;", "&amp;A21</f>
        <v>Sum Lines 7, 9, 11</v>
      </c>
      <c r="E23" s="480">
        <f t="shared" si="1"/>
        <v>13</v>
      </c>
      <c r="G23" s="1188"/>
    </row>
    <row r="24" spans="1:11">
      <c r="A24" s="479">
        <f t="shared" si="0"/>
        <v>14</v>
      </c>
      <c r="B24" s="687"/>
      <c r="C24" s="1160"/>
      <c r="D24" s="84"/>
      <c r="E24" s="480">
        <f t="shared" si="1"/>
        <v>14</v>
      </c>
      <c r="G24"/>
    </row>
    <row r="25" spans="1:11">
      <c r="A25" s="479">
        <f t="shared" si="0"/>
        <v>15</v>
      </c>
      <c r="B25" s="17" t="s">
        <v>16</v>
      </c>
      <c r="C25" s="1025"/>
      <c r="D25" s="84" t="s">
        <v>17</v>
      </c>
      <c r="E25" s="480">
        <f t="shared" si="1"/>
        <v>15</v>
      </c>
      <c r="G25"/>
      <c r="H25"/>
      <c r="I25"/>
      <c r="J25"/>
      <c r="K25"/>
    </row>
    <row r="26" spans="1:11">
      <c r="A26" s="479">
        <f t="shared" si="0"/>
        <v>16</v>
      </c>
      <c r="B26" s="62"/>
      <c r="C26" s="1161"/>
      <c r="D26" s="930"/>
      <c r="E26" s="480">
        <f t="shared" si="1"/>
        <v>16</v>
      </c>
      <c r="G26"/>
    </row>
    <row r="27" spans="1:11" ht="16.5" thickBot="1">
      <c r="A27" s="479">
        <f t="shared" si="0"/>
        <v>17</v>
      </c>
      <c r="B27" s="717" t="s">
        <v>18</v>
      </c>
      <c r="C27" s="508">
        <f>C23+C25</f>
        <v>4564.2131961639298</v>
      </c>
      <c r="D27" s="930" t="str">
        <f>"Line "&amp;A23&amp;" + Line "&amp;A25</f>
        <v>Line 13 + Line 15</v>
      </c>
      <c r="E27" s="480">
        <f t="shared" si="1"/>
        <v>17</v>
      </c>
      <c r="G27"/>
      <c r="H27" s="606"/>
      <c r="I27" s="608"/>
    </row>
    <row r="28" spans="1:11" ht="17.25" thickTop="1" thickBot="1">
      <c r="A28" s="479">
        <f t="shared" si="0"/>
        <v>18</v>
      </c>
      <c r="B28" s="813"/>
      <c r="C28" s="813"/>
      <c r="D28" s="85"/>
      <c r="E28" s="480">
        <f t="shared" si="1"/>
        <v>18</v>
      </c>
    </row>
    <row r="29" spans="1:11">
      <c r="G29" s="699"/>
    </row>
    <row r="30" spans="1:11" ht="16.5" thickBot="1">
      <c r="A30" s="478"/>
      <c r="B30" s="819"/>
      <c r="C30" s="820"/>
      <c r="D30" s="820"/>
      <c r="E30" s="478"/>
      <c r="G30" s="699"/>
    </row>
    <row r="31" spans="1:11">
      <c r="A31" s="479" t="s">
        <v>4</v>
      </c>
      <c r="B31" s="55"/>
      <c r="C31" s="55"/>
      <c r="D31" s="926"/>
      <c r="E31" s="480" t="s">
        <v>4</v>
      </c>
    </row>
    <row r="32" spans="1:11">
      <c r="A32" s="479" t="s">
        <v>5</v>
      </c>
      <c r="B32" s="1022" t="s">
        <v>19</v>
      </c>
      <c r="C32" s="1022" t="str">
        <f>C9</f>
        <v>Amounts</v>
      </c>
      <c r="D32" s="1023" t="str">
        <f>D9</f>
        <v>Reference</v>
      </c>
      <c r="E32" s="480" t="s">
        <v>5</v>
      </c>
    </row>
    <row r="33" spans="1:7">
      <c r="A33" s="479">
        <f>A28+1</f>
        <v>19</v>
      </c>
      <c r="B33" s="54"/>
      <c r="C33" s="56"/>
      <c r="D33" s="924"/>
      <c r="E33" s="480">
        <f>E28+1</f>
        <v>19</v>
      </c>
    </row>
    <row r="34" spans="1:7">
      <c r="A34" s="479">
        <f>A33+1</f>
        <v>20</v>
      </c>
      <c r="B34" s="733" t="str">
        <f>B11</f>
        <v>Section 1 - Direct Maintenance Expense Cost Component</v>
      </c>
      <c r="C34" s="731">
        <f>C11/12</f>
        <v>8.9829708289238557</v>
      </c>
      <c r="D34" s="925" t="str">
        <f>"Line "&amp;A11&amp;" / "&amp;C50&amp;" Months"</f>
        <v>Line 1 / 12 Months</v>
      </c>
      <c r="E34" s="480">
        <f>E33+1</f>
        <v>20</v>
      </c>
    </row>
    <row r="35" spans="1:7">
      <c r="A35" s="479">
        <f t="shared" ref="A35:A53" si="2">A34+1</f>
        <v>21</v>
      </c>
      <c r="B35" s="609"/>
      <c r="C35" s="25"/>
      <c r="D35" s="931"/>
      <c r="E35" s="480">
        <f t="shared" ref="E35:E53" si="3">E34+1</f>
        <v>21</v>
      </c>
    </row>
    <row r="36" spans="1:7">
      <c r="A36" s="479">
        <f t="shared" si="2"/>
        <v>22</v>
      </c>
      <c r="B36" s="733" t="str">
        <f>B13</f>
        <v>Section 2 - Non-Direct Expense Cost Component</v>
      </c>
      <c r="C36" s="732">
        <f>C13/12</f>
        <v>264.1196369687508</v>
      </c>
      <c r="D36" s="925" t="str">
        <f>"Line "&amp;A13&amp;" / "&amp;C50&amp;" Months"</f>
        <v>Line 3 / 12 Months</v>
      </c>
      <c r="E36" s="480">
        <f t="shared" si="3"/>
        <v>22</v>
      </c>
    </row>
    <row r="37" spans="1:7">
      <c r="A37" s="479">
        <f t="shared" si="2"/>
        <v>23</v>
      </c>
      <c r="B37" s="609"/>
      <c r="C37" s="690"/>
      <c r="D37" s="932"/>
      <c r="E37" s="480">
        <f t="shared" si="3"/>
        <v>23</v>
      </c>
    </row>
    <row r="38" spans="1:7">
      <c r="A38" s="479">
        <f t="shared" si="2"/>
        <v>24</v>
      </c>
      <c r="B38" s="733" t="str">
        <f>B15</f>
        <v>Section 3 - Cost Component Containing Other Specific Expenses</v>
      </c>
      <c r="C38" s="1026">
        <f>C15/12</f>
        <v>77.248926022441992</v>
      </c>
      <c r="D38" s="925" t="str">
        <f>"Line "&amp;A15&amp;" / "&amp;C50&amp;" Months"</f>
        <v>Line 5 / 12 Months</v>
      </c>
      <c r="E38" s="480">
        <f t="shared" si="3"/>
        <v>24</v>
      </c>
    </row>
    <row r="39" spans="1:7">
      <c r="A39" s="479">
        <f t="shared" si="2"/>
        <v>25</v>
      </c>
      <c r="B39" s="83"/>
      <c r="C39" s="689"/>
      <c r="D39" s="925"/>
      <c r="E39" s="480">
        <f t="shared" si="3"/>
        <v>25</v>
      </c>
    </row>
    <row r="40" spans="1:7">
      <c r="A40" s="479">
        <f t="shared" si="2"/>
        <v>26</v>
      </c>
      <c r="B40" s="717" t="s">
        <v>20</v>
      </c>
      <c r="C40" s="770">
        <f>C34+C36+C38</f>
        <v>350.35153382011663</v>
      </c>
      <c r="D40" s="84" t="s">
        <v>870</v>
      </c>
      <c r="E40" s="480">
        <f t="shared" si="3"/>
        <v>26</v>
      </c>
    </row>
    <row r="41" spans="1:7">
      <c r="A41" s="479">
        <f t="shared" si="2"/>
        <v>27</v>
      </c>
      <c r="B41" s="54"/>
      <c r="C41" s="690"/>
      <c r="D41" s="927"/>
      <c r="E41" s="480">
        <f t="shared" si="3"/>
        <v>27</v>
      </c>
      <c r="G41" s="1145"/>
    </row>
    <row r="42" spans="1:7">
      <c r="A42" s="479">
        <f t="shared" si="2"/>
        <v>28</v>
      </c>
      <c r="B42" s="733" t="str">
        <f>LEFT(B19,45)</f>
        <v>Section 4 - True-Up Adjustment Cost Component</v>
      </c>
      <c r="C42" s="732">
        <f>C19/12</f>
        <v>27.160332931151753</v>
      </c>
      <c r="D42" s="925" t="str">
        <f>"Line "&amp;A19&amp;" / "&amp;C50&amp;" Months"</f>
        <v>Line 9 / 12 Months</v>
      </c>
      <c r="E42" s="480">
        <f t="shared" si="3"/>
        <v>28</v>
      </c>
      <c r="G42" s="1215"/>
    </row>
    <row r="43" spans="1:7">
      <c r="A43" s="479">
        <f t="shared" si="2"/>
        <v>29</v>
      </c>
      <c r="B43" s="733"/>
      <c r="C43" s="690"/>
      <c r="D43" s="933"/>
      <c r="E43" s="480">
        <f t="shared" si="3"/>
        <v>29</v>
      </c>
    </row>
    <row r="44" spans="1:7">
      <c r="A44" s="479">
        <f t="shared" si="2"/>
        <v>30</v>
      </c>
      <c r="B44" s="733" t="str">
        <f>B21</f>
        <v>Section 5 - Interest True-Up Adjustment Cost Component</v>
      </c>
      <c r="C44" s="732">
        <f>C21/12</f>
        <v>2.8392329290591114</v>
      </c>
      <c r="D44" s="930" t="str">
        <f>"Line "&amp;A21&amp;" / "&amp;C50&amp;" Months"</f>
        <v>Line 11 / 12 Months</v>
      </c>
      <c r="E44" s="480">
        <f t="shared" si="3"/>
        <v>30</v>
      </c>
    </row>
    <row r="45" spans="1:7">
      <c r="A45" s="479">
        <f t="shared" si="2"/>
        <v>31</v>
      </c>
      <c r="B45" s="83"/>
      <c r="C45" s="691"/>
      <c r="D45" s="934"/>
      <c r="E45" s="480">
        <f t="shared" si="3"/>
        <v>31</v>
      </c>
    </row>
    <row r="46" spans="1:7">
      <c r="A46" s="479">
        <f t="shared" si="2"/>
        <v>32</v>
      </c>
      <c r="B46" s="17" t="str">
        <f>B25</f>
        <v>Other Adjustments</v>
      </c>
      <c r="C46" s="1026">
        <f>C25/12</f>
        <v>0</v>
      </c>
      <c r="D46" s="930" t="str">
        <f>"Line "&amp;A25&amp;" / "&amp;C50&amp;" Months"</f>
        <v>Line 15 / 12 Months</v>
      </c>
      <c r="E46" s="480">
        <f t="shared" si="3"/>
        <v>32</v>
      </c>
    </row>
    <row r="47" spans="1:7">
      <c r="A47" s="479">
        <f t="shared" si="2"/>
        <v>33</v>
      </c>
      <c r="B47" s="57"/>
      <c r="C47" s="691"/>
      <c r="D47" s="688"/>
      <c r="E47" s="480">
        <f t="shared" si="3"/>
        <v>33</v>
      </c>
    </row>
    <row r="48" spans="1:7" ht="16.5" thickBot="1">
      <c r="A48" s="479">
        <f t="shared" si="2"/>
        <v>34</v>
      </c>
      <c r="B48" s="57" t="s">
        <v>21</v>
      </c>
      <c r="C48" s="734">
        <f>C40+C42+C44+C46</f>
        <v>380.35109968032748</v>
      </c>
      <c r="D48" s="84" t="str">
        <f>"Sum Lines "&amp;A40&amp;", "&amp;A42&amp;", "&amp;A44&amp;", "&amp;A46</f>
        <v>Sum Lines 26, 28, 30, 32</v>
      </c>
      <c r="E48" s="480">
        <f t="shared" si="3"/>
        <v>34</v>
      </c>
      <c r="G48" s="1159"/>
    </row>
    <row r="49" spans="1:5" ht="16.5" thickTop="1">
      <c r="A49" s="479">
        <f t="shared" si="2"/>
        <v>35</v>
      </c>
      <c r="B49" s="54"/>
      <c r="C49" s="814"/>
      <c r="D49" s="935"/>
      <c r="E49" s="480">
        <f t="shared" si="3"/>
        <v>35</v>
      </c>
    </row>
    <row r="50" spans="1:5">
      <c r="A50" s="479">
        <f t="shared" si="2"/>
        <v>36</v>
      </c>
      <c r="B50" s="609" t="s">
        <v>22</v>
      </c>
      <c r="C50" s="1027">
        <v>12</v>
      </c>
      <c r="D50" s="935"/>
      <c r="E50" s="480">
        <f t="shared" si="3"/>
        <v>36</v>
      </c>
    </row>
    <row r="51" spans="1:5">
      <c r="A51" s="479">
        <f t="shared" si="2"/>
        <v>37</v>
      </c>
      <c r="B51" s="54"/>
      <c r="C51" s="814"/>
      <c r="D51" s="936"/>
      <c r="E51" s="480">
        <f t="shared" si="3"/>
        <v>37</v>
      </c>
    </row>
    <row r="52" spans="1:5" ht="16.5" thickBot="1">
      <c r="A52" s="479">
        <f t="shared" si="2"/>
        <v>38</v>
      </c>
      <c r="B52" s="717" t="str">
        <f>B27</f>
        <v>Total Annual Costs</v>
      </c>
      <c r="C52" s="1149">
        <f>C48*C50</f>
        <v>4564.2131961639298</v>
      </c>
      <c r="D52" s="930" t="str">
        <f>"Line "&amp;A48&amp;" x Line "&amp;A50</f>
        <v>Line 34 x Line 36</v>
      </c>
      <c r="E52" s="480">
        <f t="shared" si="3"/>
        <v>38</v>
      </c>
    </row>
    <row r="53" spans="1:5" ht="17.25" thickTop="1" thickBot="1">
      <c r="A53" s="479">
        <f t="shared" si="2"/>
        <v>39</v>
      </c>
      <c r="B53" s="815"/>
      <c r="C53" s="24"/>
      <c r="D53" s="86"/>
      <c r="E53" s="480">
        <f t="shared" si="3"/>
        <v>39</v>
      </c>
    </row>
  </sheetData>
  <mergeCells count="5">
    <mergeCell ref="B5:D5"/>
    <mergeCell ref="B3:D3"/>
    <mergeCell ref="B4:D4"/>
    <mergeCell ref="B6:D6"/>
    <mergeCell ref="B2:D2"/>
  </mergeCells>
  <printOptions horizontalCentered="1"/>
  <pageMargins left="0.5" right="0.5" top="0.5" bottom="0.5" header="0.25" footer="0.25"/>
  <pageSetup scale="63" orientation="portrait" r:id="rId1"/>
  <headerFooter scaleWithDoc="0">
    <oddFooter xml:space="preserve">&amp;C&amp;"Times New Roman,Regular"&amp;10Summary of Cost Components
</oddFoot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13D5-7380-43D3-A9B8-8937A84C3B3D}">
  <dimension ref="A1"/>
  <sheetViews>
    <sheetView zoomScale="80" zoomScaleNormal="80" workbookViewId="0">
      <selection activeCell="AC29" sqref="AC29"/>
    </sheetView>
  </sheetViews>
  <sheetFormatPr defaultRowHeight="15"/>
  <sheetData/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87"/>
  <sheetViews>
    <sheetView topLeftCell="A21" zoomScale="80" zoomScaleNormal="80" zoomScalePageLayoutView="80" workbookViewId="0">
      <selection activeCell="K31" sqref="K31"/>
    </sheetView>
  </sheetViews>
  <sheetFormatPr defaultColWidth="8.85546875" defaultRowHeight="15.75"/>
  <cols>
    <col min="1" max="1" width="5.42578125" style="104" bestFit="1" customWidth="1"/>
    <col min="2" max="2" width="55.85546875" style="121" customWidth="1"/>
    <col min="3" max="3" width="39.42578125" style="104" bestFit="1" customWidth="1"/>
    <col min="4" max="4" width="1.5703125" style="121" customWidth="1"/>
    <col min="5" max="5" width="16.85546875" style="121" customWidth="1"/>
    <col min="6" max="6" width="1.5703125" style="121" customWidth="1"/>
    <col min="7" max="7" width="16.85546875" style="121" customWidth="1"/>
    <col min="8" max="8" width="1.5703125" style="121" customWidth="1"/>
    <col min="9" max="9" width="16.85546875" style="121" customWidth="1"/>
    <col min="10" max="10" width="1.5703125" style="121" customWidth="1"/>
    <col min="11" max="11" width="34.5703125" style="121" customWidth="1"/>
    <col min="12" max="12" width="5.42578125" style="104" bestFit="1" customWidth="1"/>
    <col min="13" max="13" width="8.85546875" style="121"/>
    <col min="14" max="14" width="38.140625" style="121" customWidth="1"/>
    <col min="15" max="16384" width="8.85546875" style="121"/>
  </cols>
  <sheetData>
    <row r="1" spans="1:14">
      <c r="A1" s="104" t="s">
        <v>183</v>
      </c>
    </row>
    <row r="2" spans="1:14">
      <c r="A2" s="121"/>
      <c r="B2" s="1350" t="s">
        <v>0</v>
      </c>
      <c r="C2" s="1350"/>
      <c r="D2" s="1350"/>
      <c r="E2" s="1350"/>
      <c r="F2" s="1350"/>
      <c r="G2" s="1350"/>
      <c r="H2" s="1350"/>
      <c r="I2" s="1350"/>
      <c r="J2" s="1350"/>
      <c r="K2" s="1350"/>
      <c r="N2" s="363"/>
    </row>
    <row r="3" spans="1:14">
      <c r="A3" s="121"/>
      <c r="B3" s="1350" t="s">
        <v>184</v>
      </c>
      <c r="C3" s="1350"/>
      <c r="D3" s="1350"/>
      <c r="E3" s="1350"/>
      <c r="F3" s="1350"/>
      <c r="G3" s="1350"/>
      <c r="H3" s="1350"/>
      <c r="I3" s="1350"/>
      <c r="J3" s="1350"/>
      <c r="K3" s="1350"/>
      <c r="N3" s="363"/>
    </row>
    <row r="4" spans="1:14">
      <c r="A4" s="121"/>
      <c r="B4" s="1350" t="s">
        <v>185</v>
      </c>
      <c r="C4" s="1350"/>
      <c r="D4" s="1350"/>
      <c r="E4" s="1350"/>
      <c r="F4" s="1350"/>
      <c r="G4" s="1350"/>
      <c r="H4" s="1351"/>
      <c r="I4" s="1351"/>
      <c r="J4" s="1351"/>
      <c r="K4" s="1351"/>
    </row>
    <row r="5" spans="1:14">
      <c r="B5" s="1352" t="str">
        <f>'A. Sec.1 - Direct Maintenance'!B5</f>
        <v>Base Period &amp; True-Up Period 12 - Months Ending December 31, 2025</v>
      </c>
      <c r="C5" s="1352"/>
      <c r="D5" s="1352"/>
      <c r="E5" s="1352"/>
      <c r="F5" s="1352"/>
      <c r="G5" s="1352"/>
      <c r="H5" s="1353"/>
      <c r="I5" s="1353"/>
      <c r="J5" s="1353"/>
      <c r="K5" s="1353"/>
      <c r="N5" s="111"/>
    </row>
    <row r="6" spans="1:14">
      <c r="B6" s="1354" t="s">
        <v>3</v>
      </c>
      <c r="C6" s="1351"/>
      <c r="D6" s="1351"/>
      <c r="E6" s="1351"/>
      <c r="F6" s="1351"/>
      <c r="G6" s="1351"/>
      <c r="H6" s="1351"/>
      <c r="I6" s="1351"/>
      <c r="J6" s="1351"/>
      <c r="K6" s="1351"/>
      <c r="N6" s="363"/>
    </row>
    <row r="7" spans="1:14">
      <c r="B7" s="1103"/>
      <c r="C7" s="94"/>
      <c r="D7" s="95"/>
      <c r="E7" s="95"/>
      <c r="F7" s="95"/>
      <c r="G7" s="95"/>
      <c r="H7" s="95"/>
      <c r="I7" s="95"/>
      <c r="J7" s="95"/>
      <c r="K7" s="95"/>
      <c r="N7" s="363"/>
    </row>
    <row r="8" spans="1:14">
      <c r="A8" s="104" t="s">
        <v>4</v>
      </c>
      <c r="B8" s="94"/>
      <c r="C8" s="210" t="s">
        <v>186</v>
      </c>
      <c r="D8" s="94"/>
      <c r="E8" s="316" t="s">
        <v>77</v>
      </c>
      <c r="F8" s="104"/>
      <c r="G8" s="316" t="s">
        <v>78</v>
      </c>
      <c r="H8" s="104"/>
      <c r="I8" s="316" t="s">
        <v>187</v>
      </c>
      <c r="J8" s="94"/>
      <c r="L8" s="104" t="s">
        <v>4</v>
      </c>
    </row>
    <row r="9" spans="1:14">
      <c r="A9" s="104" t="s">
        <v>5</v>
      </c>
      <c r="B9" s="94"/>
      <c r="C9" s="844" t="s">
        <v>188</v>
      </c>
      <c r="D9" s="94"/>
      <c r="E9" s="845" t="str">
        <f>"31-Dec-"&amp;RIGHT(Automation!$B$3-1,2)</f>
        <v>31-Dec-24</v>
      </c>
      <c r="F9" s="94"/>
      <c r="G9" s="846" t="str">
        <f>"31-Dec-"&amp;RIGHT(Automation!$B$3,2)</f>
        <v>31-Dec-25</v>
      </c>
      <c r="H9" s="94"/>
      <c r="I9" s="847" t="s">
        <v>189</v>
      </c>
      <c r="J9" s="94"/>
      <c r="K9" s="848" t="s">
        <v>8</v>
      </c>
      <c r="L9" s="104" t="s">
        <v>5</v>
      </c>
      <c r="N9" s="190"/>
    </row>
    <row r="10" spans="1:14">
      <c r="E10" s="364"/>
      <c r="G10" s="364"/>
      <c r="H10" s="364"/>
      <c r="I10" s="364"/>
      <c r="J10" s="364"/>
      <c r="K10" s="364"/>
    </row>
    <row r="11" spans="1:14" ht="18.75">
      <c r="A11" s="104">
        <v>1</v>
      </c>
      <c r="B11" s="121" t="s">
        <v>866</v>
      </c>
      <c r="C11" s="104" t="s">
        <v>885</v>
      </c>
      <c r="E11" s="294"/>
      <c r="G11" s="294"/>
      <c r="H11" s="359"/>
      <c r="I11" s="323">
        <f>'AD-1'!F31</f>
        <v>605411.75423846149</v>
      </c>
      <c r="J11" s="1205" t="s">
        <v>1010</v>
      </c>
      <c r="K11" s="365" t="str">
        <f>"AD-1; Line "&amp;'AD-1'!A31</f>
        <v>AD-1; Line 18</v>
      </c>
      <c r="L11" s="104">
        <f>A11</f>
        <v>1</v>
      </c>
    </row>
    <row r="12" spans="1:14">
      <c r="A12" s="104">
        <f t="shared" ref="A12:A45" si="0">+A11+1</f>
        <v>2</v>
      </c>
      <c r="B12" s="121" t="s">
        <v>183</v>
      </c>
      <c r="E12" s="294"/>
      <c r="G12" s="294"/>
      <c r="H12" s="288"/>
      <c r="I12" s="294"/>
      <c r="J12" s="288"/>
      <c r="K12" s="365"/>
      <c r="L12" s="104">
        <f t="shared" ref="L12:L45" si="1">+L11+1</f>
        <v>2</v>
      </c>
    </row>
    <row r="13" spans="1:14" ht="18.75">
      <c r="A13" s="104">
        <f t="shared" si="0"/>
        <v>3</v>
      </c>
      <c r="B13" s="121" t="s">
        <v>867</v>
      </c>
      <c r="C13" s="104" t="s">
        <v>885</v>
      </c>
      <c r="E13" s="294"/>
      <c r="G13" s="294"/>
      <c r="H13" s="359"/>
      <c r="I13" s="326">
        <f>'AD-2'!E31</f>
        <v>0</v>
      </c>
      <c r="J13" s="285"/>
      <c r="K13" s="365" t="str">
        <f>"AD-2; Line "&amp;'AD-2'!A31</f>
        <v>AD-2; Line 18</v>
      </c>
      <c r="L13" s="104">
        <f t="shared" si="1"/>
        <v>3</v>
      </c>
    </row>
    <row r="14" spans="1:14">
      <c r="A14" s="104">
        <f t="shared" si="0"/>
        <v>4</v>
      </c>
      <c r="E14" s="294"/>
      <c r="F14" s="95"/>
      <c r="G14" s="294"/>
      <c r="H14" s="288"/>
      <c r="I14" s="294"/>
      <c r="J14" s="288"/>
      <c r="K14" s="365"/>
      <c r="L14" s="104">
        <f t="shared" si="1"/>
        <v>4</v>
      </c>
    </row>
    <row r="15" spans="1:14" ht="18.75">
      <c r="A15" s="104">
        <f t="shared" si="0"/>
        <v>5</v>
      </c>
      <c r="B15" s="121" t="s">
        <v>868</v>
      </c>
      <c r="E15" s="294"/>
      <c r="F15" s="95"/>
      <c r="G15" s="294"/>
      <c r="H15" s="359"/>
      <c r="I15" s="326">
        <f>'AD-3'!E31</f>
        <v>0</v>
      </c>
      <c r="J15" s="288"/>
      <c r="K15" s="365" t="str">
        <f>"AD-3; Line "&amp;'AD-3'!A31</f>
        <v>AD-3; Line 18</v>
      </c>
      <c r="L15" s="104">
        <f t="shared" si="1"/>
        <v>5</v>
      </c>
    </row>
    <row r="16" spans="1:14">
      <c r="A16" s="104">
        <f t="shared" si="0"/>
        <v>6</v>
      </c>
      <c r="E16" s="294"/>
      <c r="F16" s="95"/>
      <c r="G16" s="294"/>
      <c r="H16" s="288"/>
      <c r="I16" s="294"/>
      <c r="J16" s="288"/>
      <c r="K16" s="365"/>
      <c r="L16" s="104">
        <f t="shared" si="1"/>
        <v>6</v>
      </c>
    </row>
    <row r="17" spans="1:14" ht="18.75">
      <c r="A17" s="104">
        <f t="shared" si="0"/>
        <v>7</v>
      </c>
      <c r="B17" s="121" t="s">
        <v>1075</v>
      </c>
      <c r="C17" s="104" t="s">
        <v>885</v>
      </c>
      <c r="E17" s="293"/>
      <c r="F17" s="95"/>
      <c r="G17" s="293"/>
      <c r="H17" s="354"/>
      <c r="I17" s="318">
        <f>'AD-4'!F31</f>
        <v>619847.75273230788</v>
      </c>
      <c r="J17" s="285"/>
      <c r="K17" s="365" t="str">
        <f>"AD-4; Line "&amp;'AD-4'!A31</f>
        <v>AD-4; Line 18</v>
      </c>
      <c r="L17" s="104">
        <f t="shared" si="1"/>
        <v>7</v>
      </c>
    </row>
    <row r="18" spans="1:14">
      <c r="A18" s="104">
        <f t="shared" si="0"/>
        <v>8</v>
      </c>
      <c r="E18" s="293"/>
      <c r="F18" s="95"/>
      <c r="G18" s="293"/>
      <c r="H18" s="288"/>
      <c r="I18" s="293"/>
      <c r="J18" s="288"/>
      <c r="K18" s="365"/>
      <c r="L18" s="104">
        <f t="shared" si="1"/>
        <v>8</v>
      </c>
    </row>
    <row r="19" spans="1:14" ht="18.75">
      <c r="A19" s="104">
        <f>+A18+1</f>
        <v>9</v>
      </c>
      <c r="B19" s="121" t="s">
        <v>1076</v>
      </c>
      <c r="C19" s="104" t="s">
        <v>960</v>
      </c>
      <c r="E19" s="357">
        <f>'AD-5'!F15</f>
        <v>13028441.029023826</v>
      </c>
      <c r="F19" s="1205" t="s">
        <v>1010</v>
      </c>
      <c r="G19" s="357">
        <f>'AD-5'!F17</f>
        <v>13259817.22608323</v>
      </c>
      <c r="H19" s="354"/>
      <c r="I19" s="293">
        <f>(E19+G19)/2</f>
        <v>13144129.127553528</v>
      </c>
      <c r="J19" s="288"/>
      <c r="K19" s="366" t="str">
        <f>"AD-5; Line "&amp;'AD-5'!A20</f>
        <v>AD-5; Line 6</v>
      </c>
      <c r="L19" s="104">
        <f>+L18+1</f>
        <v>9</v>
      </c>
    </row>
    <row r="20" spans="1:14">
      <c r="A20" s="104">
        <f t="shared" si="0"/>
        <v>10</v>
      </c>
      <c r="E20" s="293"/>
      <c r="G20" s="293"/>
      <c r="H20" s="288"/>
      <c r="I20" s="293"/>
      <c r="J20" s="288"/>
      <c r="K20" s="367"/>
      <c r="L20" s="104">
        <f t="shared" si="1"/>
        <v>10</v>
      </c>
    </row>
    <row r="21" spans="1:14" ht="18.75">
      <c r="A21" s="104">
        <f t="shared" si="0"/>
        <v>11</v>
      </c>
      <c r="B21" s="121" t="s">
        <v>190</v>
      </c>
      <c r="E21" s="354"/>
      <c r="G21" s="354"/>
      <c r="H21" s="354"/>
      <c r="I21" s="319">
        <f>'AD-6'!F36</f>
        <v>9033668.2530016713</v>
      </c>
      <c r="J21" s="1205" t="s">
        <v>1010</v>
      </c>
      <c r="K21" s="366" t="str">
        <f>"AD-6; Line "&amp;'AD-6'!A36</f>
        <v>AD-6; Line 23</v>
      </c>
      <c r="L21" s="104">
        <f t="shared" si="1"/>
        <v>11</v>
      </c>
      <c r="N21" s="130"/>
    </row>
    <row r="22" spans="1:14">
      <c r="A22" s="104">
        <f t="shared" si="0"/>
        <v>12</v>
      </c>
      <c r="E22" s="354"/>
      <c r="G22" s="354"/>
      <c r="H22" s="354"/>
      <c r="I22" s="308"/>
      <c r="J22" s="285"/>
      <c r="K22" s="366"/>
      <c r="L22" s="104">
        <f t="shared" si="1"/>
        <v>12</v>
      </c>
    </row>
    <row r="23" spans="1:14" ht="18.75">
      <c r="A23" s="104">
        <f t="shared" si="0"/>
        <v>13</v>
      </c>
      <c r="B23" s="121" t="s">
        <v>191</v>
      </c>
      <c r="E23" s="354"/>
      <c r="G23" s="354"/>
      <c r="H23" s="354"/>
      <c r="I23" s="319">
        <f>'AD-7'!E32</f>
        <v>0</v>
      </c>
      <c r="J23" s="285"/>
      <c r="K23" s="368" t="str">
        <f>"AD-7; Line "&amp;'AD-7'!A32</f>
        <v>AD-7; Line 18</v>
      </c>
      <c r="L23" s="104">
        <f t="shared" si="1"/>
        <v>13</v>
      </c>
    </row>
    <row r="24" spans="1:14">
      <c r="A24" s="104">
        <f t="shared" si="0"/>
        <v>14</v>
      </c>
      <c r="E24" s="293"/>
      <c r="G24" s="293"/>
      <c r="H24" s="288"/>
      <c r="I24" s="293"/>
      <c r="J24" s="288"/>
      <c r="K24" s="367"/>
      <c r="L24" s="104">
        <f t="shared" si="1"/>
        <v>14</v>
      </c>
    </row>
    <row r="25" spans="1:14" ht="18.75">
      <c r="A25" s="104">
        <f t="shared" si="0"/>
        <v>15</v>
      </c>
      <c r="B25" s="121" t="s">
        <v>1077</v>
      </c>
      <c r="C25" s="104" t="s">
        <v>960</v>
      </c>
      <c r="D25" s="169"/>
      <c r="E25" s="318">
        <f>'AD-8'!C14</f>
        <v>0</v>
      </c>
      <c r="F25" s="1205" t="s">
        <v>1010</v>
      </c>
      <c r="G25" s="318">
        <f>'AD-8'!C16</f>
        <v>0</v>
      </c>
      <c r="H25" s="288"/>
      <c r="I25" s="293">
        <f>(E25+G25)/2</f>
        <v>0</v>
      </c>
      <c r="J25" s="321"/>
      <c r="K25" s="368" t="str">
        <f>"AD-8; Line "&amp;'AD-8'!A19</f>
        <v>AD-8; Line 6</v>
      </c>
      <c r="L25" s="104">
        <f t="shared" si="1"/>
        <v>15</v>
      </c>
    </row>
    <row r="26" spans="1:14">
      <c r="A26" s="104">
        <f t="shared" si="0"/>
        <v>16</v>
      </c>
      <c r="E26" s="293"/>
      <c r="G26" s="293"/>
      <c r="H26" s="288"/>
      <c r="I26" s="293"/>
      <c r="J26" s="288"/>
      <c r="K26" s="367"/>
      <c r="L26" s="104">
        <f t="shared" si="1"/>
        <v>16</v>
      </c>
    </row>
    <row r="27" spans="1:14" ht="18.75">
      <c r="A27" s="104">
        <f t="shared" si="0"/>
        <v>17</v>
      </c>
      <c r="B27" s="121" t="s">
        <v>1078</v>
      </c>
      <c r="C27" s="104" t="s">
        <v>960</v>
      </c>
      <c r="E27" s="318">
        <f>'AD-9'!C14</f>
        <v>289481.7892100013</v>
      </c>
      <c r="F27" s="1205" t="s">
        <v>1010</v>
      </c>
      <c r="G27" s="318">
        <f>'AD-9'!C16</f>
        <v>325936.31200000027</v>
      </c>
      <c r="H27" s="354"/>
      <c r="I27" s="293">
        <f>(E27+G27)/2</f>
        <v>307709.05060500081</v>
      </c>
      <c r="J27" s="288"/>
      <c r="K27" s="366" t="str">
        <f>"AD-9; Line "&amp;'AD-9'!A19</f>
        <v>AD-9; Line 6</v>
      </c>
      <c r="L27" s="104">
        <f>+L26+1</f>
        <v>17</v>
      </c>
    </row>
    <row r="28" spans="1:14">
      <c r="A28" s="104">
        <f t="shared" si="0"/>
        <v>18</v>
      </c>
      <c r="E28" s="294"/>
      <c r="F28" s="95"/>
      <c r="G28" s="294"/>
      <c r="H28" s="288"/>
      <c r="I28" s="294"/>
      <c r="J28" s="288"/>
      <c r="K28" s="366"/>
      <c r="L28" s="104">
        <f>+L27+1</f>
        <v>18</v>
      </c>
    </row>
    <row r="29" spans="1:14" ht="18.75">
      <c r="A29" s="104">
        <f t="shared" si="0"/>
        <v>19</v>
      </c>
      <c r="B29" s="121" t="s">
        <v>1079</v>
      </c>
      <c r="E29" s="318">
        <f>'AD-10'!D15</f>
        <v>1958808.0183976002</v>
      </c>
      <c r="F29" s="95"/>
      <c r="G29" s="318">
        <f>'AD-10'!D19</f>
        <v>1983122.6673092998</v>
      </c>
      <c r="H29" s="354"/>
      <c r="I29" s="849">
        <f>(E29+G29)/2</f>
        <v>1970965.34285345</v>
      </c>
      <c r="J29" s="288"/>
      <c r="K29" s="366" t="str">
        <f>"AD-10; Line "&amp;'AD-10'!A22</f>
        <v>AD-10; Line 10</v>
      </c>
      <c r="L29" s="104">
        <f t="shared" si="1"/>
        <v>19</v>
      </c>
    </row>
    <row r="30" spans="1:14">
      <c r="A30" s="104">
        <f t="shared" si="0"/>
        <v>20</v>
      </c>
      <c r="E30" s="293"/>
      <c r="F30" s="95"/>
      <c r="G30" s="293"/>
      <c r="H30" s="288"/>
      <c r="I30" s="293"/>
      <c r="J30" s="288"/>
      <c r="K30" s="365"/>
      <c r="L30" s="104">
        <f t="shared" si="1"/>
        <v>20</v>
      </c>
    </row>
    <row r="31" spans="1:14" ht="16.5" thickBot="1">
      <c r="A31" s="104">
        <f t="shared" si="0"/>
        <v>21</v>
      </c>
      <c r="B31" s="121" t="s">
        <v>192</v>
      </c>
      <c r="E31" s="282"/>
      <c r="F31" s="369"/>
      <c r="G31" s="282"/>
      <c r="H31" s="280"/>
      <c r="I31" s="281">
        <f>I11+I13+I15+I17+I19+I21+I23+I25+I27+I29</f>
        <v>25681731.280984417</v>
      </c>
      <c r="J31" s="285"/>
      <c r="K31" s="365" t="str">
        <f>"Sum Lines "&amp;A11&amp;" thru "&amp;A29</f>
        <v>Sum Lines 1 thru 19</v>
      </c>
      <c r="L31" s="104">
        <f t="shared" si="1"/>
        <v>21</v>
      </c>
      <c r="M31" s="370"/>
    </row>
    <row r="32" spans="1:14" ht="16.5" thickTop="1">
      <c r="A32" s="104">
        <f t="shared" si="0"/>
        <v>22</v>
      </c>
      <c r="E32" s="371"/>
      <c r="G32" s="371"/>
      <c r="H32" s="287"/>
      <c r="I32" s="371"/>
      <c r="J32" s="287"/>
      <c r="K32" s="365" t="s">
        <v>183</v>
      </c>
      <c r="L32" s="104">
        <f t="shared" si="1"/>
        <v>22</v>
      </c>
    </row>
    <row r="33" spans="1:13">
      <c r="A33" s="104">
        <f t="shared" si="0"/>
        <v>23</v>
      </c>
      <c r="B33" s="121" t="s">
        <v>193</v>
      </c>
      <c r="E33" s="372"/>
      <c r="G33" s="372"/>
      <c r="H33" s="287"/>
      <c r="I33" s="850">
        <f>'Stmt AI'!E27</f>
        <v>0.11512030018555539</v>
      </c>
      <c r="J33" s="287"/>
      <c r="K33" s="365" t="str">
        <f>"Statement AI; Line "&amp;'Stmt AI'!A27</f>
        <v>Statement AI; Line 17</v>
      </c>
      <c r="L33" s="104">
        <f t="shared" si="1"/>
        <v>23</v>
      </c>
    </row>
    <row r="34" spans="1:13">
      <c r="A34" s="104">
        <f t="shared" si="0"/>
        <v>24</v>
      </c>
      <c r="E34" s="371"/>
      <c r="G34" s="371"/>
      <c r="H34" s="287"/>
      <c r="I34" s="371"/>
      <c r="J34" s="287"/>
      <c r="K34" s="365"/>
      <c r="L34" s="104">
        <f t="shared" si="1"/>
        <v>24</v>
      </c>
    </row>
    <row r="35" spans="1:13">
      <c r="A35" s="104">
        <f t="shared" si="0"/>
        <v>25</v>
      </c>
      <c r="B35" s="121" t="s">
        <v>194</v>
      </c>
      <c r="E35" s="159"/>
      <c r="F35" s="159"/>
      <c r="G35" s="159"/>
      <c r="H35" s="373"/>
      <c r="I35" s="297">
        <f>I21+I23</f>
        <v>9033668.2530016713</v>
      </c>
      <c r="J35" s="285"/>
      <c r="K35" s="374" t="str">
        <f>"Line "&amp;A21&amp;" + Line "&amp;A23</f>
        <v>Line 11 + Line 13</v>
      </c>
      <c r="L35" s="104">
        <f t="shared" si="1"/>
        <v>25</v>
      </c>
    </row>
    <row r="36" spans="1:13">
      <c r="A36" s="104">
        <f t="shared" si="0"/>
        <v>26</v>
      </c>
      <c r="E36" s="371"/>
      <c r="G36" s="371"/>
      <c r="H36" s="287"/>
      <c r="I36" s="371"/>
      <c r="J36" s="287"/>
      <c r="K36" s="365"/>
      <c r="L36" s="104">
        <f t="shared" si="1"/>
        <v>26</v>
      </c>
    </row>
    <row r="37" spans="1:13">
      <c r="A37" s="104">
        <f t="shared" si="0"/>
        <v>27</v>
      </c>
      <c r="B37" s="121" t="s">
        <v>195</v>
      </c>
      <c r="E37" s="165"/>
      <c r="G37" s="165"/>
      <c r="H37" s="287"/>
      <c r="I37" s="802">
        <f>I25*I33</f>
        <v>0</v>
      </c>
      <c r="J37" s="285"/>
      <c r="K37" s="374" t="str">
        <f>"Line "&amp;A25&amp;" x Line "&amp;A33</f>
        <v>Line 15 x Line 23</v>
      </c>
      <c r="L37" s="104">
        <f t="shared" si="1"/>
        <v>27</v>
      </c>
      <c r="M37" s="370"/>
    </row>
    <row r="38" spans="1:13">
      <c r="A38" s="104">
        <f t="shared" si="0"/>
        <v>28</v>
      </c>
      <c r="E38" s="371"/>
      <c r="G38" s="371"/>
      <c r="H38" s="287"/>
      <c r="I38" s="375"/>
      <c r="J38" s="287"/>
      <c r="K38" s="365"/>
      <c r="L38" s="104">
        <f t="shared" si="1"/>
        <v>28</v>
      </c>
    </row>
    <row r="39" spans="1:13">
      <c r="A39" s="104">
        <f t="shared" si="0"/>
        <v>29</v>
      </c>
      <c r="B39" s="121" t="s">
        <v>196</v>
      </c>
      <c r="E39" s="165"/>
      <c r="G39" s="165"/>
      <c r="H39" s="287"/>
      <c r="I39" s="802">
        <f>I27*I33</f>
        <v>35423.558275459945</v>
      </c>
      <c r="J39" s="287"/>
      <c r="K39" s="374" t="str">
        <f>"Line "&amp;A27&amp;" x Line "&amp;A33</f>
        <v>Line 17 x Line 23</v>
      </c>
      <c r="L39" s="104">
        <f t="shared" si="1"/>
        <v>29</v>
      </c>
      <c r="M39" s="370"/>
    </row>
    <row r="40" spans="1:13">
      <c r="A40" s="104">
        <f t="shared" si="0"/>
        <v>30</v>
      </c>
      <c r="E40" s="165"/>
      <c r="G40" s="165"/>
      <c r="H40" s="287"/>
      <c r="I40" s="376"/>
      <c r="J40" s="287"/>
      <c r="K40" s="365"/>
      <c r="L40" s="104">
        <f t="shared" si="1"/>
        <v>30</v>
      </c>
      <c r="M40" s="370"/>
    </row>
    <row r="41" spans="1:13">
      <c r="A41" s="104">
        <f t="shared" si="0"/>
        <v>31</v>
      </c>
      <c r="B41" s="121" t="s">
        <v>197</v>
      </c>
      <c r="E41" s="165"/>
      <c r="G41" s="165"/>
      <c r="H41" s="287"/>
      <c r="I41" s="836">
        <f>I29*I33</f>
        <v>226898.12192461526</v>
      </c>
      <c r="J41" s="287"/>
      <c r="K41" s="374" t="str">
        <f>"Line "&amp;A29&amp;" x Line "&amp;A33</f>
        <v>Line 19 x Line 23</v>
      </c>
      <c r="L41" s="104">
        <f t="shared" si="1"/>
        <v>31</v>
      </c>
      <c r="M41" s="370"/>
    </row>
    <row r="42" spans="1:13">
      <c r="A42" s="104">
        <f t="shared" si="0"/>
        <v>32</v>
      </c>
      <c r="B42" s="121" t="s">
        <v>183</v>
      </c>
      <c r="E42" s="377"/>
      <c r="G42" s="377"/>
      <c r="H42" s="287"/>
      <c r="I42" s="378"/>
      <c r="J42" s="287"/>
      <c r="K42" s="365"/>
      <c r="L42" s="104">
        <f t="shared" si="1"/>
        <v>32</v>
      </c>
    </row>
    <row r="43" spans="1:13" ht="16.5" thickBot="1">
      <c r="A43" s="104">
        <f t="shared" si="0"/>
        <v>33</v>
      </c>
      <c r="B43" s="121" t="s">
        <v>198</v>
      </c>
      <c r="E43" s="165"/>
      <c r="G43" s="165"/>
      <c r="H43" s="379"/>
      <c r="I43" s="380">
        <f>I35+I37+I39+I41</f>
        <v>9295989.9332017452</v>
      </c>
      <c r="J43" s="285"/>
      <c r="K43" s="374" t="str">
        <f>"Sum Lines "&amp;A35&amp;" thru "&amp;A41</f>
        <v>Sum Lines 25 thru 31</v>
      </c>
      <c r="L43" s="104">
        <f t="shared" si="1"/>
        <v>33</v>
      </c>
      <c r="M43" s="370"/>
    </row>
    <row r="44" spans="1:13" ht="16.5" thickTop="1">
      <c r="A44" s="104">
        <f t="shared" si="0"/>
        <v>34</v>
      </c>
      <c r="E44" s="381"/>
      <c r="G44" s="381"/>
      <c r="H44" s="379"/>
      <c r="I44" s="382"/>
      <c r="J44" s="379"/>
      <c r="K44" s="365"/>
      <c r="L44" s="104">
        <f t="shared" si="1"/>
        <v>34</v>
      </c>
    </row>
    <row r="45" spans="1:13" ht="19.5" thickBot="1">
      <c r="A45" s="104">
        <f t="shared" si="0"/>
        <v>35</v>
      </c>
      <c r="B45" s="121" t="s">
        <v>1080</v>
      </c>
      <c r="E45" s="383"/>
      <c r="G45" s="383"/>
      <c r="H45" s="379"/>
      <c r="I45" s="384">
        <f>I43/I31</f>
        <v>0.36196897442365172</v>
      </c>
      <c r="J45" s="285"/>
      <c r="K45" s="374" t="str">
        <f>"Line "&amp;A43&amp;" / Line "&amp;A31</f>
        <v>Line 33 / Line 21</v>
      </c>
      <c r="L45" s="104">
        <f t="shared" si="1"/>
        <v>35</v>
      </c>
      <c r="M45" s="370"/>
    </row>
    <row r="46" spans="1:13" ht="16.5" thickTop="1">
      <c r="E46" s="94"/>
      <c r="G46" s="385"/>
      <c r="H46" s="266"/>
      <c r="I46" s="266"/>
      <c r="J46" s="266"/>
      <c r="K46" s="104"/>
    </row>
    <row r="47" spans="1:13">
      <c r="E47" s="94"/>
      <c r="G47" s="385"/>
      <c r="H47" s="266"/>
      <c r="I47" s="266"/>
      <c r="J47" s="266"/>
      <c r="K47" s="104"/>
    </row>
    <row r="48" spans="1:13" ht="15.75" customHeight="1">
      <c r="A48" s="1205" t="s">
        <v>1010</v>
      </c>
      <c r="B48" s="1349" t="s">
        <v>1088</v>
      </c>
      <c r="C48" s="1349"/>
      <c r="D48" s="1349"/>
      <c r="E48" s="1349"/>
      <c r="F48" s="1349"/>
      <c r="G48" s="1349"/>
      <c r="H48" s="1349"/>
      <c r="I48" s="1349"/>
      <c r="J48" s="1349"/>
      <c r="K48" s="1349"/>
      <c r="M48" s="111"/>
    </row>
    <row r="49" spans="1:14">
      <c r="B49" s="1349"/>
      <c r="C49" s="1349"/>
      <c r="D49" s="1349"/>
      <c r="E49" s="1349"/>
      <c r="F49" s="1349"/>
      <c r="G49" s="1349"/>
      <c r="H49" s="1349"/>
      <c r="I49" s="1349"/>
      <c r="J49" s="1349"/>
      <c r="K49" s="1349"/>
      <c r="M49" s="111"/>
    </row>
    <row r="50" spans="1:14">
      <c r="B50" s="1349"/>
      <c r="C50" s="1349"/>
      <c r="D50" s="1349"/>
      <c r="E50" s="1349"/>
      <c r="F50" s="1349"/>
      <c r="G50" s="1349"/>
      <c r="H50" s="1349"/>
      <c r="I50" s="1349"/>
      <c r="J50" s="1349"/>
      <c r="K50" s="1349"/>
    </row>
    <row r="51" spans="1:14" ht="8.25" customHeight="1">
      <c r="B51" s="1327"/>
      <c r="C51" s="1327"/>
      <c r="D51" s="1327"/>
      <c r="E51" s="1327"/>
      <c r="F51" s="1327"/>
      <c r="G51" s="1327"/>
      <c r="H51" s="1327"/>
      <c r="I51" s="1327"/>
      <c r="J51" s="1327"/>
      <c r="K51" s="1327"/>
    </row>
    <row r="52" spans="1:14" ht="18.75">
      <c r="A52" s="305">
        <v>1</v>
      </c>
      <c r="B52" s="16" t="s">
        <v>199</v>
      </c>
      <c r="E52" s="94"/>
      <c r="G52" s="385"/>
      <c r="H52" s="266"/>
      <c r="I52" s="266"/>
      <c r="J52" s="266"/>
      <c r="K52" s="104"/>
    </row>
    <row r="53" spans="1:14" ht="18.75">
      <c r="A53" s="120">
        <v>2</v>
      </c>
      <c r="B53" s="16" t="s">
        <v>200</v>
      </c>
      <c r="E53" s="94"/>
      <c r="G53" s="385"/>
      <c r="H53" s="266"/>
      <c r="I53" s="266"/>
      <c r="J53" s="266"/>
      <c r="K53" s="104"/>
    </row>
    <row r="54" spans="1:14" ht="18.75">
      <c r="A54" s="120">
        <v>3</v>
      </c>
      <c r="B54" s="16" t="s">
        <v>201</v>
      </c>
    </row>
    <row r="55" spans="1:14" ht="18.75">
      <c r="A55" s="120">
        <v>4</v>
      </c>
      <c r="B55" s="16" t="s">
        <v>1081</v>
      </c>
    </row>
    <row r="56" spans="1:14" ht="18.75">
      <c r="A56" s="120">
        <v>5</v>
      </c>
      <c r="B56" s="16" t="s">
        <v>202</v>
      </c>
    </row>
    <row r="57" spans="1:14" ht="18.75">
      <c r="A57" s="120">
        <v>6</v>
      </c>
      <c r="B57" s="121" t="s">
        <v>203</v>
      </c>
      <c r="N57" s="169"/>
    </row>
    <row r="58" spans="1:14" ht="18.75">
      <c r="A58" s="120"/>
    </row>
    <row r="59" spans="1:14" ht="18.75">
      <c r="A59" s="120"/>
      <c r="N59" s="169"/>
    </row>
    <row r="60" spans="1:14" ht="18.75">
      <c r="A60" s="120"/>
      <c r="B60" s="1328"/>
      <c r="C60" s="1327"/>
      <c r="D60" s="1327"/>
      <c r="E60" s="1327"/>
      <c r="F60" s="1327"/>
      <c r="G60" s="1327"/>
      <c r="H60" s="1327"/>
      <c r="I60" s="1327"/>
      <c r="J60" s="1327"/>
      <c r="K60" s="1327"/>
      <c r="N60" s="169"/>
    </row>
    <row r="61" spans="1:14" ht="18.75">
      <c r="A61" s="120"/>
      <c r="B61" s="1327"/>
      <c r="C61" s="1327"/>
      <c r="D61" s="1327"/>
      <c r="E61" s="1327"/>
      <c r="F61" s="1327"/>
      <c r="G61" s="1327"/>
      <c r="H61" s="1327"/>
      <c r="I61" s="1327"/>
      <c r="J61" s="1327"/>
      <c r="K61" s="1327"/>
      <c r="N61" s="169"/>
    </row>
    <row r="62" spans="1:14" ht="18.75">
      <c r="A62" s="120"/>
      <c r="B62" s="1327"/>
      <c r="C62" s="1327"/>
      <c r="D62" s="1327"/>
      <c r="E62" s="1327"/>
      <c r="F62" s="1327"/>
      <c r="G62" s="1327"/>
      <c r="H62" s="1327"/>
      <c r="I62" s="1327"/>
      <c r="J62" s="1327"/>
      <c r="K62" s="1327"/>
    </row>
    <row r="63" spans="1:14" ht="18.75">
      <c r="A63" s="120"/>
      <c r="B63" s="1327"/>
      <c r="C63" s="1327"/>
      <c r="D63" s="1327"/>
      <c r="E63" s="1327"/>
      <c r="F63" s="1327"/>
      <c r="G63" s="1327"/>
      <c r="H63" s="1327"/>
      <c r="I63" s="1327"/>
      <c r="J63" s="1327"/>
      <c r="K63" s="1327"/>
    </row>
    <row r="64" spans="1:14" ht="18.75">
      <c r="A64" s="120"/>
      <c r="B64" s="1327"/>
      <c r="C64" s="1327"/>
      <c r="D64" s="1327"/>
      <c r="E64" s="1327"/>
      <c r="F64" s="1327"/>
      <c r="G64" s="1327"/>
      <c r="H64" s="1327"/>
      <c r="I64" s="1327"/>
      <c r="J64" s="1327"/>
      <c r="K64" s="1327"/>
    </row>
    <row r="65" spans="1:11" ht="18.75">
      <c r="A65" s="120"/>
      <c r="B65" s="1327"/>
      <c r="C65" s="1327"/>
      <c r="D65" s="1327"/>
      <c r="E65" s="1327"/>
      <c r="F65" s="1327"/>
      <c r="G65" s="1327"/>
      <c r="H65" s="1327"/>
      <c r="I65" s="1327"/>
      <c r="J65" s="1327"/>
      <c r="K65" s="1327"/>
    </row>
    <row r="87" spans="7:7">
      <c r="G87" s="104"/>
    </row>
  </sheetData>
  <mergeCells count="6">
    <mergeCell ref="B48:K50"/>
    <mergeCell ref="B2:K2"/>
    <mergeCell ref="B3:K3"/>
    <mergeCell ref="B4:K4"/>
    <mergeCell ref="B5:K5"/>
    <mergeCell ref="B6:K6"/>
  </mergeCells>
  <printOptions horizontalCentered="1"/>
  <pageMargins left="0.5" right="0.5" top="0.5" bottom="0.5" header="0.25" footer="0.25"/>
  <pageSetup scale="48" orientation="portrait" r:id="rId1"/>
  <headerFooter scaleWithDoc="0">
    <oddFooter>&amp;C&amp;"Times New Roman,Regular"&amp;10AD</oddFooter>
  </headerFooter>
  <customProperties>
    <customPr name="_pios_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51"/>
  <sheetViews>
    <sheetView topLeftCell="A4" zoomScale="80" zoomScaleNormal="80" workbookViewId="0">
      <selection activeCell="F14" sqref="F14:F26"/>
    </sheetView>
  </sheetViews>
  <sheetFormatPr defaultColWidth="9.140625" defaultRowHeight="15.75"/>
  <cols>
    <col min="1" max="1" width="5.42578125" style="94" customWidth="1"/>
    <col min="2" max="2" width="35.42578125" style="95" customWidth="1"/>
    <col min="3" max="3" width="18.5703125" style="99" customWidth="1"/>
    <col min="4" max="4" width="3" style="99" customWidth="1"/>
    <col min="5" max="5" width="26.28515625" style="100" customWidth="1"/>
    <col min="6" max="6" width="18.5703125" style="95" customWidth="1"/>
    <col min="7" max="7" width="3.42578125" style="95" customWidth="1"/>
    <col min="8" max="8" width="62.5703125" style="95" customWidth="1"/>
    <col min="9" max="9" width="5.42578125" style="94" customWidth="1"/>
    <col min="10" max="10" width="24" style="95" customWidth="1"/>
    <col min="11" max="11" width="11" style="95" customWidth="1"/>
    <col min="12" max="12" width="7.42578125" style="95" customWidth="1"/>
    <col min="13" max="13" width="9.42578125" style="95" customWidth="1"/>
    <col min="14" max="14" width="14" style="95" customWidth="1"/>
    <col min="15" max="15" width="13.42578125" style="95" customWidth="1"/>
    <col min="16" max="16384" width="9.140625" style="95"/>
  </cols>
  <sheetData>
    <row r="2" spans="1:11">
      <c r="B2" s="1350" t="s">
        <v>0</v>
      </c>
      <c r="C2" s="1350"/>
      <c r="D2" s="1350"/>
      <c r="E2" s="1350"/>
      <c r="F2" s="1350"/>
      <c r="G2" s="1350"/>
      <c r="H2" s="1350"/>
    </row>
    <row r="3" spans="1:11">
      <c r="B3" s="1350" t="s">
        <v>204</v>
      </c>
      <c r="C3" s="1350"/>
      <c r="D3" s="1350"/>
      <c r="E3" s="1350"/>
      <c r="F3" s="1350"/>
      <c r="G3" s="1350"/>
      <c r="H3" s="1350"/>
    </row>
    <row r="4" spans="1:11">
      <c r="B4" s="1350" t="s">
        <v>205</v>
      </c>
      <c r="C4" s="1350"/>
      <c r="D4" s="1350"/>
      <c r="E4" s="1350"/>
      <c r="F4" s="1350"/>
      <c r="G4" s="1350"/>
      <c r="H4" s="1350"/>
    </row>
    <row r="5" spans="1:11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G5" s="1350"/>
      <c r="H5" s="1350"/>
    </row>
    <row r="6" spans="1:11">
      <c r="B6" s="1354" t="s">
        <v>3</v>
      </c>
      <c r="C6" s="1354"/>
      <c r="D6" s="1354"/>
      <c r="E6" s="1354"/>
      <c r="F6" s="1354"/>
      <c r="G6" s="1354"/>
      <c r="H6" s="1354"/>
    </row>
    <row r="7" spans="1:11">
      <c r="B7" s="96"/>
      <c r="C7" s="97"/>
      <c r="D7" s="97"/>
      <c r="E7" s="98"/>
      <c r="F7" s="96"/>
      <c r="G7" s="96"/>
      <c r="H7" s="96"/>
    </row>
    <row r="8" spans="1:11">
      <c r="B8" s="1350" t="s">
        <v>206</v>
      </c>
      <c r="C8" s="1350"/>
      <c r="D8" s="1350"/>
      <c r="E8" s="1350"/>
      <c r="F8" s="1350"/>
      <c r="G8" s="1350"/>
      <c r="H8" s="1350"/>
    </row>
    <row r="10" spans="1:11">
      <c r="B10" s="939"/>
      <c r="C10" s="1300" t="s">
        <v>80</v>
      </c>
      <c r="D10" s="738"/>
      <c r="E10" s="940"/>
      <c r="F10" s="1300"/>
      <c r="G10" s="738"/>
      <c r="H10" s="940"/>
    </row>
    <row r="11" spans="1:11">
      <c r="B11" s="101"/>
      <c r="C11" s="94" t="s">
        <v>207</v>
      </c>
      <c r="D11" s="106"/>
      <c r="E11" s="101"/>
      <c r="F11" s="1103" t="s">
        <v>207</v>
      </c>
      <c r="G11" s="102"/>
      <c r="H11" s="103"/>
    </row>
    <row r="12" spans="1:11">
      <c r="A12" s="104" t="s">
        <v>4</v>
      </c>
      <c r="B12" s="105"/>
      <c r="C12" s="94" t="s">
        <v>208</v>
      </c>
      <c r="D12" s="106"/>
      <c r="E12" s="101"/>
      <c r="F12" s="94" t="s">
        <v>208</v>
      </c>
      <c r="G12" s="106"/>
      <c r="H12" s="103"/>
      <c r="I12" s="104" t="s">
        <v>4</v>
      </c>
    </row>
    <row r="13" spans="1:11" ht="18.75">
      <c r="A13" s="104" t="s">
        <v>5</v>
      </c>
      <c r="B13" s="985" t="s">
        <v>123</v>
      </c>
      <c r="C13" s="1297" t="s">
        <v>209</v>
      </c>
      <c r="D13" s="1283"/>
      <c r="E13" s="985" t="s">
        <v>8</v>
      </c>
      <c r="F13" s="1297" t="s">
        <v>210</v>
      </c>
      <c r="G13" s="1283"/>
      <c r="H13" s="985" t="s">
        <v>8</v>
      </c>
      <c r="I13" s="104" t="s">
        <v>5</v>
      </c>
    </row>
    <row r="14" spans="1:11">
      <c r="A14" s="104">
        <v>1</v>
      </c>
      <c r="B14" s="107" t="str">
        <f>"Dec-"&amp;RIGHT(Automation!$B$3-1,2)</f>
        <v>Dec-24</v>
      </c>
      <c r="C14" s="282">
        <v>584632.43715000001</v>
      </c>
      <c r="D14" s="1205" t="s">
        <v>1010</v>
      </c>
      <c r="E14" s="109" t="s">
        <v>211</v>
      </c>
      <c r="F14" s="385">
        <v>600296.92223000003</v>
      </c>
      <c r="G14" s="1205" t="s">
        <v>1010</v>
      </c>
      <c r="H14" s="109" t="s">
        <v>886</v>
      </c>
      <c r="I14" s="104">
        <f>A14</f>
        <v>1</v>
      </c>
      <c r="J14" s="111"/>
      <c r="K14" s="111"/>
    </row>
    <row r="15" spans="1:11">
      <c r="A15" s="104">
        <f>A14+1</f>
        <v>2</v>
      </c>
      <c r="B15" s="107" t="str">
        <f>"Jan-"&amp;RIGHT(Automation!$B$3,2)</f>
        <v>Jan-25</v>
      </c>
      <c r="C15" s="130">
        <v>584715.23063999997</v>
      </c>
      <c r="D15" s="112"/>
      <c r="E15" s="113"/>
      <c r="F15" s="373">
        <v>600379.71571999998</v>
      </c>
      <c r="G15" s="114"/>
      <c r="H15" s="113"/>
      <c r="I15" s="104">
        <f>I14+1</f>
        <v>2</v>
      </c>
    </row>
    <row r="16" spans="1:11">
      <c r="A16" s="104">
        <f t="shared" ref="A16:A32" si="0">A15+1</f>
        <v>3</v>
      </c>
      <c r="B16" s="107" t="s">
        <v>212</v>
      </c>
      <c r="C16" s="130">
        <v>584827.73091000004</v>
      </c>
      <c r="D16" s="112"/>
      <c r="E16" s="113"/>
      <c r="F16" s="373">
        <v>600492.21599000006</v>
      </c>
      <c r="G16" s="114"/>
      <c r="H16" s="113"/>
      <c r="I16" s="104">
        <f t="shared" ref="I16:I32" si="1">I15+1</f>
        <v>3</v>
      </c>
    </row>
    <row r="17" spans="1:11">
      <c r="A17" s="104">
        <f t="shared" si="0"/>
        <v>4</v>
      </c>
      <c r="B17" s="107" t="s">
        <v>213</v>
      </c>
      <c r="C17" s="130">
        <v>590704.83398</v>
      </c>
      <c r="D17" s="112"/>
      <c r="E17" s="113"/>
      <c r="F17" s="373">
        <v>606369.31906000001</v>
      </c>
      <c r="G17" s="114"/>
      <c r="H17" s="113"/>
      <c r="I17" s="104">
        <f t="shared" si="1"/>
        <v>4</v>
      </c>
    </row>
    <row r="18" spans="1:11">
      <c r="A18" s="104">
        <f t="shared" si="0"/>
        <v>5</v>
      </c>
      <c r="B18" s="107" t="s">
        <v>214</v>
      </c>
      <c r="C18" s="130">
        <v>591400.51767999993</v>
      </c>
      <c r="D18" s="112"/>
      <c r="E18" s="113"/>
      <c r="F18" s="373">
        <v>607065.00275999994</v>
      </c>
      <c r="G18" s="114"/>
      <c r="H18" s="113"/>
      <c r="I18" s="104">
        <f t="shared" si="1"/>
        <v>5</v>
      </c>
    </row>
    <row r="19" spans="1:11">
      <c r="A19" s="104">
        <f t="shared" si="0"/>
        <v>6</v>
      </c>
      <c r="B19" s="107" t="s">
        <v>160</v>
      </c>
      <c r="C19" s="130">
        <v>591500.55914000003</v>
      </c>
      <c r="D19" s="112"/>
      <c r="E19" s="113"/>
      <c r="F19" s="373">
        <v>607165.04422000004</v>
      </c>
      <c r="G19" s="114"/>
      <c r="H19" s="113"/>
      <c r="I19" s="104">
        <f t="shared" si="1"/>
        <v>6</v>
      </c>
    </row>
    <row r="20" spans="1:11">
      <c r="A20" s="104">
        <f>A19+1</f>
        <v>7</v>
      </c>
      <c r="B20" s="107" t="s">
        <v>215</v>
      </c>
      <c r="C20" s="130">
        <v>591855.39881999989</v>
      </c>
      <c r="D20" s="112"/>
      <c r="E20" s="113"/>
      <c r="F20" s="373">
        <v>607519.8838999999</v>
      </c>
      <c r="G20" s="114"/>
      <c r="H20" s="113"/>
      <c r="I20" s="104">
        <f>I19+1</f>
        <v>7</v>
      </c>
    </row>
    <row r="21" spans="1:11">
      <c r="A21" s="104">
        <f t="shared" si="0"/>
        <v>8</v>
      </c>
      <c r="B21" s="107" t="s">
        <v>216</v>
      </c>
      <c r="C21" s="130">
        <v>591675.66486999986</v>
      </c>
      <c r="D21" s="112"/>
      <c r="E21" s="113"/>
      <c r="F21" s="373">
        <v>607340.14994999988</v>
      </c>
      <c r="G21" s="114"/>
      <c r="H21" s="113"/>
      <c r="I21" s="104">
        <f t="shared" si="1"/>
        <v>8</v>
      </c>
    </row>
    <row r="22" spans="1:11">
      <c r="A22" s="104">
        <f t="shared" si="0"/>
        <v>9</v>
      </c>
      <c r="B22" s="107" t="s">
        <v>217</v>
      </c>
      <c r="C22" s="130">
        <v>591675.80900999985</v>
      </c>
      <c r="D22" s="112"/>
      <c r="E22" s="113"/>
      <c r="F22" s="373">
        <v>607340.29408999986</v>
      </c>
      <c r="G22" s="114"/>
      <c r="H22" s="113"/>
      <c r="I22" s="104">
        <f t="shared" si="1"/>
        <v>9</v>
      </c>
    </row>
    <row r="23" spans="1:11">
      <c r="A23" s="104">
        <f t="shared" si="0"/>
        <v>10</v>
      </c>
      <c r="B23" s="107" t="s">
        <v>218</v>
      </c>
      <c r="C23" s="130">
        <v>591679.9927699999</v>
      </c>
      <c r="D23" s="112"/>
      <c r="E23" s="113"/>
      <c r="F23" s="373">
        <v>607344.47784999991</v>
      </c>
      <c r="G23" s="114"/>
      <c r="H23" s="113"/>
      <c r="I23" s="104">
        <f t="shared" si="1"/>
        <v>10</v>
      </c>
    </row>
    <row r="24" spans="1:11">
      <c r="A24" s="104">
        <f t="shared" si="0"/>
        <v>11</v>
      </c>
      <c r="B24" s="107" t="s">
        <v>219</v>
      </c>
      <c r="C24" s="130">
        <v>590073.96240000008</v>
      </c>
      <c r="D24" s="112"/>
      <c r="E24" s="113"/>
      <c r="F24" s="373">
        <v>605738.44748000009</v>
      </c>
      <c r="G24" s="114"/>
      <c r="H24" s="113"/>
      <c r="I24" s="104">
        <f t="shared" si="1"/>
        <v>11</v>
      </c>
    </row>
    <row r="25" spans="1:11">
      <c r="A25" s="104">
        <f t="shared" si="0"/>
        <v>12</v>
      </c>
      <c r="B25" s="107" t="s">
        <v>220</v>
      </c>
      <c r="C25" s="130">
        <v>591792.94709000003</v>
      </c>
      <c r="D25" s="112"/>
      <c r="E25" s="113"/>
      <c r="F25" s="373">
        <v>607457.43217000004</v>
      </c>
      <c r="G25" s="114"/>
      <c r="H25" s="113"/>
      <c r="I25" s="104">
        <f t="shared" si="1"/>
        <v>12</v>
      </c>
    </row>
    <row r="26" spans="1:11">
      <c r="A26" s="104">
        <f t="shared" si="0"/>
        <v>13</v>
      </c>
      <c r="B26" s="996" t="str">
        <f>"Dec-"&amp;RIGHT(Automation!$B$3,2)</f>
        <v>Dec-25</v>
      </c>
      <c r="C26" s="1320">
        <v>590179.4145999999</v>
      </c>
      <c r="D26" s="112"/>
      <c r="E26" s="109" t="s">
        <v>211</v>
      </c>
      <c r="F26" s="1320">
        <v>605843.89967999991</v>
      </c>
      <c r="G26" s="1306"/>
      <c r="H26" s="109" t="s">
        <v>887</v>
      </c>
      <c r="I26" s="104">
        <f t="shared" si="1"/>
        <v>13</v>
      </c>
      <c r="K26" s="111"/>
    </row>
    <row r="27" spans="1:11">
      <c r="A27" s="104">
        <f t="shared" si="0"/>
        <v>14</v>
      </c>
      <c r="B27" s="115"/>
      <c r="C27" s="1321"/>
      <c r="D27" s="785"/>
      <c r="E27" s="939"/>
      <c r="G27" s="116"/>
      <c r="H27" s="939"/>
      <c r="I27" s="104">
        <f t="shared" si="1"/>
        <v>14</v>
      </c>
    </row>
    <row r="28" spans="1:11">
      <c r="A28" s="104">
        <f t="shared" si="0"/>
        <v>15</v>
      </c>
      <c r="B28" s="115" t="s">
        <v>221</v>
      </c>
      <c r="C28" s="369">
        <f>SUM(C14:C26)</f>
        <v>7666714.4990599994</v>
      </c>
      <c r="D28" s="117"/>
      <c r="E28" s="143" t="str">
        <f>"Sum Lines "&amp;A14&amp;" thru "&amp;A26</f>
        <v>Sum Lines 1 thru 13</v>
      </c>
      <c r="F28" s="369">
        <f>SUM(F14:F26)</f>
        <v>7870352.8050999995</v>
      </c>
      <c r="G28" s="117"/>
      <c r="H28" s="143" t="str">
        <f>"Sum Lines "&amp;A14&amp;" thru "&amp;A26</f>
        <v>Sum Lines 1 thru 13</v>
      </c>
      <c r="I28" s="104">
        <f t="shared" si="1"/>
        <v>15</v>
      </c>
    </row>
    <row r="29" spans="1:11">
      <c r="A29" s="104">
        <f t="shared" si="0"/>
        <v>16</v>
      </c>
      <c r="B29" s="986"/>
      <c r="C29" s="1309"/>
      <c r="D29" s="1294"/>
      <c r="E29" s="986"/>
      <c r="F29" s="1309"/>
      <c r="G29" s="1294"/>
      <c r="H29" s="986"/>
      <c r="I29" s="104">
        <f t="shared" si="1"/>
        <v>16</v>
      </c>
    </row>
    <row r="30" spans="1:11">
      <c r="A30" s="104">
        <f t="shared" si="0"/>
        <v>17</v>
      </c>
      <c r="B30" s="115"/>
      <c r="C30" s="369"/>
      <c r="D30" s="117"/>
      <c r="E30" s="115"/>
      <c r="F30" s="369"/>
      <c r="G30" s="117"/>
      <c r="H30" s="115"/>
      <c r="I30" s="104">
        <f t="shared" si="1"/>
        <v>17</v>
      </c>
    </row>
    <row r="31" spans="1:11">
      <c r="A31" s="104">
        <f t="shared" si="0"/>
        <v>18</v>
      </c>
      <c r="B31" s="115" t="s">
        <v>222</v>
      </c>
      <c r="C31" s="369">
        <f>C28/13</f>
        <v>589747.26915846148</v>
      </c>
      <c r="D31" s="117"/>
      <c r="E31" s="143" t="str">
        <f>"Average of Lines "&amp;A14&amp;" thru "&amp;A26</f>
        <v>Average of Lines 1 thru 13</v>
      </c>
      <c r="F31" s="369">
        <f>F28/13</f>
        <v>605411.75423846149</v>
      </c>
      <c r="G31" s="1205" t="s">
        <v>1010</v>
      </c>
      <c r="H31" s="109" t="s">
        <v>888</v>
      </c>
      <c r="I31" s="104">
        <f t="shared" si="1"/>
        <v>18</v>
      </c>
      <c r="J31" s="111"/>
      <c r="K31" s="111"/>
    </row>
    <row r="32" spans="1:11">
      <c r="A32" s="104">
        <f t="shared" si="0"/>
        <v>19</v>
      </c>
      <c r="B32" s="986"/>
      <c r="C32" s="1305"/>
      <c r="D32" s="1299"/>
      <c r="E32" s="986"/>
      <c r="F32" s="1305"/>
      <c r="G32" s="1299"/>
      <c r="H32" s="986"/>
      <c r="I32" s="104">
        <f t="shared" si="1"/>
        <v>19</v>
      </c>
    </row>
    <row r="33" spans="1:10">
      <c r="A33" s="104"/>
      <c r="C33" s="119"/>
      <c r="D33" s="119"/>
      <c r="E33" s="95"/>
      <c r="F33" s="119"/>
      <c r="G33" s="119"/>
    </row>
    <row r="34" spans="1:10">
      <c r="A34" s="104"/>
      <c r="C34" s="119"/>
      <c r="D34" s="119"/>
      <c r="E34" s="95"/>
      <c r="F34" s="119"/>
      <c r="G34" s="119"/>
    </row>
    <row r="35" spans="1:10" ht="15.75" customHeight="1">
      <c r="A35" s="1205" t="s">
        <v>1010</v>
      </c>
      <c r="B35" s="1349" t="s">
        <v>1088</v>
      </c>
      <c r="C35" s="1349"/>
      <c r="D35" s="1349"/>
      <c r="E35" s="1349"/>
      <c r="F35" s="1349"/>
      <c r="G35" s="1349"/>
      <c r="H35" s="1349"/>
      <c r="J35" s="111"/>
    </row>
    <row r="36" spans="1:10">
      <c r="A36" s="104"/>
      <c r="B36" s="1349"/>
      <c r="C36" s="1349"/>
      <c r="D36" s="1349"/>
      <c r="E36" s="1349"/>
      <c r="F36" s="1349"/>
      <c r="G36" s="1349"/>
      <c r="H36" s="1349"/>
      <c r="J36" s="111"/>
    </row>
    <row r="37" spans="1:10">
      <c r="A37" s="104"/>
      <c r="B37" s="1349"/>
      <c r="C37" s="1349"/>
      <c r="D37" s="1349"/>
      <c r="E37" s="1349"/>
      <c r="F37" s="1349"/>
      <c r="G37" s="1349"/>
      <c r="H37" s="1349"/>
    </row>
    <row r="38" spans="1:10" ht="8.25" customHeight="1">
      <c r="C38" s="119"/>
      <c r="D38" s="119"/>
      <c r="E38" s="95"/>
      <c r="F38" s="119"/>
      <c r="G38" s="119"/>
    </row>
    <row r="39" spans="1:10" ht="18.75">
      <c r="A39" s="120">
        <v>1</v>
      </c>
      <c r="B39" s="121" t="s">
        <v>223</v>
      </c>
      <c r="C39" s="119"/>
      <c r="D39" s="119"/>
      <c r="E39" s="95"/>
      <c r="F39" s="119"/>
      <c r="G39" s="119"/>
    </row>
    <row r="40" spans="1:10">
      <c r="B40" s="121" t="s">
        <v>224</v>
      </c>
      <c r="C40" s="119"/>
      <c r="D40" s="119"/>
      <c r="E40" s="95"/>
      <c r="F40" s="119"/>
      <c r="G40" s="119"/>
    </row>
    <row r="41" spans="1:10">
      <c r="C41" s="119"/>
      <c r="D41" s="119"/>
      <c r="E41" s="95"/>
      <c r="F41" s="119"/>
      <c r="G41" s="119"/>
    </row>
    <row r="42" spans="1:10">
      <c r="C42" s="119"/>
      <c r="D42" s="119"/>
      <c r="E42" s="95"/>
      <c r="F42" s="119"/>
      <c r="G42" s="119"/>
    </row>
    <row r="43" spans="1:10">
      <c r="C43" s="122"/>
      <c r="D43" s="122"/>
      <c r="F43" s="119"/>
      <c r="G43" s="119"/>
    </row>
    <row r="44" spans="1:10">
      <c r="C44" s="122"/>
      <c r="D44" s="122"/>
      <c r="F44" s="119"/>
      <c r="G44" s="119"/>
    </row>
    <row r="45" spans="1:10">
      <c r="C45" s="122"/>
      <c r="D45" s="122"/>
      <c r="F45" s="119"/>
      <c r="G45" s="119"/>
    </row>
    <row r="46" spans="1:10">
      <c r="C46" s="122"/>
      <c r="D46" s="122"/>
      <c r="F46" s="119"/>
      <c r="G46" s="119"/>
    </row>
    <row r="47" spans="1:10">
      <c r="C47" s="122"/>
      <c r="D47" s="122"/>
      <c r="F47" s="119"/>
      <c r="G47" s="119"/>
    </row>
    <row r="48" spans="1:10">
      <c r="C48" s="122"/>
      <c r="D48" s="122"/>
      <c r="F48" s="119"/>
      <c r="G48" s="119"/>
    </row>
    <row r="49" spans="3:7">
      <c r="C49" s="122"/>
      <c r="D49" s="122"/>
      <c r="F49" s="119"/>
      <c r="G49" s="119"/>
    </row>
    <row r="50" spans="3:7">
      <c r="C50" s="122"/>
      <c r="D50" s="122"/>
      <c r="F50" s="119"/>
      <c r="G50" s="119"/>
    </row>
    <row r="51" spans="3:7">
      <c r="C51" s="122"/>
      <c r="D51" s="122"/>
      <c r="F51" s="119"/>
      <c r="G51" s="119"/>
    </row>
  </sheetData>
  <mergeCells count="7">
    <mergeCell ref="B35:H37"/>
    <mergeCell ref="B8:H8"/>
    <mergeCell ref="B2:H2"/>
    <mergeCell ref="B3:H3"/>
    <mergeCell ref="B4:H4"/>
    <mergeCell ref="B5:H5"/>
    <mergeCell ref="B6:H6"/>
  </mergeCells>
  <printOptions horizontalCentered="1"/>
  <pageMargins left="0.5" right="0.5" top="0.5" bottom="0.5" header="0.25" footer="0.25"/>
  <pageSetup scale="74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H39"/>
  <sheetViews>
    <sheetView zoomScale="80" zoomScaleNormal="80" workbookViewId="0"/>
  </sheetViews>
  <sheetFormatPr defaultColWidth="9.140625" defaultRowHeight="15.75"/>
  <cols>
    <col min="1" max="1" width="5.42578125" style="94" customWidth="1"/>
    <col min="2" max="2" width="35.140625" style="95" customWidth="1"/>
    <col min="3" max="3" width="18.5703125" style="99" customWidth="1"/>
    <col min="4" max="4" width="25.42578125" style="100" customWidth="1"/>
    <col min="5" max="5" width="18.5703125" style="95" customWidth="1"/>
    <col min="6" max="6" width="62.5703125" style="95" customWidth="1"/>
    <col min="7" max="7" width="5.42578125" style="94" customWidth="1"/>
    <col min="8" max="8" width="24" style="95" customWidth="1"/>
    <col min="9" max="9" width="11" style="95" customWidth="1"/>
    <col min="10" max="10" width="7.42578125" style="95" customWidth="1"/>
    <col min="11" max="11" width="9.42578125" style="95" customWidth="1"/>
    <col min="12" max="12" width="14" style="95" customWidth="1"/>
    <col min="13" max="13" width="13.42578125" style="95" customWidth="1"/>
    <col min="14" max="16384" width="9.140625" style="95"/>
  </cols>
  <sheetData>
    <row r="2" spans="1:8">
      <c r="B2" s="1350" t="s">
        <v>0</v>
      </c>
      <c r="C2" s="1350"/>
      <c r="D2" s="1350"/>
      <c r="E2" s="1350"/>
      <c r="F2" s="1350"/>
    </row>
    <row r="3" spans="1:8">
      <c r="B3" s="1350" t="s">
        <v>204</v>
      </c>
      <c r="C3" s="1350"/>
      <c r="D3" s="1350"/>
      <c r="E3" s="1350"/>
      <c r="F3" s="1350"/>
    </row>
    <row r="4" spans="1:8">
      <c r="B4" s="1350" t="s">
        <v>205</v>
      </c>
      <c r="C4" s="1350"/>
      <c r="D4" s="1350"/>
      <c r="E4" s="1350"/>
      <c r="F4" s="1350"/>
    </row>
    <row r="5" spans="1:8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H5" s="111"/>
    </row>
    <row r="6" spans="1:8">
      <c r="B6" s="1354" t="s">
        <v>3</v>
      </c>
      <c r="C6" s="1354"/>
      <c r="D6" s="1354"/>
      <c r="E6" s="1354"/>
      <c r="F6" s="1354"/>
    </row>
    <row r="7" spans="1:8">
      <c r="B7" s="96"/>
      <c r="C7" s="97"/>
      <c r="D7" s="98"/>
      <c r="E7" s="96"/>
      <c r="F7" s="96"/>
    </row>
    <row r="8" spans="1:8">
      <c r="B8" s="1350" t="s">
        <v>225</v>
      </c>
      <c r="C8" s="1350"/>
      <c r="D8" s="1350"/>
      <c r="E8" s="1350"/>
      <c r="F8" s="1350"/>
    </row>
    <row r="10" spans="1:8">
      <c r="B10" s="939"/>
      <c r="C10" s="738" t="s">
        <v>80</v>
      </c>
      <c r="D10" s="940"/>
      <c r="E10" s="738"/>
      <c r="F10" s="940"/>
    </row>
    <row r="11" spans="1:8">
      <c r="B11" s="101"/>
      <c r="C11" s="106" t="s">
        <v>226</v>
      </c>
      <c r="D11" s="101"/>
      <c r="E11" s="106" t="s">
        <v>226</v>
      </c>
      <c r="F11" s="101"/>
      <c r="H11" s="125"/>
    </row>
    <row r="12" spans="1:8">
      <c r="A12" s="104" t="s">
        <v>4</v>
      </c>
      <c r="B12" s="105"/>
      <c r="C12" s="94" t="s">
        <v>208</v>
      </c>
      <c r="D12" s="101"/>
      <c r="E12" s="106" t="s">
        <v>208</v>
      </c>
      <c r="F12" s="101"/>
      <c r="G12" s="104" t="s">
        <v>4</v>
      </c>
      <c r="H12" s="125"/>
    </row>
    <row r="13" spans="1:8" ht="18.75">
      <c r="A13" s="104" t="s">
        <v>5</v>
      </c>
      <c r="B13" s="985" t="s">
        <v>123</v>
      </c>
      <c r="C13" s="851" t="s">
        <v>209</v>
      </c>
      <c r="D13" s="985" t="s">
        <v>8</v>
      </c>
      <c r="E13" s="1030" t="s">
        <v>210</v>
      </c>
      <c r="F13" s="985" t="s">
        <v>8</v>
      </c>
      <c r="G13" s="104" t="s">
        <v>5</v>
      </c>
      <c r="H13" s="125"/>
    </row>
    <row r="14" spans="1:8">
      <c r="A14" s="104">
        <v>1</v>
      </c>
      <c r="B14" s="107" t="str">
        <f>"Dec-"&amp;RIGHT(Automation!$B$3-1,2)</f>
        <v>Dec-24</v>
      </c>
      <c r="C14" s="126">
        <v>0</v>
      </c>
      <c r="D14" s="109" t="s">
        <v>211</v>
      </c>
      <c r="E14" s="126">
        <v>0</v>
      </c>
      <c r="F14" s="109" t="s">
        <v>886</v>
      </c>
      <c r="G14" s="104">
        <f>A14</f>
        <v>1</v>
      </c>
      <c r="H14" s="111"/>
    </row>
    <row r="15" spans="1:8">
      <c r="A15" s="104">
        <f>A14+1</f>
        <v>2</v>
      </c>
      <c r="B15" s="107" t="str">
        <f>"Jan-"&amp;RIGHT(Automation!$B$3,2)</f>
        <v>Jan-25</v>
      </c>
      <c r="C15" s="127">
        <v>0</v>
      </c>
      <c r="D15" s="113"/>
      <c r="E15" s="127">
        <v>0</v>
      </c>
      <c r="F15" s="113"/>
      <c r="G15" s="104">
        <f>G14+1</f>
        <v>2</v>
      </c>
    </row>
    <row r="16" spans="1:8">
      <c r="A16" s="104">
        <f t="shared" ref="A16:A32" si="0">A15+1</f>
        <v>3</v>
      </c>
      <c r="B16" s="107" t="s">
        <v>212</v>
      </c>
      <c r="C16" s="127">
        <v>0</v>
      </c>
      <c r="D16" s="113"/>
      <c r="E16" s="127">
        <v>0</v>
      </c>
      <c r="F16" s="113"/>
      <c r="G16" s="104">
        <f t="shared" ref="G16:G32" si="1">G15+1</f>
        <v>3</v>
      </c>
    </row>
    <row r="17" spans="1:8">
      <c r="A17" s="104">
        <f t="shared" si="0"/>
        <v>4</v>
      </c>
      <c r="B17" s="107" t="s">
        <v>213</v>
      </c>
      <c r="C17" s="127">
        <v>0</v>
      </c>
      <c r="D17" s="113"/>
      <c r="E17" s="127">
        <v>0</v>
      </c>
      <c r="F17" s="113"/>
      <c r="G17" s="104">
        <f t="shared" si="1"/>
        <v>4</v>
      </c>
    </row>
    <row r="18" spans="1:8">
      <c r="A18" s="104">
        <f t="shared" si="0"/>
        <v>5</v>
      </c>
      <c r="B18" s="107" t="s">
        <v>214</v>
      </c>
      <c r="C18" s="127">
        <v>0</v>
      </c>
      <c r="D18" s="113"/>
      <c r="E18" s="127">
        <v>0</v>
      </c>
      <c r="F18" s="113"/>
      <c r="G18" s="104">
        <f t="shared" si="1"/>
        <v>5</v>
      </c>
    </row>
    <row r="19" spans="1:8">
      <c r="A19" s="104">
        <f t="shared" si="0"/>
        <v>6</v>
      </c>
      <c r="B19" s="107" t="s">
        <v>160</v>
      </c>
      <c r="C19" s="127">
        <v>0</v>
      </c>
      <c r="D19" s="113"/>
      <c r="E19" s="127">
        <v>0</v>
      </c>
      <c r="F19" s="113"/>
      <c r="G19" s="104">
        <f t="shared" si="1"/>
        <v>6</v>
      </c>
    </row>
    <row r="20" spans="1:8">
      <c r="A20" s="104">
        <f>A19+1</f>
        <v>7</v>
      </c>
      <c r="B20" s="107" t="s">
        <v>215</v>
      </c>
      <c r="C20" s="127">
        <v>0</v>
      </c>
      <c r="D20" s="113"/>
      <c r="E20" s="127">
        <v>0</v>
      </c>
      <c r="F20" s="113"/>
      <c r="G20" s="104">
        <f>G19+1</f>
        <v>7</v>
      </c>
    </row>
    <row r="21" spans="1:8">
      <c r="A21" s="104">
        <f t="shared" si="0"/>
        <v>8</v>
      </c>
      <c r="B21" s="107" t="s">
        <v>216</v>
      </c>
      <c r="C21" s="127">
        <v>0</v>
      </c>
      <c r="D21" s="113"/>
      <c r="E21" s="127">
        <v>0</v>
      </c>
      <c r="F21" s="113"/>
      <c r="G21" s="104">
        <f t="shared" si="1"/>
        <v>8</v>
      </c>
    </row>
    <row r="22" spans="1:8">
      <c r="A22" s="104">
        <f t="shared" si="0"/>
        <v>9</v>
      </c>
      <c r="B22" s="107" t="s">
        <v>217</v>
      </c>
      <c r="C22" s="127">
        <v>0</v>
      </c>
      <c r="D22" s="113"/>
      <c r="E22" s="127">
        <v>0</v>
      </c>
      <c r="F22" s="113"/>
      <c r="G22" s="104">
        <f t="shared" si="1"/>
        <v>9</v>
      </c>
    </row>
    <row r="23" spans="1:8">
      <c r="A23" s="104">
        <f t="shared" si="0"/>
        <v>10</v>
      </c>
      <c r="B23" s="107" t="s">
        <v>218</v>
      </c>
      <c r="C23" s="127">
        <v>0</v>
      </c>
      <c r="D23" s="113"/>
      <c r="E23" s="127">
        <v>0</v>
      </c>
      <c r="F23" s="113"/>
      <c r="G23" s="104">
        <f t="shared" si="1"/>
        <v>10</v>
      </c>
    </row>
    <row r="24" spans="1:8">
      <c r="A24" s="104">
        <f t="shared" si="0"/>
        <v>11</v>
      </c>
      <c r="B24" s="107" t="s">
        <v>219</v>
      </c>
      <c r="C24" s="127">
        <v>0</v>
      </c>
      <c r="D24" s="113"/>
      <c r="E24" s="127">
        <v>0</v>
      </c>
      <c r="F24" s="113"/>
      <c r="G24" s="104">
        <f t="shared" si="1"/>
        <v>11</v>
      </c>
    </row>
    <row r="25" spans="1:8">
      <c r="A25" s="104">
        <f t="shared" si="0"/>
        <v>12</v>
      </c>
      <c r="B25" s="107" t="s">
        <v>220</v>
      </c>
      <c r="C25" s="127">
        <v>0</v>
      </c>
      <c r="D25" s="113"/>
      <c r="E25" s="127">
        <v>0</v>
      </c>
      <c r="F25" s="113"/>
      <c r="G25" s="104">
        <f t="shared" si="1"/>
        <v>12</v>
      </c>
    </row>
    <row r="26" spans="1:8">
      <c r="A26" s="104">
        <f t="shared" si="0"/>
        <v>13</v>
      </c>
      <c r="B26" s="996" t="str">
        <f>"Dec-"&amp;RIGHT(Automation!$B$3,2)</f>
        <v>Dec-25</v>
      </c>
      <c r="C26" s="127">
        <v>0</v>
      </c>
      <c r="D26" s="1034" t="s">
        <v>211</v>
      </c>
      <c r="E26" s="1035">
        <v>0</v>
      </c>
      <c r="F26" s="109" t="s">
        <v>887</v>
      </c>
      <c r="G26" s="104">
        <f t="shared" si="1"/>
        <v>13</v>
      </c>
      <c r="H26" s="111"/>
    </row>
    <row r="27" spans="1:8">
      <c r="A27" s="104">
        <f t="shared" si="0"/>
        <v>14</v>
      </c>
      <c r="B27" s="115"/>
      <c r="C27" s="741"/>
      <c r="D27" s="115"/>
      <c r="E27" s="128"/>
      <c r="F27" s="939"/>
      <c r="G27" s="104">
        <f t="shared" si="1"/>
        <v>14</v>
      </c>
    </row>
    <row r="28" spans="1:8">
      <c r="A28" s="104">
        <f t="shared" si="0"/>
        <v>15</v>
      </c>
      <c r="B28" s="115" t="s">
        <v>221</v>
      </c>
      <c r="C28" s="129">
        <f>SUM(C14:C26)</f>
        <v>0</v>
      </c>
      <c r="D28" s="143" t="str">
        <f>"Sum Lines "&amp;A14&amp;" thru "&amp;A26</f>
        <v>Sum Lines 1 thru 13</v>
      </c>
      <c r="E28" s="129">
        <f>SUM(E14:E26)</f>
        <v>0</v>
      </c>
      <c r="F28" s="143" t="str">
        <f>"Sum Lines "&amp;A14&amp;" thru "&amp;A26</f>
        <v>Sum Lines 1 thru 13</v>
      </c>
      <c r="G28" s="104">
        <f t="shared" si="1"/>
        <v>15</v>
      </c>
    </row>
    <row r="29" spans="1:8">
      <c r="A29" s="104">
        <f t="shared" si="0"/>
        <v>16</v>
      </c>
      <c r="B29" s="986"/>
      <c r="C29" s="1032"/>
      <c r="D29" s="986"/>
      <c r="E29" s="1032"/>
      <c r="F29" s="986"/>
      <c r="G29" s="104">
        <f t="shared" si="1"/>
        <v>16</v>
      </c>
    </row>
    <row r="30" spans="1:8">
      <c r="A30" s="104">
        <f t="shared" si="0"/>
        <v>17</v>
      </c>
      <c r="B30" s="115"/>
      <c r="C30" s="128"/>
      <c r="D30" s="115"/>
      <c r="E30" s="128"/>
      <c r="F30" s="115"/>
      <c r="G30" s="104">
        <f t="shared" si="1"/>
        <v>17</v>
      </c>
    </row>
    <row r="31" spans="1:8">
      <c r="A31" s="104">
        <f t="shared" si="0"/>
        <v>18</v>
      </c>
      <c r="B31" s="115" t="s">
        <v>222</v>
      </c>
      <c r="C31" s="129">
        <f>C28/13</f>
        <v>0</v>
      </c>
      <c r="D31" s="143" t="str">
        <f>"Average of Lines "&amp;A14&amp;" thru "&amp;A26</f>
        <v>Average of Lines 1 thru 13</v>
      </c>
      <c r="E31" s="129">
        <f>E28/13</f>
        <v>0</v>
      </c>
      <c r="F31" s="109" t="s">
        <v>888</v>
      </c>
      <c r="G31" s="104">
        <f t="shared" si="1"/>
        <v>18</v>
      </c>
      <c r="H31" s="111"/>
    </row>
    <row r="32" spans="1:8">
      <c r="A32" s="104">
        <f t="shared" si="0"/>
        <v>19</v>
      </c>
      <c r="B32" s="986"/>
      <c r="C32" s="1036"/>
      <c r="D32" s="986"/>
      <c r="E32" s="1036"/>
      <c r="F32" s="986"/>
      <c r="G32" s="104">
        <f t="shared" si="1"/>
        <v>19</v>
      </c>
    </row>
    <row r="33" spans="1:7">
      <c r="B33" s="121"/>
      <c r="C33" s="130"/>
      <c r="D33" s="121"/>
      <c r="E33" s="130"/>
      <c r="F33" s="121"/>
      <c r="G33" s="491"/>
    </row>
    <row r="34" spans="1:7">
      <c r="C34" s="130"/>
      <c r="D34" s="121"/>
      <c r="E34" s="130"/>
      <c r="F34" s="121"/>
      <c r="G34" s="491"/>
    </row>
    <row r="35" spans="1:7" ht="18.75">
      <c r="A35" s="120">
        <v>1</v>
      </c>
      <c r="B35" s="121" t="s">
        <v>223</v>
      </c>
      <c r="C35" s="131"/>
      <c r="D35" s="121"/>
      <c r="E35" s="131"/>
      <c r="F35" s="121"/>
      <c r="G35" s="491"/>
    </row>
    <row r="36" spans="1:7">
      <c r="B36" s="121" t="s">
        <v>224</v>
      </c>
      <c r="C36" s="131"/>
      <c r="D36" s="121"/>
      <c r="E36" s="131"/>
      <c r="F36" s="121"/>
      <c r="G36" s="491"/>
    </row>
    <row r="37" spans="1:7">
      <c r="C37" s="131"/>
      <c r="D37" s="121"/>
      <c r="E37" s="131"/>
      <c r="F37" s="121"/>
      <c r="G37" s="491"/>
    </row>
    <row r="38" spans="1:7">
      <c r="C38" s="131"/>
      <c r="D38" s="121"/>
      <c r="E38" s="131"/>
      <c r="F38" s="121"/>
      <c r="G38" s="491"/>
    </row>
    <row r="39" spans="1:7">
      <c r="C39" s="132"/>
      <c r="E39" s="125"/>
      <c r="G39" s="491"/>
    </row>
  </sheetData>
  <mergeCells count="6">
    <mergeCell ref="B8:F8"/>
    <mergeCell ref="B2:F2"/>
    <mergeCell ref="B3:F3"/>
    <mergeCell ref="B4:F4"/>
    <mergeCell ref="B5:F5"/>
    <mergeCell ref="B6:F6"/>
  </mergeCells>
  <printOptions horizontalCentered="1"/>
  <pageMargins left="0.5" right="0.5" top="0.5" bottom="0.5" header="0.25" footer="0.25"/>
  <pageSetup scale="74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I38"/>
  <sheetViews>
    <sheetView zoomScale="80" zoomScaleNormal="80" workbookViewId="0">
      <selection activeCell="I30" sqref="I30"/>
    </sheetView>
  </sheetViews>
  <sheetFormatPr defaultColWidth="9.42578125" defaultRowHeight="15.75"/>
  <cols>
    <col min="1" max="1" width="5.42578125" style="94" customWidth="1"/>
    <col min="2" max="2" width="35.42578125" style="95" customWidth="1"/>
    <col min="3" max="3" width="18.5703125" style="99" customWidth="1"/>
    <col min="4" max="4" width="25.42578125" style="99" customWidth="1"/>
    <col min="5" max="5" width="18.5703125" style="95" customWidth="1"/>
    <col min="6" max="6" width="62.5703125" style="95" customWidth="1"/>
    <col min="7" max="7" width="5.42578125" style="94" customWidth="1"/>
    <col min="8" max="8" width="24" style="95" customWidth="1"/>
    <col min="9" max="9" width="11" style="95" customWidth="1"/>
    <col min="10" max="10" width="7.42578125" style="95" customWidth="1"/>
    <col min="11" max="11" width="9.42578125" style="95" customWidth="1"/>
    <col min="12" max="12" width="14" style="95" customWidth="1"/>
    <col min="13" max="13" width="13.42578125" style="95" customWidth="1"/>
    <col min="14" max="16384" width="9.42578125" style="95"/>
  </cols>
  <sheetData>
    <row r="2" spans="1:9">
      <c r="B2" s="1350" t="s">
        <v>0</v>
      </c>
      <c r="C2" s="1350"/>
      <c r="D2" s="1350"/>
      <c r="E2" s="1350"/>
      <c r="F2" s="1350"/>
    </row>
    <row r="3" spans="1:9">
      <c r="B3" s="1350" t="s">
        <v>204</v>
      </c>
      <c r="C3" s="1350"/>
      <c r="D3" s="1350"/>
      <c r="E3" s="1350"/>
      <c r="F3" s="1350"/>
    </row>
    <row r="4" spans="1:9">
      <c r="B4" s="1350" t="s">
        <v>205</v>
      </c>
      <c r="C4" s="1350"/>
      <c r="D4" s="1350"/>
      <c r="E4" s="1350"/>
      <c r="F4" s="1350"/>
    </row>
    <row r="5" spans="1:9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</row>
    <row r="6" spans="1:9">
      <c r="B6" s="1354" t="s">
        <v>3</v>
      </c>
      <c r="C6" s="1354"/>
      <c r="D6" s="1354"/>
      <c r="E6" s="1354"/>
      <c r="F6" s="1354"/>
    </row>
    <row r="7" spans="1:9">
      <c r="B7" s="96"/>
      <c r="C7" s="97"/>
      <c r="D7" s="97"/>
      <c r="E7" s="96"/>
      <c r="F7" s="96"/>
    </row>
    <row r="8" spans="1:9">
      <c r="B8" s="1350" t="s">
        <v>227</v>
      </c>
      <c r="C8" s="1350"/>
      <c r="D8" s="1350"/>
      <c r="E8" s="1350"/>
      <c r="F8" s="1350"/>
    </row>
    <row r="10" spans="1:9">
      <c r="B10" s="939"/>
      <c r="C10" s="738" t="s">
        <v>80</v>
      </c>
      <c r="D10" s="940"/>
      <c r="E10" s="738"/>
      <c r="F10" s="940"/>
    </row>
    <row r="11" spans="1:9">
      <c r="B11" s="101"/>
      <c r="C11" s="106" t="s">
        <v>228</v>
      </c>
      <c r="D11" s="101"/>
      <c r="E11" s="106" t="s">
        <v>228</v>
      </c>
      <c r="F11" s="101"/>
    </row>
    <row r="12" spans="1:9">
      <c r="A12" s="104" t="s">
        <v>4</v>
      </c>
      <c r="B12" s="105"/>
      <c r="C12" s="94" t="s">
        <v>208</v>
      </c>
      <c r="D12" s="101"/>
      <c r="E12" s="106" t="s">
        <v>208</v>
      </c>
      <c r="F12" s="101"/>
      <c r="G12" s="104" t="s">
        <v>4</v>
      </c>
    </row>
    <row r="13" spans="1:9" ht="18.75">
      <c r="A13" s="104" t="s">
        <v>5</v>
      </c>
      <c r="B13" s="985" t="s">
        <v>123</v>
      </c>
      <c r="C13" s="851" t="s">
        <v>209</v>
      </c>
      <c r="D13" s="985" t="s">
        <v>8</v>
      </c>
      <c r="E13" s="1030" t="s">
        <v>210</v>
      </c>
      <c r="F13" s="985" t="s">
        <v>8</v>
      </c>
      <c r="G13" s="104" t="s">
        <v>5</v>
      </c>
      <c r="H13" s="125"/>
    </row>
    <row r="14" spans="1:9">
      <c r="A14" s="104">
        <v>1</v>
      </c>
      <c r="B14" s="107" t="str">
        <f>"Dec-"&amp;RIGHT(Automation!$B$3-1,2)</f>
        <v>Dec-24</v>
      </c>
      <c r="C14" s="126">
        <v>0</v>
      </c>
      <c r="D14" s="109" t="s">
        <v>211</v>
      </c>
      <c r="E14" s="126">
        <v>0</v>
      </c>
      <c r="F14" s="109" t="s">
        <v>211</v>
      </c>
      <c r="G14" s="104">
        <f>A14</f>
        <v>1</v>
      </c>
      <c r="H14" s="125"/>
      <c r="I14" s="125"/>
    </row>
    <row r="15" spans="1:9">
      <c r="A15" s="104">
        <f>A14+1</f>
        <v>2</v>
      </c>
      <c r="B15" s="107" t="str">
        <f>"Jan-"&amp;RIGHT(Automation!$B$3,2)</f>
        <v>Jan-25</v>
      </c>
      <c r="C15" s="127">
        <v>0</v>
      </c>
      <c r="D15" s="113"/>
      <c r="E15" s="127">
        <v>0</v>
      </c>
      <c r="F15" s="113"/>
      <c r="G15" s="104">
        <f>G14+1</f>
        <v>2</v>
      </c>
      <c r="H15" s="125"/>
    </row>
    <row r="16" spans="1:9">
      <c r="A16" s="104">
        <f t="shared" ref="A16:A32" si="0">A15+1</f>
        <v>3</v>
      </c>
      <c r="B16" s="107" t="s">
        <v>212</v>
      </c>
      <c r="C16" s="127">
        <v>0</v>
      </c>
      <c r="D16" s="113"/>
      <c r="E16" s="127">
        <v>0</v>
      </c>
      <c r="F16" s="113"/>
      <c r="G16" s="104">
        <f t="shared" ref="G16:G32" si="1">G15+1</f>
        <v>3</v>
      </c>
      <c r="H16" s="125"/>
    </row>
    <row r="17" spans="1:9">
      <c r="A17" s="104">
        <f t="shared" si="0"/>
        <v>4</v>
      </c>
      <c r="B17" s="107" t="s">
        <v>213</v>
      </c>
      <c r="C17" s="127">
        <v>0</v>
      </c>
      <c r="D17" s="113"/>
      <c r="E17" s="127">
        <v>0</v>
      </c>
      <c r="F17" s="113"/>
      <c r="G17" s="104">
        <f t="shared" si="1"/>
        <v>4</v>
      </c>
      <c r="H17" s="125"/>
    </row>
    <row r="18" spans="1:9">
      <c r="A18" s="104">
        <f t="shared" si="0"/>
        <v>5</v>
      </c>
      <c r="B18" s="107" t="s">
        <v>214</v>
      </c>
      <c r="C18" s="127">
        <v>0</v>
      </c>
      <c r="D18" s="113"/>
      <c r="E18" s="127">
        <v>0</v>
      </c>
      <c r="F18" s="113"/>
      <c r="G18" s="104">
        <f t="shared" si="1"/>
        <v>5</v>
      </c>
      <c r="H18" s="125"/>
    </row>
    <row r="19" spans="1:9">
      <c r="A19" s="104">
        <f t="shared" si="0"/>
        <v>6</v>
      </c>
      <c r="B19" s="107" t="s">
        <v>160</v>
      </c>
      <c r="C19" s="127">
        <v>0</v>
      </c>
      <c r="D19" s="113"/>
      <c r="E19" s="127">
        <v>0</v>
      </c>
      <c r="F19" s="113"/>
      <c r="G19" s="104">
        <f t="shared" si="1"/>
        <v>6</v>
      </c>
      <c r="H19" s="125"/>
    </row>
    <row r="20" spans="1:9">
      <c r="A20" s="104">
        <f>A19+1</f>
        <v>7</v>
      </c>
      <c r="B20" s="107" t="s">
        <v>215</v>
      </c>
      <c r="C20" s="127">
        <v>0</v>
      </c>
      <c r="D20" s="113"/>
      <c r="E20" s="127">
        <v>0</v>
      </c>
      <c r="F20" s="113"/>
      <c r="G20" s="104">
        <f>G19+1</f>
        <v>7</v>
      </c>
      <c r="H20" s="125"/>
    </row>
    <row r="21" spans="1:9">
      <c r="A21" s="104">
        <f t="shared" si="0"/>
        <v>8</v>
      </c>
      <c r="B21" s="107" t="s">
        <v>216</v>
      </c>
      <c r="C21" s="127">
        <v>0</v>
      </c>
      <c r="D21" s="113"/>
      <c r="E21" s="127">
        <v>0</v>
      </c>
      <c r="F21" s="113"/>
      <c r="G21" s="104">
        <f t="shared" si="1"/>
        <v>8</v>
      </c>
    </row>
    <row r="22" spans="1:9">
      <c r="A22" s="104">
        <f t="shared" si="0"/>
        <v>9</v>
      </c>
      <c r="B22" s="107" t="s">
        <v>217</v>
      </c>
      <c r="C22" s="127">
        <v>0</v>
      </c>
      <c r="D22" s="113"/>
      <c r="E22" s="127">
        <v>0</v>
      </c>
      <c r="F22" s="113"/>
      <c r="G22" s="104">
        <f t="shared" si="1"/>
        <v>9</v>
      </c>
    </row>
    <row r="23" spans="1:9">
      <c r="A23" s="104">
        <f t="shared" si="0"/>
        <v>10</v>
      </c>
      <c r="B23" s="107" t="s">
        <v>218</v>
      </c>
      <c r="C23" s="127">
        <v>0</v>
      </c>
      <c r="D23" s="113"/>
      <c r="E23" s="127">
        <v>0</v>
      </c>
      <c r="F23" s="113"/>
      <c r="G23" s="104">
        <f t="shared" si="1"/>
        <v>10</v>
      </c>
    </row>
    <row r="24" spans="1:9">
      <c r="A24" s="104">
        <f t="shared" si="0"/>
        <v>11</v>
      </c>
      <c r="B24" s="107" t="s">
        <v>219</v>
      </c>
      <c r="C24" s="127">
        <v>0</v>
      </c>
      <c r="D24" s="113"/>
      <c r="E24" s="127">
        <v>0</v>
      </c>
      <c r="F24" s="113"/>
      <c r="G24" s="104">
        <f t="shared" si="1"/>
        <v>11</v>
      </c>
    </row>
    <row r="25" spans="1:9">
      <c r="A25" s="104">
        <f t="shared" si="0"/>
        <v>12</v>
      </c>
      <c r="B25" s="107" t="s">
        <v>220</v>
      </c>
      <c r="C25" s="127">
        <v>0</v>
      </c>
      <c r="D25" s="113"/>
      <c r="E25" s="127">
        <v>0</v>
      </c>
      <c r="F25" s="113"/>
      <c r="G25" s="104">
        <f t="shared" si="1"/>
        <v>12</v>
      </c>
    </row>
    <row r="26" spans="1:9">
      <c r="A26" s="104">
        <f t="shared" si="0"/>
        <v>13</v>
      </c>
      <c r="B26" s="996" t="str">
        <f>"Dec-"&amp;RIGHT(Automation!$B$3,2)</f>
        <v>Dec-25</v>
      </c>
      <c r="C26" s="127">
        <v>0</v>
      </c>
      <c r="D26" s="1034" t="s">
        <v>211</v>
      </c>
      <c r="E26" s="1035">
        <v>0</v>
      </c>
      <c r="F26" s="1034" t="s">
        <v>211</v>
      </c>
      <c r="G26" s="104">
        <f t="shared" si="1"/>
        <v>13</v>
      </c>
      <c r="I26" s="125"/>
    </row>
    <row r="27" spans="1:9">
      <c r="A27" s="104">
        <f t="shared" si="0"/>
        <v>14</v>
      </c>
      <c r="B27" s="115"/>
      <c r="C27" s="741"/>
      <c r="D27" s="133"/>
      <c r="E27" s="128"/>
      <c r="F27" s="941"/>
      <c r="G27" s="104">
        <f t="shared" si="1"/>
        <v>14</v>
      </c>
    </row>
    <row r="28" spans="1:9">
      <c r="A28" s="104">
        <f t="shared" si="0"/>
        <v>15</v>
      </c>
      <c r="B28" s="115" t="s">
        <v>221</v>
      </c>
      <c r="C28" s="129">
        <f>SUM(C14:C26)</f>
        <v>0</v>
      </c>
      <c r="D28" s="270" t="str">
        <f>"Sum Lines "&amp;A14&amp;" thru "&amp;A26</f>
        <v>Sum Lines 1 thru 13</v>
      </c>
      <c r="E28" s="129">
        <f>SUM(E14:E26)</f>
        <v>0</v>
      </c>
      <c r="F28" s="444" t="str">
        <f>"Sum Lines "&amp;A14&amp;" thru "&amp;A26</f>
        <v>Sum Lines 1 thru 13</v>
      </c>
      <c r="G28" s="104">
        <f t="shared" si="1"/>
        <v>15</v>
      </c>
    </row>
    <row r="29" spans="1:9">
      <c r="A29" s="104">
        <f t="shared" si="0"/>
        <v>16</v>
      </c>
      <c r="B29" s="986"/>
      <c r="C29" s="1036"/>
      <c r="D29" s="1037"/>
      <c r="E29" s="1036"/>
      <c r="F29" s="1038"/>
      <c r="G29" s="104">
        <f t="shared" si="1"/>
        <v>16</v>
      </c>
    </row>
    <row r="30" spans="1:9">
      <c r="A30" s="104">
        <f t="shared" si="0"/>
        <v>17</v>
      </c>
      <c r="B30" s="115"/>
      <c r="C30" s="128"/>
      <c r="D30" s="134"/>
      <c r="E30" s="128"/>
      <c r="F30" s="135"/>
      <c r="G30" s="104">
        <f t="shared" si="1"/>
        <v>17</v>
      </c>
    </row>
    <row r="31" spans="1:9">
      <c r="A31" s="104">
        <f t="shared" si="0"/>
        <v>18</v>
      </c>
      <c r="B31" s="115" t="s">
        <v>222</v>
      </c>
      <c r="C31" s="136">
        <f>C28/13</f>
        <v>0</v>
      </c>
      <c r="D31" s="270" t="str">
        <f>"Average of Lines "&amp;A14&amp;" thru "&amp;A26</f>
        <v>Average of Lines 1 thru 13</v>
      </c>
      <c r="E31" s="136">
        <f>E28/13</f>
        <v>0</v>
      </c>
      <c r="F31" s="444" t="str">
        <f>"Average of Lines "&amp;A14&amp;" thru "&amp;A26</f>
        <v>Average of Lines 1 thru 13</v>
      </c>
      <c r="G31" s="104">
        <f t="shared" si="1"/>
        <v>18</v>
      </c>
      <c r="I31" s="125"/>
    </row>
    <row r="32" spans="1:9">
      <c r="A32" s="104">
        <f t="shared" si="0"/>
        <v>19</v>
      </c>
      <c r="B32" s="986"/>
      <c r="C32" s="1036"/>
      <c r="D32" s="987"/>
      <c r="E32" s="1036"/>
      <c r="F32" s="1038"/>
      <c r="G32" s="104">
        <f t="shared" si="1"/>
        <v>19</v>
      </c>
    </row>
    <row r="33" spans="1:7">
      <c r="A33" s="104"/>
      <c r="B33" s="121"/>
      <c r="C33" s="130"/>
      <c r="D33" s="130"/>
      <c r="E33" s="130"/>
      <c r="F33" s="131"/>
      <c r="G33" s="491"/>
    </row>
    <row r="34" spans="1:7">
      <c r="A34" s="104"/>
      <c r="C34" s="131"/>
      <c r="D34" s="131"/>
      <c r="E34" s="131"/>
      <c r="F34" s="131"/>
      <c r="G34" s="491"/>
    </row>
    <row r="35" spans="1:7" ht="18.75">
      <c r="A35" s="120">
        <v>1</v>
      </c>
      <c r="B35" s="121" t="s">
        <v>223</v>
      </c>
      <c r="C35" s="131"/>
      <c r="D35" s="131"/>
      <c r="E35" s="131"/>
      <c r="F35" s="131"/>
      <c r="G35" s="491"/>
    </row>
    <row r="36" spans="1:7">
      <c r="B36" s="121" t="s">
        <v>224</v>
      </c>
      <c r="C36" s="131"/>
      <c r="D36" s="131"/>
      <c r="E36" s="131"/>
      <c r="F36" s="131"/>
      <c r="G36" s="491"/>
    </row>
    <row r="37" spans="1:7">
      <c r="C37" s="131"/>
      <c r="D37" s="131"/>
      <c r="E37" s="131"/>
      <c r="F37" s="131"/>
      <c r="G37" s="491"/>
    </row>
    <row r="38" spans="1:7">
      <c r="C38" s="132"/>
      <c r="D38" s="132"/>
      <c r="E38" s="125"/>
      <c r="F38" s="125"/>
      <c r="G38" s="491"/>
    </row>
  </sheetData>
  <mergeCells count="6">
    <mergeCell ref="B8:F8"/>
    <mergeCell ref="B2:F2"/>
    <mergeCell ref="B3:F3"/>
    <mergeCell ref="B4:F4"/>
    <mergeCell ref="B5:F5"/>
    <mergeCell ref="B6:F6"/>
  </mergeCells>
  <printOptions horizontalCentered="1"/>
  <pageMargins left="0.5" right="0.5" top="0.5" bottom="0.5" header="0.25" footer="0.25"/>
  <pageSetup scale="74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J49"/>
  <sheetViews>
    <sheetView zoomScale="80" zoomScaleNormal="80" workbookViewId="0">
      <selection activeCell="F14" sqref="F14:F26"/>
    </sheetView>
  </sheetViews>
  <sheetFormatPr defaultColWidth="9.140625" defaultRowHeight="15.75"/>
  <cols>
    <col min="1" max="1" width="5.140625" style="94" customWidth="1"/>
    <col min="2" max="2" width="35.140625" style="95" customWidth="1"/>
    <col min="3" max="3" width="18.5703125" style="99" customWidth="1"/>
    <col min="4" max="4" width="3.5703125" style="99" customWidth="1"/>
    <col min="5" max="5" width="26.5703125" style="138" customWidth="1"/>
    <col min="6" max="6" width="18.5703125" style="95" customWidth="1"/>
    <col min="7" max="7" width="3.5703125" style="95" customWidth="1"/>
    <col min="8" max="8" width="62.5703125" style="95" customWidth="1"/>
    <col min="9" max="9" width="5.140625" style="94" customWidth="1"/>
    <col min="10" max="10" width="24" style="95" customWidth="1"/>
    <col min="11" max="11" width="11" style="95" customWidth="1"/>
    <col min="12" max="12" width="7.42578125" style="95" customWidth="1"/>
    <col min="13" max="13" width="9.42578125" style="95" customWidth="1"/>
    <col min="14" max="14" width="14" style="95" customWidth="1"/>
    <col min="15" max="15" width="13.42578125" style="95" customWidth="1"/>
    <col min="16" max="16384" width="9.140625" style="95"/>
  </cols>
  <sheetData>
    <row r="2" spans="1:10">
      <c r="B2" s="1350" t="s">
        <v>0</v>
      </c>
      <c r="C2" s="1350"/>
      <c r="D2" s="1350"/>
      <c r="E2" s="1350"/>
      <c r="F2" s="1350"/>
      <c r="G2" s="1350"/>
      <c r="H2" s="1350"/>
    </row>
    <row r="3" spans="1:10">
      <c r="B3" s="1350" t="s">
        <v>204</v>
      </c>
      <c r="C3" s="1350"/>
      <c r="D3" s="1350"/>
      <c r="E3" s="1350"/>
      <c r="F3" s="1350"/>
      <c r="G3" s="1350"/>
      <c r="H3" s="1350"/>
    </row>
    <row r="4" spans="1:10">
      <c r="B4" s="1350" t="s">
        <v>205</v>
      </c>
      <c r="C4" s="1350"/>
      <c r="D4" s="1350"/>
      <c r="E4" s="1350"/>
      <c r="F4" s="1350"/>
      <c r="G4" s="1350"/>
      <c r="H4" s="1350"/>
    </row>
    <row r="5" spans="1:10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G5" s="1350"/>
      <c r="H5" s="1350"/>
    </row>
    <row r="6" spans="1:10">
      <c r="B6" s="1354" t="s">
        <v>3</v>
      </c>
      <c r="C6" s="1354"/>
      <c r="D6" s="1354"/>
      <c r="E6" s="1354"/>
      <c r="F6" s="1354"/>
      <c r="G6" s="1354"/>
      <c r="H6" s="1354"/>
    </row>
    <row r="7" spans="1:10">
      <c r="B7" s="96"/>
      <c r="C7" s="97"/>
      <c r="D7" s="97"/>
      <c r="E7" s="137"/>
      <c r="F7" s="96"/>
      <c r="G7" s="96"/>
      <c r="H7" s="96"/>
    </row>
    <row r="8" spans="1:10">
      <c r="B8" s="1350" t="s">
        <v>229</v>
      </c>
      <c r="C8" s="1350"/>
      <c r="D8" s="1350"/>
      <c r="E8" s="1350"/>
      <c r="F8" s="1350"/>
      <c r="G8" s="1350"/>
      <c r="H8" s="1350"/>
    </row>
    <row r="10" spans="1:10">
      <c r="B10" s="939"/>
      <c r="C10" s="1300" t="s">
        <v>80</v>
      </c>
      <c r="D10" s="738"/>
      <c r="E10" s="940"/>
      <c r="F10" s="1300"/>
      <c r="G10" s="738"/>
      <c r="H10" s="940"/>
    </row>
    <row r="11" spans="1:10">
      <c r="A11" s="104"/>
      <c r="B11" s="101"/>
      <c r="C11" s="94" t="s">
        <v>230</v>
      </c>
      <c r="D11" s="106"/>
      <c r="E11" s="101"/>
      <c r="F11" s="94" t="s">
        <v>230</v>
      </c>
      <c r="G11" s="106"/>
      <c r="H11" s="101"/>
    </row>
    <row r="12" spans="1:10">
      <c r="A12" s="104" t="s">
        <v>4</v>
      </c>
      <c r="B12" s="105"/>
      <c r="C12" s="94" t="s">
        <v>208</v>
      </c>
      <c r="D12" s="106"/>
      <c r="E12" s="101"/>
      <c r="F12" s="94" t="s">
        <v>208</v>
      </c>
      <c r="G12" s="106"/>
      <c r="H12" s="101"/>
      <c r="I12" s="104" t="s">
        <v>4</v>
      </c>
    </row>
    <row r="13" spans="1:10" ht="18.75">
      <c r="A13" s="104" t="s">
        <v>5</v>
      </c>
      <c r="B13" s="985" t="s">
        <v>123</v>
      </c>
      <c r="C13" s="1297" t="s">
        <v>1083</v>
      </c>
      <c r="D13" s="1283"/>
      <c r="E13" s="985" t="s">
        <v>8</v>
      </c>
      <c r="F13" s="1297" t="s">
        <v>1084</v>
      </c>
      <c r="G13" s="1283"/>
      <c r="H13" s="985" t="s">
        <v>8</v>
      </c>
      <c r="I13" s="104" t="s">
        <v>5</v>
      </c>
    </row>
    <row r="14" spans="1:10">
      <c r="A14" s="104">
        <v>1</v>
      </c>
      <c r="B14" s="107" t="str">
        <f>"Dec-"&amp;RIGHT(Automation!$B$3-1,2)</f>
        <v>Dec-24</v>
      </c>
      <c r="C14" s="282">
        <v>625992.21535000019</v>
      </c>
      <c r="D14" s="108"/>
      <c r="E14" s="109" t="s">
        <v>211</v>
      </c>
      <c r="F14" s="282">
        <v>584174.15165000025</v>
      </c>
      <c r="G14" s="108"/>
      <c r="H14" s="109" t="s">
        <v>886</v>
      </c>
      <c r="I14" s="104">
        <f>A14</f>
        <v>1</v>
      </c>
      <c r="J14" s="111"/>
    </row>
    <row r="15" spans="1:10">
      <c r="A15" s="104">
        <f>A14+1</f>
        <v>2</v>
      </c>
      <c r="B15" s="107" t="str">
        <f>"Jan-"&amp;RIGHT(Automation!$B$3,2)</f>
        <v>Jan-25</v>
      </c>
      <c r="C15" s="130">
        <v>626210.60103000014</v>
      </c>
      <c r="D15" s="112"/>
      <c r="E15" s="113"/>
      <c r="F15" s="130">
        <v>584392.5373300002</v>
      </c>
      <c r="G15" s="112"/>
      <c r="H15" s="113"/>
      <c r="I15" s="104">
        <f>I14+1</f>
        <v>2</v>
      </c>
    </row>
    <row r="16" spans="1:10">
      <c r="A16" s="104">
        <f t="shared" ref="A16:A32" si="0">A15+1</f>
        <v>3</v>
      </c>
      <c r="B16" s="107" t="s">
        <v>212</v>
      </c>
      <c r="C16" s="130">
        <v>626462.88268000016</v>
      </c>
      <c r="D16" s="112"/>
      <c r="E16" s="113"/>
      <c r="F16" s="130">
        <v>585243.26674000022</v>
      </c>
      <c r="G16" s="112"/>
      <c r="H16" s="113"/>
      <c r="I16" s="104">
        <f t="shared" ref="I16:I32" si="1">I15+1</f>
        <v>3</v>
      </c>
    </row>
    <row r="17" spans="1:10">
      <c r="A17" s="104">
        <f t="shared" si="0"/>
        <v>4</v>
      </c>
      <c r="B17" s="107" t="s">
        <v>213</v>
      </c>
      <c r="C17" s="130">
        <v>626480.64502000005</v>
      </c>
      <c r="D17" s="112"/>
      <c r="E17" s="113"/>
      <c r="F17" s="130">
        <v>623694.16374000022</v>
      </c>
      <c r="G17" s="112"/>
      <c r="H17" s="113"/>
      <c r="I17" s="104">
        <f t="shared" si="1"/>
        <v>4</v>
      </c>
    </row>
    <row r="18" spans="1:10">
      <c r="A18" s="104">
        <f t="shared" si="0"/>
        <v>5</v>
      </c>
      <c r="B18" s="107" t="s">
        <v>214</v>
      </c>
      <c r="C18" s="130">
        <v>629752.26980999997</v>
      </c>
      <c r="D18" s="112"/>
      <c r="E18" s="113"/>
      <c r="F18" s="130">
        <v>626965.78853000014</v>
      </c>
      <c r="G18" s="112"/>
      <c r="H18" s="113"/>
      <c r="I18" s="104">
        <f t="shared" si="1"/>
        <v>5</v>
      </c>
    </row>
    <row r="19" spans="1:10">
      <c r="A19" s="104">
        <f t="shared" si="0"/>
        <v>6</v>
      </c>
      <c r="B19" s="107" t="s">
        <v>160</v>
      </c>
      <c r="C19" s="130">
        <v>633127.48439999996</v>
      </c>
      <c r="D19" s="112"/>
      <c r="E19" s="113"/>
      <c r="F19" s="130">
        <v>630341.00312000012</v>
      </c>
      <c r="G19" s="112"/>
      <c r="H19" s="113"/>
      <c r="I19" s="104">
        <f t="shared" si="1"/>
        <v>6</v>
      </c>
    </row>
    <row r="20" spans="1:10">
      <c r="A20" s="104">
        <f>A19+1</f>
        <v>7</v>
      </c>
      <c r="B20" s="107" t="s">
        <v>215</v>
      </c>
      <c r="C20" s="130">
        <v>633617.83773999999</v>
      </c>
      <c r="D20" s="112"/>
      <c r="E20" s="113"/>
      <c r="F20" s="130">
        <v>630831.35646000016</v>
      </c>
      <c r="G20" s="112"/>
      <c r="H20" s="113"/>
      <c r="I20" s="104">
        <f>I19+1</f>
        <v>7</v>
      </c>
    </row>
    <row r="21" spans="1:10">
      <c r="A21" s="104">
        <f t="shared" si="0"/>
        <v>8</v>
      </c>
      <c r="B21" s="107" t="s">
        <v>216</v>
      </c>
      <c r="C21" s="130">
        <v>634171.14549999987</v>
      </c>
      <c r="D21" s="112"/>
      <c r="E21" s="113"/>
      <c r="F21" s="130">
        <v>631384.66422000004</v>
      </c>
      <c r="G21" s="112"/>
      <c r="H21" s="113"/>
      <c r="I21" s="104">
        <f t="shared" si="1"/>
        <v>8</v>
      </c>
    </row>
    <row r="22" spans="1:10">
      <c r="A22" s="104">
        <f t="shared" si="0"/>
        <v>9</v>
      </c>
      <c r="B22" s="107" t="s">
        <v>217</v>
      </c>
      <c r="C22" s="130">
        <v>634349.17737000005</v>
      </c>
      <c r="D22" s="112"/>
      <c r="E22" s="113"/>
      <c r="F22" s="130">
        <v>631562.69609000022</v>
      </c>
      <c r="G22" s="112"/>
      <c r="H22" s="113"/>
      <c r="I22" s="104">
        <f t="shared" si="1"/>
        <v>9</v>
      </c>
    </row>
    <row r="23" spans="1:10">
      <c r="A23" s="104">
        <f t="shared" si="0"/>
        <v>10</v>
      </c>
      <c r="B23" s="107" t="s">
        <v>218</v>
      </c>
      <c r="C23" s="130">
        <v>634536.36501999968</v>
      </c>
      <c r="D23" s="112"/>
      <c r="E23" s="113"/>
      <c r="F23" s="130">
        <v>631749.88373999984</v>
      </c>
      <c r="G23" s="112"/>
      <c r="H23" s="113"/>
      <c r="I23" s="104">
        <f t="shared" si="1"/>
        <v>10</v>
      </c>
    </row>
    <row r="24" spans="1:10">
      <c r="A24" s="104">
        <f t="shared" si="0"/>
        <v>11</v>
      </c>
      <c r="B24" s="107" t="s">
        <v>219</v>
      </c>
      <c r="C24" s="130">
        <v>634598.69329999993</v>
      </c>
      <c r="D24" s="112"/>
      <c r="E24" s="113"/>
      <c r="F24" s="130">
        <v>631812.21202000009</v>
      </c>
      <c r="G24" s="112"/>
      <c r="H24" s="113"/>
      <c r="I24" s="104">
        <f t="shared" si="1"/>
        <v>11</v>
      </c>
    </row>
    <row r="25" spans="1:10">
      <c r="A25" s="104">
        <f t="shared" si="0"/>
        <v>12</v>
      </c>
      <c r="B25" s="107" t="s">
        <v>220</v>
      </c>
      <c r="C25" s="130">
        <v>635024.46032999991</v>
      </c>
      <c r="D25" s="112"/>
      <c r="E25" s="113"/>
      <c r="F25" s="130">
        <v>632237.97905000008</v>
      </c>
      <c r="G25" s="112"/>
      <c r="H25" s="113"/>
      <c r="I25" s="104">
        <f t="shared" si="1"/>
        <v>12</v>
      </c>
    </row>
    <row r="26" spans="1:10">
      <c r="A26" s="104">
        <f t="shared" si="0"/>
        <v>13</v>
      </c>
      <c r="B26" s="996" t="str">
        <f>"Dec-"&amp;RIGHT(Automation!$B$3,2)</f>
        <v>Dec-25</v>
      </c>
      <c r="C26" s="130">
        <v>636417.56411000015</v>
      </c>
      <c r="D26" s="1306"/>
      <c r="E26" s="1034" t="s">
        <v>211</v>
      </c>
      <c r="F26" s="1302">
        <v>633631.08283000032</v>
      </c>
      <c r="G26" s="1306"/>
      <c r="H26" s="109" t="s">
        <v>887</v>
      </c>
      <c r="I26" s="104">
        <f t="shared" si="1"/>
        <v>13</v>
      </c>
      <c r="J26" s="111"/>
    </row>
    <row r="27" spans="1:10">
      <c r="A27" s="104">
        <f>A26+1</f>
        <v>14</v>
      </c>
      <c r="B27" s="115"/>
      <c r="C27" s="1303"/>
      <c r="D27" s="128"/>
      <c r="E27" s="115"/>
      <c r="F27" s="140"/>
      <c r="G27" s="128"/>
      <c r="H27" s="939"/>
      <c r="I27" s="104">
        <f>I26+1</f>
        <v>14</v>
      </c>
    </row>
    <row r="28" spans="1:10">
      <c r="A28" s="104">
        <f t="shared" si="0"/>
        <v>15</v>
      </c>
      <c r="B28" s="115" t="s">
        <v>221</v>
      </c>
      <c r="C28" s="369">
        <f>SUM(C14:C26)</f>
        <v>8210741.3416599985</v>
      </c>
      <c r="D28" s="117"/>
      <c r="E28" s="143" t="str">
        <f>"Sum Lines "&amp;A14&amp;" thru "&amp;A26</f>
        <v>Sum Lines 1 thru 13</v>
      </c>
      <c r="F28" s="369">
        <f>SUM(F14:F26)</f>
        <v>8058020.7855200022</v>
      </c>
      <c r="G28" s="117"/>
      <c r="H28" s="143" t="str">
        <f>"Sum Lines "&amp;A14&amp;" thru "&amp;A26</f>
        <v>Sum Lines 1 thru 13</v>
      </c>
      <c r="I28" s="104">
        <f t="shared" si="1"/>
        <v>15</v>
      </c>
    </row>
    <row r="29" spans="1:10">
      <c r="A29" s="104">
        <f t="shared" si="0"/>
        <v>16</v>
      </c>
      <c r="B29" s="986"/>
      <c r="C29" s="1309"/>
      <c r="D29" s="1294"/>
      <c r="E29" s="1039"/>
      <c r="F29" s="1309"/>
      <c r="G29" s="1294"/>
      <c r="H29" s="1039"/>
      <c r="I29" s="104">
        <f t="shared" si="1"/>
        <v>16</v>
      </c>
    </row>
    <row r="30" spans="1:10">
      <c r="A30" s="104">
        <f t="shared" si="0"/>
        <v>17</v>
      </c>
      <c r="B30" s="115"/>
      <c r="C30" s="369"/>
      <c r="D30" s="117"/>
      <c r="E30" s="118"/>
      <c r="F30" s="369"/>
      <c r="G30" s="117"/>
      <c r="H30" s="118"/>
      <c r="I30" s="104">
        <f t="shared" si="1"/>
        <v>17</v>
      </c>
    </row>
    <row r="31" spans="1:10">
      <c r="A31" s="104">
        <f t="shared" si="0"/>
        <v>18</v>
      </c>
      <c r="B31" s="115" t="s">
        <v>222</v>
      </c>
      <c r="C31" s="369">
        <f>C28/13</f>
        <v>631595.48781999992</v>
      </c>
      <c r="D31" s="117"/>
      <c r="E31" s="143" t="str">
        <f>"Average of Lines "&amp;A14&amp;" thru "&amp;A26</f>
        <v>Average of Lines 1 thru 13</v>
      </c>
      <c r="F31" s="369">
        <f>F28/13</f>
        <v>619847.75273230788</v>
      </c>
      <c r="G31" s="1205" t="s">
        <v>1010</v>
      </c>
      <c r="H31" s="109" t="s">
        <v>888</v>
      </c>
      <c r="I31" s="104">
        <f t="shared" si="1"/>
        <v>18</v>
      </c>
      <c r="J31" s="111"/>
    </row>
    <row r="32" spans="1:10">
      <c r="A32" s="104">
        <f t="shared" si="0"/>
        <v>19</v>
      </c>
      <c r="B32" s="986"/>
      <c r="C32" s="1319"/>
      <c r="D32" s="1318"/>
      <c r="E32" s="986"/>
      <c r="F32" s="1319"/>
      <c r="G32" s="1318"/>
      <c r="H32" s="986"/>
      <c r="I32" s="104">
        <f t="shared" si="1"/>
        <v>19</v>
      </c>
    </row>
    <row r="33" spans="1:10">
      <c r="B33" s="121"/>
      <c r="C33" s="130"/>
      <c r="D33" s="130"/>
      <c r="E33" s="121"/>
      <c r="F33" s="130"/>
      <c r="G33" s="130"/>
      <c r="H33" s="121"/>
    </row>
    <row r="34" spans="1:10">
      <c r="B34" s="121"/>
      <c r="C34" s="130"/>
      <c r="D34" s="130"/>
      <c r="E34" s="121"/>
      <c r="F34" s="130"/>
      <c r="G34" s="130"/>
      <c r="H34" s="121"/>
    </row>
    <row r="35" spans="1:10" ht="15.75" customHeight="1">
      <c r="A35" s="1205" t="s">
        <v>1010</v>
      </c>
      <c r="B35" s="1349" t="s">
        <v>1088</v>
      </c>
      <c r="C35" s="1349"/>
      <c r="D35" s="1349"/>
      <c r="E35" s="1349"/>
      <c r="F35" s="1349"/>
      <c r="G35" s="1349"/>
      <c r="H35" s="1349"/>
      <c r="J35" s="111"/>
    </row>
    <row r="36" spans="1:10">
      <c r="B36" s="1349"/>
      <c r="C36" s="1349"/>
      <c r="D36" s="1349"/>
      <c r="E36" s="1349"/>
      <c r="F36" s="1349"/>
      <c r="G36" s="1349"/>
      <c r="H36" s="1349"/>
      <c r="J36" s="111"/>
    </row>
    <row r="37" spans="1:10">
      <c r="B37" s="1349"/>
      <c r="C37" s="1349"/>
      <c r="D37" s="1349"/>
      <c r="E37" s="1349"/>
      <c r="F37" s="1349"/>
      <c r="G37" s="1349"/>
      <c r="H37" s="1349"/>
    </row>
    <row r="38" spans="1:10" ht="7.5" customHeight="1">
      <c r="C38" s="130"/>
      <c r="D38" s="130"/>
      <c r="E38" s="121"/>
      <c r="F38" s="130"/>
      <c r="G38" s="130"/>
      <c r="H38" s="121"/>
    </row>
    <row r="39" spans="1:10" ht="18.75" customHeight="1">
      <c r="A39" s="120">
        <v>1</v>
      </c>
      <c r="B39" s="121" t="s">
        <v>1082</v>
      </c>
      <c r="C39" s="130"/>
      <c r="D39" s="130"/>
      <c r="E39" s="121"/>
      <c r="F39" s="130"/>
      <c r="G39" s="130"/>
      <c r="H39" s="121"/>
    </row>
    <row r="40" spans="1:10" ht="18.75">
      <c r="A40" s="120">
        <v>2</v>
      </c>
      <c r="B40" s="121" t="s">
        <v>223</v>
      </c>
      <c r="C40" s="130"/>
      <c r="D40" s="130"/>
      <c r="E40" s="121"/>
      <c r="F40" s="130"/>
      <c r="G40" s="130"/>
      <c r="H40" s="121"/>
    </row>
    <row r="41" spans="1:10">
      <c r="B41" s="121" t="s">
        <v>224</v>
      </c>
      <c r="C41" s="130"/>
      <c r="D41" s="130"/>
      <c r="E41" s="121"/>
      <c r="F41" s="130"/>
      <c r="G41" s="130"/>
      <c r="H41" s="121"/>
    </row>
    <row r="42" spans="1:10">
      <c r="C42" s="130"/>
      <c r="D42" s="130"/>
      <c r="E42" s="121"/>
      <c r="F42" s="130"/>
      <c r="G42" s="130"/>
      <c r="H42" s="121"/>
    </row>
    <row r="43" spans="1:10">
      <c r="C43" s="130"/>
      <c r="D43" s="130"/>
      <c r="E43" s="121"/>
      <c r="F43" s="130"/>
      <c r="G43" s="130"/>
      <c r="H43" s="121"/>
    </row>
    <row r="44" spans="1:10">
      <c r="C44" s="139"/>
      <c r="D44" s="139"/>
      <c r="E44" s="139"/>
      <c r="F44" s="139"/>
      <c r="G44" s="139"/>
      <c r="H44" s="139"/>
      <c r="I44" s="492"/>
    </row>
    <row r="45" spans="1:10">
      <c r="F45" s="140"/>
      <c r="G45" s="140"/>
    </row>
    <row r="46" spans="1:10">
      <c r="F46" s="140"/>
      <c r="G46" s="140"/>
    </row>
    <row r="47" spans="1:10">
      <c r="F47" s="140"/>
      <c r="G47" s="140"/>
    </row>
    <row r="48" spans="1:10">
      <c r="F48" s="140"/>
      <c r="G48" s="140"/>
    </row>
    <row r="49" spans="6:7">
      <c r="F49" s="140"/>
      <c r="G49" s="140"/>
    </row>
  </sheetData>
  <mergeCells count="7">
    <mergeCell ref="B35:H37"/>
    <mergeCell ref="B8:H8"/>
    <mergeCell ref="B2:H2"/>
    <mergeCell ref="B3:H3"/>
    <mergeCell ref="B4:H4"/>
    <mergeCell ref="B5:H5"/>
    <mergeCell ref="B6:H6"/>
  </mergeCells>
  <printOptions horizontalCentered="1"/>
  <pageMargins left="0.5" right="0.5" top="0.5" bottom="0.5" header="0.25" footer="0.25"/>
  <pageSetup scale="75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K36"/>
  <sheetViews>
    <sheetView zoomScale="80" zoomScaleNormal="80" workbookViewId="0">
      <selection activeCell="F15" sqref="F15:F17"/>
    </sheetView>
  </sheetViews>
  <sheetFormatPr defaultColWidth="9.140625" defaultRowHeight="15.75"/>
  <cols>
    <col min="1" max="1" width="5.140625" style="94" customWidth="1"/>
    <col min="2" max="2" width="38" style="95" customWidth="1"/>
    <col min="3" max="3" width="18.5703125" style="99" customWidth="1"/>
    <col min="4" max="4" width="3.7109375" style="99" customWidth="1"/>
    <col min="5" max="5" width="29.42578125" style="99" bestFit="1" customWidth="1"/>
    <col min="6" max="6" width="18.5703125" style="95" customWidth="1"/>
    <col min="7" max="7" width="4.28515625" style="95" customWidth="1"/>
    <col min="8" max="8" width="55.42578125" style="95" customWidth="1"/>
    <col min="9" max="9" width="5.140625" style="94" customWidth="1"/>
    <col min="10" max="10" width="24" style="95" customWidth="1"/>
    <col min="11" max="11" width="11" style="95" customWidth="1"/>
    <col min="12" max="12" width="7.42578125" style="95" customWidth="1"/>
    <col min="13" max="13" width="9.42578125" style="95" customWidth="1"/>
    <col min="14" max="14" width="14" style="95" customWidth="1"/>
    <col min="15" max="15" width="13.42578125" style="95" customWidth="1"/>
    <col min="16" max="16384" width="9.140625" style="95"/>
  </cols>
  <sheetData>
    <row r="2" spans="1:11">
      <c r="B2" s="1350" t="s">
        <v>0</v>
      </c>
      <c r="C2" s="1350"/>
      <c r="D2" s="1350"/>
      <c r="E2" s="1350"/>
      <c r="F2" s="1350"/>
      <c r="G2" s="1350"/>
      <c r="H2" s="1350"/>
    </row>
    <row r="3" spans="1:11">
      <c r="B3" s="1350" t="s">
        <v>204</v>
      </c>
      <c r="C3" s="1350"/>
      <c r="D3" s="1350"/>
      <c r="E3" s="1350"/>
      <c r="F3" s="1350"/>
      <c r="G3" s="1350"/>
      <c r="H3" s="1350"/>
    </row>
    <row r="4" spans="1:11">
      <c r="B4" s="1350" t="s">
        <v>205</v>
      </c>
      <c r="C4" s="1350"/>
      <c r="D4" s="1350"/>
      <c r="E4" s="1350"/>
      <c r="F4" s="1350"/>
      <c r="G4" s="1350"/>
      <c r="H4" s="1350"/>
    </row>
    <row r="5" spans="1:11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G5" s="1350"/>
      <c r="H5" s="1350"/>
      <c r="K5" s="111"/>
    </row>
    <row r="6" spans="1:11">
      <c r="B6" s="1354" t="s">
        <v>3</v>
      </c>
      <c r="C6" s="1354"/>
      <c r="D6" s="1354"/>
      <c r="E6" s="1354"/>
      <c r="F6" s="1354"/>
      <c r="G6" s="1354"/>
      <c r="H6" s="1354"/>
    </row>
    <row r="7" spans="1:11">
      <c r="B7" s="96"/>
      <c r="C7" s="97"/>
      <c r="D7" s="97"/>
      <c r="E7" s="97"/>
      <c r="F7" s="96"/>
      <c r="G7" s="96"/>
      <c r="H7" s="96"/>
    </row>
    <row r="8" spans="1:11">
      <c r="B8" s="1350" t="s">
        <v>231</v>
      </c>
      <c r="C8" s="1350"/>
      <c r="D8" s="1350"/>
      <c r="E8" s="1350"/>
      <c r="F8" s="1350"/>
      <c r="G8" s="1350"/>
      <c r="H8" s="1350"/>
    </row>
    <row r="9" spans="1:11">
      <c r="I9" s="104"/>
    </row>
    <row r="10" spans="1:11">
      <c r="B10" s="939"/>
      <c r="C10" s="1300" t="s">
        <v>80</v>
      </c>
      <c r="D10" s="738"/>
      <c r="E10" s="940"/>
      <c r="F10" s="1300"/>
      <c r="G10" s="738"/>
      <c r="H10" s="940"/>
      <c r="I10" s="104"/>
    </row>
    <row r="11" spans="1:11">
      <c r="B11" s="101"/>
      <c r="C11" s="94" t="s">
        <v>232</v>
      </c>
      <c r="D11" s="106"/>
      <c r="E11" s="101"/>
      <c r="F11" s="94" t="s">
        <v>232</v>
      </c>
      <c r="G11" s="106"/>
      <c r="H11" s="101"/>
      <c r="I11" s="104"/>
    </row>
    <row r="12" spans="1:11">
      <c r="A12" s="104" t="s">
        <v>4</v>
      </c>
      <c r="B12" s="105"/>
      <c r="C12" s="94" t="s">
        <v>233</v>
      </c>
      <c r="D12" s="106"/>
      <c r="E12" s="101"/>
      <c r="F12" s="94" t="s">
        <v>233</v>
      </c>
      <c r="G12" s="106"/>
      <c r="H12" s="101"/>
      <c r="I12" s="104" t="s">
        <v>4</v>
      </c>
    </row>
    <row r="13" spans="1:11" ht="18.75">
      <c r="A13" s="104" t="s">
        <v>5</v>
      </c>
      <c r="B13" s="985" t="s">
        <v>123</v>
      </c>
      <c r="C13" s="1297" t="s">
        <v>1083</v>
      </c>
      <c r="D13" s="1283"/>
      <c r="E13" s="985" t="s">
        <v>8</v>
      </c>
      <c r="F13" s="1297" t="s">
        <v>1084</v>
      </c>
      <c r="G13" s="1283"/>
      <c r="H13" s="985" t="s">
        <v>8</v>
      </c>
      <c r="I13" s="104" t="s">
        <v>5</v>
      </c>
    </row>
    <row r="14" spans="1:11">
      <c r="A14" s="104"/>
      <c r="B14" s="141"/>
      <c r="C14" s="1127"/>
      <c r="D14" s="106"/>
      <c r="E14" s="101"/>
      <c r="F14" s="94"/>
      <c r="G14" s="106"/>
      <c r="H14" s="101"/>
      <c r="I14" s="104"/>
    </row>
    <row r="15" spans="1:11">
      <c r="A15" s="104">
        <v>1</v>
      </c>
      <c r="B15" s="107" t="str">
        <f>"Dec-"&amp;RIGHT(Automation!$B$3-1,2)</f>
        <v>Dec-24</v>
      </c>
      <c r="C15" s="282">
        <v>12812601.24348997</v>
      </c>
      <c r="D15" s="1205" t="s">
        <v>1010</v>
      </c>
      <c r="E15" s="142" t="s">
        <v>211</v>
      </c>
      <c r="F15" s="385">
        <v>13028441.029023826</v>
      </c>
      <c r="G15" s="1205" t="s">
        <v>1010</v>
      </c>
      <c r="H15" s="142" t="s">
        <v>886</v>
      </c>
      <c r="I15" s="104">
        <f>A15</f>
        <v>1</v>
      </c>
      <c r="J15" s="1140"/>
      <c r="K15" s="1141"/>
    </row>
    <row r="16" spans="1:11">
      <c r="A16" s="104">
        <f>A15+1</f>
        <v>2</v>
      </c>
      <c r="B16" s="107"/>
      <c r="C16" s="130"/>
      <c r="D16" s="112"/>
      <c r="E16" s="142"/>
      <c r="F16" s="373"/>
      <c r="G16" s="114"/>
      <c r="H16" s="142"/>
      <c r="I16" s="104">
        <f>I15+1</f>
        <v>2</v>
      </c>
    </row>
    <row r="17" spans="1:11" ht="15.75" customHeight="1">
      <c r="A17" s="104">
        <f t="shared" ref="A17:A21" si="0">A16+1</f>
        <v>3</v>
      </c>
      <c r="B17" s="107" t="str">
        <f>"Dec-"&amp;RIGHT(Automation!$B$3,2)</f>
        <v>Dec-25</v>
      </c>
      <c r="C17" s="130">
        <v>13065009.55110997</v>
      </c>
      <c r="D17" s="112"/>
      <c r="E17" s="142" t="s">
        <v>211</v>
      </c>
      <c r="F17" s="130">
        <v>13259817.22608323</v>
      </c>
      <c r="G17" s="1205" t="s">
        <v>1010</v>
      </c>
      <c r="H17" s="142" t="s">
        <v>887</v>
      </c>
      <c r="I17" s="104">
        <f t="shared" ref="I17:I21" si="1">I16+1</f>
        <v>3</v>
      </c>
      <c r="K17" s="111"/>
    </row>
    <row r="18" spans="1:11">
      <c r="A18" s="104">
        <f t="shared" si="0"/>
        <v>4</v>
      </c>
      <c r="B18" s="1040"/>
      <c r="C18" s="1319"/>
      <c r="D18" s="1318"/>
      <c r="E18" s="1041"/>
      <c r="F18" s="1319"/>
      <c r="G18" s="1318"/>
      <c r="H18" s="1041"/>
      <c r="I18" s="104">
        <f t="shared" si="1"/>
        <v>4</v>
      </c>
    </row>
    <row r="19" spans="1:11">
      <c r="A19" s="104">
        <f>A18+1</f>
        <v>5</v>
      </c>
      <c r="B19" s="115"/>
      <c r="C19" s="140"/>
      <c r="D19" s="128"/>
      <c r="E19" s="115"/>
      <c r="F19" s="140"/>
      <c r="G19" s="128"/>
      <c r="H19" s="115"/>
      <c r="I19" s="104">
        <f>I18+1</f>
        <v>5</v>
      </c>
    </row>
    <row r="20" spans="1:11">
      <c r="A20" s="104">
        <f t="shared" si="0"/>
        <v>6</v>
      </c>
      <c r="B20" s="115" t="s">
        <v>234</v>
      </c>
      <c r="C20" s="369">
        <f>(C15+C17)/2</f>
        <v>12938805.39729997</v>
      </c>
      <c r="D20" s="117"/>
      <c r="E20" s="179" t="str">
        <f>"Average of Line "&amp;A15&amp;" and Line "&amp;A17</f>
        <v>Average of Line 1 and Line 3</v>
      </c>
      <c r="F20" s="369">
        <f>(F15+F17)/2</f>
        <v>13144129.127553528</v>
      </c>
      <c r="G20" s="117"/>
      <c r="H20" s="143" t="str">
        <f>"Average of Line "&amp;A15&amp;" and Line "&amp;A17</f>
        <v>Average of Line 1 and Line 3</v>
      </c>
      <c r="I20" s="104">
        <f t="shared" si="1"/>
        <v>6</v>
      </c>
    </row>
    <row r="21" spans="1:11">
      <c r="A21" s="104">
        <f t="shared" si="0"/>
        <v>7</v>
      </c>
      <c r="B21" s="986"/>
      <c r="C21" s="1309"/>
      <c r="D21" s="1294"/>
      <c r="E21" s="1002"/>
      <c r="F21" s="1309"/>
      <c r="G21" s="1294"/>
      <c r="H21" s="1042"/>
      <c r="I21" s="104">
        <f t="shared" si="1"/>
        <v>7</v>
      </c>
    </row>
    <row r="22" spans="1:11">
      <c r="B22" s="121"/>
      <c r="C22" s="121"/>
      <c r="D22" s="121"/>
      <c r="E22" s="121"/>
      <c r="F22" s="121"/>
      <c r="G22" s="121"/>
      <c r="H22" s="121"/>
    </row>
    <row r="23" spans="1:11">
      <c r="B23" s="121"/>
      <c r="C23" s="121"/>
      <c r="D23" s="121"/>
      <c r="E23" s="121"/>
      <c r="F23" s="121"/>
      <c r="G23" s="121"/>
      <c r="H23" s="121"/>
    </row>
    <row r="24" spans="1:11" ht="15.75" customHeight="1">
      <c r="A24" s="1205" t="s">
        <v>1010</v>
      </c>
      <c r="B24" s="1349" t="s">
        <v>1088</v>
      </c>
      <c r="C24" s="1349"/>
      <c r="D24" s="1349"/>
      <c r="E24" s="1349"/>
      <c r="F24" s="1349"/>
      <c r="G24" s="1349"/>
      <c r="H24" s="1349"/>
      <c r="J24" s="111"/>
    </row>
    <row r="25" spans="1:11">
      <c r="B25" s="1349"/>
      <c r="C25" s="1349"/>
      <c r="D25" s="1349"/>
      <c r="E25" s="1349"/>
      <c r="F25" s="1349"/>
      <c r="G25" s="1349"/>
      <c r="H25" s="1349"/>
      <c r="J25" s="111"/>
    </row>
    <row r="26" spans="1:11">
      <c r="B26" s="1349"/>
      <c r="C26" s="1349"/>
      <c r="D26" s="1349"/>
      <c r="E26" s="1349"/>
      <c r="F26" s="1349"/>
      <c r="G26" s="1349"/>
      <c r="H26" s="1349"/>
    </row>
    <row r="27" spans="1:11" ht="8.25" customHeight="1">
      <c r="C27" s="121"/>
      <c r="D27" s="121"/>
      <c r="E27" s="121"/>
      <c r="F27" s="144"/>
      <c r="G27" s="144"/>
      <c r="H27" s="121"/>
    </row>
    <row r="28" spans="1:11" ht="18.75" customHeight="1">
      <c r="A28" s="120">
        <v>1</v>
      </c>
      <c r="B28" s="121" t="s">
        <v>1085</v>
      </c>
      <c r="C28" s="121"/>
      <c r="D28" s="121"/>
      <c r="E28" s="121"/>
      <c r="F28" s="144"/>
      <c r="G28" s="144"/>
      <c r="H28" s="121"/>
    </row>
    <row r="29" spans="1:11" ht="18.75">
      <c r="A29" s="120">
        <v>2</v>
      </c>
      <c r="B29" s="121" t="s">
        <v>223</v>
      </c>
      <c r="C29" s="121"/>
      <c r="D29" s="121"/>
      <c r="E29" s="121"/>
      <c r="F29" s="121"/>
      <c r="G29" s="121"/>
      <c r="H29" s="121"/>
    </row>
    <row r="30" spans="1:11">
      <c r="B30" s="121" t="s">
        <v>224</v>
      </c>
      <c r="C30" s="121"/>
      <c r="D30" s="121"/>
      <c r="E30" s="121"/>
      <c r="F30" s="121"/>
      <c r="G30" s="121"/>
      <c r="H30" s="121"/>
    </row>
    <row r="31" spans="1:11">
      <c r="B31" s="121"/>
      <c r="C31" s="121"/>
      <c r="D31" s="121"/>
      <c r="E31" s="121"/>
      <c r="F31" s="121"/>
      <c r="G31" s="121"/>
      <c r="H31" s="121"/>
    </row>
    <row r="32" spans="1:11" ht="18.75">
      <c r="A32" s="120"/>
      <c r="B32" s="121"/>
      <c r="C32" s="121"/>
      <c r="D32" s="121"/>
      <c r="E32" s="121"/>
      <c r="F32" s="121"/>
      <c r="G32" s="121"/>
      <c r="H32" s="121"/>
      <c r="K32" s="169"/>
    </row>
    <row r="33" spans="2:10">
      <c r="B33" s="121"/>
      <c r="C33" s="121"/>
      <c r="D33" s="121"/>
      <c r="E33" s="121"/>
      <c r="F33" s="121"/>
      <c r="G33" s="121"/>
      <c r="H33" s="121"/>
    </row>
    <row r="34" spans="2:10">
      <c r="B34" s="121"/>
      <c r="C34" s="121"/>
      <c r="D34" s="121"/>
      <c r="E34" s="121"/>
      <c r="F34" s="121"/>
      <c r="G34" s="121"/>
      <c r="H34" s="121"/>
    </row>
    <row r="35" spans="2:10">
      <c r="B35" s="121"/>
      <c r="J35" s="169"/>
    </row>
    <row r="36" spans="2:10">
      <c r="B36" s="121"/>
    </row>
  </sheetData>
  <mergeCells count="7">
    <mergeCell ref="B24:H26"/>
    <mergeCell ref="B8:H8"/>
    <mergeCell ref="B2:H2"/>
    <mergeCell ref="B3:H3"/>
    <mergeCell ref="B4:H4"/>
    <mergeCell ref="B5:H5"/>
    <mergeCell ref="B6:H6"/>
  </mergeCells>
  <printOptions horizontalCentered="1"/>
  <pageMargins left="0.5" right="0.5" top="0.5" bottom="0.5" header="0.25" footer="0.25"/>
  <pageSetup scale="75" orientation="landscape" r:id="rId1"/>
  <headerFooter scaleWithDoc="0">
    <oddFooter>&amp;C&amp;"Times New Roman,Regular"&amp;10&amp;A</oddFooter>
  </headerFooter>
  <customProperties>
    <customPr name="_pios_id" r:id="rId2"/>
  </customProperties>
  <ignoredErrors>
    <ignoredError sqref="E2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M51"/>
  <sheetViews>
    <sheetView topLeftCell="A15" zoomScale="80" zoomScaleNormal="80" workbookViewId="0">
      <selection activeCell="K36" sqref="K36"/>
    </sheetView>
  </sheetViews>
  <sheetFormatPr defaultColWidth="9.140625" defaultRowHeight="15.75"/>
  <cols>
    <col min="1" max="1" width="5.140625" style="94" customWidth="1"/>
    <col min="2" max="2" width="35.42578125" style="95" customWidth="1"/>
    <col min="3" max="3" width="18.5703125" style="99" customWidth="1"/>
    <col min="4" max="4" width="3.7109375" style="99" customWidth="1"/>
    <col min="5" max="5" width="26.28515625" style="99" customWidth="1"/>
    <col min="6" max="6" width="18.5703125" style="95" customWidth="1"/>
    <col min="7" max="7" width="4.28515625" style="95" customWidth="1"/>
    <col min="8" max="8" width="62.5703125" style="95" customWidth="1"/>
    <col min="9" max="9" width="5.140625" style="94" customWidth="1"/>
    <col min="10" max="10" width="24" style="95" customWidth="1"/>
    <col min="11" max="11" width="11" style="95" customWidth="1"/>
    <col min="12" max="12" width="9.85546875" style="95" customWidth="1"/>
    <col min="13" max="13" width="9.42578125" style="95" customWidth="1"/>
    <col min="14" max="14" width="14" style="95" customWidth="1"/>
    <col min="15" max="15" width="13.42578125" style="95" customWidth="1"/>
    <col min="16" max="16384" width="9.140625" style="95"/>
  </cols>
  <sheetData>
    <row r="2" spans="1:13">
      <c r="B2" s="1350" t="s">
        <v>0</v>
      </c>
      <c r="C2" s="1350"/>
      <c r="D2" s="1350"/>
      <c r="E2" s="1350"/>
      <c r="F2" s="1350"/>
      <c r="G2" s="1350"/>
      <c r="H2" s="1350"/>
    </row>
    <row r="3" spans="1:13">
      <c r="B3" s="1350" t="s">
        <v>204</v>
      </c>
      <c r="C3" s="1350"/>
      <c r="D3" s="1350"/>
      <c r="E3" s="1350"/>
      <c r="F3" s="1350"/>
      <c r="G3" s="1350"/>
      <c r="H3" s="1350"/>
    </row>
    <row r="4" spans="1:13">
      <c r="B4" s="1350" t="s">
        <v>205</v>
      </c>
      <c r="C4" s="1350"/>
      <c r="D4" s="1350"/>
      <c r="E4" s="1350"/>
      <c r="F4" s="1350"/>
      <c r="G4" s="1350"/>
      <c r="H4" s="1350"/>
    </row>
    <row r="5" spans="1:13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G5" s="1350"/>
      <c r="H5" s="1350"/>
    </row>
    <row r="6" spans="1:13">
      <c r="B6" s="1354" t="s">
        <v>3</v>
      </c>
      <c r="C6" s="1354"/>
      <c r="D6" s="1354"/>
      <c r="E6" s="1354"/>
      <c r="F6" s="1354"/>
      <c r="G6" s="1354"/>
      <c r="H6" s="1354"/>
    </row>
    <row r="7" spans="1:13">
      <c r="B7" s="96"/>
      <c r="C7" s="97"/>
      <c r="D7" s="97"/>
      <c r="E7" s="97"/>
      <c r="F7" s="96"/>
      <c r="G7" s="96"/>
      <c r="H7" s="96"/>
    </row>
    <row r="8" spans="1:13">
      <c r="B8" s="1350" t="s">
        <v>235</v>
      </c>
      <c r="C8" s="1350"/>
      <c r="D8" s="1350"/>
      <c r="E8" s="1350"/>
      <c r="F8" s="1350"/>
      <c r="G8" s="1350"/>
      <c r="H8" s="1350"/>
    </row>
    <row r="10" spans="1:13">
      <c r="B10" s="939"/>
      <c r="C10" s="1300" t="s">
        <v>80</v>
      </c>
      <c r="D10" s="738"/>
      <c r="E10" s="940"/>
      <c r="F10" s="1300"/>
      <c r="G10" s="738"/>
      <c r="H10" s="940"/>
    </row>
    <row r="11" spans="1:13">
      <c r="B11" s="101"/>
      <c r="C11" s="94" t="s">
        <v>236</v>
      </c>
      <c r="D11" s="106"/>
      <c r="E11" s="101"/>
      <c r="F11" s="94" t="s">
        <v>236</v>
      </c>
      <c r="G11" s="106"/>
      <c r="H11" s="101"/>
      <c r="I11" s="104"/>
    </row>
    <row r="12" spans="1:13">
      <c r="A12" s="104" t="s">
        <v>4</v>
      </c>
      <c r="B12" s="105"/>
      <c r="C12" s="94" t="s">
        <v>233</v>
      </c>
      <c r="D12" s="106"/>
      <c r="E12" s="101"/>
      <c r="F12" s="94" t="s">
        <v>233</v>
      </c>
      <c r="G12" s="106"/>
      <c r="H12" s="101"/>
      <c r="I12" s="104" t="s">
        <v>4</v>
      </c>
    </row>
    <row r="13" spans="1:13" ht="18.75">
      <c r="A13" s="104" t="s">
        <v>5</v>
      </c>
      <c r="B13" s="985" t="s">
        <v>123</v>
      </c>
      <c r="C13" s="1297" t="s">
        <v>209</v>
      </c>
      <c r="D13" s="1283"/>
      <c r="E13" s="985" t="s">
        <v>8</v>
      </c>
      <c r="F13" s="1297" t="s">
        <v>210</v>
      </c>
      <c r="G13" s="1283"/>
      <c r="H13" s="985" t="s">
        <v>8</v>
      </c>
      <c r="I13" s="104" t="s">
        <v>5</v>
      </c>
    </row>
    <row r="14" spans="1:13">
      <c r="A14" s="104">
        <v>1</v>
      </c>
      <c r="B14" s="107" t="str">
        <f>"Dec-"&amp;RIGHT(Automation!$B$3-1,2)</f>
        <v>Dec-24</v>
      </c>
      <c r="C14" s="282">
        <v>8967652.0871585738</v>
      </c>
      <c r="D14" s="1205" t="s">
        <v>1010</v>
      </c>
      <c r="E14" s="142" t="s">
        <v>211</v>
      </c>
      <c r="F14" s="385">
        <v>8778188.7216047179</v>
      </c>
      <c r="G14" s="1205" t="s">
        <v>1010</v>
      </c>
      <c r="H14" s="142" t="s">
        <v>886</v>
      </c>
      <c r="I14" s="104">
        <f>A14</f>
        <v>1</v>
      </c>
      <c r="J14" s="111"/>
      <c r="M14" s="140"/>
    </row>
    <row r="15" spans="1:13">
      <c r="A15" s="104">
        <f>A14+1</f>
        <v>2</v>
      </c>
      <c r="B15" s="107" t="str">
        <f>"Jan-"&amp;RIGHT(Automation!$B$3,2)</f>
        <v>Jan-25</v>
      </c>
      <c r="C15" s="130">
        <v>8986373.25251556</v>
      </c>
      <c r="D15" s="112"/>
      <c r="E15" s="145"/>
      <c r="F15" s="373">
        <v>8796909.535689801</v>
      </c>
      <c r="G15" s="114"/>
      <c r="H15" s="145"/>
      <c r="I15" s="104">
        <f>I14+1</f>
        <v>2</v>
      </c>
      <c r="J15" s="140"/>
      <c r="M15" s="140"/>
    </row>
    <row r="16" spans="1:13">
      <c r="A16" s="104">
        <f t="shared" ref="A16:A36" si="0">A15+1</f>
        <v>3</v>
      </c>
      <c r="B16" s="107" t="s">
        <v>212</v>
      </c>
      <c r="C16" s="130">
        <v>8995966.9872445595</v>
      </c>
      <c r="D16" s="112"/>
      <c r="E16" s="145"/>
      <c r="F16" s="373">
        <v>8804980.4732437991</v>
      </c>
      <c r="G16" s="114"/>
      <c r="H16" s="145"/>
      <c r="I16" s="104">
        <f t="shared" ref="I16:I36" si="1">I15+1</f>
        <v>3</v>
      </c>
      <c r="J16" s="140"/>
      <c r="M16" s="140"/>
    </row>
    <row r="17" spans="1:13">
      <c r="A17" s="104">
        <f t="shared" si="0"/>
        <v>4</v>
      </c>
      <c r="B17" s="107" t="s">
        <v>213</v>
      </c>
      <c r="C17" s="130">
        <v>8975621.2587322686</v>
      </c>
      <c r="D17" s="112"/>
      <c r="E17" s="145"/>
      <c r="F17" s="373">
        <v>8784615.7643215079</v>
      </c>
      <c r="G17" s="114"/>
      <c r="H17" s="145"/>
      <c r="I17" s="104">
        <f t="shared" si="1"/>
        <v>4</v>
      </c>
      <c r="J17" s="140"/>
      <c r="M17" s="140"/>
    </row>
    <row r="18" spans="1:13">
      <c r="A18" s="104">
        <f t="shared" si="0"/>
        <v>5</v>
      </c>
      <c r="B18" s="107" t="s">
        <v>214</v>
      </c>
      <c r="C18" s="130">
        <v>9002017.9334193114</v>
      </c>
      <c r="D18" s="112"/>
      <c r="E18" s="145"/>
      <c r="F18" s="373">
        <v>8811033.8896585517</v>
      </c>
      <c r="G18" s="114"/>
      <c r="H18" s="145"/>
      <c r="I18" s="104">
        <f t="shared" si="1"/>
        <v>5</v>
      </c>
      <c r="J18" s="140"/>
      <c r="M18" s="140"/>
    </row>
    <row r="19" spans="1:13">
      <c r="A19" s="104">
        <f t="shared" si="0"/>
        <v>6</v>
      </c>
      <c r="B19" s="107" t="s">
        <v>160</v>
      </c>
      <c r="C19" s="130">
        <v>9046732.6262946203</v>
      </c>
      <c r="D19" s="112"/>
      <c r="E19" s="145"/>
      <c r="F19" s="373">
        <v>8855771.5991013609</v>
      </c>
      <c r="G19" s="114"/>
      <c r="H19" s="145"/>
      <c r="I19" s="104">
        <f t="shared" si="1"/>
        <v>6</v>
      </c>
      <c r="J19" s="140"/>
      <c r="M19" s="140"/>
    </row>
    <row r="20" spans="1:13">
      <c r="A20" s="104">
        <f>A19+1</f>
        <v>7</v>
      </c>
      <c r="B20" s="107" t="s">
        <v>215</v>
      </c>
      <c r="C20" s="130">
        <v>9075024.9880726971</v>
      </c>
      <c r="D20" s="112"/>
      <c r="E20" s="145"/>
      <c r="F20" s="373">
        <v>8884063.9608794376</v>
      </c>
      <c r="G20" s="114"/>
      <c r="H20" s="145"/>
      <c r="I20" s="104">
        <f>I19+1</f>
        <v>7</v>
      </c>
      <c r="J20" s="140"/>
      <c r="M20" s="140"/>
    </row>
    <row r="21" spans="1:13">
      <c r="A21" s="104">
        <f t="shared" si="0"/>
        <v>8</v>
      </c>
      <c r="B21" s="107" t="s">
        <v>216</v>
      </c>
      <c r="C21" s="130">
        <v>9205191.9451088347</v>
      </c>
      <c r="D21" s="112"/>
      <c r="E21" s="145"/>
      <c r="F21" s="373">
        <v>9014230.9179155752</v>
      </c>
      <c r="G21" s="114"/>
      <c r="H21" s="145"/>
      <c r="I21" s="104">
        <f t="shared" si="1"/>
        <v>8</v>
      </c>
      <c r="J21" s="140"/>
      <c r="M21" s="140"/>
    </row>
    <row r="22" spans="1:13">
      <c r="A22" s="104">
        <f t="shared" si="0"/>
        <v>9</v>
      </c>
      <c r="B22" s="107" t="s">
        <v>217</v>
      </c>
      <c r="C22" s="130">
        <v>9247270.2286414932</v>
      </c>
      <c r="D22" s="112"/>
      <c r="E22" s="145"/>
      <c r="F22" s="373">
        <v>9056309.2014482338</v>
      </c>
      <c r="G22" s="114"/>
      <c r="H22" s="145"/>
      <c r="I22" s="104">
        <f t="shared" si="1"/>
        <v>9</v>
      </c>
      <c r="J22" s="140"/>
      <c r="M22" s="140"/>
    </row>
    <row r="23" spans="1:13">
      <c r="A23" s="104">
        <f t="shared" si="0"/>
        <v>10</v>
      </c>
      <c r="B23" s="107" t="s">
        <v>218</v>
      </c>
      <c r="C23" s="130">
        <v>9255279.0790717714</v>
      </c>
      <c r="D23" s="112"/>
      <c r="E23" s="145"/>
      <c r="F23" s="373">
        <v>9064318.0518785119</v>
      </c>
      <c r="G23" s="114"/>
      <c r="H23" s="145"/>
      <c r="I23" s="104">
        <f t="shared" si="1"/>
        <v>10</v>
      </c>
      <c r="J23" s="140"/>
      <c r="M23" s="140"/>
    </row>
    <row r="24" spans="1:13">
      <c r="A24" s="104">
        <f t="shared" si="0"/>
        <v>11</v>
      </c>
      <c r="B24" s="107" t="s">
        <v>219</v>
      </c>
      <c r="C24" s="130">
        <v>9290251.9533099588</v>
      </c>
      <c r="D24" s="112"/>
      <c r="E24" s="145"/>
      <c r="F24" s="373">
        <v>9099290.9261166994</v>
      </c>
      <c r="G24" s="114"/>
      <c r="H24" s="145"/>
      <c r="I24" s="104">
        <f t="shared" si="1"/>
        <v>11</v>
      </c>
      <c r="J24" s="140"/>
      <c r="M24" s="140"/>
    </row>
    <row r="25" spans="1:13">
      <c r="A25" s="104">
        <f t="shared" si="0"/>
        <v>12</v>
      </c>
      <c r="B25" s="107" t="s">
        <v>220</v>
      </c>
      <c r="C25" s="130">
        <v>9351396.3893400077</v>
      </c>
      <c r="D25" s="112"/>
      <c r="E25" s="145"/>
      <c r="F25" s="373">
        <v>9160619.4547667466</v>
      </c>
      <c r="G25" s="114"/>
      <c r="H25" s="145"/>
      <c r="I25" s="104">
        <f t="shared" si="1"/>
        <v>12</v>
      </c>
      <c r="J25" s="140"/>
      <c r="M25" s="140"/>
    </row>
    <row r="26" spans="1:13">
      <c r="A26" s="104">
        <f t="shared" si="0"/>
        <v>13</v>
      </c>
      <c r="B26" s="996" t="str">
        <f>"Dec-"&amp;RIGHT(Automation!$B$3,2)</f>
        <v>Dec-25</v>
      </c>
      <c r="C26" s="1302">
        <v>9389168.0250800084</v>
      </c>
      <c r="D26" s="1306"/>
      <c r="E26" s="991" t="s">
        <v>211</v>
      </c>
      <c r="F26" s="1316">
        <v>9219832.7923967484</v>
      </c>
      <c r="G26" s="1317"/>
      <c r="H26" s="142" t="s">
        <v>887</v>
      </c>
      <c r="I26" s="104">
        <f t="shared" si="1"/>
        <v>13</v>
      </c>
      <c r="J26" s="111"/>
      <c r="M26" s="140"/>
    </row>
    <row r="27" spans="1:13">
      <c r="A27" s="104">
        <f t="shared" si="0"/>
        <v>14</v>
      </c>
      <c r="B27" s="115"/>
      <c r="C27" s="1303"/>
      <c r="D27" s="741"/>
      <c r="E27" s="942"/>
      <c r="F27" s="140"/>
      <c r="G27" s="128"/>
      <c r="H27" s="939"/>
      <c r="I27" s="104">
        <f t="shared" si="1"/>
        <v>14</v>
      </c>
    </row>
    <row r="28" spans="1:13">
      <c r="A28" s="104">
        <f t="shared" si="0"/>
        <v>15</v>
      </c>
      <c r="B28" s="115" t="s">
        <v>221</v>
      </c>
      <c r="C28" s="369">
        <f>SUM(C14:C26)</f>
        <v>118787946.75398967</v>
      </c>
      <c r="D28" s="117"/>
      <c r="E28" s="179" t="str">
        <f>"Sum Lines "&amp;A14&amp;" thru "&amp;A26</f>
        <v>Sum Lines 1 thru 13</v>
      </c>
      <c r="F28" s="369">
        <f>SUM(F14:F26)</f>
        <v>116330165.28902172</v>
      </c>
      <c r="G28" s="117"/>
      <c r="H28" s="179" t="str">
        <f>"Sum Lines "&amp;A14&amp;" thru "&amp;A26</f>
        <v>Sum Lines 1 thru 13</v>
      </c>
      <c r="I28" s="104">
        <f t="shared" si="1"/>
        <v>15</v>
      </c>
    </row>
    <row r="29" spans="1:13">
      <c r="A29" s="104">
        <f t="shared" si="0"/>
        <v>16</v>
      </c>
      <c r="B29" s="986"/>
      <c r="C29" s="1309"/>
      <c r="D29" s="1294"/>
      <c r="E29" s="1044"/>
      <c r="F29" s="1309"/>
      <c r="G29" s="1294"/>
      <c r="H29" s="1044"/>
      <c r="I29" s="104">
        <f t="shared" si="1"/>
        <v>16</v>
      </c>
    </row>
    <row r="30" spans="1:13">
      <c r="A30" s="104">
        <f t="shared" si="0"/>
        <v>17</v>
      </c>
      <c r="B30" s="115"/>
      <c r="C30" s="140"/>
      <c r="D30" s="128"/>
      <c r="E30" s="794"/>
      <c r="F30" s="140"/>
      <c r="G30" s="128"/>
      <c r="H30" s="794"/>
      <c r="I30" s="104">
        <f t="shared" si="1"/>
        <v>17</v>
      </c>
    </row>
    <row r="31" spans="1:13">
      <c r="A31" s="104">
        <f t="shared" si="0"/>
        <v>18</v>
      </c>
      <c r="B31" s="115" t="s">
        <v>222</v>
      </c>
      <c r="C31" s="369">
        <f>C28/13</f>
        <v>9137534.3656915128</v>
      </c>
      <c r="D31" s="117"/>
      <c r="E31" s="179" t="str">
        <f>"Average of Lines "&amp;A14&amp;" thru "&amp;A26</f>
        <v>Average of Lines 1 thru 13</v>
      </c>
      <c r="F31" s="369">
        <f>F28/13</f>
        <v>8948474.2530016713</v>
      </c>
      <c r="G31" s="1205" t="s">
        <v>1010</v>
      </c>
      <c r="H31" s="142" t="s">
        <v>888</v>
      </c>
      <c r="I31" s="104">
        <f t="shared" si="1"/>
        <v>18</v>
      </c>
      <c r="J31" s="111"/>
    </row>
    <row r="32" spans="1:13">
      <c r="A32" s="104">
        <f t="shared" si="0"/>
        <v>19</v>
      </c>
      <c r="B32" s="986"/>
      <c r="C32" s="1305"/>
      <c r="D32" s="1299"/>
      <c r="E32" s="1045"/>
      <c r="F32" s="1305"/>
      <c r="G32" s="1299"/>
      <c r="H32" s="1045"/>
      <c r="I32" s="104">
        <f t="shared" si="1"/>
        <v>19</v>
      </c>
    </row>
    <row r="33" spans="1:10">
      <c r="A33" s="104">
        <f t="shared" si="0"/>
        <v>20</v>
      </c>
      <c r="B33" s="121"/>
      <c r="C33" s="121"/>
      <c r="D33" s="121"/>
      <c r="E33" s="121"/>
      <c r="F33" s="121"/>
      <c r="G33" s="121"/>
      <c r="H33" s="121"/>
      <c r="I33" s="104">
        <f t="shared" si="1"/>
        <v>20</v>
      </c>
    </row>
    <row r="34" spans="1:10" ht="18.75">
      <c r="A34" s="104">
        <f t="shared" si="0"/>
        <v>21</v>
      </c>
      <c r="B34" s="121" t="s">
        <v>855</v>
      </c>
      <c r="C34" s="121"/>
      <c r="D34" s="121"/>
      <c r="E34" s="121"/>
      <c r="F34" s="853">
        <f>'AD-6A'!E31</f>
        <v>85194</v>
      </c>
      <c r="G34" s="500"/>
      <c r="H34" s="104" t="s">
        <v>47</v>
      </c>
      <c r="I34" s="104">
        <f t="shared" si="1"/>
        <v>21</v>
      </c>
    </row>
    <row r="35" spans="1:10">
      <c r="A35" s="104">
        <f t="shared" si="0"/>
        <v>22</v>
      </c>
      <c r="B35" s="121"/>
      <c r="C35" s="121"/>
      <c r="D35" s="121"/>
      <c r="E35" s="121"/>
      <c r="F35" s="121"/>
      <c r="G35" s="121"/>
      <c r="H35" s="121"/>
      <c r="I35" s="104">
        <f t="shared" si="1"/>
        <v>22</v>
      </c>
    </row>
    <row r="36" spans="1:10" ht="16.5" thickBot="1">
      <c r="A36" s="104">
        <f t="shared" si="0"/>
        <v>23</v>
      </c>
      <c r="B36" s="95" t="s">
        <v>237</v>
      </c>
      <c r="C36" s="121"/>
      <c r="D36" s="121"/>
      <c r="E36" s="121"/>
      <c r="F36" s="256">
        <f>F31+F34</f>
        <v>9033668.2530016713</v>
      </c>
      <c r="G36" s="257"/>
      <c r="H36" s="104" t="str">
        <f>"Line "&amp;A31&amp;" + Line "&amp;A34</f>
        <v>Line 18 + Line 21</v>
      </c>
      <c r="I36" s="104">
        <f t="shared" si="1"/>
        <v>23</v>
      </c>
    </row>
    <row r="37" spans="1:10" ht="16.5" thickTop="1">
      <c r="A37" s="104"/>
      <c r="B37" s="121"/>
      <c r="C37" s="121"/>
      <c r="D37" s="121"/>
      <c r="E37" s="121"/>
      <c r="F37" s="121"/>
      <c r="G37" s="121"/>
      <c r="H37" s="121"/>
    </row>
    <row r="38" spans="1:10">
      <c r="A38" s="104"/>
      <c r="B38" s="121"/>
      <c r="C38" s="121"/>
      <c r="D38" s="121"/>
      <c r="E38" s="121"/>
      <c r="F38" s="121"/>
      <c r="G38" s="121"/>
      <c r="H38" s="121"/>
    </row>
    <row r="39" spans="1:10" ht="15.75" customHeight="1">
      <c r="A39" s="1205" t="s">
        <v>1010</v>
      </c>
      <c r="B39" s="1349" t="s">
        <v>1088</v>
      </c>
      <c r="C39" s="1349"/>
      <c r="D39" s="1349"/>
      <c r="E39" s="1349"/>
      <c r="F39" s="1349"/>
      <c r="G39" s="1349"/>
      <c r="H39" s="1349"/>
      <c r="J39" s="111"/>
    </row>
    <row r="40" spans="1:10">
      <c r="A40" s="104"/>
      <c r="B40" s="1349"/>
      <c r="C40" s="1349"/>
      <c r="D40" s="1349"/>
      <c r="E40" s="1349"/>
      <c r="F40" s="1349"/>
      <c r="G40" s="1349"/>
      <c r="H40" s="1349"/>
      <c r="J40" s="111"/>
    </row>
    <row r="41" spans="1:10">
      <c r="A41" s="104"/>
      <c r="B41" s="1349"/>
      <c r="C41" s="1349"/>
      <c r="D41" s="1349"/>
      <c r="E41" s="1349"/>
      <c r="F41" s="1349"/>
      <c r="G41" s="1349"/>
      <c r="H41" s="1349"/>
    </row>
    <row r="42" spans="1:10">
      <c r="A42" s="104"/>
      <c r="B42" s="1327"/>
      <c r="C42" s="1327"/>
      <c r="D42" s="1327"/>
      <c r="E42" s="1327"/>
      <c r="F42" s="1327"/>
      <c r="G42" s="1327"/>
      <c r="H42" s="1327"/>
    </row>
    <row r="43" spans="1:10" ht="18.75">
      <c r="A43" s="120">
        <v>1</v>
      </c>
      <c r="B43" s="121" t="s">
        <v>223</v>
      </c>
      <c r="C43" s="121"/>
      <c r="D43" s="121"/>
      <c r="E43" s="121"/>
      <c r="F43" s="121"/>
      <c r="G43" s="121"/>
      <c r="H43" s="121"/>
    </row>
    <row r="44" spans="1:10">
      <c r="B44" s="121" t="s">
        <v>224</v>
      </c>
      <c r="C44" s="146"/>
      <c r="D44" s="146"/>
      <c r="E44" s="121"/>
      <c r="F44" s="121"/>
      <c r="G44" s="121"/>
      <c r="H44" s="121"/>
    </row>
    <row r="45" spans="1:10">
      <c r="B45" s="121"/>
      <c r="C45" s="146"/>
      <c r="D45" s="146"/>
      <c r="E45" s="121"/>
      <c r="F45" s="121"/>
      <c r="G45" s="121"/>
      <c r="H45" s="121"/>
    </row>
    <row r="46" spans="1:10" ht="18.75">
      <c r="A46" s="120">
        <v>2</v>
      </c>
      <c r="B46" s="121" t="s">
        <v>238</v>
      </c>
      <c r="C46" s="121"/>
      <c r="D46" s="121"/>
      <c r="E46" s="121"/>
      <c r="F46" s="121"/>
      <c r="G46" s="121"/>
      <c r="H46" s="121"/>
    </row>
    <row r="47" spans="1:10">
      <c r="B47" s="121"/>
      <c r="C47" s="121"/>
      <c r="D47" s="121"/>
      <c r="E47" s="121"/>
      <c r="F47" s="121"/>
      <c r="G47" s="121"/>
      <c r="H47" s="121"/>
    </row>
    <row r="48" spans="1:10">
      <c r="A48" s="1103"/>
      <c r="C48" s="121"/>
      <c r="D48" s="121"/>
      <c r="E48" s="95"/>
    </row>
    <row r="49" spans="1:2">
      <c r="B49" s="121"/>
    </row>
    <row r="51" spans="1:2">
      <c r="A51" s="1103"/>
    </row>
  </sheetData>
  <mergeCells count="7">
    <mergeCell ref="B39:H41"/>
    <mergeCell ref="B8:H8"/>
    <mergeCell ref="B2:H2"/>
    <mergeCell ref="B3:H3"/>
    <mergeCell ref="B4:H4"/>
    <mergeCell ref="B5:H5"/>
    <mergeCell ref="B6:H6"/>
  </mergeCells>
  <printOptions horizontalCentered="1"/>
  <pageMargins left="0.5" right="0.5" top="0.5" bottom="0.5" header="0.25" footer="0.25"/>
  <pageSetup scale="70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1E01-4ECE-45BF-A163-498D61867C4A}">
  <sheetPr>
    <pageSetUpPr fitToPage="1"/>
  </sheetPr>
  <dimension ref="A2:I47"/>
  <sheetViews>
    <sheetView topLeftCell="A4" zoomScale="80" zoomScaleNormal="80" workbookViewId="0">
      <selection activeCell="F38" sqref="F38"/>
    </sheetView>
  </sheetViews>
  <sheetFormatPr defaultColWidth="9.140625" defaultRowHeight="15.75"/>
  <cols>
    <col min="1" max="1" width="5.140625" style="94" customWidth="1"/>
    <col min="2" max="2" width="35.140625" style="95" customWidth="1"/>
    <col min="3" max="3" width="18.5703125" style="99" customWidth="1"/>
    <col min="4" max="4" width="25.140625" style="100" customWidth="1"/>
    <col min="5" max="5" width="18.5703125" style="95" customWidth="1"/>
    <col min="6" max="6" width="62.5703125" style="95" customWidth="1"/>
    <col min="7" max="7" width="5.140625" style="94" customWidth="1"/>
    <col min="8" max="8" width="24" style="95" customWidth="1"/>
    <col min="9" max="9" width="11" style="95" customWidth="1"/>
    <col min="10" max="10" width="7.140625" style="95" customWidth="1"/>
    <col min="11" max="11" width="9.140625" style="95" customWidth="1"/>
    <col min="12" max="12" width="14" style="95" customWidth="1"/>
    <col min="13" max="13" width="13.42578125" style="95" customWidth="1"/>
    <col min="14" max="16384" width="9.140625" style="95"/>
  </cols>
  <sheetData>
    <row r="2" spans="1:9">
      <c r="B2" s="1350" t="s">
        <v>0</v>
      </c>
      <c r="C2" s="1350"/>
      <c r="D2" s="1350"/>
      <c r="E2" s="1350"/>
      <c r="F2" s="1350"/>
    </row>
    <row r="3" spans="1:9">
      <c r="B3" s="1350" t="s">
        <v>204</v>
      </c>
      <c r="C3" s="1350"/>
      <c r="D3" s="1350"/>
      <c r="E3" s="1350"/>
      <c r="F3" s="1350"/>
    </row>
    <row r="4" spans="1:9">
      <c r="B4" s="1350" t="s">
        <v>205</v>
      </c>
      <c r="C4" s="1350"/>
      <c r="D4" s="1350"/>
      <c r="E4" s="1350"/>
      <c r="F4" s="1350"/>
    </row>
    <row r="5" spans="1:9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H5" s="111"/>
    </row>
    <row r="6" spans="1:9">
      <c r="B6" s="1354" t="s">
        <v>3</v>
      </c>
      <c r="C6" s="1354"/>
      <c r="D6" s="1354"/>
      <c r="E6" s="1354"/>
      <c r="F6" s="1354"/>
    </row>
    <row r="7" spans="1:9">
      <c r="B7" s="96"/>
      <c r="C7" s="97"/>
      <c r="D7" s="98"/>
      <c r="E7" s="96"/>
      <c r="F7" s="96"/>
    </row>
    <row r="8" spans="1:9">
      <c r="B8" s="1350" t="s">
        <v>235</v>
      </c>
      <c r="C8" s="1350"/>
      <c r="D8" s="1350"/>
      <c r="E8" s="1350"/>
      <c r="F8" s="1350"/>
    </row>
    <row r="10" spans="1:9">
      <c r="B10" s="939"/>
      <c r="C10" s="738" t="s">
        <v>80</v>
      </c>
      <c r="D10" s="940"/>
      <c r="E10" s="738"/>
      <c r="F10" s="940"/>
    </row>
    <row r="11" spans="1:9">
      <c r="B11" s="101"/>
      <c r="C11" s="94" t="s">
        <v>236</v>
      </c>
      <c r="D11" s="101"/>
      <c r="E11" s="102" t="s">
        <v>236</v>
      </c>
      <c r="F11" s="103"/>
    </row>
    <row r="12" spans="1:9">
      <c r="A12" s="104" t="s">
        <v>4</v>
      </c>
      <c r="B12" s="105"/>
      <c r="C12" s="94" t="s">
        <v>233</v>
      </c>
      <c r="D12" s="101"/>
      <c r="E12" s="106" t="s">
        <v>233</v>
      </c>
      <c r="F12" s="103"/>
      <c r="G12" s="104" t="s">
        <v>4</v>
      </c>
    </row>
    <row r="13" spans="1:9" ht="18.75">
      <c r="A13" s="104" t="s">
        <v>5</v>
      </c>
      <c r="B13" s="985" t="s">
        <v>123</v>
      </c>
      <c r="C13" s="851" t="s">
        <v>209</v>
      </c>
      <c r="D13" s="985" t="s">
        <v>8</v>
      </c>
      <c r="E13" s="1030" t="s">
        <v>239</v>
      </c>
      <c r="F13" s="985" t="s">
        <v>8</v>
      </c>
      <c r="G13" s="104" t="s">
        <v>5</v>
      </c>
    </row>
    <row r="14" spans="1:9">
      <c r="A14" s="104">
        <v>1</v>
      </c>
      <c r="B14" s="107" t="str">
        <f>"Dec-"&amp;RIGHT(Automation!$B$3-1,2)</f>
        <v>Dec-24</v>
      </c>
      <c r="C14" s="108">
        <v>0</v>
      </c>
      <c r="D14" s="142" t="s">
        <v>211</v>
      </c>
      <c r="E14" s="110">
        <v>85194</v>
      </c>
      <c r="F14" s="142" t="s">
        <v>211</v>
      </c>
      <c r="G14" s="104">
        <f>A14</f>
        <v>1</v>
      </c>
      <c r="I14" s="111"/>
    </row>
    <row r="15" spans="1:9">
      <c r="A15" s="104">
        <f>A14+1</f>
        <v>2</v>
      </c>
      <c r="B15" s="107" t="str">
        <f>"Jan-"&amp;RIGHT(Automation!$B$3,2)</f>
        <v>Jan-25</v>
      </c>
      <c r="C15" s="112">
        <v>0</v>
      </c>
      <c r="D15" s="113"/>
      <c r="E15" s="114">
        <v>85194</v>
      </c>
      <c r="F15" s="113"/>
      <c r="G15" s="104">
        <f>G14+1</f>
        <v>2</v>
      </c>
    </row>
    <row r="16" spans="1:9">
      <c r="A16" s="104">
        <f t="shared" ref="A16:A32" si="0">A15+1</f>
        <v>3</v>
      </c>
      <c r="B16" s="107" t="s">
        <v>212</v>
      </c>
      <c r="C16" s="112">
        <v>0</v>
      </c>
      <c r="D16" s="113"/>
      <c r="E16" s="114">
        <v>85194</v>
      </c>
      <c r="F16" s="113"/>
      <c r="G16" s="104">
        <f t="shared" ref="G16:G32" si="1">G15+1</f>
        <v>3</v>
      </c>
    </row>
    <row r="17" spans="1:9">
      <c r="A17" s="104">
        <f t="shared" si="0"/>
        <v>4</v>
      </c>
      <c r="B17" s="107" t="s">
        <v>213</v>
      </c>
      <c r="C17" s="112">
        <v>0</v>
      </c>
      <c r="D17" s="113"/>
      <c r="E17" s="114">
        <v>85194</v>
      </c>
      <c r="F17" s="113"/>
      <c r="G17" s="104">
        <f t="shared" si="1"/>
        <v>4</v>
      </c>
    </row>
    <row r="18" spans="1:9">
      <c r="A18" s="104">
        <f t="shared" si="0"/>
        <v>5</v>
      </c>
      <c r="B18" s="107" t="s">
        <v>214</v>
      </c>
      <c r="C18" s="112">
        <v>0</v>
      </c>
      <c r="D18" s="113"/>
      <c r="E18" s="114">
        <v>85194</v>
      </c>
      <c r="F18" s="113"/>
      <c r="G18" s="104">
        <f t="shared" si="1"/>
        <v>5</v>
      </c>
    </row>
    <row r="19" spans="1:9">
      <c r="A19" s="104">
        <f t="shared" si="0"/>
        <v>6</v>
      </c>
      <c r="B19" s="107" t="s">
        <v>160</v>
      </c>
      <c r="C19" s="112">
        <v>0</v>
      </c>
      <c r="D19" s="113"/>
      <c r="E19" s="114">
        <v>85194</v>
      </c>
      <c r="F19" s="113"/>
      <c r="G19" s="104">
        <f t="shared" si="1"/>
        <v>6</v>
      </c>
    </row>
    <row r="20" spans="1:9">
      <c r="A20" s="104">
        <f>A19+1</f>
        <v>7</v>
      </c>
      <c r="B20" s="107" t="s">
        <v>215</v>
      </c>
      <c r="C20" s="112">
        <v>0</v>
      </c>
      <c r="D20" s="113"/>
      <c r="E20" s="114">
        <v>85194</v>
      </c>
      <c r="F20" s="113"/>
      <c r="G20" s="104">
        <f>G19+1</f>
        <v>7</v>
      </c>
    </row>
    <row r="21" spans="1:9">
      <c r="A21" s="104">
        <f t="shared" si="0"/>
        <v>8</v>
      </c>
      <c r="B21" s="107" t="s">
        <v>216</v>
      </c>
      <c r="C21" s="112">
        <v>0</v>
      </c>
      <c r="D21" s="113"/>
      <c r="E21" s="114">
        <v>85194</v>
      </c>
      <c r="F21" s="113"/>
      <c r="G21" s="104">
        <f t="shared" si="1"/>
        <v>8</v>
      </c>
    </row>
    <row r="22" spans="1:9">
      <c r="A22" s="104">
        <f t="shared" si="0"/>
        <v>9</v>
      </c>
      <c r="B22" s="107" t="s">
        <v>217</v>
      </c>
      <c r="C22" s="112">
        <v>0</v>
      </c>
      <c r="D22" s="113"/>
      <c r="E22" s="114">
        <v>85194</v>
      </c>
      <c r="F22" s="113"/>
      <c r="G22" s="104">
        <f t="shared" si="1"/>
        <v>9</v>
      </c>
    </row>
    <row r="23" spans="1:9">
      <c r="A23" s="104">
        <f t="shared" si="0"/>
        <v>10</v>
      </c>
      <c r="B23" s="107" t="s">
        <v>218</v>
      </c>
      <c r="C23" s="112">
        <v>0</v>
      </c>
      <c r="D23" s="113"/>
      <c r="E23" s="114">
        <v>85194</v>
      </c>
      <c r="F23" s="113"/>
      <c r="G23" s="104">
        <f t="shared" si="1"/>
        <v>10</v>
      </c>
    </row>
    <row r="24" spans="1:9">
      <c r="A24" s="104">
        <f t="shared" si="0"/>
        <v>11</v>
      </c>
      <c r="B24" s="107" t="s">
        <v>219</v>
      </c>
      <c r="C24" s="112">
        <v>0</v>
      </c>
      <c r="D24" s="113"/>
      <c r="E24" s="114">
        <v>85194</v>
      </c>
      <c r="F24" s="113"/>
      <c r="G24" s="104">
        <f t="shared" si="1"/>
        <v>11</v>
      </c>
    </row>
    <row r="25" spans="1:9">
      <c r="A25" s="104">
        <f t="shared" si="0"/>
        <v>12</v>
      </c>
      <c r="B25" s="107" t="s">
        <v>220</v>
      </c>
      <c r="C25" s="112">
        <v>0</v>
      </c>
      <c r="D25" s="113"/>
      <c r="E25" s="114">
        <v>85194</v>
      </c>
      <c r="F25" s="113"/>
      <c r="G25" s="104">
        <f t="shared" si="1"/>
        <v>12</v>
      </c>
    </row>
    <row r="26" spans="1:9">
      <c r="A26" s="104">
        <f t="shared" si="0"/>
        <v>13</v>
      </c>
      <c r="B26" s="996" t="str">
        <f>"Dec-"&amp;RIGHT(Automation!$B$3,2)</f>
        <v>Dec-25</v>
      </c>
      <c r="C26" s="1031">
        <v>0</v>
      </c>
      <c r="D26" s="991" t="s">
        <v>211</v>
      </c>
      <c r="E26" s="1043">
        <v>85194</v>
      </c>
      <c r="F26" s="143" t="str">
        <f>Automation!B3&amp;" Form 1; Page 213; Line 1; Col. f"</f>
        <v>2025 Form 1; Page 213; Line 1; Col. f</v>
      </c>
      <c r="G26" s="104">
        <f t="shared" si="1"/>
        <v>13</v>
      </c>
      <c r="H26" s="111"/>
      <c r="I26" s="111"/>
    </row>
    <row r="27" spans="1:9">
      <c r="A27" s="104">
        <f t="shared" si="0"/>
        <v>14</v>
      </c>
      <c r="B27" s="115"/>
      <c r="C27" s="785"/>
      <c r="D27" s="939"/>
      <c r="E27" s="116"/>
      <c r="F27" s="939"/>
      <c r="G27" s="104">
        <f t="shared" si="1"/>
        <v>14</v>
      </c>
    </row>
    <row r="28" spans="1:9">
      <c r="A28" s="104">
        <f t="shared" si="0"/>
        <v>15</v>
      </c>
      <c r="B28" s="115" t="s">
        <v>221</v>
      </c>
      <c r="C28" s="117">
        <f>SUM(C14:C26)</f>
        <v>0</v>
      </c>
      <c r="D28" s="143" t="str">
        <f>"Sum Lines "&amp;A14&amp;" thru "&amp;A26</f>
        <v>Sum Lines 1 thru 13</v>
      </c>
      <c r="E28" s="117">
        <f>SUM(E14:E26)</f>
        <v>1107522</v>
      </c>
      <c r="F28" s="143" t="str">
        <f>"Sum Lines "&amp;A14&amp;" thru "&amp;A26</f>
        <v>Sum Lines 1 thru 13</v>
      </c>
      <c r="G28" s="104">
        <f t="shared" si="1"/>
        <v>15</v>
      </c>
    </row>
    <row r="29" spans="1:9">
      <c r="A29" s="104">
        <f t="shared" si="0"/>
        <v>16</v>
      </c>
      <c r="B29" s="986"/>
      <c r="C29" s="1032"/>
      <c r="D29" s="986"/>
      <c r="E29" s="1032"/>
      <c r="F29" s="986"/>
      <c r="G29" s="104">
        <f t="shared" si="1"/>
        <v>16</v>
      </c>
    </row>
    <row r="30" spans="1:9">
      <c r="A30" s="104">
        <f t="shared" si="0"/>
        <v>17</v>
      </c>
      <c r="B30" s="115"/>
      <c r="C30" s="117"/>
      <c r="D30" s="115"/>
      <c r="E30" s="117"/>
      <c r="F30" s="115"/>
      <c r="G30" s="104">
        <f t="shared" si="1"/>
        <v>17</v>
      </c>
    </row>
    <row r="31" spans="1:9">
      <c r="A31" s="104">
        <f t="shared" si="0"/>
        <v>18</v>
      </c>
      <c r="B31" s="115" t="s">
        <v>222</v>
      </c>
      <c r="C31" s="117">
        <f>C28/13</f>
        <v>0</v>
      </c>
      <c r="D31" s="143" t="str">
        <f>"Average of Lines "&amp;A14&amp;" thru "&amp;A26</f>
        <v>Average of Lines 1 thru 13</v>
      </c>
      <c r="E31" s="117">
        <f>E28/13</f>
        <v>85194</v>
      </c>
      <c r="F31" s="143" t="str">
        <f>"Average of Lines "&amp;A14&amp;" thru "&amp;A26</f>
        <v>Average of Lines 1 thru 13</v>
      </c>
      <c r="G31" s="104">
        <f t="shared" si="1"/>
        <v>18</v>
      </c>
      <c r="H31" s="111"/>
      <c r="I31" s="111"/>
    </row>
    <row r="32" spans="1:9">
      <c r="A32" s="104">
        <f t="shared" si="0"/>
        <v>19</v>
      </c>
      <c r="B32" s="986"/>
      <c r="C32" s="1033"/>
      <c r="D32" s="986"/>
      <c r="E32" s="1033"/>
      <c r="F32" s="986"/>
      <c r="G32" s="104">
        <f t="shared" si="1"/>
        <v>19</v>
      </c>
    </row>
    <row r="33" spans="1:5">
      <c r="A33" s="104"/>
      <c r="C33" s="119"/>
      <c r="D33" s="95"/>
      <c r="E33" s="119"/>
    </row>
    <row r="34" spans="1:5">
      <c r="C34" s="119"/>
      <c r="D34" s="95"/>
      <c r="E34" s="119"/>
    </row>
    <row r="35" spans="1:5" ht="18.75">
      <c r="A35" s="120">
        <v>1</v>
      </c>
      <c r="B35" s="121" t="s">
        <v>240</v>
      </c>
      <c r="C35" s="119"/>
      <c r="D35" s="95"/>
      <c r="E35" s="119"/>
    </row>
    <row r="36" spans="1:5">
      <c r="B36" s="121"/>
      <c r="C36" s="119"/>
      <c r="D36" s="95"/>
      <c r="E36" s="119"/>
    </row>
    <row r="37" spans="1:5">
      <c r="B37" s="121"/>
      <c r="C37" s="119"/>
      <c r="D37" s="95"/>
      <c r="E37" s="119"/>
    </row>
    <row r="38" spans="1:5">
      <c r="B38" s="121"/>
      <c r="C38" s="119"/>
      <c r="D38" s="95"/>
      <c r="E38" s="119"/>
    </row>
    <row r="39" spans="1:5">
      <c r="C39" s="122"/>
      <c r="E39" s="119"/>
    </row>
    <row r="40" spans="1:5">
      <c r="C40" s="122"/>
      <c r="E40" s="119"/>
    </row>
    <row r="41" spans="1:5">
      <c r="C41" s="122"/>
      <c r="E41" s="119"/>
    </row>
    <row r="42" spans="1:5">
      <c r="C42" s="122"/>
      <c r="E42" s="119"/>
    </row>
    <row r="43" spans="1:5">
      <c r="C43" s="122"/>
      <c r="E43" s="119"/>
    </row>
    <row r="44" spans="1:5">
      <c r="C44" s="122"/>
      <c r="E44" s="119"/>
    </row>
    <row r="45" spans="1:5">
      <c r="C45" s="122"/>
      <c r="E45" s="119"/>
    </row>
    <row r="46" spans="1:5">
      <c r="C46" s="122"/>
      <c r="E46" s="119"/>
    </row>
    <row r="47" spans="1:5">
      <c r="C47" s="122"/>
      <c r="E47" s="119"/>
    </row>
  </sheetData>
  <mergeCells count="6">
    <mergeCell ref="B8:F8"/>
    <mergeCell ref="B2:F2"/>
    <mergeCell ref="B3:F3"/>
    <mergeCell ref="B4:F4"/>
    <mergeCell ref="B5:F5"/>
    <mergeCell ref="B6:F6"/>
  </mergeCells>
  <printOptions horizontalCentered="1"/>
  <pageMargins left="0.5" right="0.5" top="0.5" bottom="0.5" header="0.25" footer="0.25"/>
  <pageSetup scale="75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173"/>
  <sheetViews>
    <sheetView topLeftCell="A4" zoomScale="80" zoomScaleNormal="80" workbookViewId="0">
      <selection activeCell="D23" sqref="D23:J34"/>
    </sheetView>
  </sheetViews>
  <sheetFormatPr defaultColWidth="9.140625" defaultRowHeight="15.75"/>
  <cols>
    <col min="1" max="1" width="5.140625" style="104" customWidth="1"/>
    <col min="2" max="2" width="11.140625" style="104" customWidth="1"/>
    <col min="3" max="3" width="32.42578125" style="121" customWidth="1"/>
    <col min="4" max="10" width="18.5703125" style="165" customWidth="1"/>
    <col min="11" max="11" width="18.5703125" style="121" customWidth="1"/>
    <col min="12" max="12" width="24" style="121" customWidth="1"/>
    <col min="13" max="13" width="5.140625" style="104" customWidth="1"/>
    <col min="14" max="14" width="11.85546875" style="121" bestFit="1" customWidth="1"/>
    <col min="15" max="15" width="13.140625" style="121" customWidth="1"/>
    <col min="16" max="16384" width="9.140625" style="121"/>
  </cols>
  <sheetData>
    <row r="1" spans="1:14">
      <c r="C1" s="104"/>
    </row>
    <row r="2" spans="1:14" s="95" customFormat="1">
      <c r="A2" s="94"/>
      <c r="B2" s="1350" t="s">
        <v>0</v>
      </c>
      <c r="C2" s="1350"/>
      <c r="D2" s="1350"/>
      <c r="E2" s="1350"/>
      <c r="F2" s="1350"/>
      <c r="G2" s="1350"/>
      <c r="H2" s="1350"/>
      <c r="I2" s="1350"/>
      <c r="J2" s="1350"/>
      <c r="K2" s="1350"/>
      <c r="L2" s="1350"/>
      <c r="M2" s="94"/>
    </row>
    <row r="3" spans="1:14" s="95" customFormat="1">
      <c r="A3" s="94"/>
      <c r="B3" s="1350" t="s">
        <v>241</v>
      </c>
      <c r="C3" s="1350"/>
      <c r="D3" s="1350"/>
      <c r="E3" s="1350"/>
      <c r="F3" s="1350"/>
      <c r="G3" s="1350"/>
      <c r="H3" s="1350"/>
      <c r="I3" s="1350"/>
      <c r="J3" s="1350"/>
      <c r="K3" s="1350"/>
      <c r="L3" s="1350"/>
      <c r="M3" s="94"/>
    </row>
    <row r="4" spans="1:14">
      <c r="B4" s="1350" t="s">
        <v>242</v>
      </c>
      <c r="C4" s="1350"/>
      <c r="D4" s="1350"/>
      <c r="E4" s="1350"/>
      <c r="F4" s="1350"/>
      <c r="G4" s="1350"/>
      <c r="H4" s="1350"/>
      <c r="I4" s="1350"/>
      <c r="J4" s="1350"/>
      <c r="K4" s="1350"/>
      <c r="L4" s="1350"/>
      <c r="N4" s="169"/>
    </row>
    <row r="5" spans="1:14">
      <c r="B5" s="1354" t="str">
        <f>"BALANCES AS OF 12/31/"&amp;Automation!$B$3-1</f>
        <v>BALANCES AS OF 12/31/2024</v>
      </c>
      <c r="C5" s="1354"/>
      <c r="D5" s="1354"/>
      <c r="E5" s="1354"/>
      <c r="F5" s="1354"/>
      <c r="G5" s="1354"/>
      <c r="H5" s="1354"/>
      <c r="I5" s="1354"/>
      <c r="J5" s="1354"/>
      <c r="K5" s="1354"/>
      <c r="L5" s="1354"/>
      <c r="N5" s="169"/>
    </row>
    <row r="6" spans="1:14">
      <c r="B6" s="1354" t="s">
        <v>3</v>
      </c>
      <c r="C6" s="1350"/>
      <c r="D6" s="1350"/>
      <c r="E6" s="1350"/>
      <c r="F6" s="1350"/>
      <c r="G6" s="1350"/>
      <c r="H6" s="1350"/>
      <c r="I6" s="1350"/>
      <c r="J6" s="1350"/>
      <c r="K6" s="1350"/>
      <c r="L6" s="1350"/>
    </row>
    <row r="7" spans="1:14">
      <c r="C7" s="96"/>
      <c r="D7" s="97"/>
      <c r="E7" s="150"/>
      <c r="F7" s="150"/>
      <c r="G7" s="150"/>
      <c r="H7" s="150"/>
      <c r="I7" s="150"/>
      <c r="J7" s="150"/>
    </row>
    <row r="8" spans="1:14" s="94" customFormat="1">
      <c r="B8" s="940"/>
      <c r="C8" s="943"/>
      <c r="D8" s="944" t="s">
        <v>243</v>
      </c>
      <c r="E8" s="945" t="s">
        <v>244</v>
      </c>
      <c r="F8" s="945" t="s">
        <v>245</v>
      </c>
      <c r="G8" s="945" t="s">
        <v>246</v>
      </c>
      <c r="H8" s="945" t="s">
        <v>247</v>
      </c>
      <c r="I8" s="945" t="s">
        <v>248</v>
      </c>
      <c r="J8" s="945" t="s">
        <v>249</v>
      </c>
      <c r="K8" s="945" t="s">
        <v>250</v>
      </c>
      <c r="L8" s="940"/>
      <c r="M8" s="94" t="s">
        <v>183</v>
      </c>
    </row>
    <row r="9" spans="1:14">
      <c r="B9" s="151"/>
      <c r="C9" s="103"/>
      <c r="D9" s="152"/>
      <c r="E9" s="153"/>
      <c r="F9" s="153"/>
      <c r="G9" s="153"/>
      <c r="H9" s="153"/>
      <c r="I9" s="153"/>
      <c r="J9" s="153"/>
      <c r="K9" s="946" t="s">
        <v>80</v>
      </c>
      <c r="L9" s="151"/>
      <c r="M9" s="104" t="s">
        <v>183</v>
      </c>
    </row>
    <row r="10" spans="1:14">
      <c r="B10" s="947"/>
      <c r="C10" s="118"/>
      <c r="D10" s="152"/>
      <c r="E10" s="153" t="s">
        <v>251</v>
      </c>
      <c r="F10" s="153" t="s">
        <v>232</v>
      </c>
      <c r="G10" s="153" t="s">
        <v>236</v>
      </c>
      <c r="H10" s="153" t="s">
        <v>236</v>
      </c>
      <c r="I10" s="153" t="s">
        <v>236</v>
      </c>
      <c r="J10" s="153" t="s">
        <v>236</v>
      </c>
      <c r="K10" s="153" t="s">
        <v>236</v>
      </c>
      <c r="L10" s="143"/>
      <c r="M10" s="104" t="s">
        <v>183</v>
      </c>
    </row>
    <row r="11" spans="1:14">
      <c r="B11" s="948"/>
      <c r="C11" s="115"/>
      <c r="D11" s="154" t="s">
        <v>80</v>
      </c>
      <c r="E11" s="153" t="s">
        <v>252</v>
      </c>
      <c r="F11" s="153" t="s">
        <v>252</v>
      </c>
      <c r="G11" s="153" t="s">
        <v>252</v>
      </c>
      <c r="H11" s="153" t="s">
        <v>252</v>
      </c>
      <c r="I11" s="153" t="s">
        <v>252</v>
      </c>
      <c r="J11" s="153" t="s">
        <v>252</v>
      </c>
      <c r="K11" s="153" t="s">
        <v>233</v>
      </c>
      <c r="L11" s="101"/>
    </row>
    <row r="12" spans="1:14">
      <c r="A12" s="104" t="s">
        <v>4</v>
      </c>
      <c r="B12" s="948"/>
      <c r="C12" s="101"/>
      <c r="D12" s="154" t="s">
        <v>236</v>
      </c>
      <c r="E12" s="153" t="s">
        <v>253</v>
      </c>
      <c r="F12" s="155" t="s">
        <v>253</v>
      </c>
      <c r="G12" s="153" t="s">
        <v>253</v>
      </c>
      <c r="H12" s="153" t="s">
        <v>253</v>
      </c>
      <c r="I12" s="153" t="s">
        <v>253</v>
      </c>
      <c r="J12" s="153" t="s">
        <v>253</v>
      </c>
      <c r="K12" s="153" t="s">
        <v>254</v>
      </c>
      <c r="L12" s="101"/>
      <c r="M12" s="104" t="s">
        <v>4</v>
      </c>
    </row>
    <row r="13" spans="1:14">
      <c r="A13" s="104" t="s">
        <v>5</v>
      </c>
      <c r="B13" s="985" t="s">
        <v>255</v>
      </c>
      <c r="C13" s="985" t="s">
        <v>256</v>
      </c>
      <c r="D13" s="1046" t="s">
        <v>252</v>
      </c>
      <c r="E13" s="1047" t="s">
        <v>257</v>
      </c>
      <c r="F13" s="1047" t="s">
        <v>258</v>
      </c>
      <c r="G13" s="1047" t="s">
        <v>259</v>
      </c>
      <c r="H13" s="1047" t="s">
        <v>260</v>
      </c>
      <c r="I13" s="1047" t="s">
        <v>226</v>
      </c>
      <c r="J13" s="854" t="s">
        <v>261</v>
      </c>
      <c r="K13" s="985" t="s">
        <v>262</v>
      </c>
      <c r="L13" s="985" t="s">
        <v>8</v>
      </c>
      <c r="M13" s="104" t="s">
        <v>5</v>
      </c>
    </row>
    <row r="14" spans="1:14">
      <c r="B14" s="143"/>
      <c r="C14" s="118" t="s">
        <v>263</v>
      </c>
      <c r="D14" s="118"/>
      <c r="E14" s="118"/>
      <c r="F14" s="118"/>
      <c r="G14" s="118"/>
      <c r="H14" s="118"/>
      <c r="I14" s="118"/>
      <c r="J14" s="118"/>
      <c r="K14" s="156"/>
      <c r="L14" s="143"/>
    </row>
    <row r="15" spans="1:14">
      <c r="A15" s="104">
        <v>1</v>
      </c>
      <c r="B15" s="166">
        <v>303</v>
      </c>
      <c r="C15" s="61" t="s">
        <v>264</v>
      </c>
      <c r="D15" s="795">
        <v>0</v>
      </c>
      <c r="E15" s="795">
        <v>0</v>
      </c>
      <c r="F15" s="796">
        <v>0</v>
      </c>
      <c r="G15" s="796">
        <v>0</v>
      </c>
      <c r="H15" s="796">
        <v>0</v>
      </c>
      <c r="I15" s="796">
        <v>0</v>
      </c>
      <c r="J15" s="796">
        <v>0</v>
      </c>
      <c r="K15" s="126">
        <f>SUM(D15:J15)</f>
        <v>0</v>
      </c>
      <c r="L15" s="143" t="s">
        <v>211</v>
      </c>
      <c r="M15" s="104">
        <f>A15</f>
        <v>1</v>
      </c>
    </row>
    <row r="16" spans="1:14">
      <c r="A16" s="104">
        <f>A15+1</f>
        <v>2</v>
      </c>
      <c r="B16" s="167">
        <v>310.10000000000002</v>
      </c>
      <c r="C16" s="61" t="s">
        <v>265</v>
      </c>
      <c r="D16" s="797">
        <v>0</v>
      </c>
      <c r="E16" s="797">
        <v>0</v>
      </c>
      <c r="F16" s="798">
        <v>0</v>
      </c>
      <c r="G16" s="798">
        <v>0</v>
      </c>
      <c r="H16" s="798">
        <v>0</v>
      </c>
      <c r="I16" s="798">
        <v>0</v>
      </c>
      <c r="J16" s="798">
        <v>0</v>
      </c>
      <c r="K16" s="127">
        <f>SUM(D16:J16)</f>
        <v>0</v>
      </c>
      <c r="L16" s="143" t="s">
        <v>211</v>
      </c>
      <c r="M16" s="104">
        <f>M15+1</f>
        <v>2</v>
      </c>
    </row>
    <row r="17" spans="1:13">
      <c r="A17" s="104">
        <f t="shared" ref="A17:A38" si="0">A16+1</f>
        <v>3</v>
      </c>
      <c r="B17" s="166">
        <v>340</v>
      </c>
      <c r="C17" s="168" t="s">
        <v>266</v>
      </c>
      <c r="D17" s="797">
        <v>0</v>
      </c>
      <c r="E17" s="797">
        <v>4.5108853959999999</v>
      </c>
      <c r="F17" s="798">
        <v>0</v>
      </c>
      <c r="G17" s="798">
        <v>0</v>
      </c>
      <c r="H17" s="798">
        <v>0</v>
      </c>
      <c r="I17" s="798">
        <v>0</v>
      </c>
      <c r="J17" s="798">
        <v>0</v>
      </c>
      <c r="K17" s="158">
        <f>SUM(D17:J17)</f>
        <v>4.5108853959999999</v>
      </c>
      <c r="L17" s="143" t="s">
        <v>211</v>
      </c>
      <c r="M17" s="104">
        <f t="shared" ref="M17:M38" si="1">M16+1</f>
        <v>3</v>
      </c>
    </row>
    <row r="18" spans="1:13">
      <c r="A18" s="104">
        <f t="shared" si="0"/>
        <v>4</v>
      </c>
      <c r="B18" s="166">
        <v>360</v>
      </c>
      <c r="C18" s="168" t="s">
        <v>266</v>
      </c>
      <c r="D18" s="797">
        <v>0</v>
      </c>
      <c r="E18" s="797">
        <v>0</v>
      </c>
      <c r="F18" s="798">
        <v>3615.5538399999973</v>
      </c>
      <c r="G18" s="798">
        <v>0</v>
      </c>
      <c r="H18" s="798">
        <v>0</v>
      </c>
      <c r="I18" s="798">
        <v>0</v>
      </c>
      <c r="J18" s="798">
        <v>0</v>
      </c>
      <c r="K18" s="158">
        <f>SUM(D18:J18)</f>
        <v>3615.5538399999973</v>
      </c>
      <c r="L18" s="143" t="s">
        <v>211</v>
      </c>
      <c r="M18" s="104">
        <f t="shared" si="1"/>
        <v>4</v>
      </c>
    </row>
    <row r="19" spans="1:13">
      <c r="A19" s="104">
        <f t="shared" si="0"/>
        <v>5</v>
      </c>
      <c r="B19" s="166">
        <v>361</v>
      </c>
      <c r="C19" s="61" t="s">
        <v>267</v>
      </c>
      <c r="D19" s="797">
        <v>0</v>
      </c>
      <c r="E19" s="797">
        <v>0</v>
      </c>
      <c r="F19" s="798">
        <v>1576.7471199999993</v>
      </c>
      <c r="G19" s="798">
        <v>0</v>
      </c>
      <c r="H19" s="798">
        <v>0</v>
      </c>
      <c r="I19" s="798">
        <v>0</v>
      </c>
      <c r="J19" s="798">
        <v>0</v>
      </c>
      <c r="K19" s="158">
        <f>SUM(D19:J19)</f>
        <v>1576.7471199999993</v>
      </c>
      <c r="L19" s="143" t="s">
        <v>211</v>
      </c>
      <c r="M19" s="104">
        <f t="shared" si="1"/>
        <v>5</v>
      </c>
    </row>
    <row r="20" spans="1:13">
      <c r="A20" s="104">
        <f t="shared" si="0"/>
        <v>6</v>
      </c>
      <c r="B20" s="143"/>
      <c r="C20" s="118"/>
      <c r="D20" s="118"/>
      <c r="E20" s="118"/>
      <c r="F20" s="118"/>
      <c r="G20" s="118"/>
      <c r="H20" s="118"/>
      <c r="I20" s="118"/>
      <c r="J20" s="118"/>
      <c r="K20" s="156"/>
      <c r="L20" s="143"/>
      <c r="M20" s="104">
        <f t="shared" si="1"/>
        <v>6</v>
      </c>
    </row>
    <row r="21" spans="1:13" s="95" customFormat="1">
      <c r="A21" s="104">
        <f t="shared" si="0"/>
        <v>7</v>
      </c>
      <c r="B21" s="1111" t="s">
        <v>268</v>
      </c>
      <c r="C21" s="1112" t="s">
        <v>269</v>
      </c>
      <c r="D21" s="1113">
        <f>SUM(D15:D20)</f>
        <v>0</v>
      </c>
      <c r="E21" s="1113">
        <f t="shared" ref="E21:I21" si="2">SUM(E15:E20)</f>
        <v>4.5108853959999999</v>
      </c>
      <c r="F21" s="1113">
        <f t="shared" si="2"/>
        <v>5192.3009599999968</v>
      </c>
      <c r="G21" s="1113">
        <f t="shared" si="2"/>
        <v>0</v>
      </c>
      <c r="H21" s="1113">
        <f t="shared" si="2"/>
        <v>0</v>
      </c>
      <c r="I21" s="1113">
        <f t="shared" si="2"/>
        <v>0</v>
      </c>
      <c r="J21" s="1113">
        <f>SUM(J15:J20)</f>
        <v>0</v>
      </c>
      <c r="K21" s="1114">
        <f>SUM(K15:K20)</f>
        <v>5196.8118453959969</v>
      </c>
      <c r="L21" s="1115" t="str">
        <f>"Sum Lines "&amp;A15&amp;" thru "&amp;A19</f>
        <v>Sum Lines 1 thru 5</v>
      </c>
      <c r="M21" s="104">
        <f t="shared" si="1"/>
        <v>7</v>
      </c>
    </row>
    <row r="22" spans="1:13">
      <c r="A22" s="104">
        <f t="shared" si="0"/>
        <v>8</v>
      </c>
      <c r="B22" s="143"/>
      <c r="C22" s="118"/>
      <c r="D22" s="799"/>
      <c r="E22" s="793"/>
      <c r="F22" s="793"/>
      <c r="G22" s="793"/>
      <c r="H22" s="793"/>
      <c r="I22" s="793"/>
      <c r="J22" s="793"/>
      <c r="K22" s="156"/>
      <c r="L22" s="143"/>
      <c r="M22" s="104">
        <f t="shared" si="1"/>
        <v>8</v>
      </c>
    </row>
    <row r="23" spans="1:13">
      <c r="A23" s="104">
        <f t="shared" si="0"/>
        <v>9</v>
      </c>
      <c r="B23" s="166">
        <v>350</v>
      </c>
      <c r="C23" s="61" t="s">
        <v>266</v>
      </c>
      <c r="D23" s="160">
        <v>261778.19866000011</v>
      </c>
      <c r="E23" s="795">
        <v>0</v>
      </c>
      <c r="F23" s="796">
        <v>0</v>
      </c>
      <c r="G23" s="795">
        <v>0</v>
      </c>
      <c r="H23" s="795">
        <v>0</v>
      </c>
      <c r="I23" s="795">
        <v>0</v>
      </c>
      <c r="J23" s="795">
        <v>-13557.506586751999</v>
      </c>
      <c r="K23" s="161">
        <f>SUM(D23:J23)</f>
        <v>248220.69207324812</v>
      </c>
      <c r="L23" s="143" t="s">
        <v>211</v>
      </c>
      <c r="M23" s="104">
        <f t="shared" si="1"/>
        <v>9</v>
      </c>
    </row>
    <row r="24" spans="1:13">
      <c r="A24" s="104">
        <f t="shared" si="0"/>
        <v>10</v>
      </c>
      <c r="B24" s="166">
        <v>351.1</v>
      </c>
      <c r="C24" s="61" t="s">
        <v>1011</v>
      </c>
      <c r="D24" s="162">
        <v>0</v>
      </c>
      <c r="E24" s="798">
        <v>0</v>
      </c>
      <c r="F24" s="798">
        <v>0</v>
      </c>
      <c r="G24" s="799">
        <v>0</v>
      </c>
      <c r="H24" s="798">
        <v>0</v>
      </c>
      <c r="I24" s="798">
        <v>0</v>
      </c>
      <c r="J24" s="793">
        <v>0</v>
      </c>
      <c r="K24" s="163">
        <f t="shared" ref="K24:K26" si="3">SUM(D24:J24)</f>
        <v>0</v>
      </c>
      <c r="L24" s="143" t="s">
        <v>211</v>
      </c>
      <c r="M24" s="104">
        <f t="shared" si="1"/>
        <v>10</v>
      </c>
    </row>
    <row r="25" spans="1:13">
      <c r="A25" s="104">
        <f t="shared" si="0"/>
        <v>11</v>
      </c>
      <c r="B25" s="166">
        <v>351.2</v>
      </c>
      <c r="C25" s="61" t="s">
        <v>1012</v>
      </c>
      <c r="D25" s="162">
        <v>720.58299999999997</v>
      </c>
      <c r="E25" s="798">
        <v>0</v>
      </c>
      <c r="F25" s="798">
        <v>0</v>
      </c>
      <c r="G25" s="799">
        <v>0</v>
      </c>
      <c r="H25" s="798">
        <v>0</v>
      </c>
      <c r="I25" s="798">
        <v>0</v>
      </c>
      <c r="J25" s="793">
        <v>0</v>
      </c>
      <c r="K25" s="163">
        <f t="shared" si="3"/>
        <v>720.58299999999997</v>
      </c>
      <c r="L25" s="143" t="s">
        <v>211</v>
      </c>
      <c r="M25" s="104">
        <f t="shared" si="1"/>
        <v>11</v>
      </c>
    </row>
    <row r="26" spans="1:13">
      <c r="A26" s="104">
        <f t="shared" si="0"/>
        <v>12</v>
      </c>
      <c r="B26" s="166">
        <v>351.3</v>
      </c>
      <c r="C26" s="61" t="s">
        <v>1013</v>
      </c>
      <c r="D26" s="162">
        <v>233167.7458</v>
      </c>
      <c r="E26" s="798">
        <v>0</v>
      </c>
      <c r="F26" s="798">
        <v>0</v>
      </c>
      <c r="G26" s="799">
        <v>0</v>
      </c>
      <c r="H26" s="798">
        <v>0</v>
      </c>
      <c r="I26" s="798">
        <v>0</v>
      </c>
      <c r="J26" s="793">
        <v>0</v>
      </c>
      <c r="K26" s="163">
        <f t="shared" si="3"/>
        <v>233167.7458</v>
      </c>
      <c r="L26" s="143" t="s">
        <v>211</v>
      </c>
      <c r="M26" s="104">
        <f t="shared" si="1"/>
        <v>12</v>
      </c>
    </row>
    <row r="27" spans="1:13">
      <c r="A27" s="104">
        <f t="shared" si="0"/>
        <v>13</v>
      </c>
      <c r="B27" s="166">
        <v>352</v>
      </c>
      <c r="C27" s="61" t="s">
        <v>267</v>
      </c>
      <c r="D27" s="162">
        <v>986629.87052999914</v>
      </c>
      <c r="E27" s="798">
        <v>0</v>
      </c>
      <c r="F27" s="798">
        <v>0</v>
      </c>
      <c r="G27" s="799">
        <v>-1928.2778199999998</v>
      </c>
      <c r="H27" s="798">
        <v>0</v>
      </c>
      <c r="I27" s="798">
        <v>0</v>
      </c>
      <c r="J27" s="793">
        <v>-161599.73698249995</v>
      </c>
      <c r="K27" s="163">
        <f t="shared" ref="K27:K34" si="4">SUM(D27:J27)</f>
        <v>823101.85572749923</v>
      </c>
      <c r="L27" s="143" t="s">
        <v>211</v>
      </c>
      <c r="M27" s="104">
        <f t="shared" si="1"/>
        <v>13</v>
      </c>
    </row>
    <row r="28" spans="1:13">
      <c r="A28" s="104">
        <f t="shared" si="0"/>
        <v>14</v>
      </c>
      <c r="B28" s="166">
        <v>353</v>
      </c>
      <c r="C28" s="61" t="s">
        <v>270</v>
      </c>
      <c r="D28" s="162">
        <v>2424472.8794399956</v>
      </c>
      <c r="E28" s="798">
        <v>0</v>
      </c>
      <c r="F28" s="798">
        <v>0</v>
      </c>
      <c r="G28" s="799">
        <v>-12009.827289999999</v>
      </c>
      <c r="H28" s="798">
        <v>-1420.3928799999999</v>
      </c>
      <c r="I28" s="798">
        <v>0</v>
      </c>
      <c r="J28" s="793">
        <v>-2418.0558699999997</v>
      </c>
      <c r="K28" s="163">
        <f t="shared" si="4"/>
        <v>2408624.6033999957</v>
      </c>
      <c r="L28" s="143" t="s">
        <v>211</v>
      </c>
      <c r="M28" s="104">
        <f t="shared" si="1"/>
        <v>14</v>
      </c>
    </row>
    <row r="29" spans="1:13">
      <c r="A29" s="104">
        <f t="shared" si="0"/>
        <v>15</v>
      </c>
      <c r="B29" s="166">
        <v>354</v>
      </c>
      <c r="C29" s="61" t="s">
        <v>271</v>
      </c>
      <c r="D29" s="162">
        <v>927128.63933999697</v>
      </c>
      <c r="E29" s="798">
        <v>0</v>
      </c>
      <c r="F29" s="798">
        <v>0</v>
      </c>
      <c r="G29" s="799">
        <v>0</v>
      </c>
      <c r="H29" s="798">
        <v>0</v>
      </c>
      <c r="I29" s="798">
        <v>0</v>
      </c>
      <c r="J29" s="793">
        <v>0</v>
      </c>
      <c r="K29" s="163">
        <f t="shared" si="4"/>
        <v>927128.63933999697</v>
      </c>
      <c r="L29" s="143" t="s">
        <v>211</v>
      </c>
      <c r="M29" s="104">
        <f t="shared" si="1"/>
        <v>15</v>
      </c>
    </row>
    <row r="30" spans="1:13">
      <c r="A30" s="104">
        <f t="shared" si="0"/>
        <v>16</v>
      </c>
      <c r="B30" s="166">
        <v>355</v>
      </c>
      <c r="C30" s="61" t="s">
        <v>272</v>
      </c>
      <c r="D30" s="162">
        <v>1321574.098740001</v>
      </c>
      <c r="E30" s="798">
        <v>0</v>
      </c>
      <c r="F30" s="798">
        <v>0</v>
      </c>
      <c r="G30" s="799">
        <v>0</v>
      </c>
      <c r="H30" s="798">
        <v>0</v>
      </c>
      <c r="I30" s="798">
        <v>0</v>
      </c>
      <c r="J30" s="793">
        <v>0</v>
      </c>
      <c r="K30" s="163">
        <f t="shared" si="4"/>
        <v>1321574.098740001</v>
      </c>
      <c r="L30" s="143" t="s">
        <v>211</v>
      </c>
      <c r="M30" s="104">
        <f t="shared" si="1"/>
        <v>16</v>
      </c>
    </row>
    <row r="31" spans="1:13">
      <c r="A31" s="104">
        <f t="shared" si="0"/>
        <v>17</v>
      </c>
      <c r="B31" s="166">
        <v>356</v>
      </c>
      <c r="C31" s="61" t="s">
        <v>273</v>
      </c>
      <c r="D31" s="162">
        <v>1072380.8811299999</v>
      </c>
      <c r="E31" s="798">
        <v>0</v>
      </c>
      <c r="F31" s="798">
        <v>0</v>
      </c>
      <c r="G31" s="799">
        <v>0</v>
      </c>
      <c r="H31" s="798">
        <v>0</v>
      </c>
      <c r="I31" s="798">
        <v>0</v>
      </c>
      <c r="J31" s="793">
        <v>0</v>
      </c>
      <c r="K31" s="163">
        <f t="shared" si="4"/>
        <v>1072380.8811299999</v>
      </c>
      <c r="L31" s="143" t="s">
        <v>211</v>
      </c>
      <c r="M31" s="104">
        <f t="shared" si="1"/>
        <v>17</v>
      </c>
    </row>
    <row r="32" spans="1:13">
      <c r="A32" s="104">
        <f t="shared" si="0"/>
        <v>18</v>
      </c>
      <c r="B32" s="166">
        <v>357</v>
      </c>
      <c r="C32" s="61" t="s">
        <v>274</v>
      </c>
      <c r="D32" s="162">
        <v>676525.20945999993</v>
      </c>
      <c r="E32" s="798">
        <v>0</v>
      </c>
      <c r="F32" s="798">
        <v>0</v>
      </c>
      <c r="G32" s="799">
        <v>0</v>
      </c>
      <c r="H32" s="798">
        <v>0</v>
      </c>
      <c r="I32" s="798">
        <v>0</v>
      </c>
      <c r="J32" s="793">
        <v>0</v>
      </c>
      <c r="K32" s="163">
        <f t="shared" si="4"/>
        <v>676525.20945999993</v>
      </c>
      <c r="L32" s="143" t="s">
        <v>211</v>
      </c>
      <c r="M32" s="104">
        <f t="shared" si="1"/>
        <v>18</v>
      </c>
    </row>
    <row r="33" spans="1:13">
      <c r="A33" s="104">
        <f t="shared" si="0"/>
        <v>19</v>
      </c>
      <c r="B33" s="166">
        <v>358</v>
      </c>
      <c r="C33" s="61" t="s">
        <v>275</v>
      </c>
      <c r="D33" s="162">
        <v>662349.41055999987</v>
      </c>
      <c r="E33" s="798">
        <v>0</v>
      </c>
      <c r="F33" s="798">
        <v>0</v>
      </c>
      <c r="G33" s="799">
        <v>-1726.37997</v>
      </c>
      <c r="H33" s="798">
        <v>0</v>
      </c>
      <c r="I33" s="798">
        <v>0</v>
      </c>
      <c r="J33" s="793">
        <v>0</v>
      </c>
      <c r="K33" s="163">
        <f t="shared" si="4"/>
        <v>660623.03058999986</v>
      </c>
      <c r="L33" s="143" t="s">
        <v>211</v>
      </c>
      <c r="M33" s="104">
        <f t="shared" si="1"/>
        <v>19</v>
      </c>
    </row>
    <row r="34" spans="1:13">
      <c r="A34" s="104">
        <f t="shared" si="0"/>
        <v>20</v>
      </c>
      <c r="B34" s="166">
        <v>359</v>
      </c>
      <c r="C34" s="61" t="s">
        <v>276</v>
      </c>
      <c r="D34" s="162">
        <v>400924.57051999983</v>
      </c>
      <c r="E34" s="798">
        <v>0</v>
      </c>
      <c r="F34" s="798">
        <v>0</v>
      </c>
      <c r="G34" s="799">
        <v>0</v>
      </c>
      <c r="H34" s="798">
        <v>0</v>
      </c>
      <c r="I34" s="798">
        <v>0</v>
      </c>
      <c r="J34" s="793">
        <v>0</v>
      </c>
      <c r="K34" s="163">
        <f t="shared" si="4"/>
        <v>400924.57051999983</v>
      </c>
      <c r="L34" s="143" t="s">
        <v>211</v>
      </c>
      <c r="M34" s="104">
        <f t="shared" si="1"/>
        <v>20</v>
      </c>
    </row>
    <row r="35" spans="1:13">
      <c r="A35" s="104">
        <f t="shared" si="0"/>
        <v>21</v>
      </c>
      <c r="B35" s="157"/>
      <c r="C35" s="118"/>
      <c r="D35" s="799"/>
      <c r="F35" s="997"/>
      <c r="G35" s="997"/>
      <c r="H35" s="997"/>
      <c r="I35" s="997"/>
      <c r="J35" s="793"/>
      <c r="K35" s="1048"/>
      <c r="L35" s="157"/>
      <c r="M35" s="104">
        <f t="shared" si="1"/>
        <v>21</v>
      </c>
    </row>
    <row r="36" spans="1:13">
      <c r="A36" s="104">
        <f t="shared" si="0"/>
        <v>22</v>
      </c>
      <c r="B36" s="1116" t="s">
        <v>268</v>
      </c>
      <c r="C36" s="1112" t="s">
        <v>235</v>
      </c>
      <c r="D36" s="1113">
        <f>SUM(D23:D35)</f>
        <v>8967652.0871799942</v>
      </c>
      <c r="E36" s="1113">
        <f t="shared" ref="E36:I36" si="5">SUM(E23:E35)</f>
        <v>0</v>
      </c>
      <c r="F36" s="1113">
        <f t="shared" si="5"/>
        <v>0</v>
      </c>
      <c r="G36" s="1113">
        <f t="shared" si="5"/>
        <v>-15664.485079999999</v>
      </c>
      <c r="H36" s="1113">
        <f t="shared" si="5"/>
        <v>-1420.3928799999999</v>
      </c>
      <c r="I36" s="1113">
        <f t="shared" si="5"/>
        <v>0</v>
      </c>
      <c r="J36" s="1113">
        <f>SUM(J23:J35)</f>
        <v>-177575.29943925195</v>
      </c>
      <c r="K36" s="1114">
        <f>SUM(K23:K35)</f>
        <v>8772991.9097807407</v>
      </c>
      <c r="L36" s="1117" t="str">
        <f>"Sum Lines "&amp;A23&amp;" thru "&amp;A34</f>
        <v>Sum Lines 9 thru 20</v>
      </c>
      <c r="M36" s="104">
        <f t="shared" si="1"/>
        <v>22</v>
      </c>
    </row>
    <row r="37" spans="1:13">
      <c r="A37" s="104">
        <f t="shared" si="0"/>
        <v>23</v>
      </c>
      <c r="B37" s="947"/>
      <c r="D37" s="121"/>
      <c r="J37" s="159"/>
      <c r="K37" s="164"/>
      <c r="L37" s="1118"/>
      <c r="M37" s="104">
        <f t="shared" si="1"/>
        <v>23</v>
      </c>
    </row>
    <row r="38" spans="1:13">
      <c r="A38" s="104">
        <f t="shared" si="0"/>
        <v>24</v>
      </c>
      <c r="B38" s="1119" t="s">
        <v>277</v>
      </c>
      <c r="C38" s="1120"/>
      <c r="D38" s="1121">
        <f>D36+D21</f>
        <v>8967652.0871799942</v>
      </c>
      <c r="E38" s="1121">
        <f t="shared" ref="E38:I38" si="6">E36+E21</f>
        <v>4.5108853959999999</v>
      </c>
      <c r="F38" s="1121">
        <f t="shared" si="6"/>
        <v>5192.3009599999968</v>
      </c>
      <c r="G38" s="1121">
        <f>G36+G21</f>
        <v>-15664.485079999999</v>
      </c>
      <c r="H38" s="1121">
        <f>H36+H21</f>
        <v>-1420.3928799999999</v>
      </c>
      <c r="I38" s="1122">
        <f t="shared" si="6"/>
        <v>0</v>
      </c>
      <c r="J38" s="1121">
        <f>J36+J21</f>
        <v>-177575.29943925195</v>
      </c>
      <c r="K38" s="1123">
        <f>K36+K21</f>
        <v>8778188.7216261365</v>
      </c>
      <c r="L38" s="1115" t="str">
        <f>"Line "&amp;A21&amp;" + Line "&amp;A36</f>
        <v>Line 7 + Line 22</v>
      </c>
      <c r="M38" s="104">
        <f t="shared" si="1"/>
        <v>24</v>
      </c>
    </row>
    <row r="39" spans="1:13">
      <c r="D39" s="121"/>
    </row>
    <row r="40" spans="1:13">
      <c r="D40" s="121"/>
    </row>
    <row r="41" spans="1:13">
      <c r="B41" s="17" t="s">
        <v>278</v>
      </c>
      <c r="D41" s="121"/>
    </row>
    <row r="42" spans="1:13">
      <c r="D42" s="121"/>
      <c r="K42" s="130"/>
      <c r="L42" s="130"/>
    </row>
    <row r="43" spans="1:13">
      <c r="D43" s="121"/>
    </row>
    <row r="44" spans="1:13">
      <c r="D44" s="121"/>
    </row>
    <row r="45" spans="1:13">
      <c r="D45" s="121"/>
    </row>
    <row r="46" spans="1:13">
      <c r="D46" s="121"/>
    </row>
    <row r="47" spans="1:13">
      <c r="D47" s="121"/>
    </row>
    <row r="48" spans="1:13">
      <c r="D48" s="121"/>
    </row>
    <row r="49" spans="4:4">
      <c r="D49" s="121"/>
    </row>
    <row r="50" spans="4:4">
      <c r="D50" s="121"/>
    </row>
    <row r="51" spans="4:4">
      <c r="D51" s="121"/>
    </row>
    <row r="52" spans="4:4">
      <c r="D52" s="121"/>
    </row>
    <row r="53" spans="4:4">
      <c r="D53" s="121"/>
    </row>
    <row r="54" spans="4:4">
      <c r="D54" s="121"/>
    </row>
    <row r="55" spans="4:4">
      <c r="D55" s="121"/>
    </row>
    <row r="56" spans="4:4">
      <c r="D56" s="121"/>
    </row>
    <row r="57" spans="4:4">
      <c r="D57" s="121"/>
    </row>
    <row r="58" spans="4:4">
      <c r="D58" s="121"/>
    </row>
    <row r="59" spans="4:4">
      <c r="D59" s="121"/>
    </row>
    <row r="60" spans="4:4">
      <c r="D60" s="121"/>
    </row>
    <row r="61" spans="4:4">
      <c r="D61" s="121"/>
    </row>
    <row r="62" spans="4:4">
      <c r="D62" s="121"/>
    </row>
    <row r="63" spans="4:4">
      <c r="D63" s="121"/>
    </row>
    <row r="64" spans="4:4">
      <c r="D64" s="121"/>
    </row>
    <row r="65" spans="4:4">
      <c r="D65" s="121"/>
    </row>
    <row r="66" spans="4:4">
      <c r="D66" s="121"/>
    </row>
    <row r="67" spans="4:4">
      <c r="D67" s="121"/>
    </row>
    <row r="68" spans="4:4">
      <c r="D68" s="121"/>
    </row>
    <row r="69" spans="4:4">
      <c r="D69" s="121"/>
    </row>
    <row r="70" spans="4:4">
      <c r="D70" s="121"/>
    </row>
    <row r="71" spans="4:4">
      <c r="D71" s="121"/>
    </row>
    <row r="72" spans="4:4">
      <c r="D72" s="121"/>
    </row>
    <row r="73" spans="4:4">
      <c r="D73" s="121"/>
    </row>
    <row r="74" spans="4:4">
      <c r="D74" s="121"/>
    </row>
    <row r="75" spans="4:4">
      <c r="D75" s="121"/>
    </row>
    <row r="76" spans="4:4">
      <c r="D76" s="121"/>
    </row>
    <row r="77" spans="4:4">
      <c r="D77" s="121"/>
    </row>
    <row r="78" spans="4:4">
      <c r="D78" s="121"/>
    </row>
    <row r="79" spans="4:4">
      <c r="D79" s="121"/>
    </row>
    <row r="80" spans="4:4">
      <c r="D80" s="121"/>
    </row>
    <row r="81" spans="4:4">
      <c r="D81" s="121"/>
    </row>
    <row r="82" spans="4:4">
      <c r="D82" s="121"/>
    </row>
    <row r="83" spans="4:4">
      <c r="D83" s="121"/>
    </row>
    <row r="84" spans="4:4">
      <c r="D84" s="121"/>
    </row>
    <row r="85" spans="4:4">
      <c r="D85" s="121"/>
    </row>
    <row r="86" spans="4:4">
      <c r="D86" s="121"/>
    </row>
    <row r="87" spans="4:4">
      <c r="D87" s="121"/>
    </row>
    <row r="88" spans="4:4">
      <c r="D88" s="121"/>
    </row>
    <row r="89" spans="4:4">
      <c r="D89" s="121"/>
    </row>
    <row r="90" spans="4:4">
      <c r="D90" s="121"/>
    </row>
    <row r="91" spans="4:4">
      <c r="D91" s="121"/>
    </row>
    <row r="92" spans="4:4">
      <c r="D92" s="121"/>
    </row>
    <row r="93" spans="4:4">
      <c r="D93" s="121"/>
    </row>
    <row r="94" spans="4:4">
      <c r="D94" s="121"/>
    </row>
    <row r="95" spans="4:4">
      <c r="D95" s="121"/>
    </row>
    <row r="96" spans="4:4">
      <c r="D96" s="121"/>
    </row>
    <row r="97" spans="4:4">
      <c r="D97" s="121"/>
    </row>
    <row r="98" spans="4:4">
      <c r="D98" s="121"/>
    </row>
    <row r="99" spans="4:4">
      <c r="D99" s="121"/>
    </row>
    <row r="100" spans="4:4">
      <c r="D100" s="121"/>
    </row>
    <row r="101" spans="4:4">
      <c r="D101" s="121"/>
    </row>
    <row r="102" spans="4:4">
      <c r="D102" s="121"/>
    </row>
    <row r="103" spans="4:4">
      <c r="D103" s="121"/>
    </row>
    <row r="104" spans="4:4">
      <c r="D104" s="121"/>
    </row>
    <row r="105" spans="4:4">
      <c r="D105" s="121"/>
    </row>
    <row r="106" spans="4:4">
      <c r="D106" s="121"/>
    </row>
    <row r="107" spans="4:4">
      <c r="D107" s="121"/>
    </row>
    <row r="108" spans="4:4">
      <c r="D108" s="121"/>
    </row>
    <row r="109" spans="4:4">
      <c r="D109" s="121"/>
    </row>
    <row r="110" spans="4:4">
      <c r="D110" s="121"/>
    </row>
    <row r="111" spans="4:4">
      <c r="D111" s="121"/>
    </row>
    <row r="112" spans="4:4">
      <c r="D112" s="121"/>
    </row>
    <row r="113" spans="4:4">
      <c r="D113" s="121"/>
    </row>
    <row r="114" spans="4:4">
      <c r="D114" s="121"/>
    </row>
    <row r="115" spans="4:4">
      <c r="D115" s="121"/>
    </row>
    <row r="116" spans="4:4">
      <c r="D116" s="121"/>
    </row>
    <row r="117" spans="4:4">
      <c r="D117" s="121"/>
    </row>
    <row r="118" spans="4:4">
      <c r="D118" s="121"/>
    </row>
    <row r="119" spans="4:4">
      <c r="D119" s="121"/>
    </row>
    <row r="120" spans="4:4">
      <c r="D120" s="121"/>
    </row>
    <row r="121" spans="4:4">
      <c r="D121" s="121"/>
    </row>
    <row r="122" spans="4:4">
      <c r="D122" s="121"/>
    </row>
    <row r="123" spans="4:4">
      <c r="D123" s="121"/>
    </row>
    <row r="124" spans="4:4">
      <c r="D124" s="121"/>
    </row>
    <row r="125" spans="4:4">
      <c r="D125" s="121"/>
    </row>
    <row r="126" spans="4:4">
      <c r="D126" s="121"/>
    </row>
    <row r="127" spans="4:4">
      <c r="D127" s="121"/>
    </row>
    <row r="128" spans="4:4">
      <c r="D128" s="121"/>
    </row>
    <row r="129" spans="4:4">
      <c r="D129" s="121"/>
    </row>
    <row r="130" spans="4:4">
      <c r="D130" s="121"/>
    </row>
    <row r="131" spans="4:4">
      <c r="D131" s="121"/>
    </row>
    <row r="132" spans="4:4">
      <c r="D132" s="121"/>
    </row>
    <row r="133" spans="4:4">
      <c r="D133" s="121"/>
    </row>
    <row r="134" spans="4:4">
      <c r="D134" s="121"/>
    </row>
    <row r="135" spans="4:4">
      <c r="D135" s="121"/>
    </row>
    <row r="136" spans="4:4">
      <c r="D136" s="121"/>
    </row>
    <row r="137" spans="4:4">
      <c r="D137" s="121"/>
    </row>
    <row r="138" spans="4:4">
      <c r="D138" s="121"/>
    </row>
    <row r="139" spans="4:4">
      <c r="D139" s="121"/>
    </row>
    <row r="140" spans="4:4">
      <c r="D140" s="121"/>
    </row>
    <row r="141" spans="4:4">
      <c r="D141" s="121"/>
    </row>
    <row r="142" spans="4:4">
      <c r="D142" s="121"/>
    </row>
    <row r="143" spans="4:4">
      <c r="D143" s="121"/>
    </row>
    <row r="144" spans="4:4">
      <c r="D144" s="121"/>
    </row>
    <row r="145" spans="4:4">
      <c r="D145" s="121"/>
    </row>
    <row r="146" spans="4:4">
      <c r="D146" s="121"/>
    </row>
    <row r="147" spans="4:4">
      <c r="D147" s="121"/>
    </row>
    <row r="148" spans="4:4">
      <c r="D148" s="121"/>
    </row>
    <row r="149" spans="4:4">
      <c r="D149" s="121"/>
    </row>
    <row r="150" spans="4:4">
      <c r="D150" s="121"/>
    </row>
    <row r="151" spans="4:4">
      <c r="D151" s="121"/>
    </row>
    <row r="152" spans="4:4">
      <c r="D152" s="121"/>
    </row>
    <row r="153" spans="4:4">
      <c r="D153" s="121"/>
    </row>
    <row r="154" spans="4:4">
      <c r="D154" s="121"/>
    </row>
    <row r="155" spans="4:4">
      <c r="D155" s="121"/>
    </row>
    <row r="156" spans="4:4">
      <c r="D156" s="121"/>
    </row>
    <row r="157" spans="4:4">
      <c r="D157" s="121"/>
    </row>
    <row r="158" spans="4:4">
      <c r="D158" s="121"/>
    </row>
    <row r="159" spans="4:4">
      <c r="D159" s="121"/>
    </row>
    <row r="160" spans="4:4">
      <c r="D160" s="121"/>
    </row>
    <row r="161" spans="4:4">
      <c r="D161" s="121"/>
    </row>
    <row r="162" spans="4:4">
      <c r="D162" s="121"/>
    </row>
    <row r="163" spans="4:4">
      <c r="D163" s="121"/>
    </row>
    <row r="164" spans="4:4">
      <c r="D164" s="121"/>
    </row>
    <row r="165" spans="4:4">
      <c r="D165" s="121"/>
    </row>
    <row r="166" spans="4:4">
      <c r="D166" s="121"/>
    </row>
    <row r="167" spans="4:4">
      <c r="D167" s="121"/>
    </row>
    <row r="168" spans="4:4">
      <c r="D168" s="121"/>
    </row>
    <row r="169" spans="4:4">
      <c r="D169" s="121"/>
    </row>
    <row r="170" spans="4:4">
      <c r="D170" s="121"/>
    </row>
    <row r="171" spans="4:4">
      <c r="D171" s="121"/>
    </row>
    <row r="172" spans="4:4">
      <c r="D172" s="121"/>
    </row>
    <row r="173" spans="4:4">
      <c r="D173" s="121"/>
    </row>
  </sheetData>
  <mergeCells count="5">
    <mergeCell ref="B2:L2"/>
    <mergeCell ref="B3:L3"/>
    <mergeCell ref="B4:L4"/>
    <mergeCell ref="B5:L5"/>
    <mergeCell ref="B6:L6"/>
  </mergeCells>
  <printOptions horizontalCentered="1"/>
  <pageMargins left="0.5" right="0.5" top="0.5" bottom="0.5" header="0.25" footer="0.25"/>
  <pageSetup scale="56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N28"/>
  <sheetViews>
    <sheetView zoomScale="80" zoomScaleNormal="80" workbookViewId="0">
      <selection activeCell="C37" sqref="C37"/>
    </sheetView>
  </sheetViews>
  <sheetFormatPr defaultColWidth="8.5703125" defaultRowHeight="15.75"/>
  <cols>
    <col min="1" max="1" width="5.140625" style="210" customWidth="1"/>
    <col min="2" max="2" width="89.85546875" style="3" bestFit="1" customWidth="1"/>
    <col min="3" max="3" width="10.42578125" style="3" customWidth="1"/>
    <col min="4" max="4" width="1.5703125" style="3" customWidth="1"/>
    <col min="5" max="5" width="16.85546875" style="3" customWidth="1"/>
    <col min="6" max="6" width="1.5703125" style="3" customWidth="1"/>
    <col min="7" max="7" width="43.42578125" style="3" customWidth="1"/>
    <col min="8" max="8" width="5.140625" style="210" customWidth="1"/>
    <col min="9" max="16384" width="8.5703125" style="3"/>
  </cols>
  <sheetData>
    <row r="2" spans="1:8">
      <c r="B2" s="1333" t="str">
        <f>'Summary of Cost Components'!B2:D2</f>
        <v>SAN DIEGO GAS &amp; ELECTRIC COMPANY</v>
      </c>
      <c r="C2" s="1333"/>
      <c r="D2" s="1333"/>
      <c r="E2" s="1333"/>
      <c r="F2" s="1333"/>
      <c r="G2" s="1333"/>
    </row>
    <row r="3" spans="1:8" ht="15.75" customHeight="1">
      <c r="B3" s="1333" t="str">
        <f>'Summary of Cost Components'!B3:D3</f>
        <v>CITIZENS' SHARE OF THE BORDER EAST LINE</v>
      </c>
      <c r="C3" s="1333"/>
      <c r="D3" s="1333"/>
      <c r="E3" s="1333"/>
      <c r="F3" s="1333"/>
      <c r="G3" s="1333"/>
      <c r="H3" s="482"/>
    </row>
    <row r="4" spans="1:8">
      <c r="B4" s="1334" t="s">
        <v>9</v>
      </c>
      <c r="C4" s="1334"/>
      <c r="D4" s="1334"/>
      <c r="E4" s="1334"/>
      <c r="F4" s="1334"/>
      <c r="G4" s="1334"/>
      <c r="H4" s="481"/>
    </row>
    <row r="5" spans="1:8">
      <c r="B5" s="1335" t="str">
        <f>"Base Period &amp; True-Up Period 12 - Months Ending December 31, "&amp;Automation!B3</f>
        <v>Base Period &amp; True-Up Period 12 - Months Ending December 31, 2025</v>
      </c>
      <c r="C5" s="1335"/>
      <c r="D5" s="1335"/>
      <c r="E5" s="1335"/>
      <c r="F5" s="1335"/>
      <c r="G5" s="1335"/>
      <c r="H5" s="481"/>
    </row>
    <row r="6" spans="1:8">
      <c r="B6" s="1336" t="s">
        <v>3</v>
      </c>
      <c r="C6" s="1336"/>
      <c r="D6" s="1336"/>
      <c r="E6" s="1336"/>
      <c r="F6" s="1336"/>
      <c r="G6" s="1336"/>
      <c r="H6" s="483"/>
    </row>
    <row r="8" spans="1:8">
      <c r="A8" s="478" t="s">
        <v>4</v>
      </c>
      <c r="B8" s="44"/>
      <c r="C8" s="44"/>
      <c r="D8" s="44"/>
      <c r="E8" s="48"/>
      <c r="F8" s="48"/>
      <c r="G8" s="44"/>
      <c r="H8" s="478" t="s">
        <v>4</v>
      </c>
    </row>
    <row r="9" spans="1:8">
      <c r="A9" s="478" t="s">
        <v>5</v>
      </c>
      <c r="B9" s="44"/>
      <c r="C9" s="44"/>
      <c r="D9" s="44"/>
      <c r="E9" s="827" t="s">
        <v>7</v>
      </c>
      <c r="F9" s="21"/>
      <c r="G9" s="827" t="s">
        <v>8</v>
      </c>
      <c r="H9" s="478" t="s">
        <v>5</v>
      </c>
    </row>
    <row r="10" spans="1:8">
      <c r="A10" s="481"/>
      <c r="B10" s="44"/>
      <c r="C10" s="44"/>
      <c r="D10" s="44"/>
      <c r="E10" s="59"/>
      <c r="F10" s="21"/>
      <c r="G10" s="59"/>
      <c r="H10" s="478"/>
    </row>
    <row r="11" spans="1:8">
      <c r="A11" s="478">
        <v>1</v>
      </c>
      <c r="B11" s="15" t="s">
        <v>23</v>
      </c>
      <c r="C11" s="15"/>
      <c r="D11" s="15"/>
      <c r="E11" s="44"/>
      <c r="F11" s="44"/>
      <c r="G11" s="44"/>
      <c r="H11" s="478">
        <f>A11</f>
        <v>1</v>
      </c>
    </row>
    <row r="12" spans="1:8">
      <c r="A12" s="478">
        <f>A11+1</f>
        <v>2</v>
      </c>
      <c r="B12" s="59" t="s">
        <v>24</v>
      </c>
      <c r="C12" s="59"/>
      <c r="D12" s="59"/>
      <c r="E12" s="509">
        <f>'Stmt AH'!E12</f>
        <v>210.94138000000001</v>
      </c>
      <c r="F12" s="44"/>
      <c r="G12" s="21" t="str">
        <f>"Statement AH; Line "&amp;'Stmt AH'!A12</f>
        <v>Statement AH; Line 2</v>
      </c>
      <c r="H12" s="478">
        <f>H11+1</f>
        <v>2</v>
      </c>
    </row>
    <row r="13" spans="1:8">
      <c r="A13" s="478">
        <f t="shared" ref="A13:A27" si="0">A12+1</f>
        <v>3</v>
      </c>
      <c r="B13" s="59" t="s">
        <v>25</v>
      </c>
      <c r="C13" s="59"/>
      <c r="D13" s="59"/>
      <c r="E13" s="937">
        <v>0.5</v>
      </c>
      <c r="F13" s="44"/>
      <c r="G13" s="44"/>
      <c r="H13" s="478">
        <f t="shared" ref="H13:H27" si="1">H12+1</f>
        <v>3</v>
      </c>
    </row>
    <row r="14" spans="1:8">
      <c r="A14" s="478">
        <f t="shared" si="0"/>
        <v>4</v>
      </c>
      <c r="B14" s="59" t="s">
        <v>26</v>
      </c>
      <c r="C14" s="59"/>
      <c r="D14" s="59"/>
      <c r="E14" s="510">
        <f>E12*E13</f>
        <v>105.47069</v>
      </c>
      <c r="F14" s="14"/>
      <c r="G14" s="21" t="str">
        <f>"Line "&amp;A12&amp;" x Line "&amp;A13</f>
        <v>Line 2 x Line 3</v>
      </c>
      <c r="H14" s="478">
        <f t="shared" si="1"/>
        <v>4</v>
      </c>
    </row>
    <row r="15" spans="1:8">
      <c r="A15" s="478">
        <f t="shared" si="0"/>
        <v>5</v>
      </c>
      <c r="B15" s="59"/>
      <c r="C15" s="59"/>
      <c r="D15" s="59"/>
      <c r="E15" s="485"/>
      <c r="F15" s="59"/>
      <c r="G15" s="21"/>
      <c r="H15" s="478">
        <f t="shared" si="1"/>
        <v>5</v>
      </c>
    </row>
    <row r="16" spans="1:8">
      <c r="A16" s="478">
        <f t="shared" si="0"/>
        <v>6</v>
      </c>
      <c r="B16" s="121" t="s">
        <v>27</v>
      </c>
      <c r="C16" s="121"/>
      <c r="D16" s="121"/>
      <c r="E16" s="937">
        <f>1/8</f>
        <v>0.125</v>
      </c>
      <c r="F16" s="44"/>
      <c r="G16" s="21" t="s">
        <v>28</v>
      </c>
      <c r="H16" s="478">
        <f t="shared" si="1"/>
        <v>6</v>
      </c>
    </row>
    <row r="17" spans="1:14">
      <c r="A17" s="478">
        <f t="shared" si="0"/>
        <v>7</v>
      </c>
      <c r="B17" s="59" t="s">
        <v>29</v>
      </c>
      <c r="C17" s="59"/>
      <c r="D17" s="59"/>
      <c r="E17" s="510">
        <f>E14*E16</f>
        <v>13.183836250000001</v>
      </c>
      <c r="F17" s="14"/>
      <c r="G17" s="21" t="str">
        <f>"Line "&amp;A14&amp;" x Line "&amp;A16</f>
        <v>Line 4 x Line 6</v>
      </c>
      <c r="H17" s="478">
        <f t="shared" si="1"/>
        <v>7</v>
      </c>
    </row>
    <row r="18" spans="1:14">
      <c r="A18" s="478">
        <f t="shared" si="0"/>
        <v>8</v>
      </c>
      <c r="B18" s="59"/>
      <c r="C18" s="59"/>
      <c r="D18" s="59"/>
      <c r="E18" s="485"/>
      <c r="F18" s="59"/>
      <c r="G18" s="21"/>
      <c r="H18" s="478">
        <f t="shared" si="1"/>
        <v>8</v>
      </c>
    </row>
    <row r="19" spans="1:14">
      <c r="A19" s="478">
        <f t="shared" si="0"/>
        <v>9</v>
      </c>
      <c r="B19" s="59" t="s">
        <v>30</v>
      </c>
      <c r="C19" s="59"/>
      <c r="D19" s="59"/>
      <c r="E19" s="828">
        <f>'Stmt AV'!G110</f>
        <v>9.3736505177923077E-2</v>
      </c>
      <c r="F19" s="44"/>
      <c r="G19" s="26" t="str">
        <f>"Statement AV2; Line "&amp;'Stmt AV'!A110</f>
        <v>Statement AV2; Line 31</v>
      </c>
      <c r="H19" s="478">
        <f t="shared" si="1"/>
        <v>9</v>
      </c>
    </row>
    <row r="20" spans="1:14">
      <c r="A20" s="478">
        <f t="shared" si="0"/>
        <v>10</v>
      </c>
      <c r="B20" s="59"/>
      <c r="C20" s="59"/>
      <c r="D20" s="59"/>
      <c r="E20" s="485"/>
      <c r="F20" s="59"/>
      <c r="G20" s="21"/>
      <c r="H20" s="478">
        <f t="shared" si="1"/>
        <v>10</v>
      </c>
    </row>
    <row r="21" spans="1:14">
      <c r="A21" s="478">
        <f t="shared" si="0"/>
        <v>11</v>
      </c>
      <c r="B21" s="59" t="s">
        <v>31</v>
      </c>
      <c r="C21" s="59"/>
      <c r="D21" s="59"/>
      <c r="E21" s="836">
        <f>E19*E17</f>
        <v>1.2358067349130151</v>
      </c>
      <c r="F21" s="446"/>
      <c r="G21" s="21" t="str">
        <f>"Line "&amp;A17&amp;" x Line "&amp;A19</f>
        <v>Line 7 x Line 9</v>
      </c>
      <c r="H21" s="478">
        <f t="shared" si="1"/>
        <v>11</v>
      </c>
    </row>
    <row r="22" spans="1:14">
      <c r="A22" s="478">
        <f t="shared" si="0"/>
        <v>12</v>
      </c>
      <c r="B22" s="59"/>
      <c r="C22" s="59"/>
      <c r="D22" s="59"/>
      <c r="E22" s="485"/>
      <c r="F22" s="59"/>
      <c r="G22" s="21"/>
      <c r="H22" s="478">
        <f t="shared" si="1"/>
        <v>12</v>
      </c>
    </row>
    <row r="23" spans="1:14">
      <c r="A23" s="478">
        <f t="shared" si="0"/>
        <v>13</v>
      </c>
      <c r="B23" s="59" t="s">
        <v>32</v>
      </c>
      <c r="C23" s="59"/>
      <c r="D23" s="59"/>
      <c r="E23" s="511">
        <f>E21+E14</f>
        <v>106.70649673491302</v>
      </c>
      <c r="F23" s="446"/>
      <c r="G23" s="21" t="str">
        <f>"Line "&amp;A14&amp;" + Line "&amp;A21</f>
        <v>Line 4 + Line 11</v>
      </c>
      <c r="H23" s="478">
        <f t="shared" si="1"/>
        <v>13</v>
      </c>
    </row>
    <row r="24" spans="1:14">
      <c r="A24" s="478">
        <f t="shared" si="0"/>
        <v>14</v>
      </c>
      <c r="B24" s="59"/>
      <c r="C24" s="59"/>
      <c r="D24" s="59"/>
      <c r="E24" s="512"/>
      <c r="F24" s="22"/>
      <c r="G24" s="21"/>
      <c r="H24" s="478">
        <f t="shared" si="1"/>
        <v>14</v>
      </c>
      <c r="J24"/>
      <c r="K24"/>
      <c r="L24"/>
      <c r="M24"/>
      <c r="N24"/>
    </row>
    <row r="25" spans="1:14">
      <c r="A25" s="478">
        <f t="shared" si="0"/>
        <v>15</v>
      </c>
      <c r="B25" s="59" t="s">
        <v>33</v>
      </c>
      <c r="C25" s="514">
        <v>1.0207000000000001E-2</v>
      </c>
      <c r="D25" s="59"/>
      <c r="E25" s="938">
        <f>E23*C25</f>
        <v>1.0891532121732572</v>
      </c>
      <c r="F25" s="446"/>
      <c r="G25" s="21" t="str">
        <f>"Line "&amp;A23&amp;" x Franchise Fee Rate"</f>
        <v>Line 13 x Franchise Fee Rate</v>
      </c>
      <c r="H25" s="478">
        <f t="shared" si="1"/>
        <v>15</v>
      </c>
      <c r="J25"/>
      <c r="K25"/>
      <c r="L25"/>
      <c r="M25"/>
      <c r="N25"/>
    </row>
    <row r="26" spans="1:14">
      <c r="A26" s="478">
        <f t="shared" si="0"/>
        <v>16</v>
      </c>
      <c r="B26" s="59"/>
      <c r="C26" s="59"/>
      <c r="D26" s="59"/>
      <c r="E26" s="513"/>
      <c r="F26" s="23"/>
      <c r="G26" s="21"/>
      <c r="H26" s="478">
        <f t="shared" si="1"/>
        <v>16</v>
      </c>
    </row>
    <row r="27" spans="1:14" ht="16.5" thickBot="1">
      <c r="A27" s="478">
        <f t="shared" si="0"/>
        <v>17</v>
      </c>
      <c r="B27" s="44" t="s">
        <v>34</v>
      </c>
      <c r="C27" s="59"/>
      <c r="D27" s="59"/>
      <c r="E27" s="821">
        <f>E25+E23</f>
        <v>107.79564994708628</v>
      </c>
      <c r="F27" s="465"/>
      <c r="G27" s="21" t="str">
        <f>"Line "&amp;A23&amp;" + Line "&amp;A25</f>
        <v>Line 13 + Line 15</v>
      </c>
      <c r="H27" s="478">
        <f t="shared" si="1"/>
        <v>17</v>
      </c>
    </row>
    <row r="28" spans="1:14" ht="16.5" thickTop="1"/>
  </sheetData>
  <mergeCells count="5">
    <mergeCell ref="B3:G3"/>
    <mergeCell ref="B4:G4"/>
    <mergeCell ref="B5:G5"/>
    <mergeCell ref="B6:G6"/>
    <mergeCell ref="B2:G2"/>
  </mergeCells>
  <printOptions horizontalCentered="1"/>
  <pageMargins left="0.5" right="0.5" top="0.5" bottom="0.5" header="0.25" footer="0.25"/>
  <pageSetup scale="54" orientation="portrait" r:id="rId1"/>
  <headerFooter scaleWithDoc="0">
    <oddFooter xml:space="preserve">&amp;C&amp;"Times New Roman,Regular"&amp;10Section 1
Direct Maintenance
</oddFooter>
  </headerFooter>
  <customProperties>
    <customPr name="_pios_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M173"/>
  <sheetViews>
    <sheetView zoomScale="80" zoomScaleNormal="80" workbookViewId="0">
      <selection activeCell="D23" sqref="D23:J34"/>
    </sheetView>
  </sheetViews>
  <sheetFormatPr defaultColWidth="9.140625" defaultRowHeight="15.75"/>
  <cols>
    <col min="1" max="1" width="5.140625" style="104" customWidth="1"/>
    <col min="2" max="2" width="11.140625" style="104" customWidth="1"/>
    <col min="3" max="3" width="32.42578125" style="121" customWidth="1"/>
    <col min="4" max="10" width="18.5703125" style="165" customWidth="1"/>
    <col min="11" max="11" width="18.5703125" style="121" customWidth="1"/>
    <col min="12" max="12" width="24" style="121" customWidth="1"/>
    <col min="13" max="13" width="5.140625" style="104" customWidth="1"/>
    <col min="14" max="14" width="11.85546875" style="121" bestFit="1" customWidth="1"/>
    <col min="15" max="15" width="13.140625" style="121" customWidth="1"/>
    <col min="16" max="16384" width="9.140625" style="121"/>
  </cols>
  <sheetData>
    <row r="1" spans="1:13">
      <c r="C1" s="104"/>
    </row>
    <row r="2" spans="1:13" s="95" customFormat="1">
      <c r="A2" s="94"/>
      <c r="B2" s="1350" t="s">
        <v>0</v>
      </c>
      <c r="C2" s="1350"/>
      <c r="D2" s="1350"/>
      <c r="E2" s="1350"/>
      <c r="F2" s="1350"/>
      <c r="G2" s="1350"/>
      <c r="H2" s="1350"/>
      <c r="I2" s="1350"/>
      <c r="J2" s="1350"/>
      <c r="K2" s="1350"/>
      <c r="L2" s="1350"/>
      <c r="M2" s="94"/>
    </row>
    <row r="3" spans="1:13" s="95" customFormat="1">
      <c r="A3" s="94"/>
      <c r="B3" s="1350" t="s">
        <v>241</v>
      </c>
      <c r="C3" s="1350"/>
      <c r="D3" s="1350"/>
      <c r="E3" s="1350"/>
      <c r="F3" s="1350"/>
      <c r="G3" s="1350"/>
      <c r="H3" s="1350"/>
      <c r="I3" s="1350"/>
      <c r="J3" s="1350"/>
      <c r="K3" s="1350"/>
      <c r="L3" s="1350"/>
      <c r="M3" s="94"/>
    </row>
    <row r="4" spans="1:13">
      <c r="B4" s="1350" t="s">
        <v>242</v>
      </c>
      <c r="C4" s="1350"/>
      <c r="D4" s="1350"/>
      <c r="E4" s="1350"/>
      <c r="F4" s="1350"/>
      <c r="G4" s="1350"/>
      <c r="H4" s="1350"/>
      <c r="I4" s="1350"/>
      <c r="J4" s="1350"/>
      <c r="K4" s="1350"/>
      <c r="L4" s="1350"/>
    </row>
    <row r="5" spans="1:13">
      <c r="B5" s="1354" t="str">
        <f>"BALANCES AS OF 12/31/"&amp;Automation!$B$3</f>
        <v>BALANCES AS OF 12/31/2025</v>
      </c>
      <c r="C5" s="1354"/>
      <c r="D5" s="1354"/>
      <c r="E5" s="1354"/>
      <c r="F5" s="1354"/>
      <c r="G5" s="1354"/>
      <c r="H5" s="1354"/>
      <c r="I5" s="1354"/>
      <c r="J5" s="1354"/>
      <c r="K5" s="1354"/>
      <c r="L5" s="1354"/>
    </row>
    <row r="6" spans="1:13">
      <c r="B6" s="1354" t="s">
        <v>3</v>
      </c>
      <c r="C6" s="1350"/>
      <c r="D6" s="1350"/>
      <c r="E6" s="1350"/>
      <c r="F6" s="1350"/>
      <c r="G6" s="1350"/>
      <c r="H6" s="1350"/>
      <c r="I6" s="1350"/>
      <c r="J6" s="1350"/>
      <c r="K6" s="1350"/>
      <c r="L6" s="1350"/>
    </row>
    <row r="7" spans="1:13">
      <c r="C7" s="96"/>
      <c r="D7" s="97"/>
      <c r="E7" s="150"/>
      <c r="F7" s="150"/>
      <c r="G7" s="150"/>
      <c r="H7" s="150"/>
      <c r="I7" s="150"/>
      <c r="J7" s="150"/>
    </row>
    <row r="8" spans="1:13" s="94" customFormat="1">
      <c r="B8" s="940"/>
      <c r="C8" s="943"/>
      <c r="D8" s="944" t="s">
        <v>243</v>
      </c>
      <c r="E8" s="945" t="s">
        <v>244</v>
      </c>
      <c r="F8" s="945" t="s">
        <v>245</v>
      </c>
      <c r="G8" s="945" t="s">
        <v>246</v>
      </c>
      <c r="H8" s="945" t="s">
        <v>247</v>
      </c>
      <c r="I8" s="945" t="s">
        <v>248</v>
      </c>
      <c r="J8" s="945" t="s">
        <v>249</v>
      </c>
      <c r="K8" s="945" t="s">
        <v>250</v>
      </c>
      <c r="L8" s="940"/>
      <c r="M8" s="94" t="s">
        <v>183</v>
      </c>
    </row>
    <row r="9" spans="1:13">
      <c r="B9" s="151"/>
      <c r="C9" s="103"/>
      <c r="D9" s="152"/>
      <c r="E9" s="153"/>
      <c r="F9" s="153"/>
      <c r="G9" s="153"/>
      <c r="H9" s="153"/>
      <c r="I9" s="153"/>
      <c r="J9" s="153"/>
      <c r="K9" s="946" t="s">
        <v>80</v>
      </c>
      <c r="L9" s="151"/>
      <c r="M9" s="104" t="s">
        <v>183</v>
      </c>
    </row>
    <row r="10" spans="1:13">
      <c r="B10" s="947"/>
      <c r="C10" s="118"/>
      <c r="D10" s="152"/>
      <c r="E10" s="153" t="s">
        <v>251</v>
      </c>
      <c r="F10" s="153" t="s">
        <v>232</v>
      </c>
      <c r="G10" s="153" t="s">
        <v>236</v>
      </c>
      <c r="H10" s="153" t="s">
        <v>236</v>
      </c>
      <c r="I10" s="153" t="s">
        <v>236</v>
      </c>
      <c r="J10" s="153" t="s">
        <v>236</v>
      </c>
      <c r="K10" s="153" t="s">
        <v>236</v>
      </c>
      <c r="L10" s="143"/>
      <c r="M10" s="104" t="s">
        <v>183</v>
      </c>
    </row>
    <row r="11" spans="1:13">
      <c r="B11" s="948"/>
      <c r="C11" s="115"/>
      <c r="D11" s="154" t="s">
        <v>80</v>
      </c>
      <c r="E11" s="153" t="s">
        <v>252</v>
      </c>
      <c r="F11" s="153" t="s">
        <v>252</v>
      </c>
      <c r="G11" s="153" t="s">
        <v>252</v>
      </c>
      <c r="H11" s="153" t="s">
        <v>252</v>
      </c>
      <c r="I11" s="153" t="s">
        <v>252</v>
      </c>
      <c r="J11" s="153" t="s">
        <v>252</v>
      </c>
      <c r="K11" s="153" t="s">
        <v>233</v>
      </c>
      <c r="L11" s="101"/>
    </row>
    <row r="12" spans="1:13">
      <c r="A12" s="104" t="s">
        <v>4</v>
      </c>
      <c r="B12" s="948"/>
      <c r="C12" s="101"/>
      <c r="D12" s="154" t="s">
        <v>236</v>
      </c>
      <c r="E12" s="153" t="s">
        <v>253</v>
      </c>
      <c r="F12" s="155" t="s">
        <v>253</v>
      </c>
      <c r="G12" s="153" t="s">
        <v>253</v>
      </c>
      <c r="H12" s="153" t="s">
        <v>253</v>
      </c>
      <c r="I12" s="153" t="s">
        <v>253</v>
      </c>
      <c r="J12" s="153" t="s">
        <v>253</v>
      </c>
      <c r="K12" s="153" t="s">
        <v>254</v>
      </c>
      <c r="L12" s="101"/>
      <c r="M12" s="104" t="s">
        <v>4</v>
      </c>
    </row>
    <row r="13" spans="1:13">
      <c r="A13" s="104" t="s">
        <v>5</v>
      </c>
      <c r="B13" s="985" t="s">
        <v>255</v>
      </c>
      <c r="C13" s="985" t="s">
        <v>256</v>
      </c>
      <c r="D13" s="1046" t="s">
        <v>252</v>
      </c>
      <c r="E13" s="1047" t="s">
        <v>257</v>
      </c>
      <c r="F13" s="1047" t="s">
        <v>258</v>
      </c>
      <c r="G13" s="1047" t="s">
        <v>259</v>
      </c>
      <c r="H13" s="1047" t="s">
        <v>260</v>
      </c>
      <c r="I13" s="1047" t="s">
        <v>226</v>
      </c>
      <c r="J13" s="854" t="s">
        <v>261</v>
      </c>
      <c r="K13" s="985" t="s">
        <v>262</v>
      </c>
      <c r="L13" s="985" t="s">
        <v>8</v>
      </c>
      <c r="M13" s="104" t="s">
        <v>5</v>
      </c>
    </row>
    <row r="14" spans="1:13">
      <c r="B14" s="143"/>
      <c r="C14" s="118" t="s">
        <v>263</v>
      </c>
      <c r="D14" s="118"/>
      <c r="E14" s="118"/>
      <c r="F14" s="118"/>
      <c r="G14" s="118"/>
      <c r="H14" s="118"/>
      <c r="I14" s="118"/>
      <c r="J14" s="118"/>
      <c r="K14" s="156"/>
      <c r="L14" s="143"/>
    </row>
    <row r="15" spans="1:13">
      <c r="A15" s="104">
        <v>1</v>
      </c>
      <c r="B15" s="166">
        <v>303</v>
      </c>
      <c r="C15" s="61" t="s">
        <v>264</v>
      </c>
      <c r="D15" s="795">
        <v>0</v>
      </c>
      <c r="E15" s="795">
        <v>0</v>
      </c>
      <c r="F15" s="795">
        <v>0</v>
      </c>
      <c r="G15" s="796">
        <v>0</v>
      </c>
      <c r="H15" s="796">
        <v>0</v>
      </c>
      <c r="I15" s="796">
        <v>0</v>
      </c>
      <c r="J15" s="796">
        <v>0</v>
      </c>
      <c r="K15" s="126">
        <f>SUM(D15:J15)</f>
        <v>0</v>
      </c>
      <c r="L15" s="143" t="s">
        <v>211</v>
      </c>
      <c r="M15" s="104">
        <f>A15</f>
        <v>1</v>
      </c>
    </row>
    <row r="16" spans="1:13">
      <c r="A16" s="104">
        <f>A15+1</f>
        <v>2</v>
      </c>
      <c r="B16" s="167">
        <v>310.10000000000002</v>
      </c>
      <c r="C16" s="61" t="s">
        <v>265</v>
      </c>
      <c r="D16" s="797">
        <v>0</v>
      </c>
      <c r="E16" s="798">
        <v>0</v>
      </c>
      <c r="F16" s="798">
        <v>0</v>
      </c>
      <c r="G16" s="798">
        <v>0</v>
      </c>
      <c r="H16" s="798">
        <v>0</v>
      </c>
      <c r="I16" s="798">
        <v>0</v>
      </c>
      <c r="J16" s="798">
        <v>0</v>
      </c>
      <c r="K16" s="127">
        <f>SUM(D16:J16)</f>
        <v>0</v>
      </c>
      <c r="L16" s="143" t="s">
        <v>211</v>
      </c>
      <c r="M16" s="104">
        <f>M15+1</f>
        <v>2</v>
      </c>
    </row>
    <row r="17" spans="1:13">
      <c r="A17" s="104">
        <f t="shared" ref="A17:A38" si="0">A16+1</f>
        <v>3</v>
      </c>
      <c r="B17" s="166">
        <v>340</v>
      </c>
      <c r="C17" s="168" t="s">
        <v>266</v>
      </c>
      <c r="D17" s="797">
        <v>0</v>
      </c>
      <c r="E17" s="793">
        <v>4.4929184919999994</v>
      </c>
      <c r="F17" s="798">
        <v>0</v>
      </c>
      <c r="G17" s="798">
        <v>0</v>
      </c>
      <c r="H17" s="798">
        <v>0</v>
      </c>
      <c r="I17" s="798">
        <v>0</v>
      </c>
      <c r="J17" s="798">
        <v>0</v>
      </c>
      <c r="K17" s="158">
        <f>SUM(D17:J17)</f>
        <v>4.4929184919999994</v>
      </c>
      <c r="L17" s="143" t="s">
        <v>211</v>
      </c>
      <c r="M17" s="104">
        <f t="shared" ref="M17:M38" si="1">M16+1</f>
        <v>3</v>
      </c>
    </row>
    <row r="18" spans="1:13">
      <c r="A18" s="104">
        <f t="shared" si="0"/>
        <v>4</v>
      </c>
      <c r="B18" s="166">
        <v>360</v>
      </c>
      <c r="C18" s="168" t="s">
        <v>266</v>
      </c>
      <c r="D18" s="797">
        <v>0</v>
      </c>
      <c r="E18" s="798">
        <v>0</v>
      </c>
      <c r="F18" s="793">
        <v>3595.6433599999987</v>
      </c>
      <c r="G18" s="798">
        <v>0</v>
      </c>
      <c r="H18" s="798">
        <v>0</v>
      </c>
      <c r="I18" s="798">
        <v>0</v>
      </c>
      <c r="J18" s="798">
        <v>0</v>
      </c>
      <c r="K18" s="158">
        <f>SUM(D18:J18)</f>
        <v>3595.6433599999987</v>
      </c>
      <c r="L18" s="143" t="s">
        <v>211</v>
      </c>
      <c r="M18" s="104">
        <f t="shared" si="1"/>
        <v>4</v>
      </c>
    </row>
    <row r="19" spans="1:13">
      <c r="A19" s="104">
        <f t="shared" si="0"/>
        <v>5</v>
      </c>
      <c r="B19" s="166">
        <v>361</v>
      </c>
      <c r="C19" s="61" t="s">
        <v>267</v>
      </c>
      <c r="D19" s="797">
        <v>0</v>
      </c>
      <c r="E19" s="798">
        <v>0</v>
      </c>
      <c r="F19" s="793">
        <v>1576.7471199999993</v>
      </c>
      <c r="G19" s="798">
        <v>0</v>
      </c>
      <c r="H19" s="798">
        <v>0</v>
      </c>
      <c r="I19" s="798">
        <v>0</v>
      </c>
      <c r="J19" s="798">
        <v>0</v>
      </c>
      <c r="K19" s="158">
        <f>SUM(D19:J19)</f>
        <v>1576.7471199999993</v>
      </c>
      <c r="L19" s="143" t="s">
        <v>211</v>
      </c>
      <c r="M19" s="104">
        <f t="shared" si="1"/>
        <v>5</v>
      </c>
    </row>
    <row r="20" spans="1:13">
      <c r="A20" s="104">
        <f t="shared" si="0"/>
        <v>6</v>
      </c>
      <c r="B20" s="143"/>
      <c r="C20" s="118"/>
      <c r="D20" s="118"/>
      <c r="E20" s="118"/>
      <c r="F20" s="118"/>
      <c r="G20" s="118"/>
      <c r="H20" s="118"/>
      <c r="I20" s="118"/>
      <c r="J20" s="118"/>
      <c r="K20" s="156"/>
      <c r="L20" s="143"/>
      <c r="M20" s="104">
        <f t="shared" si="1"/>
        <v>6</v>
      </c>
    </row>
    <row r="21" spans="1:13" s="95" customFormat="1">
      <c r="A21" s="104">
        <f t="shared" si="0"/>
        <v>7</v>
      </c>
      <c r="B21" s="1111" t="s">
        <v>268</v>
      </c>
      <c r="C21" s="1112" t="s">
        <v>269</v>
      </c>
      <c r="D21" s="1113">
        <f>SUM(D15:D20)</f>
        <v>0</v>
      </c>
      <c r="E21" s="1113">
        <f t="shared" ref="E21:I21" si="2">SUM(E15:E20)</f>
        <v>4.4929184919999994</v>
      </c>
      <c r="F21" s="1113">
        <f t="shared" si="2"/>
        <v>5172.3904799999982</v>
      </c>
      <c r="G21" s="1113">
        <f t="shared" si="2"/>
        <v>0</v>
      </c>
      <c r="H21" s="1113">
        <f t="shared" si="2"/>
        <v>0</v>
      </c>
      <c r="I21" s="1113">
        <f t="shared" si="2"/>
        <v>0</v>
      </c>
      <c r="J21" s="1113">
        <f>SUM(J15:J20)</f>
        <v>0</v>
      </c>
      <c r="K21" s="1114">
        <f>SUM(K15:K20)</f>
        <v>5176.8833984919984</v>
      </c>
      <c r="L21" s="1115" t="str">
        <f>"Sum Lines "&amp;A15&amp;" thru "&amp;A19</f>
        <v>Sum Lines 1 thru 5</v>
      </c>
      <c r="M21" s="104">
        <f t="shared" si="1"/>
        <v>7</v>
      </c>
    </row>
    <row r="22" spans="1:13">
      <c r="A22" s="104">
        <f t="shared" si="0"/>
        <v>8</v>
      </c>
      <c r="B22" s="143"/>
      <c r="C22" s="118"/>
      <c r="D22" s="799"/>
      <c r="E22" s="793"/>
      <c r="F22" s="793"/>
      <c r="G22" s="793"/>
      <c r="H22" s="793"/>
      <c r="I22" s="793"/>
      <c r="J22" s="793"/>
      <c r="K22" s="156"/>
      <c r="L22" s="143"/>
      <c r="M22" s="104">
        <f t="shared" si="1"/>
        <v>8</v>
      </c>
    </row>
    <row r="23" spans="1:13">
      <c r="A23" s="104">
        <f t="shared" si="0"/>
        <v>9</v>
      </c>
      <c r="B23" s="166">
        <v>350</v>
      </c>
      <c r="C23" s="61" t="s">
        <v>266</v>
      </c>
      <c r="D23" s="795">
        <v>262259.66140999959</v>
      </c>
      <c r="E23" s="796">
        <v>0</v>
      </c>
      <c r="F23" s="796">
        <v>0</v>
      </c>
      <c r="G23" s="796">
        <v>0</v>
      </c>
      <c r="H23" s="796">
        <v>0</v>
      </c>
      <c r="I23" s="796">
        <v>0</v>
      </c>
      <c r="J23" s="796">
        <v>-13536.055936752</v>
      </c>
      <c r="K23" s="161">
        <f t="shared" ref="K23:K34" si="3">SUM(D23:J23)</f>
        <v>248723.60547324759</v>
      </c>
      <c r="L23" s="143" t="s">
        <v>211</v>
      </c>
      <c r="M23" s="104">
        <f t="shared" si="1"/>
        <v>9</v>
      </c>
    </row>
    <row r="24" spans="1:13">
      <c r="A24" s="104">
        <f t="shared" si="0"/>
        <v>10</v>
      </c>
      <c r="B24" s="166">
        <v>351.1</v>
      </c>
      <c r="C24" s="61" t="s">
        <v>1011</v>
      </c>
      <c r="D24" s="799">
        <v>32.281490000000005</v>
      </c>
      <c r="E24" s="798">
        <v>0</v>
      </c>
      <c r="F24" s="798">
        <v>0</v>
      </c>
      <c r="G24" s="799">
        <v>0</v>
      </c>
      <c r="H24" s="798">
        <v>0</v>
      </c>
      <c r="I24" s="798">
        <v>0</v>
      </c>
      <c r="J24" s="793">
        <v>0</v>
      </c>
      <c r="K24" s="163">
        <f t="shared" si="3"/>
        <v>32.281490000000005</v>
      </c>
      <c r="L24" s="143" t="s">
        <v>211</v>
      </c>
      <c r="M24" s="104">
        <f t="shared" si="1"/>
        <v>10</v>
      </c>
    </row>
    <row r="25" spans="1:13">
      <c r="A25" s="104">
        <f t="shared" si="0"/>
        <v>11</v>
      </c>
      <c r="B25" s="166">
        <v>351.2</v>
      </c>
      <c r="C25" s="61" t="s">
        <v>1012</v>
      </c>
      <c r="D25" s="799">
        <v>4928.4976299999998</v>
      </c>
      <c r="E25" s="798">
        <v>0</v>
      </c>
      <c r="F25" s="798">
        <v>0</v>
      </c>
      <c r="G25" s="799">
        <v>0</v>
      </c>
      <c r="H25" s="798">
        <v>0</v>
      </c>
      <c r="I25" s="798">
        <v>0</v>
      </c>
      <c r="J25" s="793">
        <v>0</v>
      </c>
      <c r="K25" s="163">
        <f t="shared" si="3"/>
        <v>4928.4976299999998</v>
      </c>
      <c r="L25" s="143" t="s">
        <v>211</v>
      </c>
      <c r="M25" s="104">
        <f t="shared" si="1"/>
        <v>11</v>
      </c>
    </row>
    <row r="26" spans="1:13">
      <c r="A26" s="104">
        <f t="shared" si="0"/>
        <v>12</v>
      </c>
      <c r="B26" s="166">
        <v>351.3</v>
      </c>
      <c r="C26" s="61" t="s">
        <v>1013</v>
      </c>
      <c r="D26" s="799">
        <v>218105.60705000002</v>
      </c>
      <c r="E26" s="798">
        <v>0</v>
      </c>
      <c r="F26" s="798">
        <v>0</v>
      </c>
      <c r="G26" s="799">
        <v>0</v>
      </c>
      <c r="H26" s="798">
        <v>0</v>
      </c>
      <c r="I26" s="798">
        <v>0</v>
      </c>
      <c r="J26" s="793">
        <v>0</v>
      </c>
      <c r="K26" s="163">
        <f t="shared" si="3"/>
        <v>218105.60705000002</v>
      </c>
      <c r="L26" s="143" t="s">
        <v>211</v>
      </c>
      <c r="M26" s="104">
        <f t="shared" si="1"/>
        <v>12</v>
      </c>
    </row>
    <row r="27" spans="1:13">
      <c r="A27" s="104">
        <f t="shared" si="0"/>
        <v>13</v>
      </c>
      <c r="B27" s="166">
        <v>352</v>
      </c>
      <c r="C27" s="61" t="s">
        <v>267</v>
      </c>
      <c r="D27" s="799">
        <v>1040602.11011</v>
      </c>
      <c r="E27" s="798">
        <v>0</v>
      </c>
      <c r="F27" s="798">
        <v>0</v>
      </c>
      <c r="G27" s="799">
        <v>-1928.2778199999998</v>
      </c>
      <c r="H27" s="798">
        <v>0</v>
      </c>
      <c r="I27" s="798">
        <v>0</v>
      </c>
      <c r="J27" s="793">
        <v>-141473.12631499988</v>
      </c>
      <c r="K27" s="163">
        <f t="shared" si="3"/>
        <v>897200.70597500016</v>
      </c>
      <c r="L27" s="143" t="s">
        <v>211</v>
      </c>
      <c r="M27" s="104">
        <f t="shared" si="1"/>
        <v>13</v>
      </c>
    </row>
    <row r="28" spans="1:13">
      <c r="A28" s="104">
        <f t="shared" si="0"/>
        <v>14</v>
      </c>
      <c r="B28" s="166">
        <v>353</v>
      </c>
      <c r="C28" s="61" t="s">
        <v>270</v>
      </c>
      <c r="D28" s="799">
        <v>2591517.4743099939</v>
      </c>
      <c r="E28" s="798">
        <v>0</v>
      </c>
      <c r="F28" s="798">
        <v>0</v>
      </c>
      <c r="G28" s="799">
        <v>-12009.827289999999</v>
      </c>
      <c r="H28" s="797">
        <v>-1420.3928799999999</v>
      </c>
      <c r="I28" s="798">
        <v>0</v>
      </c>
      <c r="J28" s="793">
        <v>-2418.0558700000024</v>
      </c>
      <c r="K28" s="163">
        <f t="shared" si="3"/>
        <v>2575669.198269994</v>
      </c>
      <c r="L28" s="143" t="s">
        <v>211</v>
      </c>
      <c r="M28" s="104">
        <f t="shared" si="1"/>
        <v>14</v>
      </c>
    </row>
    <row r="29" spans="1:13">
      <c r="A29" s="104">
        <f t="shared" si="0"/>
        <v>15</v>
      </c>
      <c r="B29" s="166">
        <v>354</v>
      </c>
      <c r="C29" s="61" t="s">
        <v>271</v>
      </c>
      <c r="D29" s="799">
        <v>927602.78933999792</v>
      </c>
      <c r="E29" s="798">
        <v>0</v>
      </c>
      <c r="F29" s="798">
        <v>0</v>
      </c>
      <c r="G29" s="798">
        <v>0</v>
      </c>
      <c r="H29" s="798">
        <v>0</v>
      </c>
      <c r="I29" s="798">
        <v>0</v>
      </c>
      <c r="J29" s="798">
        <v>0</v>
      </c>
      <c r="K29" s="163">
        <f t="shared" si="3"/>
        <v>927602.78933999792</v>
      </c>
      <c r="L29" s="143" t="s">
        <v>211</v>
      </c>
      <c r="M29" s="104">
        <f t="shared" si="1"/>
        <v>15</v>
      </c>
    </row>
    <row r="30" spans="1:13">
      <c r="A30" s="104">
        <f t="shared" si="0"/>
        <v>16</v>
      </c>
      <c r="B30" s="166">
        <v>355</v>
      </c>
      <c r="C30" s="61" t="s">
        <v>272</v>
      </c>
      <c r="D30" s="799">
        <v>1399240.0623000001</v>
      </c>
      <c r="E30" s="798">
        <v>0</v>
      </c>
      <c r="F30" s="798">
        <v>0</v>
      </c>
      <c r="G30" s="798">
        <v>0</v>
      </c>
      <c r="H30" s="798">
        <v>0</v>
      </c>
      <c r="I30" s="798">
        <v>0</v>
      </c>
      <c r="J30" s="798">
        <v>0</v>
      </c>
      <c r="K30" s="163">
        <f t="shared" si="3"/>
        <v>1399240.0623000001</v>
      </c>
      <c r="L30" s="143" t="s">
        <v>211</v>
      </c>
      <c r="M30" s="104">
        <f t="shared" si="1"/>
        <v>16</v>
      </c>
    </row>
    <row r="31" spans="1:13">
      <c r="A31" s="104">
        <f t="shared" si="0"/>
        <v>17</v>
      </c>
      <c r="B31" s="166">
        <v>356</v>
      </c>
      <c r="C31" s="61" t="s">
        <v>273</v>
      </c>
      <c r="D31" s="799">
        <v>1105807.3177400031</v>
      </c>
      <c r="E31" s="798">
        <v>0</v>
      </c>
      <c r="F31" s="798">
        <v>0</v>
      </c>
      <c r="G31" s="798">
        <v>0</v>
      </c>
      <c r="H31" s="798">
        <v>0</v>
      </c>
      <c r="I31" s="798">
        <v>0</v>
      </c>
      <c r="J31" s="798">
        <v>0</v>
      </c>
      <c r="K31" s="163">
        <f t="shared" si="3"/>
        <v>1105807.3177400031</v>
      </c>
      <c r="L31" s="143" t="s">
        <v>211</v>
      </c>
      <c r="M31" s="104">
        <f t="shared" si="1"/>
        <v>17</v>
      </c>
    </row>
    <row r="32" spans="1:13">
      <c r="A32" s="104">
        <f t="shared" si="0"/>
        <v>18</v>
      </c>
      <c r="B32" s="166">
        <v>357</v>
      </c>
      <c r="C32" s="61" t="s">
        <v>274</v>
      </c>
      <c r="D32" s="799">
        <v>683235.73074000003</v>
      </c>
      <c r="E32" s="798">
        <v>0</v>
      </c>
      <c r="F32" s="798">
        <v>0</v>
      </c>
      <c r="G32" s="798">
        <v>0</v>
      </c>
      <c r="H32" s="798">
        <v>0</v>
      </c>
      <c r="I32" s="798">
        <v>0</v>
      </c>
      <c r="J32" s="798">
        <v>0</v>
      </c>
      <c r="K32" s="163">
        <f t="shared" si="3"/>
        <v>683235.73074000003</v>
      </c>
      <c r="L32" s="143" t="s">
        <v>211</v>
      </c>
      <c r="M32" s="104">
        <f t="shared" si="1"/>
        <v>18</v>
      </c>
    </row>
    <row r="33" spans="1:13">
      <c r="A33" s="104">
        <f t="shared" si="0"/>
        <v>19</v>
      </c>
      <c r="B33" s="166">
        <v>358</v>
      </c>
      <c r="C33" s="61" t="s">
        <v>275</v>
      </c>
      <c r="D33" s="799">
        <v>719874.73596000031</v>
      </c>
      <c r="E33" s="798">
        <v>0</v>
      </c>
      <c r="F33" s="798">
        <v>0</v>
      </c>
      <c r="G33" s="799">
        <v>-1726.37997</v>
      </c>
      <c r="H33" s="798">
        <v>0</v>
      </c>
      <c r="I33" s="798">
        <v>0</v>
      </c>
      <c r="J33" s="798">
        <v>0</v>
      </c>
      <c r="K33" s="163">
        <f t="shared" si="3"/>
        <v>718148.3559900003</v>
      </c>
      <c r="L33" s="143" t="s">
        <v>211</v>
      </c>
      <c r="M33" s="104">
        <f t="shared" si="1"/>
        <v>19</v>
      </c>
    </row>
    <row r="34" spans="1:13">
      <c r="A34" s="104">
        <f t="shared" si="0"/>
        <v>20</v>
      </c>
      <c r="B34" s="166">
        <v>359</v>
      </c>
      <c r="C34" s="61" t="s">
        <v>276</v>
      </c>
      <c r="D34" s="799">
        <v>435961.75700000004</v>
      </c>
      <c r="E34" s="798">
        <v>0</v>
      </c>
      <c r="F34" s="798">
        <v>0</v>
      </c>
      <c r="G34" s="798">
        <v>0</v>
      </c>
      <c r="H34" s="798">
        <v>0</v>
      </c>
      <c r="I34" s="798">
        <v>0</v>
      </c>
      <c r="J34" s="798">
        <v>0</v>
      </c>
      <c r="K34" s="163">
        <f t="shared" si="3"/>
        <v>435961.75700000004</v>
      </c>
      <c r="L34" s="143" t="s">
        <v>211</v>
      </c>
      <c r="M34" s="104">
        <f t="shared" si="1"/>
        <v>20</v>
      </c>
    </row>
    <row r="35" spans="1:13">
      <c r="A35" s="104">
        <f t="shared" si="0"/>
        <v>21</v>
      </c>
      <c r="B35" s="157"/>
      <c r="C35" s="118"/>
      <c r="D35" s="799"/>
      <c r="F35" s="997"/>
      <c r="G35" s="997"/>
      <c r="H35" s="997"/>
      <c r="I35" s="997"/>
      <c r="J35" s="793"/>
      <c r="K35" s="1048"/>
      <c r="L35" s="157"/>
      <c r="M35" s="104">
        <f t="shared" si="1"/>
        <v>21</v>
      </c>
    </row>
    <row r="36" spans="1:13">
      <c r="A36" s="104">
        <f t="shared" si="0"/>
        <v>22</v>
      </c>
      <c r="B36" s="1116" t="s">
        <v>268</v>
      </c>
      <c r="C36" s="1112" t="s">
        <v>235</v>
      </c>
      <c r="D36" s="1113">
        <f>SUM(D23:D35)</f>
        <v>9389168.0250799954</v>
      </c>
      <c r="E36" s="1113">
        <f t="shared" ref="E36:I36" si="4">SUM(E23:E35)</f>
        <v>0</v>
      </c>
      <c r="F36" s="1113">
        <f t="shared" si="4"/>
        <v>0</v>
      </c>
      <c r="G36" s="1113">
        <f t="shared" si="4"/>
        <v>-15664.485079999999</v>
      </c>
      <c r="H36" s="1113">
        <f t="shared" si="4"/>
        <v>-1420.3928799999999</v>
      </c>
      <c r="I36" s="1113">
        <f t="shared" si="4"/>
        <v>0</v>
      </c>
      <c r="J36" s="1113">
        <f>SUM(J23:J35)</f>
        <v>-157427.2381217519</v>
      </c>
      <c r="K36" s="1114">
        <f>SUM(K23:K35)</f>
        <v>9214655.9089982416</v>
      </c>
      <c r="L36" s="1117" t="str">
        <f>"Sum Lines "&amp;A23&amp;" thru "&amp;A34</f>
        <v>Sum Lines 9 thru 20</v>
      </c>
      <c r="M36" s="104">
        <f t="shared" si="1"/>
        <v>22</v>
      </c>
    </row>
    <row r="37" spans="1:13">
      <c r="A37" s="104">
        <f t="shared" si="0"/>
        <v>23</v>
      </c>
      <c r="B37" s="947"/>
      <c r="D37" s="121"/>
      <c r="J37" s="159"/>
      <c r="K37" s="164"/>
      <c r="L37" s="1118"/>
      <c r="M37" s="104">
        <f t="shared" si="1"/>
        <v>23</v>
      </c>
    </row>
    <row r="38" spans="1:13">
      <c r="A38" s="104">
        <f t="shared" si="0"/>
        <v>24</v>
      </c>
      <c r="B38" s="1119" t="s">
        <v>277</v>
      </c>
      <c r="C38" s="1120"/>
      <c r="D38" s="1121">
        <f>D36+D21</f>
        <v>9389168.0250799954</v>
      </c>
      <c r="E38" s="1121">
        <f t="shared" ref="E38:I38" si="5">E36+E21</f>
        <v>4.4929184919999994</v>
      </c>
      <c r="F38" s="1121">
        <f t="shared" si="5"/>
        <v>5172.3904799999982</v>
      </c>
      <c r="G38" s="1121">
        <f>G36+G21</f>
        <v>-15664.485079999999</v>
      </c>
      <c r="H38" s="1121">
        <f>H36+H21</f>
        <v>-1420.3928799999999</v>
      </c>
      <c r="I38" s="1122">
        <f t="shared" si="5"/>
        <v>0</v>
      </c>
      <c r="J38" s="1121">
        <f>J36+J21</f>
        <v>-157427.2381217519</v>
      </c>
      <c r="K38" s="1123">
        <f>K36+K21</f>
        <v>9219832.7923967335</v>
      </c>
      <c r="L38" s="1115" t="str">
        <f>"Line "&amp;A21&amp;" + Line "&amp;A36</f>
        <v>Line 7 + Line 22</v>
      </c>
      <c r="M38" s="104">
        <f t="shared" si="1"/>
        <v>24</v>
      </c>
    </row>
    <row r="39" spans="1:13">
      <c r="D39" s="121"/>
    </row>
    <row r="40" spans="1:13">
      <c r="D40" s="121"/>
    </row>
    <row r="41" spans="1:13">
      <c r="B41" s="17" t="s">
        <v>278</v>
      </c>
      <c r="D41" s="121"/>
    </row>
    <row r="42" spans="1:13">
      <c r="D42" s="121"/>
      <c r="K42" s="130"/>
      <c r="L42" s="130"/>
    </row>
    <row r="43" spans="1:13">
      <c r="D43" s="121"/>
    </row>
    <row r="44" spans="1:13">
      <c r="D44" s="121"/>
    </row>
    <row r="45" spans="1:13">
      <c r="D45" s="121"/>
    </row>
    <row r="46" spans="1:13">
      <c r="D46" s="121"/>
    </row>
    <row r="47" spans="1:13">
      <c r="D47" s="121"/>
    </row>
    <row r="48" spans="1:13">
      <c r="D48" s="121"/>
    </row>
    <row r="49" spans="4:4">
      <c r="D49" s="121"/>
    </row>
    <row r="50" spans="4:4">
      <c r="D50" s="121"/>
    </row>
    <row r="51" spans="4:4">
      <c r="D51" s="121"/>
    </row>
    <row r="52" spans="4:4">
      <c r="D52" s="121"/>
    </row>
    <row r="53" spans="4:4">
      <c r="D53" s="121"/>
    </row>
    <row r="54" spans="4:4">
      <c r="D54" s="121"/>
    </row>
    <row r="55" spans="4:4">
      <c r="D55" s="121"/>
    </row>
    <row r="56" spans="4:4">
      <c r="D56" s="121"/>
    </row>
    <row r="57" spans="4:4">
      <c r="D57" s="121"/>
    </row>
    <row r="58" spans="4:4">
      <c r="D58" s="121"/>
    </row>
    <row r="59" spans="4:4">
      <c r="D59" s="121"/>
    </row>
    <row r="60" spans="4:4">
      <c r="D60" s="121"/>
    </row>
    <row r="61" spans="4:4">
      <c r="D61" s="121"/>
    </row>
    <row r="62" spans="4:4">
      <c r="D62" s="121"/>
    </row>
    <row r="63" spans="4:4">
      <c r="D63" s="121"/>
    </row>
    <row r="64" spans="4:4">
      <c r="D64" s="121"/>
    </row>
    <row r="65" spans="4:4">
      <c r="D65" s="121"/>
    </row>
    <row r="66" spans="4:4">
      <c r="D66" s="121"/>
    </row>
    <row r="67" spans="4:4">
      <c r="D67" s="121"/>
    </row>
    <row r="68" spans="4:4">
      <c r="D68" s="121"/>
    </row>
    <row r="69" spans="4:4">
      <c r="D69" s="121"/>
    </row>
    <row r="70" spans="4:4">
      <c r="D70" s="121"/>
    </row>
    <row r="71" spans="4:4">
      <c r="D71" s="121"/>
    </row>
    <row r="72" spans="4:4">
      <c r="D72" s="121"/>
    </row>
    <row r="73" spans="4:4">
      <c r="D73" s="121"/>
    </row>
    <row r="74" spans="4:4">
      <c r="D74" s="121"/>
    </row>
    <row r="75" spans="4:4">
      <c r="D75" s="121"/>
    </row>
    <row r="76" spans="4:4">
      <c r="D76" s="121"/>
    </row>
    <row r="77" spans="4:4">
      <c r="D77" s="121"/>
    </row>
    <row r="78" spans="4:4">
      <c r="D78" s="121"/>
    </row>
    <row r="79" spans="4:4">
      <c r="D79" s="121"/>
    </row>
    <row r="80" spans="4:4">
      <c r="D80" s="121"/>
    </row>
    <row r="81" spans="4:4">
      <c r="D81" s="121"/>
    </row>
    <row r="82" spans="4:4">
      <c r="D82" s="121"/>
    </row>
    <row r="83" spans="4:4">
      <c r="D83" s="121"/>
    </row>
    <row r="84" spans="4:4">
      <c r="D84" s="121"/>
    </row>
    <row r="85" spans="4:4">
      <c r="D85" s="121"/>
    </row>
    <row r="86" spans="4:4">
      <c r="D86" s="121"/>
    </row>
    <row r="87" spans="4:4">
      <c r="D87" s="121"/>
    </row>
    <row r="88" spans="4:4">
      <c r="D88" s="121"/>
    </row>
    <row r="89" spans="4:4">
      <c r="D89" s="121"/>
    </row>
    <row r="90" spans="4:4">
      <c r="D90" s="121"/>
    </row>
    <row r="91" spans="4:4">
      <c r="D91" s="121"/>
    </row>
    <row r="92" spans="4:4">
      <c r="D92" s="121"/>
    </row>
    <row r="93" spans="4:4">
      <c r="D93" s="121"/>
    </row>
    <row r="94" spans="4:4">
      <c r="D94" s="121"/>
    </row>
    <row r="95" spans="4:4">
      <c r="D95" s="121"/>
    </row>
    <row r="96" spans="4:4">
      <c r="D96" s="121"/>
    </row>
    <row r="97" spans="4:4">
      <c r="D97" s="121"/>
    </row>
    <row r="98" spans="4:4">
      <c r="D98" s="121"/>
    </row>
    <row r="99" spans="4:4">
      <c r="D99" s="121"/>
    </row>
    <row r="100" spans="4:4">
      <c r="D100" s="121"/>
    </row>
    <row r="101" spans="4:4">
      <c r="D101" s="121"/>
    </row>
    <row r="102" spans="4:4">
      <c r="D102" s="121"/>
    </row>
    <row r="103" spans="4:4">
      <c r="D103" s="121"/>
    </row>
    <row r="104" spans="4:4">
      <c r="D104" s="121"/>
    </row>
    <row r="105" spans="4:4">
      <c r="D105" s="121"/>
    </row>
    <row r="106" spans="4:4">
      <c r="D106" s="121"/>
    </row>
    <row r="107" spans="4:4">
      <c r="D107" s="121"/>
    </row>
    <row r="108" spans="4:4">
      <c r="D108" s="121"/>
    </row>
    <row r="109" spans="4:4">
      <c r="D109" s="121"/>
    </row>
    <row r="110" spans="4:4">
      <c r="D110" s="121"/>
    </row>
    <row r="111" spans="4:4">
      <c r="D111" s="121"/>
    </row>
    <row r="112" spans="4:4">
      <c r="D112" s="121"/>
    </row>
    <row r="113" spans="4:4">
      <c r="D113" s="121"/>
    </row>
    <row r="114" spans="4:4">
      <c r="D114" s="121"/>
    </row>
    <row r="115" spans="4:4">
      <c r="D115" s="121"/>
    </row>
    <row r="116" spans="4:4">
      <c r="D116" s="121"/>
    </row>
    <row r="117" spans="4:4">
      <c r="D117" s="121"/>
    </row>
    <row r="118" spans="4:4">
      <c r="D118" s="121"/>
    </row>
    <row r="119" spans="4:4">
      <c r="D119" s="121"/>
    </row>
    <row r="120" spans="4:4">
      <c r="D120" s="121"/>
    </row>
    <row r="121" spans="4:4">
      <c r="D121" s="121"/>
    </row>
    <row r="122" spans="4:4">
      <c r="D122" s="121"/>
    </row>
    <row r="123" spans="4:4">
      <c r="D123" s="121"/>
    </row>
    <row r="124" spans="4:4">
      <c r="D124" s="121"/>
    </row>
    <row r="125" spans="4:4">
      <c r="D125" s="121"/>
    </row>
    <row r="126" spans="4:4">
      <c r="D126" s="121"/>
    </row>
    <row r="127" spans="4:4">
      <c r="D127" s="121"/>
    </row>
    <row r="128" spans="4:4">
      <c r="D128" s="121"/>
    </row>
    <row r="129" spans="4:4">
      <c r="D129" s="121"/>
    </row>
    <row r="130" spans="4:4">
      <c r="D130" s="121"/>
    </row>
    <row r="131" spans="4:4">
      <c r="D131" s="121"/>
    </row>
    <row r="132" spans="4:4">
      <c r="D132" s="121"/>
    </row>
    <row r="133" spans="4:4">
      <c r="D133" s="121"/>
    </row>
    <row r="134" spans="4:4">
      <c r="D134" s="121"/>
    </row>
    <row r="135" spans="4:4">
      <c r="D135" s="121"/>
    </row>
    <row r="136" spans="4:4">
      <c r="D136" s="121"/>
    </row>
    <row r="137" spans="4:4">
      <c r="D137" s="121"/>
    </row>
    <row r="138" spans="4:4">
      <c r="D138" s="121"/>
    </row>
    <row r="139" spans="4:4">
      <c r="D139" s="121"/>
    </row>
    <row r="140" spans="4:4">
      <c r="D140" s="121"/>
    </row>
    <row r="141" spans="4:4">
      <c r="D141" s="121"/>
    </row>
    <row r="142" spans="4:4">
      <c r="D142" s="121"/>
    </row>
    <row r="143" spans="4:4">
      <c r="D143" s="121"/>
    </row>
    <row r="144" spans="4:4">
      <c r="D144" s="121"/>
    </row>
    <row r="145" spans="4:4">
      <c r="D145" s="121"/>
    </row>
    <row r="146" spans="4:4">
      <c r="D146" s="121"/>
    </row>
    <row r="147" spans="4:4">
      <c r="D147" s="121"/>
    </row>
    <row r="148" spans="4:4">
      <c r="D148" s="121"/>
    </row>
    <row r="149" spans="4:4">
      <c r="D149" s="121"/>
    </row>
    <row r="150" spans="4:4">
      <c r="D150" s="121"/>
    </row>
    <row r="151" spans="4:4">
      <c r="D151" s="121"/>
    </row>
    <row r="152" spans="4:4">
      <c r="D152" s="121"/>
    </row>
    <row r="153" spans="4:4">
      <c r="D153" s="121"/>
    </row>
    <row r="154" spans="4:4">
      <c r="D154" s="121"/>
    </row>
    <row r="155" spans="4:4">
      <c r="D155" s="121"/>
    </row>
    <row r="156" spans="4:4">
      <c r="D156" s="121"/>
    </row>
    <row r="157" spans="4:4">
      <c r="D157" s="121"/>
    </row>
    <row r="158" spans="4:4">
      <c r="D158" s="121"/>
    </row>
    <row r="159" spans="4:4">
      <c r="D159" s="121"/>
    </row>
    <row r="160" spans="4:4">
      <c r="D160" s="121"/>
    </row>
    <row r="161" spans="4:4">
      <c r="D161" s="121"/>
    </row>
    <row r="162" spans="4:4">
      <c r="D162" s="121"/>
    </row>
    <row r="163" spans="4:4">
      <c r="D163" s="121"/>
    </row>
    <row r="164" spans="4:4">
      <c r="D164" s="121"/>
    </row>
    <row r="165" spans="4:4">
      <c r="D165" s="121"/>
    </row>
    <row r="166" spans="4:4">
      <c r="D166" s="121"/>
    </row>
    <row r="167" spans="4:4">
      <c r="D167" s="121"/>
    </row>
    <row r="168" spans="4:4">
      <c r="D168" s="121"/>
    </row>
    <row r="169" spans="4:4">
      <c r="D169" s="121"/>
    </row>
    <row r="170" spans="4:4">
      <c r="D170" s="121"/>
    </row>
    <row r="171" spans="4:4">
      <c r="D171" s="121"/>
    </row>
    <row r="172" spans="4:4">
      <c r="D172" s="121"/>
    </row>
    <row r="173" spans="4:4">
      <c r="D173" s="121"/>
    </row>
  </sheetData>
  <mergeCells count="5">
    <mergeCell ref="B2:L2"/>
    <mergeCell ref="B3:L3"/>
    <mergeCell ref="B4:L4"/>
    <mergeCell ref="B5:L5"/>
    <mergeCell ref="B6:L6"/>
  </mergeCells>
  <printOptions horizontalCentered="1"/>
  <pageMargins left="0.5" right="0.5" top="0.5" bottom="0.5" header="0.25" footer="0.25"/>
  <pageSetup scale="56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D00EF-A3F7-4DF2-9C4D-715F6E1A6551}">
  <sheetPr>
    <pageSetUpPr fitToPage="1"/>
  </sheetPr>
  <dimension ref="A2:H39"/>
  <sheetViews>
    <sheetView zoomScale="80" zoomScaleNormal="80" workbookViewId="0">
      <selection activeCell="F36" sqref="F36"/>
    </sheetView>
  </sheetViews>
  <sheetFormatPr defaultColWidth="9.42578125" defaultRowHeight="15.75"/>
  <cols>
    <col min="1" max="1" width="5.42578125" style="94" customWidth="1"/>
    <col min="2" max="2" width="35.140625" style="95" customWidth="1"/>
    <col min="3" max="3" width="18.5703125" style="99" customWidth="1"/>
    <col min="4" max="4" width="25.42578125" style="99" customWidth="1"/>
    <col min="5" max="5" width="18.5703125" style="95" customWidth="1"/>
    <col min="6" max="6" width="62.5703125" style="95" customWidth="1"/>
    <col min="7" max="7" width="5.42578125" style="94" customWidth="1"/>
    <col min="8" max="8" width="24" style="95" customWidth="1"/>
    <col min="9" max="9" width="11" style="95" customWidth="1"/>
    <col min="10" max="10" width="7.42578125" style="95" customWidth="1"/>
    <col min="11" max="11" width="9.42578125" style="95" customWidth="1"/>
    <col min="12" max="12" width="14" style="95" customWidth="1"/>
    <col min="13" max="13" width="13.42578125" style="95" customWidth="1"/>
    <col min="14" max="16384" width="9.42578125" style="95"/>
  </cols>
  <sheetData>
    <row r="2" spans="1:8">
      <c r="B2" s="1350" t="s">
        <v>0</v>
      </c>
      <c r="C2" s="1350"/>
      <c r="D2" s="1350"/>
      <c r="E2" s="1350"/>
      <c r="F2" s="1350"/>
    </row>
    <row r="3" spans="1:8">
      <c r="B3" s="1350" t="s">
        <v>204</v>
      </c>
      <c r="C3" s="1350"/>
      <c r="D3" s="1350"/>
      <c r="E3" s="1350"/>
      <c r="F3" s="1350"/>
    </row>
    <row r="4" spans="1:8">
      <c r="B4" s="1350" t="s">
        <v>205</v>
      </c>
      <c r="C4" s="1350"/>
      <c r="D4" s="1350"/>
      <c r="E4" s="1350"/>
      <c r="F4" s="1350"/>
    </row>
    <row r="5" spans="1:8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H5" s="111"/>
    </row>
    <row r="6" spans="1:8">
      <c r="B6" s="1354" t="s">
        <v>3</v>
      </c>
      <c r="C6" s="1354"/>
      <c r="D6" s="1354"/>
      <c r="E6" s="1354"/>
      <c r="F6" s="1354"/>
    </row>
    <row r="7" spans="1:8">
      <c r="B7" s="96"/>
      <c r="C7" s="97"/>
      <c r="D7" s="97"/>
      <c r="E7" s="96"/>
      <c r="F7" s="96"/>
    </row>
    <row r="8" spans="1:8">
      <c r="B8" s="1350" t="s">
        <v>279</v>
      </c>
      <c r="C8" s="1355"/>
      <c r="D8" s="1355"/>
      <c r="E8" s="1355"/>
      <c r="F8" s="1355"/>
    </row>
    <row r="10" spans="1:8">
      <c r="B10" s="939"/>
      <c r="C10" s="738" t="s">
        <v>80</v>
      </c>
      <c r="D10" s="940"/>
      <c r="E10" s="738"/>
      <c r="F10" s="940"/>
    </row>
    <row r="11" spans="1:8">
      <c r="B11" s="101"/>
      <c r="C11" s="106" t="s">
        <v>280</v>
      </c>
      <c r="D11" s="101"/>
      <c r="E11" s="106" t="s">
        <v>280</v>
      </c>
      <c r="F11" s="101"/>
    </row>
    <row r="12" spans="1:8">
      <c r="A12" s="104"/>
      <c r="B12" s="105"/>
      <c r="C12" s="94" t="s">
        <v>236</v>
      </c>
      <c r="D12" s="101"/>
      <c r="E12" s="106" t="s">
        <v>281</v>
      </c>
      <c r="F12" s="101"/>
      <c r="G12" s="104"/>
    </row>
    <row r="13" spans="1:8">
      <c r="A13" s="104" t="s">
        <v>4</v>
      </c>
      <c r="B13" s="105"/>
      <c r="C13" s="94" t="s">
        <v>233</v>
      </c>
      <c r="D13" s="101"/>
      <c r="E13" s="106" t="s">
        <v>233</v>
      </c>
      <c r="F13" s="101"/>
      <c r="G13" s="104" t="s">
        <v>4</v>
      </c>
    </row>
    <row r="14" spans="1:8">
      <c r="A14" s="104" t="s">
        <v>5</v>
      </c>
      <c r="B14" s="985" t="s">
        <v>123</v>
      </c>
      <c r="C14" s="851" t="s">
        <v>209</v>
      </c>
      <c r="D14" s="985" t="s">
        <v>8</v>
      </c>
      <c r="E14" s="1030" t="s">
        <v>282</v>
      </c>
      <c r="F14" s="985" t="s">
        <v>8</v>
      </c>
      <c r="G14" s="104" t="s">
        <v>5</v>
      </c>
    </row>
    <row r="15" spans="1:8">
      <c r="A15" s="104">
        <v>1</v>
      </c>
      <c r="B15" s="107" t="str">
        <f>"Dec-"&amp;RIGHT(Automation!$B$3-1,2)</f>
        <v>Dec-24</v>
      </c>
      <c r="C15" s="126">
        <v>0</v>
      </c>
      <c r="D15" s="109" t="s">
        <v>211</v>
      </c>
      <c r="E15" s="739">
        <v>0</v>
      </c>
      <c r="F15" s="109" t="s">
        <v>211</v>
      </c>
      <c r="G15" s="104">
        <f>A15</f>
        <v>1</v>
      </c>
      <c r="H15" s="111"/>
    </row>
    <row r="16" spans="1:8">
      <c r="A16" s="104">
        <f>A15+1</f>
        <v>2</v>
      </c>
      <c r="B16" s="107" t="str">
        <f>"Jan-"&amp;RIGHT(Automation!$B$3,2)</f>
        <v>Jan-25</v>
      </c>
      <c r="C16" s="127">
        <v>0</v>
      </c>
      <c r="D16" s="113"/>
      <c r="E16" s="740">
        <v>0</v>
      </c>
      <c r="F16" s="113"/>
      <c r="G16" s="104">
        <f>G15+1</f>
        <v>2</v>
      </c>
      <c r="H16" s="111"/>
    </row>
    <row r="17" spans="1:8">
      <c r="A17" s="104">
        <f t="shared" ref="A17:A33" si="0">A16+1</f>
        <v>3</v>
      </c>
      <c r="B17" s="107" t="s">
        <v>212</v>
      </c>
      <c r="C17" s="127">
        <v>0</v>
      </c>
      <c r="D17" s="113"/>
      <c r="E17" s="740">
        <v>0</v>
      </c>
      <c r="F17" s="113"/>
      <c r="G17" s="104">
        <f t="shared" ref="G17:G33" si="1">G16+1</f>
        <v>3</v>
      </c>
      <c r="H17" s="125"/>
    </row>
    <row r="18" spans="1:8">
      <c r="A18" s="104">
        <f t="shared" si="0"/>
        <v>4</v>
      </c>
      <c r="B18" s="107" t="s">
        <v>213</v>
      </c>
      <c r="C18" s="127">
        <v>0</v>
      </c>
      <c r="D18" s="113"/>
      <c r="E18" s="740">
        <v>0</v>
      </c>
      <c r="F18" s="113"/>
      <c r="G18" s="104">
        <f t="shared" si="1"/>
        <v>4</v>
      </c>
      <c r="H18" s="125"/>
    </row>
    <row r="19" spans="1:8">
      <c r="A19" s="104">
        <f t="shared" si="0"/>
        <v>5</v>
      </c>
      <c r="B19" s="107" t="s">
        <v>214</v>
      </c>
      <c r="C19" s="127">
        <v>0</v>
      </c>
      <c r="D19" s="113"/>
      <c r="E19" s="740">
        <v>0</v>
      </c>
      <c r="F19" s="113"/>
      <c r="G19" s="104">
        <f t="shared" si="1"/>
        <v>5</v>
      </c>
      <c r="H19" s="125"/>
    </row>
    <row r="20" spans="1:8">
      <c r="A20" s="104">
        <f t="shared" si="0"/>
        <v>6</v>
      </c>
      <c r="B20" s="107" t="s">
        <v>160</v>
      </c>
      <c r="C20" s="127">
        <v>0</v>
      </c>
      <c r="D20" s="113"/>
      <c r="E20" s="740">
        <v>0</v>
      </c>
      <c r="F20" s="113"/>
      <c r="G20" s="104">
        <f t="shared" si="1"/>
        <v>6</v>
      </c>
      <c r="H20" s="125"/>
    </row>
    <row r="21" spans="1:8">
      <c r="A21" s="104">
        <f>A20+1</f>
        <v>7</v>
      </c>
      <c r="B21" s="107" t="s">
        <v>215</v>
      </c>
      <c r="C21" s="127">
        <v>0</v>
      </c>
      <c r="D21" s="113"/>
      <c r="E21" s="740">
        <v>0</v>
      </c>
      <c r="F21" s="113"/>
      <c r="G21" s="104">
        <f>G20+1</f>
        <v>7</v>
      </c>
      <c r="H21" s="125"/>
    </row>
    <row r="22" spans="1:8">
      <c r="A22" s="104">
        <f t="shared" si="0"/>
        <v>8</v>
      </c>
      <c r="B22" s="107" t="s">
        <v>216</v>
      </c>
      <c r="C22" s="127">
        <v>0</v>
      </c>
      <c r="D22" s="113"/>
      <c r="E22" s="740">
        <v>0</v>
      </c>
      <c r="F22" s="113"/>
      <c r="G22" s="104">
        <f t="shared" si="1"/>
        <v>8</v>
      </c>
      <c r="H22" s="125"/>
    </row>
    <row r="23" spans="1:8">
      <c r="A23" s="104">
        <f t="shared" si="0"/>
        <v>9</v>
      </c>
      <c r="B23" s="107" t="s">
        <v>217</v>
      </c>
      <c r="C23" s="127">
        <v>0</v>
      </c>
      <c r="D23" s="113"/>
      <c r="E23" s="740">
        <v>0</v>
      </c>
      <c r="F23" s="113"/>
      <c r="G23" s="104">
        <f t="shared" si="1"/>
        <v>9</v>
      </c>
      <c r="H23" s="125"/>
    </row>
    <row r="24" spans="1:8">
      <c r="A24" s="104">
        <f t="shared" si="0"/>
        <v>10</v>
      </c>
      <c r="B24" s="107" t="s">
        <v>218</v>
      </c>
      <c r="C24" s="127">
        <v>0</v>
      </c>
      <c r="D24" s="113"/>
      <c r="E24" s="740">
        <v>0</v>
      </c>
      <c r="F24" s="113"/>
      <c r="G24" s="104">
        <f t="shared" si="1"/>
        <v>10</v>
      </c>
      <c r="H24" s="125"/>
    </row>
    <row r="25" spans="1:8">
      <c r="A25" s="104">
        <f t="shared" si="0"/>
        <v>11</v>
      </c>
      <c r="B25" s="107" t="s">
        <v>219</v>
      </c>
      <c r="C25" s="127">
        <v>0</v>
      </c>
      <c r="D25" s="113"/>
      <c r="E25" s="740">
        <v>0</v>
      </c>
      <c r="F25" s="113"/>
      <c r="G25" s="104">
        <f t="shared" si="1"/>
        <v>11</v>
      </c>
      <c r="H25" s="125"/>
    </row>
    <row r="26" spans="1:8">
      <c r="A26" s="104">
        <f t="shared" si="0"/>
        <v>12</v>
      </c>
      <c r="B26" s="107" t="s">
        <v>220</v>
      </c>
      <c r="C26" s="127">
        <v>0</v>
      </c>
      <c r="D26" s="113"/>
      <c r="E26" s="740">
        <v>0</v>
      </c>
      <c r="F26" s="113"/>
      <c r="G26" s="104">
        <f t="shared" si="1"/>
        <v>12</v>
      </c>
      <c r="H26" s="125"/>
    </row>
    <row r="27" spans="1:8">
      <c r="A27" s="104">
        <f t="shared" si="0"/>
        <v>13</v>
      </c>
      <c r="B27" s="996" t="str">
        <f>"Dec-"&amp;RIGHT(Automation!$B$3,2)</f>
        <v>Dec-25</v>
      </c>
      <c r="C27" s="1035">
        <v>0</v>
      </c>
      <c r="D27" s="1034" t="s">
        <v>211</v>
      </c>
      <c r="E27" s="1049">
        <v>0</v>
      </c>
      <c r="F27" s="1034" t="s">
        <v>211</v>
      </c>
      <c r="G27" s="104">
        <f t="shared" si="1"/>
        <v>13</v>
      </c>
      <c r="H27" s="111"/>
    </row>
    <row r="28" spans="1:8">
      <c r="A28" s="104">
        <f t="shared" si="0"/>
        <v>14</v>
      </c>
      <c r="B28" s="115"/>
      <c r="C28" s="741"/>
      <c r="D28" s="133"/>
      <c r="E28" s="128"/>
      <c r="F28" s="941"/>
      <c r="G28" s="104">
        <f t="shared" si="1"/>
        <v>14</v>
      </c>
      <c r="H28" s="125"/>
    </row>
    <row r="29" spans="1:8">
      <c r="A29" s="104">
        <f t="shared" si="0"/>
        <v>15</v>
      </c>
      <c r="B29" s="115" t="s">
        <v>221</v>
      </c>
      <c r="C29" s="129">
        <f>SUM(C15:C27)</f>
        <v>0</v>
      </c>
      <c r="D29" s="270" t="str">
        <f>"Sum Lines "&amp;A15&amp;" thru "&amp;A27</f>
        <v>Sum Lines 1 thru 13</v>
      </c>
      <c r="E29" s="129">
        <f>SUM(E15:E27)</f>
        <v>0</v>
      </c>
      <c r="F29" s="444" t="str">
        <f>"Sum Lines "&amp;A15&amp;" thru "&amp;A27</f>
        <v>Sum Lines 1 thru 13</v>
      </c>
      <c r="G29" s="104">
        <f t="shared" si="1"/>
        <v>15</v>
      </c>
      <c r="H29" s="125"/>
    </row>
    <row r="30" spans="1:8">
      <c r="A30" s="104">
        <f t="shared" si="0"/>
        <v>16</v>
      </c>
      <c r="B30" s="986"/>
      <c r="C30" s="1036"/>
      <c r="D30" s="1037"/>
      <c r="E30" s="1036"/>
      <c r="F30" s="1050"/>
      <c r="G30" s="104">
        <f t="shared" si="1"/>
        <v>16</v>
      </c>
      <c r="H30" s="125"/>
    </row>
    <row r="31" spans="1:8">
      <c r="A31" s="104">
        <f t="shared" si="0"/>
        <v>17</v>
      </c>
      <c r="B31" s="115"/>
      <c r="C31" s="128"/>
      <c r="D31" s="134"/>
      <c r="E31" s="128"/>
      <c r="F31" s="742"/>
      <c r="G31" s="104">
        <f t="shared" si="1"/>
        <v>17</v>
      </c>
      <c r="H31" s="125"/>
    </row>
    <row r="32" spans="1:8">
      <c r="A32" s="104">
        <f t="shared" si="0"/>
        <v>18</v>
      </c>
      <c r="B32" s="115" t="s">
        <v>222</v>
      </c>
      <c r="C32" s="136">
        <f>C29/13</f>
        <v>0</v>
      </c>
      <c r="D32" s="270" t="str">
        <f>"Average of Lines "&amp;A15&amp;" thru "&amp;A27</f>
        <v>Average of Lines 1 thru 13</v>
      </c>
      <c r="E32" s="136">
        <f>E29/13</f>
        <v>0</v>
      </c>
      <c r="F32" s="444" t="str">
        <f>"Average of Lines "&amp;A15&amp;" thru "&amp;A27</f>
        <v>Average of Lines 1 thru 13</v>
      </c>
      <c r="G32" s="104">
        <f t="shared" si="1"/>
        <v>18</v>
      </c>
      <c r="H32" s="125"/>
    </row>
    <row r="33" spans="1:8">
      <c r="A33" s="104">
        <f t="shared" si="0"/>
        <v>19</v>
      </c>
      <c r="B33" s="986"/>
      <c r="C33" s="1036"/>
      <c r="D33" s="1037"/>
      <c r="E33" s="1036"/>
      <c r="F33" s="1050"/>
      <c r="G33" s="104">
        <f t="shared" si="1"/>
        <v>19</v>
      </c>
      <c r="H33" s="125"/>
    </row>
    <row r="34" spans="1:8">
      <c r="B34" s="121"/>
      <c r="C34" s="130"/>
      <c r="D34" s="130"/>
      <c r="E34" s="130"/>
      <c r="F34" s="131"/>
      <c r="G34" s="743"/>
      <c r="H34" s="125"/>
    </row>
    <row r="35" spans="1:8">
      <c r="B35" s="146"/>
      <c r="C35" s="131"/>
      <c r="D35" s="131"/>
      <c r="E35" s="131"/>
      <c r="F35" s="131"/>
      <c r="G35" s="491"/>
      <c r="H35" s="125"/>
    </row>
    <row r="36" spans="1:8">
      <c r="B36" s="121"/>
      <c r="C36" s="131"/>
      <c r="D36" s="131"/>
      <c r="E36" s="131"/>
      <c r="F36" s="131"/>
      <c r="G36" s="491"/>
      <c r="H36" s="125"/>
    </row>
    <row r="37" spans="1:8">
      <c r="B37" s="121"/>
      <c r="C37" s="131"/>
      <c r="D37" s="131"/>
      <c r="E37" s="131"/>
      <c r="F37" s="131"/>
      <c r="G37" s="491"/>
      <c r="H37" s="125"/>
    </row>
    <row r="38" spans="1:8">
      <c r="B38" s="121"/>
      <c r="C38" s="131"/>
      <c r="D38" s="131"/>
      <c r="E38" s="131"/>
      <c r="F38" s="131"/>
      <c r="G38" s="491"/>
      <c r="H38" s="125"/>
    </row>
    <row r="39" spans="1:8">
      <c r="C39" s="132"/>
      <c r="D39" s="132"/>
      <c r="E39" s="125"/>
      <c r="F39" s="125"/>
      <c r="G39" s="491"/>
      <c r="H39" s="125"/>
    </row>
  </sheetData>
  <mergeCells count="6">
    <mergeCell ref="B8:F8"/>
    <mergeCell ref="B2:F2"/>
    <mergeCell ref="B3:F3"/>
    <mergeCell ref="B4:F4"/>
    <mergeCell ref="B5:F5"/>
    <mergeCell ref="B6:F6"/>
  </mergeCells>
  <printOptions horizontalCentered="1"/>
  <pageMargins left="0.5" right="0.5" top="0.5" bottom="0.5" header="0.25" footer="0.25"/>
  <pageSetup scale="74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F41"/>
  <sheetViews>
    <sheetView zoomScale="80" zoomScaleNormal="80" workbookViewId="0">
      <selection activeCell="C14" sqref="C14:C16"/>
    </sheetView>
  </sheetViews>
  <sheetFormatPr defaultColWidth="9.140625" defaultRowHeight="15.75"/>
  <cols>
    <col min="1" max="1" width="5.42578125" style="94" customWidth="1"/>
    <col min="2" max="2" width="35.140625" style="95" customWidth="1"/>
    <col min="3" max="3" width="18.5703125" style="95" customWidth="1"/>
    <col min="4" max="4" width="62.5703125" style="95" customWidth="1"/>
    <col min="5" max="5" width="5.42578125" style="94" customWidth="1"/>
    <col min="6" max="6" width="11" style="95" customWidth="1"/>
    <col min="7" max="7" width="7.42578125" style="95" customWidth="1"/>
    <col min="8" max="8" width="9.42578125" style="95" customWidth="1"/>
    <col min="9" max="9" width="14" style="95" customWidth="1"/>
    <col min="10" max="10" width="13.42578125" style="95" customWidth="1"/>
    <col min="11" max="16384" width="9.140625" style="95"/>
  </cols>
  <sheetData>
    <row r="2" spans="1:6">
      <c r="B2" s="1350" t="s">
        <v>0</v>
      </c>
      <c r="C2" s="1350"/>
      <c r="D2" s="1350"/>
    </row>
    <row r="3" spans="1:6">
      <c r="B3" s="1350" t="s">
        <v>204</v>
      </c>
      <c r="C3" s="1350"/>
      <c r="D3" s="1350"/>
    </row>
    <row r="4" spans="1:6">
      <c r="B4" s="1350" t="s">
        <v>205</v>
      </c>
      <c r="C4" s="1350"/>
      <c r="D4" s="1350"/>
    </row>
    <row r="5" spans="1:6">
      <c r="B5" s="1350" t="str">
        <f>"BASE PERIOD / TRUE UP PERIOD - 12/31/"&amp;Automation!$B$3&amp;" PER BOOK"</f>
        <v>BASE PERIOD / TRUE UP PERIOD - 12/31/2025 PER BOOK</v>
      </c>
      <c r="C5" s="1350"/>
      <c r="D5" s="1350"/>
    </row>
    <row r="6" spans="1:6">
      <c r="B6" s="1354" t="s">
        <v>3</v>
      </c>
      <c r="C6" s="1354"/>
      <c r="D6" s="1354"/>
    </row>
    <row r="7" spans="1:6">
      <c r="B7" s="96"/>
      <c r="C7" s="96"/>
      <c r="D7" s="96"/>
    </row>
    <row r="8" spans="1:6">
      <c r="B8" s="1350" t="s">
        <v>283</v>
      </c>
      <c r="C8" s="1350"/>
      <c r="D8" s="1350"/>
    </row>
    <row r="10" spans="1:6">
      <c r="B10" s="450"/>
      <c r="C10" s="949" t="s">
        <v>284</v>
      </c>
      <c r="D10" s="855"/>
      <c r="E10" s="104"/>
    </row>
    <row r="11" spans="1:6">
      <c r="A11" s="104" t="s">
        <v>4</v>
      </c>
      <c r="B11" s="948"/>
      <c r="C11" s="101" t="s">
        <v>285</v>
      </c>
      <c r="D11" s="170"/>
      <c r="E11" s="104" t="s">
        <v>4</v>
      </c>
    </row>
    <row r="12" spans="1:6">
      <c r="A12" s="104" t="s">
        <v>5</v>
      </c>
      <c r="B12" s="988" t="s">
        <v>123</v>
      </c>
      <c r="C12" s="985" t="s">
        <v>175</v>
      </c>
      <c r="D12" s="1030" t="s">
        <v>8</v>
      </c>
      <c r="E12" s="104" t="s">
        <v>5</v>
      </c>
    </row>
    <row r="13" spans="1:6">
      <c r="A13" s="104"/>
      <c r="B13" s="950"/>
      <c r="C13" s="171"/>
      <c r="D13" s="172"/>
      <c r="E13" s="104"/>
    </row>
    <row r="14" spans="1:6">
      <c r="A14" s="104">
        <v>1</v>
      </c>
      <c r="B14" s="951" t="str">
        <f>"Dec-"&amp;RIGHT(Automation!$B$3-1,2)</f>
        <v>Dec-24</v>
      </c>
      <c r="C14" s="800">
        <v>0</v>
      </c>
      <c r="D14" s="457" t="s">
        <v>886</v>
      </c>
      <c r="E14" s="104">
        <f>A14</f>
        <v>1</v>
      </c>
      <c r="F14" s="111"/>
    </row>
    <row r="15" spans="1:6">
      <c r="A15" s="104">
        <f>A14+1</f>
        <v>2</v>
      </c>
      <c r="B15" s="952"/>
      <c r="C15" s="794"/>
      <c r="D15" s="173"/>
      <c r="E15" s="104">
        <f>E14+1</f>
        <v>2</v>
      </c>
    </row>
    <row r="16" spans="1:6">
      <c r="A16" s="104">
        <f t="shared" ref="A16:A20" si="0">A15+1</f>
        <v>3</v>
      </c>
      <c r="B16" s="951" t="str">
        <f>"Dec-"&amp;RIGHT(Automation!$B$3,2)</f>
        <v>Dec-25</v>
      </c>
      <c r="C16" s="799">
        <v>0</v>
      </c>
      <c r="D16" s="457" t="s">
        <v>887</v>
      </c>
      <c r="E16" s="104">
        <f t="shared" ref="E16:E20" si="1">E15+1</f>
        <v>3</v>
      </c>
      <c r="F16" s="111"/>
    </row>
    <row r="17" spans="1:5">
      <c r="A17" s="104">
        <f t="shared" si="0"/>
        <v>4</v>
      </c>
      <c r="B17" s="953"/>
      <c r="C17" s="1042"/>
      <c r="D17" s="1051"/>
      <c r="E17" s="104">
        <f t="shared" si="1"/>
        <v>4</v>
      </c>
    </row>
    <row r="18" spans="1:5">
      <c r="A18" s="104">
        <f t="shared" si="0"/>
        <v>5</v>
      </c>
      <c r="B18" s="450"/>
      <c r="C18" s="171"/>
      <c r="D18" s="172"/>
      <c r="E18" s="104">
        <f t="shared" si="1"/>
        <v>5</v>
      </c>
    </row>
    <row r="19" spans="1:5">
      <c r="A19" s="104">
        <f t="shared" si="0"/>
        <v>6</v>
      </c>
      <c r="B19" s="953" t="s">
        <v>234</v>
      </c>
      <c r="C19" s="174">
        <f>(C14+C16)/2</f>
        <v>0</v>
      </c>
      <c r="D19" s="175" t="str">
        <f>"Average of Line "&amp;A14&amp;" and Line "&amp;A16</f>
        <v>Average of Line 1 and Line 3</v>
      </c>
      <c r="E19" s="104">
        <f t="shared" si="1"/>
        <v>6</v>
      </c>
    </row>
    <row r="20" spans="1:5">
      <c r="A20" s="104">
        <f t="shared" si="0"/>
        <v>7</v>
      </c>
      <c r="B20" s="1052"/>
      <c r="C20" s="1005"/>
      <c r="D20" s="1036"/>
      <c r="E20" s="104">
        <f t="shared" si="1"/>
        <v>7</v>
      </c>
    </row>
    <row r="21" spans="1:5">
      <c r="A21" s="104"/>
      <c r="B21" s="121"/>
      <c r="C21" s="176"/>
      <c r="D21" s="121"/>
      <c r="E21" s="104"/>
    </row>
    <row r="22" spans="1:5">
      <c r="B22" s="121"/>
      <c r="C22" s="121"/>
      <c r="D22" s="121"/>
      <c r="E22" s="104"/>
    </row>
    <row r="23" spans="1:5">
      <c r="B23" s="121"/>
      <c r="C23" s="121"/>
      <c r="D23" s="121"/>
    </row>
    <row r="24" spans="1:5">
      <c r="B24" s="121"/>
      <c r="C24" s="121"/>
      <c r="D24" s="121"/>
    </row>
    <row r="25" spans="1:5">
      <c r="B25" s="121"/>
      <c r="C25" s="121"/>
      <c r="D25" s="121"/>
    </row>
    <row r="26" spans="1:5">
      <c r="B26" s="121"/>
      <c r="C26" s="121"/>
      <c r="D26" s="121"/>
    </row>
    <row r="27" spans="1:5">
      <c r="B27" s="121"/>
      <c r="C27" s="121"/>
      <c r="D27" s="121"/>
    </row>
    <row r="28" spans="1:5">
      <c r="B28" s="121"/>
      <c r="C28" s="121"/>
      <c r="D28" s="121"/>
    </row>
    <row r="29" spans="1:5">
      <c r="B29" s="121"/>
      <c r="C29" s="121"/>
      <c r="D29" s="121"/>
    </row>
    <row r="30" spans="1:5">
      <c r="B30" s="121"/>
      <c r="C30" s="121"/>
      <c r="D30" s="121"/>
    </row>
    <row r="31" spans="1:5">
      <c r="B31" s="121"/>
      <c r="C31" s="121"/>
      <c r="D31" s="121"/>
    </row>
    <row r="32" spans="1:5">
      <c r="B32" s="121"/>
      <c r="C32" s="121"/>
      <c r="D32" s="121"/>
    </row>
    <row r="33" spans="1:5">
      <c r="B33" s="121"/>
      <c r="C33" s="121"/>
      <c r="D33" s="121"/>
    </row>
    <row r="34" spans="1:5">
      <c r="B34" s="121"/>
      <c r="C34" s="121"/>
      <c r="D34" s="121"/>
    </row>
    <row r="35" spans="1:5" s="121" customFormat="1">
      <c r="A35" s="104"/>
      <c r="E35" s="104"/>
    </row>
    <row r="36" spans="1:5" s="121" customFormat="1">
      <c r="A36" s="104"/>
      <c r="E36" s="104"/>
    </row>
    <row r="37" spans="1:5" s="121" customFormat="1">
      <c r="A37" s="104"/>
      <c r="E37" s="104"/>
    </row>
    <row r="38" spans="1:5" s="121" customFormat="1">
      <c r="A38" s="104"/>
      <c r="E38" s="104"/>
    </row>
    <row r="39" spans="1:5" s="121" customFormat="1">
      <c r="A39" s="104"/>
      <c r="E39" s="104"/>
    </row>
    <row r="40" spans="1:5" s="121" customFormat="1">
      <c r="A40" s="104"/>
      <c r="E40" s="104"/>
    </row>
    <row r="41" spans="1:5" s="121" customFormat="1">
      <c r="A41" s="104"/>
      <c r="E41" s="104"/>
    </row>
  </sheetData>
  <mergeCells count="6">
    <mergeCell ref="B8:D8"/>
    <mergeCell ref="B2:D2"/>
    <mergeCell ref="B3:D3"/>
    <mergeCell ref="B4:D4"/>
    <mergeCell ref="B5:D5"/>
    <mergeCell ref="B6:D6"/>
  </mergeCells>
  <printOptions horizontalCentered="1"/>
  <pageMargins left="0.5" right="0.5" top="0.5" bottom="0.5" header="0.25" footer="0.25"/>
  <pageSetup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I42"/>
  <sheetViews>
    <sheetView zoomScale="80" zoomScaleNormal="80" workbookViewId="0">
      <selection activeCell="B23" sqref="B23:E26"/>
    </sheetView>
  </sheetViews>
  <sheetFormatPr defaultColWidth="9.140625" defaultRowHeight="15.75"/>
  <cols>
    <col min="1" max="1" width="5.140625" style="94" customWidth="1"/>
    <col min="2" max="2" width="51.140625" style="95" customWidth="1"/>
    <col min="3" max="3" width="25.140625" style="95" customWidth="1"/>
    <col min="4" max="4" width="4.28515625" style="95" customWidth="1"/>
    <col min="5" max="5" width="58" style="95" customWidth="1"/>
    <col min="6" max="6" width="5.140625" style="94" customWidth="1"/>
    <col min="7" max="7" width="25.140625" style="95" customWidth="1"/>
    <col min="8" max="8" width="7.42578125" style="95" customWidth="1"/>
    <col min="9" max="9" width="17.42578125" style="95" customWidth="1"/>
    <col min="10" max="10" width="14" style="95" customWidth="1"/>
    <col min="11" max="11" width="13.42578125" style="95" customWidth="1"/>
    <col min="12" max="16384" width="9.140625" style="95"/>
  </cols>
  <sheetData>
    <row r="2" spans="1:9">
      <c r="B2" s="1350" t="s">
        <v>0</v>
      </c>
      <c r="C2" s="1350"/>
      <c r="D2" s="1350"/>
      <c r="E2" s="1350"/>
    </row>
    <row r="3" spans="1:9">
      <c r="B3" s="1350" t="s">
        <v>204</v>
      </c>
      <c r="C3" s="1350"/>
      <c r="D3" s="1350"/>
      <c r="E3" s="1350"/>
    </row>
    <row r="4" spans="1:9">
      <c r="B4" s="1350" t="s">
        <v>205</v>
      </c>
      <c r="C4" s="1350"/>
      <c r="D4" s="1350"/>
      <c r="E4" s="1350"/>
    </row>
    <row r="5" spans="1:9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G5" s="111"/>
    </row>
    <row r="6" spans="1:9">
      <c r="B6" s="1354" t="s">
        <v>3</v>
      </c>
      <c r="C6" s="1354"/>
      <c r="D6" s="1354"/>
      <c r="E6" s="1354"/>
    </row>
    <row r="7" spans="1:9">
      <c r="B7" s="96"/>
      <c r="C7" s="96"/>
      <c r="D7" s="96"/>
      <c r="E7" s="96"/>
    </row>
    <row r="8" spans="1:9">
      <c r="B8" s="1350" t="s">
        <v>286</v>
      </c>
      <c r="C8" s="1350"/>
      <c r="D8" s="1350"/>
      <c r="E8" s="1350"/>
      <c r="F8" s="104"/>
    </row>
    <row r="9" spans="1:9">
      <c r="A9" s="104"/>
      <c r="F9" s="104"/>
    </row>
    <row r="10" spans="1:9">
      <c r="A10" s="104"/>
      <c r="B10" s="450"/>
      <c r="C10" s="449" t="s">
        <v>284</v>
      </c>
      <c r="D10" s="1315"/>
      <c r="E10" s="954"/>
      <c r="F10" s="104"/>
    </row>
    <row r="11" spans="1:9">
      <c r="A11" s="104" t="s">
        <v>4</v>
      </c>
      <c r="B11" s="948"/>
      <c r="C11" s="948" t="s">
        <v>287</v>
      </c>
      <c r="D11" s="106"/>
      <c r="E11" s="103"/>
      <c r="F11" s="104" t="s">
        <v>4</v>
      </c>
    </row>
    <row r="12" spans="1:9">
      <c r="A12" s="104" t="s">
        <v>5</v>
      </c>
      <c r="B12" s="988" t="s">
        <v>123</v>
      </c>
      <c r="C12" s="1282" t="s">
        <v>175</v>
      </c>
      <c r="D12" s="1283"/>
      <c r="E12" s="985" t="s">
        <v>8</v>
      </c>
      <c r="F12" s="104" t="s">
        <v>5</v>
      </c>
    </row>
    <row r="13" spans="1:9">
      <c r="A13" s="104"/>
      <c r="B13" s="950"/>
      <c r="C13" s="1285"/>
      <c r="D13" s="1292"/>
      <c r="E13" s="177"/>
      <c r="F13" s="104"/>
    </row>
    <row r="14" spans="1:9">
      <c r="A14" s="104">
        <v>1</v>
      </c>
      <c r="B14" s="951" t="str">
        <f>"Dec-"&amp;RIGHT(Automation!$B$3-1,2)</f>
        <v>Dec-24</v>
      </c>
      <c r="C14" s="1286">
        <v>289481.7892100013</v>
      </c>
      <c r="D14" s="1205" t="s">
        <v>1010</v>
      </c>
      <c r="E14" s="142" t="s">
        <v>886</v>
      </c>
      <c r="F14" s="104">
        <f>A14</f>
        <v>1</v>
      </c>
      <c r="G14" s="1171"/>
      <c r="I14" s="1142"/>
    </row>
    <row r="15" spans="1:9">
      <c r="A15" s="104">
        <f>A14+1</f>
        <v>2</v>
      </c>
      <c r="B15" s="952"/>
      <c r="C15" s="1287"/>
      <c r="D15" s="173"/>
      <c r="E15" s="794"/>
      <c r="F15" s="104">
        <f>F14+1</f>
        <v>2</v>
      </c>
    </row>
    <row r="16" spans="1:9">
      <c r="A16" s="104">
        <f t="shared" ref="A16:A20" si="0">A15+1</f>
        <v>3</v>
      </c>
      <c r="B16" s="951" t="str">
        <f>"Dec-"&amp;RIGHT(Automation!$B$3,2)</f>
        <v>Dec-25</v>
      </c>
      <c r="C16" s="1288">
        <v>325936.31200000027</v>
      </c>
      <c r="D16" s="163"/>
      <c r="E16" s="142" t="s">
        <v>887</v>
      </c>
      <c r="F16" s="104">
        <f t="shared" ref="F16:F20" si="1">F15+1</f>
        <v>3</v>
      </c>
      <c r="G16" s="111"/>
    </row>
    <row r="17" spans="1:7">
      <c r="A17" s="104">
        <f t="shared" si="0"/>
        <v>4</v>
      </c>
      <c r="B17" s="953"/>
      <c r="C17" s="1311"/>
      <c r="D17" s="1314"/>
      <c r="E17" s="1042"/>
      <c r="F17" s="104">
        <f t="shared" si="1"/>
        <v>4</v>
      </c>
    </row>
    <row r="18" spans="1:7">
      <c r="A18" s="104">
        <f t="shared" si="0"/>
        <v>5</v>
      </c>
      <c r="B18" s="450"/>
      <c r="C18" s="1285"/>
      <c r="D18" s="1292"/>
      <c r="E18" s="177"/>
      <c r="F18" s="104">
        <f t="shared" si="1"/>
        <v>5</v>
      </c>
    </row>
    <row r="19" spans="1:7">
      <c r="A19" s="104">
        <f t="shared" si="0"/>
        <v>6</v>
      </c>
      <c r="B19" s="953" t="s">
        <v>234</v>
      </c>
      <c r="C19" s="1312">
        <f>(C14+C16)/2</f>
        <v>307709.05060500081</v>
      </c>
      <c r="D19" s="184"/>
      <c r="E19" s="179" t="str">
        <f>"Average of Line "&amp;A14&amp;" and Line "&amp;A16</f>
        <v>Average of Line 1 and Line 3</v>
      </c>
      <c r="F19" s="104">
        <f t="shared" si="1"/>
        <v>6</v>
      </c>
    </row>
    <row r="20" spans="1:7">
      <c r="A20" s="104">
        <f t="shared" si="0"/>
        <v>7</v>
      </c>
      <c r="B20" s="1052"/>
      <c r="C20" s="1313"/>
      <c r="D20" s="1298"/>
      <c r="E20" s="987"/>
      <c r="F20" s="104">
        <f t="shared" si="1"/>
        <v>7</v>
      </c>
    </row>
    <row r="21" spans="1:7">
      <c r="A21" s="104"/>
      <c r="C21" s="207"/>
      <c r="D21" s="207"/>
      <c r="E21" s="140"/>
      <c r="F21" s="104"/>
    </row>
    <row r="22" spans="1:7">
      <c r="A22" s="104"/>
      <c r="C22" s="207"/>
      <c r="D22" s="207"/>
      <c r="E22" s="140"/>
      <c r="F22" s="104"/>
    </row>
    <row r="23" spans="1:7" ht="15.75" customHeight="1">
      <c r="A23" s="1205" t="s">
        <v>1010</v>
      </c>
      <c r="B23" s="1349" t="s">
        <v>1088</v>
      </c>
      <c r="C23" s="1349"/>
      <c r="D23" s="1349"/>
      <c r="E23" s="1349"/>
      <c r="G23" s="111"/>
    </row>
    <row r="24" spans="1:7">
      <c r="B24" s="1349"/>
      <c r="C24" s="1349"/>
      <c r="D24" s="1349"/>
      <c r="E24" s="1349"/>
      <c r="G24" s="111"/>
    </row>
    <row r="25" spans="1:7">
      <c r="B25" s="1349"/>
      <c r="C25" s="1349"/>
      <c r="D25" s="1349"/>
      <c r="E25" s="1349"/>
      <c r="G25" s="169"/>
    </row>
    <row r="26" spans="1:7">
      <c r="B26" s="1349"/>
      <c r="C26" s="1349"/>
      <c r="D26" s="1349"/>
      <c r="E26" s="1349"/>
    </row>
    <row r="27" spans="1:7">
      <c r="B27" s="1327"/>
      <c r="C27" s="1327"/>
      <c r="D27" s="1327"/>
      <c r="E27" s="1327"/>
    </row>
    <row r="28" spans="1:7">
      <c r="B28" s="1327"/>
      <c r="C28" s="1327"/>
      <c r="D28" s="1327"/>
      <c r="E28" s="1327"/>
    </row>
    <row r="29" spans="1:7">
      <c r="B29" s="1327"/>
      <c r="C29" s="1327"/>
      <c r="D29" s="1327"/>
      <c r="E29" s="1327"/>
    </row>
    <row r="30" spans="1:7">
      <c r="B30" s="121"/>
      <c r="C30" s="121"/>
      <c r="D30" s="121"/>
      <c r="E30" s="121"/>
    </row>
    <row r="31" spans="1:7">
      <c r="B31" s="121"/>
      <c r="C31" s="121"/>
      <c r="D31" s="121"/>
      <c r="E31" s="121"/>
    </row>
    <row r="32" spans="1:7">
      <c r="B32" s="121"/>
      <c r="C32" s="121"/>
      <c r="D32" s="121"/>
      <c r="E32" s="121"/>
    </row>
    <row r="33" spans="1:6">
      <c r="B33" s="121"/>
      <c r="C33" s="121"/>
      <c r="D33" s="121"/>
      <c r="E33" s="121"/>
    </row>
    <row r="34" spans="1:6">
      <c r="B34" s="121"/>
      <c r="C34" s="121"/>
      <c r="D34" s="121"/>
      <c r="E34" s="121"/>
    </row>
    <row r="35" spans="1:6">
      <c r="B35" s="121"/>
      <c r="C35" s="121"/>
      <c r="D35" s="121"/>
      <c r="E35" s="121"/>
    </row>
    <row r="36" spans="1:6" s="121" customFormat="1">
      <c r="A36" s="104"/>
      <c r="F36" s="104"/>
    </row>
    <row r="37" spans="1:6" s="121" customFormat="1">
      <c r="A37" s="104"/>
      <c r="F37" s="104"/>
    </row>
    <row r="38" spans="1:6" s="121" customFormat="1">
      <c r="A38" s="104"/>
      <c r="F38" s="104"/>
    </row>
    <row r="39" spans="1:6" s="121" customFormat="1">
      <c r="A39" s="104"/>
      <c r="F39" s="104"/>
    </row>
    <row r="40" spans="1:6" s="121" customFormat="1">
      <c r="A40" s="104"/>
      <c r="F40" s="104"/>
    </row>
    <row r="41" spans="1:6" s="121" customFormat="1">
      <c r="A41" s="104"/>
      <c r="F41" s="104"/>
    </row>
    <row r="42" spans="1:6" s="121" customFormat="1">
      <c r="A42" s="104"/>
      <c r="F42" s="104"/>
    </row>
  </sheetData>
  <mergeCells count="7">
    <mergeCell ref="B23:E26"/>
    <mergeCell ref="B8:E8"/>
    <mergeCell ref="B2:E2"/>
    <mergeCell ref="B3:E3"/>
    <mergeCell ref="B4:E4"/>
    <mergeCell ref="B5:E5"/>
    <mergeCell ref="B6:E6"/>
  </mergeCells>
  <printOptions horizontalCentered="1"/>
  <pageMargins left="0.5" right="0.5" top="0.5" bottom="0.5" header="0.25" footer="0.25"/>
  <pageSetup scale="85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L26"/>
  <sheetViews>
    <sheetView zoomScale="80" zoomScaleNormal="80" workbookViewId="0">
      <selection activeCell="D17" sqref="D17:D18"/>
    </sheetView>
  </sheetViews>
  <sheetFormatPr defaultColWidth="9.140625" defaultRowHeight="15.75"/>
  <cols>
    <col min="1" max="1" width="5.140625" style="94" customWidth="1"/>
    <col min="2" max="2" width="8.5703125" style="95" customWidth="1"/>
    <col min="3" max="3" width="41.42578125" style="95" customWidth="1"/>
    <col min="4" max="4" width="18.5703125" style="95" customWidth="1"/>
    <col min="5" max="5" width="62.5703125" style="95" customWidth="1"/>
    <col min="6" max="6" width="5.140625" style="94" customWidth="1"/>
    <col min="7" max="7" width="24" style="95" customWidth="1"/>
    <col min="8" max="8" width="11" style="95" customWidth="1"/>
    <col min="9" max="9" width="7.42578125" style="95" customWidth="1"/>
    <col min="10" max="10" width="9.42578125" style="95" customWidth="1"/>
    <col min="11" max="11" width="14" style="95" customWidth="1"/>
    <col min="12" max="12" width="15.140625" style="95" bestFit="1" customWidth="1"/>
    <col min="13" max="16384" width="9.140625" style="95"/>
  </cols>
  <sheetData>
    <row r="2" spans="1:7">
      <c r="B2" s="1350" t="s">
        <v>0</v>
      </c>
      <c r="C2" s="1350"/>
      <c r="D2" s="1350"/>
      <c r="E2" s="1350"/>
    </row>
    <row r="3" spans="1:7">
      <c r="B3" s="1350" t="s">
        <v>204</v>
      </c>
      <c r="C3" s="1350"/>
      <c r="D3" s="1350"/>
      <c r="E3" s="1350"/>
    </row>
    <row r="4" spans="1:7">
      <c r="B4" s="1350" t="s">
        <v>205</v>
      </c>
      <c r="C4" s="1350"/>
      <c r="D4" s="1350"/>
      <c r="E4" s="1350"/>
    </row>
    <row r="5" spans="1:7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G5"/>
    </row>
    <row r="6" spans="1:7">
      <c r="B6" s="1354" t="s">
        <v>3</v>
      </c>
      <c r="C6" s="1354"/>
      <c r="D6" s="1354"/>
      <c r="E6" s="1354"/>
    </row>
    <row r="7" spans="1:7">
      <c r="B7" s="96"/>
      <c r="C7" s="96"/>
      <c r="D7" s="96"/>
      <c r="E7" s="96"/>
    </row>
    <row r="8" spans="1:7">
      <c r="B8" s="1350" t="s">
        <v>288</v>
      </c>
      <c r="C8" s="1350"/>
      <c r="D8" s="1350"/>
      <c r="E8" s="1350"/>
      <c r="F8" s="104"/>
    </row>
    <row r="9" spans="1:7">
      <c r="A9" s="104"/>
      <c r="F9" s="104"/>
    </row>
    <row r="10" spans="1:7">
      <c r="A10" s="104" t="s">
        <v>4</v>
      </c>
      <c r="B10" s="448"/>
      <c r="C10" s="448"/>
      <c r="D10" s="449"/>
      <c r="E10" s="949"/>
      <c r="F10" s="104" t="s">
        <v>4</v>
      </c>
    </row>
    <row r="11" spans="1:7">
      <c r="A11" s="104" t="s">
        <v>5</v>
      </c>
      <c r="B11" s="988" t="s">
        <v>123</v>
      </c>
      <c r="C11" s="988" t="s">
        <v>256</v>
      </c>
      <c r="D11" s="988" t="s">
        <v>7</v>
      </c>
      <c r="E11" s="985" t="s">
        <v>8</v>
      </c>
      <c r="F11" s="104" t="s">
        <v>5</v>
      </c>
    </row>
    <row r="12" spans="1:7">
      <c r="A12" s="104"/>
      <c r="B12" s="955"/>
      <c r="C12" s="955"/>
      <c r="D12" s="143"/>
      <c r="E12" s="956"/>
      <c r="F12" s="104"/>
    </row>
    <row r="13" spans="1:7">
      <c r="A13" s="104">
        <v>1</v>
      </c>
      <c r="B13" s="951" t="str">
        <f>"Dec-"&amp;RIGHT(Automation!$B$3-1,2)</f>
        <v>Dec-24</v>
      </c>
      <c r="C13" s="951" t="s">
        <v>289</v>
      </c>
      <c r="D13" s="792">
        <v>2651696.2480000001</v>
      </c>
      <c r="E13" s="792" t="s">
        <v>968</v>
      </c>
      <c r="F13" s="104">
        <f>A13</f>
        <v>1</v>
      </c>
    </row>
    <row r="14" spans="1:7">
      <c r="A14" s="104">
        <f>A13+1</f>
        <v>2</v>
      </c>
      <c r="B14" s="951"/>
      <c r="C14" s="951" t="s">
        <v>290</v>
      </c>
      <c r="D14" s="989">
        <v>0.73870000000000002</v>
      </c>
      <c r="E14" s="458" t="s">
        <v>970</v>
      </c>
      <c r="F14" s="104">
        <f>F13+1</f>
        <v>2</v>
      </c>
    </row>
    <row r="15" spans="1:7">
      <c r="A15" s="104">
        <f t="shared" ref="A15:A23" si="0">A14+1</f>
        <v>3</v>
      </c>
      <c r="B15" s="951"/>
      <c r="C15" s="951" t="s">
        <v>291</v>
      </c>
      <c r="D15" s="792">
        <f>D13*D14</f>
        <v>1958808.0183976002</v>
      </c>
      <c r="E15" s="142" t="str">
        <f>"Line "&amp;A13&amp;" x Line "&amp;A14</f>
        <v>Line 1 x Line 2</v>
      </c>
      <c r="F15" s="104">
        <f t="shared" ref="F15:F23" si="1">F14+1</f>
        <v>3</v>
      </c>
    </row>
    <row r="16" spans="1:7">
      <c r="A16" s="104">
        <f t="shared" si="0"/>
        <v>4</v>
      </c>
      <c r="B16" s="951"/>
      <c r="C16" s="951"/>
      <c r="D16" s="180"/>
      <c r="E16" s="142"/>
      <c r="F16" s="104">
        <f t="shared" si="1"/>
        <v>4</v>
      </c>
    </row>
    <row r="17" spans="1:12">
      <c r="A17" s="104">
        <f t="shared" si="0"/>
        <v>5</v>
      </c>
      <c r="B17" s="951" t="str">
        <f>"Dec-"&amp;RIGHT(Automation!$B$3,2)</f>
        <v>Dec-25</v>
      </c>
      <c r="C17" s="951" t="s">
        <v>289</v>
      </c>
      <c r="D17" s="792">
        <v>2826168.8289999999</v>
      </c>
      <c r="E17" s="792" t="s">
        <v>969</v>
      </c>
      <c r="F17" s="104">
        <f t="shared" si="1"/>
        <v>5</v>
      </c>
    </row>
    <row r="18" spans="1:12">
      <c r="A18" s="104">
        <f t="shared" si="0"/>
        <v>6</v>
      </c>
      <c r="B18" s="951"/>
      <c r="C18" s="951" t="s">
        <v>290</v>
      </c>
      <c r="D18" s="989">
        <v>0.70169999999999999</v>
      </c>
      <c r="E18" s="458" t="s">
        <v>970</v>
      </c>
      <c r="F18" s="104">
        <f t="shared" si="1"/>
        <v>6</v>
      </c>
      <c r="G18" s="341"/>
      <c r="L18" s="200"/>
    </row>
    <row r="19" spans="1:12">
      <c r="A19" s="104">
        <f t="shared" si="0"/>
        <v>7</v>
      </c>
      <c r="B19" s="951"/>
      <c r="C19" s="951" t="s">
        <v>291</v>
      </c>
      <c r="D19" s="792">
        <f>D17*D18</f>
        <v>1983122.6673092998</v>
      </c>
      <c r="E19" s="179" t="str">
        <f>"Line "&amp;A17&amp;" x Line "&amp;A18</f>
        <v>Line 5 x Line 6</v>
      </c>
      <c r="F19" s="104">
        <f t="shared" si="1"/>
        <v>7</v>
      </c>
      <c r="L19" s="200"/>
    </row>
    <row r="20" spans="1:12">
      <c r="A20" s="104">
        <f t="shared" si="0"/>
        <v>8</v>
      </c>
      <c r="B20" s="990"/>
      <c r="C20" s="988"/>
      <c r="D20" s="1053"/>
      <c r="E20" s="991"/>
      <c r="F20" s="104">
        <f t="shared" si="1"/>
        <v>8</v>
      </c>
      <c r="L20" s="200"/>
    </row>
    <row r="21" spans="1:12">
      <c r="A21" s="104">
        <f t="shared" si="0"/>
        <v>9</v>
      </c>
      <c r="B21" s="450"/>
      <c r="D21" s="133"/>
      <c r="E21" s="115"/>
      <c r="F21" s="104">
        <f t="shared" si="1"/>
        <v>9</v>
      </c>
    </row>
    <row r="22" spans="1:12">
      <c r="A22" s="104">
        <f t="shared" si="0"/>
        <v>10</v>
      </c>
      <c r="B22" s="953" t="s">
        <v>234</v>
      </c>
      <c r="D22" s="174">
        <f>(D15+D19)/2</f>
        <v>1970965.34285345</v>
      </c>
      <c r="E22" s="143" t="str">
        <f>"Average of Line "&amp;A15&amp;" and Line "&amp;A19</f>
        <v>Average of Line 3 and Line 7</v>
      </c>
      <c r="F22" s="104">
        <f t="shared" si="1"/>
        <v>10</v>
      </c>
      <c r="L22" s="200"/>
    </row>
    <row r="23" spans="1:12">
      <c r="A23" s="104">
        <f t="shared" si="0"/>
        <v>11</v>
      </c>
      <c r="B23" s="1052"/>
      <c r="C23" s="856"/>
      <c r="D23" s="1005"/>
      <c r="E23" s="1042"/>
      <c r="F23" s="104">
        <f t="shared" si="1"/>
        <v>11</v>
      </c>
    </row>
    <row r="24" spans="1:12">
      <c r="A24" s="104"/>
      <c r="B24" s="121"/>
      <c r="C24" s="121"/>
      <c r="D24" s="121"/>
      <c r="E24" s="121"/>
      <c r="F24" s="104"/>
    </row>
    <row r="25" spans="1:12">
      <c r="A25" s="104"/>
      <c r="B25" s="121"/>
      <c r="C25" s="121"/>
      <c r="D25" s="121"/>
      <c r="E25" s="121"/>
    </row>
    <row r="26" spans="1:12">
      <c r="A26" s="104"/>
      <c r="B26" s="121"/>
      <c r="C26" s="121"/>
      <c r="D26" s="121"/>
      <c r="E26" s="121"/>
    </row>
  </sheetData>
  <mergeCells count="6">
    <mergeCell ref="B8:E8"/>
    <mergeCell ref="B2:E2"/>
    <mergeCell ref="B3:E3"/>
    <mergeCell ref="B4:E4"/>
    <mergeCell ref="B5:E5"/>
    <mergeCell ref="B6:E6"/>
  </mergeCells>
  <printOptions horizontalCentered="1"/>
  <pageMargins left="0.5" right="0.5" top="0.5" bottom="0.5" header="0.25" footer="0.25"/>
  <pageSetup scale="90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43"/>
  <sheetViews>
    <sheetView zoomScale="80" zoomScaleNormal="80" zoomScalePageLayoutView="80" workbookViewId="0">
      <selection activeCell="B35" sqref="B35"/>
    </sheetView>
  </sheetViews>
  <sheetFormatPr defaultColWidth="8.85546875" defaultRowHeight="15.75"/>
  <cols>
    <col min="1" max="1" width="5.42578125" style="104" bestFit="1" customWidth="1"/>
    <col min="2" max="2" width="67.5703125" style="121" customWidth="1"/>
    <col min="3" max="3" width="25.42578125" style="104" bestFit="1" customWidth="1"/>
    <col min="4" max="4" width="1.5703125" style="121" customWidth="1"/>
    <col min="5" max="5" width="16.85546875" style="121" customWidth="1"/>
    <col min="6" max="6" width="1.5703125" style="121" customWidth="1"/>
    <col min="7" max="7" width="16.85546875" style="121" customWidth="1"/>
    <col min="8" max="8" width="1.5703125" style="121" customWidth="1"/>
    <col min="9" max="9" width="16.85546875" style="121" customWidth="1"/>
    <col min="10" max="10" width="1.5703125" style="121" customWidth="1"/>
    <col min="11" max="11" width="34.5703125" style="121" customWidth="1"/>
    <col min="12" max="12" width="5.42578125" style="121" bestFit="1" customWidth="1"/>
    <col min="13" max="13" width="8.85546875" style="121"/>
    <col min="14" max="14" width="33.42578125" style="121" customWidth="1"/>
    <col min="15" max="16384" width="8.85546875" style="121"/>
  </cols>
  <sheetData>
    <row r="1" spans="1:14">
      <c r="H1" s="104"/>
      <c r="I1" s="104"/>
      <c r="J1" s="104"/>
      <c r="K1" s="104"/>
      <c r="L1" s="104"/>
    </row>
    <row r="2" spans="1:14">
      <c r="B2" s="1350" t="s">
        <v>0</v>
      </c>
      <c r="C2" s="1350"/>
      <c r="D2" s="1350"/>
      <c r="E2" s="1350"/>
      <c r="F2" s="1350"/>
      <c r="G2" s="1350"/>
      <c r="H2" s="1350"/>
      <c r="I2" s="1350"/>
      <c r="J2" s="1350"/>
      <c r="K2" s="1350"/>
      <c r="L2" s="104"/>
    </row>
    <row r="3" spans="1:14">
      <c r="B3" s="1350" t="s">
        <v>292</v>
      </c>
      <c r="C3" s="1350"/>
      <c r="D3" s="1350"/>
      <c r="E3" s="1350"/>
      <c r="F3" s="1350"/>
      <c r="G3" s="1350"/>
      <c r="H3" s="1350"/>
      <c r="I3" s="1350"/>
      <c r="J3" s="1350"/>
      <c r="K3" s="1350"/>
      <c r="L3" s="104"/>
    </row>
    <row r="4" spans="1:14">
      <c r="B4" s="1350" t="s">
        <v>293</v>
      </c>
      <c r="C4" s="1350"/>
      <c r="D4" s="1350"/>
      <c r="E4" s="1350"/>
      <c r="F4" s="1350"/>
      <c r="G4" s="1350"/>
      <c r="H4" s="1350"/>
      <c r="I4" s="1350"/>
      <c r="J4" s="1350"/>
      <c r="K4" s="1350"/>
      <c r="L4" s="104"/>
    </row>
    <row r="5" spans="1:14">
      <c r="B5" s="1352" t="str">
        <f>'A. Sec.1 - Direct Maintenance'!B5</f>
        <v>Base Period &amp; True-Up Period 12 - Months Ending December 31, 2025</v>
      </c>
      <c r="C5" s="1352"/>
      <c r="D5" s="1352"/>
      <c r="E5" s="1352"/>
      <c r="F5" s="1352"/>
      <c r="G5" s="1352"/>
      <c r="H5" s="1352"/>
      <c r="I5" s="1352"/>
      <c r="J5" s="1352"/>
      <c r="K5" s="1352"/>
      <c r="L5" s="104"/>
      <c r="N5" s="111"/>
    </row>
    <row r="6" spans="1:14">
      <c r="B6" s="1354" t="s">
        <v>3</v>
      </c>
      <c r="C6" s="1351"/>
      <c r="D6" s="1351"/>
      <c r="E6" s="1351"/>
      <c r="F6" s="1351"/>
      <c r="G6" s="1351"/>
      <c r="H6" s="1351"/>
      <c r="I6" s="1351"/>
      <c r="J6" s="1351"/>
      <c r="K6" s="1351"/>
      <c r="L6" s="104"/>
      <c r="N6" s="352"/>
    </row>
    <row r="7" spans="1:14">
      <c r="B7" s="104"/>
      <c r="D7" s="104"/>
      <c r="E7" s="104"/>
      <c r="F7" s="104"/>
      <c r="G7" s="104"/>
      <c r="H7" s="94"/>
      <c r="I7" s="94"/>
      <c r="J7" s="94"/>
      <c r="K7" s="104"/>
      <c r="L7" s="104"/>
    </row>
    <row r="8" spans="1:14">
      <c r="A8" s="104" t="s">
        <v>4</v>
      </c>
      <c r="B8" s="94"/>
      <c r="C8" s="210" t="s">
        <v>186</v>
      </c>
      <c r="D8" s="94"/>
      <c r="E8" s="316" t="s">
        <v>77</v>
      </c>
      <c r="F8" s="104"/>
      <c r="G8" s="316" t="s">
        <v>78</v>
      </c>
      <c r="H8" s="104"/>
      <c r="I8" s="316" t="s">
        <v>187</v>
      </c>
      <c r="J8" s="94"/>
      <c r="K8" s="104"/>
      <c r="L8" s="104" t="s">
        <v>4</v>
      </c>
    </row>
    <row r="9" spans="1:14">
      <c r="A9" s="104" t="s">
        <v>5</v>
      </c>
      <c r="B9" s="94"/>
      <c r="C9" s="844" t="s">
        <v>188</v>
      </c>
      <c r="D9" s="94"/>
      <c r="E9" s="857" t="str">
        <f>'Stmt AD'!E9</f>
        <v>31-Dec-24</v>
      </c>
      <c r="F9" s="94"/>
      <c r="G9" s="857" t="str">
        <f>'Stmt AD'!G9</f>
        <v>31-Dec-25</v>
      </c>
      <c r="H9" s="94"/>
      <c r="I9" s="847" t="s">
        <v>189</v>
      </c>
      <c r="J9" s="94"/>
      <c r="K9" s="848" t="s">
        <v>8</v>
      </c>
      <c r="L9" s="104" t="s">
        <v>5</v>
      </c>
      <c r="N9" s="169"/>
    </row>
    <row r="10" spans="1:14">
      <c r="B10" s="104"/>
      <c r="D10" s="104"/>
      <c r="E10" s="104"/>
      <c r="F10" s="104"/>
      <c r="G10" s="104"/>
      <c r="H10" s="104"/>
      <c r="I10" s="104"/>
      <c r="J10" s="104"/>
      <c r="K10" s="104"/>
      <c r="L10" s="104"/>
    </row>
    <row r="11" spans="1:14" ht="18.75">
      <c r="A11" s="104">
        <v>1</v>
      </c>
      <c r="B11" s="16" t="s">
        <v>294</v>
      </c>
      <c r="D11" s="104"/>
      <c r="E11" s="353"/>
      <c r="F11" s="282"/>
      <c r="G11" s="353"/>
      <c r="H11" s="354"/>
      <c r="I11" s="355">
        <f>'AE-1'!F36</f>
        <v>2488659.4085410507</v>
      </c>
      <c r="J11" s="1205" t="s">
        <v>1010</v>
      </c>
      <c r="K11" s="104" t="str">
        <f>"AE-1; Line "&amp;'AE-1'!A36</f>
        <v>AE-1; Line 23</v>
      </c>
      <c r="L11" s="104">
        <f>A11</f>
        <v>1</v>
      </c>
      <c r="N11" s="1208"/>
    </row>
    <row r="12" spans="1:14">
      <c r="A12" s="104">
        <f>A11+1</f>
        <v>2</v>
      </c>
      <c r="B12" s="16"/>
      <c r="E12" s="275"/>
      <c r="G12" s="275"/>
      <c r="H12" s="288"/>
      <c r="I12" s="275"/>
      <c r="J12" s="288"/>
      <c r="K12" s="356"/>
      <c r="L12" s="104">
        <f>L11+1</f>
        <v>2</v>
      </c>
    </row>
    <row r="13" spans="1:14" ht="18.75">
      <c r="A13" s="104">
        <f t="shared" ref="A13:A29" si="0">+A12+1</f>
        <v>3</v>
      </c>
      <c r="B13" s="16" t="s">
        <v>873</v>
      </c>
      <c r="E13" s="357">
        <f>'AE-2'!C14</f>
        <v>0</v>
      </c>
      <c r="F13" s="358"/>
      <c r="G13" s="357">
        <f>'AE-2'!C16</f>
        <v>0</v>
      </c>
      <c r="H13" s="285"/>
      <c r="I13" s="293">
        <f>(E13+G13)/2</f>
        <v>0</v>
      </c>
      <c r="J13" s="285"/>
      <c r="K13" s="104" t="str">
        <f>"AE-2; Line "&amp;'AE-2'!A19</f>
        <v>AE-2; Line 6</v>
      </c>
      <c r="L13" s="104">
        <f t="shared" ref="L13:L29" si="1">+L12+1</f>
        <v>3</v>
      </c>
    </row>
    <row r="14" spans="1:14">
      <c r="A14" s="104">
        <f t="shared" si="0"/>
        <v>4</v>
      </c>
      <c r="B14" s="16"/>
      <c r="E14" s="275"/>
      <c r="G14" s="275"/>
      <c r="H14" s="288"/>
      <c r="I14" s="293"/>
      <c r="J14" s="288"/>
      <c r="K14" s="280"/>
      <c r="L14" s="104">
        <f t="shared" si="1"/>
        <v>4</v>
      </c>
    </row>
    <row r="15" spans="1:14" ht="18.75">
      <c r="A15" s="104">
        <f t="shared" si="0"/>
        <v>5</v>
      </c>
      <c r="B15" s="16" t="s">
        <v>874</v>
      </c>
      <c r="E15" s="318">
        <f>'AE-3'!C14</f>
        <v>171620.81378313914</v>
      </c>
      <c r="G15" s="318">
        <f>'AE-3'!C16</f>
        <v>178302.79457314053</v>
      </c>
      <c r="H15" s="359"/>
      <c r="I15" s="293">
        <f>(E15+G15)/2</f>
        <v>174961.80417813984</v>
      </c>
      <c r="J15" s="288"/>
      <c r="K15" s="104" t="str">
        <f>"AE-3; Line "&amp;'AE-3'!A19</f>
        <v>AE-3; Line 6</v>
      </c>
      <c r="L15" s="104">
        <f t="shared" si="1"/>
        <v>5</v>
      </c>
    </row>
    <row r="16" spans="1:14">
      <c r="A16" s="104">
        <f t="shared" si="0"/>
        <v>6</v>
      </c>
      <c r="B16" s="16"/>
      <c r="E16" s="293"/>
      <c r="G16" s="293"/>
      <c r="H16" s="288"/>
      <c r="I16" s="294"/>
      <c r="J16" s="288"/>
      <c r="K16" s="280"/>
      <c r="L16" s="104">
        <f t="shared" si="1"/>
        <v>6</v>
      </c>
    </row>
    <row r="17" spans="1:14" ht="18.75">
      <c r="A17" s="104">
        <f t="shared" si="0"/>
        <v>7</v>
      </c>
      <c r="B17" s="16" t="s">
        <v>295</v>
      </c>
      <c r="E17" s="318">
        <f>'AE-4'!D15</f>
        <v>875143.0719804999</v>
      </c>
      <c r="G17" s="318">
        <f>'AE-4'!D19</f>
        <v>952599.82463369996</v>
      </c>
      <c r="H17" s="359"/>
      <c r="I17" s="293">
        <f>(E17+G17)/2</f>
        <v>913871.44830709998</v>
      </c>
      <c r="J17" s="288"/>
      <c r="K17" s="104" t="str">
        <f>"AE-4; Line "&amp;'AE-4'!A22</f>
        <v>AE-4; Line 10</v>
      </c>
      <c r="L17" s="104">
        <f t="shared" si="1"/>
        <v>7</v>
      </c>
    </row>
    <row r="18" spans="1:14">
      <c r="A18" s="104">
        <f t="shared" si="0"/>
        <v>8</v>
      </c>
      <c r="B18" s="16"/>
      <c r="E18" s="275"/>
      <c r="G18" s="275"/>
      <c r="H18" s="288"/>
      <c r="I18" s="275"/>
      <c r="J18" s="288"/>
      <c r="K18" s="287"/>
      <c r="L18" s="104">
        <f t="shared" si="1"/>
        <v>8</v>
      </c>
    </row>
    <row r="19" spans="1:14">
      <c r="A19" s="104">
        <f t="shared" si="0"/>
        <v>9</v>
      </c>
      <c r="B19" s="16" t="s">
        <v>193</v>
      </c>
      <c r="E19" s="289"/>
      <c r="G19" s="289"/>
      <c r="H19" s="290"/>
      <c r="I19" s="858">
        <f>'Stmt AI'!E27</f>
        <v>0.11512030018555539</v>
      </c>
      <c r="J19" s="290"/>
      <c r="K19" s="280" t="str">
        <f>"Statement AI; Line "&amp;'Stmt AI'!A27</f>
        <v>Statement AI; Line 17</v>
      </c>
      <c r="L19" s="104">
        <f t="shared" si="1"/>
        <v>9</v>
      </c>
      <c r="N19" s="169"/>
    </row>
    <row r="20" spans="1:14">
      <c r="A20" s="104">
        <f t="shared" si="0"/>
        <v>10</v>
      </c>
      <c r="B20" s="16"/>
      <c r="E20" s="275"/>
      <c r="G20" s="275"/>
      <c r="H20" s="288"/>
      <c r="I20" s="312"/>
      <c r="J20" s="288"/>
      <c r="K20" s="287"/>
      <c r="L20" s="104">
        <f t="shared" si="1"/>
        <v>10</v>
      </c>
    </row>
    <row r="21" spans="1:14">
      <c r="A21" s="104">
        <f t="shared" si="0"/>
        <v>11</v>
      </c>
      <c r="B21" s="16" t="s">
        <v>296</v>
      </c>
      <c r="E21" s="275"/>
      <c r="G21" s="275"/>
      <c r="H21" s="288"/>
      <c r="I21" s="360">
        <f>I13*I19</f>
        <v>0</v>
      </c>
      <c r="J21" s="285"/>
      <c r="K21" s="287" t="str">
        <f>"Line "&amp;A13&amp;" x Line "&amp;A19</f>
        <v>Line 3 x Line 9</v>
      </c>
      <c r="L21" s="104">
        <f t="shared" si="1"/>
        <v>11</v>
      </c>
    </row>
    <row r="22" spans="1:14">
      <c r="A22" s="104">
        <f t="shared" si="0"/>
        <v>12</v>
      </c>
      <c r="B22" s="16"/>
      <c r="E22" s="275"/>
      <c r="G22" s="275"/>
      <c r="H22" s="288"/>
      <c r="I22" s="312"/>
      <c r="J22" s="288"/>
      <c r="K22" s="287"/>
      <c r="L22" s="104">
        <f t="shared" si="1"/>
        <v>12</v>
      </c>
    </row>
    <row r="23" spans="1:14">
      <c r="A23" s="104">
        <f t="shared" si="0"/>
        <v>13</v>
      </c>
      <c r="B23" s="16" t="s">
        <v>297</v>
      </c>
      <c r="E23" s="293"/>
      <c r="F23" s="159"/>
      <c r="G23" s="293"/>
      <c r="H23" s="361"/>
      <c r="I23" s="362">
        <f>I15*I19</f>
        <v>20141.655417993818</v>
      </c>
      <c r="J23" s="288"/>
      <c r="K23" s="287" t="str">
        <f>"Line "&amp;A15&amp;" x Line "&amp;A19</f>
        <v>Line 5 x Line 9</v>
      </c>
      <c r="L23" s="104">
        <f t="shared" si="1"/>
        <v>13</v>
      </c>
    </row>
    <row r="24" spans="1:14">
      <c r="A24" s="104">
        <f t="shared" si="0"/>
        <v>14</v>
      </c>
      <c r="B24" s="16"/>
      <c r="E24" s="293"/>
      <c r="F24" s="159"/>
      <c r="G24" s="293"/>
      <c r="H24" s="359"/>
      <c r="I24" s="320"/>
      <c r="J24" s="288"/>
      <c r="K24" s="287"/>
      <c r="L24" s="104">
        <f t="shared" si="1"/>
        <v>14</v>
      </c>
    </row>
    <row r="25" spans="1:14">
      <c r="A25" s="104">
        <f t="shared" si="0"/>
        <v>15</v>
      </c>
      <c r="B25" s="16" t="s">
        <v>298</v>
      </c>
      <c r="E25" s="362"/>
      <c r="F25" s="159"/>
      <c r="G25" s="362"/>
      <c r="H25" s="359"/>
      <c r="I25" s="859">
        <f>I17*I19</f>
        <v>105205.1554601216</v>
      </c>
      <c r="J25" s="288"/>
      <c r="K25" s="287" t="str">
        <f>"Line "&amp;A17&amp;" x Line "&amp;A19</f>
        <v>Line 7 x Line 9</v>
      </c>
      <c r="L25" s="104">
        <f t="shared" si="1"/>
        <v>15</v>
      </c>
    </row>
    <row r="26" spans="1:14">
      <c r="A26" s="104">
        <f t="shared" si="0"/>
        <v>16</v>
      </c>
      <c r="B26" s="16"/>
      <c r="E26" s="362"/>
      <c r="F26" s="159"/>
      <c r="G26" s="362"/>
      <c r="H26" s="359"/>
      <c r="I26" s="320"/>
      <c r="J26" s="288"/>
      <c r="K26" s="287"/>
      <c r="L26" s="104">
        <f t="shared" si="1"/>
        <v>16</v>
      </c>
    </row>
    <row r="27" spans="1:14" ht="16.5" thickBot="1">
      <c r="A27" s="104">
        <f t="shared" si="0"/>
        <v>17</v>
      </c>
      <c r="B27" s="16" t="s">
        <v>299</v>
      </c>
      <c r="E27" s="291"/>
      <c r="F27" s="159"/>
      <c r="G27" s="291"/>
      <c r="H27" s="359"/>
      <c r="I27" s="292">
        <f>I11+I21+I23+I25</f>
        <v>2614006.219419166</v>
      </c>
      <c r="J27" s="285"/>
      <c r="K27" s="287" t="str">
        <f>"Line "&amp;A11&amp;" + (Sum Lines "&amp;A21&amp;" thru "&amp;A25&amp;")"</f>
        <v>Line 1 + (Sum Lines 11 thru 15)</v>
      </c>
      <c r="L27" s="104">
        <f t="shared" si="1"/>
        <v>17</v>
      </c>
    </row>
    <row r="28" spans="1:14" ht="16.5" thickTop="1">
      <c r="A28" s="104">
        <f t="shared" si="0"/>
        <v>18</v>
      </c>
      <c r="B28" s="16"/>
      <c r="E28" s="291"/>
      <c r="F28" s="159"/>
      <c r="G28" s="291"/>
      <c r="H28" s="359"/>
      <c r="I28" s="291"/>
      <c r="J28" s="285"/>
      <c r="K28" s="287"/>
      <c r="L28" s="104">
        <f t="shared" si="1"/>
        <v>18</v>
      </c>
    </row>
    <row r="29" spans="1:14" ht="19.5" thickBot="1">
      <c r="A29" s="104">
        <f t="shared" si="0"/>
        <v>19</v>
      </c>
      <c r="B29" s="16" t="s">
        <v>300</v>
      </c>
      <c r="E29" s="291"/>
      <c r="F29" s="159"/>
      <c r="G29" s="291"/>
      <c r="H29" s="359"/>
      <c r="I29" s="754">
        <v>0</v>
      </c>
      <c r="J29" s="104"/>
      <c r="K29" s="104" t="s">
        <v>301</v>
      </c>
      <c r="L29" s="104">
        <f t="shared" si="1"/>
        <v>19</v>
      </c>
    </row>
    <row r="30" spans="1:14" ht="16.5" thickTop="1">
      <c r="B30" s="16"/>
      <c r="G30" s="284"/>
      <c r="H30" s="288"/>
      <c r="I30" s="288"/>
      <c r="J30" s="288"/>
      <c r="K30" s="287"/>
      <c r="L30" s="104"/>
    </row>
    <row r="31" spans="1:14">
      <c r="B31" s="16"/>
      <c r="G31" s="284"/>
      <c r="H31" s="288"/>
      <c r="I31" s="288"/>
      <c r="J31" s="288"/>
      <c r="K31" s="287"/>
      <c r="L31" s="104"/>
    </row>
    <row r="32" spans="1:14" ht="15.75" customHeight="1">
      <c r="A32" s="1205" t="s">
        <v>1010</v>
      </c>
      <c r="B32" s="1349" t="s">
        <v>1088</v>
      </c>
      <c r="C32" s="1349"/>
      <c r="D32" s="1349"/>
      <c r="E32" s="1349"/>
      <c r="F32" s="1349"/>
      <c r="G32" s="1349"/>
      <c r="H32" s="1349"/>
      <c r="I32" s="1349"/>
      <c r="J32" s="1349"/>
      <c r="K32" s="1349"/>
      <c r="L32" s="104"/>
      <c r="M32" s="111"/>
    </row>
    <row r="33" spans="1:14">
      <c r="B33" s="1349"/>
      <c r="C33" s="1349"/>
      <c r="D33" s="1349"/>
      <c r="E33" s="1349"/>
      <c r="F33" s="1349"/>
      <c r="G33" s="1349"/>
      <c r="H33" s="1349"/>
      <c r="I33" s="1349"/>
      <c r="J33" s="1349"/>
      <c r="K33" s="1349"/>
      <c r="L33" s="104"/>
      <c r="M33" s="111"/>
    </row>
    <row r="34" spans="1:14">
      <c r="B34" s="1349"/>
      <c r="C34" s="1349"/>
      <c r="D34" s="1349"/>
      <c r="E34" s="1349"/>
      <c r="F34" s="1349"/>
      <c r="G34" s="1349"/>
      <c r="H34" s="1349"/>
      <c r="I34" s="1349"/>
      <c r="J34" s="1349"/>
      <c r="K34" s="1349"/>
      <c r="L34" s="104"/>
    </row>
    <row r="35" spans="1:14" ht="18.75">
      <c r="A35" s="2">
        <v>1</v>
      </c>
      <c r="B35" s="121" t="s">
        <v>302</v>
      </c>
    </row>
    <row r="36" spans="1:14" ht="18.75">
      <c r="A36" s="1">
        <v>2</v>
      </c>
      <c r="B36" s="16" t="s">
        <v>303</v>
      </c>
    </row>
    <row r="37" spans="1:14" ht="18.75">
      <c r="A37" s="1">
        <v>3</v>
      </c>
      <c r="B37" s="121" t="s">
        <v>304</v>
      </c>
    </row>
    <row r="38" spans="1:14" ht="18.75">
      <c r="A38" s="1">
        <v>4</v>
      </c>
      <c r="B38" s="121" t="s">
        <v>202</v>
      </c>
    </row>
    <row r="39" spans="1:14" ht="18.75">
      <c r="A39" s="1"/>
      <c r="N39" s="169"/>
    </row>
    <row r="41" spans="1:14" ht="18.75">
      <c r="A41" s="1"/>
    </row>
    <row r="43" spans="1:14">
      <c r="N43" s="169"/>
    </row>
  </sheetData>
  <mergeCells count="6">
    <mergeCell ref="B32:K34"/>
    <mergeCell ref="B2:K2"/>
    <mergeCell ref="B3:K3"/>
    <mergeCell ref="B4:K4"/>
    <mergeCell ref="B5:K5"/>
    <mergeCell ref="B6:K6"/>
  </mergeCells>
  <printOptions horizontalCentered="1"/>
  <pageMargins left="0.5" right="0.5" top="0.5" bottom="0.5" header="0.25" footer="0.25"/>
  <pageSetup scale="49" orientation="portrait" r:id="rId1"/>
  <headerFooter scaleWithDoc="0">
    <oddFooter>&amp;C&amp;"Times New Roman,Regular"&amp;10AE</oddFooter>
  </headerFooter>
  <customProperties>
    <customPr name="_pios_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J52"/>
  <sheetViews>
    <sheetView topLeftCell="A10" zoomScale="80" zoomScaleNormal="80" workbookViewId="0">
      <selection activeCell="D14" sqref="D14"/>
    </sheetView>
  </sheetViews>
  <sheetFormatPr defaultColWidth="9.140625" defaultRowHeight="15.75"/>
  <cols>
    <col min="1" max="1" width="5.42578125" style="94" customWidth="1"/>
    <col min="2" max="2" width="35.42578125" style="95" customWidth="1"/>
    <col min="3" max="3" width="18.5703125" style="99" customWidth="1"/>
    <col min="4" max="4" width="5.140625" style="99" customWidth="1"/>
    <col min="5" max="5" width="27" style="99" customWidth="1"/>
    <col min="6" max="6" width="18.5703125" style="95" customWidth="1"/>
    <col min="7" max="7" width="5.140625" style="95" customWidth="1"/>
    <col min="8" max="8" width="69.5703125" style="95" bestFit="1" customWidth="1"/>
    <col min="9" max="9" width="5.140625" style="94" customWidth="1"/>
    <col min="10" max="10" width="24" style="95" customWidth="1"/>
    <col min="11" max="11" width="11" style="95" customWidth="1"/>
    <col min="12" max="12" width="7.42578125" style="95" customWidth="1"/>
    <col min="13" max="13" width="9.42578125" style="95" customWidth="1"/>
    <col min="14" max="14" width="14" style="95" customWidth="1"/>
    <col min="15" max="15" width="13.42578125" style="95" customWidth="1"/>
    <col min="16" max="16384" width="9.140625" style="95"/>
  </cols>
  <sheetData>
    <row r="2" spans="1:10">
      <c r="B2" s="1350" t="s">
        <v>0</v>
      </c>
      <c r="C2" s="1350"/>
      <c r="D2" s="1350"/>
      <c r="E2" s="1350"/>
      <c r="F2" s="1350"/>
      <c r="G2" s="1350"/>
      <c r="H2" s="1350"/>
    </row>
    <row r="3" spans="1:10">
      <c r="B3" s="1350" t="s">
        <v>305</v>
      </c>
      <c r="C3" s="1350"/>
      <c r="D3" s="1350"/>
      <c r="E3" s="1350"/>
      <c r="F3" s="1350"/>
      <c r="G3" s="1350"/>
      <c r="H3" s="1350"/>
    </row>
    <row r="4" spans="1:10">
      <c r="B4" s="1350" t="s">
        <v>306</v>
      </c>
      <c r="C4" s="1350"/>
      <c r="D4" s="1350"/>
      <c r="E4" s="1350"/>
      <c r="F4" s="1350"/>
      <c r="G4" s="1350"/>
      <c r="H4" s="1350"/>
    </row>
    <row r="5" spans="1:10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G5" s="1350"/>
      <c r="H5" s="1350"/>
    </row>
    <row r="6" spans="1:10">
      <c r="B6" s="1354" t="s">
        <v>3</v>
      </c>
      <c r="C6" s="1354"/>
      <c r="D6" s="1354"/>
      <c r="E6" s="1354"/>
      <c r="F6" s="1354"/>
      <c r="G6" s="1354"/>
      <c r="H6" s="1354"/>
    </row>
    <row r="7" spans="1:10">
      <c r="B7" s="96"/>
      <c r="C7" s="97"/>
      <c r="D7" s="97"/>
      <c r="E7" s="97"/>
      <c r="F7" s="96"/>
      <c r="G7" s="96"/>
      <c r="H7" s="96"/>
    </row>
    <row r="8" spans="1:10">
      <c r="B8" s="1350" t="s">
        <v>235</v>
      </c>
      <c r="C8" s="1350"/>
      <c r="D8" s="1350"/>
      <c r="E8" s="1350"/>
      <c r="F8" s="1350"/>
      <c r="G8" s="1350"/>
      <c r="H8" s="1350"/>
    </row>
    <row r="10" spans="1:10">
      <c r="A10" s="104"/>
      <c r="B10" s="939"/>
      <c r="C10" s="1300" t="s">
        <v>80</v>
      </c>
      <c r="D10" s="738"/>
      <c r="E10" s="940"/>
      <c r="F10" s="1300"/>
      <c r="G10" s="738"/>
      <c r="H10" s="940"/>
    </row>
    <row r="11" spans="1:10">
      <c r="A11" s="104"/>
      <c r="B11" s="101"/>
      <c r="C11" s="94" t="s">
        <v>236</v>
      </c>
      <c r="D11" s="106"/>
      <c r="E11" s="101"/>
      <c r="F11" s="94" t="s">
        <v>236</v>
      </c>
      <c r="G11" s="106"/>
      <c r="H11" s="101"/>
    </row>
    <row r="12" spans="1:10">
      <c r="A12" s="104" t="s">
        <v>4</v>
      </c>
      <c r="B12" s="105"/>
      <c r="C12" s="94" t="s">
        <v>307</v>
      </c>
      <c r="D12" s="106"/>
      <c r="E12" s="103"/>
      <c r="F12" s="94" t="s">
        <v>307</v>
      </c>
      <c r="G12" s="106"/>
      <c r="H12" s="103"/>
      <c r="I12" s="104" t="s">
        <v>4</v>
      </c>
    </row>
    <row r="13" spans="1:10" ht="18.75">
      <c r="A13" s="104" t="s">
        <v>5</v>
      </c>
      <c r="B13" s="985" t="s">
        <v>123</v>
      </c>
      <c r="C13" s="1297" t="s">
        <v>209</v>
      </c>
      <c r="D13" s="1283"/>
      <c r="E13" s="985" t="s">
        <v>8</v>
      </c>
      <c r="F13" s="1297" t="s">
        <v>210</v>
      </c>
      <c r="G13" s="1283"/>
      <c r="H13" s="985" t="s">
        <v>8</v>
      </c>
      <c r="I13" s="104" t="s">
        <v>5</v>
      </c>
    </row>
    <row r="14" spans="1:10">
      <c r="A14" s="104">
        <v>1</v>
      </c>
      <c r="B14" s="107" t="str">
        <f>"Dec-"&amp;RIGHT(Automation!$B$3-1,2)</f>
        <v>Dec-24</v>
      </c>
      <c r="C14" s="751">
        <v>2364967.7954863529</v>
      </c>
      <c r="D14" s="1205" t="s">
        <v>1010</v>
      </c>
      <c r="E14" s="142" t="s">
        <v>211</v>
      </c>
      <c r="F14" s="751">
        <v>2326916.9564017956</v>
      </c>
      <c r="G14" s="1205" t="s">
        <v>1010</v>
      </c>
      <c r="H14" s="142" t="str">
        <f>Automation!B3-1&amp;" Form 1; Page 200-201; Footnote Data (b)"</f>
        <v>2024 Form 1; Page 200-201; Footnote Data (b)</v>
      </c>
      <c r="I14" s="104">
        <f>A14</f>
        <v>1</v>
      </c>
      <c r="J14" s="111"/>
    </row>
    <row r="15" spans="1:10">
      <c r="A15" s="104">
        <f>A14+1</f>
        <v>2</v>
      </c>
      <c r="B15" s="107" t="str">
        <f>"Jan-"&amp;RIGHT(Automation!$B$3,2)</f>
        <v>Jan-25</v>
      </c>
      <c r="C15" s="1301">
        <v>2386453.2645961707</v>
      </c>
      <c r="D15" s="112"/>
      <c r="E15" s="145"/>
      <c r="F15" s="1307">
        <v>2348030.7903448683</v>
      </c>
      <c r="G15" s="182"/>
      <c r="H15" s="145"/>
      <c r="I15" s="104">
        <f>I14+1</f>
        <v>2</v>
      </c>
    </row>
    <row r="16" spans="1:10">
      <c r="A16" s="104">
        <f t="shared" ref="A16:A36" si="0">A15+1</f>
        <v>3</v>
      </c>
      <c r="B16" s="107" t="s">
        <v>212</v>
      </c>
      <c r="C16" s="1301">
        <v>2408449.6914893398</v>
      </c>
      <c r="D16" s="112"/>
      <c r="E16" s="145"/>
      <c r="F16" s="1307">
        <v>2369651.9583688062</v>
      </c>
      <c r="G16" s="182"/>
      <c r="H16" s="145"/>
      <c r="I16" s="104">
        <f t="shared" ref="I16:I36" si="1">I15+1</f>
        <v>3</v>
      </c>
    </row>
    <row r="17" spans="1:10">
      <c r="A17" s="104">
        <f t="shared" si="0"/>
        <v>4</v>
      </c>
      <c r="B17" s="107" t="s">
        <v>213</v>
      </c>
      <c r="C17" s="1301">
        <v>2429591.7370238281</v>
      </c>
      <c r="D17" s="112"/>
      <c r="E17" s="145"/>
      <c r="F17" s="1307">
        <v>2390397.2240028922</v>
      </c>
      <c r="G17" s="182"/>
      <c r="H17" s="145"/>
      <c r="I17" s="104">
        <f t="shared" si="1"/>
        <v>4</v>
      </c>
    </row>
    <row r="18" spans="1:10">
      <c r="A18" s="104">
        <f t="shared" si="0"/>
        <v>5</v>
      </c>
      <c r="B18" s="107" t="s">
        <v>214</v>
      </c>
      <c r="C18" s="1301">
        <v>2449325.0141804493</v>
      </c>
      <c r="D18" s="112"/>
      <c r="E18" s="145"/>
      <c r="F18" s="1307">
        <v>2409781.7944025341</v>
      </c>
      <c r="G18" s="182"/>
      <c r="H18" s="145"/>
      <c r="I18" s="104">
        <f t="shared" si="1"/>
        <v>5</v>
      </c>
      <c r="J18" s="183"/>
    </row>
    <row r="19" spans="1:10">
      <c r="A19" s="104">
        <f t="shared" si="0"/>
        <v>6</v>
      </c>
      <c r="B19" s="107" t="s">
        <v>160</v>
      </c>
      <c r="C19" s="1301">
        <v>2467332.7552480958</v>
      </c>
      <c r="D19" s="112"/>
      <c r="E19" s="145"/>
      <c r="F19" s="1307">
        <v>2427439.3389720679</v>
      </c>
      <c r="G19" s="182"/>
      <c r="H19" s="145"/>
      <c r="I19" s="104">
        <f t="shared" si="1"/>
        <v>6</v>
      </c>
    </row>
    <row r="20" spans="1:10">
      <c r="A20" s="104">
        <f>A19+1</f>
        <v>7</v>
      </c>
      <c r="B20" s="107" t="s">
        <v>215</v>
      </c>
      <c r="C20" s="1301">
        <v>2486220.6939737345</v>
      </c>
      <c r="D20" s="112"/>
      <c r="E20" s="145"/>
      <c r="F20" s="1307">
        <v>2445963.7306592278</v>
      </c>
      <c r="G20" s="182"/>
      <c r="H20" s="145"/>
      <c r="I20" s="104">
        <f>I19+1</f>
        <v>7</v>
      </c>
    </row>
    <row r="21" spans="1:10">
      <c r="A21" s="104">
        <f t="shared" si="0"/>
        <v>8</v>
      </c>
      <c r="B21" s="107" t="s">
        <v>216</v>
      </c>
      <c r="C21" s="1301">
        <v>2505070.1029959451</v>
      </c>
      <c r="D21" s="112"/>
      <c r="E21" s="145"/>
      <c r="F21" s="1307">
        <v>2464497.6151500526</v>
      </c>
      <c r="G21" s="182"/>
      <c r="H21" s="145"/>
      <c r="I21" s="104">
        <f t="shared" si="1"/>
        <v>8</v>
      </c>
    </row>
    <row r="22" spans="1:10">
      <c r="A22" s="104">
        <f t="shared" si="0"/>
        <v>9</v>
      </c>
      <c r="B22" s="107" t="s">
        <v>217</v>
      </c>
      <c r="C22" s="1301">
        <v>2524045.9164186297</v>
      </c>
      <c r="D22" s="112"/>
      <c r="E22" s="145"/>
      <c r="F22" s="1307">
        <v>2483124.6720009446</v>
      </c>
      <c r="G22" s="182"/>
      <c r="H22" s="145"/>
      <c r="I22" s="104">
        <f t="shared" si="1"/>
        <v>9</v>
      </c>
    </row>
    <row r="23" spans="1:10">
      <c r="A23" s="104">
        <f t="shared" si="0"/>
        <v>10</v>
      </c>
      <c r="B23" s="107" t="s">
        <v>218</v>
      </c>
      <c r="C23" s="1301">
        <v>2545831.3451435589</v>
      </c>
      <c r="D23" s="112"/>
      <c r="E23" s="145"/>
      <c r="F23" s="1307">
        <v>2504530.8741918504</v>
      </c>
      <c r="G23" s="182"/>
      <c r="H23" s="145"/>
      <c r="I23" s="104">
        <f t="shared" si="1"/>
        <v>10</v>
      </c>
    </row>
    <row r="24" spans="1:10">
      <c r="A24" s="104">
        <f t="shared" si="0"/>
        <v>11</v>
      </c>
      <c r="B24" s="107" t="s">
        <v>219</v>
      </c>
      <c r="C24" s="1301">
        <v>2566289.6216901862</v>
      </c>
      <c r="D24" s="112"/>
      <c r="E24" s="145"/>
      <c r="F24" s="1307">
        <v>2524641.4770451686</v>
      </c>
      <c r="G24" s="182"/>
      <c r="H24" s="145"/>
      <c r="I24" s="104">
        <f t="shared" si="1"/>
        <v>11</v>
      </c>
    </row>
    <row r="25" spans="1:10">
      <c r="A25" s="104">
        <f t="shared" si="0"/>
        <v>12</v>
      </c>
      <c r="B25" s="107" t="s">
        <v>220</v>
      </c>
      <c r="C25" s="1301">
        <v>2587319.3404654679</v>
      </c>
      <c r="D25" s="112"/>
      <c r="E25" s="145"/>
      <c r="F25" s="1307">
        <v>2545328.4878202341</v>
      </c>
      <c r="G25" s="182"/>
      <c r="H25" s="145"/>
      <c r="I25" s="104">
        <f t="shared" si="1"/>
        <v>12</v>
      </c>
    </row>
    <row r="26" spans="1:10">
      <c r="A26" s="104">
        <f t="shared" si="0"/>
        <v>13</v>
      </c>
      <c r="B26" s="996" t="str">
        <f>"Dec-"&amp;RIGHT(Automation!$B$3,2)</f>
        <v>Dec-25</v>
      </c>
      <c r="C26" s="1302">
        <v>2608774.8311660062</v>
      </c>
      <c r="D26" s="1306"/>
      <c r="E26" s="991" t="s">
        <v>211</v>
      </c>
      <c r="F26" s="1308">
        <v>2567110.7106732195</v>
      </c>
      <c r="G26" s="1310"/>
      <c r="H26" s="142" t="str">
        <f>Automation!B3&amp;" Form 1; Page 200-201; Footnote Data (b)"</f>
        <v>2025 Form 1; Page 200-201; Footnote Data (b)</v>
      </c>
      <c r="I26" s="104">
        <f t="shared" si="1"/>
        <v>13</v>
      </c>
      <c r="J26" s="111"/>
    </row>
    <row r="27" spans="1:10">
      <c r="A27" s="104">
        <f t="shared" si="0"/>
        <v>14</v>
      </c>
      <c r="B27" s="115"/>
      <c r="C27" s="1303"/>
      <c r="D27" s="741"/>
      <c r="E27" s="939"/>
      <c r="F27" s="140"/>
      <c r="G27" s="128"/>
      <c r="H27" s="939"/>
      <c r="I27" s="104">
        <f t="shared" si="1"/>
        <v>14</v>
      </c>
    </row>
    <row r="28" spans="1:10">
      <c r="A28" s="104">
        <f t="shared" si="0"/>
        <v>15</v>
      </c>
      <c r="B28" s="115" t="s">
        <v>221</v>
      </c>
      <c r="C28" s="207">
        <f>SUM(C14:C26)</f>
        <v>32329672.109877765</v>
      </c>
      <c r="D28" s="184"/>
      <c r="E28" s="179" t="str">
        <f>"Sum Lines "&amp;A14&amp;" thru "&amp;A26</f>
        <v>Sum Lines 1 thru 13</v>
      </c>
      <c r="F28" s="369">
        <f>SUM(F14:F26)</f>
        <v>31807415.630033661</v>
      </c>
      <c r="G28" s="117"/>
      <c r="H28" s="179" t="str">
        <f>"Sum Lines "&amp;A14&amp;" thru "&amp;A26</f>
        <v>Sum Lines 1 thru 13</v>
      </c>
      <c r="I28" s="104">
        <f t="shared" si="1"/>
        <v>15</v>
      </c>
    </row>
    <row r="29" spans="1:10">
      <c r="A29" s="104">
        <f t="shared" si="0"/>
        <v>16</v>
      </c>
      <c r="B29" s="986"/>
      <c r="C29" s="1304"/>
      <c r="D29" s="1298"/>
      <c r="E29" s="1044"/>
      <c r="F29" s="1309"/>
      <c r="G29" s="1294"/>
      <c r="H29" s="1044"/>
      <c r="I29" s="104">
        <f t="shared" si="1"/>
        <v>16</v>
      </c>
    </row>
    <row r="30" spans="1:10">
      <c r="A30" s="104">
        <f t="shared" si="0"/>
        <v>17</v>
      </c>
      <c r="B30" s="115"/>
      <c r="C30" s="119"/>
      <c r="D30" s="185"/>
      <c r="E30" s="186"/>
      <c r="F30" s="119"/>
      <c r="G30" s="185"/>
      <c r="H30" s="186"/>
      <c r="I30" s="104">
        <f t="shared" si="1"/>
        <v>17</v>
      </c>
    </row>
    <row r="31" spans="1:10">
      <c r="A31" s="104">
        <f t="shared" si="0"/>
        <v>18</v>
      </c>
      <c r="B31" s="115" t="s">
        <v>222</v>
      </c>
      <c r="C31" s="207">
        <f>C28/13</f>
        <v>2486897.8546059821</v>
      </c>
      <c r="D31" s="184"/>
      <c r="E31" s="179" t="str">
        <f>"Average of Lines "&amp;A14&amp;" thru "&amp;A26</f>
        <v>Average of Lines 1 thru 13</v>
      </c>
      <c r="F31" s="369">
        <f>F28/13</f>
        <v>2446724.2792333583</v>
      </c>
      <c r="G31" s="1205" t="s">
        <v>1010</v>
      </c>
      <c r="H31" s="142" t="str">
        <f>Automation!B3&amp;" Form 1; Page 200-201; Footnote Data (b)"</f>
        <v>2025 Form 1; Page 200-201; Footnote Data (b)</v>
      </c>
      <c r="I31" s="104">
        <f t="shared" si="1"/>
        <v>18</v>
      </c>
      <c r="J31" s="111"/>
    </row>
    <row r="32" spans="1:10">
      <c r="A32" s="104">
        <f t="shared" si="0"/>
        <v>19</v>
      </c>
      <c r="B32" s="986"/>
      <c r="C32" s="1305"/>
      <c r="D32" s="1299"/>
      <c r="E32" s="1045"/>
      <c r="F32" s="1305"/>
      <c r="G32" s="1299"/>
      <c r="H32" s="1045"/>
      <c r="I32" s="104">
        <f t="shared" si="1"/>
        <v>19</v>
      </c>
    </row>
    <row r="33" spans="1:10">
      <c r="A33" s="104">
        <f t="shared" si="0"/>
        <v>20</v>
      </c>
      <c r="B33" s="121"/>
      <c r="C33" s="121"/>
      <c r="D33" s="121"/>
      <c r="E33" s="121"/>
      <c r="F33" s="121"/>
      <c r="G33" s="121"/>
      <c r="H33" s="121"/>
      <c r="I33" s="104">
        <f t="shared" si="1"/>
        <v>20</v>
      </c>
    </row>
    <row r="34" spans="1:10">
      <c r="A34" s="104">
        <f t="shared" si="0"/>
        <v>21</v>
      </c>
      <c r="B34" s="121" t="s">
        <v>308</v>
      </c>
      <c r="C34" s="121"/>
      <c r="D34" s="121"/>
      <c r="E34" s="121"/>
      <c r="F34" s="853">
        <f>'AE-1A'!E31</f>
        <v>41935.129307692318</v>
      </c>
      <c r="G34" s="500"/>
      <c r="H34" s="104" t="str">
        <f>"AE-1A; Line "&amp;'AE-1A'!A31</f>
        <v>AE-1A; Line 18</v>
      </c>
      <c r="I34" s="104">
        <f t="shared" si="1"/>
        <v>21</v>
      </c>
      <c r="J34" s="111"/>
    </row>
    <row r="35" spans="1:10">
      <c r="A35" s="104">
        <f t="shared" si="0"/>
        <v>22</v>
      </c>
      <c r="B35" s="121"/>
      <c r="C35" s="121"/>
      <c r="D35" s="121"/>
      <c r="E35" s="121"/>
      <c r="F35" s="121"/>
      <c r="G35" s="121"/>
      <c r="H35" s="121"/>
      <c r="I35" s="104">
        <f t="shared" si="1"/>
        <v>22</v>
      </c>
    </row>
    <row r="36" spans="1:10" ht="16.5" thickBot="1">
      <c r="A36" s="104">
        <f t="shared" si="0"/>
        <v>23</v>
      </c>
      <c r="B36" s="95" t="s">
        <v>309</v>
      </c>
      <c r="C36" s="121"/>
      <c r="D36" s="121"/>
      <c r="E36" s="121"/>
      <c r="F36" s="256">
        <f>F31+F34</f>
        <v>2488659.4085410507</v>
      </c>
      <c r="G36" s="257"/>
      <c r="H36" s="104" t="str">
        <f>"Line "&amp;A31&amp;" + Line "&amp;A34</f>
        <v>Line 18 + Line 21</v>
      </c>
      <c r="I36" s="104">
        <f t="shared" si="1"/>
        <v>23</v>
      </c>
    </row>
    <row r="37" spans="1:10" ht="16.5" thickTop="1">
      <c r="A37" s="104"/>
      <c r="C37" s="121"/>
      <c r="D37" s="121"/>
      <c r="E37" s="121"/>
      <c r="F37" s="121"/>
      <c r="G37" s="121"/>
      <c r="H37" s="121"/>
    </row>
    <row r="38" spans="1:10" ht="15.75" customHeight="1">
      <c r="A38" s="1205" t="s">
        <v>1010</v>
      </c>
      <c r="B38" s="1349" t="s">
        <v>1088</v>
      </c>
      <c r="C38" s="1349"/>
      <c r="D38" s="1349"/>
      <c r="E38" s="1349"/>
      <c r="F38" s="1349"/>
      <c r="G38" s="1349"/>
      <c r="H38" s="1349"/>
      <c r="J38" s="111"/>
    </row>
    <row r="39" spans="1:10">
      <c r="A39" s="104"/>
      <c r="B39" s="1349"/>
      <c r="C39" s="1349"/>
      <c r="D39" s="1349"/>
      <c r="E39" s="1349"/>
      <c r="F39" s="1349"/>
      <c r="G39" s="1349"/>
      <c r="H39" s="1349"/>
      <c r="J39" s="111"/>
    </row>
    <row r="40" spans="1:10">
      <c r="A40" s="104"/>
      <c r="B40" s="1349"/>
      <c r="C40" s="1349"/>
      <c r="D40" s="1349"/>
      <c r="E40" s="1349"/>
      <c r="F40" s="1349"/>
      <c r="G40" s="1349"/>
      <c r="H40" s="1349"/>
    </row>
    <row r="41" spans="1:10">
      <c r="A41" s="104"/>
      <c r="B41" s="1327"/>
      <c r="C41" s="1327"/>
      <c r="D41" s="1327"/>
      <c r="E41" s="1327"/>
      <c r="F41" s="1327"/>
      <c r="G41" s="1327"/>
      <c r="H41" s="1327"/>
    </row>
    <row r="42" spans="1:10" ht="18.75">
      <c r="A42" s="120">
        <v>1</v>
      </c>
      <c r="B42" s="121" t="s">
        <v>310</v>
      </c>
      <c r="C42" s="121"/>
      <c r="D42" s="121"/>
      <c r="E42" s="121"/>
      <c r="F42" s="121"/>
      <c r="G42" s="121"/>
      <c r="H42" s="121"/>
    </row>
    <row r="43" spans="1:10">
      <c r="B43" s="121" t="s">
        <v>311</v>
      </c>
      <c r="C43" s="121"/>
      <c r="D43" s="121"/>
      <c r="E43" s="121"/>
      <c r="F43" s="121"/>
      <c r="G43" s="121"/>
      <c r="H43" s="121"/>
    </row>
    <row r="44" spans="1:10">
      <c r="B44" s="121"/>
      <c r="C44" s="121"/>
      <c r="D44" s="121"/>
      <c r="E44" s="121"/>
      <c r="F44" s="121"/>
      <c r="G44" s="121"/>
      <c r="H44" s="121"/>
    </row>
    <row r="45" spans="1:10">
      <c r="B45" s="121"/>
      <c r="C45" s="121"/>
      <c r="D45" s="121"/>
      <c r="E45" s="121"/>
      <c r="F45" s="121"/>
      <c r="G45" s="121"/>
      <c r="H45" s="121"/>
    </row>
    <row r="46" spans="1:10">
      <c r="A46" s="1103"/>
      <c r="B46" s="121"/>
    </row>
    <row r="49" spans="1:1">
      <c r="A49" s="1103"/>
    </row>
    <row r="52" spans="1:1">
      <c r="A52" s="1103"/>
    </row>
  </sheetData>
  <mergeCells count="7">
    <mergeCell ref="B38:H40"/>
    <mergeCell ref="B8:H8"/>
    <mergeCell ref="B2:H2"/>
    <mergeCell ref="B3:H3"/>
    <mergeCell ref="B4:H4"/>
    <mergeCell ref="B5:H5"/>
    <mergeCell ref="B6:H6"/>
  </mergeCells>
  <printOptions horizontalCentered="1"/>
  <pageMargins left="0.5" right="0.5" top="0.5" bottom="0.5" header="0.25" footer="0.25"/>
  <pageSetup scale="72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I48"/>
  <sheetViews>
    <sheetView zoomScale="80" zoomScaleNormal="80" workbookViewId="0">
      <selection activeCell="F34" sqref="F34"/>
    </sheetView>
  </sheetViews>
  <sheetFormatPr defaultColWidth="9.140625" defaultRowHeight="15.75"/>
  <cols>
    <col min="1" max="1" width="5.42578125" style="94" customWidth="1"/>
    <col min="2" max="2" width="35.42578125" style="95" customWidth="1"/>
    <col min="3" max="3" width="18.5703125" style="99" customWidth="1"/>
    <col min="4" max="4" width="25.140625" style="100" customWidth="1"/>
    <col min="5" max="5" width="18.5703125" style="95" customWidth="1"/>
    <col min="6" max="6" width="57.140625" style="95" customWidth="1"/>
    <col min="7" max="7" width="5.42578125" style="94" customWidth="1"/>
    <col min="8" max="8" width="24" style="95" customWidth="1"/>
    <col min="9" max="9" width="11" style="95" customWidth="1"/>
    <col min="10" max="10" width="7.42578125" style="95" customWidth="1"/>
    <col min="11" max="11" width="9.42578125" style="95" customWidth="1"/>
    <col min="12" max="12" width="14" style="95" customWidth="1"/>
    <col min="13" max="13" width="13.42578125" style="95" customWidth="1"/>
    <col min="14" max="16384" width="9.140625" style="95"/>
  </cols>
  <sheetData>
    <row r="2" spans="1:9">
      <c r="B2" s="1350" t="s">
        <v>0</v>
      </c>
      <c r="C2" s="1350"/>
      <c r="D2" s="1350"/>
      <c r="E2" s="1350"/>
      <c r="F2" s="1350"/>
    </row>
    <row r="3" spans="1:9">
      <c r="B3" s="1350" t="s">
        <v>305</v>
      </c>
      <c r="C3" s="1350"/>
      <c r="D3" s="1350"/>
      <c r="E3" s="1350"/>
      <c r="F3" s="1350"/>
    </row>
    <row r="4" spans="1:9">
      <c r="B4" s="1350" t="s">
        <v>306</v>
      </c>
      <c r="C4" s="1350"/>
      <c r="D4" s="1350"/>
      <c r="E4" s="1350"/>
      <c r="F4" s="1350"/>
    </row>
    <row r="5" spans="1:9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F5" s="1350"/>
      <c r="H5" s="111"/>
    </row>
    <row r="6" spans="1:9">
      <c r="B6" s="1354" t="s">
        <v>3</v>
      </c>
      <c r="C6" s="1354"/>
      <c r="D6" s="1354"/>
      <c r="E6" s="1354"/>
      <c r="F6" s="1354"/>
    </row>
    <row r="7" spans="1:9">
      <c r="B7" s="96"/>
      <c r="C7" s="97"/>
      <c r="D7" s="98"/>
      <c r="E7" s="96"/>
      <c r="F7" s="96"/>
    </row>
    <row r="8" spans="1:9">
      <c r="B8" s="1350" t="s">
        <v>235</v>
      </c>
      <c r="C8" s="1350"/>
      <c r="D8" s="1350"/>
      <c r="E8" s="1350"/>
      <c r="F8" s="1350"/>
    </row>
    <row r="10" spans="1:9">
      <c r="B10" s="939"/>
      <c r="C10" s="738" t="s">
        <v>80</v>
      </c>
      <c r="D10" s="940"/>
      <c r="E10" s="738"/>
      <c r="F10" s="940"/>
    </row>
    <row r="11" spans="1:9">
      <c r="B11" s="101"/>
      <c r="C11" s="94" t="s">
        <v>236</v>
      </c>
      <c r="D11" s="101"/>
      <c r="E11" s="102" t="s">
        <v>236</v>
      </c>
      <c r="F11" s="103"/>
    </row>
    <row r="12" spans="1:9">
      <c r="A12" s="104" t="s">
        <v>4</v>
      </c>
      <c r="B12" s="105"/>
      <c r="C12" s="94" t="s">
        <v>307</v>
      </c>
      <c r="D12" s="101"/>
      <c r="E12" s="106" t="s">
        <v>307</v>
      </c>
      <c r="F12" s="103"/>
      <c r="G12" s="104" t="s">
        <v>4</v>
      </c>
    </row>
    <row r="13" spans="1:9" ht="18.75">
      <c r="A13" s="104" t="s">
        <v>5</v>
      </c>
      <c r="B13" s="985" t="s">
        <v>123</v>
      </c>
      <c r="C13" s="851" t="s">
        <v>209</v>
      </c>
      <c r="D13" s="985" t="s">
        <v>8</v>
      </c>
      <c r="E13" s="1030" t="s">
        <v>210</v>
      </c>
      <c r="F13" s="985" t="s">
        <v>8</v>
      </c>
      <c r="G13" s="104" t="s">
        <v>5</v>
      </c>
    </row>
    <row r="14" spans="1:9">
      <c r="A14" s="104">
        <v>1</v>
      </c>
      <c r="B14" s="107" t="str">
        <f>"Dec-"&amp;RIGHT(Automation!$B$3-1,2)</f>
        <v>Dec-24</v>
      </c>
      <c r="C14" s="181">
        <v>40125.633999999998</v>
      </c>
      <c r="D14" s="142" t="s">
        <v>211</v>
      </c>
      <c r="E14" s="181">
        <f>C14</f>
        <v>40125.633999999998</v>
      </c>
      <c r="F14" s="142" t="s">
        <v>875</v>
      </c>
      <c r="G14" s="104">
        <f>A14</f>
        <v>1</v>
      </c>
      <c r="H14" s="111"/>
      <c r="I14" s="111"/>
    </row>
    <row r="15" spans="1:9">
      <c r="A15" s="104">
        <f>A14+1</f>
        <v>2</v>
      </c>
      <c r="B15" s="107" t="str">
        <f>"Jan-"&amp;RIGHT(Automation!$B$3,2)</f>
        <v>Jan-25</v>
      </c>
      <c r="C15" s="112">
        <v>40428.063000000002</v>
      </c>
      <c r="D15" s="113"/>
      <c r="E15" s="112">
        <f>C15</f>
        <v>40428.063000000002</v>
      </c>
      <c r="F15" s="113"/>
      <c r="G15" s="104">
        <f>G14+1</f>
        <v>2</v>
      </c>
    </row>
    <row r="16" spans="1:9">
      <c r="A16" s="104">
        <f t="shared" ref="A16:A32" si="0">A15+1</f>
        <v>3</v>
      </c>
      <c r="B16" s="107" t="s">
        <v>212</v>
      </c>
      <c r="C16" s="112">
        <v>40664.476000000002</v>
      </c>
      <c r="D16" s="113"/>
      <c r="E16" s="112">
        <f t="shared" ref="E16:E25" si="1">C16</f>
        <v>40664.476000000002</v>
      </c>
      <c r="F16" s="113"/>
      <c r="G16" s="104">
        <f t="shared" ref="G16:G32" si="2">G15+1</f>
        <v>3</v>
      </c>
    </row>
    <row r="17" spans="1:9">
      <c r="A17" s="104">
        <f t="shared" si="0"/>
        <v>4</v>
      </c>
      <c r="B17" s="107" t="s">
        <v>213</v>
      </c>
      <c r="C17" s="112">
        <v>41032.921000000002</v>
      </c>
      <c r="D17" s="113"/>
      <c r="E17" s="112">
        <f t="shared" si="1"/>
        <v>41032.921000000002</v>
      </c>
      <c r="F17" s="113"/>
      <c r="G17" s="104">
        <f t="shared" si="2"/>
        <v>4</v>
      </c>
    </row>
    <row r="18" spans="1:9">
      <c r="A18" s="104">
        <f t="shared" si="0"/>
        <v>5</v>
      </c>
      <c r="B18" s="107" t="s">
        <v>214</v>
      </c>
      <c r="C18" s="112">
        <v>41335.35</v>
      </c>
      <c r="D18" s="113"/>
      <c r="E18" s="112">
        <f t="shared" si="1"/>
        <v>41335.35</v>
      </c>
      <c r="F18" s="113"/>
      <c r="G18" s="104">
        <f t="shared" si="2"/>
        <v>5</v>
      </c>
    </row>
    <row r="19" spans="1:9">
      <c r="A19" s="104">
        <f t="shared" si="0"/>
        <v>6</v>
      </c>
      <c r="B19" s="107" t="s">
        <v>160</v>
      </c>
      <c r="C19" s="112">
        <v>41637.779000000002</v>
      </c>
      <c r="D19" s="113"/>
      <c r="E19" s="112">
        <f t="shared" si="1"/>
        <v>41637.779000000002</v>
      </c>
      <c r="F19" s="113"/>
      <c r="G19" s="104">
        <f t="shared" si="2"/>
        <v>6</v>
      </c>
    </row>
    <row r="20" spans="1:9">
      <c r="A20" s="104">
        <f>A19+1</f>
        <v>7</v>
      </c>
      <c r="B20" s="107" t="s">
        <v>215</v>
      </c>
      <c r="C20" s="112">
        <v>41940.207000000002</v>
      </c>
      <c r="D20" s="113"/>
      <c r="E20" s="112">
        <f t="shared" si="1"/>
        <v>41940.207000000002</v>
      </c>
      <c r="F20" s="113"/>
      <c r="G20" s="104">
        <f>G19+1</f>
        <v>7</v>
      </c>
    </row>
    <row r="21" spans="1:9">
      <c r="A21" s="104">
        <f t="shared" si="0"/>
        <v>8</v>
      </c>
      <c r="B21" s="107" t="s">
        <v>216</v>
      </c>
      <c r="C21" s="112">
        <v>42242.635999999999</v>
      </c>
      <c r="D21" s="113"/>
      <c r="E21" s="112">
        <f t="shared" si="1"/>
        <v>42242.635999999999</v>
      </c>
      <c r="F21" s="113"/>
      <c r="G21" s="104">
        <f t="shared" si="2"/>
        <v>8</v>
      </c>
    </row>
    <row r="22" spans="1:9">
      <c r="A22" s="104">
        <f t="shared" si="0"/>
        <v>9</v>
      </c>
      <c r="B22" s="107" t="s">
        <v>217</v>
      </c>
      <c r="C22" s="112">
        <v>42545.065000000002</v>
      </c>
      <c r="D22" s="113"/>
      <c r="E22" s="112">
        <f t="shared" si="1"/>
        <v>42545.065000000002</v>
      </c>
      <c r="F22" s="113"/>
      <c r="G22" s="104">
        <f t="shared" si="2"/>
        <v>9</v>
      </c>
    </row>
    <row r="23" spans="1:9">
      <c r="A23" s="104">
        <f t="shared" si="0"/>
        <v>10</v>
      </c>
      <c r="B23" s="107" t="s">
        <v>218</v>
      </c>
      <c r="C23" s="112">
        <v>42847.493999999999</v>
      </c>
      <c r="D23" s="113"/>
      <c r="E23" s="112">
        <f t="shared" si="1"/>
        <v>42847.493999999999</v>
      </c>
      <c r="F23" s="113"/>
      <c r="G23" s="104">
        <f t="shared" si="2"/>
        <v>10</v>
      </c>
    </row>
    <row r="24" spans="1:9">
      <c r="A24" s="104">
        <f t="shared" si="0"/>
        <v>11</v>
      </c>
      <c r="B24" s="107" t="s">
        <v>219</v>
      </c>
      <c r="C24" s="112">
        <v>43149.923000000003</v>
      </c>
      <c r="D24" s="113"/>
      <c r="E24" s="112">
        <f t="shared" si="1"/>
        <v>43149.923000000003</v>
      </c>
      <c r="F24" s="113"/>
      <c r="G24" s="104">
        <f t="shared" si="2"/>
        <v>11</v>
      </c>
    </row>
    <row r="25" spans="1:9">
      <c r="A25" s="104">
        <f t="shared" si="0"/>
        <v>12</v>
      </c>
      <c r="B25" s="107" t="s">
        <v>220</v>
      </c>
      <c r="C25" s="112">
        <v>43452.351999999999</v>
      </c>
      <c r="D25" s="113"/>
      <c r="E25" s="112">
        <f t="shared" si="1"/>
        <v>43452.351999999999</v>
      </c>
      <c r="F25" s="113"/>
      <c r="G25" s="104">
        <f t="shared" si="2"/>
        <v>12</v>
      </c>
    </row>
    <row r="26" spans="1:9">
      <c r="A26" s="104">
        <f t="shared" si="0"/>
        <v>13</v>
      </c>
      <c r="B26" s="996" t="str">
        <f>"Dec-"&amp;RIGHT(Automation!$B$3,2)</f>
        <v>Dec-25</v>
      </c>
      <c r="C26" s="1037">
        <v>43754.781000000003</v>
      </c>
      <c r="D26" s="991" t="s">
        <v>211</v>
      </c>
      <c r="E26" s="1037">
        <f>C26</f>
        <v>43754.781000000003</v>
      </c>
      <c r="F26" s="991" t="s">
        <v>211</v>
      </c>
      <c r="G26" s="104">
        <f t="shared" si="2"/>
        <v>13</v>
      </c>
      <c r="I26" s="111"/>
    </row>
    <row r="27" spans="1:9">
      <c r="A27" s="104">
        <f t="shared" si="0"/>
        <v>14</v>
      </c>
      <c r="B27" s="115"/>
      <c r="C27" s="785"/>
      <c r="D27" s="939"/>
      <c r="E27" s="116"/>
      <c r="F27" s="939"/>
      <c r="G27" s="104">
        <f t="shared" si="2"/>
        <v>14</v>
      </c>
    </row>
    <row r="28" spans="1:9">
      <c r="A28" s="104">
        <f t="shared" si="0"/>
        <v>15</v>
      </c>
      <c r="B28" s="115" t="s">
        <v>221</v>
      </c>
      <c r="C28" s="117">
        <f>SUM(C14:C26)</f>
        <v>545156.6810000001</v>
      </c>
      <c r="D28" s="179" t="str">
        <f>"Sum Lines "&amp;A14&amp;" thru "&amp;A26</f>
        <v>Sum Lines 1 thru 13</v>
      </c>
      <c r="E28" s="117">
        <f>SUM(E14:E26)</f>
        <v>545156.6810000001</v>
      </c>
      <c r="F28" s="143" t="str">
        <f>"Sum Lines "&amp;A14&amp;" thru "&amp;A26</f>
        <v>Sum Lines 1 thru 13</v>
      </c>
      <c r="G28" s="104">
        <f t="shared" si="2"/>
        <v>15</v>
      </c>
    </row>
    <row r="29" spans="1:9">
      <c r="A29" s="104">
        <f t="shared" si="0"/>
        <v>16</v>
      </c>
      <c r="B29" s="986"/>
      <c r="C29" s="1032"/>
      <c r="D29" s="1044"/>
      <c r="E29" s="1032"/>
      <c r="F29" s="986"/>
      <c r="G29" s="104">
        <f t="shared" si="2"/>
        <v>16</v>
      </c>
    </row>
    <row r="30" spans="1:9">
      <c r="A30" s="104">
        <f t="shared" si="0"/>
        <v>17</v>
      </c>
      <c r="B30" s="115"/>
      <c r="C30" s="117"/>
      <c r="D30" s="186"/>
      <c r="E30" s="117"/>
      <c r="F30" s="115"/>
      <c r="G30" s="104">
        <f t="shared" si="2"/>
        <v>17</v>
      </c>
    </row>
    <row r="31" spans="1:9">
      <c r="A31" s="104">
        <f t="shared" si="0"/>
        <v>18</v>
      </c>
      <c r="B31" s="115" t="s">
        <v>222</v>
      </c>
      <c r="C31" s="117">
        <f>C28/13</f>
        <v>41935.129307692318</v>
      </c>
      <c r="D31" s="179" t="str">
        <f>"Average of Lines "&amp;A14&amp;" thru "&amp;A26</f>
        <v>Average of Lines 1 thru 13</v>
      </c>
      <c r="E31" s="117">
        <f>E28/13</f>
        <v>41935.129307692318</v>
      </c>
      <c r="F31" s="143" t="str">
        <f>"Average of Lines "&amp;A14&amp;" thru "&amp;A26</f>
        <v>Average of Lines 1 thru 13</v>
      </c>
      <c r="G31" s="104">
        <f t="shared" si="2"/>
        <v>18</v>
      </c>
      <c r="H31" s="111"/>
      <c r="I31" s="111"/>
    </row>
    <row r="32" spans="1:9">
      <c r="A32" s="104">
        <f t="shared" si="0"/>
        <v>19</v>
      </c>
      <c r="B32" s="986"/>
      <c r="C32" s="1033"/>
      <c r="D32" s="986"/>
      <c r="E32" s="1033"/>
      <c r="F32" s="986"/>
      <c r="G32" s="104">
        <f t="shared" si="2"/>
        <v>19</v>
      </c>
    </row>
    <row r="33" spans="1:8">
      <c r="A33" s="104"/>
      <c r="C33" s="119"/>
      <c r="D33" s="95"/>
      <c r="E33" s="119"/>
    </row>
    <row r="34" spans="1:8">
      <c r="C34" s="119"/>
      <c r="D34" s="95"/>
      <c r="E34" s="119"/>
    </row>
    <row r="35" spans="1:8" ht="18.75">
      <c r="A35" s="120">
        <v>1</v>
      </c>
      <c r="B35" s="121" t="s">
        <v>312</v>
      </c>
      <c r="C35" s="119"/>
      <c r="D35" s="95"/>
      <c r="E35" s="119"/>
    </row>
    <row r="36" spans="1:8">
      <c r="B36" s="121"/>
      <c r="C36" s="119"/>
      <c r="D36" s="95"/>
      <c r="E36" s="119"/>
    </row>
    <row r="37" spans="1:8" ht="18.75">
      <c r="A37" s="120"/>
      <c r="B37" s="121"/>
      <c r="C37" s="119"/>
      <c r="D37" s="95"/>
      <c r="E37" s="119"/>
      <c r="H37" s="111"/>
    </row>
    <row r="38" spans="1:8">
      <c r="B38" s="1146"/>
      <c r="C38" s="119"/>
      <c r="D38" s="95"/>
      <c r="E38" s="119"/>
    </row>
    <row r="39" spans="1:8">
      <c r="B39" s="121"/>
      <c r="C39" s="122"/>
      <c r="E39" s="119"/>
    </row>
    <row r="40" spans="1:8">
      <c r="B40" s="190"/>
      <c r="C40" s="122"/>
      <c r="E40" s="119"/>
    </row>
    <row r="41" spans="1:8">
      <c r="B41" s="190"/>
      <c r="C41" s="122"/>
      <c r="E41" s="119"/>
    </row>
    <row r="42" spans="1:8">
      <c r="B42" s="121"/>
      <c r="C42" s="122"/>
      <c r="E42" s="119"/>
    </row>
    <row r="43" spans="1:8">
      <c r="B43" s="121"/>
      <c r="C43" s="122"/>
      <c r="E43" s="119"/>
    </row>
    <row r="44" spans="1:8">
      <c r="C44" s="122"/>
      <c r="E44" s="119"/>
    </row>
    <row r="45" spans="1:8">
      <c r="C45" s="122"/>
      <c r="E45" s="119"/>
    </row>
    <row r="46" spans="1:8">
      <c r="C46" s="122"/>
      <c r="E46" s="119"/>
    </row>
    <row r="47" spans="1:8">
      <c r="C47" s="122"/>
      <c r="E47" s="119"/>
    </row>
    <row r="48" spans="1:8">
      <c r="C48" s="122"/>
      <c r="E48" s="119"/>
    </row>
  </sheetData>
  <mergeCells count="6">
    <mergeCell ref="B8:F8"/>
    <mergeCell ref="B2:F2"/>
    <mergeCell ref="B3:F3"/>
    <mergeCell ref="B4:F4"/>
    <mergeCell ref="B5:F5"/>
    <mergeCell ref="B6:F6"/>
  </mergeCells>
  <printOptions horizontalCentered="1"/>
  <pageMargins left="0.5" right="0.5" top="0.5" bottom="0.5" header="0.25" footer="0.25"/>
  <pageSetup scale="77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O174"/>
  <sheetViews>
    <sheetView topLeftCell="A4" zoomScale="80" zoomScaleNormal="80" workbookViewId="0">
      <selection activeCell="Q30" sqref="Q30"/>
    </sheetView>
  </sheetViews>
  <sheetFormatPr defaultColWidth="9.140625" defaultRowHeight="15.75"/>
  <cols>
    <col min="1" max="1" width="5.140625" style="104" customWidth="1"/>
    <col min="2" max="2" width="11.140625" style="121" customWidth="1"/>
    <col min="3" max="3" width="32.5703125" style="121" customWidth="1"/>
    <col min="4" max="11" width="18.5703125" style="165" customWidth="1"/>
    <col min="12" max="12" width="24" style="165" customWidth="1"/>
    <col min="13" max="13" width="5.140625" style="104" customWidth="1"/>
    <col min="14" max="16384" width="9.140625" style="121"/>
  </cols>
  <sheetData>
    <row r="2" spans="1:13" s="95" customFormat="1">
      <c r="A2" s="94"/>
      <c r="B2" s="1350" t="s">
        <v>0</v>
      </c>
      <c r="C2" s="1350"/>
      <c r="D2" s="1350"/>
      <c r="E2" s="1350"/>
      <c r="F2" s="1350"/>
      <c r="G2" s="1350"/>
      <c r="H2" s="1350"/>
      <c r="I2" s="1350"/>
      <c r="J2" s="1350"/>
      <c r="K2" s="1350"/>
      <c r="L2" s="1350"/>
      <c r="M2" s="94"/>
    </row>
    <row r="3" spans="1:13" s="95" customFormat="1">
      <c r="A3" s="94"/>
      <c r="B3" s="1350" t="s">
        <v>241</v>
      </c>
      <c r="C3" s="1350"/>
      <c r="D3" s="1350"/>
      <c r="E3" s="1350"/>
      <c r="F3" s="1350"/>
      <c r="G3" s="1350"/>
      <c r="H3" s="1350"/>
      <c r="I3" s="1350"/>
      <c r="J3" s="1350"/>
      <c r="K3" s="1350"/>
      <c r="L3" s="1350"/>
      <c r="M3" s="94"/>
    </row>
    <row r="4" spans="1:13">
      <c r="B4" s="1350" t="s">
        <v>313</v>
      </c>
      <c r="C4" s="1350"/>
      <c r="D4" s="1350"/>
      <c r="E4" s="1350"/>
      <c r="F4" s="1350"/>
      <c r="G4" s="1350"/>
      <c r="H4" s="1350"/>
      <c r="I4" s="1350"/>
      <c r="J4" s="1350"/>
      <c r="K4" s="1350"/>
      <c r="L4" s="1350"/>
    </row>
    <row r="5" spans="1:13">
      <c r="B5" s="1350" t="s">
        <v>306</v>
      </c>
      <c r="C5" s="1350"/>
      <c r="D5" s="1350"/>
      <c r="E5" s="1350"/>
      <c r="F5" s="1350"/>
      <c r="G5" s="1350"/>
      <c r="H5" s="1350"/>
      <c r="I5" s="1350"/>
      <c r="J5" s="1350"/>
      <c r="K5" s="1350"/>
      <c r="L5" s="1350"/>
    </row>
    <row r="6" spans="1:13">
      <c r="B6" s="1350" t="str">
        <f>"BALANCES AS OF 12/31/"&amp;Automation!$B$3-1</f>
        <v>BALANCES AS OF 12/31/2024</v>
      </c>
      <c r="C6" s="1350"/>
      <c r="D6" s="1350"/>
      <c r="E6" s="1350"/>
      <c r="F6" s="1350"/>
      <c r="G6" s="1350"/>
      <c r="H6" s="1350"/>
      <c r="I6" s="1350"/>
      <c r="J6" s="1350"/>
      <c r="K6" s="1350"/>
      <c r="L6" s="1350"/>
    </row>
    <row r="7" spans="1:13">
      <c r="B7" s="1354" t="s">
        <v>3</v>
      </c>
      <c r="C7" s="1350"/>
      <c r="D7" s="1350"/>
      <c r="E7" s="1350"/>
      <c r="F7" s="1350"/>
      <c r="G7" s="1350"/>
      <c r="H7" s="1350"/>
      <c r="I7" s="1350"/>
      <c r="J7" s="1350"/>
      <c r="K7" s="1350"/>
      <c r="L7" s="1350"/>
    </row>
    <row r="8" spans="1:13">
      <c r="C8" s="96"/>
      <c r="D8" s="97"/>
      <c r="E8" s="150"/>
      <c r="F8" s="150"/>
      <c r="G8" s="150"/>
      <c r="H8" s="150"/>
      <c r="I8" s="150"/>
      <c r="J8" s="150"/>
      <c r="K8" s="150"/>
      <c r="L8" s="150"/>
    </row>
    <row r="9" spans="1:13" s="94" customFormat="1">
      <c r="B9" s="954"/>
      <c r="C9" s="943"/>
      <c r="D9" s="944" t="s">
        <v>243</v>
      </c>
      <c r="E9" s="945" t="s">
        <v>244</v>
      </c>
      <c r="F9" s="945" t="s">
        <v>245</v>
      </c>
      <c r="G9" s="945" t="s">
        <v>246</v>
      </c>
      <c r="H9" s="945" t="s">
        <v>247</v>
      </c>
      <c r="I9" s="945" t="s">
        <v>248</v>
      </c>
      <c r="J9" s="945" t="s">
        <v>249</v>
      </c>
      <c r="K9" s="860" t="s">
        <v>250</v>
      </c>
      <c r="L9" s="940"/>
    </row>
    <row r="10" spans="1:13">
      <c r="B10" s="187"/>
      <c r="C10" s="103"/>
      <c r="D10" s="152"/>
      <c r="E10" s="153"/>
      <c r="F10" s="188"/>
      <c r="G10" s="153"/>
      <c r="H10" s="153"/>
      <c r="I10" s="153"/>
      <c r="J10" s="153"/>
      <c r="K10" s="189" t="s">
        <v>80</v>
      </c>
      <c r="L10" s="151"/>
    </row>
    <row r="11" spans="1:13">
      <c r="B11" s="187"/>
      <c r="C11" s="103"/>
      <c r="D11" s="152"/>
      <c r="E11" s="153" t="s">
        <v>251</v>
      </c>
      <c r="F11" s="188" t="s">
        <v>232</v>
      </c>
      <c r="G11" s="153" t="s">
        <v>236</v>
      </c>
      <c r="H11" s="153" t="s">
        <v>236</v>
      </c>
      <c r="I11" s="153" t="s">
        <v>236</v>
      </c>
      <c r="J11" s="153" t="s">
        <v>236</v>
      </c>
      <c r="K11" s="188" t="s">
        <v>236</v>
      </c>
      <c r="L11" s="143"/>
    </row>
    <row r="12" spans="1:13">
      <c r="B12" s="957"/>
      <c r="C12" s="118"/>
      <c r="D12" s="154" t="s">
        <v>80</v>
      </c>
      <c r="E12" s="153" t="s">
        <v>314</v>
      </c>
      <c r="F12" s="153" t="s">
        <v>314</v>
      </c>
      <c r="G12" s="153" t="s">
        <v>314</v>
      </c>
      <c r="H12" s="153" t="s">
        <v>314</v>
      </c>
      <c r="I12" s="153" t="s">
        <v>314</v>
      </c>
      <c r="J12" s="153" t="s">
        <v>314</v>
      </c>
      <c r="K12" s="188" t="s">
        <v>307</v>
      </c>
      <c r="L12" s="101"/>
    </row>
    <row r="13" spans="1:13">
      <c r="A13" s="104" t="s">
        <v>4</v>
      </c>
      <c r="B13" s="953"/>
      <c r="C13" s="115"/>
      <c r="D13" s="154" t="s">
        <v>236</v>
      </c>
      <c r="E13" s="153" t="s">
        <v>315</v>
      </c>
      <c r="F13" s="153" t="s">
        <v>315</v>
      </c>
      <c r="G13" s="153" t="s">
        <v>315</v>
      </c>
      <c r="H13" s="153" t="s">
        <v>315</v>
      </c>
      <c r="I13" s="153" t="s">
        <v>315</v>
      </c>
      <c r="J13" s="153" t="s">
        <v>315</v>
      </c>
      <c r="K13" s="188" t="s">
        <v>282</v>
      </c>
      <c r="L13" s="101"/>
      <c r="M13" s="104" t="s">
        <v>4</v>
      </c>
    </row>
    <row r="14" spans="1:13">
      <c r="A14" s="104" t="s">
        <v>5</v>
      </c>
      <c r="B14" s="988" t="s">
        <v>255</v>
      </c>
      <c r="C14" s="985" t="s">
        <v>256</v>
      </c>
      <c r="D14" s="1054" t="s">
        <v>314</v>
      </c>
      <c r="E14" s="1047" t="s">
        <v>257</v>
      </c>
      <c r="F14" s="1047" t="s">
        <v>258</v>
      </c>
      <c r="G14" s="1047" t="s">
        <v>316</v>
      </c>
      <c r="H14" s="1047" t="s">
        <v>317</v>
      </c>
      <c r="I14" s="1047" t="s">
        <v>318</v>
      </c>
      <c r="J14" s="1047" t="s">
        <v>261</v>
      </c>
      <c r="K14" s="1030" t="s">
        <v>262</v>
      </c>
      <c r="L14" s="985" t="s">
        <v>8</v>
      </c>
      <c r="M14" s="104" t="s">
        <v>5</v>
      </c>
    </row>
    <row r="15" spans="1:13">
      <c r="B15" s="118"/>
      <c r="C15" s="118" t="s">
        <v>263</v>
      </c>
      <c r="D15" s="118"/>
      <c r="E15" s="118"/>
      <c r="F15" s="118"/>
      <c r="G15" s="118"/>
      <c r="H15" s="118"/>
      <c r="I15" s="118"/>
      <c r="J15" s="118"/>
      <c r="K15" s="156"/>
      <c r="L15" s="143"/>
    </row>
    <row r="16" spans="1:13">
      <c r="A16" s="104">
        <v>1</v>
      </c>
      <c r="B16" s="166">
        <v>303</v>
      </c>
      <c r="C16" s="61" t="s">
        <v>264</v>
      </c>
      <c r="D16" s="795">
        <v>0</v>
      </c>
      <c r="E16" s="795">
        <v>0</v>
      </c>
      <c r="F16" s="795">
        <v>0</v>
      </c>
      <c r="G16" s="795">
        <v>0</v>
      </c>
      <c r="H16" s="795">
        <v>0</v>
      </c>
      <c r="I16" s="795">
        <v>0</v>
      </c>
      <c r="J16" s="795">
        <v>0</v>
      </c>
      <c r="K16" s="126">
        <f>SUM(D16:J16)</f>
        <v>0</v>
      </c>
      <c r="L16" s="143" t="s">
        <v>211</v>
      </c>
      <c r="M16" s="104">
        <f>A16</f>
        <v>1</v>
      </c>
    </row>
    <row r="17" spans="1:15">
      <c r="A17" s="104">
        <f>A16+1</f>
        <v>2</v>
      </c>
      <c r="B17" s="167">
        <v>310.10000000000002</v>
      </c>
      <c r="C17" s="61" t="s">
        <v>265</v>
      </c>
      <c r="D17" s="797">
        <v>0</v>
      </c>
      <c r="E17" s="798">
        <v>0</v>
      </c>
      <c r="F17" s="798">
        <v>0</v>
      </c>
      <c r="G17" s="798">
        <v>0</v>
      </c>
      <c r="H17" s="798">
        <v>0</v>
      </c>
      <c r="I17" s="798">
        <v>0</v>
      </c>
      <c r="J17" s="798">
        <v>0</v>
      </c>
      <c r="K17" s="127">
        <f>SUM(D17:J17)</f>
        <v>0</v>
      </c>
      <c r="L17" s="143" t="s">
        <v>211</v>
      </c>
      <c r="M17" s="104">
        <f>M16+1</f>
        <v>2</v>
      </c>
    </row>
    <row r="18" spans="1:15">
      <c r="A18" s="104">
        <f t="shared" ref="A18:A39" si="0">A17+1</f>
        <v>3</v>
      </c>
      <c r="B18" s="166">
        <v>340</v>
      </c>
      <c r="C18" s="168" t="s">
        <v>266</v>
      </c>
      <c r="D18" s="797">
        <v>0</v>
      </c>
      <c r="E18" s="798">
        <v>1.0564053960000002</v>
      </c>
      <c r="F18" s="798">
        <v>0</v>
      </c>
      <c r="G18" s="798">
        <v>0</v>
      </c>
      <c r="H18" s="798">
        <v>0</v>
      </c>
      <c r="I18" s="798">
        <v>0</v>
      </c>
      <c r="J18" s="798">
        <v>0</v>
      </c>
      <c r="K18" s="158">
        <f>SUM(D18:J18)</f>
        <v>1.0564053960000002</v>
      </c>
      <c r="L18" s="143" t="s">
        <v>211</v>
      </c>
      <c r="M18" s="104">
        <f t="shared" ref="M18:M39" si="1">M17+1</f>
        <v>3</v>
      </c>
    </row>
    <row r="19" spans="1:15">
      <c r="A19" s="104">
        <f t="shared" si="0"/>
        <v>4</v>
      </c>
      <c r="B19" s="166">
        <v>360</v>
      </c>
      <c r="C19" s="168" t="s">
        <v>266</v>
      </c>
      <c r="D19" s="797">
        <v>0</v>
      </c>
      <c r="E19" s="798">
        <v>0</v>
      </c>
      <c r="F19" s="798">
        <v>46.146360000000001</v>
      </c>
      <c r="G19" s="798">
        <v>0</v>
      </c>
      <c r="H19" s="798">
        <v>0</v>
      </c>
      <c r="I19" s="798">
        <v>0</v>
      </c>
      <c r="J19" s="798">
        <v>0</v>
      </c>
      <c r="K19" s="158">
        <f>SUM(D19:J19)</f>
        <v>46.146360000000001</v>
      </c>
      <c r="L19" s="143" t="s">
        <v>211</v>
      </c>
      <c r="M19" s="104">
        <f t="shared" si="1"/>
        <v>4</v>
      </c>
    </row>
    <row r="20" spans="1:15">
      <c r="A20" s="104">
        <f t="shared" si="0"/>
        <v>5</v>
      </c>
      <c r="B20" s="166">
        <v>361</v>
      </c>
      <c r="C20" s="61" t="s">
        <v>267</v>
      </c>
      <c r="D20" s="797">
        <v>0</v>
      </c>
      <c r="E20" s="798">
        <v>0</v>
      </c>
      <c r="F20" s="798">
        <v>839.17028317790084</v>
      </c>
      <c r="G20" s="798">
        <v>0</v>
      </c>
      <c r="H20" s="798">
        <v>0</v>
      </c>
      <c r="I20" s="798">
        <v>0</v>
      </c>
      <c r="J20" s="798">
        <v>0</v>
      </c>
      <c r="K20" s="158">
        <f>SUM(D20:J20)</f>
        <v>839.17028317790084</v>
      </c>
      <c r="L20" s="143" t="s">
        <v>211</v>
      </c>
      <c r="M20" s="104">
        <f t="shared" si="1"/>
        <v>5</v>
      </c>
    </row>
    <row r="21" spans="1:15">
      <c r="A21" s="104">
        <f t="shared" si="0"/>
        <v>6</v>
      </c>
      <c r="B21" s="143"/>
      <c r="C21" s="118"/>
      <c r="D21" s="118"/>
      <c r="E21" s="118"/>
      <c r="F21" s="118"/>
      <c r="G21" s="118"/>
      <c r="H21" s="118"/>
      <c r="I21" s="118"/>
      <c r="J21" s="118"/>
      <c r="K21" s="158"/>
      <c r="L21" s="143"/>
      <c r="M21" s="104">
        <f t="shared" si="1"/>
        <v>6</v>
      </c>
    </row>
    <row r="22" spans="1:15" s="95" customFormat="1">
      <c r="A22" s="104">
        <f t="shared" si="0"/>
        <v>7</v>
      </c>
      <c r="B22" s="1111" t="s">
        <v>268</v>
      </c>
      <c r="C22" s="1112" t="s">
        <v>269</v>
      </c>
      <c r="D22" s="1113">
        <f>SUM(D16:D21)</f>
        <v>0</v>
      </c>
      <c r="E22" s="1113">
        <f>SUM(E16:E21)</f>
        <v>1.0564053960000002</v>
      </c>
      <c r="F22" s="1113">
        <f>SUM(F16:F21)</f>
        <v>885.3166431779008</v>
      </c>
      <c r="G22" s="1113">
        <f t="shared" ref="G22:I22" si="2">SUM(G16:G21)</f>
        <v>0</v>
      </c>
      <c r="H22" s="1113">
        <f t="shared" si="2"/>
        <v>0</v>
      </c>
      <c r="I22" s="1113">
        <f t="shared" si="2"/>
        <v>0</v>
      </c>
      <c r="J22" s="1113">
        <f>SUM(J16:J21)</f>
        <v>0</v>
      </c>
      <c r="K22" s="1114">
        <f>SUM(K16:K21)</f>
        <v>886.37304857390086</v>
      </c>
      <c r="L22" s="1115" t="str">
        <f>"Sum Lines "&amp;A16&amp;" thru "&amp;A20</f>
        <v>Sum Lines 1 thru 5</v>
      </c>
      <c r="M22" s="104">
        <f t="shared" si="1"/>
        <v>7</v>
      </c>
    </row>
    <row r="23" spans="1:15">
      <c r="A23" s="104">
        <f t="shared" si="0"/>
        <v>8</v>
      </c>
      <c r="B23" s="143"/>
      <c r="C23" s="118"/>
      <c r="D23" s="799"/>
      <c r="E23" s="793"/>
      <c r="F23" s="793"/>
      <c r="G23" s="793"/>
      <c r="H23" s="793"/>
      <c r="I23" s="793"/>
      <c r="J23" s="793"/>
      <c r="K23" s="191"/>
      <c r="L23" s="143"/>
      <c r="M23" s="104">
        <f t="shared" si="1"/>
        <v>8</v>
      </c>
    </row>
    <row r="24" spans="1:15">
      <c r="A24" s="104">
        <f t="shared" si="0"/>
        <v>9</v>
      </c>
      <c r="B24" s="166">
        <v>350</v>
      </c>
      <c r="C24" s="61" t="s">
        <v>266</v>
      </c>
      <c r="D24" s="795">
        <v>36274.456230000011</v>
      </c>
      <c r="E24" s="796">
        <v>0</v>
      </c>
      <c r="F24" s="795">
        <v>0</v>
      </c>
      <c r="G24" s="795">
        <v>0</v>
      </c>
      <c r="H24" s="795">
        <v>0</v>
      </c>
      <c r="I24" s="796">
        <v>0</v>
      </c>
      <c r="J24" s="796">
        <v>-410.48312322399994</v>
      </c>
      <c r="K24" s="126">
        <f>SUM(D24:J24)</f>
        <v>35863.973106776008</v>
      </c>
      <c r="L24" s="143" t="s">
        <v>211</v>
      </c>
      <c r="M24" s="104">
        <f t="shared" si="1"/>
        <v>9</v>
      </c>
    </row>
    <row r="25" spans="1:15">
      <c r="A25" s="104">
        <f t="shared" si="0"/>
        <v>10</v>
      </c>
      <c r="B25" s="166">
        <v>351.1</v>
      </c>
      <c r="C25" s="61" t="s">
        <v>1011</v>
      </c>
      <c r="D25" s="799">
        <v>0</v>
      </c>
      <c r="E25" s="798">
        <v>0</v>
      </c>
      <c r="F25" s="798">
        <v>0</v>
      </c>
      <c r="G25" s="799">
        <v>0</v>
      </c>
      <c r="H25" s="797">
        <v>0</v>
      </c>
      <c r="I25" s="798">
        <v>0</v>
      </c>
      <c r="J25" s="793">
        <v>0</v>
      </c>
      <c r="K25" s="158">
        <f t="shared" ref="K25:K27" si="3">SUM(D25:J25)</f>
        <v>0</v>
      </c>
      <c r="L25" s="143" t="s">
        <v>211</v>
      </c>
      <c r="M25" s="104">
        <f t="shared" si="1"/>
        <v>10</v>
      </c>
      <c r="N25" s="111"/>
    </row>
    <row r="26" spans="1:15">
      <c r="A26" s="104">
        <f t="shared" si="0"/>
        <v>11</v>
      </c>
      <c r="B26" s="166">
        <v>351.2</v>
      </c>
      <c r="C26" s="61" t="s">
        <v>1012</v>
      </c>
      <c r="D26" s="799">
        <v>720.5829</v>
      </c>
      <c r="E26" s="798">
        <v>0</v>
      </c>
      <c r="F26" s="798">
        <v>0</v>
      </c>
      <c r="G26" s="799">
        <v>0</v>
      </c>
      <c r="H26" s="797">
        <v>0</v>
      </c>
      <c r="I26" s="798">
        <v>0</v>
      </c>
      <c r="J26" s="793">
        <v>0</v>
      </c>
      <c r="K26" s="158">
        <f t="shared" si="3"/>
        <v>720.5829</v>
      </c>
      <c r="L26" s="143" t="s">
        <v>211</v>
      </c>
      <c r="M26" s="104">
        <f t="shared" si="1"/>
        <v>11</v>
      </c>
    </row>
    <row r="27" spans="1:15">
      <c r="A27" s="104">
        <f t="shared" si="0"/>
        <v>12</v>
      </c>
      <c r="B27" s="166">
        <v>351.3</v>
      </c>
      <c r="C27" s="61" t="s">
        <v>1013</v>
      </c>
      <c r="D27" s="799">
        <v>90305.31813</v>
      </c>
      <c r="E27" s="798">
        <v>0</v>
      </c>
      <c r="F27" s="798">
        <v>0</v>
      </c>
      <c r="G27" s="799">
        <v>0</v>
      </c>
      <c r="H27" s="797">
        <v>0</v>
      </c>
      <c r="I27" s="798">
        <v>0</v>
      </c>
      <c r="J27" s="793">
        <v>0</v>
      </c>
      <c r="K27" s="158">
        <f t="shared" si="3"/>
        <v>90305.31813</v>
      </c>
      <c r="L27" s="143" t="s">
        <v>211</v>
      </c>
      <c r="M27" s="104">
        <f t="shared" si="1"/>
        <v>12</v>
      </c>
    </row>
    <row r="28" spans="1:15">
      <c r="A28" s="104">
        <f t="shared" si="0"/>
        <v>13</v>
      </c>
      <c r="B28" s="166">
        <v>352</v>
      </c>
      <c r="C28" s="61" t="s">
        <v>267</v>
      </c>
      <c r="D28" s="799">
        <v>178324.02061480677</v>
      </c>
      <c r="E28" s="798">
        <v>0</v>
      </c>
      <c r="F28" s="798">
        <v>0</v>
      </c>
      <c r="G28" s="799">
        <v>-659.50825065986305</v>
      </c>
      <c r="H28" s="797">
        <v>0</v>
      </c>
      <c r="I28" s="798">
        <v>0</v>
      </c>
      <c r="J28" s="793">
        <v>-29862.490541050898</v>
      </c>
      <c r="K28" s="158">
        <f>SUM(D28:J28)</f>
        <v>147802.021823096</v>
      </c>
      <c r="L28" s="143" t="s">
        <v>211</v>
      </c>
      <c r="M28" s="104">
        <f t="shared" si="1"/>
        <v>13</v>
      </c>
      <c r="O28" s="130"/>
    </row>
    <row r="29" spans="1:15">
      <c r="A29" s="104">
        <f t="shared" si="0"/>
        <v>14</v>
      </c>
      <c r="B29" s="166">
        <v>353</v>
      </c>
      <c r="C29" s="61" t="s">
        <v>270</v>
      </c>
      <c r="D29" s="799">
        <v>752738.61487165361</v>
      </c>
      <c r="E29" s="798">
        <v>0</v>
      </c>
      <c r="F29" s="798">
        <v>0</v>
      </c>
      <c r="G29" s="799">
        <v>-4722.7438212161023</v>
      </c>
      <c r="H29" s="797">
        <v>-700.2994833064505</v>
      </c>
      <c r="I29" s="798">
        <v>0</v>
      </c>
      <c r="J29" s="793">
        <v>-1893.5235277366114</v>
      </c>
      <c r="K29" s="158">
        <f t="shared" ref="K29:K35" si="4">SUM(D29:J29)</f>
        <v>745422.04803939443</v>
      </c>
      <c r="L29" s="143" t="s">
        <v>211</v>
      </c>
      <c r="M29" s="104">
        <f t="shared" si="1"/>
        <v>14</v>
      </c>
    </row>
    <row r="30" spans="1:15">
      <c r="A30" s="104">
        <f t="shared" si="0"/>
        <v>15</v>
      </c>
      <c r="B30" s="166">
        <v>354</v>
      </c>
      <c r="C30" s="61" t="s">
        <v>271</v>
      </c>
      <c r="D30" s="799">
        <v>324372.83088741446</v>
      </c>
      <c r="E30" s="798">
        <v>0</v>
      </c>
      <c r="F30" s="798">
        <v>0</v>
      </c>
      <c r="G30" s="799">
        <v>0</v>
      </c>
      <c r="H30" s="797">
        <v>0</v>
      </c>
      <c r="I30" s="798">
        <v>0</v>
      </c>
      <c r="J30" s="793">
        <v>0</v>
      </c>
      <c r="K30" s="158">
        <f t="shared" si="4"/>
        <v>324372.83088741446</v>
      </c>
      <c r="L30" s="143" t="s">
        <v>211</v>
      </c>
      <c r="M30" s="104">
        <f t="shared" si="1"/>
        <v>15</v>
      </c>
    </row>
    <row r="31" spans="1:15">
      <c r="A31" s="104">
        <f t="shared" si="0"/>
        <v>16</v>
      </c>
      <c r="B31" s="166">
        <v>355</v>
      </c>
      <c r="C31" s="61" t="s">
        <v>272</v>
      </c>
      <c r="D31" s="799">
        <v>288650.16743105889</v>
      </c>
      <c r="E31" s="798">
        <v>0</v>
      </c>
      <c r="F31" s="798">
        <v>0</v>
      </c>
      <c r="G31" s="799">
        <v>0</v>
      </c>
      <c r="H31" s="797">
        <v>0</v>
      </c>
      <c r="I31" s="798">
        <v>0</v>
      </c>
      <c r="J31" s="793">
        <v>0</v>
      </c>
      <c r="K31" s="158">
        <f t="shared" si="4"/>
        <v>288650.16743105889</v>
      </c>
      <c r="L31" s="143" t="s">
        <v>211</v>
      </c>
      <c r="M31" s="104">
        <f t="shared" si="1"/>
        <v>16</v>
      </c>
    </row>
    <row r="32" spans="1:15">
      <c r="A32" s="104">
        <f t="shared" si="0"/>
        <v>17</v>
      </c>
      <c r="B32" s="166">
        <v>356</v>
      </c>
      <c r="C32" s="61" t="s">
        <v>273</v>
      </c>
      <c r="D32" s="799">
        <v>333958.44247796043</v>
      </c>
      <c r="E32" s="798">
        <v>0</v>
      </c>
      <c r="F32" s="798">
        <v>0</v>
      </c>
      <c r="G32" s="799">
        <v>0</v>
      </c>
      <c r="H32" s="797">
        <v>0</v>
      </c>
      <c r="I32" s="798">
        <v>0</v>
      </c>
      <c r="J32" s="793">
        <v>0</v>
      </c>
      <c r="K32" s="158">
        <f t="shared" si="4"/>
        <v>333958.44247796043</v>
      </c>
      <c r="L32" s="143" t="s">
        <v>211</v>
      </c>
      <c r="M32" s="104">
        <f t="shared" si="1"/>
        <v>17</v>
      </c>
    </row>
    <row r="33" spans="1:13">
      <c r="A33" s="104">
        <f t="shared" si="0"/>
        <v>18</v>
      </c>
      <c r="B33" s="166">
        <v>357</v>
      </c>
      <c r="C33" s="61" t="s">
        <v>274</v>
      </c>
      <c r="D33" s="799">
        <v>143340.16675411462</v>
      </c>
      <c r="E33" s="798">
        <v>0</v>
      </c>
      <c r="F33" s="798">
        <v>0</v>
      </c>
      <c r="G33" s="799">
        <v>0</v>
      </c>
      <c r="H33" s="797">
        <v>0</v>
      </c>
      <c r="I33" s="798">
        <v>0</v>
      </c>
      <c r="J33" s="793">
        <v>0</v>
      </c>
      <c r="K33" s="158">
        <f t="shared" si="4"/>
        <v>143340.16675411462</v>
      </c>
      <c r="L33" s="143" t="s">
        <v>211</v>
      </c>
      <c r="M33" s="104">
        <f t="shared" si="1"/>
        <v>18</v>
      </c>
    </row>
    <row r="34" spans="1:13">
      <c r="A34" s="104">
        <f t="shared" si="0"/>
        <v>19</v>
      </c>
      <c r="B34" s="166">
        <v>358</v>
      </c>
      <c r="C34" s="61" t="s">
        <v>275</v>
      </c>
      <c r="D34" s="799">
        <v>141553.04869849575</v>
      </c>
      <c r="E34" s="798">
        <v>0</v>
      </c>
      <c r="F34" s="798">
        <v>0</v>
      </c>
      <c r="G34" s="799">
        <v>-688.163385937307</v>
      </c>
      <c r="H34" s="797">
        <v>0</v>
      </c>
      <c r="I34" s="798">
        <v>0</v>
      </c>
      <c r="J34" s="793">
        <v>0</v>
      </c>
      <c r="K34" s="158">
        <f t="shared" si="4"/>
        <v>140864.88531255844</v>
      </c>
      <c r="L34" s="143" t="s">
        <v>211</v>
      </c>
      <c r="M34" s="104">
        <f t="shared" si="1"/>
        <v>19</v>
      </c>
    </row>
    <row r="35" spans="1:13">
      <c r="A35" s="104">
        <f t="shared" si="0"/>
        <v>20</v>
      </c>
      <c r="B35" s="166">
        <v>359</v>
      </c>
      <c r="C35" s="61" t="s">
        <v>276</v>
      </c>
      <c r="D35" s="799">
        <v>74730.143860848679</v>
      </c>
      <c r="E35" s="798">
        <v>0</v>
      </c>
      <c r="F35" s="798">
        <v>0</v>
      </c>
      <c r="G35" s="799">
        <v>0</v>
      </c>
      <c r="H35" s="797">
        <v>0</v>
      </c>
      <c r="I35" s="798">
        <v>0</v>
      </c>
      <c r="J35" s="793">
        <v>0</v>
      </c>
      <c r="K35" s="158">
        <f t="shared" si="4"/>
        <v>74730.143860848679</v>
      </c>
      <c r="L35" s="143" t="s">
        <v>211</v>
      </c>
      <c r="M35" s="104">
        <f t="shared" si="1"/>
        <v>20</v>
      </c>
    </row>
    <row r="36" spans="1:13">
      <c r="A36" s="104">
        <f t="shared" si="0"/>
        <v>21</v>
      </c>
      <c r="B36" s="192"/>
      <c r="C36" s="118"/>
      <c r="D36" s="799"/>
      <c r="F36" s="997"/>
      <c r="G36" s="997"/>
      <c r="H36" s="997"/>
      <c r="I36" s="997"/>
      <c r="J36" s="793"/>
      <c r="K36" s="1055"/>
      <c r="L36" s="157"/>
      <c r="M36" s="104">
        <f t="shared" si="1"/>
        <v>21</v>
      </c>
    </row>
    <row r="37" spans="1:13">
      <c r="A37" s="104">
        <f t="shared" si="0"/>
        <v>22</v>
      </c>
      <c r="B37" s="1116" t="s">
        <v>268</v>
      </c>
      <c r="C37" s="1112" t="s">
        <v>235</v>
      </c>
      <c r="D37" s="1113">
        <f>SUM(D24:D36)</f>
        <v>2364967.7928563529</v>
      </c>
      <c r="E37" s="1113">
        <f t="shared" ref="E37:I37" si="5">SUM(E24:E36)</f>
        <v>0</v>
      </c>
      <c r="F37" s="1113">
        <f>SUM(F24:F36)</f>
        <v>0</v>
      </c>
      <c r="G37" s="1113">
        <f t="shared" si="5"/>
        <v>-6070.415457813272</v>
      </c>
      <c r="H37" s="1113">
        <f t="shared" si="5"/>
        <v>-700.2994833064505</v>
      </c>
      <c r="I37" s="1113">
        <f t="shared" si="5"/>
        <v>0</v>
      </c>
      <c r="J37" s="1113">
        <f>SUM(J24:J36)</f>
        <v>-32166.497192011509</v>
      </c>
      <c r="K37" s="1114">
        <f>SUM(K24:K36)</f>
        <v>2326030.5807232219</v>
      </c>
      <c r="L37" s="1117" t="str">
        <f>"Sum Lines "&amp;A24&amp;" thru "&amp;A35</f>
        <v>Sum Lines 9 thru 20</v>
      </c>
      <c r="M37" s="104">
        <f t="shared" si="1"/>
        <v>22</v>
      </c>
    </row>
    <row r="38" spans="1:13">
      <c r="A38" s="104">
        <f t="shared" si="0"/>
        <v>23</v>
      </c>
      <c r="B38" s="957"/>
      <c r="D38" s="121"/>
      <c r="J38" s="159"/>
      <c r="K38" s="159"/>
      <c r="L38" s="1118"/>
      <c r="M38" s="104">
        <f t="shared" si="1"/>
        <v>23</v>
      </c>
    </row>
    <row r="39" spans="1:13">
      <c r="A39" s="104">
        <f t="shared" si="0"/>
        <v>24</v>
      </c>
      <c r="B39" s="1124" t="s">
        <v>277</v>
      </c>
      <c r="C39" s="1120"/>
      <c r="D39" s="1121">
        <f>D37+D22</f>
        <v>2364967.7928563529</v>
      </c>
      <c r="E39" s="1121">
        <f t="shared" ref="E39:I39" si="6">E37+E22</f>
        <v>1.0564053960000002</v>
      </c>
      <c r="F39" s="1121">
        <f>F37+F22</f>
        <v>885.3166431779008</v>
      </c>
      <c r="G39" s="1121">
        <f t="shared" si="6"/>
        <v>-6070.415457813272</v>
      </c>
      <c r="H39" s="1121">
        <f t="shared" si="6"/>
        <v>-700.2994833064505</v>
      </c>
      <c r="I39" s="1122">
        <f t="shared" si="6"/>
        <v>0</v>
      </c>
      <c r="J39" s="1121">
        <f>J37+J22</f>
        <v>-32166.497192011509</v>
      </c>
      <c r="K39" s="1121">
        <f>K37+K22</f>
        <v>2326916.9537717956</v>
      </c>
      <c r="L39" s="1115" t="str">
        <f>"Line "&amp;A22&amp;" + Line "&amp;A37</f>
        <v>Line 7 + Line 22</v>
      </c>
      <c r="M39" s="104">
        <f t="shared" si="1"/>
        <v>24</v>
      </c>
    </row>
    <row r="40" spans="1:13">
      <c r="D40" s="121"/>
      <c r="K40" s="193"/>
      <c r="L40" s="193"/>
    </row>
    <row r="41" spans="1:13">
      <c r="D41" s="121"/>
      <c r="K41" s="193"/>
      <c r="L41" s="193"/>
    </row>
    <row r="42" spans="1:13">
      <c r="B42" s="121" t="s">
        <v>319</v>
      </c>
      <c r="D42" s="121"/>
    </row>
    <row r="43" spans="1:13">
      <c r="D43" s="121"/>
    </row>
    <row r="44" spans="1:13">
      <c r="D44" s="121"/>
    </row>
    <row r="45" spans="1:13">
      <c r="D45" s="121"/>
    </row>
    <row r="46" spans="1:13">
      <c r="D46" s="121"/>
    </row>
    <row r="47" spans="1:13">
      <c r="D47" s="121"/>
    </row>
    <row r="48" spans="1:13">
      <c r="D48" s="121"/>
    </row>
    <row r="49" spans="4:4">
      <c r="D49" s="121"/>
    </row>
    <row r="50" spans="4:4">
      <c r="D50" s="121"/>
    </row>
    <row r="51" spans="4:4">
      <c r="D51" s="121"/>
    </row>
    <row r="52" spans="4:4">
      <c r="D52" s="121"/>
    </row>
    <row r="53" spans="4:4">
      <c r="D53" s="121"/>
    </row>
    <row r="54" spans="4:4">
      <c r="D54" s="121"/>
    </row>
    <row r="55" spans="4:4">
      <c r="D55" s="121"/>
    </row>
    <row r="56" spans="4:4">
      <c r="D56" s="121"/>
    </row>
    <row r="57" spans="4:4">
      <c r="D57" s="121"/>
    </row>
    <row r="58" spans="4:4">
      <c r="D58" s="121"/>
    </row>
    <row r="59" spans="4:4">
      <c r="D59" s="121"/>
    </row>
    <row r="60" spans="4:4">
      <c r="D60" s="121"/>
    </row>
    <row r="61" spans="4:4">
      <c r="D61" s="121"/>
    </row>
    <row r="62" spans="4:4">
      <c r="D62" s="121"/>
    </row>
    <row r="63" spans="4:4">
      <c r="D63" s="121"/>
    </row>
    <row r="64" spans="4:4">
      <c r="D64" s="121"/>
    </row>
    <row r="65" spans="4:4">
      <c r="D65" s="121"/>
    </row>
    <row r="66" spans="4:4">
      <c r="D66" s="121"/>
    </row>
    <row r="67" spans="4:4">
      <c r="D67" s="121"/>
    </row>
    <row r="68" spans="4:4">
      <c r="D68" s="121"/>
    </row>
    <row r="69" spans="4:4">
      <c r="D69" s="121"/>
    </row>
    <row r="70" spans="4:4">
      <c r="D70" s="121"/>
    </row>
    <row r="71" spans="4:4">
      <c r="D71" s="121"/>
    </row>
    <row r="72" spans="4:4">
      <c r="D72" s="121"/>
    </row>
    <row r="73" spans="4:4">
      <c r="D73" s="121"/>
    </row>
    <row r="74" spans="4:4">
      <c r="D74" s="121"/>
    </row>
    <row r="75" spans="4:4">
      <c r="D75" s="121"/>
    </row>
    <row r="76" spans="4:4">
      <c r="D76" s="121"/>
    </row>
    <row r="77" spans="4:4">
      <c r="D77" s="121"/>
    </row>
    <row r="78" spans="4:4">
      <c r="D78" s="121"/>
    </row>
    <row r="79" spans="4:4">
      <c r="D79" s="121"/>
    </row>
    <row r="80" spans="4:4">
      <c r="D80" s="121"/>
    </row>
    <row r="81" spans="4:4">
      <c r="D81" s="121"/>
    </row>
    <row r="82" spans="4:4">
      <c r="D82" s="121"/>
    </row>
    <row r="83" spans="4:4">
      <c r="D83" s="121"/>
    </row>
    <row r="84" spans="4:4">
      <c r="D84" s="121"/>
    </row>
    <row r="85" spans="4:4">
      <c r="D85" s="121"/>
    </row>
    <row r="86" spans="4:4">
      <c r="D86" s="121"/>
    </row>
    <row r="87" spans="4:4">
      <c r="D87" s="121"/>
    </row>
    <row r="88" spans="4:4">
      <c r="D88" s="121"/>
    </row>
    <row r="89" spans="4:4">
      <c r="D89" s="121"/>
    </row>
    <row r="90" spans="4:4">
      <c r="D90" s="121"/>
    </row>
    <row r="91" spans="4:4">
      <c r="D91" s="121"/>
    </row>
    <row r="92" spans="4:4">
      <c r="D92" s="121"/>
    </row>
    <row r="93" spans="4:4">
      <c r="D93" s="121"/>
    </row>
    <row r="94" spans="4:4">
      <c r="D94" s="121"/>
    </row>
    <row r="95" spans="4:4">
      <c r="D95" s="121"/>
    </row>
    <row r="96" spans="4:4">
      <c r="D96" s="121"/>
    </row>
    <row r="97" spans="4:4">
      <c r="D97" s="121"/>
    </row>
    <row r="98" spans="4:4">
      <c r="D98" s="121"/>
    </row>
    <row r="99" spans="4:4">
      <c r="D99" s="121"/>
    </row>
    <row r="100" spans="4:4">
      <c r="D100" s="121"/>
    </row>
    <row r="101" spans="4:4">
      <c r="D101" s="121"/>
    </row>
    <row r="102" spans="4:4">
      <c r="D102" s="121"/>
    </row>
    <row r="103" spans="4:4">
      <c r="D103" s="121"/>
    </row>
    <row r="104" spans="4:4">
      <c r="D104" s="121"/>
    </row>
    <row r="105" spans="4:4">
      <c r="D105" s="121"/>
    </row>
    <row r="106" spans="4:4">
      <c r="D106" s="121"/>
    </row>
    <row r="107" spans="4:4">
      <c r="D107" s="121"/>
    </row>
    <row r="108" spans="4:4">
      <c r="D108" s="121"/>
    </row>
    <row r="109" spans="4:4">
      <c r="D109" s="121"/>
    </row>
    <row r="110" spans="4:4">
      <c r="D110" s="121"/>
    </row>
    <row r="111" spans="4:4">
      <c r="D111" s="121"/>
    </row>
    <row r="112" spans="4:4">
      <c r="D112" s="121"/>
    </row>
    <row r="113" spans="4:4">
      <c r="D113" s="121"/>
    </row>
    <row r="114" spans="4:4">
      <c r="D114" s="121"/>
    </row>
    <row r="115" spans="4:4">
      <c r="D115" s="121"/>
    </row>
    <row r="116" spans="4:4">
      <c r="D116" s="121"/>
    </row>
    <row r="117" spans="4:4">
      <c r="D117" s="121"/>
    </row>
    <row r="118" spans="4:4">
      <c r="D118" s="121"/>
    </row>
    <row r="119" spans="4:4">
      <c r="D119" s="121"/>
    </row>
    <row r="120" spans="4:4">
      <c r="D120" s="121"/>
    </row>
    <row r="121" spans="4:4">
      <c r="D121" s="121"/>
    </row>
    <row r="122" spans="4:4">
      <c r="D122" s="121"/>
    </row>
    <row r="123" spans="4:4">
      <c r="D123" s="121"/>
    </row>
    <row r="124" spans="4:4">
      <c r="D124" s="121"/>
    </row>
    <row r="125" spans="4:4">
      <c r="D125" s="121"/>
    </row>
    <row r="126" spans="4:4">
      <c r="D126" s="121"/>
    </row>
    <row r="127" spans="4:4">
      <c r="D127" s="121"/>
    </row>
    <row r="128" spans="4:4">
      <c r="D128" s="121"/>
    </row>
    <row r="129" spans="4:4">
      <c r="D129" s="121"/>
    </row>
    <row r="130" spans="4:4">
      <c r="D130" s="121"/>
    </row>
    <row r="131" spans="4:4">
      <c r="D131" s="121"/>
    </row>
    <row r="132" spans="4:4">
      <c r="D132" s="121"/>
    </row>
    <row r="133" spans="4:4">
      <c r="D133" s="121"/>
    </row>
    <row r="134" spans="4:4">
      <c r="D134" s="121"/>
    </row>
    <row r="135" spans="4:4">
      <c r="D135" s="121"/>
    </row>
    <row r="136" spans="4:4">
      <c r="D136" s="121"/>
    </row>
    <row r="137" spans="4:4">
      <c r="D137" s="121"/>
    </row>
    <row r="138" spans="4:4">
      <c r="D138" s="121"/>
    </row>
    <row r="139" spans="4:4">
      <c r="D139" s="121"/>
    </row>
    <row r="140" spans="4:4">
      <c r="D140" s="121"/>
    </row>
    <row r="141" spans="4:4">
      <c r="D141" s="121"/>
    </row>
    <row r="142" spans="4:4">
      <c r="D142" s="121"/>
    </row>
    <row r="143" spans="4:4">
      <c r="D143" s="121"/>
    </row>
    <row r="144" spans="4:4">
      <c r="D144" s="121"/>
    </row>
    <row r="145" spans="4:4">
      <c r="D145" s="121"/>
    </row>
    <row r="146" spans="4:4">
      <c r="D146" s="121"/>
    </row>
    <row r="147" spans="4:4">
      <c r="D147" s="121"/>
    </row>
    <row r="148" spans="4:4">
      <c r="D148" s="121"/>
    </row>
    <row r="149" spans="4:4">
      <c r="D149" s="121"/>
    </row>
    <row r="150" spans="4:4">
      <c r="D150" s="121"/>
    </row>
    <row r="151" spans="4:4">
      <c r="D151" s="121"/>
    </row>
    <row r="152" spans="4:4">
      <c r="D152" s="121"/>
    </row>
    <row r="153" spans="4:4">
      <c r="D153" s="121"/>
    </row>
    <row r="154" spans="4:4">
      <c r="D154" s="121"/>
    </row>
    <row r="155" spans="4:4">
      <c r="D155" s="121"/>
    </row>
    <row r="156" spans="4:4">
      <c r="D156" s="121"/>
    </row>
    <row r="157" spans="4:4">
      <c r="D157" s="121"/>
    </row>
    <row r="158" spans="4:4">
      <c r="D158" s="121"/>
    </row>
    <row r="159" spans="4:4">
      <c r="D159" s="121"/>
    </row>
    <row r="160" spans="4:4">
      <c r="D160" s="121"/>
    </row>
    <row r="161" spans="4:4">
      <c r="D161" s="121"/>
    </row>
    <row r="162" spans="4:4">
      <c r="D162" s="121"/>
    </row>
    <row r="163" spans="4:4">
      <c r="D163" s="121"/>
    </row>
    <row r="164" spans="4:4">
      <c r="D164" s="121"/>
    </row>
    <row r="165" spans="4:4">
      <c r="D165" s="121"/>
    </row>
    <row r="166" spans="4:4">
      <c r="D166" s="121"/>
    </row>
    <row r="167" spans="4:4">
      <c r="D167" s="121"/>
    </row>
    <row r="168" spans="4:4">
      <c r="D168" s="121"/>
    </row>
    <row r="169" spans="4:4">
      <c r="D169" s="121"/>
    </row>
    <row r="170" spans="4:4">
      <c r="D170" s="121"/>
    </row>
    <row r="171" spans="4:4">
      <c r="D171" s="121"/>
    </row>
    <row r="172" spans="4:4">
      <c r="D172" s="121"/>
    </row>
    <row r="173" spans="4:4">
      <c r="D173" s="121"/>
    </row>
    <row r="174" spans="4:4">
      <c r="D174" s="121"/>
    </row>
  </sheetData>
  <mergeCells count="6">
    <mergeCell ref="B7:L7"/>
    <mergeCell ref="B2:L2"/>
    <mergeCell ref="B3:L3"/>
    <mergeCell ref="B4:L4"/>
    <mergeCell ref="B5:L5"/>
    <mergeCell ref="B6:L6"/>
  </mergeCells>
  <printOptions horizontalCentered="1"/>
  <pageMargins left="0.5" right="0.5" top="0.5" bottom="0.5" header="0.25" footer="0.25"/>
  <pageSetup scale="56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O174"/>
  <sheetViews>
    <sheetView topLeftCell="A4" zoomScale="80" zoomScaleNormal="80" workbookViewId="0">
      <selection activeCell="O37" sqref="O37"/>
    </sheetView>
  </sheetViews>
  <sheetFormatPr defaultColWidth="9.140625" defaultRowHeight="15.75"/>
  <cols>
    <col min="1" max="1" width="5.140625" style="104" customWidth="1"/>
    <col min="2" max="2" width="11.140625" style="121" customWidth="1"/>
    <col min="3" max="3" width="32.5703125" style="121" customWidth="1"/>
    <col min="4" max="11" width="18.5703125" style="165" customWidth="1"/>
    <col min="12" max="12" width="24" style="165" customWidth="1"/>
    <col min="13" max="13" width="5.140625" style="104" customWidth="1"/>
    <col min="14" max="16384" width="9.140625" style="121"/>
  </cols>
  <sheetData>
    <row r="2" spans="1:13" s="95" customFormat="1">
      <c r="A2" s="94"/>
      <c r="B2" s="1350" t="s">
        <v>0</v>
      </c>
      <c r="C2" s="1350"/>
      <c r="D2" s="1350"/>
      <c r="E2" s="1350"/>
      <c r="F2" s="1350"/>
      <c r="G2" s="1350"/>
      <c r="H2" s="1350"/>
      <c r="I2" s="1350"/>
      <c r="J2" s="1350"/>
      <c r="K2" s="1350"/>
      <c r="L2" s="1350"/>
      <c r="M2" s="94"/>
    </row>
    <row r="3" spans="1:13" s="95" customFormat="1">
      <c r="A3" s="94"/>
      <c r="B3" s="1350" t="s">
        <v>241</v>
      </c>
      <c r="C3" s="1350"/>
      <c r="D3" s="1350"/>
      <c r="E3" s="1350"/>
      <c r="F3" s="1350"/>
      <c r="G3" s="1350"/>
      <c r="H3" s="1350"/>
      <c r="I3" s="1350"/>
      <c r="J3" s="1350"/>
      <c r="K3" s="1350"/>
      <c r="L3" s="1350"/>
      <c r="M3" s="94"/>
    </row>
    <row r="4" spans="1:13">
      <c r="B4" s="1350" t="s">
        <v>313</v>
      </c>
      <c r="C4" s="1350"/>
      <c r="D4" s="1350"/>
      <c r="E4" s="1350"/>
      <c r="F4" s="1350"/>
      <c r="G4" s="1350"/>
      <c r="H4" s="1350"/>
      <c r="I4" s="1350"/>
      <c r="J4" s="1350"/>
      <c r="K4" s="1350"/>
      <c r="L4" s="1350"/>
    </row>
    <row r="5" spans="1:13">
      <c r="B5" s="1350" t="s">
        <v>306</v>
      </c>
      <c r="C5" s="1350"/>
      <c r="D5" s="1350"/>
      <c r="E5" s="1350"/>
      <c r="F5" s="1350"/>
      <c r="G5" s="1350"/>
      <c r="H5" s="1350"/>
      <c r="I5" s="1350"/>
      <c r="J5" s="1350"/>
      <c r="K5" s="1350"/>
      <c r="L5" s="1350"/>
    </row>
    <row r="6" spans="1:13">
      <c r="B6" s="1350" t="str">
        <f>"BALANCES AS OF 12/31/"&amp;Automation!$B$3</f>
        <v>BALANCES AS OF 12/31/2025</v>
      </c>
      <c r="C6" s="1350"/>
      <c r="D6" s="1350"/>
      <c r="E6" s="1350"/>
      <c r="F6" s="1350"/>
      <c r="G6" s="1350"/>
      <c r="H6" s="1350"/>
      <c r="I6" s="1350"/>
      <c r="J6" s="1350"/>
      <c r="K6" s="1350"/>
      <c r="L6" s="1350"/>
    </row>
    <row r="7" spans="1:13">
      <c r="B7" s="1354" t="s">
        <v>3</v>
      </c>
      <c r="C7" s="1350"/>
      <c r="D7" s="1350"/>
      <c r="E7" s="1350"/>
      <c r="F7" s="1350"/>
      <c r="G7" s="1350"/>
      <c r="H7" s="1350"/>
      <c r="I7" s="1350"/>
      <c r="J7" s="1350"/>
      <c r="K7" s="1350"/>
      <c r="L7" s="1350"/>
    </row>
    <row r="8" spans="1:13">
      <c r="C8" s="96"/>
      <c r="D8" s="97"/>
      <c r="E8" s="150"/>
      <c r="F8" s="150"/>
      <c r="G8" s="150"/>
      <c r="H8" s="150"/>
      <c r="I8" s="150"/>
      <c r="J8" s="150"/>
      <c r="K8" s="150"/>
      <c r="L8" s="150"/>
    </row>
    <row r="9" spans="1:13" s="94" customFormat="1">
      <c r="B9" s="954"/>
      <c r="C9" s="943"/>
      <c r="D9" s="944" t="s">
        <v>243</v>
      </c>
      <c r="E9" s="945" t="s">
        <v>244</v>
      </c>
      <c r="F9" s="945" t="s">
        <v>245</v>
      </c>
      <c r="G9" s="945" t="s">
        <v>246</v>
      </c>
      <c r="H9" s="945" t="s">
        <v>247</v>
      </c>
      <c r="I9" s="945" t="s">
        <v>248</v>
      </c>
      <c r="J9" s="945" t="s">
        <v>249</v>
      </c>
      <c r="K9" s="860" t="s">
        <v>250</v>
      </c>
      <c r="L9" s="940"/>
    </row>
    <row r="10" spans="1:13">
      <c r="B10" s="187"/>
      <c r="C10" s="103"/>
      <c r="D10" s="152"/>
      <c r="E10" s="153"/>
      <c r="F10" s="188"/>
      <c r="G10" s="153"/>
      <c r="H10" s="153"/>
      <c r="I10" s="153"/>
      <c r="J10" s="153"/>
      <c r="K10" s="189" t="s">
        <v>80</v>
      </c>
      <c r="L10" s="151"/>
    </row>
    <row r="11" spans="1:13">
      <c r="B11" s="187"/>
      <c r="C11" s="103"/>
      <c r="D11" s="152"/>
      <c r="E11" s="153" t="s">
        <v>251</v>
      </c>
      <c r="F11" s="188" t="s">
        <v>232</v>
      </c>
      <c r="G11" s="153" t="s">
        <v>236</v>
      </c>
      <c r="H11" s="153" t="s">
        <v>236</v>
      </c>
      <c r="I11" s="153" t="s">
        <v>236</v>
      </c>
      <c r="J11" s="153" t="s">
        <v>236</v>
      </c>
      <c r="K11" s="188" t="s">
        <v>236</v>
      </c>
      <c r="L11" s="143"/>
    </row>
    <row r="12" spans="1:13">
      <c r="B12" s="957"/>
      <c r="C12" s="118"/>
      <c r="D12" s="154" t="s">
        <v>80</v>
      </c>
      <c r="E12" s="153" t="s">
        <v>314</v>
      </c>
      <c r="F12" s="153" t="s">
        <v>314</v>
      </c>
      <c r="G12" s="153" t="s">
        <v>314</v>
      </c>
      <c r="H12" s="153" t="s">
        <v>314</v>
      </c>
      <c r="I12" s="153" t="s">
        <v>314</v>
      </c>
      <c r="J12" s="153" t="s">
        <v>314</v>
      </c>
      <c r="K12" s="188" t="s">
        <v>307</v>
      </c>
      <c r="L12" s="101"/>
    </row>
    <row r="13" spans="1:13">
      <c r="A13" s="104" t="s">
        <v>4</v>
      </c>
      <c r="B13" s="953"/>
      <c r="C13" s="115"/>
      <c r="D13" s="154" t="s">
        <v>236</v>
      </c>
      <c r="E13" s="153" t="s">
        <v>315</v>
      </c>
      <c r="F13" s="153" t="s">
        <v>315</v>
      </c>
      <c r="G13" s="153" t="s">
        <v>315</v>
      </c>
      <c r="H13" s="153" t="s">
        <v>315</v>
      </c>
      <c r="I13" s="153" t="s">
        <v>315</v>
      </c>
      <c r="J13" s="153" t="s">
        <v>315</v>
      </c>
      <c r="K13" s="188" t="s">
        <v>282</v>
      </c>
      <c r="L13" s="101"/>
      <c r="M13" s="104" t="s">
        <v>4</v>
      </c>
    </row>
    <row r="14" spans="1:13">
      <c r="A14" s="104" t="s">
        <v>5</v>
      </c>
      <c r="B14" s="988" t="s">
        <v>255</v>
      </c>
      <c r="C14" s="985" t="s">
        <v>256</v>
      </c>
      <c r="D14" s="1054" t="s">
        <v>314</v>
      </c>
      <c r="E14" s="1047" t="s">
        <v>257</v>
      </c>
      <c r="F14" s="1047" t="s">
        <v>258</v>
      </c>
      <c r="G14" s="1047" t="s">
        <v>316</v>
      </c>
      <c r="H14" s="1047" t="s">
        <v>317</v>
      </c>
      <c r="I14" s="1047" t="s">
        <v>318</v>
      </c>
      <c r="J14" s="1047" t="s">
        <v>261</v>
      </c>
      <c r="K14" s="1030" t="s">
        <v>262</v>
      </c>
      <c r="L14" s="985" t="s">
        <v>8</v>
      </c>
      <c r="M14" s="104" t="s">
        <v>5</v>
      </c>
    </row>
    <row r="15" spans="1:13">
      <c r="B15" s="118"/>
      <c r="C15" s="118" t="s">
        <v>263</v>
      </c>
      <c r="D15" s="118"/>
      <c r="E15" s="118"/>
      <c r="F15" s="118"/>
      <c r="G15" s="118"/>
      <c r="H15" s="118"/>
      <c r="I15" s="118"/>
      <c r="J15" s="118"/>
      <c r="K15" s="156"/>
      <c r="L15" s="143"/>
    </row>
    <row r="16" spans="1:13">
      <c r="A16" s="104">
        <v>1</v>
      </c>
      <c r="B16" s="166">
        <v>303</v>
      </c>
      <c r="C16" s="61" t="s">
        <v>264</v>
      </c>
      <c r="D16" s="795">
        <v>0</v>
      </c>
      <c r="E16" s="795">
        <v>0</v>
      </c>
      <c r="F16" s="795">
        <v>0</v>
      </c>
      <c r="G16" s="795">
        <v>0</v>
      </c>
      <c r="H16" s="795">
        <v>0</v>
      </c>
      <c r="I16" s="795">
        <v>0</v>
      </c>
      <c r="J16" s="795">
        <v>0</v>
      </c>
      <c r="K16" s="126">
        <f>SUM(D16:J16)</f>
        <v>0</v>
      </c>
      <c r="L16" s="143" t="s">
        <v>211</v>
      </c>
      <c r="M16" s="104">
        <f>A16</f>
        <v>1</v>
      </c>
    </row>
    <row r="17" spans="1:15">
      <c r="A17" s="104">
        <f>A16+1</f>
        <v>2</v>
      </c>
      <c r="B17" s="167">
        <v>310.10000000000002</v>
      </c>
      <c r="C17" s="61" t="s">
        <v>265</v>
      </c>
      <c r="D17" s="797">
        <v>0</v>
      </c>
      <c r="E17" s="798">
        <v>0</v>
      </c>
      <c r="F17" s="798">
        <v>0</v>
      </c>
      <c r="G17" s="798">
        <v>0</v>
      </c>
      <c r="H17" s="798">
        <v>0</v>
      </c>
      <c r="I17" s="798">
        <v>0</v>
      </c>
      <c r="J17" s="798">
        <v>0</v>
      </c>
      <c r="K17" s="127">
        <f>SUM(D17:J17)</f>
        <v>0</v>
      </c>
      <c r="L17" s="143" t="s">
        <v>211</v>
      </c>
      <c r="M17" s="104">
        <f>M16+1</f>
        <v>2</v>
      </c>
    </row>
    <row r="18" spans="1:15">
      <c r="A18" s="104">
        <f t="shared" ref="A18:A39" si="0">A17+1</f>
        <v>3</v>
      </c>
      <c r="B18" s="166">
        <v>340</v>
      </c>
      <c r="C18" s="168" t="s">
        <v>266</v>
      </c>
      <c r="D18" s="797">
        <v>0</v>
      </c>
      <c r="E18" s="798">
        <v>1.038438492</v>
      </c>
      <c r="F18" s="798">
        <v>0</v>
      </c>
      <c r="G18" s="798">
        <v>0</v>
      </c>
      <c r="H18" s="798">
        <v>0</v>
      </c>
      <c r="I18" s="798">
        <v>0</v>
      </c>
      <c r="J18" s="798">
        <v>0</v>
      </c>
      <c r="K18" s="158">
        <f>SUM(D18:J18)</f>
        <v>1.038438492</v>
      </c>
      <c r="L18" s="143" t="s">
        <v>211</v>
      </c>
      <c r="M18" s="104">
        <f t="shared" ref="M18:M39" si="1">M17+1</f>
        <v>3</v>
      </c>
    </row>
    <row r="19" spans="1:15">
      <c r="A19" s="104">
        <f t="shared" si="0"/>
        <v>4</v>
      </c>
      <c r="B19" s="166">
        <v>360</v>
      </c>
      <c r="C19" s="168" t="s">
        <v>266</v>
      </c>
      <c r="D19" s="797">
        <v>0</v>
      </c>
      <c r="E19" s="798">
        <v>0</v>
      </c>
      <c r="F19" s="798">
        <v>30.394555</v>
      </c>
      <c r="G19" s="798">
        <v>0</v>
      </c>
      <c r="H19" s="798">
        <v>0</v>
      </c>
      <c r="I19" s="798">
        <v>0</v>
      </c>
      <c r="J19" s="798">
        <v>0</v>
      </c>
      <c r="K19" s="158">
        <f>SUM(D19:J19)</f>
        <v>30.394555</v>
      </c>
      <c r="L19" s="143" t="s">
        <v>211</v>
      </c>
      <c r="M19" s="104">
        <f t="shared" si="1"/>
        <v>4</v>
      </c>
    </row>
    <row r="20" spans="1:15">
      <c r="A20" s="104">
        <f t="shared" si="0"/>
        <v>5</v>
      </c>
      <c r="B20" s="166">
        <v>361</v>
      </c>
      <c r="C20" s="61" t="s">
        <v>267</v>
      </c>
      <c r="D20" s="797">
        <v>0</v>
      </c>
      <c r="E20" s="798">
        <v>0</v>
      </c>
      <c r="F20" s="798">
        <v>907.222260614525</v>
      </c>
      <c r="G20" s="798">
        <v>0</v>
      </c>
      <c r="H20" s="798">
        <v>0</v>
      </c>
      <c r="I20" s="798">
        <v>0</v>
      </c>
      <c r="J20" s="798">
        <v>0</v>
      </c>
      <c r="K20" s="158">
        <f>SUM(D20:J20)</f>
        <v>907.222260614525</v>
      </c>
      <c r="L20" s="143" t="s">
        <v>211</v>
      </c>
      <c r="M20" s="104">
        <f t="shared" si="1"/>
        <v>5</v>
      </c>
    </row>
    <row r="21" spans="1:15">
      <c r="A21" s="104">
        <f t="shared" si="0"/>
        <v>6</v>
      </c>
      <c r="B21" s="143"/>
      <c r="C21" s="118"/>
      <c r="D21" s="118"/>
      <c r="E21" s="118"/>
      <c r="F21" s="118"/>
      <c r="G21" s="118"/>
      <c r="H21" s="118"/>
      <c r="I21" s="118"/>
      <c r="J21" s="118"/>
      <c r="K21" s="158"/>
      <c r="L21" s="143"/>
      <c r="M21" s="104">
        <f t="shared" si="1"/>
        <v>6</v>
      </c>
    </row>
    <row r="22" spans="1:15" s="95" customFormat="1">
      <c r="A22" s="104">
        <f t="shared" si="0"/>
        <v>7</v>
      </c>
      <c r="B22" s="1111" t="s">
        <v>268</v>
      </c>
      <c r="C22" s="1112" t="s">
        <v>269</v>
      </c>
      <c r="D22" s="1113">
        <f>SUM(D16:D21)</f>
        <v>0</v>
      </c>
      <c r="E22" s="1113">
        <f>SUM(E16:E21)</f>
        <v>1.038438492</v>
      </c>
      <c r="F22" s="1113">
        <f>SUM(F16:F21)</f>
        <v>937.61681561452497</v>
      </c>
      <c r="G22" s="1113">
        <f t="shared" ref="G22:I22" si="2">SUM(G16:G21)</f>
        <v>0</v>
      </c>
      <c r="H22" s="1113">
        <f t="shared" si="2"/>
        <v>0</v>
      </c>
      <c r="I22" s="1113">
        <f t="shared" si="2"/>
        <v>0</v>
      </c>
      <c r="J22" s="1113">
        <f>SUM(J16:J21)</f>
        <v>0</v>
      </c>
      <c r="K22" s="1114">
        <f>SUM(K16:K21)</f>
        <v>938.65525410652504</v>
      </c>
      <c r="L22" s="1115" t="str">
        <f>"Sum Lines "&amp;A16&amp;" thru "&amp;A20</f>
        <v>Sum Lines 1 thru 5</v>
      </c>
      <c r="M22" s="104">
        <f t="shared" si="1"/>
        <v>7</v>
      </c>
    </row>
    <row r="23" spans="1:15">
      <c r="A23" s="104">
        <f t="shared" si="0"/>
        <v>8</v>
      </c>
      <c r="B23" s="143"/>
      <c r="C23" s="118"/>
      <c r="D23" s="799"/>
      <c r="E23" s="793"/>
      <c r="F23" s="793"/>
      <c r="G23" s="793"/>
      <c r="H23" s="793"/>
      <c r="I23" s="793"/>
      <c r="J23" s="793"/>
      <c r="K23" s="191"/>
      <c r="L23" s="143"/>
      <c r="M23" s="104">
        <f t="shared" si="1"/>
        <v>8</v>
      </c>
    </row>
    <row r="24" spans="1:15">
      <c r="A24" s="104">
        <f t="shared" si="0"/>
        <v>9</v>
      </c>
      <c r="B24" s="166">
        <v>350</v>
      </c>
      <c r="C24" s="61" t="s">
        <v>266</v>
      </c>
      <c r="D24" s="795">
        <v>38355.616000000002</v>
      </c>
      <c r="E24" s="796">
        <v>0</v>
      </c>
      <c r="F24" s="795">
        <v>0</v>
      </c>
      <c r="G24" s="795">
        <v>0</v>
      </c>
      <c r="H24" s="795">
        <v>0</v>
      </c>
      <c r="I24" s="796">
        <v>0</v>
      </c>
      <c r="J24" s="796">
        <v>-422.05603972800003</v>
      </c>
      <c r="K24" s="126">
        <f>SUM(D24:J24)</f>
        <v>37933.559960272003</v>
      </c>
      <c r="L24" s="143" t="s">
        <v>211</v>
      </c>
      <c r="M24" s="104">
        <f t="shared" si="1"/>
        <v>9</v>
      </c>
    </row>
    <row r="25" spans="1:15">
      <c r="A25" s="104">
        <f t="shared" si="0"/>
        <v>10</v>
      </c>
      <c r="B25" s="166">
        <v>351.1</v>
      </c>
      <c r="C25" s="61" t="s">
        <v>1011</v>
      </c>
      <c r="D25" s="799">
        <v>30.523990000000001</v>
      </c>
      <c r="E25" s="798">
        <v>0</v>
      </c>
      <c r="F25" s="798">
        <v>0</v>
      </c>
      <c r="G25" s="799">
        <v>0</v>
      </c>
      <c r="H25" s="797">
        <v>0</v>
      </c>
      <c r="I25" s="798">
        <v>0</v>
      </c>
      <c r="J25" s="793">
        <v>0</v>
      </c>
      <c r="K25" s="158">
        <f t="shared" ref="K25:K27" si="3">SUM(D25:J25)</f>
        <v>30.523990000000001</v>
      </c>
      <c r="L25" s="143" t="s">
        <v>211</v>
      </c>
      <c r="M25" s="104">
        <f t="shared" si="1"/>
        <v>10</v>
      </c>
      <c r="N25" s="111"/>
    </row>
    <row r="26" spans="1:15">
      <c r="A26" s="104">
        <f t="shared" si="0"/>
        <v>11</v>
      </c>
      <c r="B26" s="166">
        <v>351.2</v>
      </c>
      <c r="C26" s="61" t="s">
        <v>1012</v>
      </c>
      <c r="D26" s="799">
        <v>1156.7868100000001</v>
      </c>
      <c r="E26" s="798">
        <v>0</v>
      </c>
      <c r="F26" s="798">
        <v>0</v>
      </c>
      <c r="G26" s="799">
        <v>0</v>
      </c>
      <c r="H26" s="797">
        <v>0</v>
      </c>
      <c r="I26" s="798">
        <v>0</v>
      </c>
      <c r="J26" s="793">
        <v>0</v>
      </c>
      <c r="K26" s="158">
        <f t="shared" si="3"/>
        <v>1156.7868100000001</v>
      </c>
      <c r="L26" s="143" t="s">
        <v>211</v>
      </c>
      <c r="M26" s="104">
        <f t="shared" si="1"/>
        <v>11</v>
      </c>
    </row>
    <row r="27" spans="1:15">
      <c r="A27" s="104">
        <f t="shared" si="0"/>
        <v>12</v>
      </c>
      <c r="B27" s="166">
        <v>351.3</v>
      </c>
      <c r="C27" s="61" t="s">
        <v>1013</v>
      </c>
      <c r="D27" s="799">
        <v>97948.279710000003</v>
      </c>
      <c r="E27" s="798">
        <v>0</v>
      </c>
      <c r="F27" s="798">
        <v>0</v>
      </c>
      <c r="G27" s="799">
        <v>0</v>
      </c>
      <c r="H27" s="797">
        <v>0</v>
      </c>
      <c r="I27" s="798">
        <v>0</v>
      </c>
      <c r="J27" s="793">
        <v>0</v>
      </c>
      <c r="K27" s="158">
        <f t="shared" si="3"/>
        <v>97948.279710000003</v>
      </c>
      <c r="L27" s="143" t="s">
        <v>211</v>
      </c>
      <c r="M27" s="104">
        <f t="shared" si="1"/>
        <v>12</v>
      </c>
    </row>
    <row r="28" spans="1:15">
      <c r="A28" s="104">
        <f t="shared" si="0"/>
        <v>13</v>
      </c>
      <c r="B28" s="166">
        <v>352</v>
      </c>
      <c r="C28" s="61" t="s">
        <v>267</v>
      </c>
      <c r="D28" s="799">
        <v>201403.892637966</v>
      </c>
      <c r="E28" s="798">
        <v>0</v>
      </c>
      <c r="F28" s="798">
        <v>0</v>
      </c>
      <c r="G28" s="799">
        <v>-705.64522596558993</v>
      </c>
      <c r="H28" s="797">
        <v>0</v>
      </c>
      <c r="I28" s="798">
        <v>0</v>
      </c>
      <c r="J28" s="793">
        <v>-32864.632161997004</v>
      </c>
      <c r="K28" s="158">
        <f>SUM(D28:J28)</f>
        <v>167833.61525000341</v>
      </c>
      <c r="L28" s="143" t="s">
        <v>211</v>
      </c>
      <c r="M28" s="104">
        <f t="shared" si="1"/>
        <v>13</v>
      </c>
      <c r="O28" s="130"/>
    </row>
    <row r="29" spans="1:15">
      <c r="A29" s="104">
        <f t="shared" si="0"/>
        <v>14</v>
      </c>
      <c r="B29" s="166">
        <v>353</v>
      </c>
      <c r="C29" s="61" t="s">
        <v>270</v>
      </c>
      <c r="D29" s="799">
        <v>835602.80735782499</v>
      </c>
      <c r="E29" s="798">
        <v>0</v>
      </c>
      <c r="F29" s="798">
        <v>0</v>
      </c>
      <c r="G29" s="799">
        <v>-5141.4417360265597</v>
      </c>
      <c r="H29" s="797">
        <v>-752.00172732273609</v>
      </c>
      <c r="I29" s="798">
        <v>0</v>
      </c>
      <c r="J29" s="793">
        <v>-1996.00624860311</v>
      </c>
      <c r="K29" s="158">
        <f t="shared" ref="K29:K35" si="4">SUM(D29:J29)</f>
        <v>827713.35764587263</v>
      </c>
      <c r="L29" s="143" t="s">
        <v>211</v>
      </c>
      <c r="M29" s="104">
        <f t="shared" si="1"/>
        <v>14</v>
      </c>
    </row>
    <row r="30" spans="1:15">
      <c r="A30" s="104">
        <f t="shared" si="0"/>
        <v>15</v>
      </c>
      <c r="B30" s="166">
        <v>354</v>
      </c>
      <c r="C30" s="61" t="s">
        <v>271</v>
      </c>
      <c r="D30" s="799">
        <v>347641.233401381</v>
      </c>
      <c r="E30" s="798">
        <v>0</v>
      </c>
      <c r="F30" s="798">
        <v>0</v>
      </c>
      <c r="G30" s="799">
        <v>0</v>
      </c>
      <c r="H30" s="797">
        <v>0</v>
      </c>
      <c r="I30" s="798">
        <v>0</v>
      </c>
      <c r="J30" s="793">
        <v>0</v>
      </c>
      <c r="K30" s="158">
        <f t="shared" si="4"/>
        <v>347641.233401381</v>
      </c>
      <c r="L30" s="143" t="s">
        <v>211</v>
      </c>
      <c r="M30" s="104">
        <f t="shared" si="1"/>
        <v>15</v>
      </c>
    </row>
    <row r="31" spans="1:15">
      <c r="A31" s="104">
        <f t="shared" si="0"/>
        <v>16</v>
      </c>
      <c r="B31" s="166">
        <v>355</v>
      </c>
      <c r="C31" s="61" t="s">
        <v>272</v>
      </c>
      <c r="D31" s="799">
        <v>337925.90119397995</v>
      </c>
      <c r="E31" s="798">
        <v>0</v>
      </c>
      <c r="F31" s="798">
        <v>0</v>
      </c>
      <c r="G31" s="799">
        <v>0</v>
      </c>
      <c r="H31" s="797">
        <v>0</v>
      </c>
      <c r="I31" s="798">
        <v>0</v>
      </c>
      <c r="J31" s="793">
        <v>0</v>
      </c>
      <c r="K31" s="158">
        <f t="shared" si="4"/>
        <v>337925.90119397995</v>
      </c>
      <c r="L31" s="143" t="s">
        <v>211</v>
      </c>
      <c r="M31" s="104">
        <f t="shared" si="1"/>
        <v>16</v>
      </c>
    </row>
    <row r="32" spans="1:15">
      <c r="A32" s="104">
        <f t="shared" si="0"/>
        <v>17</v>
      </c>
      <c r="B32" s="166">
        <v>356</v>
      </c>
      <c r="C32" s="61" t="s">
        <v>273</v>
      </c>
      <c r="D32" s="799">
        <v>353458.52213664597</v>
      </c>
      <c r="E32" s="798">
        <v>0</v>
      </c>
      <c r="F32" s="798">
        <v>0</v>
      </c>
      <c r="G32" s="799">
        <v>0</v>
      </c>
      <c r="H32" s="797">
        <v>0</v>
      </c>
      <c r="I32" s="798">
        <v>0</v>
      </c>
      <c r="J32" s="793">
        <v>0</v>
      </c>
      <c r="K32" s="158">
        <f t="shared" si="4"/>
        <v>353458.52213664597</v>
      </c>
      <c r="L32" s="143" t="s">
        <v>211</v>
      </c>
      <c r="M32" s="104">
        <f t="shared" si="1"/>
        <v>17</v>
      </c>
    </row>
    <row r="33" spans="1:13">
      <c r="A33" s="104">
        <f t="shared" si="0"/>
        <v>18</v>
      </c>
      <c r="B33" s="166">
        <v>357</v>
      </c>
      <c r="C33" s="61" t="s">
        <v>274</v>
      </c>
      <c r="D33" s="799">
        <v>157924.944740273</v>
      </c>
      <c r="E33" s="798">
        <v>0</v>
      </c>
      <c r="F33" s="798">
        <v>0</v>
      </c>
      <c r="G33" s="799">
        <v>0</v>
      </c>
      <c r="H33" s="797">
        <v>0</v>
      </c>
      <c r="I33" s="798">
        <v>0</v>
      </c>
      <c r="J33" s="793">
        <v>0</v>
      </c>
      <c r="K33" s="158">
        <f t="shared" si="4"/>
        <v>157924.944740273</v>
      </c>
      <c r="L33" s="143" t="s">
        <v>211</v>
      </c>
      <c r="M33" s="104">
        <f t="shared" si="1"/>
        <v>18</v>
      </c>
    </row>
    <row r="34" spans="1:13">
      <c r="A34" s="104">
        <f t="shared" si="0"/>
        <v>19</v>
      </c>
      <c r="B34" s="166">
        <v>358</v>
      </c>
      <c r="C34" s="61" t="s">
        <v>275</v>
      </c>
      <c r="D34" s="799">
        <v>155679.21028198299</v>
      </c>
      <c r="E34" s="798">
        <v>0</v>
      </c>
      <c r="F34" s="798">
        <v>0</v>
      </c>
      <c r="G34" s="799">
        <v>-720.99260725042097</v>
      </c>
      <c r="H34" s="797">
        <v>0</v>
      </c>
      <c r="I34" s="798">
        <v>0</v>
      </c>
      <c r="J34" s="793">
        <v>0</v>
      </c>
      <c r="K34" s="158">
        <f t="shared" si="4"/>
        <v>154958.21767473256</v>
      </c>
      <c r="L34" s="143" t="s">
        <v>211</v>
      </c>
      <c r="M34" s="104">
        <f t="shared" si="1"/>
        <v>19</v>
      </c>
    </row>
    <row r="35" spans="1:13">
      <c r="A35" s="104">
        <f t="shared" si="0"/>
        <v>20</v>
      </c>
      <c r="B35" s="166">
        <v>359</v>
      </c>
      <c r="C35" s="61" t="s">
        <v>276</v>
      </c>
      <c r="D35" s="799">
        <v>81647.1128821608</v>
      </c>
      <c r="E35" s="798">
        <v>0</v>
      </c>
      <c r="F35" s="798">
        <v>0</v>
      </c>
      <c r="G35" s="799">
        <v>0</v>
      </c>
      <c r="H35" s="797">
        <v>0</v>
      </c>
      <c r="I35" s="798">
        <v>0</v>
      </c>
      <c r="J35" s="793">
        <v>0</v>
      </c>
      <c r="K35" s="158">
        <f t="shared" si="4"/>
        <v>81647.1128821608</v>
      </c>
      <c r="L35" s="143" t="s">
        <v>211</v>
      </c>
      <c r="M35" s="104">
        <f t="shared" si="1"/>
        <v>20</v>
      </c>
    </row>
    <row r="36" spans="1:13">
      <c r="A36" s="104">
        <f t="shared" si="0"/>
        <v>21</v>
      </c>
      <c r="B36" s="192"/>
      <c r="C36" s="118"/>
      <c r="D36" s="799"/>
      <c r="F36" s="997"/>
      <c r="G36" s="997"/>
      <c r="H36" s="997"/>
      <c r="I36" s="997"/>
      <c r="J36" s="793"/>
      <c r="K36" s="1055"/>
      <c r="L36" s="157"/>
      <c r="M36" s="104">
        <f t="shared" si="1"/>
        <v>21</v>
      </c>
    </row>
    <row r="37" spans="1:13">
      <c r="A37" s="104">
        <f t="shared" si="0"/>
        <v>22</v>
      </c>
      <c r="B37" s="1116" t="s">
        <v>268</v>
      </c>
      <c r="C37" s="1112" t="s">
        <v>235</v>
      </c>
      <c r="D37" s="1113">
        <f>SUM(D24:D36)</f>
        <v>2608774.8311422146</v>
      </c>
      <c r="E37" s="1113">
        <f t="shared" ref="E37:I37" si="5">SUM(E24:E36)</f>
        <v>0</v>
      </c>
      <c r="F37" s="1113">
        <f>SUM(F24:F36)</f>
        <v>0</v>
      </c>
      <c r="G37" s="1113">
        <f t="shared" si="5"/>
        <v>-6568.0795692425709</v>
      </c>
      <c r="H37" s="1113">
        <f t="shared" si="5"/>
        <v>-752.00172732273609</v>
      </c>
      <c r="I37" s="1113">
        <f t="shared" si="5"/>
        <v>0</v>
      </c>
      <c r="J37" s="1113">
        <f>SUM(J24:J36)</f>
        <v>-35282.694450328112</v>
      </c>
      <c r="K37" s="1114">
        <f>SUM(K24:K36)</f>
        <v>2566172.055395321</v>
      </c>
      <c r="L37" s="1117" t="str">
        <f>"Sum Lines "&amp;A24&amp;" thru "&amp;A35</f>
        <v>Sum Lines 9 thru 20</v>
      </c>
      <c r="M37" s="104">
        <f t="shared" si="1"/>
        <v>22</v>
      </c>
    </row>
    <row r="38" spans="1:13">
      <c r="A38" s="104">
        <f t="shared" si="0"/>
        <v>23</v>
      </c>
      <c r="B38" s="957"/>
      <c r="D38" s="121"/>
      <c r="J38" s="159"/>
      <c r="K38" s="159"/>
      <c r="L38" s="1118"/>
      <c r="M38" s="104">
        <f t="shared" si="1"/>
        <v>23</v>
      </c>
    </row>
    <row r="39" spans="1:13">
      <c r="A39" s="104">
        <f t="shared" si="0"/>
        <v>24</v>
      </c>
      <c r="B39" s="1124" t="s">
        <v>277</v>
      </c>
      <c r="C39" s="1120"/>
      <c r="D39" s="1121">
        <f>D37+D22</f>
        <v>2608774.8311422146</v>
      </c>
      <c r="E39" s="1121">
        <f t="shared" ref="E39:I39" si="6">E37+E22</f>
        <v>1.038438492</v>
      </c>
      <c r="F39" s="1121">
        <f>F37+F22</f>
        <v>937.61681561452497</v>
      </c>
      <c r="G39" s="1121">
        <f t="shared" si="6"/>
        <v>-6568.0795692425709</v>
      </c>
      <c r="H39" s="1121">
        <f t="shared" si="6"/>
        <v>-752.00172732273609</v>
      </c>
      <c r="I39" s="1122">
        <f t="shared" si="6"/>
        <v>0</v>
      </c>
      <c r="J39" s="1121">
        <f>J37+J22</f>
        <v>-35282.694450328112</v>
      </c>
      <c r="K39" s="1121">
        <f>K37+K22</f>
        <v>2567110.7106494275</v>
      </c>
      <c r="L39" s="1115" t="str">
        <f>"Line "&amp;A22&amp;" + Line "&amp;A37</f>
        <v>Line 7 + Line 22</v>
      </c>
      <c r="M39" s="104">
        <f t="shared" si="1"/>
        <v>24</v>
      </c>
    </row>
    <row r="40" spans="1:13">
      <c r="D40" s="121"/>
      <c r="K40" s="193"/>
      <c r="L40" s="193"/>
    </row>
    <row r="41" spans="1:13">
      <c r="D41" s="121"/>
      <c r="K41" s="193"/>
      <c r="L41" s="193"/>
    </row>
    <row r="42" spans="1:13">
      <c r="B42" s="121" t="s">
        <v>319</v>
      </c>
      <c r="D42" s="121"/>
    </row>
    <row r="43" spans="1:13">
      <c r="D43" s="121"/>
    </row>
    <row r="44" spans="1:13">
      <c r="D44" s="121"/>
    </row>
    <row r="45" spans="1:13">
      <c r="D45" s="121"/>
    </row>
    <row r="46" spans="1:13">
      <c r="D46" s="121"/>
    </row>
    <row r="47" spans="1:13">
      <c r="D47" s="121"/>
    </row>
    <row r="48" spans="1:13">
      <c r="D48" s="121"/>
    </row>
    <row r="49" spans="4:4">
      <c r="D49" s="121"/>
    </row>
    <row r="50" spans="4:4">
      <c r="D50" s="121"/>
    </row>
    <row r="51" spans="4:4">
      <c r="D51" s="121"/>
    </row>
    <row r="52" spans="4:4">
      <c r="D52" s="121"/>
    </row>
    <row r="53" spans="4:4">
      <c r="D53" s="121"/>
    </row>
    <row r="54" spans="4:4">
      <c r="D54" s="121"/>
    </row>
    <row r="55" spans="4:4">
      <c r="D55" s="121"/>
    </row>
    <row r="56" spans="4:4">
      <c r="D56" s="121"/>
    </row>
    <row r="57" spans="4:4">
      <c r="D57" s="121"/>
    </row>
    <row r="58" spans="4:4">
      <c r="D58" s="121"/>
    </row>
    <row r="59" spans="4:4">
      <c r="D59" s="121"/>
    </row>
    <row r="60" spans="4:4">
      <c r="D60" s="121"/>
    </row>
    <row r="61" spans="4:4">
      <c r="D61" s="121"/>
    </row>
    <row r="62" spans="4:4">
      <c r="D62" s="121"/>
    </row>
    <row r="63" spans="4:4">
      <c r="D63" s="121"/>
    </row>
    <row r="64" spans="4:4">
      <c r="D64" s="121"/>
    </row>
    <row r="65" spans="4:4">
      <c r="D65" s="121"/>
    </row>
    <row r="66" spans="4:4">
      <c r="D66" s="121"/>
    </row>
    <row r="67" spans="4:4">
      <c r="D67" s="121"/>
    </row>
    <row r="68" spans="4:4">
      <c r="D68" s="121"/>
    </row>
    <row r="69" spans="4:4">
      <c r="D69" s="121"/>
    </row>
    <row r="70" spans="4:4">
      <c r="D70" s="121"/>
    </row>
    <row r="71" spans="4:4">
      <c r="D71" s="121"/>
    </row>
    <row r="72" spans="4:4">
      <c r="D72" s="121"/>
    </row>
    <row r="73" spans="4:4">
      <c r="D73" s="121"/>
    </row>
    <row r="74" spans="4:4">
      <c r="D74" s="121"/>
    </row>
    <row r="75" spans="4:4">
      <c r="D75" s="121"/>
    </row>
    <row r="76" spans="4:4">
      <c r="D76" s="121"/>
    </row>
    <row r="77" spans="4:4">
      <c r="D77" s="121"/>
    </row>
    <row r="78" spans="4:4">
      <c r="D78" s="121"/>
    </row>
    <row r="79" spans="4:4">
      <c r="D79" s="121"/>
    </row>
    <row r="80" spans="4:4">
      <c r="D80" s="121"/>
    </row>
    <row r="81" spans="4:4">
      <c r="D81" s="121"/>
    </row>
    <row r="82" spans="4:4">
      <c r="D82" s="121"/>
    </row>
    <row r="83" spans="4:4">
      <c r="D83" s="121"/>
    </row>
    <row r="84" spans="4:4">
      <c r="D84" s="121"/>
    </row>
    <row r="85" spans="4:4">
      <c r="D85" s="121"/>
    </row>
    <row r="86" spans="4:4">
      <c r="D86" s="121"/>
    </row>
    <row r="87" spans="4:4">
      <c r="D87" s="121"/>
    </row>
    <row r="88" spans="4:4">
      <c r="D88" s="121"/>
    </row>
    <row r="89" spans="4:4">
      <c r="D89" s="121"/>
    </row>
    <row r="90" spans="4:4">
      <c r="D90" s="121"/>
    </row>
    <row r="91" spans="4:4">
      <c r="D91" s="121"/>
    </row>
    <row r="92" spans="4:4">
      <c r="D92" s="121"/>
    </row>
    <row r="93" spans="4:4">
      <c r="D93" s="121"/>
    </row>
    <row r="94" spans="4:4">
      <c r="D94" s="121"/>
    </row>
    <row r="95" spans="4:4">
      <c r="D95" s="121"/>
    </row>
    <row r="96" spans="4:4">
      <c r="D96" s="121"/>
    </row>
    <row r="97" spans="4:4">
      <c r="D97" s="121"/>
    </row>
    <row r="98" spans="4:4">
      <c r="D98" s="121"/>
    </row>
    <row r="99" spans="4:4">
      <c r="D99" s="121"/>
    </row>
    <row r="100" spans="4:4">
      <c r="D100" s="121"/>
    </row>
    <row r="101" spans="4:4">
      <c r="D101" s="121"/>
    </row>
    <row r="102" spans="4:4">
      <c r="D102" s="121"/>
    </row>
    <row r="103" spans="4:4">
      <c r="D103" s="121"/>
    </row>
    <row r="104" spans="4:4">
      <c r="D104" s="121"/>
    </row>
    <row r="105" spans="4:4">
      <c r="D105" s="121"/>
    </row>
    <row r="106" spans="4:4">
      <c r="D106" s="121"/>
    </row>
    <row r="107" spans="4:4">
      <c r="D107" s="121"/>
    </row>
    <row r="108" spans="4:4">
      <c r="D108" s="121"/>
    </row>
    <row r="109" spans="4:4">
      <c r="D109" s="121"/>
    </row>
    <row r="110" spans="4:4">
      <c r="D110" s="121"/>
    </row>
    <row r="111" spans="4:4">
      <c r="D111" s="121"/>
    </row>
    <row r="112" spans="4:4">
      <c r="D112" s="121"/>
    </row>
    <row r="113" spans="4:4">
      <c r="D113" s="121"/>
    </row>
    <row r="114" spans="4:4">
      <c r="D114" s="121"/>
    </row>
    <row r="115" spans="4:4">
      <c r="D115" s="121"/>
    </row>
    <row r="116" spans="4:4">
      <c r="D116" s="121"/>
    </row>
    <row r="117" spans="4:4">
      <c r="D117" s="121"/>
    </row>
    <row r="118" spans="4:4">
      <c r="D118" s="121"/>
    </row>
    <row r="119" spans="4:4">
      <c r="D119" s="121"/>
    </row>
    <row r="120" spans="4:4">
      <c r="D120" s="121"/>
    </row>
    <row r="121" spans="4:4">
      <c r="D121" s="121"/>
    </row>
    <row r="122" spans="4:4">
      <c r="D122" s="121"/>
    </row>
    <row r="123" spans="4:4">
      <c r="D123" s="121"/>
    </row>
    <row r="124" spans="4:4">
      <c r="D124" s="121"/>
    </row>
    <row r="125" spans="4:4">
      <c r="D125" s="121"/>
    </row>
    <row r="126" spans="4:4">
      <c r="D126" s="121"/>
    </row>
    <row r="127" spans="4:4">
      <c r="D127" s="121"/>
    </row>
    <row r="128" spans="4:4">
      <c r="D128" s="121"/>
    </row>
    <row r="129" spans="4:4">
      <c r="D129" s="121"/>
    </row>
    <row r="130" spans="4:4">
      <c r="D130" s="121"/>
    </row>
    <row r="131" spans="4:4">
      <c r="D131" s="121"/>
    </row>
    <row r="132" spans="4:4">
      <c r="D132" s="121"/>
    </row>
    <row r="133" spans="4:4">
      <c r="D133" s="121"/>
    </row>
    <row r="134" spans="4:4">
      <c r="D134" s="121"/>
    </row>
    <row r="135" spans="4:4">
      <c r="D135" s="121"/>
    </row>
    <row r="136" spans="4:4">
      <c r="D136" s="121"/>
    </row>
    <row r="137" spans="4:4">
      <c r="D137" s="121"/>
    </row>
    <row r="138" spans="4:4">
      <c r="D138" s="121"/>
    </row>
    <row r="139" spans="4:4">
      <c r="D139" s="121"/>
    </row>
    <row r="140" spans="4:4">
      <c r="D140" s="121"/>
    </row>
    <row r="141" spans="4:4">
      <c r="D141" s="121"/>
    </row>
    <row r="142" spans="4:4">
      <c r="D142" s="121"/>
    </row>
    <row r="143" spans="4:4">
      <c r="D143" s="121"/>
    </row>
    <row r="144" spans="4:4">
      <c r="D144" s="121"/>
    </row>
    <row r="145" spans="4:4">
      <c r="D145" s="121"/>
    </row>
    <row r="146" spans="4:4">
      <c r="D146" s="121"/>
    </row>
    <row r="147" spans="4:4">
      <c r="D147" s="121"/>
    </row>
    <row r="148" spans="4:4">
      <c r="D148" s="121"/>
    </row>
    <row r="149" spans="4:4">
      <c r="D149" s="121"/>
    </row>
    <row r="150" spans="4:4">
      <c r="D150" s="121"/>
    </row>
    <row r="151" spans="4:4">
      <c r="D151" s="121"/>
    </row>
    <row r="152" spans="4:4">
      <c r="D152" s="121"/>
    </row>
    <row r="153" spans="4:4">
      <c r="D153" s="121"/>
    </row>
    <row r="154" spans="4:4">
      <c r="D154" s="121"/>
    </row>
    <row r="155" spans="4:4">
      <c r="D155" s="121"/>
    </row>
    <row r="156" spans="4:4">
      <c r="D156" s="121"/>
    </row>
    <row r="157" spans="4:4">
      <c r="D157" s="121"/>
    </row>
    <row r="158" spans="4:4">
      <c r="D158" s="121"/>
    </row>
    <row r="159" spans="4:4">
      <c r="D159" s="121"/>
    </row>
    <row r="160" spans="4:4">
      <c r="D160" s="121"/>
    </row>
    <row r="161" spans="4:4">
      <c r="D161" s="121"/>
    </row>
    <row r="162" spans="4:4">
      <c r="D162" s="121"/>
    </row>
    <row r="163" spans="4:4">
      <c r="D163" s="121"/>
    </row>
    <row r="164" spans="4:4">
      <c r="D164" s="121"/>
    </row>
    <row r="165" spans="4:4">
      <c r="D165" s="121"/>
    </row>
    <row r="166" spans="4:4">
      <c r="D166" s="121"/>
    </row>
    <row r="167" spans="4:4">
      <c r="D167" s="121"/>
    </row>
    <row r="168" spans="4:4">
      <c r="D168" s="121"/>
    </row>
    <row r="169" spans="4:4">
      <c r="D169" s="121"/>
    </row>
    <row r="170" spans="4:4">
      <c r="D170" s="121"/>
    </row>
    <row r="171" spans="4:4">
      <c r="D171" s="121"/>
    </row>
    <row r="172" spans="4:4">
      <c r="D172" s="121"/>
    </row>
    <row r="173" spans="4:4">
      <c r="D173" s="121"/>
    </row>
    <row r="174" spans="4:4">
      <c r="D174" s="121"/>
    </row>
  </sheetData>
  <mergeCells count="6">
    <mergeCell ref="B7:L7"/>
    <mergeCell ref="B2:L2"/>
    <mergeCell ref="B3:L3"/>
    <mergeCell ref="B4:L4"/>
    <mergeCell ref="B5:L5"/>
    <mergeCell ref="B6:L6"/>
  </mergeCells>
  <printOptions horizontalCentered="1"/>
  <pageMargins left="0.5" right="0.5" top="0.5" bottom="0.5" header="0.25" footer="0.25"/>
  <pageSetup scale="56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58"/>
  <sheetViews>
    <sheetView zoomScale="90" zoomScaleNormal="90" zoomScalePageLayoutView="30" workbookViewId="0">
      <selection activeCell="E83" sqref="E83"/>
    </sheetView>
  </sheetViews>
  <sheetFormatPr defaultColWidth="8.5703125" defaultRowHeight="15.75"/>
  <cols>
    <col min="1" max="1" width="5.140625" style="190" customWidth="1"/>
    <col min="2" max="2" width="93.140625" style="3" bestFit="1" customWidth="1"/>
    <col min="3" max="3" width="10.42578125" style="3" customWidth="1"/>
    <col min="4" max="4" width="1.5703125" style="3" customWidth="1"/>
    <col min="5" max="5" width="16.85546875" style="3" customWidth="1"/>
    <col min="6" max="6" width="1.5703125" style="3" customWidth="1"/>
    <col min="7" max="7" width="43.42578125" style="3" customWidth="1"/>
    <col min="8" max="8" width="5.140625" style="210" customWidth="1"/>
    <col min="9" max="9" width="8.5703125" style="3"/>
    <col min="10" max="10" width="9.85546875" style="3" bestFit="1" customWidth="1"/>
    <col min="11" max="16384" width="8.5703125" style="3"/>
  </cols>
  <sheetData>
    <row r="1" spans="1:10">
      <c r="A1" s="484"/>
      <c r="B1" s="28"/>
      <c r="C1" s="28"/>
      <c r="D1" s="28"/>
      <c r="E1" s="59"/>
      <c r="F1" s="59"/>
      <c r="G1" s="59"/>
      <c r="H1" s="478"/>
    </row>
    <row r="2" spans="1:10">
      <c r="A2" s="484"/>
      <c r="B2" s="1337" t="str">
        <f>'Summary of Cost Components'!B2:D2</f>
        <v>SAN DIEGO GAS &amp; ELECTRIC COMPANY</v>
      </c>
      <c r="C2" s="1337"/>
      <c r="D2" s="1337"/>
      <c r="E2" s="1337"/>
      <c r="F2" s="1337"/>
      <c r="G2" s="1337"/>
      <c r="H2" s="478"/>
    </row>
    <row r="3" spans="1:10">
      <c r="B3" s="1337" t="str">
        <f>'Summary of Cost Components'!B3:D3</f>
        <v>CITIZENS' SHARE OF THE BORDER EAST LINE</v>
      </c>
      <c r="C3" s="1337"/>
      <c r="D3" s="1337"/>
      <c r="E3" s="1337"/>
      <c r="F3" s="1337"/>
      <c r="G3" s="1337"/>
      <c r="H3" s="484"/>
    </row>
    <row r="4" spans="1:10">
      <c r="B4" s="1337" t="s">
        <v>35</v>
      </c>
      <c r="C4" s="1337"/>
      <c r="D4" s="1337"/>
      <c r="E4" s="1337"/>
      <c r="F4" s="1337"/>
      <c r="G4" s="1337"/>
      <c r="H4" s="484"/>
    </row>
    <row r="5" spans="1:10">
      <c r="B5" s="1338" t="str">
        <f>'A. Sec.1 - Direct Maintenance'!B5</f>
        <v>Base Period &amp; True-Up Period 12 - Months Ending December 31, 2025</v>
      </c>
      <c r="C5" s="1338"/>
      <c r="D5" s="1338"/>
      <c r="E5" s="1338"/>
      <c r="F5" s="1338"/>
      <c r="G5" s="1338"/>
      <c r="H5" s="484"/>
      <c r="J5" s="699"/>
    </row>
    <row r="6" spans="1:10">
      <c r="B6" s="1339" t="s">
        <v>3</v>
      </c>
      <c r="C6" s="1339"/>
      <c r="D6" s="1339"/>
      <c r="E6" s="1339"/>
      <c r="F6" s="1339"/>
      <c r="G6" s="1339"/>
      <c r="H6" s="489"/>
    </row>
    <row r="7" spans="1:10">
      <c r="A7" s="485"/>
      <c r="B7" s="27"/>
      <c r="C7" s="27"/>
      <c r="D7" s="27"/>
      <c r="E7" s="27"/>
      <c r="F7" s="27"/>
      <c r="G7" s="59"/>
      <c r="H7" s="478"/>
    </row>
    <row r="8" spans="1:10">
      <c r="A8" s="486" t="s">
        <v>4</v>
      </c>
      <c r="B8" s="28"/>
      <c r="C8" s="28"/>
      <c r="D8" s="28"/>
      <c r="E8" s="27"/>
      <c r="F8" s="27"/>
      <c r="G8" s="28"/>
      <c r="H8" s="486" t="s">
        <v>4</v>
      </c>
    </row>
    <row r="9" spans="1:10">
      <c r="A9" s="486" t="s">
        <v>5</v>
      </c>
      <c r="B9" s="28"/>
      <c r="C9" s="28"/>
      <c r="D9" s="28"/>
      <c r="E9" s="1028" t="s">
        <v>7</v>
      </c>
      <c r="F9" s="31"/>
      <c r="G9" s="1028" t="s">
        <v>8</v>
      </c>
      <c r="H9" s="486" t="s">
        <v>5</v>
      </c>
    </row>
    <row r="10" spans="1:10">
      <c r="A10" s="486"/>
      <c r="B10" s="28"/>
      <c r="C10" s="28"/>
      <c r="D10" s="28"/>
      <c r="E10" s="27"/>
      <c r="F10" s="31"/>
      <c r="G10" s="27"/>
      <c r="H10" s="486"/>
    </row>
    <row r="11" spans="1:10">
      <c r="A11" s="486">
        <v>1</v>
      </c>
      <c r="B11" s="30" t="s">
        <v>36</v>
      </c>
      <c r="C11" s="30"/>
      <c r="D11" s="30"/>
      <c r="E11" s="59"/>
      <c r="F11" s="59"/>
      <c r="G11" s="27"/>
      <c r="H11" s="486">
        <f>A11</f>
        <v>1</v>
      </c>
    </row>
    <row r="12" spans="1:10">
      <c r="A12" s="486">
        <f>A11+1</f>
        <v>2</v>
      </c>
      <c r="B12" s="32" t="s">
        <v>37</v>
      </c>
      <c r="C12" s="515"/>
      <c r="D12" s="515"/>
      <c r="E12" s="516">
        <f>E52</f>
        <v>7.9772682115421267E-3</v>
      </c>
      <c r="F12" s="461"/>
      <c r="G12" s="26" t="str">
        <f>"Page 2; Line "&amp;A52</f>
        <v>Page 2; Line 6</v>
      </c>
      <c r="H12" s="486">
        <f>H11+1</f>
        <v>2</v>
      </c>
    </row>
    <row r="13" spans="1:10">
      <c r="A13" s="486">
        <f t="shared" ref="A13:A35" si="0">A12+1</f>
        <v>3</v>
      </c>
      <c r="B13" s="28"/>
      <c r="C13" s="488"/>
      <c r="D13" s="488"/>
      <c r="E13" s="517"/>
      <c r="F13" s="31"/>
      <c r="G13" s="26"/>
      <c r="H13" s="486">
        <f t="shared" ref="H13:H35" si="1">H12+1</f>
        <v>3</v>
      </c>
    </row>
    <row r="14" spans="1:10">
      <c r="A14" s="486">
        <f t="shared" si="0"/>
        <v>4</v>
      </c>
      <c r="B14" s="32" t="s">
        <v>38</v>
      </c>
      <c r="C14" s="515"/>
      <c r="D14" s="515"/>
      <c r="E14" s="516">
        <f>E57</f>
        <v>8.9049658971374398E-3</v>
      </c>
      <c r="F14" s="461"/>
      <c r="G14" s="26" t="str">
        <f>"Page 2; Line "&amp;A57</f>
        <v>Page 2; Line 11</v>
      </c>
      <c r="H14" s="486">
        <f t="shared" si="1"/>
        <v>4</v>
      </c>
    </row>
    <row r="15" spans="1:10">
      <c r="A15" s="486">
        <f t="shared" si="0"/>
        <v>5</v>
      </c>
      <c r="B15" s="59"/>
      <c r="C15" s="485"/>
      <c r="D15" s="485"/>
      <c r="E15" s="518"/>
      <c r="F15" s="462"/>
      <c r="G15" s="26"/>
      <c r="H15" s="486">
        <f t="shared" si="1"/>
        <v>5</v>
      </c>
    </row>
    <row r="16" spans="1:10">
      <c r="A16" s="486">
        <f t="shared" si="0"/>
        <v>6</v>
      </c>
      <c r="B16" s="59" t="s">
        <v>39</v>
      </c>
      <c r="C16" s="485"/>
      <c r="D16" s="485"/>
      <c r="E16" s="516">
        <f>E62</f>
        <v>1.2266577622057183E-2</v>
      </c>
      <c r="F16" s="462"/>
      <c r="G16" s="26" t="str">
        <f>"Page 2; Line "&amp;A62</f>
        <v>Page 2; Line 16</v>
      </c>
      <c r="H16" s="486">
        <f t="shared" si="1"/>
        <v>6</v>
      </c>
    </row>
    <row r="17" spans="1:14">
      <c r="A17" s="486">
        <f t="shared" si="0"/>
        <v>7</v>
      </c>
      <c r="B17" s="59"/>
      <c r="C17" s="485"/>
      <c r="D17" s="485"/>
      <c r="E17" s="518"/>
      <c r="F17" s="462"/>
      <c r="G17" s="26"/>
      <c r="H17" s="486">
        <f t="shared" si="1"/>
        <v>7</v>
      </c>
    </row>
    <row r="18" spans="1:14">
      <c r="A18" s="486">
        <f t="shared" si="0"/>
        <v>8</v>
      </c>
      <c r="B18" s="32" t="s">
        <v>40</v>
      </c>
      <c r="C18" s="515"/>
      <c r="D18" s="515"/>
      <c r="E18" s="516">
        <f>E67</f>
        <v>3.2563513649379148E-4</v>
      </c>
      <c r="F18" s="461"/>
      <c r="G18" s="26" t="str">
        <f>"Page 2; Line "&amp;A67</f>
        <v>Page 2; Line 21</v>
      </c>
      <c r="H18" s="486">
        <f t="shared" si="1"/>
        <v>8</v>
      </c>
    </row>
    <row r="19" spans="1:14">
      <c r="A19" s="486">
        <f t="shared" si="0"/>
        <v>9</v>
      </c>
      <c r="B19" s="28"/>
      <c r="C19" s="488"/>
      <c r="D19" s="488"/>
      <c r="E19" s="517"/>
      <c r="F19" s="31"/>
      <c r="G19" s="26"/>
      <c r="H19" s="486">
        <f t="shared" si="1"/>
        <v>9</v>
      </c>
    </row>
    <row r="20" spans="1:14">
      <c r="A20" s="486">
        <f t="shared" si="0"/>
        <v>10</v>
      </c>
      <c r="B20" s="32" t="s">
        <v>41</v>
      </c>
      <c r="C20" s="488"/>
      <c r="D20" s="488"/>
      <c r="E20" s="516">
        <f>E80</f>
        <v>1.8201547685267269E-3</v>
      </c>
      <c r="F20" s="31"/>
      <c r="G20" s="26" t="str">
        <f>"Page 2; Line "&amp;A80</f>
        <v>Page 2; Line 34</v>
      </c>
      <c r="H20" s="486">
        <f t="shared" si="1"/>
        <v>10</v>
      </c>
    </row>
    <row r="21" spans="1:14">
      <c r="A21" s="486">
        <f t="shared" si="0"/>
        <v>11</v>
      </c>
      <c r="B21" s="28"/>
      <c r="C21" s="488"/>
      <c r="D21" s="488"/>
      <c r="E21" s="517"/>
      <c r="F21" s="31"/>
      <c r="G21" s="26"/>
      <c r="H21" s="486">
        <f t="shared" si="1"/>
        <v>11</v>
      </c>
    </row>
    <row r="22" spans="1:14">
      <c r="A22" s="486">
        <f t="shared" si="0"/>
        <v>12</v>
      </c>
      <c r="B22" s="32" t="s">
        <v>42</v>
      </c>
      <c r="C22" s="515"/>
      <c r="D22" s="515"/>
      <c r="E22" s="516">
        <f>E97</f>
        <v>5.5320772211969529E-3</v>
      </c>
      <c r="F22" s="461"/>
      <c r="G22" s="26" t="str">
        <f>"Page 2; Line "&amp;A97</f>
        <v>Page 2; Line 51</v>
      </c>
      <c r="H22" s="486">
        <f t="shared" si="1"/>
        <v>12</v>
      </c>
    </row>
    <row r="23" spans="1:14">
      <c r="A23" s="486">
        <f t="shared" si="0"/>
        <v>13</v>
      </c>
      <c r="B23" s="610"/>
      <c r="C23" s="490"/>
      <c r="D23" s="490"/>
      <c r="E23" s="1108"/>
      <c r="F23" s="43"/>
      <c r="G23" s="26"/>
      <c r="H23" s="486">
        <f t="shared" si="1"/>
        <v>13</v>
      </c>
    </row>
    <row r="24" spans="1:14">
      <c r="A24" s="486">
        <f t="shared" si="0"/>
        <v>14</v>
      </c>
      <c r="B24" s="32" t="s">
        <v>43</v>
      </c>
      <c r="C24" s="515"/>
      <c r="D24" s="515"/>
      <c r="E24" s="519">
        <f>SUM(E12:E22)</f>
        <v>3.6826678856954224E-2</v>
      </c>
      <c r="F24" s="461"/>
      <c r="G24" s="26" t="str">
        <f>"Sum Lines "&amp;A12&amp;" thru "&amp;A22&amp;""</f>
        <v>Sum Lines 2 thru 12</v>
      </c>
      <c r="H24" s="486">
        <f t="shared" si="1"/>
        <v>14</v>
      </c>
    </row>
    <row r="25" spans="1:14">
      <c r="A25" s="486">
        <f t="shared" si="0"/>
        <v>15</v>
      </c>
      <c r="B25" s="28"/>
      <c r="C25" s="488"/>
      <c r="D25" s="488"/>
      <c r="E25" s="520"/>
      <c r="F25" s="33"/>
      <c r="G25" s="26"/>
      <c r="H25" s="486">
        <f t="shared" si="1"/>
        <v>15</v>
      </c>
    </row>
    <row r="26" spans="1:14">
      <c r="A26" s="486">
        <f t="shared" si="0"/>
        <v>16</v>
      </c>
      <c r="B26" s="59" t="s">
        <v>33</v>
      </c>
      <c r="C26" s="521">
        <v>1.0207000000000001E-2</v>
      </c>
      <c r="D26" s="488"/>
      <c r="E26" s="822">
        <f>E24*C26</f>
        <v>3.758899110929318E-4</v>
      </c>
      <c r="F26" s="443"/>
      <c r="G26" s="26" t="str">
        <f>"Line "&amp;A24&amp;" x Franchise Fee Rate"</f>
        <v>Line 14 x Franchise Fee Rate</v>
      </c>
      <c r="H26" s="486">
        <f t="shared" si="1"/>
        <v>16</v>
      </c>
      <c r="J26"/>
      <c r="K26"/>
      <c r="L26"/>
      <c r="M26"/>
      <c r="N26"/>
    </row>
    <row r="27" spans="1:14">
      <c r="A27" s="486">
        <f t="shared" si="0"/>
        <v>17</v>
      </c>
      <c r="B27" s="28"/>
      <c r="C27" s="488"/>
      <c r="D27" s="488"/>
      <c r="E27" s="1109"/>
      <c r="F27" s="42"/>
      <c r="G27" s="26"/>
      <c r="H27" s="486">
        <f t="shared" si="1"/>
        <v>17</v>
      </c>
    </row>
    <row r="28" spans="1:14" ht="16.5" thickBot="1">
      <c r="A28" s="486">
        <f t="shared" si="0"/>
        <v>18</v>
      </c>
      <c r="B28" s="28" t="s">
        <v>44</v>
      </c>
      <c r="C28" s="488"/>
      <c r="D28" s="488"/>
      <c r="E28" s="522">
        <f>E24+E26</f>
        <v>3.7202568768047159E-2</v>
      </c>
      <c r="F28" s="466"/>
      <c r="G28" s="26" t="str">
        <f>"Line "&amp;A24&amp;" + Line "&amp;A26</f>
        <v>Line 14 + Line 16</v>
      </c>
      <c r="H28" s="486">
        <f t="shared" si="1"/>
        <v>18</v>
      </c>
    </row>
    <row r="29" spans="1:14" ht="16.5" thickTop="1">
      <c r="A29" s="486">
        <f t="shared" si="0"/>
        <v>19</v>
      </c>
      <c r="B29" s="59"/>
      <c r="C29" s="485"/>
      <c r="D29" s="485"/>
      <c r="E29" s="488"/>
      <c r="F29" s="28"/>
      <c r="G29" s="28"/>
      <c r="H29" s="486">
        <f t="shared" si="1"/>
        <v>19</v>
      </c>
    </row>
    <row r="30" spans="1:14">
      <c r="A30" s="486">
        <f t="shared" si="0"/>
        <v>20</v>
      </c>
      <c r="B30" s="30" t="s">
        <v>45</v>
      </c>
      <c r="C30" s="523"/>
      <c r="D30" s="523"/>
      <c r="E30" s="485"/>
      <c r="F30" s="59"/>
      <c r="G30" s="28"/>
      <c r="H30" s="486">
        <f t="shared" si="1"/>
        <v>20</v>
      </c>
    </row>
    <row r="31" spans="1:14">
      <c r="A31" s="486">
        <f t="shared" si="0"/>
        <v>21</v>
      </c>
      <c r="B31" s="32" t="s">
        <v>46</v>
      </c>
      <c r="C31" s="515"/>
      <c r="D31" s="515"/>
      <c r="E31" s="286">
        <v>85194</v>
      </c>
      <c r="F31" s="31"/>
      <c r="G31" s="26" t="s">
        <v>47</v>
      </c>
      <c r="H31" s="486">
        <f t="shared" si="1"/>
        <v>21</v>
      </c>
      <c r="J31" s="699"/>
    </row>
    <row r="32" spans="1:14">
      <c r="A32" s="486">
        <f t="shared" si="0"/>
        <v>22</v>
      </c>
      <c r="B32" s="32"/>
      <c r="C32" s="515"/>
      <c r="D32" s="515"/>
      <c r="E32" s="515"/>
      <c r="F32" s="32"/>
      <c r="G32" s="26"/>
      <c r="H32" s="486">
        <f t="shared" si="1"/>
        <v>22</v>
      </c>
    </row>
    <row r="33" spans="1:8">
      <c r="A33" s="486">
        <f t="shared" si="0"/>
        <v>23</v>
      </c>
      <c r="B33" s="32" t="s">
        <v>48</v>
      </c>
      <c r="C33" s="515"/>
      <c r="D33" s="515"/>
      <c r="E33" s="519">
        <f>+E28</f>
        <v>3.7202568768047159E-2</v>
      </c>
      <c r="F33" s="461"/>
      <c r="G33" s="26" t="str">
        <f>"Line "&amp;A28&amp;" Above"</f>
        <v>Line 18 Above</v>
      </c>
      <c r="H33" s="486">
        <f t="shared" si="1"/>
        <v>23</v>
      </c>
    </row>
    <row r="34" spans="1:8">
      <c r="A34" s="486">
        <f t="shared" si="0"/>
        <v>24</v>
      </c>
      <c r="B34" s="28"/>
      <c r="C34" s="488"/>
      <c r="D34" s="488"/>
      <c r="E34" s="1110"/>
      <c r="F34" s="467"/>
      <c r="G34" s="26"/>
      <c r="H34" s="486">
        <f t="shared" si="1"/>
        <v>24</v>
      </c>
    </row>
    <row r="35" spans="1:8" ht="16.5" thickBot="1">
      <c r="A35" s="486">
        <f t="shared" si="0"/>
        <v>25</v>
      </c>
      <c r="B35" s="28" t="s">
        <v>49</v>
      </c>
      <c r="C35" s="515"/>
      <c r="D35" s="515"/>
      <c r="E35" s="524">
        <f>E31*E33</f>
        <v>3169.4356436250096</v>
      </c>
      <c r="F35" s="468"/>
      <c r="G35" s="26" t="str">
        <f>"Line "&amp;A31&amp;" x Line "&amp;A33</f>
        <v>Line 21 x Line 23</v>
      </c>
      <c r="H35" s="486">
        <f t="shared" si="1"/>
        <v>25</v>
      </c>
    </row>
    <row r="36" spans="1:8" ht="16.5" thickTop="1">
      <c r="A36" s="486"/>
      <c r="B36" s="28"/>
      <c r="C36" s="32"/>
      <c r="D36" s="32"/>
      <c r="E36" s="504"/>
      <c r="F36" s="468"/>
      <c r="G36" s="26"/>
      <c r="H36" s="486"/>
    </row>
    <row r="37" spans="1:8">
      <c r="A37" s="485"/>
      <c r="B37" s="28"/>
      <c r="C37" s="28"/>
      <c r="D37" s="28"/>
      <c r="E37" s="610"/>
      <c r="F37" s="610"/>
      <c r="G37" s="59"/>
      <c r="H37" s="478"/>
    </row>
    <row r="38" spans="1:8">
      <c r="A38" s="485"/>
      <c r="B38" s="1340" t="str">
        <f>B2</f>
        <v>SAN DIEGO GAS &amp; ELECTRIC COMPANY</v>
      </c>
      <c r="C38" s="1340"/>
      <c r="D38" s="1340"/>
      <c r="E38" s="1340"/>
      <c r="F38" s="1340"/>
      <c r="G38" s="1340"/>
      <c r="H38" s="478"/>
    </row>
    <row r="39" spans="1:8">
      <c r="B39" s="1340" t="str">
        <f>B3</f>
        <v>CITIZENS' SHARE OF THE BORDER EAST LINE</v>
      </c>
      <c r="C39" s="1340"/>
      <c r="D39" s="1340"/>
      <c r="E39" s="1340"/>
      <c r="F39" s="1340"/>
      <c r="G39" s="1340"/>
      <c r="H39" s="490"/>
    </row>
    <row r="40" spans="1:8">
      <c r="B40" s="1337" t="str">
        <f>B4</f>
        <v xml:space="preserve">Section 2 - Non-Direct Expense Cost Component </v>
      </c>
      <c r="C40" s="1337"/>
      <c r="D40" s="1337"/>
      <c r="E40" s="1337"/>
      <c r="F40" s="1337"/>
      <c r="G40" s="1337"/>
      <c r="H40" s="488"/>
    </row>
    <row r="41" spans="1:8">
      <c r="B41" s="1338" t="str">
        <f>B5</f>
        <v>Base Period &amp; True-Up Period 12 - Months Ending December 31, 2025</v>
      </c>
      <c r="C41" s="1338"/>
      <c r="D41" s="1338"/>
      <c r="E41" s="1338"/>
      <c r="F41" s="1338"/>
      <c r="G41" s="1338"/>
      <c r="H41" s="488"/>
    </row>
    <row r="42" spans="1:8">
      <c r="B42" s="1339" t="str">
        <f>B6</f>
        <v>($1,000)</v>
      </c>
      <c r="C42" s="1331"/>
      <c r="D42" s="1331"/>
      <c r="E42" s="1331"/>
      <c r="F42" s="1331"/>
      <c r="G42" s="1331"/>
      <c r="H42" s="95"/>
    </row>
    <row r="43" spans="1:8">
      <c r="A43" s="487"/>
      <c r="B43" s="28"/>
      <c r="C43" s="28"/>
      <c r="D43" s="28"/>
      <c r="E43" s="28"/>
      <c r="F43" s="28"/>
      <c r="G43" s="28"/>
      <c r="H43" s="478"/>
    </row>
    <row r="44" spans="1:8">
      <c r="A44" s="486" t="s">
        <v>4</v>
      </c>
      <c r="B44" s="28"/>
      <c r="C44" s="28"/>
      <c r="D44" s="28"/>
      <c r="E44" s="27"/>
      <c r="F44" s="27"/>
      <c r="G44" s="28"/>
      <c r="H44" s="486" t="s">
        <v>4</v>
      </c>
    </row>
    <row r="45" spans="1:8">
      <c r="A45" s="486" t="s">
        <v>5</v>
      </c>
      <c r="B45" s="28"/>
      <c r="C45" s="28"/>
      <c r="D45" s="28"/>
      <c r="E45" s="1028" t="s">
        <v>7</v>
      </c>
      <c r="F45" s="26"/>
      <c r="G45" s="1028" t="s">
        <v>8</v>
      </c>
      <c r="H45" s="486" t="s">
        <v>5</v>
      </c>
    </row>
    <row r="46" spans="1:8">
      <c r="A46" s="486"/>
      <c r="B46" s="28"/>
      <c r="C46" s="28"/>
      <c r="D46" s="28"/>
      <c r="E46" s="27"/>
      <c r="F46" s="27"/>
      <c r="G46" s="28"/>
      <c r="H46" s="486"/>
    </row>
    <row r="47" spans="1:8">
      <c r="A47" s="486">
        <v>1</v>
      </c>
      <c r="B47" s="34" t="s">
        <v>50</v>
      </c>
      <c r="C47" s="34"/>
      <c r="D47" s="34"/>
      <c r="E47" s="611">
        <f>'AV-4'!C16</f>
        <v>6681983.7137825796</v>
      </c>
      <c r="F47" s="27"/>
      <c r="G47" s="26" t="str">
        <f>"AV-4; Line "&amp;'AV-4'!A16&amp;""</f>
        <v>AV-4; Line 6</v>
      </c>
      <c r="H47" s="486">
        <f>A47</f>
        <v>1</v>
      </c>
    </row>
    <row r="48" spans="1:8">
      <c r="A48" s="486">
        <f>A47+1</f>
        <v>2</v>
      </c>
      <c r="B48" s="28"/>
      <c r="C48" s="28"/>
      <c r="D48" s="28"/>
      <c r="E48" s="484"/>
      <c r="F48" s="27"/>
      <c r="G48" s="28"/>
      <c r="H48" s="486">
        <f>H47+1</f>
        <v>2</v>
      </c>
    </row>
    <row r="49" spans="1:10">
      <c r="A49" s="486">
        <f t="shared" ref="A49:A97" si="2">A48+1</f>
        <v>3</v>
      </c>
      <c r="B49" s="30" t="s">
        <v>51</v>
      </c>
      <c r="C49" s="30"/>
      <c r="D49" s="30"/>
      <c r="E49" s="525"/>
      <c r="F49" s="35"/>
      <c r="G49" s="28"/>
      <c r="H49" s="486">
        <f t="shared" ref="H49:H97" si="3">H48+1</f>
        <v>3</v>
      </c>
    </row>
    <row r="50" spans="1:10">
      <c r="A50" s="486">
        <f t="shared" si="2"/>
        <v>4</v>
      </c>
      <c r="B50" s="32" t="s">
        <v>52</v>
      </c>
      <c r="C50" s="32"/>
      <c r="D50" s="32"/>
      <c r="E50" s="823">
        <f>'Stmt AH'!E27</f>
        <v>53303.976269999977</v>
      </c>
      <c r="F50" s="27"/>
      <c r="G50" s="26" t="str">
        <f>"Statement AH; Line "&amp;'Stmt AH'!A27</f>
        <v>Statement AH; Line 17</v>
      </c>
      <c r="H50" s="486">
        <f t="shared" si="3"/>
        <v>4</v>
      </c>
      <c r="J50" s="612"/>
    </row>
    <row r="51" spans="1:10">
      <c r="A51" s="486">
        <f t="shared" si="2"/>
        <v>5</v>
      </c>
      <c r="B51" s="32"/>
      <c r="C51" s="32"/>
      <c r="D51" s="32"/>
      <c r="E51" s="297"/>
      <c r="F51" s="36"/>
      <c r="G51" s="26"/>
      <c r="H51" s="486">
        <f t="shared" si="3"/>
        <v>5</v>
      </c>
      <c r="J51" s="612"/>
    </row>
    <row r="52" spans="1:10">
      <c r="A52" s="486">
        <f t="shared" si="2"/>
        <v>6</v>
      </c>
      <c r="B52" s="32" t="s">
        <v>53</v>
      </c>
      <c r="C52" s="28"/>
      <c r="D52" s="28"/>
      <c r="E52" s="526">
        <f>E50/E47</f>
        <v>7.9772682115421267E-3</v>
      </c>
      <c r="F52" s="58"/>
      <c r="G52" s="26" t="str">
        <f>"Line "&amp;A50&amp;" / Line "&amp;A47</f>
        <v>Line 4 / Line 1</v>
      </c>
      <c r="H52" s="486">
        <f t="shared" si="3"/>
        <v>6</v>
      </c>
      <c r="J52" s="612"/>
    </row>
    <row r="53" spans="1:10">
      <c r="A53" s="486">
        <f t="shared" si="2"/>
        <v>7</v>
      </c>
      <c r="B53" s="32"/>
      <c r="C53" s="32"/>
      <c r="D53" s="32"/>
      <c r="E53" s="613"/>
      <c r="F53" s="614"/>
      <c r="G53" s="26"/>
      <c r="H53" s="486">
        <f t="shared" si="3"/>
        <v>7</v>
      </c>
    </row>
    <row r="54" spans="1:10">
      <c r="A54" s="486">
        <f t="shared" si="2"/>
        <v>8</v>
      </c>
      <c r="B54" s="30" t="s">
        <v>54</v>
      </c>
      <c r="C54" s="30"/>
      <c r="D54" s="30"/>
      <c r="E54" s="615"/>
      <c r="F54" s="616"/>
      <c r="G54" s="29"/>
      <c r="H54" s="486">
        <f t="shared" si="3"/>
        <v>8</v>
      </c>
    </row>
    <row r="55" spans="1:10">
      <c r="A55" s="486">
        <f t="shared" si="2"/>
        <v>9</v>
      </c>
      <c r="B55" s="32" t="s">
        <v>55</v>
      </c>
      <c r="C55" s="32"/>
      <c r="D55" s="32"/>
      <c r="E55" s="824">
        <f>'Stmt AH'!E49</f>
        <v>59502.837096461655</v>
      </c>
      <c r="F55" s="27"/>
      <c r="G55" s="26" t="str">
        <f>"Statement AH; Line "&amp;'Stmt AH'!A49</f>
        <v>Statement AH; Line 39</v>
      </c>
      <c r="H55" s="486">
        <f t="shared" si="3"/>
        <v>9</v>
      </c>
    </row>
    <row r="56" spans="1:10">
      <c r="A56" s="486">
        <f t="shared" si="2"/>
        <v>10</v>
      </c>
      <c r="B56" s="28"/>
      <c r="C56" s="28"/>
      <c r="D56" s="28"/>
      <c r="E56" s="615"/>
      <c r="F56" s="616"/>
      <c r="G56" s="26"/>
      <c r="H56" s="486">
        <f t="shared" si="3"/>
        <v>10</v>
      </c>
    </row>
    <row r="57" spans="1:10">
      <c r="A57" s="486">
        <f t="shared" si="2"/>
        <v>11</v>
      </c>
      <c r="B57" s="502" t="s">
        <v>56</v>
      </c>
      <c r="C57" s="29"/>
      <c r="D57" s="29"/>
      <c r="E57" s="526">
        <f>E55/E47</f>
        <v>8.9049658971374398E-3</v>
      </c>
      <c r="F57" s="58"/>
      <c r="G57" s="26" t="str">
        <f>"Line "&amp;A55&amp;" / Line "&amp;A47</f>
        <v>Line 9 / Line 1</v>
      </c>
      <c r="H57" s="486">
        <f t="shared" si="3"/>
        <v>11</v>
      </c>
    </row>
    <row r="58" spans="1:10">
      <c r="A58" s="486">
        <f t="shared" si="2"/>
        <v>12</v>
      </c>
      <c r="B58" s="29"/>
      <c r="C58" s="29"/>
      <c r="D58" s="29"/>
      <c r="E58" s="527"/>
      <c r="F58" s="38"/>
      <c r="G58" s="26"/>
      <c r="H58" s="486">
        <f t="shared" si="3"/>
        <v>12</v>
      </c>
    </row>
    <row r="59" spans="1:10">
      <c r="A59" s="486">
        <f t="shared" si="2"/>
        <v>13</v>
      </c>
      <c r="B59" s="30" t="s">
        <v>57</v>
      </c>
      <c r="C59" s="29"/>
      <c r="D59" s="29"/>
      <c r="E59" s="527"/>
      <c r="F59" s="38"/>
      <c r="G59" s="26"/>
      <c r="H59" s="486">
        <f t="shared" si="3"/>
        <v>13</v>
      </c>
    </row>
    <row r="60" spans="1:10">
      <c r="A60" s="486">
        <f t="shared" si="2"/>
        <v>14</v>
      </c>
      <c r="B60" s="502" t="s">
        <v>39</v>
      </c>
      <c r="C60" s="29"/>
      <c r="D60" s="29"/>
      <c r="E60" s="824">
        <f>'Stmt AK'!E27</f>
        <v>81965.07189443594</v>
      </c>
      <c r="F60" s="38"/>
      <c r="G60" s="26" t="str">
        <f>"Statement AK; Line "&amp;'Stmt AK'!A27</f>
        <v>Statement AK; Line 17</v>
      </c>
      <c r="H60" s="486">
        <f t="shared" si="3"/>
        <v>14</v>
      </c>
    </row>
    <row r="61" spans="1:10">
      <c r="A61" s="486">
        <f t="shared" si="2"/>
        <v>15</v>
      </c>
      <c r="B61" s="29"/>
      <c r="C61" s="29"/>
      <c r="D61" s="29"/>
      <c r="E61" s="615"/>
      <c r="F61" s="38"/>
      <c r="G61" s="26"/>
      <c r="H61" s="486">
        <f t="shared" si="3"/>
        <v>15</v>
      </c>
    </row>
    <row r="62" spans="1:10">
      <c r="A62" s="486">
        <f t="shared" si="2"/>
        <v>16</v>
      </c>
      <c r="B62" s="502" t="s">
        <v>58</v>
      </c>
      <c r="C62" s="29"/>
      <c r="D62" s="29"/>
      <c r="E62" s="526">
        <f>E60/E47</f>
        <v>1.2266577622057183E-2</v>
      </c>
      <c r="F62" s="38"/>
      <c r="G62" s="26" t="str">
        <f>"Line "&amp;A60&amp;" / Line "&amp;A47</f>
        <v>Line 14 / Line 1</v>
      </c>
      <c r="H62" s="486">
        <f t="shared" si="3"/>
        <v>16</v>
      </c>
    </row>
    <row r="63" spans="1:10">
      <c r="A63" s="486">
        <f t="shared" si="2"/>
        <v>17</v>
      </c>
      <c r="B63" s="29"/>
      <c r="C63" s="29"/>
      <c r="D63" s="29"/>
      <c r="E63" s="527"/>
      <c r="F63" s="38"/>
      <c r="G63" s="26"/>
      <c r="H63" s="486">
        <f t="shared" si="3"/>
        <v>17</v>
      </c>
    </row>
    <row r="64" spans="1:10">
      <c r="A64" s="486">
        <f t="shared" si="2"/>
        <v>18</v>
      </c>
      <c r="B64" s="30" t="s">
        <v>59</v>
      </c>
      <c r="C64" s="30"/>
      <c r="D64" s="30"/>
      <c r="E64" s="527"/>
      <c r="F64" s="38"/>
      <c r="G64" s="26"/>
      <c r="H64" s="486">
        <f t="shared" si="3"/>
        <v>18</v>
      </c>
    </row>
    <row r="65" spans="1:8">
      <c r="A65" s="486">
        <f t="shared" si="2"/>
        <v>19</v>
      </c>
      <c r="B65" s="32" t="s">
        <v>40</v>
      </c>
      <c r="C65" s="32"/>
      <c r="D65" s="32"/>
      <c r="E65" s="824">
        <f>'Stmt AK'!E38</f>
        <v>2175.888678686882</v>
      </c>
      <c r="F65" s="27"/>
      <c r="G65" s="26" t="str">
        <f>"Statement AK; Line "&amp;'Stmt AK'!A38</f>
        <v>Statement AK; Line 28</v>
      </c>
      <c r="H65" s="486">
        <f t="shared" si="3"/>
        <v>19</v>
      </c>
    </row>
    <row r="66" spans="1:8">
      <c r="A66" s="486">
        <f t="shared" si="2"/>
        <v>20</v>
      </c>
      <c r="B66" s="29"/>
      <c r="C66" s="29"/>
      <c r="D66" s="29"/>
      <c r="E66" s="527"/>
      <c r="F66" s="38"/>
      <c r="G66" s="26"/>
      <c r="H66" s="486">
        <f t="shared" si="3"/>
        <v>20</v>
      </c>
    </row>
    <row r="67" spans="1:8">
      <c r="A67" s="486">
        <f t="shared" si="2"/>
        <v>21</v>
      </c>
      <c r="B67" s="502" t="s">
        <v>60</v>
      </c>
      <c r="C67" s="29"/>
      <c r="D67" s="29"/>
      <c r="E67" s="526">
        <f>E65/E47</f>
        <v>3.2563513649379148E-4</v>
      </c>
      <c r="F67" s="58"/>
      <c r="G67" s="26" t="str">
        <f>"Line "&amp;A65&amp;" / Line "&amp;A47</f>
        <v>Line 19 / Line 1</v>
      </c>
      <c r="H67" s="486">
        <f t="shared" si="3"/>
        <v>21</v>
      </c>
    </row>
    <row r="68" spans="1:8">
      <c r="A68" s="486">
        <f t="shared" si="2"/>
        <v>22</v>
      </c>
      <c r="B68" s="29"/>
      <c r="C68" s="29"/>
      <c r="D68" s="29"/>
      <c r="E68" s="527"/>
      <c r="F68" s="38"/>
      <c r="G68" s="26"/>
      <c r="H68" s="486">
        <f t="shared" si="3"/>
        <v>22</v>
      </c>
    </row>
    <row r="69" spans="1:8">
      <c r="A69" s="486">
        <f t="shared" si="2"/>
        <v>23</v>
      </c>
      <c r="B69" s="30" t="s">
        <v>61</v>
      </c>
      <c r="C69" s="30"/>
      <c r="D69" s="30"/>
      <c r="E69" s="528"/>
      <c r="F69" s="39"/>
      <c r="G69" s="26"/>
      <c r="H69" s="486">
        <f t="shared" si="3"/>
        <v>23</v>
      </c>
    </row>
    <row r="70" spans="1:8">
      <c r="A70" s="486">
        <f t="shared" si="2"/>
        <v>24</v>
      </c>
      <c r="B70" s="503" t="s">
        <v>62</v>
      </c>
      <c r="C70" s="28"/>
      <c r="D70" s="28"/>
      <c r="E70" s="528"/>
      <c r="F70" s="39"/>
      <c r="G70" s="26"/>
      <c r="H70" s="486">
        <f t="shared" si="3"/>
        <v>24</v>
      </c>
    </row>
    <row r="71" spans="1:8">
      <c r="A71" s="486">
        <f t="shared" si="2"/>
        <v>25</v>
      </c>
      <c r="B71" s="32" t="s">
        <v>63</v>
      </c>
      <c r="C71" s="32"/>
      <c r="D71" s="32"/>
      <c r="E71" s="529">
        <f>'Stmt AL'!G15</f>
        <v>83336.685774034995</v>
      </c>
      <c r="F71" s="27"/>
      <c r="G71" s="26" t="str">
        <f>"Statement AL; Line "&amp;'Stmt AL'!A15</f>
        <v>Statement AL; Line 5</v>
      </c>
      <c r="H71" s="486">
        <f t="shared" si="3"/>
        <v>25</v>
      </c>
    </row>
    <row r="72" spans="1:8">
      <c r="A72" s="486">
        <f t="shared" si="2"/>
        <v>26</v>
      </c>
      <c r="B72" s="32" t="s">
        <v>64</v>
      </c>
      <c r="C72" s="32"/>
      <c r="D72" s="32"/>
      <c r="E72" s="530">
        <f>'Stmt AL'!G19</f>
        <v>32311.747497815431</v>
      </c>
      <c r="F72" s="27"/>
      <c r="G72" s="26" t="str">
        <f>"Statement AL; Line "&amp;'Stmt AL'!A19</f>
        <v>Statement AL; Line 9</v>
      </c>
      <c r="H72" s="486">
        <f t="shared" si="3"/>
        <v>26</v>
      </c>
    </row>
    <row r="73" spans="1:8">
      <c r="A73" s="486">
        <f t="shared" si="2"/>
        <v>27</v>
      </c>
      <c r="B73" s="32" t="s">
        <v>65</v>
      </c>
      <c r="C73" s="32"/>
      <c r="D73" s="32"/>
      <c r="E73" s="530">
        <f>'Stmt AL'!E29</f>
        <v>14100.851670807704</v>
      </c>
      <c r="F73" s="27"/>
      <c r="G73" s="26" t="str">
        <f>"Statement AL; Line "&amp;'Stmt AL'!A29</f>
        <v>Statement AL; Line 19</v>
      </c>
      <c r="H73" s="486">
        <f t="shared" si="3"/>
        <v>27</v>
      </c>
    </row>
    <row r="74" spans="1:8">
      <c r="A74" s="486">
        <f t="shared" si="2"/>
        <v>28</v>
      </c>
      <c r="B74" s="32" t="s">
        <v>66</v>
      </c>
      <c r="C74" s="28"/>
      <c r="D74" s="28"/>
      <c r="E74" s="531">
        <f>SUM(E71:E73)</f>
        <v>129749.28494265814</v>
      </c>
      <c r="F74" s="37"/>
      <c r="G74" s="26" t="str">
        <f>"Sum Lines "&amp;A71&amp;" thru "&amp;A73</f>
        <v>Sum Lines 25 thru 27</v>
      </c>
      <c r="H74" s="486">
        <f t="shared" si="3"/>
        <v>28</v>
      </c>
    </row>
    <row r="75" spans="1:8">
      <c r="A75" s="486">
        <f t="shared" si="2"/>
        <v>29</v>
      </c>
      <c r="B75" s="28"/>
      <c r="C75" s="28"/>
      <c r="D75" s="28"/>
      <c r="E75" s="532"/>
      <c r="F75" s="40"/>
      <c r="G75" s="26"/>
      <c r="H75" s="486">
        <f t="shared" si="3"/>
        <v>29</v>
      </c>
    </row>
    <row r="76" spans="1:8">
      <c r="A76" s="486">
        <f t="shared" si="2"/>
        <v>30</v>
      </c>
      <c r="B76" s="32" t="s">
        <v>30</v>
      </c>
      <c r="C76" s="32"/>
      <c r="D76" s="32"/>
      <c r="E76" s="533">
        <f>'Stmt AV'!G110</f>
        <v>9.3736505177923077E-2</v>
      </c>
      <c r="F76" s="27"/>
      <c r="G76" s="26" t="str">
        <f>"Statement AV2; Line "&amp;'Stmt AV'!A110</f>
        <v>Statement AV2; Line 31</v>
      </c>
      <c r="H76" s="486">
        <f t="shared" si="3"/>
        <v>30</v>
      </c>
    </row>
    <row r="77" spans="1:8">
      <c r="A77" s="486">
        <f t="shared" si="2"/>
        <v>31</v>
      </c>
      <c r="B77" s="28"/>
      <c r="C77" s="28"/>
      <c r="D77" s="28"/>
      <c r="E77" s="532"/>
      <c r="F77" s="40"/>
      <c r="G77" s="26"/>
      <c r="H77" s="486">
        <f t="shared" si="3"/>
        <v>31</v>
      </c>
    </row>
    <row r="78" spans="1:8">
      <c r="A78" s="486">
        <f t="shared" si="2"/>
        <v>32</v>
      </c>
      <c r="B78" s="32" t="s">
        <v>67</v>
      </c>
      <c r="C78" s="28"/>
      <c r="D78" s="28"/>
      <c r="E78" s="534">
        <f>E74*E76</f>
        <v>12162.24451985929</v>
      </c>
      <c r="F78" s="37"/>
      <c r="G78" s="26" t="str">
        <f>"Line "&amp;A74&amp;" x Line "&amp;A76</f>
        <v>Line 28 x Line 30</v>
      </c>
      <c r="H78" s="486">
        <f t="shared" si="3"/>
        <v>32</v>
      </c>
    </row>
    <row r="79" spans="1:8">
      <c r="A79" s="486">
        <f t="shared" si="2"/>
        <v>33</v>
      </c>
      <c r="B79" s="28"/>
      <c r="C79" s="28"/>
      <c r="D79" s="28"/>
      <c r="E79" s="532"/>
      <c r="F79" s="40"/>
      <c r="G79" s="26"/>
      <c r="H79" s="486">
        <f t="shared" si="3"/>
        <v>33</v>
      </c>
    </row>
    <row r="80" spans="1:8">
      <c r="A80" s="486">
        <f t="shared" si="2"/>
        <v>34</v>
      </c>
      <c r="B80" s="32" t="s">
        <v>68</v>
      </c>
      <c r="C80" s="28"/>
      <c r="D80" s="28"/>
      <c r="E80" s="526">
        <f>E78/E47</f>
        <v>1.8201547685267269E-3</v>
      </c>
      <c r="F80" s="58"/>
      <c r="G80" s="26" t="str">
        <f>"Line "&amp;A78&amp;" / Line "&amp;A47</f>
        <v>Line 32 / Line 1</v>
      </c>
      <c r="H80" s="486">
        <f t="shared" si="3"/>
        <v>34</v>
      </c>
    </row>
    <row r="81" spans="1:9">
      <c r="A81" s="486">
        <f t="shared" si="2"/>
        <v>35</v>
      </c>
      <c r="B81" s="32"/>
      <c r="C81" s="28"/>
      <c r="D81" s="28"/>
      <c r="E81" s="501"/>
      <c r="F81" s="58"/>
      <c r="G81" s="26"/>
      <c r="H81" s="486">
        <f t="shared" si="3"/>
        <v>35</v>
      </c>
    </row>
    <row r="82" spans="1:9">
      <c r="A82" s="486">
        <f t="shared" si="2"/>
        <v>36</v>
      </c>
      <c r="B82" s="30" t="s">
        <v>69</v>
      </c>
      <c r="C82" s="695"/>
      <c r="D82" s="695"/>
      <c r="E82" s="693"/>
      <c r="F82" s="693"/>
      <c r="G82" s="693"/>
      <c r="H82" s="486">
        <f t="shared" si="3"/>
        <v>36</v>
      </c>
    </row>
    <row r="83" spans="1:9">
      <c r="A83" s="486">
        <f t="shared" si="2"/>
        <v>37</v>
      </c>
      <c r="B83" s="32" t="s">
        <v>70</v>
      </c>
      <c r="C83" s="695"/>
      <c r="D83" s="695"/>
      <c r="E83" s="396">
        <f>'AV-4'!C14</f>
        <v>15281.902857466128</v>
      </c>
      <c r="F83" s="693"/>
      <c r="G83" s="26" t="str">
        <f>"AV-4; Line "&amp;'AV-4'!F14</f>
        <v>AV-4; Line 4</v>
      </c>
      <c r="H83" s="486">
        <f t="shared" si="3"/>
        <v>37</v>
      </c>
    </row>
    <row r="84" spans="1:9">
      <c r="A84" s="486">
        <f t="shared" si="2"/>
        <v>38</v>
      </c>
      <c r="B84" s="30"/>
      <c r="C84" s="695"/>
      <c r="D84" s="695"/>
      <c r="E84" s="780"/>
      <c r="F84" s="693"/>
      <c r="G84" s="693"/>
      <c r="H84" s="486">
        <f t="shared" si="3"/>
        <v>38</v>
      </c>
    </row>
    <row r="85" spans="1:9">
      <c r="A85" s="486">
        <f t="shared" si="2"/>
        <v>39</v>
      </c>
      <c r="B85" s="32" t="s">
        <v>71</v>
      </c>
      <c r="C85" s="695"/>
      <c r="D85" s="695"/>
      <c r="E85" s="781">
        <f>'AV-4'!C15</f>
        <v>121692.96646449366</v>
      </c>
      <c r="F85" s="693"/>
      <c r="G85" s="26" t="str">
        <f>"AV-4; Line "&amp;'AV-4'!F15</f>
        <v>AV-4; Line 5</v>
      </c>
      <c r="H85" s="486">
        <f t="shared" si="3"/>
        <v>39</v>
      </c>
    </row>
    <row r="86" spans="1:9" ht="20.25">
      <c r="A86" s="486">
        <f t="shared" si="2"/>
        <v>40</v>
      </c>
      <c r="B86" s="695"/>
      <c r="C86" s="699"/>
      <c r="D86" s="699"/>
      <c r="E86" s="782"/>
      <c r="F86" s="703"/>
      <c r="G86" s="695"/>
      <c r="H86" s="486">
        <f t="shared" si="3"/>
        <v>40</v>
      </c>
    </row>
    <row r="87" spans="1:9">
      <c r="A87" s="486">
        <f t="shared" si="2"/>
        <v>41</v>
      </c>
      <c r="B87" s="32" t="s">
        <v>72</v>
      </c>
      <c r="C87" s="699"/>
      <c r="D87" s="699"/>
      <c r="E87" s="783">
        <f>E83+E85</f>
        <v>136974.86932195979</v>
      </c>
      <c r="F87" s="702"/>
      <c r="G87" s="26" t="str">
        <f>"Line "&amp;A83&amp;" + Line "&amp;A85</f>
        <v>Line 37 + Line 39</v>
      </c>
      <c r="H87" s="486">
        <f t="shared" si="3"/>
        <v>41</v>
      </c>
    </row>
    <row r="88" spans="1:9">
      <c r="A88" s="486">
        <f t="shared" si="2"/>
        <v>42</v>
      </c>
      <c r="B88" s="694"/>
      <c r="C88" s="699"/>
      <c r="D88" s="699"/>
      <c r="E88" s="784"/>
      <c r="F88" s="702"/>
      <c r="G88" s="692"/>
      <c r="H88" s="486">
        <f t="shared" si="3"/>
        <v>42</v>
      </c>
    </row>
    <row r="89" spans="1:9">
      <c r="A89" s="486">
        <f t="shared" si="2"/>
        <v>43</v>
      </c>
      <c r="B89" s="32" t="s">
        <v>30</v>
      </c>
      <c r="C89" s="699"/>
      <c r="D89" s="699"/>
      <c r="E89" s="825">
        <f>E76</f>
        <v>9.3736505177923077E-2</v>
      </c>
      <c r="F89" s="702"/>
      <c r="G89" s="26" t="str">
        <f>"Line "&amp;A76</f>
        <v>Line 30</v>
      </c>
      <c r="H89" s="486">
        <f t="shared" si="3"/>
        <v>43</v>
      </c>
    </row>
    <row r="90" spans="1:9">
      <c r="A90" s="486">
        <f t="shared" si="2"/>
        <v>44</v>
      </c>
      <c r="B90" s="695"/>
      <c r="C90" s="699"/>
      <c r="D90" s="699"/>
      <c r="E90" s="704"/>
      <c r="F90" s="705"/>
      <c r="G90" s="695"/>
      <c r="H90" s="486">
        <f t="shared" si="3"/>
        <v>44</v>
      </c>
    </row>
    <row r="91" spans="1:9">
      <c r="A91" s="486">
        <f t="shared" si="2"/>
        <v>45</v>
      </c>
      <c r="B91" s="32" t="s">
        <v>73</v>
      </c>
      <c r="C91" s="699"/>
      <c r="D91" s="699"/>
      <c r="E91" s="735">
        <f>E87*E89</f>
        <v>12839.54554744322</v>
      </c>
      <c r="F91" s="707"/>
      <c r="G91" s="26" t="str">
        <f>"Line "&amp;A87&amp;" * Line "&amp;A89</f>
        <v>Line 41 * Line 43</v>
      </c>
      <c r="H91" s="486">
        <f t="shared" si="3"/>
        <v>45</v>
      </c>
    </row>
    <row r="92" spans="1:9">
      <c r="A92" s="486">
        <f t="shared" si="2"/>
        <v>46</v>
      </c>
      <c r="B92" s="694"/>
      <c r="C92" s="699"/>
      <c r="D92" s="699"/>
      <c r="E92" s="706"/>
      <c r="F92" s="707"/>
      <c r="G92" s="692"/>
      <c r="H92" s="486">
        <f t="shared" si="3"/>
        <v>46</v>
      </c>
    </row>
    <row r="93" spans="1:9">
      <c r="A93" s="486">
        <f t="shared" si="2"/>
        <v>47</v>
      </c>
      <c r="B93" s="32" t="s">
        <v>74</v>
      </c>
      <c r="C93" s="699"/>
      <c r="D93" s="699"/>
      <c r="E93" s="826">
        <f>'Stmt AJ'!E27</f>
        <v>24125.704347982413</v>
      </c>
      <c r="F93" s="707"/>
      <c r="G93" s="26" t="str">
        <f>"Statement AJ; Line "&amp;'Stmt AJ'!A27</f>
        <v>Statement AJ; Line 17</v>
      </c>
      <c r="H93" s="486">
        <f t="shared" si="3"/>
        <v>47</v>
      </c>
      <c r="I93" s="699"/>
    </row>
    <row r="94" spans="1:9">
      <c r="A94" s="486">
        <f t="shared" si="2"/>
        <v>48</v>
      </c>
      <c r="B94" s="32"/>
      <c r="C94" s="699"/>
      <c r="D94" s="699"/>
      <c r="E94" s="577"/>
      <c r="F94" s="707"/>
      <c r="G94" s="26"/>
      <c r="H94" s="486">
        <f t="shared" si="3"/>
        <v>48</v>
      </c>
    </row>
    <row r="95" spans="1:9">
      <c r="A95" s="486">
        <f t="shared" si="2"/>
        <v>49</v>
      </c>
      <c r="B95" s="32" t="s">
        <v>75</v>
      </c>
      <c r="C95" s="699"/>
      <c r="D95" s="699"/>
      <c r="E95" s="577">
        <f>E91+E93</f>
        <v>36965.24989542563</v>
      </c>
      <c r="F95" s="707"/>
      <c r="G95" s="26" t="str">
        <f>"Line "&amp;A91&amp;" + Line "&amp;A93</f>
        <v>Line 45 + Line 47</v>
      </c>
      <c r="H95" s="486">
        <f t="shared" si="3"/>
        <v>49</v>
      </c>
    </row>
    <row r="96" spans="1:9">
      <c r="A96" s="486">
        <f t="shared" si="2"/>
        <v>50</v>
      </c>
      <c r="B96" s="695"/>
      <c r="C96" s="699"/>
      <c r="D96" s="699"/>
      <c r="E96" s="719"/>
      <c r="F96" s="695"/>
      <c r="G96" s="695"/>
      <c r="H96" s="486">
        <f t="shared" si="3"/>
        <v>50</v>
      </c>
    </row>
    <row r="97" spans="1:8" ht="16.5" thickBot="1">
      <c r="A97" s="486">
        <f t="shared" si="2"/>
        <v>51</v>
      </c>
      <c r="B97" s="32" t="s">
        <v>76</v>
      </c>
      <c r="C97" s="699"/>
      <c r="D97" s="699"/>
      <c r="E97" s="736">
        <f>E95/E47</f>
        <v>5.5320772211969529E-3</v>
      </c>
      <c r="F97" s="708"/>
      <c r="G97" s="26" t="str">
        <f>"Line "&amp;A95&amp;" / Line "&amp;A47&amp;""</f>
        <v>Line 49 / Line 1</v>
      </c>
      <c r="H97" s="486">
        <f t="shared" si="3"/>
        <v>51</v>
      </c>
    </row>
    <row r="98" spans="1:8" ht="16.5" thickTop="1">
      <c r="A98" s="488"/>
    </row>
    <row r="99" spans="1:8">
      <c r="A99" s="488"/>
    </row>
    <row r="100" spans="1:8">
      <c r="A100" s="488"/>
    </row>
    <row r="101" spans="1:8">
      <c r="A101" s="488"/>
    </row>
    <row r="102" spans="1:8">
      <c r="A102" s="488"/>
    </row>
    <row r="103" spans="1:8">
      <c r="A103" s="488"/>
    </row>
    <row r="104" spans="1:8">
      <c r="A104" s="488"/>
    </row>
    <row r="105" spans="1:8">
      <c r="A105" s="488"/>
    </row>
    <row r="106" spans="1:8">
      <c r="A106" s="488"/>
    </row>
    <row r="107" spans="1:8">
      <c r="A107" s="488"/>
    </row>
    <row r="108" spans="1:8">
      <c r="A108" s="488"/>
    </row>
    <row r="109" spans="1:8">
      <c r="A109" s="488"/>
    </row>
    <row r="110" spans="1:8">
      <c r="A110" s="488"/>
    </row>
    <row r="111" spans="1:8">
      <c r="A111" s="488"/>
    </row>
    <row r="112" spans="1:8">
      <c r="A112" s="488"/>
    </row>
    <row r="113" spans="1:1">
      <c r="A113" s="488"/>
    </row>
    <row r="114" spans="1:1">
      <c r="A114" s="488"/>
    </row>
    <row r="115" spans="1:1">
      <c r="A115" s="488"/>
    </row>
    <row r="116" spans="1:1">
      <c r="A116" s="488"/>
    </row>
    <row r="117" spans="1:1">
      <c r="A117" s="488"/>
    </row>
    <row r="118" spans="1:1">
      <c r="A118" s="488"/>
    </row>
    <row r="119" spans="1:1">
      <c r="A119" s="488"/>
    </row>
    <row r="120" spans="1:1">
      <c r="A120" s="488"/>
    </row>
    <row r="121" spans="1:1">
      <c r="A121" s="488"/>
    </row>
    <row r="122" spans="1:1">
      <c r="A122" s="488"/>
    </row>
    <row r="123" spans="1:1">
      <c r="A123" s="488"/>
    </row>
    <row r="124" spans="1:1">
      <c r="A124" s="488"/>
    </row>
    <row r="125" spans="1:1">
      <c r="A125" s="488"/>
    </row>
    <row r="126" spans="1:1">
      <c r="A126" s="488"/>
    </row>
    <row r="127" spans="1:1">
      <c r="A127" s="488"/>
    </row>
    <row r="128" spans="1:1">
      <c r="A128" s="488"/>
    </row>
    <row r="129" spans="1:1">
      <c r="A129" s="488"/>
    </row>
    <row r="130" spans="1:1">
      <c r="A130" s="488"/>
    </row>
    <row r="131" spans="1:1">
      <c r="A131" s="488"/>
    </row>
    <row r="132" spans="1:1">
      <c r="A132" s="488"/>
    </row>
    <row r="133" spans="1:1">
      <c r="A133" s="488"/>
    </row>
    <row r="134" spans="1:1">
      <c r="A134" s="488"/>
    </row>
    <row r="135" spans="1:1">
      <c r="A135" s="488"/>
    </row>
    <row r="136" spans="1:1">
      <c r="A136" s="488"/>
    </row>
    <row r="137" spans="1:1">
      <c r="A137" s="488"/>
    </row>
    <row r="138" spans="1:1">
      <c r="A138" s="488"/>
    </row>
    <row r="139" spans="1:1">
      <c r="A139" s="488"/>
    </row>
    <row r="140" spans="1:1">
      <c r="A140" s="488"/>
    </row>
    <row r="141" spans="1:1">
      <c r="A141" s="488"/>
    </row>
    <row r="142" spans="1:1">
      <c r="A142" s="488"/>
    </row>
    <row r="143" spans="1:1">
      <c r="A143" s="488"/>
    </row>
    <row r="144" spans="1:1">
      <c r="A144" s="488"/>
    </row>
    <row r="145" spans="1:6">
      <c r="A145" s="488"/>
    </row>
    <row r="146" spans="1:6">
      <c r="A146" s="488"/>
    </row>
    <row r="147" spans="1:6">
      <c r="A147" s="488"/>
    </row>
    <row r="148" spans="1:6">
      <c r="A148" s="488"/>
    </row>
    <row r="149" spans="1:6">
      <c r="A149" s="488"/>
    </row>
    <row r="150" spans="1:6">
      <c r="A150" s="488"/>
    </row>
    <row r="151" spans="1:6">
      <c r="A151" s="488"/>
    </row>
    <row r="152" spans="1:6">
      <c r="A152" s="488"/>
      <c r="B152" s="59"/>
      <c r="C152" s="59"/>
      <c r="D152" s="59"/>
      <c r="E152" s="59"/>
      <c r="F152" s="59"/>
    </row>
    <row r="153" spans="1:6">
      <c r="A153" s="488"/>
      <c r="B153" s="59"/>
      <c r="C153" s="59"/>
      <c r="D153" s="59"/>
      <c r="E153" s="59"/>
      <c r="F153" s="59"/>
    </row>
    <row r="158" spans="1:6">
      <c r="A158" s="485"/>
      <c r="B158" s="59"/>
      <c r="C158" s="59"/>
      <c r="D158" s="59"/>
      <c r="E158" s="41"/>
      <c r="F158" s="41"/>
    </row>
  </sheetData>
  <mergeCells count="10">
    <mergeCell ref="B2:G2"/>
    <mergeCell ref="B40:G40"/>
    <mergeCell ref="B41:G41"/>
    <mergeCell ref="B42:G42"/>
    <mergeCell ref="B3:G3"/>
    <mergeCell ref="B4:G4"/>
    <mergeCell ref="B5:G5"/>
    <mergeCell ref="B6:G6"/>
    <mergeCell ref="B39:G39"/>
    <mergeCell ref="B38:G38"/>
  </mergeCells>
  <printOptions horizontalCentered="1"/>
  <pageMargins left="0.5" right="0.5" top="0.5" bottom="0.5" header="0.25" footer="0.25"/>
  <pageSetup scale="54" fitToHeight="0" orientation="portrait" r:id="rId1"/>
  <headerFooter scaleWithDoc="0">
    <oddFooter xml:space="preserve">&amp;C&amp;"Times New Roman,Regular"&amp;10Section 2
Non-Direct Expenses
Page &amp;P of &amp;N
</oddFooter>
  </headerFooter>
  <rowBreaks count="1" manualBreakCount="1">
    <brk id="36" max="7" man="1"/>
  </rowBreaks>
  <customProperties>
    <customPr name="_pios_id" r:id="rId2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J42"/>
  <sheetViews>
    <sheetView zoomScale="80" zoomScaleNormal="80" workbookViewId="0">
      <selection activeCell="B23" sqref="B23:E26"/>
    </sheetView>
  </sheetViews>
  <sheetFormatPr defaultColWidth="9.140625" defaultRowHeight="15.75"/>
  <cols>
    <col min="1" max="1" width="5.42578125" style="94" customWidth="1"/>
    <col min="2" max="2" width="45.140625" style="95" customWidth="1"/>
    <col min="3" max="3" width="19.85546875" style="95" customWidth="1"/>
    <col min="4" max="4" width="5.5703125" style="95" customWidth="1"/>
    <col min="5" max="5" width="59.42578125" style="95" customWidth="1"/>
    <col min="6" max="6" width="5.42578125" style="94" customWidth="1"/>
    <col min="7" max="7" width="11" style="95" customWidth="1"/>
    <col min="8" max="8" width="7.42578125" style="95" customWidth="1"/>
    <col min="9" max="9" width="10" style="95" bestFit="1" customWidth="1"/>
    <col min="10" max="10" width="14" style="95" customWidth="1"/>
    <col min="11" max="11" width="13.42578125" style="95" customWidth="1"/>
    <col min="12" max="16384" width="9.140625" style="95"/>
  </cols>
  <sheetData>
    <row r="2" spans="1:10">
      <c r="B2" s="1350" t="s">
        <v>0</v>
      </c>
      <c r="C2" s="1350"/>
      <c r="D2" s="1350"/>
      <c r="E2" s="1350"/>
    </row>
    <row r="3" spans="1:10">
      <c r="B3" s="1350" t="s">
        <v>305</v>
      </c>
      <c r="C3" s="1350"/>
      <c r="D3" s="1350"/>
      <c r="E3" s="1350"/>
    </row>
    <row r="4" spans="1:10">
      <c r="B4" s="1350" t="s">
        <v>306</v>
      </c>
      <c r="C4" s="1350"/>
      <c r="D4" s="1350"/>
      <c r="E4" s="1350"/>
    </row>
    <row r="5" spans="1:10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G5" s="111"/>
    </row>
    <row r="6" spans="1:10">
      <c r="B6" s="1354" t="s">
        <v>3</v>
      </c>
      <c r="C6" s="1354"/>
      <c r="D6" s="1354"/>
      <c r="E6" s="1354"/>
    </row>
    <row r="7" spans="1:10">
      <c r="B7" s="96"/>
      <c r="C7" s="96"/>
      <c r="D7" s="96"/>
      <c r="E7" s="96"/>
    </row>
    <row r="8" spans="1:10">
      <c r="B8" s="1350" t="s">
        <v>283</v>
      </c>
      <c r="C8" s="1350"/>
      <c r="D8" s="1350"/>
      <c r="E8" s="1350"/>
    </row>
    <row r="9" spans="1:10">
      <c r="A9" s="104"/>
    </row>
    <row r="10" spans="1:10">
      <c r="A10" s="104"/>
      <c r="B10" s="450"/>
      <c r="C10" s="449" t="s">
        <v>284</v>
      </c>
      <c r="D10" s="852"/>
      <c r="E10" s="954"/>
      <c r="F10" s="104"/>
    </row>
    <row r="11" spans="1:10">
      <c r="A11" s="104" t="s">
        <v>4</v>
      </c>
      <c r="B11" s="948"/>
      <c r="C11" s="948" t="s">
        <v>320</v>
      </c>
      <c r="D11" s="106"/>
      <c r="E11" s="103"/>
      <c r="F11" s="104" t="s">
        <v>4</v>
      </c>
    </row>
    <row r="12" spans="1:10">
      <c r="A12" s="104" t="s">
        <v>5</v>
      </c>
      <c r="B12" s="988" t="s">
        <v>123</v>
      </c>
      <c r="C12" s="1282" t="s">
        <v>175</v>
      </c>
      <c r="D12" s="1283"/>
      <c r="E12" s="985" t="s">
        <v>8</v>
      </c>
      <c r="F12" s="104" t="s">
        <v>5</v>
      </c>
    </row>
    <row r="13" spans="1:10">
      <c r="A13" s="104"/>
      <c r="B13" s="950"/>
      <c r="C13" s="1285"/>
      <c r="D13" s="1292"/>
      <c r="E13" s="177"/>
      <c r="F13" s="104"/>
    </row>
    <row r="14" spans="1:10">
      <c r="A14" s="104">
        <v>1</v>
      </c>
      <c r="B14" s="951" t="str">
        <f>"Dec-"&amp;RIGHT(Automation!$B$3-1,2)</f>
        <v>Dec-24</v>
      </c>
      <c r="C14" s="1286">
        <v>0</v>
      </c>
      <c r="D14" s="1205" t="s">
        <v>1010</v>
      </c>
      <c r="E14" s="142" t="str">
        <f>Automation!B3-1&amp;" Form 1; Page 200-201; Footnote Data (b)"</f>
        <v>2024 Form 1; Page 200-201; Footnote Data (b)</v>
      </c>
      <c r="F14" s="104">
        <f>A14</f>
        <v>1</v>
      </c>
      <c r="G14" s="111"/>
    </row>
    <row r="15" spans="1:10">
      <c r="A15" s="104">
        <f>A14+1</f>
        <v>2</v>
      </c>
      <c r="B15" s="952"/>
      <c r="C15" s="1287"/>
      <c r="D15" s="173"/>
      <c r="E15" s="115"/>
      <c r="F15" s="104">
        <f>F14+1</f>
        <v>2</v>
      </c>
    </row>
    <row r="16" spans="1:10">
      <c r="A16" s="104">
        <f t="shared" ref="A16:A20" si="0">A15+1</f>
        <v>3</v>
      </c>
      <c r="B16" s="951" t="str">
        <f>"Dec-"&amp;RIGHT(Automation!$B$3,2)</f>
        <v>Dec-25</v>
      </c>
      <c r="C16" s="1288">
        <v>0</v>
      </c>
      <c r="D16" s="163"/>
      <c r="E16" s="142" t="str">
        <f>Automation!B3&amp;" Form 1; Page 200-201; Footnote Data (b)"</f>
        <v>2025 Form 1; Page 200-201; Footnote Data (b)</v>
      </c>
      <c r="F16" s="104">
        <f t="shared" ref="F16:F20" si="1">F15+1</f>
        <v>3</v>
      </c>
      <c r="G16" s="111"/>
      <c r="I16" s="346"/>
      <c r="J16" s="140"/>
    </row>
    <row r="17" spans="1:9">
      <c r="A17" s="104">
        <f t="shared" si="0"/>
        <v>4</v>
      </c>
      <c r="B17" s="957"/>
      <c r="C17" s="1295"/>
      <c r="D17" s="1296"/>
      <c r="E17" s="1044"/>
      <c r="F17" s="104">
        <f t="shared" si="1"/>
        <v>4</v>
      </c>
    </row>
    <row r="18" spans="1:9">
      <c r="A18" s="104">
        <f t="shared" si="0"/>
        <v>5</v>
      </c>
      <c r="B18" s="450"/>
      <c r="C18" s="1285"/>
      <c r="D18" s="1292"/>
      <c r="E18" s="177"/>
      <c r="F18" s="104">
        <f t="shared" si="1"/>
        <v>5</v>
      </c>
    </row>
    <row r="19" spans="1:9">
      <c r="A19" s="104">
        <f t="shared" si="0"/>
        <v>6</v>
      </c>
      <c r="B19" s="953" t="s">
        <v>234</v>
      </c>
      <c r="C19" s="1290">
        <f>(C14+C16)/2</f>
        <v>0</v>
      </c>
      <c r="D19" s="117"/>
      <c r="E19" s="179" t="str">
        <f>"Average of Line "&amp;A14&amp;" and Line "&amp;A16</f>
        <v>Average of Line 1 and Line 3</v>
      </c>
      <c r="F19" s="104">
        <f t="shared" si="1"/>
        <v>6</v>
      </c>
    </row>
    <row r="20" spans="1:9">
      <c r="A20" s="104">
        <f t="shared" si="0"/>
        <v>7</v>
      </c>
      <c r="B20" s="1052"/>
      <c r="C20" s="1291"/>
      <c r="D20" s="1294"/>
      <c r="E20" s="987"/>
      <c r="F20" s="104">
        <f t="shared" si="1"/>
        <v>7</v>
      </c>
    </row>
    <row r="21" spans="1:9">
      <c r="A21" s="104"/>
      <c r="B21" s="121"/>
      <c r="C21" s="176"/>
      <c r="D21" s="176"/>
      <c r="E21" s="121"/>
      <c r="F21" s="104"/>
    </row>
    <row r="22" spans="1:9">
      <c r="A22" s="104"/>
      <c r="B22" s="121"/>
      <c r="C22" s="121"/>
      <c r="D22" s="121"/>
      <c r="E22" s="121"/>
    </row>
    <row r="23" spans="1:9" ht="15.75" customHeight="1">
      <c r="A23" s="1205" t="s">
        <v>1010</v>
      </c>
      <c r="B23" s="1356" t="s">
        <v>1089</v>
      </c>
      <c r="C23" s="1356"/>
      <c r="D23" s="1356"/>
      <c r="E23" s="1356"/>
      <c r="G23" s="111"/>
      <c r="I23" s="111"/>
    </row>
    <row r="24" spans="1:9">
      <c r="A24"/>
      <c r="B24" s="1356"/>
      <c r="C24" s="1356"/>
      <c r="D24" s="1356"/>
      <c r="E24" s="1356"/>
      <c r="I24" s="111"/>
    </row>
    <row r="25" spans="1:9">
      <c r="A25"/>
      <c r="B25" s="1356"/>
      <c r="C25" s="1356"/>
      <c r="D25" s="1356"/>
      <c r="E25" s="1356"/>
    </row>
    <row r="26" spans="1:9">
      <c r="B26" s="1356"/>
      <c r="C26" s="1356"/>
      <c r="D26" s="1356"/>
      <c r="E26" s="1356"/>
    </row>
    <row r="27" spans="1:9">
      <c r="B27" s="1329"/>
      <c r="C27" s="1329"/>
      <c r="D27" s="1329"/>
      <c r="E27" s="1329"/>
    </row>
    <row r="28" spans="1:9">
      <c r="B28" s="1329"/>
      <c r="C28" s="1329"/>
      <c r="D28" s="1329"/>
      <c r="E28" s="1329"/>
    </row>
    <row r="29" spans="1:9">
      <c r="B29" s="1329"/>
      <c r="C29" s="1329"/>
      <c r="D29" s="1329"/>
      <c r="E29" s="1329"/>
    </row>
    <row r="30" spans="1:9">
      <c r="B30" s="1329"/>
      <c r="C30" s="1329"/>
      <c r="D30" s="1329"/>
      <c r="E30" s="1329"/>
    </row>
    <row r="31" spans="1:9">
      <c r="B31" s="121"/>
      <c r="C31" s="121"/>
      <c r="D31" s="121"/>
      <c r="E31" s="121"/>
    </row>
    <row r="32" spans="1:9">
      <c r="B32" s="121"/>
      <c r="C32" s="121"/>
      <c r="D32" s="121"/>
      <c r="E32" s="121"/>
    </row>
    <row r="33" spans="1:6">
      <c r="B33" s="121"/>
      <c r="C33" s="121"/>
      <c r="D33" s="121"/>
      <c r="E33" s="121"/>
    </row>
    <row r="34" spans="1:6">
      <c r="B34" s="121"/>
      <c r="C34" s="121"/>
      <c r="D34" s="121"/>
      <c r="E34" s="121"/>
    </row>
    <row r="35" spans="1:6">
      <c r="B35" s="121"/>
      <c r="C35" s="121"/>
      <c r="D35" s="121"/>
      <c r="E35" s="121"/>
    </row>
    <row r="36" spans="1:6" s="121" customFormat="1">
      <c r="A36" s="104"/>
      <c r="F36" s="104"/>
    </row>
    <row r="37" spans="1:6" s="121" customFormat="1">
      <c r="A37" s="104"/>
      <c r="F37" s="104"/>
    </row>
    <row r="38" spans="1:6" s="121" customFormat="1">
      <c r="A38" s="104"/>
      <c r="F38" s="104"/>
    </row>
    <row r="39" spans="1:6" s="121" customFormat="1">
      <c r="A39" s="104"/>
      <c r="F39" s="104"/>
    </row>
    <row r="40" spans="1:6" s="121" customFormat="1">
      <c r="A40" s="104"/>
      <c r="F40" s="104"/>
    </row>
    <row r="41" spans="1:6" s="121" customFormat="1">
      <c r="A41" s="104"/>
      <c r="F41" s="104"/>
    </row>
    <row r="42" spans="1:6" s="121" customFormat="1">
      <c r="A42" s="104"/>
      <c r="F42" s="104"/>
    </row>
  </sheetData>
  <mergeCells count="7">
    <mergeCell ref="B23:E26"/>
    <mergeCell ref="B8:E8"/>
    <mergeCell ref="B2:E2"/>
    <mergeCell ref="B3:E3"/>
    <mergeCell ref="B4:E4"/>
    <mergeCell ref="B5:E5"/>
    <mergeCell ref="B6:E6"/>
  </mergeCells>
  <printOptions horizontalCentered="1"/>
  <pageMargins left="0.5" right="0.5" top="0.5" bottom="0.5" header="0.25" footer="0.25"/>
  <pageSetup scale="54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J41"/>
  <sheetViews>
    <sheetView zoomScale="80" zoomScaleNormal="80" workbookViewId="0">
      <selection activeCell="C31" sqref="C31"/>
    </sheetView>
  </sheetViews>
  <sheetFormatPr defaultColWidth="9.140625" defaultRowHeight="15.75"/>
  <cols>
    <col min="1" max="1" width="5.140625" style="94" customWidth="1"/>
    <col min="2" max="2" width="39" style="95" customWidth="1"/>
    <col min="3" max="3" width="22.42578125" style="95" customWidth="1"/>
    <col min="4" max="4" width="5.42578125" style="95" customWidth="1"/>
    <col min="5" max="5" width="59.42578125" style="95" customWidth="1"/>
    <col min="6" max="6" width="5.140625" style="94" customWidth="1"/>
    <col min="7" max="7" width="11" style="95" customWidth="1"/>
    <col min="8" max="8" width="7.42578125" style="95" customWidth="1"/>
    <col min="9" max="9" width="10" style="95" bestFit="1" customWidth="1"/>
    <col min="10" max="10" width="14" style="95" customWidth="1"/>
    <col min="11" max="11" width="13.42578125" style="95" customWidth="1"/>
    <col min="12" max="16384" width="9.140625" style="95"/>
  </cols>
  <sheetData>
    <row r="2" spans="1:10">
      <c r="B2" s="1350" t="s">
        <v>0</v>
      </c>
      <c r="C2" s="1350"/>
      <c r="D2" s="1350"/>
      <c r="E2" s="1350"/>
    </row>
    <row r="3" spans="1:10">
      <c r="B3" s="1350" t="s">
        <v>305</v>
      </c>
      <c r="C3" s="1350"/>
      <c r="D3" s="1350"/>
      <c r="E3" s="1350"/>
    </row>
    <row r="4" spans="1:10">
      <c r="B4" s="1350" t="s">
        <v>306</v>
      </c>
      <c r="C4" s="1350"/>
      <c r="D4" s="1350"/>
      <c r="E4" s="1350"/>
    </row>
    <row r="5" spans="1:10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G5" s="111"/>
    </row>
    <row r="6" spans="1:10">
      <c r="B6" s="1354" t="s">
        <v>3</v>
      </c>
      <c r="C6" s="1354"/>
      <c r="D6" s="1354"/>
      <c r="E6" s="1354"/>
    </row>
    <row r="7" spans="1:10">
      <c r="B7" s="96"/>
      <c r="C7" s="96"/>
      <c r="D7" s="96"/>
      <c r="E7" s="96"/>
    </row>
    <row r="8" spans="1:10">
      <c r="A8" s="104"/>
      <c r="B8" s="1350" t="s">
        <v>286</v>
      </c>
      <c r="C8" s="1350"/>
      <c r="D8" s="1350"/>
      <c r="E8" s="1350"/>
    </row>
    <row r="9" spans="1:10">
      <c r="A9" s="104"/>
      <c r="F9" s="104"/>
    </row>
    <row r="10" spans="1:10">
      <c r="A10" s="104"/>
      <c r="B10" s="450"/>
      <c r="C10" s="1284" t="s">
        <v>284</v>
      </c>
      <c r="D10" s="738"/>
      <c r="E10" s="954"/>
      <c r="F10" s="104"/>
    </row>
    <row r="11" spans="1:10">
      <c r="A11" s="104" t="s">
        <v>4</v>
      </c>
      <c r="B11" s="948"/>
      <c r="C11" s="948" t="s">
        <v>321</v>
      </c>
      <c r="D11" s="106"/>
      <c r="E11" s="103"/>
      <c r="F11" s="104" t="s">
        <v>4</v>
      </c>
    </row>
    <row r="12" spans="1:10">
      <c r="A12" s="104" t="s">
        <v>5</v>
      </c>
      <c r="B12" s="988" t="s">
        <v>123</v>
      </c>
      <c r="C12" s="1282" t="s">
        <v>175</v>
      </c>
      <c r="D12" s="1283"/>
      <c r="E12" s="985" t="s">
        <v>8</v>
      </c>
      <c r="F12" s="104" t="s">
        <v>5</v>
      </c>
    </row>
    <row r="13" spans="1:10">
      <c r="A13" s="104"/>
      <c r="B13" s="950"/>
      <c r="C13" s="1285"/>
      <c r="D13" s="1292"/>
      <c r="E13" s="177"/>
      <c r="F13" s="104"/>
    </row>
    <row r="14" spans="1:10">
      <c r="A14" s="104">
        <v>1</v>
      </c>
      <c r="B14" s="951" t="str">
        <f>"Dec-"&amp;RIGHT(Automation!$B$3-1,2)</f>
        <v>Dec-24</v>
      </c>
      <c r="C14" s="1286">
        <v>171620.81378313914</v>
      </c>
      <c r="D14" s="1205" t="s">
        <v>1010</v>
      </c>
      <c r="E14" s="142" t="str">
        <f>Automation!B3-1&amp;" Form 1; Page 200-201; Footnote Data (b)"</f>
        <v>2024 Form 1; Page 200-201; Footnote Data (b)</v>
      </c>
      <c r="F14" s="104">
        <f>A14</f>
        <v>1</v>
      </c>
      <c r="G14" s="111"/>
      <c r="I14" s="346"/>
      <c r="J14" s="1142"/>
    </row>
    <row r="15" spans="1:10">
      <c r="A15" s="104">
        <f>A14+1</f>
        <v>2</v>
      </c>
      <c r="B15" s="952"/>
      <c r="C15" s="1287"/>
      <c r="D15" s="173"/>
      <c r="E15" s="794"/>
      <c r="F15" s="104">
        <f>F14+1</f>
        <v>2</v>
      </c>
    </row>
    <row r="16" spans="1:10">
      <c r="A16" s="104">
        <f t="shared" ref="A16:A20" si="0">A15+1</f>
        <v>3</v>
      </c>
      <c r="B16" s="951" t="str">
        <f>"Dec-"&amp;RIGHT(Automation!$B$3,2)</f>
        <v>Dec-25</v>
      </c>
      <c r="C16" s="1288">
        <v>178302.79457314053</v>
      </c>
      <c r="D16" s="1205" t="s">
        <v>1010</v>
      </c>
      <c r="E16" s="142" t="str">
        <f>Automation!B3&amp;" Form 1; Page 200-201; Footnote Data (b)"</f>
        <v>2025 Form 1; Page 200-201; Footnote Data (b)</v>
      </c>
      <c r="F16" s="104">
        <f t="shared" ref="F16:F20" si="1">F15+1</f>
        <v>3</v>
      </c>
      <c r="G16" s="111"/>
    </row>
    <row r="17" spans="1:9">
      <c r="A17" s="104">
        <f t="shared" si="0"/>
        <v>4</v>
      </c>
      <c r="B17" s="1052"/>
      <c r="C17" s="1289"/>
      <c r="D17" s="1293"/>
      <c r="E17" s="1042"/>
      <c r="F17" s="104">
        <f t="shared" si="1"/>
        <v>4</v>
      </c>
    </row>
    <row r="18" spans="1:9">
      <c r="A18" s="104">
        <f t="shared" si="0"/>
        <v>5</v>
      </c>
      <c r="B18" s="953"/>
      <c r="C18" s="1285"/>
      <c r="D18" s="1292"/>
      <c r="E18" s="177"/>
      <c r="F18" s="104">
        <f t="shared" si="1"/>
        <v>5</v>
      </c>
    </row>
    <row r="19" spans="1:9">
      <c r="A19" s="104">
        <f t="shared" si="0"/>
        <v>6</v>
      </c>
      <c r="B19" s="953" t="s">
        <v>234</v>
      </c>
      <c r="C19" s="1290">
        <f>(C14+C16)/2</f>
        <v>174961.80417813984</v>
      </c>
      <c r="D19" s="117"/>
      <c r="E19" s="179" t="str">
        <f>"Average of Line "&amp;A14&amp;" and Line "&amp;A16</f>
        <v>Average of Line 1 and Line 3</v>
      </c>
      <c r="F19" s="104">
        <f t="shared" si="1"/>
        <v>6</v>
      </c>
    </row>
    <row r="20" spans="1:9">
      <c r="A20" s="104">
        <f t="shared" si="0"/>
        <v>7</v>
      </c>
      <c r="B20" s="1052"/>
      <c r="C20" s="1291"/>
      <c r="D20" s="1294"/>
      <c r="E20" s="987"/>
      <c r="F20" s="104">
        <f t="shared" si="1"/>
        <v>7</v>
      </c>
    </row>
    <row r="21" spans="1:9">
      <c r="A21" s="104"/>
      <c r="B21" s="121"/>
      <c r="C21" s="176"/>
      <c r="D21" s="176"/>
      <c r="E21" s="121"/>
      <c r="F21" s="104"/>
    </row>
    <row r="22" spans="1:9">
      <c r="A22" s="104"/>
      <c r="B22" s="121"/>
      <c r="C22" s="121"/>
      <c r="D22" s="121"/>
      <c r="E22" s="121"/>
    </row>
    <row r="23" spans="1:9" ht="15.75" customHeight="1">
      <c r="A23" s="1205" t="s">
        <v>1010</v>
      </c>
      <c r="B23" s="1349" t="s">
        <v>1088</v>
      </c>
      <c r="C23" s="1349"/>
      <c r="D23" s="1349"/>
      <c r="E23" s="1349"/>
      <c r="G23" s="111"/>
      <c r="I23" s="111"/>
    </row>
    <row r="24" spans="1:9">
      <c r="B24" s="1349"/>
      <c r="C24" s="1349"/>
      <c r="D24" s="1349"/>
      <c r="E24" s="1349"/>
      <c r="I24" s="111"/>
    </row>
    <row r="25" spans="1:9">
      <c r="B25" s="1349"/>
      <c r="C25" s="1349"/>
      <c r="D25" s="1349"/>
      <c r="E25" s="1349"/>
    </row>
    <row r="26" spans="1:9">
      <c r="B26" s="1349"/>
      <c r="C26" s="1349"/>
      <c r="D26" s="1349"/>
      <c r="E26" s="1349"/>
      <c r="G26" s="169"/>
    </row>
    <row r="27" spans="1:9">
      <c r="B27" s="1327"/>
      <c r="C27" s="1327"/>
      <c r="D27" s="1327"/>
      <c r="E27" s="1327"/>
    </row>
    <row r="28" spans="1:9">
      <c r="B28" s="1327"/>
      <c r="C28" s="1327"/>
      <c r="D28" s="1327"/>
      <c r="E28" s="1327"/>
    </row>
    <row r="29" spans="1:9">
      <c r="B29" s="1327"/>
      <c r="C29" s="1327"/>
      <c r="D29" s="1327"/>
      <c r="E29" s="1327"/>
    </row>
    <row r="30" spans="1:9">
      <c r="B30" s="1327"/>
      <c r="C30" s="1327"/>
      <c r="D30" s="1327"/>
      <c r="E30" s="1327"/>
    </row>
    <row r="31" spans="1:9">
      <c r="B31" s="121"/>
      <c r="C31" s="121"/>
      <c r="D31" s="121"/>
      <c r="E31" s="121"/>
    </row>
    <row r="32" spans="1:9">
      <c r="B32" s="121"/>
      <c r="C32" s="121"/>
      <c r="D32" s="121"/>
      <c r="E32" s="121"/>
    </row>
    <row r="33" spans="1:6">
      <c r="B33" s="121"/>
      <c r="C33" s="121"/>
      <c r="D33" s="121"/>
      <c r="E33" s="121"/>
    </row>
    <row r="34" spans="1:6">
      <c r="B34" s="121"/>
      <c r="C34" s="121"/>
      <c r="D34" s="121"/>
      <c r="E34" s="121"/>
    </row>
    <row r="35" spans="1:6" s="121" customFormat="1">
      <c r="A35" s="104"/>
      <c r="F35" s="104"/>
    </row>
    <row r="36" spans="1:6" s="121" customFormat="1">
      <c r="A36" s="104"/>
      <c r="F36" s="104"/>
    </row>
    <row r="37" spans="1:6" s="121" customFormat="1">
      <c r="A37" s="104"/>
      <c r="F37" s="104"/>
    </row>
    <row r="38" spans="1:6" s="121" customFormat="1">
      <c r="A38" s="104"/>
      <c r="F38" s="104"/>
    </row>
    <row r="39" spans="1:6" s="121" customFormat="1">
      <c r="A39" s="104"/>
      <c r="F39" s="104"/>
    </row>
    <row r="40" spans="1:6" s="121" customFormat="1">
      <c r="A40" s="104"/>
      <c r="F40" s="104"/>
    </row>
    <row r="41" spans="1:6" s="121" customFormat="1">
      <c r="A41" s="104"/>
      <c r="F41" s="104"/>
    </row>
  </sheetData>
  <mergeCells count="7">
    <mergeCell ref="B23:E26"/>
    <mergeCell ref="B8:E8"/>
    <mergeCell ref="B2:E2"/>
    <mergeCell ref="B3:E3"/>
    <mergeCell ref="B4:E4"/>
    <mergeCell ref="B5:E5"/>
    <mergeCell ref="B6:E6"/>
  </mergeCells>
  <printOptions horizontalCentered="1"/>
  <pageMargins left="0.5" right="0.5" top="0.5" bottom="0.5" header="0.25" footer="0.25"/>
  <pageSetup scale="93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G27"/>
  <sheetViews>
    <sheetView zoomScale="80" zoomScaleNormal="80" workbookViewId="0">
      <selection activeCell="E19" sqref="E19"/>
    </sheetView>
  </sheetViews>
  <sheetFormatPr defaultColWidth="9.140625" defaultRowHeight="15.75"/>
  <cols>
    <col min="1" max="1" width="5.140625" style="94" customWidth="1"/>
    <col min="2" max="2" width="8.5703125" style="95" customWidth="1"/>
    <col min="3" max="3" width="41.42578125" style="95" customWidth="1"/>
    <col min="4" max="4" width="18.5703125" style="95" customWidth="1"/>
    <col min="5" max="5" width="62.5703125" style="95" customWidth="1"/>
    <col min="6" max="6" width="5.140625" style="94" customWidth="1"/>
    <col min="7" max="7" width="24" style="95" customWidth="1"/>
    <col min="8" max="8" width="11" style="95" customWidth="1"/>
    <col min="9" max="9" width="7.42578125" style="95" customWidth="1"/>
    <col min="10" max="10" width="9.42578125" style="95" customWidth="1"/>
    <col min="11" max="11" width="14" style="95" customWidth="1"/>
    <col min="12" max="12" width="13.42578125" style="95" customWidth="1"/>
    <col min="13" max="16384" width="9.140625" style="95"/>
  </cols>
  <sheetData>
    <row r="2" spans="1:7">
      <c r="B2" s="1350" t="s">
        <v>0</v>
      </c>
      <c r="C2" s="1350"/>
      <c r="D2" s="1350"/>
      <c r="E2" s="1350"/>
    </row>
    <row r="3" spans="1:7">
      <c r="B3" s="1350" t="s">
        <v>305</v>
      </c>
      <c r="C3" s="1350"/>
      <c r="D3" s="1350"/>
      <c r="E3" s="1350"/>
    </row>
    <row r="4" spans="1:7">
      <c r="B4" s="1350" t="s">
        <v>306</v>
      </c>
      <c r="C4" s="1350"/>
      <c r="D4" s="1350"/>
      <c r="E4" s="1350"/>
    </row>
    <row r="5" spans="1:7">
      <c r="B5" s="1350" t="str">
        <f>"BASE PERIOD / TRUE UP PERIOD - 12/31/"&amp;Automation!$B$3&amp;" PER BOOK"</f>
        <v>BASE PERIOD / TRUE UP PERIOD - 12/31/2025 PER BOOK</v>
      </c>
      <c r="C5" s="1350"/>
      <c r="D5" s="1350"/>
      <c r="E5" s="1350"/>
      <c r="G5"/>
    </row>
    <row r="6" spans="1:7">
      <c r="B6" s="1354" t="s">
        <v>3</v>
      </c>
      <c r="C6" s="1354"/>
      <c r="D6" s="1354"/>
      <c r="E6" s="1354"/>
    </row>
    <row r="7" spans="1:7">
      <c r="B7" s="96"/>
      <c r="C7" s="96"/>
      <c r="D7" s="96"/>
      <c r="E7" s="96"/>
    </row>
    <row r="8" spans="1:7">
      <c r="B8" s="1350" t="s">
        <v>288</v>
      </c>
      <c r="C8" s="1350"/>
      <c r="D8" s="1350"/>
      <c r="E8" s="1350"/>
    </row>
    <row r="9" spans="1:7">
      <c r="A9" s="104"/>
      <c r="F9" s="104"/>
    </row>
    <row r="10" spans="1:7">
      <c r="A10" s="104" t="s">
        <v>4</v>
      </c>
      <c r="B10" s="448"/>
      <c r="C10" s="448"/>
      <c r="D10" s="449"/>
      <c r="E10" s="949"/>
      <c r="F10" s="104" t="s">
        <v>4</v>
      </c>
    </row>
    <row r="11" spans="1:7">
      <c r="A11" s="104" t="s">
        <v>5</v>
      </c>
      <c r="B11" s="988" t="s">
        <v>123</v>
      </c>
      <c r="C11" s="988" t="s">
        <v>256</v>
      </c>
      <c r="D11" s="988" t="s">
        <v>7</v>
      </c>
      <c r="E11" s="985" t="s">
        <v>8</v>
      </c>
      <c r="F11" s="104" t="s">
        <v>5</v>
      </c>
    </row>
    <row r="12" spans="1:7">
      <c r="A12" s="104"/>
      <c r="B12" s="955"/>
      <c r="C12" s="955"/>
      <c r="D12" s="955"/>
      <c r="E12" s="956"/>
      <c r="F12" s="104"/>
    </row>
    <row r="13" spans="1:7">
      <c r="A13" s="104">
        <v>1</v>
      </c>
      <c r="B13" s="951" t="str">
        <f>"Dec-"&amp;RIGHT(Automation!$B$3-1,2)</f>
        <v>Dec-24</v>
      </c>
      <c r="C13" s="951" t="s">
        <v>289</v>
      </c>
      <c r="D13" s="959">
        <v>1184707.0149999999</v>
      </c>
      <c r="E13" s="792" t="str">
        <f>Automation!B3-1&amp;" Form 1; Page 356; Accts 303 to 398"</f>
        <v>2024 Form 1; Page 356; Accts 303 to 398</v>
      </c>
      <c r="F13" s="104">
        <f>A13</f>
        <v>1</v>
      </c>
    </row>
    <row r="14" spans="1:7">
      <c r="A14" s="104">
        <f>A13+1</f>
        <v>2</v>
      </c>
      <c r="B14" s="951"/>
      <c r="C14" s="951" t="s">
        <v>290</v>
      </c>
      <c r="D14" s="989">
        <v>0.73870000000000002</v>
      </c>
      <c r="E14" s="458" t="str">
        <f>Automation!B3-1&amp;" Form 1; Page 356; Electric"</f>
        <v>2024 Form 1; Page 356; Electric</v>
      </c>
      <c r="F14" s="104">
        <f>F13+1</f>
        <v>2</v>
      </c>
    </row>
    <row r="15" spans="1:7">
      <c r="A15" s="104">
        <f t="shared" ref="A15:A23" si="0">A14+1</f>
        <v>3</v>
      </c>
      <c r="B15" s="951"/>
      <c r="C15" s="951" t="s">
        <v>322</v>
      </c>
      <c r="D15" s="451">
        <f>D13*D14</f>
        <v>875143.0719804999</v>
      </c>
      <c r="E15" s="142" t="str">
        <f>"Line "&amp;A13&amp;" x Line "&amp;A14</f>
        <v>Line 1 x Line 2</v>
      </c>
      <c r="F15" s="104">
        <f t="shared" ref="F15:F23" si="1">F14+1</f>
        <v>3</v>
      </c>
    </row>
    <row r="16" spans="1:7">
      <c r="A16" s="104">
        <f t="shared" si="0"/>
        <v>4</v>
      </c>
      <c r="B16" s="951"/>
      <c r="C16" s="951"/>
      <c r="D16" s="451"/>
      <c r="E16" s="142"/>
      <c r="F16" s="104">
        <f t="shared" si="1"/>
        <v>4</v>
      </c>
    </row>
    <row r="17" spans="1:7">
      <c r="A17" s="104">
        <f t="shared" si="0"/>
        <v>5</v>
      </c>
      <c r="B17" s="951" t="str">
        <f>"Dec-"&amp;RIGHT(Automation!$B$3,2)</f>
        <v>Dec-25</v>
      </c>
      <c r="C17" s="951" t="s">
        <v>289</v>
      </c>
      <c r="D17" s="959">
        <v>1357559.9609999999</v>
      </c>
      <c r="E17" s="792" t="str">
        <f>Automation!B3&amp;" Form 1; Page 356; Accts 303 to 398"</f>
        <v>2025 Form 1; Page 356; Accts 303 to 398</v>
      </c>
      <c r="F17" s="104">
        <f t="shared" si="1"/>
        <v>5</v>
      </c>
    </row>
    <row r="18" spans="1:7">
      <c r="A18" s="104">
        <f t="shared" si="0"/>
        <v>6</v>
      </c>
      <c r="B18" s="951"/>
      <c r="C18" s="951" t="s">
        <v>290</v>
      </c>
      <c r="D18" s="989">
        <v>0.70169999999999999</v>
      </c>
      <c r="E18" s="458" t="str">
        <f>Automation!B3&amp;" Form 1; Page 356; Electric"</f>
        <v>2025 Form 1; Page 356; Electric</v>
      </c>
      <c r="F18" s="104">
        <f t="shared" si="1"/>
        <v>6</v>
      </c>
      <c r="G18" s="341"/>
    </row>
    <row r="19" spans="1:7">
      <c r="A19" s="104">
        <f t="shared" si="0"/>
        <v>7</v>
      </c>
      <c r="B19" s="951"/>
      <c r="C19" s="951" t="s">
        <v>322</v>
      </c>
      <c r="D19" s="451">
        <f>D17*D18</f>
        <v>952599.82463369996</v>
      </c>
      <c r="E19" s="142" t="str">
        <f>"Line "&amp;A17&amp;" x Line "&amp;A18</f>
        <v>Line 5 x Line 6</v>
      </c>
      <c r="F19" s="104">
        <f t="shared" si="1"/>
        <v>7</v>
      </c>
    </row>
    <row r="20" spans="1:7">
      <c r="A20" s="104">
        <f t="shared" si="0"/>
        <v>8</v>
      </c>
      <c r="B20" s="990"/>
      <c r="C20" s="988"/>
      <c r="D20" s="1056"/>
      <c r="E20" s="991"/>
      <c r="F20" s="104">
        <f t="shared" si="1"/>
        <v>8</v>
      </c>
    </row>
    <row r="21" spans="1:7">
      <c r="A21" s="104">
        <f t="shared" si="0"/>
        <v>9</v>
      </c>
      <c r="B21" s="450"/>
      <c r="D21" s="953"/>
      <c r="E21" s="115"/>
      <c r="F21" s="104">
        <f t="shared" si="1"/>
        <v>9</v>
      </c>
    </row>
    <row r="22" spans="1:7">
      <c r="A22" s="104">
        <f t="shared" si="0"/>
        <v>10</v>
      </c>
      <c r="B22" s="953" t="s">
        <v>234</v>
      </c>
      <c r="D22" s="178">
        <f>(D15+D19)/2</f>
        <v>913871.44830709998</v>
      </c>
      <c r="E22" s="143" t="str">
        <f>"Average of Line "&amp;A15&amp;" and Line "&amp;A19</f>
        <v>Average of Line 3 and Line 7</v>
      </c>
      <c r="F22" s="104">
        <f t="shared" si="1"/>
        <v>10</v>
      </c>
    </row>
    <row r="23" spans="1:7">
      <c r="A23" s="104">
        <f t="shared" si="0"/>
        <v>11</v>
      </c>
      <c r="B23" s="1052"/>
      <c r="C23" s="856"/>
      <c r="D23" s="1052"/>
      <c r="E23" s="1042"/>
      <c r="F23" s="104">
        <f t="shared" si="1"/>
        <v>11</v>
      </c>
    </row>
    <row r="24" spans="1:7">
      <c r="A24" s="104"/>
      <c r="B24" s="146"/>
      <c r="C24" s="146"/>
      <c r="D24" s="121"/>
      <c r="E24" s="121"/>
    </row>
    <row r="25" spans="1:7">
      <c r="B25" s="121"/>
      <c r="C25" s="121"/>
      <c r="D25" s="121"/>
      <c r="E25" s="121"/>
    </row>
    <row r="26" spans="1:7">
      <c r="B26" s="121"/>
      <c r="C26" s="121"/>
      <c r="D26" s="121"/>
      <c r="E26" s="121"/>
    </row>
    <row r="27" spans="1:7">
      <c r="B27" s="121"/>
      <c r="C27" s="121"/>
      <c r="D27" s="121"/>
      <c r="E27" s="121"/>
    </row>
  </sheetData>
  <mergeCells count="6">
    <mergeCell ref="B8:E8"/>
    <mergeCell ref="B2:E2"/>
    <mergeCell ref="B3:E3"/>
    <mergeCell ref="B4:E4"/>
    <mergeCell ref="B5:E5"/>
    <mergeCell ref="B6:E6"/>
  </mergeCells>
  <printOptions horizontalCentered="1"/>
  <pageMargins left="0.5" right="0.5" top="0.5" bottom="0.5" header="0.25" footer="0.25"/>
  <pageSetup scale="90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N30"/>
  <sheetViews>
    <sheetView zoomScale="80" zoomScaleNormal="80" zoomScalePageLayoutView="80" workbookViewId="0">
      <selection activeCell="G13" sqref="G13"/>
    </sheetView>
  </sheetViews>
  <sheetFormatPr defaultColWidth="9.140625" defaultRowHeight="15.75"/>
  <cols>
    <col min="1" max="1" width="5.42578125" style="210" customWidth="1"/>
    <col min="2" max="2" width="56" style="190" customWidth="1"/>
    <col min="3" max="3" width="24" style="190" customWidth="1"/>
    <col min="4" max="4" width="1.5703125" style="190" customWidth="1"/>
    <col min="5" max="5" width="16.85546875" style="190" customWidth="1"/>
    <col min="6" max="6" width="1.5703125" style="190" customWidth="1"/>
    <col min="7" max="7" width="16.85546875" style="190" customWidth="1"/>
    <col min="8" max="8" width="1.5703125" style="190" customWidth="1"/>
    <col min="9" max="9" width="17.5703125" style="190" bestFit="1" customWidth="1"/>
    <col min="10" max="10" width="1.5703125" style="190" customWidth="1"/>
    <col min="11" max="11" width="38.5703125" style="190" bestFit="1" customWidth="1"/>
    <col min="12" max="12" width="5.140625" style="190" customWidth="1"/>
    <col min="13" max="13" width="9.140625" style="190"/>
    <col min="14" max="14" width="20.42578125" style="190" bestFit="1" customWidth="1"/>
    <col min="15" max="16384" width="9.140625" style="190"/>
  </cols>
  <sheetData>
    <row r="1" spans="1:14">
      <c r="H1" s="210"/>
      <c r="I1" s="210"/>
      <c r="J1" s="210"/>
      <c r="K1" s="210"/>
      <c r="L1" s="210"/>
    </row>
    <row r="2" spans="1:14">
      <c r="B2" s="1344" t="s">
        <v>0</v>
      </c>
      <c r="C2" s="1344"/>
      <c r="D2" s="1344"/>
      <c r="E2" s="1344"/>
      <c r="F2" s="1344"/>
      <c r="G2" s="1344"/>
      <c r="H2" s="1344"/>
      <c r="I2" s="1344"/>
      <c r="J2" s="1344"/>
      <c r="K2" s="1344"/>
      <c r="L2" s="210"/>
    </row>
    <row r="3" spans="1:14" ht="18.75">
      <c r="B3" s="1344" t="s">
        <v>859</v>
      </c>
      <c r="C3" s="1344"/>
      <c r="D3" s="1344"/>
      <c r="E3" s="1344"/>
      <c r="F3" s="1344"/>
      <c r="G3" s="1344"/>
      <c r="H3" s="1344"/>
      <c r="I3" s="1344"/>
      <c r="J3" s="1344"/>
      <c r="K3" s="1344"/>
      <c r="L3" s="210"/>
    </row>
    <row r="4" spans="1:14">
      <c r="B4" s="1344" t="s">
        <v>323</v>
      </c>
      <c r="C4" s="1344"/>
      <c r="D4" s="1344"/>
      <c r="E4" s="1344"/>
      <c r="F4" s="1344"/>
      <c r="G4" s="1344"/>
      <c r="H4" s="1344"/>
      <c r="I4" s="1344"/>
      <c r="J4" s="1344"/>
      <c r="K4" s="1344"/>
      <c r="L4" s="210"/>
    </row>
    <row r="5" spans="1:14">
      <c r="B5" s="1346" t="str">
        <f>'A. Sec.1 - Direct Maintenance'!B5</f>
        <v>Base Period &amp; True-Up Period 12 - Months Ending December 31, 2025</v>
      </c>
      <c r="C5" s="1346"/>
      <c r="D5" s="1346"/>
      <c r="E5" s="1346"/>
      <c r="F5" s="1346"/>
      <c r="G5" s="1346"/>
      <c r="H5" s="1346"/>
      <c r="I5" s="1346"/>
      <c r="J5" s="1346"/>
      <c r="K5" s="1346"/>
      <c r="L5" s="210"/>
      <c r="N5" s="341"/>
    </row>
    <row r="6" spans="1:14">
      <c r="B6" s="1342" t="s">
        <v>3</v>
      </c>
      <c r="C6" s="1357"/>
      <c r="D6" s="1357"/>
      <c r="E6" s="1357"/>
      <c r="F6" s="1357"/>
      <c r="G6" s="1357"/>
      <c r="H6" s="1357"/>
      <c r="I6" s="1357"/>
      <c r="J6" s="1357"/>
      <c r="K6" s="1357"/>
      <c r="L6" s="210"/>
    </row>
    <row r="7" spans="1:14"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</row>
    <row r="8" spans="1:14">
      <c r="A8" s="210" t="s">
        <v>4</v>
      </c>
      <c r="B8" s="470"/>
      <c r="C8" s="210" t="s">
        <v>186</v>
      </c>
      <c r="D8" s="470"/>
      <c r="E8" s="340" t="s">
        <v>77</v>
      </c>
      <c r="F8" s="210"/>
      <c r="G8" s="340" t="s">
        <v>78</v>
      </c>
      <c r="H8" s="210"/>
      <c r="I8" s="340" t="s">
        <v>187</v>
      </c>
      <c r="J8" s="210"/>
      <c r="K8" s="210"/>
      <c r="L8" s="210" t="s">
        <v>4</v>
      </c>
    </row>
    <row r="9" spans="1:14">
      <c r="A9" s="210" t="s">
        <v>5</v>
      </c>
      <c r="C9" s="844" t="s">
        <v>188</v>
      </c>
      <c r="E9" s="857" t="str">
        <f>'Stmt AD'!E9</f>
        <v>31-Dec-24</v>
      </c>
      <c r="F9" s="94"/>
      <c r="G9" s="857" t="str">
        <f>'Stmt AD'!G9</f>
        <v>31-Dec-25</v>
      </c>
      <c r="H9" s="470"/>
      <c r="I9" s="861" t="s">
        <v>189</v>
      </c>
      <c r="J9" s="470"/>
      <c r="K9" s="844" t="s">
        <v>8</v>
      </c>
      <c r="L9" s="210" t="s">
        <v>5</v>
      </c>
    </row>
    <row r="10" spans="1:14">
      <c r="H10" s="210"/>
      <c r="I10" s="210"/>
      <c r="J10" s="210"/>
      <c r="K10" s="210"/>
      <c r="L10" s="210"/>
    </row>
    <row r="11" spans="1:14">
      <c r="A11" s="210">
        <v>1</v>
      </c>
      <c r="B11" s="190" t="s">
        <v>324</v>
      </c>
      <c r="E11" s="277">
        <f>'AF-1'!I16+'AF-1'!I32</f>
        <v>107179.00361143715</v>
      </c>
      <c r="F11" s="1205"/>
      <c r="G11" s="277">
        <f>'AF-2'!I16+'AF-2'!I32</f>
        <v>106418.36129419431</v>
      </c>
      <c r="H11" s="210"/>
      <c r="I11" s="309">
        <f>(E11+G11)/2</f>
        <v>106798.68245281573</v>
      </c>
      <c r="J11" s="210"/>
      <c r="K11" s="210" t="str">
        <f>"AF-1 and AF-2; Line "&amp;'AF-1'!A16&amp;" + Line "&amp;'AF-1'!A32&amp;"; Col. d"</f>
        <v>AF-1 and AF-2; Line 5 + Line 21; Col. d</v>
      </c>
      <c r="L11" s="210">
        <f>A11</f>
        <v>1</v>
      </c>
      <c r="N11" s="341"/>
    </row>
    <row r="12" spans="1:14">
      <c r="A12" s="210">
        <f>A11+1</f>
        <v>2</v>
      </c>
      <c r="H12" s="210"/>
      <c r="I12" s="210"/>
      <c r="J12" s="210"/>
      <c r="K12" s="210"/>
      <c r="L12" s="210">
        <f>L11+1</f>
        <v>2</v>
      </c>
    </row>
    <row r="13" spans="1:14" s="341" customFormat="1">
      <c r="A13" s="210">
        <f t="shared" ref="A13:A23" si="0">A12+1</f>
        <v>3</v>
      </c>
      <c r="B13" s="190" t="s">
        <v>325</v>
      </c>
      <c r="C13" s="190"/>
      <c r="D13" s="190"/>
      <c r="E13" s="476">
        <f>'AF-1'!I21+'AF-1'!I37</f>
        <v>-1260740.1767017967</v>
      </c>
      <c r="F13" s="1205"/>
      <c r="G13" s="476">
        <f>'AF-2'!I21+'AF-2'!I37</f>
        <v>-1283876.6501201808</v>
      </c>
      <c r="H13" s="210"/>
      <c r="I13" s="477">
        <f>(E13+G13)/2</f>
        <v>-1272308.4134109886</v>
      </c>
      <c r="J13" s="210"/>
      <c r="K13" s="210" t="str">
        <f>"AF-1 and AF-2; Line "&amp;'AF-1'!A21&amp;" + Line "&amp;'AF-1'!A37&amp;"; Col. d"</f>
        <v>AF-1 and AF-2; Line 10 + Line 26; Col. d</v>
      </c>
      <c r="L13" s="210">
        <f t="shared" ref="L13:L23" si="1">L12+1</f>
        <v>3</v>
      </c>
      <c r="M13" s="190"/>
    </row>
    <row r="14" spans="1:14" s="341" customFormat="1">
      <c r="A14" s="210">
        <f t="shared" si="0"/>
        <v>4</v>
      </c>
      <c r="B14" s="190"/>
      <c r="C14" s="190"/>
      <c r="D14" s="190"/>
      <c r="E14" s="190"/>
      <c r="F14" s="190"/>
      <c r="G14" s="190"/>
      <c r="H14" s="210"/>
      <c r="I14" s="210"/>
      <c r="J14" s="210"/>
      <c r="K14" s="4"/>
      <c r="L14" s="210">
        <f t="shared" si="1"/>
        <v>4</v>
      </c>
    </row>
    <row r="15" spans="1:14" s="341" customFormat="1">
      <c r="A15" s="210">
        <f t="shared" si="0"/>
        <v>5</v>
      </c>
      <c r="B15" s="190" t="s">
        <v>326</v>
      </c>
      <c r="C15" s="190"/>
      <c r="D15" s="190"/>
      <c r="E15" s="862">
        <f>'AF-1'!I26+'AF-1'!I42</f>
        <v>-10383.075545153648</v>
      </c>
      <c r="F15" s="190"/>
      <c r="G15" s="862">
        <f>'AF-2'!I26+'AF-2'!I42</f>
        <v>-12068.310841488094</v>
      </c>
      <c r="H15" s="210"/>
      <c r="I15" s="863">
        <f>(E15+G15)/2</f>
        <v>-11225.693193320871</v>
      </c>
      <c r="J15" s="210"/>
      <c r="K15" s="210" t="str">
        <f>"AF-1 and AF-2; Line "&amp;'AF-1'!A26&amp;" + Line "&amp;'AF-1'!A42&amp;"; Col. d"</f>
        <v>AF-1 and AF-2; Line 15 + Line 31; Col. d</v>
      </c>
      <c r="L15" s="210">
        <f t="shared" si="1"/>
        <v>5</v>
      </c>
      <c r="M15" s="190"/>
      <c r="N15" s="190"/>
    </row>
    <row r="16" spans="1:14">
      <c r="A16" s="210">
        <f t="shared" si="0"/>
        <v>6</v>
      </c>
      <c r="B16" s="3"/>
      <c r="E16" s="309"/>
      <c r="F16" s="309"/>
      <c r="G16" s="309"/>
      <c r="I16" s="309"/>
      <c r="J16" s="210"/>
      <c r="K16" s="4"/>
      <c r="L16" s="210">
        <f t="shared" si="1"/>
        <v>6</v>
      </c>
    </row>
    <row r="17" spans="1:12" ht="19.5" thickBot="1">
      <c r="A17" s="210">
        <f t="shared" si="0"/>
        <v>7</v>
      </c>
      <c r="B17" s="3" t="s">
        <v>860</v>
      </c>
      <c r="C17" s="210"/>
      <c r="E17" s="342">
        <f>SUM(E11:E15)</f>
        <v>-1163944.2486355132</v>
      </c>
      <c r="F17" s="1205"/>
      <c r="G17" s="342">
        <f>SUM(G11:G15)</f>
        <v>-1189526.5996674746</v>
      </c>
      <c r="H17" s="343"/>
      <c r="I17" s="342">
        <f>SUM(I11:I15)</f>
        <v>-1176735.4241514937</v>
      </c>
      <c r="J17" s="210"/>
      <c r="K17" s="5" t="str">
        <f>"Sum Lines "&amp;A11&amp;" thru "&amp;A15</f>
        <v>Sum Lines 1 thru 5</v>
      </c>
      <c r="L17" s="210">
        <f t="shared" si="1"/>
        <v>7</v>
      </c>
    </row>
    <row r="18" spans="1:12" ht="16.5" thickTop="1">
      <c r="A18" s="210">
        <f t="shared" si="0"/>
        <v>8</v>
      </c>
      <c r="J18" s="210"/>
      <c r="K18" s="4"/>
      <c r="L18" s="210">
        <f t="shared" si="1"/>
        <v>8</v>
      </c>
    </row>
    <row r="19" spans="1:12" ht="16.5" thickBot="1">
      <c r="A19" s="210">
        <f t="shared" si="0"/>
        <v>9</v>
      </c>
      <c r="B19" s="3" t="s">
        <v>327</v>
      </c>
      <c r="E19" s="755">
        <v>0</v>
      </c>
      <c r="G19" s="755">
        <v>0</v>
      </c>
      <c r="I19" s="745">
        <f>(E19+G19)/2</f>
        <v>0</v>
      </c>
      <c r="J19" s="210"/>
      <c r="K19" s="210" t="s">
        <v>301</v>
      </c>
      <c r="L19" s="210">
        <f t="shared" si="1"/>
        <v>9</v>
      </c>
    </row>
    <row r="20" spans="1:12" ht="16.5" thickTop="1">
      <c r="A20" s="210">
        <f t="shared" si="0"/>
        <v>10</v>
      </c>
      <c r="B20" s="3"/>
      <c r="I20" s="209"/>
      <c r="J20" s="210"/>
      <c r="K20" s="4"/>
      <c r="L20" s="210">
        <f t="shared" si="1"/>
        <v>10</v>
      </c>
    </row>
    <row r="21" spans="1:12" ht="16.5" thickBot="1">
      <c r="A21" s="210">
        <f t="shared" si="0"/>
        <v>11</v>
      </c>
      <c r="B21" s="3" t="s">
        <v>328</v>
      </c>
      <c r="E21" s="344">
        <f>'AF-1'!I45</f>
        <v>0</v>
      </c>
      <c r="F21" s="345"/>
      <c r="G21" s="344">
        <f>'AF-2'!I45</f>
        <v>0</v>
      </c>
      <c r="H21" s="346"/>
      <c r="I21" s="745">
        <f>(E21+G21)/2</f>
        <v>0</v>
      </c>
      <c r="K21" s="210" t="str">
        <f>"AF-1 and AF-2; Line "&amp;'AF-1'!A45&amp;"; Col. d"</f>
        <v>AF-1 and AF-2; Line 34; Col. d</v>
      </c>
      <c r="L21" s="210">
        <f t="shared" si="1"/>
        <v>11</v>
      </c>
    </row>
    <row r="22" spans="1:12" ht="16.5" thickTop="1">
      <c r="A22" s="210">
        <f t="shared" si="0"/>
        <v>12</v>
      </c>
      <c r="B22" s="3"/>
      <c r="E22" s="500"/>
      <c r="F22" s="744"/>
      <c r="G22" s="500"/>
      <c r="H22" s="346"/>
      <c r="I22" s="209"/>
      <c r="K22" s="4"/>
      <c r="L22" s="210">
        <f t="shared" si="1"/>
        <v>12</v>
      </c>
    </row>
    <row r="23" spans="1:12" ht="16.5" thickBot="1">
      <c r="A23" s="210">
        <f t="shared" si="0"/>
        <v>13</v>
      </c>
      <c r="B23" s="3" t="s">
        <v>329</v>
      </c>
      <c r="E23" s="755">
        <v>0</v>
      </c>
      <c r="F23" s="345"/>
      <c r="G23" s="755">
        <v>0</v>
      </c>
      <c r="H23" s="346"/>
      <c r="I23" s="745">
        <f>(E23+G23)/2</f>
        <v>0</v>
      </c>
      <c r="K23" s="210" t="s">
        <v>301</v>
      </c>
      <c r="L23" s="210">
        <f t="shared" si="1"/>
        <v>13</v>
      </c>
    </row>
    <row r="24" spans="1:12" ht="16.5" thickTop="1">
      <c r="L24" s="210"/>
    </row>
    <row r="25" spans="1:12">
      <c r="L25" s="210"/>
    </row>
    <row r="26" spans="1:12">
      <c r="A26" s="1205"/>
      <c r="B26" s="1207"/>
    </row>
    <row r="27" spans="1:12" ht="18.75">
      <c r="A27" s="305">
        <v>1</v>
      </c>
      <c r="B27" s="3" t="s">
        <v>330</v>
      </c>
    </row>
    <row r="28" spans="1:12" ht="18.75">
      <c r="A28" s="305">
        <v>2</v>
      </c>
      <c r="B28" s="190" t="s">
        <v>961</v>
      </c>
    </row>
    <row r="29" spans="1:12">
      <c r="A29" s="190"/>
      <c r="B29" s="348" t="s">
        <v>962</v>
      </c>
    </row>
    <row r="30" spans="1:12">
      <c r="B30" s="341"/>
    </row>
  </sheetData>
  <mergeCells count="5">
    <mergeCell ref="B2:K2"/>
    <mergeCell ref="B3:K3"/>
    <mergeCell ref="B4:K4"/>
    <mergeCell ref="B5:K5"/>
    <mergeCell ref="B6:K6"/>
  </mergeCells>
  <printOptions horizontalCentered="1"/>
  <pageMargins left="0.5" right="0.5" top="0.5" bottom="0.5" header="0.25" footer="0.25"/>
  <pageSetup scale="51" orientation="portrait" r:id="rId1"/>
  <headerFooter scaleWithDoc="0">
    <oddFooter>&amp;C&amp;"Times New Roman,Regular"&amp;10AF</oddFooter>
  </headerFooter>
  <customProperties>
    <customPr name="_pios_id" r:id="rId2"/>
  </customPropertie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820B-7572-44BC-8D6D-40C5971BE1DD}">
  <sheetPr>
    <pageSetUpPr fitToPage="1"/>
  </sheetPr>
  <dimension ref="A2:N48"/>
  <sheetViews>
    <sheetView topLeftCell="A4" zoomScale="80" zoomScaleNormal="80" zoomScaleSheetLayoutView="70" workbookViewId="0">
      <selection activeCell="K13" sqref="K13"/>
    </sheetView>
  </sheetViews>
  <sheetFormatPr defaultColWidth="8.5703125" defaultRowHeight="15.75"/>
  <cols>
    <col min="1" max="1" width="5.5703125" style="210" customWidth="1"/>
    <col min="2" max="2" width="62.85546875" style="190" bestFit="1" customWidth="1"/>
    <col min="3" max="3" width="16.85546875" style="190" customWidth="1"/>
    <col min="4" max="4" width="1.5703125" style="190" customWidth="1"/>
    <col min="5" max="5" width="16.85546875" style="190" customWidth="1"/>
    <col min="6" max="6" width="1.5703125" style="190" customWidth="1"/>
    <col min="7" max="7" width="16.85546875" style="190" customWidth="1"/>
    <col min="8" max="8" width="1.5703125" style="190" customWidth="1"/>
    <col min="9" max="9" width="23.42578125" style="190" bestFit="1" customWidth="1"/>
    <col min="10" max="10" width="2" style="190" bestFit="1" customWidth="1"/>
    <col min="11" max="11" width="62.5703125" style="190" customWidth="1"/>
    <col min="12" max="12" width="5.42578125" style="210" customWidth="1"/>
    <col min="13" max="16384" width="8.5703125" style="190"/>
  </cols>
  <sheetData>
    <row r="2" spans="1:14">
      <c r="B2" s="1344" t="s">
        <v>0</v>
      </c>
      <c r="C2" s="1344"/>
      <c r="D2" s="1344"/>
      <c r="E2" s="1344"/>
      <c r="F2" s="1344"/>
      <c r="G2" s="1344"/>
      <c r="H2" s="1344"/>
      <c r="I2" s="1344"/>
      <c r="J2" s="1344"/>
      <c r="K2" s="1344"/>
    </row>
    <row r="3" spans="1:14">
      <c r="B3" s="1344" t="s">
        <v>331</v>
      </c>
      <c r="C3" s="1344"/>
      <c r="D3" s="1344"/>
      <c r="E3" s="1344"/>
      <c r="F3" s="1344"/>
      <c r="G3" s="1344"/>
      <c r="H3" s="1344"/>
      <c r="I3" s="1344"/>
      <c r="J3" s="1344"/>
      <c r="K3" s="1344"/>
    </row>
    <row r="4" spans="1:14">
      <c r="B4" s="1344" t="s">
        <v>332</v>
      </c>
      <c r="C4" s="1344"/>
      <c r="D4" s="1344"/>
      <c r="E4" s="1344"/>
      <c r="F4" s="1344"/>
      <c r="G4" s="1344"/>
      <c r="H4" s="1344"/>
      <c r="I4" s="1344"/>
      <c r="J4" s="1344"/>
      <c r="K4" s="1344"/>
    </row>
    <row r="5" spans="1:14">
      <c r="B5" s="1344" t="str">
        <f>"Base Period 12 Months Ending December 31, "&amp;Automation!$B$3-1</f>
        <v>Base Period 12 Months Ending December 31, 2024</v>
      </c>
      <c r="C5" s="1344"/>
      <c r="D5" s="1344"/>
      <c r="E5" s="1344"/>
      <c r="F5" s="1344"/>
      <c r="G5" s="1344"/>
      <c r="H5" s="1344"/>
      <c r="I5" s="1344"/>
      <c r="J5" s="1344"/>
      <c r="K5" s="1344"/>
      <c r="N5" s="341"/>
    </row>
    <row r="6" spans="1:14" ht="15.75" customHeight="1">
      <c r="B6" s="1342" t="s">
        <v>3</v>
      </c>
      <c r="C6" s="1342"/>
      <c r="D6" s="1342"/>
      <c r="E6" s="1342"/>
      <c r="F6" s="1342"/>
      <c r="G6" s="1342"/>
      <c r="H6" s="1342"/>
      <c r="I6" s="1342"/>
      <c r="J6" s="1342"/>
      <c r="K6" s="1342"/>
    </row>
    <row r="8" spans="1:14">
      <c r="B8" s="209"/>
      <c r="C8" s="595" t="s">
        <v>77</v>
      </c>
      <c r="D8" s="595"/>
      <c r="E8" s="595" t="s">
        <v>78</v>
      </c>
      <c r="F8" s="595"/>
      <c r="G8" s="595" t="s">
        <v>333</v>
      </c>
      <c r="H8" s="595"/>
      <c r="I8" s="595" t="s">
        <v>334</v>
      </c>
      <c r="J8" s="595"/>
      <c r="K8" s="595"/>
    </row>
    <row r="9" spans="1:14">
      <c r="A9" s="210" t="s">
        <v>4</v>
      </c>
      <c r="B9" s="209"/>
      <c r="C9" s="595" t="s">
        <v>335</v>
      </c>
      <c r="D9" s="595"/>
      <c r="E9" s="595" t="s">
        <v>336</v>
      </c>
      <c r="F9" s="595"/>
      <c r="G9" s="595" t="s">
        <v>336</v>
      </c>
      <c r="H9" s="595"/>
      <c r="I9" s="595"/>
      <c r="J9" s="595"/>
      <c r="K9" s="595"/>
      <c r="L9" s="210" t="s">
        <v>4</v>
      </c>
    </row>
    <row r="10" spans="1:14">
      <c r="A10" s="210" t="s">
        <v>5</v>
      </c>
      <c r="B10" s="864" t="s">
        <v>256</v>
      </c>
      <c r="C10" s="865" t="s">
        <v>337</v>
      </c>
      <c r="D10" s="865"/>
      <c r="E10" s="865" t="s">
        <v>338</v>
      </c>
      <c r="F10" s="865"/>
      <c r="G10" s="865" t="s">
        <v>339</v>
      </c>
      <c r="H10" s="865"/>
      <c r="I10" s="864" t="s">
        <v>80</v>
      </c>
      <c r="J10" s="1206"/>
      <c r="K10" s="864" t="s">
        <v>8</v>
      </c>
      <c r="L10" s="210" t="s">
        <v>5</v>
      </c>
    </row>
    <row r="11" spans="1:14">
      <c r="B11" s="209"/>
      <c r="C11" s="722"/>
      <c r="D11" s="722"/>
      <c r="E11" s="722"/>
      <c r="F11" s="722"/>
      <c r="G11" s="722"/>
      <c r="H11" s="722"/>
      <c r="I11" s="408"/>
      <c r="J11" s="408"/>
      <c r="K11" s="408"/>
    </row>
    <row r="12" spans="1:14">
      <c r="A12" s="210">
        <v>1</v>
      </c>
      <c r="B12" s="348" t="s">
        <v>340</v>
      </c>
      <c r="C12" s="723"/>
      <c r="D12" s="723"/>
      <c r="E12" s="723"/>
      <c r="F12" s="723"/>
      <c r="G12" s="723"/>
      <c r="H12" s="723"/>
      <c r="I12" s="408"/>
      <c r="J12" s="408"/>
      <c r="K12" s="408"/>
      <c r="L12" s="210">
        <f>A12</f>
        <v>1</v>
      </c>
      <c r="N12" s="341"/>
    </row>
    <row r="13" spans="1:14">
      <c r="A13" s="210">
        <f>A12+1</f>
        <v>2</v>
      </c>
      <c r="B13" s="348" t="s">
        <v>341</v>
      </c>
      <c r="C13" s="400">
        <v>997.58425549910271</v>
      </c>
      <c r="D13" s="1205"/>
      <c r="E13" s="400">
        <v>0</v>
      </c>
      <c r="F13" s="400"/>
      <c r="G13" s="400">
        <v>0</v>
      </c>
      <c r="H13" s="724"/>
      <c r="I13" s="309">
        <f>SUM(C13:G13)</f>
        <v>997.58425549910271</v>
      </c>
      <c r="J13" s="1205"/>
      <c r="K13" s="330" t="str">
        <f>""&amp;Automation!$B$3-1&amp;" Form 1; Page 234; Footnote Data (c)"</f>
        <v>2024 Form 1; Page 234; Footnote Data (c)</v>
      </c>
      <c r="L13" s="210">
        <f>L12+1</f>
        <v>2</v>
      </c>
    </row>
    <row r="14" spans="1:14">
      <c r="A14" s="210">
        <f t="shared" ref="A14:A45" si="0">A13+1</f>
        <v>3</v>
      </c>
      <c r="B14" s="348" t="s">
        <v>342</v>
      </c>
      <c r="C14" s="416">
        <v>170.14098800856334</v>
      </c>
      <c r="D14" s="416"/>
      <c r="E14" s="416">
        <v>0</v>
      </c>
      <c r="F14" s="416"/>
      <c r="G14" s="416">
        <v>0</v>
      </c>
      <c r="H14" s="416"/>
      <c r="I14" s="149">
        <f>SUM(C14:G14)</f>
        <v>170.14098800856334</v>
      </c>
      <c r="J14" s="149"/>
      <c r="K14" s="330" t="str">
        <f>""&amp;Automation!$B$3-1&amp;" Form 1; Page 234; Footnote Data (c)"</f>
        <v>2024 Form 1; Page 234; Footnote Data (c)</v>
      </c>
      <c r="L14" s="210">
        <f t="shared" ref="L14:L45" si="1">L13+1</f>
        <v>3</v>
      </c>
    </row>
    <row r="15" spans="1:14">
      <c r="A15" s="210">
        <f t="shared" si="0"/>
        <v>4</v>
      </c>
      <c r="B15" s="348" t="s">
        <v>343</v>
      </c>
      <c r="C15" s="416">
        <v>0</v>
      </c>
      <c r="D15" s="416"/>
      <c r="E15" s="416">
        <v>100815.67964361192</v>
      </c>
      <c r="F15" s="416"/>
      <c r="G15" s="416">
        <v>0</v>
      </c>
      <c r="H15" s="416"/>
      <c r="I15" s="149">
        <f>SUM(C15:G15)</f>
        <v>100815.67964361192</v>
      </c>
      <c r="J15" s="149"/>
      <c r="K15" s="330" t="str">
        <f>""&amp;Automation!$B$3-1&amp;" Form 1; Page 234; Footnote Data (c)"</f>
        <v>2024 Form 1; Page 234; Footnote Data (c)</v>
      </c>
      <c r="L15" s="210">
        <f t="shared" si="1"/>
        <v>4</v>
      </c>
      <c r="N15" s="341"/>
    </row>
    <row r="16" spans="1:14" ht="16.5" thickBot="1">
      <c r="A16" s="210">
        <f t="shared" si="0"/>
        <v>5</v>
      </c>
      <c r="B16" s="393" t="s">
        <v>344</v>
      </c>
      <c r="C16" s="1057">
        <f>SUM(C13:C15)</f>
        <v>1167.7252435076662</v>
      </c>
      <c r="D16" s="1205"/>
      <c r="E16" s="1057">
        <f>SUM(E13:E15)</f>
        <v>100815.67964361192</v>
      </c>
      <c r="F16" s="257"/>
      <c r="G16" s="1057">
        <f>SUM(G13:G15)</f>
        <v>0</v>
      </c>
      <c r="H16" s="149"/>
      <c r="I16" s="1057">
        <f>SUM(I13:I15)</f>
        <v>101983.40488711958</v>
      </c>
      <c r="J16" s="1205"/>
      <c r="K16" s="725" t="str">
        <f>"Sum Lines "&amp;A13&amp;" thru "&amp;A15</f>
        <v>Sum Lines 2 thru 4</v>
      </c>
      <c r="L16" s="210">
        <f t="shared" si="1"/>
        <v>5</v>
      </c>
    </row>
    <row r="17" spans="1:14" ht="16.5" thickTop="1">
      <c r="A17" s="210">
        <f t="shared" si="0"/>
        <v>6</v>
      </c>
      <c r="C17" s="726"/>
      <c r="D17" s="726"/>
      <c r="E17" s="726"/>
      <c r="F17" s="726"/>
      <c r="G17" s="726"/>
      <c r="H17" s="726"/>
      <c r="I17" s="726"/>
      <c r="J17" s="726"/>
      <c r="K17" s="726"/>
      <c r="L17" s="210">
        <f t="shared" si="1"/>
        <v>6</v>
      </c>
    </row>
    <row r="18" spans="1:14">
      <c r="A18" s="210">
        <f t="shared" si="0"/>
        <v>7</v>
      </c>
      <c r="B18" s="348" t="s">
        <v>345</v>
      </c>
      <c r="C18" s="723"/>
      <c r="D18" s="723"/>
      <c r="E18" s="723"/>
      <c r="F18" s="723"/>
      <c r="G18" s="723"/>
      <c r="H18" s="723"/>
      <c r="I18" s="408"/>
      <c r="J18" s="408"/>
      <c r="K18" s="408"/>
      <c r="L18" s="210">
        <f t="shared" si="1"/>
        <v>7</v>
      </c>
    </row>
    <row r="19" spans="1:14">
      <c r="A19" s="210">
        <f t="shared" si="0"/>
        <v>8</v>
      </c>
      <c r="B19" s="727" t="s">
        <v>346</v>
      </c>
      <c r="C19" s="309">
        <v>-895775.55474620045</v>
      </c>
      <c r="D19" s="1205"/>
      <c r="E19" s="309">
        <v>-356126.56209857157</v>
      </c>
      <c r="F19" s="309"/>
      <c r="G19" s="309">
        <v>8657.6922887997935</v>
      </c>
      <c r="H19" s="309"/>
      <c r="I19" s="309">
        <f>SUM(C19:G19)</f>
        <v>-1243244.4245559722</v>
      </c>
      <c r="J19" s="1205"/>
      <c r="K19" s="1197" t="str">
        <f>""&amp;Automation!$B$3-1&amp;" Form 1; Page 274-275; Footnote Data (a)"</f>
        <v>2024 Form 1; Page 274-275; Footnote Data (a)</v>
      </c>
      <c r="L19" s="210">
        <f t="shared" si="1"/>
        <v>8</v>
      </c>
      <c r="N19" s="341"/>
    </row>
    <row r="20" spans="1:14">
      <c r="A20" s="210">
        <f t="shared" si="0"/>
        <v>9</v>
      </c>
      <c r="C20" s="149">
        <v>0</v>
      </c>
      <c r="D20" s="149"/>
      <c r="E20" s="149">
        <v>0</v>
      </c>
      <c r="F20" s="149"/>
      <c r="G20" s="149">
        <v>0</v>
      </c>
      <c r="H20" s="149"/>
      <c r="I20" s="149">
        <f>SUM(C20:G20)</f>
        <v>0</v>
      </c>
      <c r="J20" s="149"/>
      <c r="K20" s="149"/>
      <c r="L20" s="210">
        <f t="shared" si="1"/>
        <v>9</v>
      </c>
    </row>
    <row r="21" spans="1:14" ht="16.5" thickBot="1">
      <c r="A21" s="210">
        <f t="shared" si="0"/>
        <v>10</v>
      </c>
      <c r="B21" s="393" t="s">
        <v>347</v>
      </c>
      <c r="C21" s="1057">
        <f>SUM(C19:C20)</f>
        <v>-895775.55474620045</v>
      </c>
      <c r="D21" s="1205"/>
      <c r="E21" s="1057">
        <f>SUM(E19:E20)</f>
        <v>-356126.56209857157</v>
      </c>
      <c r="F21" s="257"/>
      <c r="G21" s="1057">
        <f>SUM(G19:G20)</f>
        <v>8657.6922887997935</v>
      </c>
      <c r="H21" s="149"/>
      <c r="I21" s="1057">
        <f>SUM(I19:I20)</f>
        <v>-1243244.4245559722</v>
      </c>
      <c r="J21" s="1205"/>
      <c r="K21" s="725" t="str">
        <f>"Sum Lines "&amp;A19&amp;" thru "&amp;A20</f>
        <v>Sum Lines 8 thru 9</v>
      </c>
      <c r="L21" s="210">
        <f t="shared" si="1"/>
        <v>10</v>
      </c>
    </row>
    <row r="22" spans="1:14" ht="16.5" thickTop="1">
      <c r="A22" s="210">
        <f t="shared" si="0"/>
        <v>11</v>
      </c>
      <c r="L22" s="210">
        <f t="shared" si="1"/>
        <v>11</v>
      </c>
    </row>
    <row r="23" spans="1:14">
      <c r="A23" s="210">
        <f t="shared" si="0"/>
        <v>12</v>
      </c>
      <c r="B23" s="348" t="s">
        <v>348</v>
      </c>
      <c r="C23" s="723"/>
      <c r="D23" s="723"/>
      <c r="E23" s="723"/>
      <c r="F23" s="723"/>
      <c r="G23" s="723"/>
      <c r="H23" s="723"/>
      <c r="I23" s="408"/>
      <c r="J23" s="408"/>
      <c r="K23" s="210"/>
      <c r="L23" s="210">
        <f t="shared" si="1"/>
        <v>12</v>
      </c>
    </row>
    <row r="24" spans="1:14">
      <c r="A24" s="210">
        <f t="shared" si="0"/>
        <v>13</v>
      </c>
      <c r="B24" s="348" t="s">
        <v>349</v>
      </c>
      <c r="C24" s="400">
        <v>-10383.075545153648</v>
      </c>
      <c r="D24" s="400"/>
      <c r="E24" s="400">
        <v>0</v>
      </c>
      <c r="F24" s="400"/>
      <c r="G24" s="400">
        <v>0</v>
      </c>
      <c r="H24" s="724"/>
      <c r="I24" s="309">
        <f>SUM(C24:G24)</f>
        <v>-10383.075545153648</v>
      </c>
      <c r="J24" s="309"/>
      <c r="K24" s="330" t="str">
        <f>""&amp;Automation!$B$3-1&amp;" Form 1; Page 276-277; Footnote Data (a)"</f>
        <v>2024 Form 1; Page 276-277; Footnote Data (a)</v>
      </c>
      <c r="L24" s="210">
        <f t="shared" si="1"/>
        <v>13</v>
      </c>
    </row>
    <row r="25" spans="1:14">
      <c r="A25" s="210">
        <f t="shared" si="0"/>
        <v>14</v>
      </c>
      <c r="B25" s="348"/>
      <c r="C25" s="149">
        <v>0</v>
      </c>
      <c r="D25" s="149"/>
      <c r="E25" s="149">
        <v>0</v>
      </c>
      <c r="F25" s="149"/>
      <c r="G25" s="149">
        <v>0</v>
      </c>
      <c r="H25" s="149"/>
      <c r="I25" s="149">
        <f>SUM(C25:G25)</f>
        <v>0</v>
      </c>
      <c r="J25" s="149"/>
      <c r="K25" s="149"/>
      <c r="L25" s="210">
        <f t="shared" si="1"/>
        <v>14</v>
      </c>
    </row>
    <row r="26" spans="1:14" ht="16.5" thickBot="1">
      <c r="A26" s="210">
        <f t="shared" si="0"/>
        <v>15</v>
      </c>
      <c r="B26" s="393" t="s">
        <v>350</v>
      </c>
      <c r="C26" s="1057">
        <f>SUM(C24:C25)</f>
        <v>-10383.075545153648</v>
      </c>
      <c r="D26" s="149"/>
      <c r="E26" s="1057">
        <f>SUM(E24:E25)</f>
        <v>0</v>
      </c>
      <c r="F26" s="257"/>
      <c r="G26" s="1057">
        <f>SUM(G24:G25)</f>
        <v>0</v>
      </c>
      <c r="H26" s="149"/>
      <c r="I26" s="1057">
        <f>SUM(I24:I25)</f>
        <v>-10383.075545153648</v>
      </c>
      <c r="J26" s="257"/>
      <c r="K26" s="725" t="str">
        <f>"Sum Lines "&amp;A24&amp;" thru "&amp;A25</f>
        <v>Sum Lines 13 thru 14</v>
      </c>
      <c r="L26" s="210">
        <f t="shared" si="1"/>
        <v>15</v>
      </c>
    </row>
    <row r="27" spans="1:14" ht="17.25" thickTop="1" thickBot="1">
      <c r="A27" s="210">
        <f t="shared" si="0"/>
        <v>16</v>
      </c>
      <c r="B27" s="866"/>
      <c r="C27" s="866"/>
      <c r="D27" s="866"/>
      <c r="E27" s="866"/>
      <c r="F27" s="866"/>
      <c r="G27" s="866"/>
      <c r="H27" s="866"/>
      <c r="I27" s="866"/>
      <c r="J27" s="866"/>
      <c r="K27" s="866"/>
      <c r="L27" s="210">
        <f t="shared" si="1"/>
        <v>16</v>
      </c>
    </row>
    <row r="28" spans="1:14">
      <c r="A28" s="210">
        <f t="shared" si="0"/>
        <v>17</v>
      </c>
      <c r="L28" s="210">
        <f t="shared" si="1"/>
        <v>17</v>
      </c>
    </row>
    <row r="29" spans="1:14">
      <c r="A29" s="210">
        <f t="shared" si="0"/>
        <v>18</v>
      </c>
      <c r="B29" s="348" t="s">
        <v>863</v>
      </c>
      <c r="C29" s="723"/>
      <c r="D29" s="723"/>
      <c r="E29" s="723"/>
      <c r="F29" s="723"/>
      <c r="G29" s="723"/>
      <c r="H29" s="723"/>
      <c r="I29" s="408"/>
      <c r="J29" s="408"/>
      <c r="K29" s="408"/>
      <c r="L29" s="210">
        <f t="shared" si="1"/>
        <v>18</v>
      </c>
    </row>
    <row r="30" spans="1:14">
      <c r="A30" s="210">
        <f t="shared" si="0"/>
        <v>19</v>
      </c>
      <c r="B30" s="348" t="s">
        <v>343</v>
      </c>
      <c r="C30" s="400">
        <v>0</v>
      </c>
      <c r="D30" s="400"/>
      <c r="E30" s="400">
        <v>5195.5987243175587</v>
      </c>
      <c r="F30" s="400"/>
      <c r="G30" s="400">
        <v>0</v>
      </c>
      <c r="H30" s="400"/>
      <c r="I30" s="309">
        <f>SUM(C30:G30)</f>
        <v>5195.5987243175587</v>
      </c>
      <c r="J30" s="309"/>
      <c r="K30" s="330" t="str">
        <f>""&amp;Automation!$B$3-1&amp;" Form 1; Page 234; Footnote Data (c)"</f>
        <v>2024 Form 1; Page 234; Footnote Data (c)</v>
      </c>
      <c r="L30" s="210">
        <f t="shared" si="1"/>
        <v>19</v>
      </c>
      <c r="N30" s="341"/>
    </row>
    <row r="31" spans="1:14">
      <c r="A31" s="210">
        <f t="shared" si="0"/>
        <v>20</v>
      </c>
      <c r="C31" s="149">
        <v>0</v>
      </c>
      <c r="D31" s="149"/>
      <c r="E31" s="149">
        <v>0</v>
      </c>
      <c r="F31" s="149"/>
      <c r="G31" s="149">
        <v>0</v>
      </c>
      <c r="H31" s="149"/>
      <c r="I31" s="149">
        <f>SUM(C31:G31)</f>
        <v>0</v>
      </c>
      <c r="J31" s="149"/>
      <c r="K31" s="149"/>
      <c r="L31" s="210">
        <f t="shared" si="1"/>
        <v>20</v>
      </c>
    </row>
    <row r="32" spans="1:14" ht="16.5" thickBot="1">
      <c r="A32" s="210">
        <f t="shared" si="0"/>
        <v>21</v>
      </c>
      <c r="B32" s="393" t="s">
        <v>344</v>
      </c>
      <c r="C32" s="1057">
        <f>SUM(C30:C31)</f>
        <v>0</v>
      </c>
      <c r="D32" s="149"/>
      <c r="E32" s="1057">
        <f>SUM(E30:E31)</f>
        <v>5195.5987243175587</v>
      </c>
      <c r="F32" s="257"/>
      <c r="G32" s="1057">
        <f>SUM(G30:G31)</f>
        <v>0</v>
      </c>
      <c r="H32" s="149"/>
      <c r="I32" s="1057">
        <f>SUM(I30:I31)</f>
        <v>5195.5987243175587</v>
      </c>
      <c r="J32" s="257"/>
      <c r="K32" s="725" t="str">
        <f>"Sum Lines "&amp;A30&amp;" thru "&amp;A31</f>
        <v>Sum Lines 19 thru 20</v>
      </c>
      <c r="L32" s="210">
        <f t="shared" si="1"/>
        <v>21</v>
      </c>
    </row>
    <row r="33" spans="1:14" ht="16.5" thickTop="1">
      <c r="A33" s="210">
        <f t="shared" si="0"/>
        <v>22</v>
      </c>
      <c r="C33" s="726"/>
      <c r="D33" s="726"/>
      <c r="E33" s="726"/>
      <c r="F33" s="726"/>
      <c r="G33" s="726"/>
      <c r="H33" s="726"/>
      <c r="I33" s="726"/>
      <c r="J33" s="726"/>
      <c r="K33" s="726"/>
      <c r="L33" s="210">
        <f t="shared" si="1"/>
        <v>22</v>
      </c>
    </row>
    <row r="34" spans="1:14">
      <c r="A34" s="210">
        <f t="shared" si="0"/>
        <v>23</v>
      </c>
      <c r="B34" s="348" t="s">
        <v>864</v>
      </c>
      <c r="C34" s="723"/>
      <c r="D34" s="723"/>
      <c r="E34" s="723"/>
      <c r="F34" s="723"/>
      <c r="G34" s="723"/>
      <c r="H34" s="723"/>
      <c r="I34" s="408"/>
      <c r="J34" s="408"/>
      <c r="K34" s="408"/>
      <c r="L34" s="210">
        <f t="shared" si="1"/>
        <v>23</v>
      </c>
    </row>
    <row r="35" spans="1:14">
      <c r="A35" s="210">
        <f t="shared" si="0"/>
        <v>24</v>
      </c>
      <c r="B35" s="727" t="s">
        <v>346</v>
      </c>
      <c r="C35" s="400">
        <v>-9901.0455743959574</v>
      </c>
      <c r="D35" s="400"/>
      <c r="E35" s="400">
        <v>-7594.7065714285727</v>
      </c>
      <c r="F35" s="400"/>
      <c r="G35" s="400">
        <v>0</v>
      </c>
      <c r="H35" s="309"/>
      <c r="I35" s="309">
        <f>SUM(C35:G35)</f>
        <v>-17495.752145824532</v>
      </c>
      <c r="J35" s="309"/>
      <c r="K35" s="330" t="str">
        <f>""&amp;Automation!$B$3-1&amp;" Form 1; Page 274-275; Footnote Data (a)"</f>
        <v>2024 Form 1; Page 274-275; Footnote Data (a)</v>
      </c>
      <c r="L35" s="210">
        <f t="shared" si="1"/>
        <v>24</v>
      </c>
      <c r="N35" s="341"/>
    </row>
    <row r="36" spans="1:14">
      <c r="A36" s="210">
        <f t="shared" si="0"/>
        <v>25</v>
      </c>
      <c r="C36" s="149">
        <v>0</v>
      </c>
      <c r="D36" s="149"/>
      <c r="E36" s="149">
        <v>0</v>
      </c>
      <c r="F36" s="149"/>
      <c r="G36" s="149">
        <v>0</v>
      </c>
      <c r="H36" s="149"/>
      <c r="I36" s="149">
        <f>SUM(C36:G36)</f>
        <v>0</v>
      </c>
      <c r="J36" s="149"/>
      <c r="K36" s="149"/>
      <c r="L36" s="210">
        <f t="shared" si="1"/>
        <v>25</v>
      </c>
    </row>
    <row r="37" spans="1:14" ht="16.5" thickBot="1">
      <c r="A37" s="210">
        <f t="shared" si="0"/>
        <v>26</v>
      </c>
      <c r="B37" s="393" t="s">
        <v>347</v>
      </c>
      <c r="C37" s="1057">
        <f>SUM(C35:C36)</f>
        <v>-9901.0455743959574</v>
      </c>
      <c r="D37" s="149"/>
      <c r="E37" s="1057">
        <f>SUM(E35:E36)</f>
        <v>-7594.7065714285727</v>
      </c>
      <c r="F37" s="257"/>
      <c r="G37" s="1057">
        <f>SUM(G35:G36)</f>
        <v>0</v>
      </c>
      <c r="H37" s="149"/>
      <c r="I37" s="1057">
        <f>SUM(I35:I36)</f>
        <v>-17495.752145824532</v>
      </c>
      <c r="J37" s="257"/>
      <c r="K37" s="725" t="str">
        <f>"Sum Lines "&amp;A35&amp;" thru "&amp;A36</f>
        <v>Sum Lines 24 thru 25</v>
      </c>
      <c r="L37" s="210">
        <f t="shared" si="1"/>
        <v>26</v>
      </c>
    </row>
    <row r="38" spans="1:14" ht="16.5" thickTop="1">
      <c r="A38" s="210">
        <f t="shared" si="0"/>
        <v>27</v>
      </c>
      <c r="L38" s="210">
        <f t="shared" si="1"/>
        <v>27</v>
      </c>
    </row>
    <row r="39" spans="1:14">
      <c r="A39" s="210">
        <f t="shared" si="0"/>
        <v>28</v>
      </c>
      <c r="B39" s="348" t="s">
        <v>865</v>
      </c>
      <c r="C39" s="723"/>
      <c r="D39" s="723"/>
      <c r="E39" s="723"/>
      <c r="F39" s="723"/>
      <c r="G39" s="723"/>
      <c r="H39" s="723"/>
      <c r="I39" s="408"/>
      <c r="J39" s="408"/>
      <c r="K39" s="210"/>
      <c r="L39" s="210">
        <f t="shared" si="1"/>
        <v>28</v>
      </c>
    </row>
    <row r="40" spans="1:14">
      <c r="A40" s="210">
        <f t="shared" si="0"/>
        <v>29</v>
      </c>
      <c r="B40" s="348"/>
      <c r="C40" s="309">
        <v>0</v>
      </c>
      <c r="D40" s="309"/>
      <c r="E40" s="309">
        <v>0</v>
      </c>
      <c r="F40" s="309"/>
      <c r="G40" s="309">
        <v>0</v>
      </c>
      <c r="H40" s="309"/>
      <c r="I40" s="309">
        <f>SUM(C40:G40)</f>
        <v>0</v>
      </c>
      <c r="J40" s="309"/>
      <c r="K40" s="64" t="str">
        <f>"Not Applicable to "&amp;Automation!$B$3-1&amp;" Base Period"</f>
        <v>Not Applicable to 2024 Base Period</v>
      </c>
      <c r="L40" s="210">
        <f t="shared" si="1"/>
        <v>29</v>
      </c>
    </row>
    <row r="41" spans="1:14">
      <c r="A41" s="210">
        <f t="shared" si="0"/>
        <v>30</v>
      </c>
      <c r="B41" s="348"/>
      <c r="C41" s="149">
        <v>0</v>
      </c>
      <c r="D41" s="149"/>
      <c r="E41" s="149">
        <v>0</v>
      </c>
      <c r="F41" s="149"/>
      <c r="G41" s="149">
        <v>0</v>
      </c>
      <c r="H41" s="149"/>
      <c r="I41" s="149">
        <f>SUM(C41:G41)</f>
        <v>0</v>
      </c>
      <c r="J41" s="149"/>
      <c r="K41" s="149"/>
      <c r="L41" s="210">
        <f t="shared" si="1"/>
        <v>30</v>
      </c>
    </row>
    <row r="42" spans="1:14" ht="16.5" thickBot="1">
      <c r="A42" s="210">
        <f t="shared" si="0"/>
        <v>31</v>
      </c>
      <c r="B42" s="393" t="s">
        <v>350</v>
      </c>
      <c r="C42" s="1057">
        <f>SUM(C40:C41)</f>
        <v>0</v>
      </c>
      <c r="D42" s="149"/>
      <c r="E42" s="1057">
        <f>SUM(E40:E41)</f>
        <v>0</v>
      </c>
      <c r="F42" s="257"/>
      <c r="G42" s="1057">
        <f>SUM(G40:G41)</f>
        <v>0</v>
      </c>
      <c r="H42" s="149"/>
      <c r="I42" s="1057">
        <f>SUM(I40:I41)</f>
        <v>0</v>
      </c>
      <c r="J42" s="257"/>
      <c r="K42" s="725" t="str">
        <f>"Sum Lines "&amp;A40&amp;" thru "&amp;A41</f>
        <v>Sum Lines 29 thru 30</v>
      </c>
      <c r="L42" s="210">
        <f t="shared" si="1"/>
        <v>31</v>
      </c>
    </row>
    <row r="43" spans="1:14" ht="17.25" thickTop="1" thickBot="1">
      <c r="A43" s="210">
        <f t="shared" si="0"/>
        <v>32</v>
      </c>
      <c r="B43" s="867"/>
      <c r="C43" s="868"/>
      <c r="D43" s="869"/>
      <c r="E43" s="868"/>
      <c r="F43" s="868"/>
      <c r="G43" s="868"/>
      <c r="H43" s="869"/>
      <c r="I43" s="868"/>
      <c r="J43" s="868"/>
      <c r="K43" s="870"/>
      <c r="L43" s="210">
        <f t="shared" si="1"/>
        <v>32</v>
      </c>
    </row>
    <row r="44" spans="1:14">
      <c r="A44" s="210">
        <f t="shared" si="0"/>
        <v>33</v>
      </c>
      <c r="B44" s="393"/>
      <c r="C44" s="257"/>
      <c r="D44" s="149"/>
      <c r="E44" s="257"/>
      <c r="F44" s="257"/>
      <c r="G44" s="257"/>
      <c r="H44" s="149"/>
      <c r="I44" s="257"/>
      <c r="J44" s="257"/>
      <c r="K44" s="725"/>
      <c r="L44" s="210">
        <f t="shared" si="1"/>
        <v>33</v>
      </c>
    </row>
    <row r="45" spans="1:14">
      <c r="A45" s="210">
        <f t="shared" si="0"/>
        <v>34</v>
      </c>
      <c r="B45" s="63" t="s">
        <v>328</v>
      </c>
      <c r="C45" s="11">
        <v>0</v>
      </c>
      <c r="D45" s="149"/>
      <c r="E45" s="11">
        <v>0</v>
      </c>
      <c r="F45" s="257"/>
      <c r="G45" s="11">
        <v>0</v>
      </c>
      <c r="H45" s="149"/>
      <c r="I45" s="309">
        <f>SUM(C45:G45)</f>
        <v>0</v>
      </c>
      <c r="J45" s="309"/>
      <c r="K45" s="64" t="str">
        <f>"Not Applicable to "&amp;Automation!$B$3-1&amp;" Base Period"</f>
        <v>Not Applicable to 2024 Base Period</v>
      </c>
      <c r="L45" s="210">
        <f t="shared" si="1"/>
        <v>34</v>
      </c>
    </row>
    <row r="46" spans="1:14">
      <c r="B46" s="393"/>
      <c r="C46" s="257"/>
      <c r="D46" s="149"/>
      <c r="E46" s="257"/>
      <c r="F46" s="257"/>
      <c r="G46" s="257"/>
      <c r="H46" s="149"/>
      <c r="I46" s="257"/>
      <c r="J46" s="257"/>
      <c r="K46" s="725"/>
    </row>
    <row r="48" spans="1:14">
      <c r="A48" s="1205"/>
      <c r="B48" s="1207"/>
    </row>
  </sheetData>
  <mergeCells count="5">
    <mergeCell ref="B2:K2"/>
    <mergeCell ref="B3:K3"/>
    <mergeCell ref="B4:K4"/>
    <mergeCell ref="B5:K5"/>
    <mergeCell ref="B6:K6"/>
  </mergeCells>
  <printOptions horizontalCentered="1"/>
  <pageMargins left="0.5" right="0.5" top="0.5" bottom="0.5" header="0.25" footer="0.25"/>
  <pageSetup scale="59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5E7E-7CAE-4399-B6F7-2D549ACA32DC}">
  <sheetPr>
    <pageSetUpPr fitToPage="1"/>
  </sheetPr>
  <dimension ref="A2:M48"/>
  <sheetViews>
    <sheetView topLeftCell="A4" zoomScale="80" zoomScaleNormal="80" zoomScaleSheetLayoutView="70" workbookViewId="0">
      <selection activeCell="J13" sqref="J13"/>
    </sheetView>
  </sheetViews>
  <sheetFormatPr defaultColWidth="8.5703125" defaultRowHeight="15.75"/>
  <cols>
    <col min="1" max="1" width="5.5703125" style="210" customWidth="1"/>
    <col min="2" max="2" width="62.85546875" style="190" bestFit="1" customWidth="1"/>
    <col min="3" max="3" width="16.85546875" style="190" customWidth="1"/>
    <col min="4" max="4" width="1.5703125" style="190" customWidth="1"/>
    <col min="5" max="5" width="16.85546875" style="190" customWidth="1"/>
    <col min="6" max="6" width="1.5703125" style="190" customWidth="1"/>
    <col min="7" max="7" width="16.85546875" style="190" customWidth="1"/>
    <col min="8" max="8" width="1.5703125" style="190" customWidth="1"/>
    <col min="9" max="9" width="23.42578125" style="190" bestFit="1" customWidth="1"/>
    <col min="10" max="10" width="62.5703125" style="190" customWidth="1"/>
    <col min="11" max="11" width="5.42578125" style="210" customWidth="1"/>
    <col min="12" max="12" width="8.5703125" style="190"/>
    <col min="13" max="13" width="12.85546875" style="190" bestFit="1" customWidth="1"/>
    <col min="14" max="16384" width="8.5703125" style="190"/>
  </cols>
  <sheetData>
    <row r="2" spans="1:13">
      <c r="B2" s="1344" t="s">
        <v>0</v>
      </c>
      <c r="C2" s="1344"/>
      <c r="D2" s="1344"/>
      <c r="E2" s="1344"/>
      <c r="F2" s="1344"/>
      <c r="G2" s="1344"/>
      <c r="H2" s="1344"/>
      <c r="I2" s="1344"/>
      <c r="J2" s="1344"/>
    </row>
    <row r="3" spans="1:13">
      <c r="B3" s="1344" t="s">
        <v>331</v>
      </c>
      <c r="C3" s="1344"/>
      <c r="D3" s="1344"/>
      <c r="E3" s="1344"/>
      <c r="F3" s="1344"/>
      <c r="G3" s="1344"/>
      <c r="H3" s="1344"/>
      <c r="I3" s="1344"/>
      <c r="J3" s="1344"/>
    </row>
    <row r="4" spans="1:13">
      <c r="B4" s="1344" t="s">
        <v>332</v>
      </c>
      <c r="C4" s="1344"/>
      <c r="D4" s="1344"/>
      <c r="E4" s="1344"/>
      <c r="F4" s="1344"/>
      <c r="G4" s="1344"/>
      <c r="H4" s="1344"/>
      <c r="I4" s="1344"/>
      <c r="J4" s="1344"/>
    </row>
    <row r="5" spans="1:13">
      <c r="B5" s="1344" t="str">
        <f>"Base Period 12 Months Ending December 31, "&amp;Automation!$B$3</f>
        <v>Base Period 12 Months Ending December 31, 2025</v>
      </c>
      <c r="C5" s="1344"/>
      <c r="D5" s="1344"/>
      <c r="E5" s="1344"/>
      <c r="F5" s="1344"/>
      <c r="G5" s="1344"/>
      <c r="H5" s="1344"/>
      <c r="I5" s="1344"/>
      <c r="J5" s="1344"/>
      <c r="M5" s="341"/>
    </row>
    <row r="6" spans="1:13" ht="15.75" customHeight="1">
      <c r="B6" s="1342" t="s">
        <v>3</v>
      </c>
      <c r="C6" s="1342"/>
      <c r="D6" s="1342"/>
      <c r="E6" s="1342"/>
      <c r="F6" s="1342"/>
      <c r="G6" s="1342"/>
      <c r="H6" s="1342"/>
      <c r="I6" s="1342"/>
      <c r="J6" s="1342"/>
    </row>
    <row r="8" spans="1:13">
      <c r="B8" s="209"/>
      <c r="C8" s="595" t="s">
        <v>77</v>
      </c>
      <c r="D8" s="595"/>
      <c r="E8" s="595" t="s">
        <v>78</v>
      </c>
      <c r="F8" s="595"/>
      <c r="G8" s="595" t="s">
        <v>333</v>
      </c>
      <c r="H8" s="595"/>
      <c r="I8" s="595" t="s">
        <v>334</v>
      </c>
      <c r="J8" s="595"/>
    </row>
    <row r="9" spans="1:13">
      <c r="A9" s="210" t="s">
        <v>4</v>
      </c>
      <c r="B9" s="209"/>
      <c r="C9" s="595" t="s">
        <v>335</v>
      </c>
      <c r="D9" s="595"/>
      <c r="E9" s="595" t="s">
        <v>336</v>
      </c>
      <c r="F9" s="595"/>
      <c r="G9" s="595" t="s">
        <v>336</v>
      </c>
      <c r="H9" s="595"/>
      <c r="I9" s="595"/>
      <c r="J9" s="595"/>
      <c r="K9" s="210" t="s">
        <v>4</v>
      </c>
    </row>
    <row r="10" spans="1:13">
      <c r="A10" s="210" t="s">
        <v>5</v>
      </c>
      <c r="B10" s="864" t="s">
        <v>256</v>
      </c>
      <c r="C10" s="865" t="s">
        <v>337</v>
      </c>
      <c r="D10" s="865"/>
      <c r="E10" s="865" t="s">
        <v>338</v>
      </c>
      <c r="F10" s="865"/>
      <c r="G10" s="865" t="s">
        <v>339</v>
      </c>
      <c r="H10" s="865"/>
      <c r="I10" s="864" t="s">
        <v>80</v>
      </c>
      <c r="J10" s="864" t="s">
        <v>8</v>
      </c>
      <c r="K10" s="210" t="s">
        <v>5</v>
      </c>
    </row>
    <row r="11" spans="1:13">
      <c r="B11" s="209"/>
      <c r="C11" s="722"/>
      <c r="D11" s="722"/>
      <c r="E11" s="722"/>
      <c r="F11" s="722"/>
      <c r="G11" s="722"/>
      <c r="H11" s="722"/>
      <c r="I11" s="408"/>
      <c r="J11" s="408"/>
    </row>
    <row r="12" spans="1:13">
      <c r="A12" s="210">
        <v>1</v>
      </c>
      <c r="B12" s="348" t="s">
        <v>340</v>
      </c>
      <c r="C12" s="723"/>
      <c r="D12" s="723"/>
      <c r="E12" s="723"/>
      <c r="F12" s="723"/>
      <c r="G12" s="723"/>
      <c r="H12" s="723"/>
      <c r="I12" s="408"/>
      <c r="J12" s="408"/>
      <c r="K12" s="210">
        <f>A12</f>
        <v>1</v>
      </c>
      <c r="M12" s="341"/>
    </row>
    <row r="13" spans="1:13">
      <c r="A13" s="210">
        <f>A12+1</f>
        <v>2</v>
      </c>
      <c r="B13" s="348" t="s">
        <v>341</v>
      </c>
      <c r="C13" s="400">
        <v>945.62426480819181</v>
      </c>
      <c r="D13" s="400"/>
      <c r="E13" s="400">
        <v>0</v>
      </c>
      <c r="F13" s="400"/>
      <c r="G13" s="400">
        <v>0</v>
      </c>
      <c r="H13" s="724"/>
      <c r="I13" s="309">
        <f>SUM(C13:G13)</f>
        <v>945.62426480819181</v>
      </c>
      <c r="J13" s="330" t="str">
        <f>""&amp;Automation!B3&amp;" Form 1; Page 234; Footnote Data (d)"</f>
        <v>2025 Form 1; Page 234; Footnote Data (d)</v>
      </c>
      <c r="K13" s="210">
        <f>K12+1</f>
        <v>2</v>
      </c>
    </row>
    <row r="14" spans="1:13">
      <c r="A14" s="210">
        <f t="shared" ref="A14:A45" si="0">A13+1</f>
        <v>3</v>
      </c>
      <c r="B14" s="348" t="s">
        <v>342</v>
      </c>
      <c r="C14" s="416">
        <v>1198.3562614826137</v>
      </c>
      <c r="D14" s="416"/>
      <c r="E14" s="416">
        <v>0</v>
      </c>
      <c r="F14" s="416"/>
      <c r="G14" s="416">
        <v>0</v>
      </c>
      <c r="H14" s="416"/>
      <c r="I14" s="149">
        <f>SUM(C14:G14)</f>
        <v>1198.3562614826137</v>
      </c>
      <c r="J14" s="330" t="str">
        <f>""&amp;Automation!B3&amp;" Form 1; Page 234; Footnote Data (d)"</f>
        <v>2025 Form 1; Page 234; Footnote Data (d)</v>
      </c>
      <c r="K14" s="210">
        <f t="shared" ref="K14:K45" si="1">K13+1</f>
        <v>3</v>
      </c>
    </row>
    <row r="15" spans="1:13">
      <c r="A15" s="210">
        <f t="shared" si="0"/>
        <v>4</v>
      </c>
      <c r="B15" s="348" t="s">
        <v>343</v>
      </c>
      <c r="C15" s="416">
        <v>0</v>
      </c>
      <c r="D15" s="416"/>
      <c r="E15" s="416">
        <v>99163.907165119206</v>
      </c>
      <c r="F15" s="416"/>
      <c r="G15" s="416">
        <v>0</v>
      </c>
      <c r="H15" s="416"/>
      <c r="I15" s="149">
        <f>SUM(C15:G15)</f>
        <v>99163.907165119206</v>
      </c>
      <c r="J15" s="330" t="str">
        <f>""&amp;Automation!B3&amp;" Form 1; Page 234; Footnote Data (d)"</f>
        <v>2025 Form 1; Page 234; Footnote Data (d)</v>
      </c>
      <c r="K15" s="210">
        <f t="shared" si="1"/>
        <v>4</v>
      </c>
    </row>
    <row r="16" spans="1:13" ht="16.5" thickBot="1">
      <c r="A16" s="210">
        <f t="shared" si="0"/>
        <v>5</v>
      </c>
      <c r="B16" s="393" t="s">
        <v>344</v>
      </c>
      <c r="C16" s="1057">
        <f>SUM(C13:C15)</f>
        <v>2143.9805262908058</v>
      </c>
      <c r="D16" s="149"/>
      <c r="E16" s="1057">
        <f>SUM(E13:E15)</f>
        <v>99163.907165119206</v>
      </c>
      <c r="F16" s="257"/>
      <c r="G16" s="1057">
        <f>SUM(G13:G15)</f>
        <v>0</v>
      </c>
      <c r="H16" s="149"/>
      <c r="I16" s="1057">
        <f>SUM(I13:I15)</f>
        <v>101307.88769141001</v>
      </c>
      <c r="J16" s="725" t="str">
        <f>"Sum Lines "&amp;A13&amp;" thru "&amp;A15</f>
        <v>Sum Lines 2 thru 4</v>
      </c>
      <c r="K16" s="210">
        <f t="shared" si="1"/>
        <v>5</v>
      </c>
    </row>
    <row r="17" spans="1:13" ht="16.5" thickTop="1">
      <c r="A17" s="210">
        <f t="shared" si="0"/>
        <v>6</v>
      </c>
      <c r="C17" s="726"/>
      <c r="D17" s="726"/>
      <c r="E17" s="726"/>
      <c r="F17" s="726"/>
      <c r="G17" s="726"/>
      <c r="H17" s="726"/>
      <c r="I17" s="726"/>
      <c r="J17" s="726"/>
      <c r="K17" s="210">
        <f t="shared" si="1"/>
        <v>6</v>
      </c>
    </row>
    <row r="18" spans="1:13">
      <c r="A18" s="210">
        <f t="shared" si="0"/>
        <v>7</v>
      </c>
      <c r="B18" s="348" t="s">
        <v>345</v>
      </c>
      <c r="C18" s="723"/>
      <c r="D18" s="723"/>
      <c r="E18" s="723"/>
      <c r="F18" s="723"/>
      <c r="G18" s="723"/>
      <c r="H18" s="723"/>
      <c r="I18" s="408"/>
      <c r="J18" s="408"/>
      <c r="K18" s="210">
        <f t="shared" si="1"/>
        <v>7</v>
      </c>
    </row>
    <row r="19" spans="1:13">
      <c r="A19" s="210">
        <f t="shared" si="0"/>
        <v>8</v>
      </c>
      <c r="B19" s="727" t="s">
        <v>346</v>
      </c>
      <c r="C19" s="309">
        <v>-925195.08411654923</v>
      </c>
      <c r="D19" s="309"/>
      <c r="E19" s="309">
        <v>-350623.25942551042</v>
      </c>
      <c r="F19" s="309"/>
      <c r="G19" s="309">
        <v>8695.8913587997777</v>
      </c>
      <c r="H19" s="309"/>
      <c r="I19" s="309">
        <f>SUM(C19:G19)</f>
        <v>-1267122.4521832599</v>
      </c>
      <c r="J19" s="1197" t="str">
        <f>""&amp;Automation!B3&amp;" Form 1; Page 274-275; Footnote Data (b)"</f>
        <v>2025 Form 1; Page 274-275; Footnote Data (b)</v>
      </c>
      <c r="K19" s="210">
        <f t="shared" si="1"/>
        <v>8</v>
      </c>
      <c r="M19" s="1191"/>
    </row>
    <row r="20" spans="1:13">
      <c r="A20" s="210">
        <f t="shared" si="0"/>
        <v>9</v>
      </c>
      <c r="C20" s="149">
        <v>0</v>
      </c>
      <c r="D20" s="149"/>
      <c r="E20" s="149">
        <v>0</v>
      </c>
      <c r="F20" s="149"/>
      <c r="G20" s="149">
        <v>0</v>
      </c>
      <c r="H20" s="149"/>
      <c r="I20" s="149">
        <f>SUM(C20:G20)</f>
        <v>0</v>
      </c>
      <c r="J20" s="149"/>
      <c r="K20" s="210">
        <f t="shared" si="1"/>
        <v>9</v>
      </c>
    </row>
    <row r="21" spans="1:13" ht="16.5" thickBot="1">
      <c r="A21" s="210">
        <f t="shared" si="0"/>
        <v>10</v>
      </c>
      <c r="B21" s="393" t="s">
        <v>347</v>
      </c>
      <c r="C21" s="1057">
        <f>SUM(C19:C20)</f>
        <v>-925195.08411654923</v>
      </c>
      <c r="D21" s="149"/>
      <c r="E21" s="1057">
        <f>SUM(E19:E20)</f>
        <v>-350623.25942551042</v>
      </c>
      <c r="F21" s="257"/>
      <c r="G21" s="1057">
        <f>SUM(G19:G20)</f>
        <v>8695.8913587997777</v>
      </c>
      <c r="H21" s="149"/>
      <c r="I21" s="1057">
        <f>SUM(I19:I20)</f>
        <v>-1267122.4521832599</v>
      </c>
      <c r="J21" s="725" t="str">
        <f>"Sum Lines "&amp;A19&amp;" thru "&amp;A20</f>
        <v>Sum Lines 8 thru 9</v>
      </c>
      <c r="K21" s="210">
        <f t="shared" si="1"/>
        <v>10</v>
      </c>
    </row>
    <row r="22" spans="1:13" ht="16.5" thickTop="1">
      <c r="A22" s="210">
        <f t="shared" si="0"/>
        <v>11</v>
      </c>
      <c r="K22" s="210">
        <f t="shared" si="1"/>
        <v>11</v>
      </c>
    </row>
    <row r="23" spans="1:13">
      <c r="A23" s="210">
        <f t="shared" si="0"/>
        <v>12</v>
      </c>
      <c r="B23" s="348" t="s">
        <v>348</v>
      </c>
      <c r="C23" s="723"/>
      <c r="D23" s="723"/>
      <c r="E23" s="723"/>
      <c r="F23" s="723"/>
      <c r="G23" s="723"/>
      <c r="H23" s="723"/>
      <c r="I23" s="408"/>
      <c r="J23" s="210"/>
      <c r="K23" s="210">
        <f t="shared" si="1"/>
        <v>12</v>
      </c>
    </row>
    <row r="24" spans="1:13">
      <c r="A24" s="210">
        <f t="shared" si="0"/>
        <v>13</v>
      </c>
      <c r="B24" s="348" t="s">
        <v>349</v>
      </c>
      <c r="C24" s="400">
        <v>-12068.310841488094</v>
      </c>
      <c r="D24" s="400"/>
      <c r="E24" s="400">
        <v>0</v>
      </c>
      <c r="F24" s="400"/>
      <c r="G24" s="400">
        <v>0</v>
      </c>
      <c r="H24" s="724"/>
      <c r="I24" s="309">
        <f>SUM(C24:G24)</f>
        <v>-12068.310841488094</v>
      </c>
      <c r="J24" s="330" t="str">
        <f>""&amp;Automation!B3&amp;" Form 1; Page 276-277; Footnote Data (b)"</f>
        <v>2025 Form 1; Page 276-277; Footnote Data (b)</v>
      </c>
      <c r="K24" s="210">
        <f t="shared" si="1"/>
        <v>13</v>
      </c>
    </row>
    <row r="25" spans="1:13">
      <c r="A25" s="210">
        <f t="shared" si="0"/>
        <v>14</v>
      </c>
      <c r="B25" s="348"/>
      <c r="C25" s="149">
        <v>0</v>
      </c>
      <c r="D25" s="149"/>
      <c r="E25" s="149">
        <v>0</v>
      </c>
      <c r="F25" s="149"/>
      <c r="G25" s="149">
        <v>0</v>
      </c>
      <c r="H25" s="149"/>
      <c r="I25" s="149">
        <f>SUM(C25:G25)</f>
        <v>0</v>
      </c>
      <c r="J25" s="149"/>
      <c r="K25" s="210">
        <f t="shared" si="1"/>
        <v>14</v>
      </c>
    </row>
    <row r="26" spans="1:13" ht="16.5" thickBot="1">
      <c r="A26" s="210">
        <f t="shared" si="0"/>
        <v>15</v>
      </c>
      <c r="B26" s="393" t="s">
        <v>350</v>
      </c>
      <c r="C26" s="1057">
        <f>SUM(C24:C25)</f>
        <v>-12068.310841488094</v>
      </c>
      <c r="D26" s="149"/>
      <c r="E26" s="1057">
        <f>SUM(E24:E25)</f>
        <v>0</v>
      </c>
      <c r="F26" s="257"/>
      <c r="G26" s="1057">
        <f>SUM(G24:G25)</f>
        <v>0</v>
      </c>
      <c r="H26" s="149"/>
      <c r="I26" s="1057">
        <f>SUM(I24:I25)</f>
        <v>-12068.310841488094</v>
      </c>
      <c r="J26" s="725" t="str">
        <f>"Sum Lines "&amp;A24&amp;" thru "&amp;A25</f>
        <v>Sum Lines 13 thru 14</v>
      </c>
      <c r="K26" s="210">
        <f t="shared" si="1"/>
        <v>15</v>
      </c>
    </row>
    <row r="27" spans="1:13" ht="17.25" thickTop="1" thickBot="1">
      <c r="A27" s="210">
        <f t="shared" si="0"/>
        <v>16</v>
      </c>
      <c r="B27" s="866"/>
      <c r="C27" s="866"/>
      <c r="D27" s="866"/>
      <c r="E27" s="866"/>
      <c r="F27" s="866"/>
      <c r="G27" s="866"/>
      <c r="H27" s="866"/>
      <c r="I27" s="866"/>
      <c r="J27" s="866"/>
      <c r="K27" s="210">
        <f t="shared" si="1"/>
        <v>16</v>
      </c>
    </row>
    <row r="28" spans="1:13">
      <c r="A28" s="210">
        <f t="shared" si="0"/>
        <v>17</v>
      </c>
      <c r="K28" s="210">
        <f t="shared" si="1"/>
        <v>17</v>
      </c>
    </row>
    <row r="29" spans="1:13">
      <c r="A29" s="210">
        <f t="shared" si="0"/>
        <v>18</v>
      </c>
      <c r="B29" s="348" t="s">
        <v>863</v>
      </c>
      <c r="C29" s="723"/>
      <c r="D29" s="723"/>
      <c r="E29" s="723"/>
      <c r="F29" s="723"/>
      <c r="G29" s="723"/>
      <c r="H29" s="723"/>
      <c r="I29" s="408"/>
      <c r="J29" s="408"/>
      <c r="K29" s="210">
        <f t="shared" si="1"/>
        <v>18</v>
      </c>
    </row>
    <row r="30" spans="1:13">
      <c r="A30" s="210">
        <f t="shared" si="0"/>
        <v>19</v>
      </c>
      <c r="B30" s="348" t="s">
        <v>343</v>
      </c>
      <c r="C30" s="309">
        <v>0</v>
      </c>
      <c r="D30" s="309"/>
      <c r="E30" s="309">
        <v>5110.4736027843092</v>
      </c>
      <c r="F30" s="309"/>
      <c r="G30" s="309">
        <v>0</v>
      </c>
      <c r="H30" s="400"/>
      <c r="I30" s="309">
        <f>SUM(C30:G30)</f>
        <v>5110.4736027843092</v>
      </c>
      <c r="J30" s="330" t="str">
        <f>""&amp;Automation!B3&amp;" Form 1; Page 234; Footnote Data (d)"</f>
        <v>2025 Form 1; Page 234; Footnote Data (d)</v>
      </c>
      <c r="K30" s="210">
        <f t="shared" si="1"/>
        <v>19</v>
      </c>
    </row>
    <row r="31" spans="1:13">
      <c r="A31" s="210">
        <f t="shared" si="0"/>
        <v>20</v>
      </c>
      <c r="C31" s="149">
        <v>0</v>
      </c>
      <c r="D31" s="149"/>
      <c r="E31" s="149">
        <v>0</v>
      </c>
      <c r="F31" s="149"/>
      <c r="G31" s="149">
        <v>0</v>
      </c>
      <c r="H31" s="149"/>
      <c r="I31" s="149">
        <f>SUM(C31:G31)</f>
        <v>0</v>
      </c>
      <c r="J31" s="149"/>
      <c r="K31" s="210">
        <f t="shared" si="1"/>
        <v>20</v>
      </c>
    </row>
    <row r="32" spans="1:13" ht="16.5" thickBot="1">
      <c r="A32" s="210">
        <f t="shared" si="0"/>
        <v>21</v>
      </c>
      <c r="B32" s="393" t="s">
        <v>344</v>
      </c>
      <c r="C32" s="1057">
        <f>SUM(C30:C31)</f>
        <v>0</v>
      </c>
      <c r="D32" s="149"/>
      <c r="E32" s="1057">
        <f>SUM(E30:E31)</f>
        <v>5110.4736027843092</v>
      </c>
      <c r="F32" s="257"/>
      <c r="G32" s="1057">
        <f>SUM(G30:G31)</f>
        <v>0</v>
      </c>
      <c r="H32" s="149"/>
      <c r="I32" s="1057">
        <f>SUM(I30:I31)</f>
        <v>5110.4736027843092</v>
      </c>
      <c r="J32" s="725" t="str">
        <f>"Sum Lines "&amp;A30&amp;" thru "&amp;A31</f>
        <v>Sum Lines 19 thru 20</v>
      </c>
      <c r="K32" s="210">
        <f t="shared" si="1"/>
        <v>21</v>
      </c>
    </row>
    <row r="33" spans="1:11" ht="16.5" thickTop="1">
      <c r="A33" s="210">
        <f t="shared" si="0"/>
        <v>22</v>
      </c>
      <c r="C33" s="726"/>
      <c r="D33" s="726"/>
      <c r="E33" s="726"/>
      <c r="F33" s="726"/>
      <c r="G33" s="726"/>
      <c r="H33" s="726"/>
      <c r="I33" s="726"/>
      <c r="J33" s="726"/>
      <c r="K33" s="210">
        <f t="shared" si="1"/>
        <v>22</v>
      </c>
    </row>
    <row r="34" spans="1:11">
      <c r="A34" s="210">
        <f t="shared" si="0"/>
        <v>23</v>
      </c>
      <c r="B34" s="348" t="s">
        <v>864</v>
      </c>
      <c r="C34" s="723"/>
      <c r="D34" s="723"/>
      <c r="E34" s="723"/>
      <c r="F34" s="723"/>
      <c r="G34" s="723"/>
      <c r="H34" s="723"/>
      <c r="I34" s="408"/>
      <c r="J34" s="408"/>
      <c r="K34" s="210">
        <f t="shared" si="1"/>
        <v>23</v>
      </c>
    </row>
    <row r="35" spans="1:11">
      <c r="A35" s="210">
        <f t="shared" si="0"/>
        <v>24</v>
      </c>
      <c r="B35" s="727" t="s">
        <v>346</v>
      </c>
      <c r="C35" s="309">
        <v>-9340.3177124310223</v>
      </c>
      <c r="D35" s="309"/>
      <c r="E35" s="309">
        <v>-7413.880224489797</v>
      </c>
      <c r="F35" s="309"/>
      <c r="G35" s="309">
        <v>0</v>
      </c>
      <c r="H35" s="309"/>
      <c r="I35" s="309">
        <f>SUM(C35:G35)</f>
        <v>-16754.19793692082</v>
      </c>
      <c r="J35" s="330" t="str">
        <f>""&amp;Automation!B3&amp;" Form 1; Page 274-275; Footnote Data (b)"</f>
        <v>2025 Form 1; Page 274-275; Footnote Data (b)</v>
      </c>
      <c r="K35" s="210">
        <f t="shared" si="1"/>
        <v>24</v>
      </c>
    </row>
    <row r="36" spans="1:11">
      <c r="A36" s="210">
        <f t="shared" si="0"/>
        <v>25</v>
      </c>
      <c r="C36" s="149">
        <v>0</v>
      </c>
      <c r="D36" s="149"/>
      <c r="E36" s="149">
        <v>0</v>
      </c>
      <c r="F36" s="149"/>
      <c r="G36" s="149">
        <v>0</v>
      </c>
      <c r="H36" s="149"/>
      <c r="I36" s="149">
        <f>SUM(C36:G36)</f>
        <v>0</v>
      </c>
      <c r="J36" s="149"/>
      <c r="K36" s="210">
        <f t="shared" si="1"/>
        <v>25</v>
      </c>
    </row>
    <row r="37" spans="1:11" ht="16.5" thickBot="1">
      <c r="A37" s="210">
        <f t="shared" si="0"/>
        <v>26</v>
      </c>
      <c r="B37" s="393" t="s">
        <v>347</v>
      </c>
      <c r="C37" s="1057">
        <f>SUM(C35:C36)</f>
        <v>-9340.3177124310223</v>
      </c>
      <c r="D37" s="149"/>
      <c r="E37" s="1057">
        <f>SUM(E35:E36)</f>
        <v>-7413.880224489797</v>
      </c>
      <c r="F37" s="257"/>
      <c r="G37" s="1057">
        <f>SUM(G35:G36)</f>
        <v>0</v>
      </c>
      <c r="H37" s="149"/>
      <c r="I37" s="1057">
        <f>SUM(I35:I36)</f>
        <v>-16754.19793692082</v>
      </c>
      <c r="J37" s="725" t="str">
        <f>"Sum Lines "&amp;A35&amp;" thru "&amp;A36</f>
        <v>Sum Lines 24 thru 25</v>
      </c>
      <c r="K37" s="210">
        <f t="shared" si="1"/>
        <v>26</v>
      </c>
    </row>
    <row r="38" spans="1:11" ht="16.5" thickTop="1">
      <c r="A38" s="210">
        <f t="shared" si="0"/>
        <v>27</v>
      </c>
      <c r="K38" s="210">
        <f t="shared" si="1"/>
        <v>27</v>
      </c>
    </row>
    <row r="39" spans="1:11">
      <c r="A39" s="210">
        <f t="shared" si="0"/>
        <v>28</v>
      </c>
      <c r="B39" s="348" t="s">
        <v>865</v>
      </c>
      <c r="C39" s="723"/>
      <c r="D39" s="723"/>
      <c r="E39" s="723"/>
      <c r="F39" s="723"/>
      <c r="G39" s="723"/>
      <c r="H39" s="723"/>
      <c r="I39" s="408"/>
      <c r="J39" s="210"/>
      <c r="K39" s="210">
        <f t="shared" si="1"/>
        <v>28</v>
      </c>
    </row>
    <row r="40" spans="1:11">
      <c r="A40" s="210">
        <f t="shared" si="0"/>
        <v>29</v>
      </c>
      <c r="B40" s="348"/>
      <c r="C40" s="309">
        <v>0</v>
      </c>
      <c r="D40" s="309"/>
      <c r="E40" s="309">
        <v>0</v>
      </c>
      <c r="F40" s="309"/>
      <c r="G40" s="309">
        <v>0</v>
      </c>
      <c r="H40" s="309"/>
      <c r="I40" s="309">
        <f>SUM(C40:G40)</f>
        <v>0</v>
      </c>
      <c r="J40" s="64" t="str">
        <f>"Not Applicable to "&amp;Automation!$B$3&amp;" Base Period"</f>
        <v>Not Applicable to 2025 Base Period</v>
      </c>
      <c r="K40" s="210">
        <f t="shared" si="1"/>
        <v>29</v>
      </c>
    </row>
    <row r="41" spans="1:11">
      <c r="A41" s="210">
        <f t="shared" si="0"/>
        <v>30</v>
      </c>
      <c r="B41" s="348"/>
      <c r="C41" s="149">
        <v>0</v>
      </c>
      <c r="D41" s="149"/>
      <c r="E41" s="149">
        <v>0</v>
      </c>
      <c r="F41" s="149"/>
      <c r="G41" s="149">
        <v>0</v>
      </c>
      <c r="H41" s="149"/>
      <c r="I41" s="149">
        <f>SUM(C41:G41)</f>
        <v>0</v>
      </c>
      <c r="J41" s="149"/>
      <c r="K41" s="210">
        <f t="shared" si="1"/>
        <v>30</v>
      </c>
    </row>
    <row r="42" spans="1:11" ht="16.5" thickBot="1">
      <c r="A42" s="210">
        <f t="shared" si="0"/>
        <v>31</v>
      </c>
      <c r="B42" s="393" t="s">
        <v>350</v>
      </c>
      <c r="C42" s="1057">
        <f>SUM(C40:C41)</f>
        <v>0</v>
      </c>
      <c r="D42" s="149"/>
      <c r="E42" s="1057">
        <f>SUM(E40:E41)</f>
        <v>0</v>
      </c>
      <c r="F42" s="257"/>
      <c r="G42" s="1057">
        <f>SUM(G40:G41)</f>
        <v>0</v>
      </c>
      <c r="H42" s="149"/>
      <c r="I42" s="1057">
        <f>SUM(I40:I41)</f>
        <v>0</v>
      </c>
      <c r="J42" s="725" t="str">
        <f>"Sum Lines "&amp;A40&amp;" thru "&amp;A41</f>
        <v>Sum Lines 29 thru 30</v>
      </c>
      <c r="K42" s="210">
        <f t="shared" si="1"/>
        <v>31</v>
      </c>
    </row>
    <row r="43" spans="1:11" ht="17.25" thickTop="1" thickBot="1">
      <c r="A43" s="210">
        <f t="shared" si="0"/>
        <v>32</v>
      </c>
      <c r="B43" s="867"/>
      <c r="C43" s="868"/>
      <c r="D43" s="869"/>
      <c r="E43" s="868"/>
      <c r="F43" s="868"/>
      <c r="G43" s="868"/>
      <c r="H43" s="869"/>
      <c r="I43" s="868"/>
      <c r="J43" s="870"/>
      <c r="K43" s="210">
        <f t="shared" si="1"/>
        <v>32</v>
      </c>
    </row>
    <row r="44" spans="1:11">
      <c r="A44" s="210">
        <f t="shared" si="0"/>
        <v>33</v>
      </c>
      <c r="B44" s="393"/>
      <c r="C44" s="257"/>
      <c r="D44" s="149"/>
      <c r="E44" s="257"/>
      <c r="F44" s="257"/>
      <c r="G44" s="257"/>
      <c r="H44" s="149"/>
      <c r="I44" s="257"/>
      <c r="J44" s="725"/>
      <c r="K44" s="210">
        <f t="shared" si="1"/>
        <v>33</v>
      </c>
    </row>
    <row r="45" spans="1:11">
      <c r="A45" s="210">
        <f t="shared" si="0"/>
        <v>34</v>
      </c>
      <c r="B45" s="63" t="s">
        <v>328</v>
      </c>
      <c r="C45" s="11">
        <v>0</v>
      </c>
      <c r="D45" s="149"/>
      <c r="E45" s="11">
        <v>0</v>
      </c>
      <c r="F45" s="257"/>
      <c r="G45" s="11">
        <v>0</v>
      </c>
      <c r="H45" s="149"/>
      <c r="I45" s="309">
        <f>SUM(C45:G45)</f>
        <v>0</v>
      </c>
      <c r="J45" s="64" t="str">
        <f>"Not Applicable to "&amp;Automation!$B$3&amp;" Base Period"</f>
        <v>Not Applicable to 2025 Base Period</v>
      </c>
      <c r="K45" s="210">
        <f t="shared" si="1"/>
        <v>34</v>
      </c>
    </row>
    <row r="46" spans="1:11">
      <c r="B46" s="393"/>
      <c r="C46" s="257"/>
      <c r="D46" s="149"/>
      <c r="E46" s="257"/>
      <c r="F46" s="257"/>
      <c r="G46" s="257"/>
      <c r="H46" s="149"/>
      <c r="I46" s="257"/>
      <c r="J46" s="725"/>
    </row>
    <row r="48" spans="1:11" ht="18.75">
      <c r="A48" s="493"/>
      <c r="B48" s="63"/>
    </row>
  </sheetData>
  <mergeCells count="5">
    <mergeCell ref="B2:J2"/>
    <mergeCell ref="B3:J3"/>
    <mergeCell ref="B4:J4"/>
    <mergeCell ref="B5:J5"/>
    <mergeCell ref="B6:J6"/>
  </mergeCells>
  <printOptions horizontalCentered="1"/>
  <pageMargins left="0.5" right="0.5" top="0.5" bottom="0.5" header="0.25" footer="0.25"/>
  <pageSetup scale="59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2:K58"/>
  <sheetViews>
    <sheetView zoomScale="80" zoomScaleNormal="80" workbookViewId="0">
      <selection activeCell="C31" sqref="C31"/>
    </sheetView>
  </sheetViews>
  <sheetFormatPr defaultColWidth="8.5703125" defaultRowHeight="15.75"/>
  <cols>
    <col min="1" max="1" width="5.42578125" style="210" bestFit="1" customWidth="1"/>
    <col min="2" max="2" width="45.5703125" style="3" customWidth="1"/>
    <col min="3" max="5" width="18.5703125" style="3" customWidth="1"/>
    <col min="6" max="6" width="25.140625" style="4" customWidth="1"/>
    <col min="7" max="7" width="5.42578125" style="210" bestFit="1" customWidth="1"/>
    <col min="8" max="8" width="8.5703125" style="3"/>
    <col min="9" max="9" width="17.5703125" style="3" bestFit="1" customWidth="1"/>
    <col min="10" max="16384" width="8.5703125" style="3"/>
  </cols>
  <sheetData>
    <row r="2" spans="1:11">
      <c r="A2" s="494"/>
      <c r="B2" s="1358" t="str">
        <f>'Summary of Cost Components'!B3:D3</f>
        <v>CITIZENS' SHARE OF THE BORDER EAST LINE</v>
      </c>
      <c r="C2" s="1358"/>
      <c r="D2" s="1358"/>
      <c r="E2" s="1358"/>
      <c r="F2" s="1358"/>
      <c r="G2" s="494"/>
      <c r="H2" s="88"/>
      <c r="I2" s="88"/>
      <c r="J2" s="88"/>
      <c r="K2" s="88"/>
    </row>
    <row r="3" spans="1:11">
      <c r="A3" s="494"/>
      <c r="B3" s="1358" t="s">
        <v>354</v>
      </c>
      <c r="C3" s="1358"/>
      <c r="D3" s="1358"/>
      <c r="E3" s="1358"/>
      <c r="F3" s="1358"/>
      <c r="G3" s="494"/>
      <c r="H3" s="88"/>
      <c r="I3" s="88"/>
      <c r="J3" s="88"/>
      <c r="K3" s="88"/>
    </row>
    <row r="4" spans="1:11">
      <c r="A4" s="494"/>
      <c r="B4" s="1358" t="str">
        <f>"Base Period &amp; True-Up Period 12 - Months Ending December 31, "&amp;Automation!B3</f>
        <v>Base Period &amp; True-Up Period 12 - Months Ending December 31, 2025</v>
      </c>
      <c r="C4" s="1358"/>
      <c r="D4" s="1358"/>
      <c r="E4" s="1358"/>
      <c r="F4" s="1358"/>
      <c r="G4" s="494"/>
      <c r="H4" s="88"/>
      <c r="I4" s="341"/>
      <c r="J4" s="88"/>
      <c r="K4" s="88"/>
    </row>
    <row r="5" spans="1:11">
      <c r="A5" s="494"/>
      <c r="B5" s="1359" t="s">
        <v>3</v>
      </c>
      <c r="C5" s="1359"/>
      <c r="D5" s="1359"/>
      <c r="E5" s="1359"/>
      <c r="F5" s="1359"/>
      <c r="G5" s="94"/>
      <c r="H5" s="62"/>
      <c r="I5" s="190"/>
      <c r="J5" s="62"/>
      <c r="K5" s="62"/>
    </row>
    <row r="6" spans="1:11">
      <c r="I6" s="190"/>
    </row>
    <row r="7" spans="1:11">
      <c r="A7" s="633"/>
      <c r="B7" s="871"/>
      <c r="C7" s="1125" t="str">
        <f>"12/31/"&amp;Automation!B3-1</f>
        <v>12/31/2024</v>
      </c>
      <c r="D7" s="1125" t="str">
        <f>"12/31/"&amp;Automation!B3</f>
        <v>12/31/2025</v>
      </c>
      <c r="E7" s="1126"/>
      <c r="F7" s="960"/>
      <c r="G7" s="961"/>
      <c r="H7" s="88"/>
      <c r="I7" s="190"/>
      <c r="J7" s="88"/>
      <c r="K7" s="88"/>
    </row>
    <row r="8" spans="1:11">
      <c r="A8" s="633" t="s">
        <v>4</v>
      </c>
      <c r="B8" s="634"/>
      <c r="C8" s="962"/>
      <c r="D8" s="960"/>
      <c r="E8" s="635"/>
      <c r="F8" s="636"/>
      <c r="G8" s="961" t="s">
        <v>4</v>
      </c>
      <c r="H8" s="88"/>
      <c r="I8" s="190"/>
      <c r="J8" s="88"/>
      <c r="K8" s="88"/>
    </row>
    <row r="9" spans="1:11">
      <c r="A9" s="633" t="s">
        <v>5</v>
      </c>
      <c r="B9" s="1058" t="s">
        <v>256</v>
      </c>
      <c r="C9" s="1059" t="s">
        <v>355</v>
      </c>
      <c r="D9" s="1059" t="s">
        <v>355</v>
      </c>
      <c r="E9" s="872" t="s">
        <v>356</v>
      </c>
      <c r="F9" s="1059" t="s">
        <v>8</v>
      </c>
      <c r="G9" s="961" t="s">
        <v>5</v>
      </c>
      <c r="H9" s="88"/>
      <c r="I9" s="190"/>
      <c r="J9" s="88"/>
      <c r="K9" s="88"/>
    </row>
    <row r="10" spans="1:11">
      <c r="A10" s="633"/>
      <c r="B10" s="88"/>
      <c r="C10" s="546"/>
      <c r="D10" s="543"/>
      <c r="E10" s="544"/>
      <c r="F10" s="350"/>
      <c r="G10" s="961"/>
      <c r="H10" s="88"/>
      <c r="I10" s="190"/>
      <c r="J10" s="88"/>
      <c r="K10" s="88"/>
    </row>
    <row r="11" spans="1:11">
      <c r="A11" s="633">
        <f t="shared" ref="A11:A16" si="0">A10+1</f>
        <v>1</v>
      </c>
      <c r="B11" s="637" t="s">
        <v>357</v>
      </c>
      <c r="C11" s="746">
        <v>-12300.153421506971</v>
      </c>
      <c r="D11" s="746">
        <v>-11643.724334136512</v>
      </c>
      <c r="E11" s="547">
        <f>AVERAGE(C11,D11)</f>
        <v>-11971.938877821742</v>
      </c>
      <c r="F11" s="351" t="s">
        <v>358</v>
      </c>
      <c r="G11" s="961">
        <f t="shared" ref="G11:G16" si="1">G10+1</f>
        <v>1</v>
      </c>
      <c r="I11" s="341"/>
    </row>
    <row r="12" spans="1:11">
      <c r="A12" s="633">
        <f t="shared" si="0"/>
        <v>2</v>
      </c>
      <c r="B12" s="88"/>
      <c r="C12" s="747"/>
      <c r="D12" s="748"/>
      <c r="E12" s="547"/>
      <c r="F12" s="351"/>
      <c r="G12" s="961">
        <f t="shared" si="1"/>
        <v>2</v>
      </c>
    </row>
    <row r="13" spans="1:11">
      <c r="A13" s="633">
        <f t="shared" si="0"/>
        <v>3</v>
      </c>
      <c r="B13" s="637" t="s">
        <v>359</v>
      </c>
      <c r="C13" s="1060">
        <v>-12412.107147250543</v>
      </c>
      <c r="D13" s="1060">
        <v>-12771.895884522199</v>
      </c>
      <c r="E13" s="973">
        <f>AVERAGE(C13,D13)</f>
        <v>-12592.001515886372</v>
      </c>
      <c r="F13" s="351" t="s">
        <v>211</v>
      </c>
      <c r="G13" s="961">
        <f t="shared" si="1"/>
        <v>3</v>
      </c>
    </row>
    <row r="14" spans="1:11">
      <c r="A14" s="633">
        <f t="shared" si="0"/>
        <v>4</v>
      </c>
      <c r="B14" s="88"/>
      <c r="C14" s="546"/>
      <c r="D14" s="543"/>
      <c r="E14" s="544"/>
      <c r="F14" s="350"/>
      <c r="G14" s="961">
        <f t="shared" si="1"/>
        <v>4</v>
      </c>
    </row>
    <row r="15" spans="1:11" ht="19.5" thickBot="1">
      <c r="A15" s="633">
        <f t="shared" si="0"/>
        <v>5</v>
      </c>
      <c r="B15" s="637" t="s">
        <v>360</v>
      </c>
      <c r="C15" s="545">
        <f>SUM(C11-C13)</f>
        <v>111.95372574357134</v>
      </c>
      <c r="D15" s="545">
        <f t="shared" ref="D15:E15" si="2">SUM(D11-D13)</f>
        <v>1128.1715503856867</v>
      </c>
      <c r="E15" s="545">
        <f t="shared" si="2"/>
        <v>620.06263806462994</v>
      </c>
      <c r="F15" s="349" t="str">
        <f>"Line "&amp;A11&amp;" Minus Line "&amp;A13</f>
        <v>Line 1 Minus Line 3</v>
      </c>
      <c r="G15" s="961">
        <f t="shared" si="1"/>
        <v>5</v>
      </c>
    </row>
    <row r="16" spans="1:11" ht="16.5" thickTop="1">
      <c r="A16" s="633">
        <f t="shared" si="0"/>
        <v>6</v>
      </c>
      <c r="B16" s="873"/>
      <c r="C16" s="1061"/>
      <c r="D16" s="1061"/>
      <c r="E16" s="873"/>
      <c r="F16" s="1062"/>
      <c r="G16" s="961">
        <f t="shared" si="1"/>
        <v>6</v>
      </c>
    </row>
    <row r="17" spans="1:9">
      <c r="A17" s="639"/>
      <c r="B17" s="88"/>
      <c r="C17" s="88"/>
      <c r="D17" s="88"/>
      <c r="E17" s="88"/>
      <c r="F17" s="87"/>
      <c r="G17" s="639"/>
    </row>
    <row r="18" spans="1:9">
      <c r="A18" s="639"/>
      <c r="B18" s="88"/>
      <c r="C18" s="88"/>
      <c r="D18" s="88"/>
      <c r="E18" s="88"/>
      <c r="F18" s="87"/>
      <c r="G18" s="639"/>
    </row>
    <row r="19" spans="1:9" ht="18.75">
      <c r="A19" s="640">
        <v>1</v>
      </c>
      <c r="B19" s="637" t="s">
        <v>361</v>
      </c>
      <c r="C19" s="88"/>
      <c r="D19" s="88"/>
      <c r="E19" s="88"/>
      <c r="F19" s="87"/>
      <c r="G19" s="639"/>
    </row>
    <row r="20" spans="1:9" ht="18.75">
      <c r="A20" s="495"/>
      <c r="B20" s="779"/>
      <c r="C20" s="88"/>
      <c r="D20" s="88"/>
      <c r="E20" s="88"/>
      <c r="F20" s="87"/>
      <c r="G20" s="494"/>
    </row>
    <row r="21" spans="1:9">
      <c r="A21" s="494"/>
      <c r="B21" s="779"/>
      <c r="C21" s="88"/>
      <c r="D21" s="88"/>
      <c r="E21" s="88"/>
      <c r="F21" s="87"/>
      <c r="G21" s="494"/>
    </row>
    <row r="22" spans="1:9">
      <c r="A22" s="494"/>
      <c r="B22" s="637"/>
      <c r="C22" s="88"/>
      <c r="D22" s="88"/>
      <c r="E22" s="88"/>
      <c r="F22" s="87"/>
      <c r="G22" s="494"/>
    </row>
    <row r="23" spans="1:9">
      <c r="A23" s="494"/>
      <c r="B23" s="637"/>
      <c r="C23" s="88"/>
      <c r="D23" s="88"/>
      <c r="E23" s="88"/>
      <c r="F23" s="87"/>
      <c r="G23" s="494"/>
    </row>
    <row r="26" spans="1:9">
      <c r="C26" s="638"/>
    </row>
    <row r="27" spans="1:9">
      <c r="I27" s="88"/>
    </row>
    <row r="28" spans="1:9">
      <c r="I28" s="88"/>
    </row>
    <row r="29" spans="1:9">
      <c r="I29" s="88"/>
    </row>
    <row r="30" spans="1:9">
      <c r="I30" s="88"/>
    </row>
    <row r="31" spans="1:9">
      <c r="I31" s="88"/>
    </row>
    <row r="32" spans="1:9">
      <c r="I32" s="88"/>
    </row>
    <row r="33" spans="9:9">
      <c r="I33" s="88"/>
    </row>
    <row r="34" spans="9:9">
      <c r="I34" s="88"/>
    </row>
    <row r="35" spans="9:9">
      <c r="I35" s="88"/>
    </row>
    <row r="36" spans="9:9">
      <c r="I36" s="88"/>
    </row>
    <row r="37" spans="9:9">
      <c r="I37" s="88"/>
    </row>
    <row r="38" spans="9:9">
      <c r="I38" s="88"/>
    </row>
    <row r="39" spans="9:9">
      <c r="I39" s="88"/>
    </row>
    <row r="40" spans="9:9">
      <c r="I40" s="88"/>
    </row>
    <row r="41" spans="9:9">
      <c r="I41" s="88"/>
    </row>
    <row r="42" spans="9:9">
      <c r="I42" s="641"/>
    </row>
    <row r="43" spans="9:9">
      <c r="I43" s="641"/>
    </row>
    <row r="44" spans="9:9">
      <c r="I44" s="641"/>
    </row>
    <row r="45" spans="9:9">
      <c r="I45" s="641"/>
    </row>
    <row r="46" spans="9:9">
      <c r="I46" s="641"/>
    </row>
    <row r="47" spans="9:9">
      <c r="I47" s="641"/>
    </row>
    <row r="48" spans="9:9">
      <c r="I48" s="88"/>
    </row>
    <row r="49" spans="9:9">
      <c r="I49" s="88"/>
    </row>
    <row r="50" spans="9:9">
      <c r="I50" s="88"/>
    </row>
    <row r="51" spans="9:9">
      <c r="I51" s="88"/>
    </row>
    <row r="52" spans="9:9">
      <c r="I52" s="88"/>
    </row>
    <row r="53" spans="9:9">
      <c r="I53" s="88"/>
    </row>
    <row r="54" spans="9:9">
      <c r="I54" s="88"/>
    </row>
    <row r="55" spans="9:9">
      <c r="I55" s="88"/>
    </row>
    <row r="56" spans="9:9">
      <c r="I56" s="88"/>
    </row>
    <row r="57" spans="9:9">
      <c r="I57" s="88"/>
    </row>
    <row r="58" spans="9:9">
      <c r="I58" s="88"/>
    </row>
  </sheetData>
  <mergeCells count="4">
    <mergeCell ref="B2:F2"/>
    <mergeCell ref="B3:F3"/>
    <mergeCell ref="B4:F4"/>
    <mergeCell ref="B5:F5"/>
  </mergeCells>
  <printOptions horizontalCentered="1"/>
  <pageMargins left="0.5" right="0.5" top="0.5" bottom="0.5" header="0.25" footer="0.25"/>
  <pageSetup scale="93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I16"/>
  <sheetViews>
    <sheetView zoomScale="80" zoomScaleNormal="80" zoomScalePageLayoutView="80" workbookViewId="0">
      <selection activeCell="C33" sqref="C33"/>
    </sheetView>
  </sheetViews>
  <sheetFormatPr defaultColWidth="9.140625" defaultRowHeight="15.75"/>
  <cols>
    <col min="1" max="1" width="5.42578125" style="210" customWidth="1"/>
    <col min="2" max="2" width="56" style="190" customWidth="1"/>
    <col min="3" max="3" width="24" style="190" customWidth="1"/>
    <col min="4" max="4" width="1.5703125" style="190" customWidth="1"/>
    <col min="5" max="5" width="16.85546875" style="190" customWidth="1"/>
    <col min="6" max="6" width="1.5703125" style="190" customWidth="1"/>
    <col min="7" max="7" width="34.5703125" style="190" customWidth="1"/>
    <col min="8" max="8" width="5.140625" style="190" customWidth="1"/>
    <col min="9" max="9" width="9.140625" style="190"/>
    <col min="10" max="10" width="20.42578125" style="190" bestFit="1" customWidth="1"/>
    <col min="11" max="16384" width="9.140625" style="190"/>
  </cols>
  <sheetData>
    <row r="1" spans="1:9">
      <c r="E1" s="210"/>
      <c r="F1" s="210"/>
      <c r="G1" s="210"/>
      <c r="H1" s="210"/>
    </row>
    <row r="2" spans="1:9">
      <c r="B2" s="1344" t="s">
        <v>0</v>
      </c>
      <c r="C2" s="1344"/>
      <c r="D2" s="1344"/>
      <c r="E2" s="1344"/>
      <c r="F2" s="1344"/>
      <c r="G2" s="1344"/>
      <c r="H2" s="210"/>
    </row>
    <row r="3" spans="1:9">
      <c r="B3" s="1344" t="s">
        <v>362</v>
      </c>
      <c r="C3" s="1344"/>
      <c r="D3" s="1344"/>
      <c r="E3" s="1344"/>
      <c r="F3" s="1344"/>
      <c r="G3" s="1344"/>
      <c r="H3" s="210"/>
    </row>
    <row r="4" spans="1:9">
      <c r="B4" s="1344" t="s">
        <v>363</v>
      </c>
      <c r="C4" s="1344"/>
      <c r="D4" s="1344"/>
      <c r="E4" s="1344"/>
      <c r="F4" s="1344"/>
      <c r="G4" s="1344"/>
      <c r="H4" s="210"/>
    </row>
    <row r="5" spans="1:9">
      <c r="B5" s="1346" t="str">
        <f>'A. Sec.1 - Direct Maintenance'!B5</f>
        <v>Base Period &amp; True-Up Period 12 - Months Ending December 31, 2025</v>
      </c>
      <c r="C5" s="1346"/>
      <c r="D5" s="1346"/>
      <c r="E5" s="1346"/>
      <c r="F5" s="1346"/>
      <c r="G5" s="1346"/>
      <c r="H5" s="210"/>
    </row>
    <row r="6" spans="1:9">
      <c r="B6" s="1342" t="s">
        <v>3</v>
      </c>
      <c r="C6" s="1357"/>
      <c r="D6" s="1357"/>
      <c r="E6" s="1357"/>
      <c r="F6" s="1357"/>
      <c r="G6" s="1357"/>
      <c r="H6" s="210"/>
    </row>
    <row r="7" spans="1:9">
      <c r="B7" s="210"/>
      <c r="C7" s="210"/>
      <c r="D7" s="210"/>
      <c r="E7" s="210"/>
      <c r="F7" s="210"/>
      <c r="G7" s="210"/>
      <c r="H7" s="210"/>
    </row>
    <row r="8" spans="1:9">
      <c r="A8" s="210" t="s">
        <v>4</v>
      </c>
      <c r="B8" s="470"/>
      <c r="C8" s="210" t="s">
        <v>186</v>
      </c>
      <c r="D8" s="470"/>
      <c r="E8" s="340"/>
      <c r="F8" s="210"/>
      <c r="G8" s="210"/>
      <c r="H8" s="210" t="s">
        <v>4</v>
      </c>
    </row>
    <row r="9" spans="1:9">
      <c r="A9" s="210" t="s">
        <v>5</v>
      </c>
      <c r="C9" s="844" t="s">
        <v>188</v>
      </c>
      <c r="E9" s="861" t="s">
        <v>189</v>
      </c>
      <c r="F9" s="470"/>
      <c r="G9" s="844" t="s">
        <v>8</v>
      </c>
      <c r="H9" s="210" t="s">
        <v>5</v>
      </c>
    </row>
    <row r="10" spans="1:9">
      <c r="E10" s="210"/>
      <c r="F10" s="210"/>
      <c r="G10" s="210"/>
      <c r="H10" s="210"/>
    </row>
    <row r="11" spans="1:9" s="341" customFormat="1" ht="19.5" thickBot="1">
      <c r="A11" s="210">
        <v>1</v>
      </c>
      <c r="B11" s="17" t="s">
        <v>364</v>
      </c>
      <c r="C11" s="210">
        <v>214</v>
      </c>
      <c r="D11" s="190"/>
      <c r="E11" s="455">
        <f>'AG-1'!C31</f>
        <v>2549.5695384615387</v>
      </c>
      <c r="F11" s="210"/>
      <c r="G11" s="210" t="str">
        <f>"AG-1; Line "&amp;'AG-1'!A31</f>
        <v>AG-1; Line 18</v>
      </c>
      <c r="H11" s="210">
        <f>A11</f>
        <v>1</v>
      </c>
      <c r="I11" s="190"/>
    </row>
    <row r="12" spans="1:9" s="341" customFormat="1" ht="16.5" thickTop="1">
      <c r="A12" s="210"/>
      <c r="B12" s="190"/>
      <c r="C12" s="210"/>
      <c r="D12" s="190"/>
      <c r="E12" s="303"/>
      <c r="F12" s="210"/>
      <c r="G12" s="210"/>
      <c r="H12" s="210"/>
      <c r="I12" s="190"/>
    </row>
    <row r="14" spans="1:9" ht="18.75">
      <c r="A14" s="305">
        <v>1</v>
      </c>
      <c r="B14" s="121" t="s">
        <v>889</v>
      </c>
    </row>
    <row r="15" spans="1:9" ht="18.75">
      <c r="A15" s="347"/>
    </row>
    <row r="16" spans="1:9">
      <c r="A16" s="190"/>
      <c r="B16" s="121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5" right="0.5" top="0.5" bottom="0.5" header="0.25" footer="0.25"/>
  <pageSetup scale="65" orientation="portrait" r:id="rId1"/>
  <headerFooter scaleWithDoc="0">
    <oddFooter>&amp;C&amp;"Times New Roman,Regular"&amp;10AG</oddFooter>
  </headerFooter>
  <customProperties>
    <customPr name="_pios_id" r:id="rId2"/>
  </customPropertie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M32"/>
  <sheetViews>
    <sheetView zoomScale="80" zoomScaleNormal="80" workbookViewId="0">
      <selection activeCell="C24" sqref="C24:C26"/>
    </sheetView>
  </sheetViews>
  <sheetFormatPr defaultColWidth="8.85546875" defaultRowHeight="15.75"/>
  <cols>
    <col min="1" max="1" width="5.42578125" style="104" customWidth="1"/>
    <col min="2" max="2" width="35.140625" style="121" customWidth="1"/>
    <col min="3" max="3" width="18.5703125" style="121" customWidth="1"/>
    <col min="4" max="4" width="62.5703125" style="121" customWidth="1"/>
    <col min="5" max="5" width="5.42578125" style="104" customWidth="1"/>
    <col min="6" max="9" width="8.85546875" style="121"/>
    <col min="10" max="10" width="12.85546875" style="121" bestFit="1" customWidth="1"/>
    <col min="11" max="11" width="8.85546875" style="121"/>
    <col min="12" max="12" width="14" style="121" bestFit="1" customWidth="1"/>
    <col min="13" max="16384" width="8.85546875" style="121"/>
  </cols>
  <sheetData>
    <row r="2" spans="1:13" s="95" customFormat="1">
      <c r="A2" s="94"/>
      <c r="B2" s="1350" t="s">
        <v>0</v>
      </c>
      <c r="C2" s="1350"/>
      <c r="D2" s="1350"/>
      <c r="E2" s="94"/>
    </row>
    <row r="3" spans="1:13" s="95" customFormat="1">
      <c r="A3" s="94"/>
      <c r="B3" s="1350" t="s">
        <v>365</v>
      </c>
      <c r="C3" s="1350"/>
      <c r="D3" s="1350"/>
      <c r="E3" s="94"/>
    </row>
    <row r="4" spans="1:13" s="95" customFormat="1">
      <c r="A4" s="94"/>
      <c r="B4" s="1350" t="s">
        <v>366</v>
      </c>
      <c r="C4" s="1350"/>
      <c r="D4" s="1350"/>
      <c r="E4" s="94"/>
    </row>
    <row r="5" spans="1:13" s="95" customFormat="1">
      <c r="A5" s="94"/>
      <c r="B5" s="1350" t="s">
        <v>367</v>
      </c>
      <c r="C5" s="1350"/>
      <c r="D5" s="1350"/>
      <c r="E5" s="94"/>
    </row>
    <row r="6" spans="1:13" s="95" customFormat="1">
      <c r="A6" s="94"/>
      <c r="B6" s="1350" t="str">
        <f>"BASE PERIOD / TRUE UP PERIOD - 12/31/"&amp;Automation!$B$3</f>
        <v>BASE PERIOD / TRUE UP PERIOD - 12/31/2025</v>
      </c>
      <c r="C6" s="1350"/>
      <c r="D6" s="1350"/>
      <c r="E6" s="94"/>
    </row>
    <row r="7" spans="1:13" s="95" customFormat="1">
      <c r="A7" s="94"/>
      <c r="B7" s="1354" t="s">
        <v>3</v>
      </c>
      <c r="C7" s="1354"/>
      <c r="D7" s="1354"/>
      <c r="E7" s="94"/>
    </row>
    <row r="8" spans="1:13" s="95" customFormat="1">
      <c r="A8" s="94"/>
      <c r="B8" s="96"/>
      <c r="C8" s="96"/>
      <c r="D8" s="96"/>
      <c r="E8" s="94"/>
    </row>
    <row r="9" spans="1:13" s="95" customFormat="1">
      <c r="A9" s="94"/>
      <c r="B9" s="1350" t="s">
        <v>235</v>
      </c>
      <c r="C9" s="1350"/>
      <c r="D9" s="1350"/>
      <c r="E9" s="94"/>
    </row>
    <row r="10" spans="1:13">
      <c r="B10" s="194"/>
      <c r="C10" s="195"/>
      <c r="D10" s="195"/>
    </row>
    <row r="11" spans="1:13">
      <c r="B11" s="939"/>
      <c r="C11" s="943" t="s">
        <v>236</v>
      </c>
      <c r="D11" s="940"/>
    </row>
    <row r="12" spans="1:13">
      <c r="A12" s="104" t="s">
        <v>4</v>
      </c>
      <c r="B12" s="115"/>
      <c r="C12" s="101" t="s">
        <v>368</v>
      </c>
      <c r="D12" s="151"/>
      <c r="E12" s="104" t="s">
        <v>4</v>
      </c>
      <c r="H12" s="96"/>
      <c r="I12" s="96"/>
      <c r="J12" s="96"/>
      <c r="K12" s="96"/>
      <c r="L12" s="96"/>
      <c r="M12" s="96"/>
    </row>
    <row r="13" spans="1:13">
      <c r="A13" s="104" t="s">
        <v>5</v>
      </c>
      <c r="B13" s="985" t="s">
        <v>123</v>
      </c>
      <c r="C13" s="1063" t="s">
        <v>369</v>
      </c>
      <c r="D13" s="985" t="s">
        <v>8</v>
      </c>
      <c r="E13" s="104" t="s">
        <v>5</v>
      </c>
      <c r="H13" s="96"/>
      <c r="I13" s="95"/>
      <c r="J13" s="95"/>
      <c r="K13" s="94"/>
      <c r="L13" s="95"/>
      <c r="M13" s="96"/>
    </row>
    <row r="14" spans="1:13">
      <c r="A14" s="104">
        <v>1</v>
      </c>
      <c r="B14" s="107" t="str">
        <f>"Dec-"&amp;RIGHT(Automation!$B$3-1,2)</f>
        <v>Dec-24</v>
      </c>
      <c r="C14" s="196">
        <v>0</v>
      </c>
      <c r="D14" s="801" t="s">
        <v>211</v>
      </c>
      <c r="E14" s="104">
        <f>A14</f>
        <v>1</v>
      </c>
      <c r="G14" s="197"/>
      <c r="H14" s="96"/>
      <c r="I14" s="94"/>
      <c r="J14" s="94"/>
      <c r="K14" s="94"/>
      <c r="L14" s="96"/>
      <c r="M14" s="96"/>
    </row>
    <row r="15" spans="1:13">
      <c r="A15" s="104">
        <f>A14+1</f>
        <v>2</v>
      </c>
      <c r="B15" s="107" t="str">
        <f>"Jan-"&amp;RIGHT(Automation!$B$3,2)</f>
        <v>Jan-25</v>
      </c>
      <c r="C15" s="798">
        <v>0</v>
      </c>
      <c r="D15" s="798"/>
      <c r="E15" s="104">
        <f>E14+1</f>
        <v>2</v>
      </c>
      <c r="G15" s="197"/>
      <c r="H15" s="96"/>
      <c r="I15" s="94"/>
      <c r="J15" s="94"/>
      <c r="K15" s="94"/>
      <c r="L15" s="96"/>
      <c r="M15" s="96"/>
    </row>
    <row r="16" spans="1:13">
      <c r="A16" s="104">
        <f t="shared" ref="A16:A32" si="0">A15+1</f>
        <v>3</v>
      </c>
      <c r="B16" s="107" t="s">
        <v>212</v>
      </c>
      <c r="C16" s="798">
        <v>0</v>
      </c>
      <c r="D16" s="798"/>
      <c r="E16" s="104">
        <f t="shared" ref="E16:E32" si="1">E15+1</f>
        <v>3</v>
      </c>
      <c r="G16" s="197"/>
      <c r="H16" s="96"/>
      <c r="I16" s="94"/>
      <c r="J16" s="94"/>
      <c r="K16" s="94"/>
      <c r="L16" s="96"/>
      <c r="M16" s="96"/>
    </row>
    <row r="17" spans="1:13">
      <c r="A17" s="104">
        <f t="shared" si="0"/>
        <v>4</v>
      </c>
      <c r="B17" s="107" t="s">
        <v>213</v>
      </c>
      <c r="C17" s="798">
        <v>0</v>
      </c>
      <c r="D17" s="798"/>
      <c r="E17" s="104">
        <f t="shared" si="1"/>
        <v>4</v>
      </c>
      <c r="H17" s="96"/>
      <c r="I17" s="94"/>
      <c r="J17" s="198"/>
      <c r="K17" s="94"/>
      <c r="L17" s="96"/>
      <c r="M17" s="96"/>
    </row>
    <row r="18" spans="1:13">
      <c r="A18" s="104">
        <f t="shared" si="0"/>
        <v>5</v>
      </c>
      <c r="B18" s="107" t="s">
        <v>214</v>
      </c>
      <c r="C18" s="798">
        <v>0</v>
      </c>
      <c r="D18" s="798"/>
      <c r="E18" s="104">
        <f t="shared" si="1"/>
        <v>5</v>
      </c>
      <c r="H18" s="96"/>
      <c r="I18" s="94"/>
      <c r="J18" s="198"/>
      <c r="K18" s="94"/>
      <c r="L18" s="96"/>
      <c r="M18" s="96"/>
    </row>
    <row r="19" spans="1:13">
      <c r="A19" s="104">
        <f t="shared" si="0"/>
        <v>6</v>
      </c>
      <c r="B19" s="107" t="s">
        <v>160</v>
      </c>
      <c r="C19" s="798">
        <v>0</v>
      </c>
      <c r="D19" s="798"/>
      <c r="E19" s="104">
        <f t="shared" si="1"/>
        <v>6</v>
      </c>
      <c r="H19" s="96"/>
      <c r="I19" s="198"/>
      <c r="J19" s="198"/>
      <c r="K19" s="199"/>
      <c r="L19" s="200"/>
      <c r="M19" s="96"/>
    </row>
    <row r="20" spans="1:13">
      <c r="A20" s="104">
        <f>A19+1</f>
        <v>7</v>
      </c>
      <c r="B20" s="107" t="s">
        <v>215</v>
      </c>
      <c r="C20" s="798">
        <v>0</v>
      </c>
      <c r="D20" s="798"/>
      <c r="E20" s="104">
        <f>E19+1</f>
        <v>7</v>
      </c>
      <c r="H20" s="96"/>
      <c r="I20" s="201"/>
      <c r="J20" s="202"/>
      <c r="K20" s="203"/>
      <c r="L20" s="204"/>
      <c r="M20" s="96"/>
    </row>
    <row r="21" spans="1:13">
      <c r="A21" s="104">
        <f t="shared" si="0"/>
        <v>8</v>
      </c>
      <c r="B21" s="107" t="s">
        <v>216</v>
      </c>
      <c r="C21" s="798">
        <v>0</v>
      </c>
      <c r="D21" s="798"/>
      <c r="E21" s="104">
        <f t="shared" si="1"/>
        <v>8</v>
      </c>
      <c r="H21" s="96"/>
      <c r="I21" s="205"/>
      <c r="J21" s="205"/>
      <c r="K21" s="200"/>
      <c r="L21" s="200"/>
      <c r="M21" s="96"/>
    </row>
    <row r="22" spans="1:13">
      <c r="A22" s="104">
        <f t="shared" si="0"/>
        <v>9</v>
      </c>
      <c r="B22" s="107" t="s">
        <v>217</v>
      </c>
      <c r="C22" s="798">
        <v>0</v>
      </c>
      <c r="D22" s="798"/>
      <c r="E22" s="104">
        <f t="shared" si="1"/>
        <v>9</v>
      </c>
      <c r="H22" s="96"/>
      <c r="I22" s="201"/>
      <c r="J22" s="202"/>
      <c r="K22" s="206"/>
      <c r="L22" s="204"/>
      <c r="M22" s="96"/>
    </row>
    <row r="23" spans="1:13">
      <c r="A23" s="104">
        <f t="shared" si="0"/>
        <v>10</v>
      </c>
      <c r="B23" s="107" t="s">
        <v>218</v>
      </c>
      <c r="C23" s="798">
        <v>0</v>
      </c>
      <c r="D23" s="798"/>
      <c r="E23" s="104">
        <f t="shared" si="1"/>
        <v>10</v>
      </c>
      <c r="H23" s="96"/>
      <c r="I23" s="95"/>
      <c r="J23" s="95"/>
      <c r="K23" s="200"/>
      <c r="L23" s="200"/>
      <c r="M23" s="96"/>
    </row>
    <row r="24" spans="1:13">
      <c r="A24" s="104">
        <f t="shared" si="0"/>
        <v>11</v>
      </c>
      <c r="B24" s="107" t="s">
        <v>219</v>
      </c>
      <c r="C24" s="798">
        <v>11046.8565</v>
      </c>
      <c r="D24" s="798"/>
      <c r="E24" s="104">
        <f t="shared" si="1"/>
        <v>11</v>
      </c>
      <c r="H24" s="96"/>
      <c r="I24" s="95"/>
      <c r="J24" s="95"/>
      <c r="K24" s="199"/>
      <c r="L24" s="200"/>
      <c r="M24" s="96"/>
    </row>
    <row r="25" spans="1:13">
      <c r="A25" s="104">
        <f t="shared" si="0"/>
        <v>12</v>
      </c>
      <c r="B25" s="107" t="s">
        <v>220</v>
      </c>
      <c r="C25" s="798">
        <v>11047.9815</v>
      </c>
      <c r="D25" s="798"/>
      <c r="E25" s="104">
        <f t="shared" si="1"/>
        <v>12</v>
      </c>
      <c r="H25" s="96"/>
      <c r="I25" s="95"/>
      <c r="J25" s="95"/>
      <c r="K25" s="199"/>
      <c r="L25" s="200"/>
      <c r="M25" s="96"/>
    </row>
    <row r="26" spans="1:13">
      <c r="A26" s="104">
        <f t="shared" si="0"/>
        <v>13</v>
      </c>
      <c r="B26" s="996" t="str">
        <f>"Dec-"&amp;RIGHT(Automation!$B$3,2)</f>
        <v>Dec-25</v>
      </c>
      <c r="C26" s="1035">
        <v>11049.566000000001</v>
      </c>
      <c r="D26" s="1049" t="s">
        <v>211</v>
      </c>
      <c r="E26" s="104">
        <f t="shared" si="1"/>
        <v>13</v>
      </c>
      <c r="H26" s="96"/>
      <c r="I26" s="95"/>
      <c r="J26" s="95"/>
      <c r="K26" s="207"/>
      <c r="L26" s="140"/>
      <c r="M26" s="96"/>
    </row>
    <row r="27" spans="1:13">
      <c r="A27" s="104">
        <f t="shared" si="0"/>
        <v>14</v>
      </c>
      <c r="B27" s="115"/>
      <c r="C27" s="963"/>
      <c r="D27" s="963"/>
      <c r="E27" s="104">
        <f t="shared" si="1"/>
        <v>14</v>
      </c>
    </row>
    <row r="28" spans="1:13">
      <c r="A28" s="104">
        <f t="shared" si="0"/>
        <v>15</v>
      </c>
      <c r="B28" s="115" t="s">
        <v>221</v>
      </c>
      <c r="C28" s="208">
        <f>SUM(C14:C26)</f>
        <v>33144.404000000002</v>
      </c>
      <c r="D28" s="445" t="str">
        <f>"Sum Lines "&amp;A14&amp;" thru "&amp;A26</f>
        <v>Sum Lines 1 thru 13</v>
      </c>
      <c r="E28" s="104">
        <f t="shared" si="1"/>
        <v>15</v>
      </c>
    </row>
    <row r="29" spans="1:13">
      <c r="A29" s="104">
        <f t="shared" si="0"/>
        <v>16</v>
      </c>
      <c r="B29" s="986"/>
      <c r="C29" s="1064"/>
      <c r="D29" s="1035"/>
      <c r="E29" s="104">
        <f t="shared" si="1"/>
        <v>16</v>
      </c>
    </row>
    <row r="30" spans="1:13">
      <c r="A30" s="104">
        <f t="shared" si="0"/>
        <v>17</v>
      </c>
      <c r="B30" s="115"/>
      <c r="C30" s="964"/>
      <c r="D30" s="965"/>
      <c r="E30" s="104">
        <f t="shared" si="1"/>
        <v>17</v>
      </c>
    </row>
    <row r="31" spans="1:13">
      <c r="A31" s="104">
        <f t="shared" si="0"/>
        <v>18</v>
      </c>
      <c r="B31" s="115" t="s">
        <v>370</v>
      </c>
      <c r="C31" s="174">
        <f>C28/13</f>
        <v>2549.5695384615387</v>
      </c>
      <c r="D31" s="451"/>
      <c r="E31" s="104">
        <f t="shared" si="1"/>
        <v>18</v>
      </c>
    </row>
    <row r="32" spans="1:13">
      <c r="A32" s="104">
        <f t="shared" si="0"/>
        <v>19</v>
      </c>
      <c r="B32" s="986"/>
      <c r="C32" s="1005"/>
      <c r="D32" s="1005"/>
      <c r="E32" s="104">
        <f t="shared" si="1"/>
        <v>19</v>
      </c>
    </row>
  </sheetData>
  <mergeCells count="7">
    <mergeCell ref="B7:D7"/>
    <mergeCell ref="B9:D9"/>
    <mergeCell ref="B2:D2"/>
    <mergeCell ref="B3:D3"/>
    <mergeCell ref="B4:D4"/>
    <mergeCell ref="B5:D5"/>
    <mergeCell ref="B6:D6"/>
  </mergeCells>
  <printOptions horizontalCentered="1"/>
  <pageMargins left="0.5" right="0.5" top="0.5" bottom="0.5" header="0.25" footer="0.25"/>
  <pageSetup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5EACE-4BE8-4058-B897-A1BA1BD93627}">
  <sheetPr>
    <pageSetUpPr fitToPage="1"/>
  </sheetPr>
  <dimension ref="A2:H25"/>
  <sheetViews>
    <sheetView zoomScale="80" zoomScaleNormal="80" zoomScaleSheetLayoutView="70" workbookViewId="0">
      <selection activeCell="B5" sqref="B5:F5"/>
    </sheetView>
  </sheetViews>
  <sheetFormatPr defaultColWidth="9.140625" defaultRowHeight="15.75"/>
  <cols>
    <col min="1" max="1" width="5.140625" style="94" customWidth="1"/>
    <col min="2" max="2" width="35.42578125" style="95" customWidth="1"/>
    <col min="3" max="4" width="18.5703125" style="99" customWidth="1"/>
    <col min="5" max="5" width="18.5703125" style="95" customWidth="1"/>
    <col min="6" max="6" width="62.5703125" style="95" customWidth="1"/>
    <col min="7" max="7" width="5.140625" style="94" customWidth="1"/>
    <col min="8" max="8" width="24" style="95" customWidth="1"/>
    <col min="9" max="9" width="11" style="95" customWidth="1"/>
    <col min="10" max="10" width="7.42578125" style="95" customWidth="1"/>
    <col min="11" max="11" width="9.42578125" style="95" customWidth="1"/>
    <col min="12" max="12" width="14" style="95" customWidth="1"/>
    <col min="13" max="13" width="13.42578125" style="95" customWidth="1"/>
    <col min="14" max="16384" width="9.140625" style="95"/>
  </cols>
  <sheetData>
    <row r="2" spans="1:8">
      <c r="B2" s="1350" t="s">
        <v>0</v>
      </c>
      <c r="C2" s="1350"/>
      <c r="D2" s="1350"/>
      <c r="E2" s="1350"/>
      <c r="F2" s="1350"/>
    </row>
    <row r="3" spans="1:8">
      <c r="B3" s="1350" t="s">
        <v>365</v>
      </c>
      <c r="C3" s="1350"/>
      <c r="D3" s="1350"/>
      <c r="E3" s="1350"/>
      <c r="F3" s="1350"/>
    </row>
    <row r="4" spans="1:8">
      <c r="B4" s="1350" t="s">
        <v>366</v>
      </c>
      <c r="C4" s="1350"/>
      <c r="D4" s="1350"/>
      <c r="E4" s="1350"/>
      <c r="F4" s="1350"/>
    </row>
    <row r="5" spans="1:8">
      <c r="B5" s="1350" t="str">
        <f>"BASE PERIOD / TRUE UP PERIOD - 12/31/"&amp;Automation!$B$3</f>
        <v>BASE PERIOD / TRUE UP PERIOD - 12/31/2025</v>
      </c>
      <c r="C5" s="1350"/>
      <c r="D5" s="1350"/>
      <c r="E5" s="1350"/>
      <c r="F5" s="1350"/>
    </row>
    <row r="6" spans="1:8">
      <c r="B6" s="1354" t="s">
        <v>3</v>
      </c>
      <c r="C6" s="1354"/>
      <c r="D6" s="1354"/>
      <c r="E6" s="1354"/>
      <c r="F6" s="1354"/>
    </row>
    <row r="8" spans="1:8">
      <c r="B8" s="939"/>
      <c r="C8" s="1127" t="s">
        <v>77</v>
      </c>
      <c r="D8" s="449" t="s">
        <v>78</v>
      </c>
      <c r="E8" s="449" t="s">
        <v>371</v>
      </c>
      <c r="F8" s="940"/>
    </row>
    <row r="9" spans="1:8">
      <c r="A9" s="104"/>
      <c r="B9" s="101"/>
      <c r="C9" s="106" t="s">
        <v>372</v>
      </c>
      <c r="D9" s="106" t="s">
        <v>373</v>
      </c>
      <c r="E9" s="106" t="s">
        <v>374</v>
      </c>
      <c r="F9" s="143"/>
      <c r="G9" s="104"/>
    </row>
    <row r="10" spans="1:8">
      <c r="A10" s="104" t="s">
        <v>4</v>
      </c>
      <c r="B10" s="101" t="s">
        <v>375</v>
      </c>
      <c r="C10" s="106" t="s">
        <v>7</v>
      </c>
      <c r="D10" s="106" t="s">
        <v>7</v>
      </c>
      <c r="E10" s="106" t="s">
        <v>7</v>
      </c>
      <c r="F10" s="101"/>
      <c r="G10" s="104" t="s">
        <v>4</v>
      </c>
    </row>
    <row r="11" spans="1:8">
      <c r="A11" s="104" t="s">
        <v>5</v>
      </c>
      <c r="B11" s="985" t="s">
        <v>256</v>
      </c>
      <c r="C11" s="1030" t="s">
        <v>376</v>
      </c>
      <c r="D11" s="985" t="s">
        <v>376</v>
      </c>
      <c r="E11" s="1030" t="s">
        <v>376</v>
      </c>
      <c r="F11" s="985" t="s">
        <v>8</v>
      </c>
      <c r="G11" s="104" t="s">
        <v>5</v>
      </c>
    </row>
    <row r="12" spans="1:8">
      <c r="A12" s="104">
        <v>1</v>
      </c>
      <c r="B12" s="966"/>
      <c r="C12" s="967">
        <v>0</v>
      </c>
      <c r="D12" s="967">
        <f>E12-C12</f>
        <v>0</v>
      </c>
      <c r="E12" s="968">
        <v>0</v>
      </c>
      <c r="F12" s="969"/>
      <c r="G12" s="104">
        <f>A12</f>
        <v>1</v>
      </c>
    </row>
    <row r="13" spans="1:8">
      <c r="A13" s="104">
        <f>A12+1</f>
        <v>2</v>
      </c>
      <c r="B13" s="107"/>
      <c r="C13" s="797">
        <v>0</v>
      </c>
      <c r="D13" s="797">
        <v>0</v>
      </c>
      <c r="E13" s="798">
        <v>0</v>
      </c>
      <c r="F13" s="451"/>
      <c r="G13" s="104">
        <f>G12+1</f>
        <v>2</v>
      </c>
      <c r="H13" s="125"/>
    </row>
    <row r="14" spans="1:8">
      <c r="A14" s="104">
        <f t="shared" ref="A14:A17" si="0">A13+1</f>
        <v>3</v>
      </c>
      <c r="B14" s="1039"/>
      <c r="C14" s="1035">
        <v>0</v>
      </c>
      <c r="D14" s="1035">
        <v>0</v>
      </c>
      <c r="E14" s="1035">
        <v>0</v>
      </c>
      <c r="F14" s="1039"/>
      <c r="G14" s="104">
        <f t="shared" ref="G14:G17" si="1">G13+1</f>
        <v>3</v>
      </c>
    </row>
    <row r="15" spans="1:8">
      <c r="A15" s="104">
        <f t="shared" si="0"/>
        <v>4</v>
      </c>
      <c r="B15" s="115"/>
      <c r="C15" s="128"/>
      <c r="D15" s="128"/>
      <c r="E15" s="128"/>
      <c r="F15" s="133"/>
      <c r="G15" s="104">
        <f t="shared" si="1"/>
        <v>4</v>
      </c>
    </row>
    <row r="16" spans="1:8">
      <c r="A16" s="104">
        <f t="shared" si="0"/>
        <v>5</v>
      </c>
      <c r="B16" s="115" t="s">
        <v>80</v>
      </c>
      <c r="C16" s="117">
        <f>SUM(C12:C14)</f>
        <v>0</v>
      </c>
      <c r="D16" s="117">
        <f>SUM(D12:D14)</f>
        <v>0</v>
      </c>
      <c r="E16" s="117">
        <f>SUM(E12:E14)</f>
        <v>0</v>
      </c>
      <c r="F16" s="801" t="str">
        <f>"Sum Lines "&amp;A12&amp;" thru "&amp;A14</f>
        <v>Sum Lines 1 thru 3</v>
      </c>
      <c r="G16" s="104">
        <f t="shared" si="1"/>
        <v>5</v>
      </c>
    </row>
    <row r="17" spans="1:7">
      <c r="A17" s="104">
        <f t="shared" si="0"/>
        <v>6</v>
      </c>
      <c r="B17" s="986"/>
      <c r="C17" s="1032"/>
      <c r="D17" s="1032"/>
      <c r="E17" s="1032"/>
      <c r="F17" s="1005"/>
      <c r="G17" s="104">
        <f t="shared" si="1"/>
        <v>6</v>
      </c>
    </row>
    <row r="18" spans="1:7">
      <c r="A18" s="104"/>
      <c r="C18" s="369"/>
      <c r="D18" s="369"/>
      <c r="E18" s="369"/>
      <c r="F18" s="369"/>
      <c r="G18" s="104"/>
    </row>
    <row r="19" spans="1:7">
      <c r="A19" s="104"/>
      <c r="C19" s="369"/>
      <c r="D19" s="369"/>
      <c r="E19" s="369"/>
      <c r="F19" s="369"/>
    </row>
    <row r="20" spans="1:7" ht="18.75">
      <c r="A20" s="120"/>
      <c r="B20" s="697"/>
      <c r="C20" s="369"/>
      <c r="D20" s="369"/>
      <c r="E20" s="369"/>
      <c r="F20" s="369"/>
    </row>
    <row r="21" spans="1:7">
      <c r="C21" s="369"/>
      <c r="D21" s="369"/>
      <c r="E21" s="369"/>
      <c r="F21" s="369"/>
    </row>
    <row r="22" spans="1:7">
      <c r="B22" s="146"/>
      <c r="C22" s="698"/>
      <c r="D22" s="698"/>
      <c r="E22" s="698"/>
      <c r="F22" s="131"/>
      <c r="G22" s="491"/>
    </row>
    <row r="23" spans="1:7">
      <c r="B23" s="121"/>
      <c r="C23" s="131"/>
      <c r="D23" s="95"/>
      <c r="F23" s="131"/>
      <c r="G23" s="491"/>
    </row>
    <row r="24" spans="1:7">
      <c r="C24" s="131"/>
      <c r="D24" s="131"/>
      <c r="E24" s="131"/>
      <c r="F24" s="131"/>
      <c r="G24" s="491"/>
    </row>
    <row r="25" spans="1:7">
      <c r="C25" s="132"/>
      <c r="D25" s="132"/>
      <c r="E25" s="125"/>
      <c r="F25" s="125"/>
      <c r="G25" s="491"/>
    </row>
  </sheetData>
  <mergeCells count="5">
    <mergeCell ref="B2:F2"/>
    <mergeCell ref="B3:F3"/>
    <mergeCell ref="B4:F4"/>
    <mergeCell ref="B5:F5"/>
    <mergeCell ref="B6:F6"/>
  </mergeCells>
  <printOptions horizontalCentered="1"/>
  <pageMargins left="0.5" right="0.5" top="0.5" bottom="0.5" header="0.25" footer="0.25"/>
  <pageSetup scale="77" orientation="landscape" r:id="rId1"/>
  <headerFooter scaleWithDoc="0">
    <oddFooter>&amp;C&amp;"Times New Roman,Regular"&amp;10&amp;A</oddFooter>
  </headerFooter>
  <colBreaks count="1" manualBreakCount="1">
    <brk id="7" max="1048575" man="1"/>
  </colBreaks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6"/>
  <sheetViews>
    <sheetView topLeftCell="A10" zoomScale="80" zoomScaleNormal="80" zoomScaleSheetLayoutView="80" zoomScalePageLayoutView="50" workbookViewId="0">
      <selection activeCell="G14" sqref="G14"/>
    </sheetView>
  </sheetViews>
  <sheetFormatPr defaultColWidth="8.5703125" defaultRowHeight="15.75"/>
  <cols>
    <col min="1" max="1" width="5.140625" style="210" customWidth="1"/>
    <col min="2" max="2" width="78.140625" style="3" bestFit="1" customWidth="1"/>
    <col min="3" max="3" width="16.85546875" style="3" customWidth="1"/>
    <col min="4" max="4" width="1.5703125" style="3" customWidth="1"/>
    <col min="5" max="5" width="16.85546875" style="3" customWidth="1"/>
    <col min="6" max="6" width="1.5703125" style="3" customWidth="1"/>
    <col min="7" max="7" width="16.85546875" style="3" customWidth="1"/>
    <col min="8" max="8" width="1.5703125" style="3" customWidth="1"/>
    <col min="9" max="9" width="46.140625" style="3" customWidth="1"/>
    <col min="10" max="10" width="5.140625" style="210" customWidth="1"/>
    <col min="11" max="16384" width="8.5703125" style="3"/>
  </cols>
  <sheetData>
    <row r="1" spans="1:12">
      <c r="A1" s="478"/>
      <c r="B1" s="59"/>
      <c r="C1" s="59"/>
      <c r="D1" s="59"/>
      <c r="E1" s="59"/>
      <c r="F1" s="59"/>
      <c r="G1" s="59"/>
      <c r="H1" s="59"/>
      <c r="I1" s="48"/>
      <c r="J1" s="478"/>
    </row>
    <row r="2" spans="1:12">
      <c r="A2" s="478"/>
      <c r="B2" s="1334" t="str">
        <f>'Summary of Cost Components'!B2:D2</f>
        <v>SAN DIEGO GAS &amp; ELECTRIC COMPANY</v>
      </c>
      <c r="C2" s="1334"/>
      <c r="D2" s="1334"/>
      <c r="E2" s="1334"/>
      <c r="F2" s="1334"/>
      <c r="G2" s="1334"/>
      <c r="H2" s="1334"/>
      <c r="I2" s="1334"/>
      <c r="J2" s="478"/>
    </row>
    <row r="3" spans="1:12">
      <c r="B3" s="1334" t="str">
        <f>'Summary of Cost Components'!B3:D3</f>
        <v>CITIZENS' SHARE OF THE BORDER EAST LINE</v>
      </c>
      <c r="C3" s="1334"/>
      <c r="D3" s="1334"/>
      <c r="E3" s="1334"/>
      <c r="F3" s="1334"/>
      <c r="G3" s="1334"/>
      <c r="H3" s="1334"/>
      <c r="I3" s="1334"/>
      <c r="J3" s="481"/>
    </row>
    <row r="4" spans="1:12">
      <c r="B4" s="1334" t="s">
        <v>11</v>
      </c>
      <c r="C4" s="1334"/>
      <c r="D4" s="1334"/>
      <c r="E4" s="1334"/>
      <c r="F4" s="1334"/>
      <c r="G4" s="1334"/>
      <c r="H4" s="1334"/>
      <c r="I4" s="1334"/>
      <c r="J4" s="481"/>
    </row>
    <row r="5" spans="1:12">
      <c r="B5" s="1341" t="str">
        <f>'A. Sec.1 - Direct Maintenance'!B5</f>
        <v>Base Period &amp; True-Up Period 12 - Months Ending December 31, 2025</v>
      </c>
      <c r="C5" s="1341"/>
      <c r="D5" s="1341"/>
      <c r="E5" s="1341"/>
      <c r="F5" s="1341"/>
      <c r="G5" s="1341"/>
      <c r="H5" s="1341"/>
      <c r="I5" s="1341"/>
      <c r="J5" s="481"/>
      <c r="L5" s="699"/>
    </row>
    <row r="6" spans="1:12">
      <c r="B6" s="1336" t="s">
        <v>3</v>
      </c>
      <c r="C6" s="1336"/>
      <c r="D6" s="1336"/>
      <c r="E6" s="1336"/>
      <c r="F6" s="1336"/>
      <c r="G6" s="1336"/>
      <c r="H6" s="1336"/>
      <c r="I6" s="1336"/>
      <c r="J6" s="483"/>
    </row>
    <row r="7" spans="1:12">
      <c r="B7" s="1101"/>
      <c r="C7" s="1101"/>
      <c r="D7" s="1101"/>
      <c r="E7" s="1101"/>
      <c r="F7" s="1101"/>
      <c r="G7" s="1101"/>
      <c r="H7" s="1101"/>
      <c r="I7" s="1101"/>
      <c r="J7" s="483"/>
    </row>
    <row r="8" spans="1:12">
      <c r="A8" s="478"/>
      <c r="B8" s="59"/>
      <c r="C8" s="316" t="s">
        <v>77</v>
      </c>
      <c r="D8" s="59"/>
      <c r="E8" s="316" t="s">
        <v>78</v>
      </c>
      <c r="F8" s="48"/>
      <c r="G8" s="316" t="s">
        <v>79</v>
      </c>
      <c r="H8" s="59"/>
      <c r="I8" s="59"/>
      <c r="J8" s="478"/>
    </row>
    <row r="9" spans="1:12">
      <c r="A9" s="478" t="s">
        <v>4</v>
      </c>
      <c r="B9" s="59"/>
      <c r="C9" s="21" t="s">
        <v>80</v>
      </c>
      <c r="D9" s="59"/>
      <c r="E9" s="21" t="s">
        <v>81</v>
      </c>
      <c r="F9" s="59"/>
      <c r="G9" s="59"/>
      <c r="H9" s="59"/>
      <c r="I9" s="59"/>
      <c r="J9" s="478" t="s">
        <v>4</v>
      </c>
    </row>
    <row r="10" spans="1:12">
      <c r="A10" s="478" t="s">
        <v>5</v>
      </c>
      <c r="B10" s="59"/>
      <c r="C10" s="827" t="s">
        <v>82</v>
      </c>
      <c r="D10" s="59"/>
      <c r="E10" s="827" t="s">
        <v>83</v>
      </c>
      <c r="F10" s="59"/>
      <c r="G10" s="827" t="s">
        <v>7</v>
      </c>
      <c r="H10" s="59"/>
      <c r="I10" s="827" t="s">
        <v>8</v>
      </c>
      <c r="J10" s="478" t="s">
        <v>5</v>
      </c>
    </row>
    <row r="11" spans="1:12">
      <c r="A11" s="478"/>
      <c r="B11" s="59"/>
      <c r="C11" s="59"/>
      <c r="D11" s="59"/>
      <c r="E11" s="59"/>
      <c r="F11" s="59"/>
      <c r="G11" s="48"/>
      <c r="H11" s="59"/>
      <c r="I11" s="48"/>
      <c r="J11" s="478"/>
    </row>
    <row r="12" spans="1:12">
      <c r="A12" s="478">
        <v>1</v>
      </c>
      <c r="B12" s="15" t="s">
        <v>84</v>
      </c>
      <c r="C12" s="59"/>
      <c r="D12" s="59"/>
      <c r="E12" s="59"/>
      <c r="F12" s="59"/>
      <c r="G12" s="59"/>
      <c r="H12" s="59"/>
      <c r="I12" s="48"/>
      <c r="J12" s="478">
        <f>A12</f>
        <v>1</v>
      </c>
    </row>
    <row r="13" spans="1:12">
      <c r="A13" s="478">
        <f>A12+1</f>
        <v>2</v>
      </c>
      <c r="B13" s="59"/>
      <c r="C13" s="59"/>
      <c r="D13" s="59"/>
      <c r="E13" s="59"/>
      <c r="F13" s="59"/>
      <c r="G13" s="59"/>
      <c r="H13" s="59"/>
      <c r="I13" s="59"/>
      <c r="J13" s="478">
        <f>J12+1</f>
        <v>2</v>
      </c>
    </row>
    <row r="14" spans="1:12">
      <c r="A14" s="478">
        <f t="shared" ref="A14:A42" si="0">A13+1</f>
        <v>3</v>
      </c>
      <c r="B14" s="314" t="s">
        <v>85</v>
      </c>
      <c r="C14" s="59"/>
      <c r="D14" s="59"/>
      <c r="E14" s="59"/>
      <c r="F14" s="59"/>
      <c r="G14" s="730">
        <f>'AF-3'!E15</f>
        <v>620.06263806462994</v>
      </c>
      <c r="H14" s="464"/>
      <c r="I14" s="26" t="s">
        <v>86</v>
      </c>
      <c r="J14" s="478">
        <f t="shared" ref="J14:J42" si="1">J13+1</f>
        <v>3</v>
      </c>
    </row>
    <row r="15" spans="1:12">
      <c r="A15" s="478">
        <f t="shared" si="0"/>
        <v>4</v>
      </c>
      <c r="B15" s="314"/>
      <c r="C15" s="59"/>
      <c r="D15" s="59"/>
      <c r="E15" s="59"/>
      <c r="F15" s="59"/>
      <c r="G15" s="701"/>
      <c r="H15" s="59"/>
      <c r="I15" s="59"/>
      <c r="J15" s="478">
        <f t="shared" si="1"/>
        <v>4</v>
      </c>
    </row>
    <row r="16" spans="1:12">
      <c r="A16" s="478">
        <f t="shared" si="0"/>
        <v>5</v>
      </c>
      <c r="B16" s="314" t="s">
        <v>30</v>
      </c>
      <c r="C16" s="59"/>
      <c r="D16" s="59"/>
      <c r="E16" s="59"/>
      <c r="F16" s="59"/>
      <c r="G16" s="828">
        <f>'Stmt AV'!G110</f>
        <v>9.3736505177923077E-2</v>
      </c>
      <c r="H16" s="59"/>
      <c r="I16" s="26" t="str">
        <f>"Statement AV2; Line "&amp;'Stmt AV'!A110</f>
        <v>Statement AV2; Line 31</v>
      </c>
      <c r="J16" s="478">
        <f t="shared" si="1"/>
        <v>5</v>
      </c>
    </row>
    <row r="17" spans="1:12">
      <c r="A17" s="478">
        <f t="shared" si="0"/>
        <v>6</v>
      </c>
      <c r="B17" s="314"/>
      <c r="C17" s="59"/>
      <c r="D17" s="59"/>
      <c r="E17" s="59"/>
      <c r="F17" s="59"/>
      <c r="G17" s="535"/>
      <c r="H17" s="59"/>
      <c r="I17" s="21"/>
      <c r="J17" s="478">
        <f t="shared" si="1"/>
        <v>6</v>
      </c>
    </row>
    <row r="18" spans="1:12">
      <c r="A18" s="478">
        <f t="shared" si="0"/>
        <v>7</v>
      </c>
      <c r="B18" s="314" t="s">
        <v>87</v>
      </c>
      <c r="C18" s="59"/>
      <c r="D18" s="59"/>
      <c r="E18" s="59"/>
      <c r="F18" s="59"/>
      <c r="G18" s="711">
        <f>G14*G16</f>
        <v>58.122504683581823</v>
      </c>
      <c r="H18" s="45"/>
      <c r="I18" s="21" t="str">
        <f>"Line "&amp;A14&amp;" x Line "&amp;A16</f>
        <v>Line 3 x Line 5</v>
      </c>
      <c r="J18" s="478">
        <f t="shared" si="1"/>
        <v>7</v>
      </c>
    </row>
    <row r="19" spans="1:12">
      <c r="A19" s="478">
        <f t="shared" si="0"/>
        <v>8</v>
      </c>
      <c r="B19" s="314"/>
      <c r="C19" s="59"/>
      <c r="D19" s="59"/>
      <c r="E19" s="59"/>
      <c r="F19" s="59"/>
      <c r="G19" s="712"/>
      <c r="H19" s="47"/>
      <c r="I19" s="59"/>
      <c r="J19" s="478">
        <f t="shared" si="1"/>
        <v>8</v>
      </c>
    </row>
    <row r="20" spans="1:12">
      <c r="A20" s="478">
        <f t="shared" si="0"/>
        <v>9</v>
      </c>
      <c r="B20" s="720" t="s">
        <v>88</v>
      </c>
      <c r="C20" s="59"/>
      <c r="D20" s="59"/>
      <c r="E20" s="59"/>
      <c r="F20" s="59"/>
      <c r="G20" s="713"/>
      <c r="H20" s="47"/>
      <c r="I20" s="21"/>
      <c r="J20" s="478">
        <f t="shared" si="1"/>
        <v>9</v>
      </c>
    </row>
    <row r="21" spans="1:12">
      <c r="A21" s="478">
        <f t="shared" si="0"/>
        <v>10</v>
      </c>
      <c r="B21" s="709" t="s">
        <v>89</v>
      </c>
      <c r="C21" s="59"/>
      <c r="D21" s="49"/>
      <c r="E21" s="710"/>
      <c r="F21" s="59"/>
      <c r="G21" s="771">
        <f>'AV-2B'!C27</f>
        <v>76.67795653445603</v>
      </c>
      <c r="H21" s="459"/>
      <c r="I21" s="714" t="str">
        <f>"AV-2B; Line "&amp;'AV-2B'!A27</f>
        <v>AV-2B; Line 17</v>
      </c>
      <c r="J21" s="478">
        <f t="shared" si="1"/>
        <v>10</v>
      </c>
    </row>
    <row r="22" spans="1:12">
      <c r="A22" s="478">
        <f t="shared" si="0"/>
        <v>11</v>
      </c>
      <c r="B22" s="59"/>
      <c r="C22" s="48"/>
      <c r="D22" s="59"/>
      <c r="E22" s="48"/>
      <c r="F22" s="59"/>
      <c r="G22" s="48"/>
      <c r="H22" s="48"/>
      <c r="I22" s="59"/>
      <c r="J22" s="478">
        <f t="shared" si="1"/>
        <v>11</v>
      </c>
    </row>
    <row r="23" spans="1:12">
      <c r="A23" s="478">
        <f t="shared" si="0"/>
        <v>12</v>
      </c>
      <c r="B23" s="15" t="s">
        <v>90</v>
      </c>
      <c r="C23" s="48"/>
      <c r="D23" s="59"/>
      <c r="E23" s="48"/>
      <c r="F23" s="59"/>
      <c r="G23" s="48"/>
      <c r="H23" s="48"/>
      <c r="I23" s="59"/>
      <c r="J23" s="478">
        <f t="shared" si="1"/>
        <v>12</v>
      </c>
    </row>
    <row r="24" spans="1:12">
      <c r="A24" s="478">
        <f t="shared" si="0"/>
        <v>13</v>
      </c>
      <c r="B24" s="50" t="s">
        <v>91</v>
      </c>
      <c r="C24" s="59"/>
      <c r="D24" s="59"/>
      <c r="E24" s="59"/>
      <c r="F24" s="59"/>
      <c r="G24" s="59"/>
      <c r="H24" s="59"/>
      <c r="I24" s="59"/>
      <c r="J24" s="478">
        <f t="shared" si="1"/>
        <v>13</v>
      </c>
    </row>
    <row r="25" spans="1:12">
      <c r="A25" s="478">
        <f t="shared" si="0"/>
        <v>14</v>
      </c>
      <c r="B25" s="59" t="s">
        <v>92</v>
      </c>
      <c r="C25" s="730">
        <v>46971.000010000003</v>
      </c>
      <c r="D25" s="485"/>
      <c r="E25" s="605">
        <v>1.0999999999999999E-2</v>
      </c>
      <c r="F25" s="59"/>
      <c r="G25" s="536">
        <f>C25*E25</f>
        <v>516.68100011000001</v>
      </c>
      <c r="H25" s="46"/>
      <c r="I25" s="21" t="s">
        <v>998</v>
      </c>
      <c r="J25" s="478">
        <f t="shared" si="1"/>
        <v>14</v>
      </c>
      <c r="L25"/>
    </row>
    <row r="26" spans="1:12">
      <c r="A26" s="478">
        <f t="shared" si="0"/>
        <v>15</v>
      </c>
      <c r="B26" s="59"/>
      <c r="C26" s="536"/>
      <c r="D26" s="485"/>
      <c r="E26" s="537"/>
      <c r="F26" s="59"/>
      <c r="G26" s="536"/>
      <c r="H26" s="46"/>
      <c r="I26" s="21"/>
      <c r="J26" s="478">
        <f t="shared" si="1"/>
        <v>15</v>
      </c>
      <c r="L26"/>
    </row>
    <row r="27" spans="1:12">
      <c r="A27" s="478">
        <f t="shared" si="0"/>
        <v>16</v>
      </c>
      <c r="B27" s="59" t="s">
        <v>93</v>
      </c>
      <c r="C27" s="816">
        <f>16615.00001</f>
        <v>16615.00001</v>
      </c>
      <c r="D27" s="485"/>
      <c r="E27" s="605">
        <v>1.61E-2</v>
      </c>
      <c r="F27" s="59"/>
      <c r="G27" s="416">
        <f>C27*E27</f>
        <v>267.50150016099997</v>
      </c>
      <c r="H27" s="447"/>
      <c r="I27" s="21" t="s">
        <v>998</v>
      </c>
      <c r="J27" s="478">
        <f t="shared" si="1"/>
        <v>16</v>
      </c>
      <c r="L27"/>
    </row>
    <row r="28" spans="1:12">
      <c r="A28" s="478">
        <f t="shared" si="0"/>
        <v>17</v>
      </c>
      <c r="B28" s="59"/>
      <c r="C28" s="817"/>
      <c r="D28" s="485"/>
      <c r="E28" s="537"/>
      <c r="F28" s="59"/>
      <c r="G28" s="416"/>
      <c r="H28" s="447"/>
      <c r="I28" s="59"/>
      <c r="J28" s="478">
        <f t="shared" si="1"/>
        <v>17</v>
      </c>
      <c r="L28"/>
    </row>
    <row r="29" spans="1:12">
      <c r="A29" s="478">
        <f t="shared" si="0"/>
        <v>18</v>
      </c>
      <c r="B29" s="59" t="s">
        <v>94</v>
      </c>
      <c r="C29" s="816">
        <v>19939</v>
      </c>
      <c r="D29" s="485"/>
      <c r="E29" s="568">
        <v>0</v>
      </c>
      <c r="F29" s="59"/>
      <c r="G29" s="416">
        <f>C29*E29</f>
        <v>0</v>
      </c>
      <c r="H29" s="447"/>
      <c r="I29" s="21" t="s">
        <v>998</v>
      </c>
      <c r="J29" s="478">
        <f t="shared" si="1"/>
        <v>18</v>
      </c>
      <c r="L29"/>
    </row>
    <row r="30" spans="1:12">
      <c r="A30" s="478">
        <f t="shared" si="0"/>
        <v>19</v>
      </c>
      <c r="B30" s="59"/>
      <c r="C30" s="817"/>
      <c r="D30" s="485"/>
      <c r="E30" s="538"/>
      <c r="F30" s="59"/>
      <c r="G30" s="416"/>
      <c r="H30" s="447"/>
      <c r="I30" s="21"/>
      <c r="J30" s="478">
        <f t="shared" si="1"/>
        <v>19</v>
      </c>
      <c r="L30"/>
    </row>
    <row r="31" spans="1:12">
      <c r="A31" s="478">
        <f t="shared" si="0"/>
        <v>20</v>
      </c>
      <c r="B31" s="59" t="s">
        <v>95</v>
      </c>
      <c r="C31" s="816">
        <v>0</v>
      </c>
      <c r="D31" s="485"/>
      <c r="E31" s="568">
        <v>0</v>
      </c>
      <c r="F31" s="59"/>
      <c r="G31" s="416">
        <f>C31*E31</f>
        <v>0</v>
      </c>
      <c r="H31" s="447"/>
      <c r="I31" s="21" t="s">
        <v>998</v>
      </c>
      <c r="J31" s="478">
        <f t="shared" si="1"/>
        <v>20</v>
      </c>
      <c r="L31"/>
    </row>
    <row r="32" spans="1:12">
      <c r="A32" s="478">
        <f t="shared" si="0"/>
        <v>21</v>
      </c>
      <c r="B32" s="59"/>
      <c r="C32" s="818"/>
      <c r="D32" s="485"/>
      <c r="E32" s="538"/>
      <c r="F32" s="59"/>
      <c r="G32" s="416"/>
      <c r="H32" s="447"/>
      <c r="I32" s="21"/>
      <c r="J32" s="478">
        <f t="shared" si="1"/>
        <v>21</v>
      </c>
      <c r="L32"/>
    </row>
    <row r="33" spans="1:16">
      <c r="A33" s="478">
        <f t="shared" si="0"/>
        <v>22</v>
      </c>
      <c r="B33" s="59" t="s">
        <v>96</v>
      </c>
      <c r="C33" s="829">
        <v>1669</v>
      </c>
      <c r="D33" s="485"/>
      <c r="E33" s="569">
        <v>0</v>
      </c>
      <c r="F33" s="59"/>
      <c r="G33" s="830">
        <f>C33*E33</f>
        <v>0</v>
      </c>
      <c r="H33" s="8"/>
      <c r="I33" s="21" t="s">
        <v>998</v>
      </c>
      <c r="J33" s="478">
        <f t="shared" si="1"/>
        <v>22</v>
      </c>
      <c r="L33"/>
    </row>
    <row r="34" spans="1:16">
      <c r="A34" s="478">
        <f t="shared" si="0"/>
        <v>23</v>
      </c>
      <c r="B34" s="59"/>
      <c r="C34" s="539">
        <f>SUM(C25:C33)</f>
        <v>85194.000020000007</v>
      </c>
      <c r="D34" s="485"/>
      <c r="E34" s="485"/>
      <c r="F34" s="59"/>
      <c r="G34" s="541"/>
      <c r="H34" s="51"/>
      <c r="I34" s="21" t="str">
        <f>"Col. a = Sum Lines "&amp;A25&amp;" thru "&amp;A33</f>
        <v>Col. a = Sum Lines 14 thru 22</v>
      </c>
      <c r="J34" s="478">
        <f t="shared" si="1"/>
        <v>23</v>
      </c>
      <c r="L34"/>
    </row>
    <row r="35" spans="1:16">
      <c r="A35" s="478">
        <f t="shared" si="0"/>
        <v>24</v>
      </c>
      <c r="B35" s="59"/>
      <c r="C35" s="539"/>
      <c r="D35" s="485"/>
      <c r="E35" s="485"/>
      <c r="F35" s="59"/>
      <c r="G35" s="485"/>
      <c r="H35" s="59"/>
      <c r="I35" s="59"/>
      <c r="J35" s="478">
        <f t="shared" si="1"/>
        <v>24</v>
      </c>
    </row>
    <row r="36" spans="1:16">
      <c r="A36" s="478">
        <f t="shared" si="0"/>
        <v>25</v>
      </c>
      <c r="B36" s="59" t="s">
        <v>97</v>
      </c>
      <c r="C36" s="485"/>
      <c r="D36" s="485"/>
      <c r="E36" s="485"/>
      <c r="F36" s="59"/>
      <c r="G36" s="539">
        <f>SUM(G25:G33)</f>
        <v>784.18250027099998</v>
      </c>
      <c r="H36" s="51"/>
      <c r="I36" s="21" t="str">
        <f>"Sum Lines "&amp;A25&amp;" thru "&amp;A33</f>
        <v>Sum Lines 14 thru 22</v>
      </c>
      <c r="J36" s="478">
        <f t="shared" si="1"/>
        <v>25</v>
      </c>
    </row>
    <row r="37" spans="1:16">
      <c r="A37" s="478">
        <f t="shared" si="0"/>
        <v>26</v>
      </c>
      <c r="B37" s="59"/>
      <c r="C37" s="485"/>
      <c r="D37" s="485"/>
      <c r="E37" s="485"/>
      <c r="F37" s="59"/>
      <c r="G37" s="541"/>
      <c r="H37" s="51"/>
      <c r="I37" s="59"/>
      <c r="J37" s="478">
        <f t="shared" si="1"/>
        <v>26</v>
      </c>
    </row>
    <row r="38" spans="1:16">
      <c r="A38" s="478">
        <f t="shared" si="0"/>
        <v>27</v>
      </c>
      <c r="B38" s="59" t="s">
        <v>33</v>
      </c>
      <c r="C38" s="485"/>
      <c r="D38" s="485"/>
      <c r="E38" s="540">
        <v>1.0207000000000001E-2</v>
      </c>
      <c r="F38" s="59"/>
      <c r="G38" s="831">
        <f>G36*E38</f>
        <v>8.0041507802660981</v>
      </c>
      <c r="H38" s="12"/>
      <c r="I38" s="21" t="str">
        <f>"Line "&amp;A36&amp;" x Franchise Fee Rate"</f>
        <v>Line 25 x Franchise Fee Rate</v>
      </c>
      <c r="J38" s="478">
        <f t="shared" si="1"/>
        <v>27</v>
      </c>
      <c r="L38"/>
      <c r="M38"/>
      <c r="N38"/>
      <c r="O38"/>
      <c r="P38"/>
    </row>
    <row r="39" spans="1:16">
      <c r="A39" s="478">
        <f t="shared" si="0"/>
        <v>28</v>
      </c>
      <c r="B39" s="59"/>
      <c r="C39" s="59"/>
      <c r="D39" s="59"/>
      <c r="E39" s="59"/>
      <c r="F39" s="59"/>
      <c r="G39" s="541"/>
      <c r="H39" s="51"/>
      <c r="I39" s="59"/>
      <c r="J39" s="478">
        <f t="shared" si="1"/>
        <v>28</v>
      </c>
    </row>
    <row r="40" spans="1:16">
      <c r="A40" s="478">
        <f t="shared" si="0"/>
        <v>29</v>
      </c>
      <c r="B40" s="59" t="s">
        <v>98</v>
      </c>
      <c r="C40" s="59"/>
      <c r="D40" s="59"/>
      <c r="E40" s="59"/>
      <c r="F40" s="59"/>
      <c r="G40" s="303">
        <f>G36+G38</f>
        <v>792.18665105126604</v>
      </c>
      <c r="H40" s="460"/>
      <c r="I40" s="21" t="str">
        <f>"Line "&amp;A36&amp;" + Line "&amp;A38</f>
        <v>Line 25 + Line 27</v>
      </c>
      <c r="J40" s="478">
        <f t="shared" si="1"/>
        <v>29</v>
      </c>
    </row>
    <row r="41" spans="1:16">
      <c r="A41" s="478">
        <f t="shared" si="0"/>
        <v>30</v>
      </c>
      <c r="B41" s="59"/>
      <c r="C41" s="59"/>
      <c r="D41" s="59"/>
      <c r="E41" s="59"/>
      <c r="F41" s="59"/>
      <c r="G41" s="485"/>
      <c r="H41" s="59"/>
      <c r="I41" s="59"/>
      <c r="J41" s="478">
        <f t="shared" si="1"/>
        <v>30</v>
      </c>
    </row>
    <row r="42" spans="1:16" ht="16.5" thickBot="1">
      <c r="A42" s="478">
        <f t="shared" si="0"/>
        <v>31</v>
      </c>
      <c r="B42" s="44" t="s">
        <v>99</v>
      </c>
      <c r="C42" s="59"/>
      <c r="D42" s="59"/>
      <c r="E42" s="59"/>
      <c r="F42" s="59"/>
      <c r="G42" s="718">
        <f>G18+G21+G40</f>
        <v>926.98711226930391</v>
      </c>
      <c r="H42" s="469"/>
      <c r="I42" s="21" t="str">
        <f>"Line "&amp;A18&amp;" + Line "&amp;A21&amp;" + Line "&amp;A40&amp;""</f>
        <v>Line 7 + Line 10 + Line 29</v>
      </c>
      <c r="J42" s="478">
        <f t="shared" si="1"/>
        <v>31</v>
      </c>
    </row>
    <row r="43" spans="1:16" ht="16.5" thickTop="1">
      <c r="A43" s="478"/>
      <c r="B43" s="59"/>
      <c r="C43" s="59"/>
      <c r="D43" s="59"/>
      <c r="E43" s="59"/>
      <c r="F43" s="59"/>
      <c r="G43" s="52"/>
      <c r="H43" s="52"/>
      <c r="I43" s="21"/>
      <c r="J43" s="478"/>
    </row>
    <row r="44" spans="1:16">
      <c r="A44" s="478"/>
      <c r="B44" s="44"/>
      <c r="C44" s="44"/>
      <c r="D44" s="44"/>
      <c r="E44" s="44"/>
      <c r="F44" s="44"/>
      <c r="G44" s="44"/>
      <c r="H44" s="44"/>
      <c r="I44" s="44"/>
      <c r="J44" s="478"/>
    </row>
    <row r="45" spans="1:16" ht="18.75">
      <c r="A45" s="776"/>
      <c r="B45" s="777"/>
      <c r="C45" s="44"/>
      <c r="D45" s="44"/>
      <c r="E45" s="44"/>
      <c r="F45" s="44"/>
      <c r="G45" s="44"/>
      <c r="H45" s="44"/>
      <c r="I45" s="44"/>
      <c r="J45" s="478"/>
    </row>
    <row r="46" spans="1:16">
      <c r="A46" s="778"/>
      <c r="B46" s="777"/>
    </row>
  </sheetData>
  <mergeCells count="5">
    <mergeCell ref="B3:I3"/>
    <mergeCell ref="B4:I4"/>
    <mergeCell ref="B5:I5"/>
    <mergeCell ref="B6:I6"/>
    <mergeCell ref="B2:I2"/>
  </mergeCells>
  <printOptions horizontalCentered="1"/>
  <pageMargins left="0.5" right="0.5" top="0.5" bottom="0.5" header="0.25" footer="0.25"/>
  <pageSetup scale="50" fitToHeight="0" orientation="portrait" r:id="rId1"/>
  <headerFooter scaleWithDoc="0">
    <oddFooter>&amp;C&amp;"Times New Roman,Regular"&amp;10Section 3
Other Costs</oddFooter>
  </headerFooter>
  <customProperties>
    <customPr name="_pios_id" r:id="rId2"/>
  </customPropertie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72"/>
  <sheetViews>
    <sheetView zoomScale="80" zoomScaleNormal="80" zoomScalePageLayoutView="80" workbookViewId="0">
      <selection activeCell="K33" sqref="K33"/>
    </sheetView>
  </sheetViews>
  <sheetFormatPr defaultColWidth="8.85546875" defaultRowHeight="15.75"/>
  <cols>
    <col min="1" max="1" width="5.42578125" style="210" bestFit="1" customWidth="1"/>
    <col min="2" max="2" width="80.5703125" style="190" customWidth="1"/>
    <col min="3" max="3" width="21.140625" style="190" customWidth="1"/>
    <col min="4" max="4" width="1.5703125" style="190" customWidth="1"/>
    <col min="5" max="5" width="16.85546875" style="190" customWidth="1"/>
    <col min="6" max="6" width="1.5703125" style="190" customWidth="1"/>
    <col min="7" max="7" width="55.5703125" style="190" customWidth="1"/>
    <col min="8" max="8" width="5.140625" style="190" customWidth="1"/>
    <col min="9" max="9" width="8.85546875" style="190"/>
    <col min="10" max="10" width="20.42578125" style="190" bestFit="1" customWidth="1"/>
    <col min="11" max="16384" width="8.85546875" style="190"/>
  </cols>
  <sheetData>
    <row r="1" spans="1:10">
      <c r="G1" s="210"/>
      <c r="H1" s="210"/>
    </row>
    <row r="2" spans="1:10">
      <c r="B2" s="1344" t="s">
        <v>0</v>
      </c>
      <c r="C2" s="1344"/>
      <c r="D2" s="1344"/>
      <c r="E2" s="1344"/>
      <c r="F2" s="1344"/>
      <c r="G2" s="1344"/>
      <c r="H2" s="210"/>
    </row>
    <row r="3" spans="1:10">
      <c r="B3" s="1344" t="s">
        <v>377</v>
      </c>
      <c r="C3" s="1344"/>
      <c r="D3" s="1344"/>
      <c r="E3" s="1344"/>
      <c r="F3" s="1344"/>
      <c r="G3" s="1344"/>
      <c r="H3" s="210"/>
    </row>
    <row r="4" spans="1:10">
      <c r="B4" s="1344" t="s">
        <v>378</v>
      </c>
      <c r="C4" s="1344"/>
      <c r="D4" s="1344"/>
      <c r="E4" s="1344"/>
      <c r="F4" s="1344"/>
      <c r="G4" s="1344"/>
      <c r="H4" s="210"/>
    </row>
    <row r="5" spans="1:10">
      <c r="B5" s="1346" t="str">
        <f>'A. Sec.1 - Direct Maintenance'!B5</f>
        <v>Base Period &amp; True-Up Period 12 - Months Ending December 31, 2025</v>
      </c>
      <c r="C5" s="1346"/>
      <c r="D5" s="1346"/>
      <c r="E5" s="1346"/>
      <c r="F5" s="1346"/>
      <c r="G5" s="1346"/>
      <c r="H5" s="210"/>
      <c r="J5" s="1174"/>
    </row>
    <row r="6" spans="1:10">
      <c r="B6" s="1342" t="s">
        <v>3</v>
      </c>
      <c r="C6" s="1357"/>
      <c r="D6" s="1357"/>
      <c r="E6" s="1357"/>
      <c r="F6" s="1357"/>
      <c r="G6" s="1357"/>
      <c r="H6" s="210"/>
    </row>
    <row r="7" spans="1:10">
      <c r="B7" s="210"/>
      <c r="C7" s="210"/>
      <c r="D7" s="210"/>
      <c r="E7" s="386"/>
      <c r="F7" s="386"/>
      <c r="G7" s="210"/>
      <c r="H7" s="210"/>
    </row>
    <row r="8" spans="1:10">
      <c r="A8" s="210" t="s">
        <v>4</v>
      </c>
      <c r="B8" s="470"/>
      <c r="C8" s="210" t="s">
        <v>186</v>
      </c>
      <c r="D8" s="470"/>
      <c r="E8" s="387"/>
      <c r="F8" s="387"/>
      <c r="G8" s="210"/>
      <c r="H8" s="210" t="s">
        <v>4</v>
      </c>
    </row>
    <row r="9" spans="1:10">
      <c r="A9" s="210" t="s">
        <v>5</v>
      </c>
      <c r="C9" s="844" t="s">
        <v>188</v>
      </c>
      <c r="D9" s="470"/>
      <c r="E9" s="861" t="s">
        <v>7</v>
      </c>
      <c r="F9" s="387"/>
      <c r="G9" s="844" t="s">
        <v>8</v>
      </c>
      <c r="H9" s="210" t="s">
        <v>5</v>
      </c>
    </row>
    <row r="10" spans="1:10">
      <c r="C10" s="470"/>
      <c r="D10" s="470"/>
      <c r="E10" s="387"/>
      <c r="F10" s="387"/>
      <c r="G10" s="210"/>
      <c r="H10" s="210"/>
      <c r="J10" s="341"/>
    </row>
    <row r="11" spans="1:10">
      <c r="A11" s="210">
        <v>1</v>
      </c>
      <c r="B11" s="19" t="s">
        <v>379</v>
      </c>
      <c r="C11" s="470"/>
      <c r="D11" s="470"/>
      <c r="E11" s="387"/>
      <c r="F11" s="387"/>
      <c r="G11" s="210"/>
      <c r="H11" s="210">
        <f>A11</f>
        <v>1</v>
      </c>
    </row>
    <row r="12" spans="1:10">
      <c r="A12" s="210">
        <f>+A11+1</f>
        <v>2</v>
      </c>
      <c r="B12" s="16" t="s">
        <v>380</v>
      </c>
      <c r="C12" s="470"/>
      <c r="D12" s="470"/>
      <c r="E12" s="357">
        <f>'AH-1'!D58</f>
        <v>210.94138000000001</v>
      </c>
      <c r="F12" s="387"/>
      <c r="G12" s="210" t="str">
        <f>"AH-1; Line "&amp;'AH-1'!A58</f>
        <v>AH-1; Line 50</v>
      </c>
      <c r="H12" s="210">
        <f>H11+1</f>
        <v>2</v>
      </c>
    </row>
    <row r="13" spans="1:10">
      <c r="A13" s="210">
        <f t="shared" ref="A13:A68" si="0">+A12+1</f>
        <v>3</v>
      </c>
      <c r="C13" s="470"/>
      <c r="D13" s="470"/>
      <c r="E13" s="387"/>
      <c r="F13" s="387"/>
      <c r="G13" s="210"/>
      <c r="H13" s="210">
        <f t="shared" ref="H13:H68" si="1">H12+1</f>
        <v>3</v>
      </c>
    </row>
    <row r="14" spans="1:10">
      <c r="A14" s="210">
        <f t="shared" si="0"/>
        <v>4</v>
      </c>
      <c r="B14" s="19" t="s">
        <v>381</v>
      </c>
      <c r="G14" s="210"/>
      <c r="H14" s="210">
        <f t="shared" si="1"/>
        <v>4</v>
      </c>
    </row>
    <row r="15" spans="1:10">
      <c r="A15" s="210">
        <f t="shared" si="0"/>
        <v>5</v>
      </c>
      <c r="B15" s="3" t="s">
        <v>382</v>
      </c>
      <c r="C15" s="210"/>
      <c r="E15" s="357">
        <f>'AH-2'!D47</f>
        <v>110013.57131999999</v>
      </c>
      <c r="G15" s="210" t="str">
        <f>"AH-2; Line "&amp;'AH-2'!A47&amp;"; Col. a"</f>
        <v>AH-2; Line 37; Col. a</v>
      </c>
      <c r="H15" s="210">
        <f t="shared" si="1"/>
        <v>5</v>
      </c>
    </row>
    <row r="16" spans="1:10">
      <c r="A16" s="210">
        <f t="shared" si="0"/>
        <v>6</v>
      </c>
      <c r="B16" s="6" t="s">
        <v>383</v>
      </c>
      <c r="E16" s="302"/>
      <c r="G16" s="210"/>
      <c r="H16" s="210">
        <f t="shared" si="1"/>
        <v>6</v>
      </c>
    </row>
    <row r="17" spans="1:10">
      <c r="A17" s="210">
        <f t="shared" si="0"/>
        <v>7</v>
      </c>
      <c r="B17" s="3" t="s">
        <v>384</v>
      </c>
      <c r="C17" s="210"/>
      <c r="E17" s="278">
        <f>-'AH-2'!E52</f>
        <v>-2615.1482700000001</v>
      </c>
      <c r="G17" s="210" t="str">
        <f>"Negative of AH-2; Line "&amp;'AH-2'!A52&amp;"; Col. b"</f>
        <v>Negative of AH-2; Line 42; Col. b</v>
      </c>
      <c r="H17" s="210">
        <f t="shared" si="1"/>
        <v>7</v>
      </c>
    </row>
    <row r="18" spans="1:10">
      <c r="A18" s="210">
        <f t="shared" si="0"/>
        <v>8</v>
      </c>
      <c r="B18" s="3" t="s">
        <v>385</v>
      </c>
      <c r="E18" s="278">
        <f>-'AH-2'!E53</f>
        <v>-1345.1913</v>
      </c>
      <c r="G18" s="210" t="str">
        <f>"Negative of AH-2; Line "&amp;'AH-2'!A53&amp;"; Col. b"</f>
        <v>Negative of AH-2; Line 43; Col. b</v>
      </c>
      <c r="H18" s="210">
        <f t="shared" si="1"/>
        <v>8</v>
      </c>
    </row>
    <row r="19" spans="1:10">
      <c r="A19" s="210">
        <f t="shared" si="0"/>
        <v>9</v>
      </c>
      <c r="B19" s="16" t="s">
        <v>386</v>
      </c>
      <c r="E19" s="278">
        <f>-'AH-2'!E54</f>
        <v>-10741.927</v>
      </c>
      <c r="G19" s="210" t="str">
        <f>"Negative of AH-2; Line "&amp;'AH-2'!A54&amp;"; Col. b"</f>
        <v>Negative of AH-2; Line 44; Col. b</v>
      </c>
      <c r="H19" s="210">
        <f t="shared" si="1"/>
        <v>9</v>
      </c>
      <c r="J19" s="341"/>
    </row>
    <row r="20" spans="1:10">
      <c r="A20" s="210">
        <f>+A19+1</f>
        <v>10</v>
      </c>
      <c r="B20" s="16" t="s">
        <v>387</v>
      </c>
      <c r="E20" s="278">
        <f>-'AH-2'!E55</f>
        <v>0</v>
      </c>
      <c r="G20" s="210" t="str">
        <f>"Negative of AH-2; Line "&amp;'AH-2'!A55&amp;"; Col. b"</f>
        <v>Negative of AH-2; Line 45; Col. b</v>
      </c>
      <c r="H20" s="210">
        <f>H19+1</f>
        <v>10</v>
      </c>
      <c r="J20" s="341"/>
    </row>
    <row r="21" spans="1:10">
      <c r="A21" s="210">
        <f t="shared" si="0"/>
        <v>11</v>
      </c>
      <c r="B21" s="3" t="s">
        <v>388</v>
      </c>
      <c r="E21" s="278">
        <f>-'AH-2'!E56</f>
        <v>0</v>
      </c>
      <c r="G21" s="210" t="str">
        <f>"Negative of AH-2; Line "&amp;'AH-2'!A56&amp;"; Col. b"</f>
        <v>Negative of AH-2; Line 46; Col. b</v>
      </c>
      <c r="H21" s="210">
        <f t="shared" si="1"/>
        <v>11</v>
      </c>
    </row>
    <row r="22" spans="1:10">
      <c r="A22" s="210">
        <f t="shared" si="0"/>
        <v>12</v>
      </c>
      <c r="B22" s="3" t="s">
        <v>389</v>
      </c>
      <c r="E22" s="278">
        <f>-'AH-2'!E62</f>
        <v>7133.1540700000005</v>
      </c>
      <c r="G22" s="210" t="str">
        <f>"Negative of AH-2; Line "&amp;'AH-2'!A62&amp;"; Col. b"</f>
        <v>Negative of AH-2; Line 52; Col. b</v>
      </c>
      <c r="H22" s="210">
        <f t="shared" si="1"/>
        <v>12</v>
      </c>
    </row>
    <row r="23" spans="1:10">
      <c r="A23" s="210">
        <f t="shared" si="0"/>
        <v>13</v>
      </c>
      <c r="B23" s="16" t="s">
        <v>390</v>
      </c>
      <c r="E23" s="278">
        <f>-'AH-2'!E63</f>
        <v>-20255.937000000002</v>
      </c>
      <c r="G23" s="210" t="str">
        <f>"Negative of AH-2; Line "&amp;'AH-2'!A63&amp;"; Col. b"</f>
        <v>Negative of AH-2; Line 53; Col. b</v>
      </c>
      <c r="H23" s="210">
        <f t="shared" si="1"/>
        <v>13</v>
      </c>
      <c r="J23"/>
    </row>
    <row r="24" spans="1:10">
      <c r="A24" s="210">
        <f t="shared" si="0"/>
        <v>14</v>
      </c>
      <c r="B24" s="16" t="s">
        <v>391</v>
      </c>
      <c r="E24" s="278">
        <f>-'AH-2'!E64</f>
        <v>-27559.614000000001</v>
      </c>
      <c r="G24" s="210" t="str">
        <f>"Negative of AH-2; Line "&amp;'AH-2'!A64&amp;"; Col. b"</f>
        <v>Negative of AH-2; Line 54; Col. b</v>
      </c>
      <c r="H24" s="210">
        <f t="shared" si="1"/>
        <v>14</v>
      </c>
      <c r="J24"/>
    </row>
    <row r="25" spans="1:10">
      <c r="A25" s="210">
        <f t="shared" si="0"/>
        <v>15</v>
      </c>
      <c r="B25" s="16" t="s">
        <v>392</v>
      </c>
      <c r="E25" s="278">
        <f>-'AH-2'!E65</f>
        <v>-1212.9069999999999</v>
      </c>
      <c r="G25" s="210" t="str">
        <f>"Negative of AH-2; Line "&amp;'AH-2'!A65&amp;"; Col. b"</f>
        <v>Negative of AH-2; Line 55; Col. b</v>
      </c>
      <c r="H25" s="210">
        <f t="shared" si="1"/>
        <v>15</v>
      </c>
      <c r="J25"/>
    </row>
    <row r="26" spans="1:10">
      <c r="A26" s="210">
        <f t="shared" si="0"/>
        <v>16</v>
      </c>
      <c r="B26" s="3" t="s">
        <v>852</v>
      </c>
      <c r="E26" s="1138">
        <f>-'AH-2'!E51</f>
        <v>-112.02455</v>
      </c>
      <c r="G26" s="210" t="s">
        <v>881</v>
      </c>
      <c r="H26" s="210">
        <f t="shared" si="1"/>
        <v>16</v>
      </c>
    </row>
    <row r="27" spans="1:10">
      <c r="A27" s="210">
        <f t="shared" si="0"/>
        <v>17</v>
      </c>
      <c r="B27" s="3" t="s">
        <v>393</v>
      </c>
      <c r="E27" s="1128">
        <f>SUM(E15:E26)</f>
        <v>53303.976269999977</v>
      </c>
      <c r="G27" s="389" t="str">
        <f>"Sum Lines "&amp;A15&amp;" thru "&amp;A26</f>
        <v>Sum Lines 5 thru 16</v>
      </c>
      <c r="H27" s="210">
        <f t="shared" si="1"/>
        <v>17</v>
      </c>
    </row>
    <row r="28" spans="1:10">
      <c r="A28" s="210">
        <f t="shared" si="0"/>
        <v>18</v>
      </c>
      <c r="E28" s="149"/>
      <c r="H28" s="210">
        <f t="shared" si="1"/>
        <v>18</v>
      </c>
    </row>
    <row r="29" spans="1:10">
      <c r="A29" s="210">
        <f t="shared" si="0"/>
        <v>19</v>
      </c>
      <c r="B29" s="20" t="s">
        <v>394</v>
      </c>
      <c r="E29" s="390"/>
      <c r="G29" s="210"/>
      <c r="H29" s="210">
        <f t="shared" si="1"/>
        <v>19</v>
      </c>
    </row>
    <row r="30" spans="1:10">
      <c r="A30" s="210">
        <f t="shared" si="0"/>
        <v>20</v>
      </c>
      <c r="B30" s="6" t="s">
        <v>395</v>
      </c>
      <c r="C30" s="210"/>
      <c r="E30" s="357">
        <f>'AH-3'!D30</f>
        <v>630811.38101000001</v>
      </c>
      <c r="G30" s="210" t="str">
        <f>"AH-3; Line "&amp;'AH-3'!A30&amp;"; Col. a"</f>
        <v>AH-3; Line 20; Col. a</v>
      </c>
      <c r="H30" s="210">
        <f t="shared" si="1"/>
        <v>20</v>
      </c>
    </row>
    <row r="31" spans="1:10">
      <c r="A31" s="210">
        <f t="shared" si="0"/>
        <v>21</v>
      </c>
      <c r="B31" s="6" t="s">
        <v>396</v>
      </c>
      <c r="E31" s="390" t="s">
        <v>183</v>
      </c>
      <c r="G31" s="210"/>
      <c r="H31" s="210">
        <f t="shared" si="1"/>
        <v>21</v>
      </c>
    </row>
    <row r="32" spans="1:10">
      <c r="A32" s="210">
        <f t="shared" si="0"/>
        <v>22</v>
      </c>
      <c r="B32" s="17" t="s">
        <v>397</v>
      </c>
      <c r="E32" s="278">
        <f>-'AH-3'!D49</f>
        <v>-68.272149999999996</v>
      </c>
      <c r="G32" s="210" t="s">
        <v>1072</v>
      </c>
      <c r="H32" s="210">
        <f t="shared" si="1"/>
        <v>22</v>
      </c>
      <c r="I32" s="642"/>
      <c r="J32" s="391"/>
    </row>
    <row r="33" spans="1:10" ht="31.5">
      <c r="A33" s="210">
        <f t="shared" si="0"/>
        <v>23</v>
      </c>
      <c r="B33" s="18" t="s">
        <v>398</v>
      </c>
      <c r="E33" s="278">
        <f>-SUM('AH-3'!E34+'AH-3'!E35+'AH-3'!E36+'AH-3'!D37+'AH-3'!E39+'AH-3'!D43+'AH-3'!D50+'AH-3'!E52)</f>
        <v>-2841.2290946610005</v>
      </c>
      <c r="G33" s="408" t="s">
        <v>1065</v>
      </c>
      <c r="H33" s="210">
        <f t="shared" si="1"/>
        <v>23</v>
      </c>
      <c r="I33" s="642"/>
      <c r="J33" s="391"/>
    </row>
    <row r="34" spans="1:10">
      <c r="A34" s="210">
        <f t="shared" si="0"/>
        <v>24</v>
      </c>
      <c r="B34" s="17" t="s">
        <v>399</v>
      </c>
      <c r="E34" s="278">
        <f>-'AH-3'!D45</f>
        <v>0</v>
      </c>
      <c r="G34" s="210" t="s">
        <v>1066</v>
      </c>
      <c r="H34" s="210">
        <f t="shared" si="1"/>
        <v>24</v>
      </c>
      <c r="I34" s="642"/>
      <c r="J34" s="391"/>
    </row>
    <row r="35" spans="1:10" ht="15.75" customHeight="1">
      <c r="A35" s="210">
        <f t="shared" si="0"/>
        <v>25</v>
      </c>
      <c r="B35" s="18" t="s">
        <v>400</v>
      </c>
      <c r="E35" s="278">
        <f>-'AH-3'!D46</f>
        <v>-543.14542999999992</v>
      </c>
      <c r="G35" s="210" t="s">
        <v>1067</v>
      </c>
      <c r="H35" s="210">
        <f t="shared" si="1"/>
        <v>25</v>
      </c>
      <c r="I35" s="642"/>
      <c r="J35" s="391"/>
    </row>
    <row r="36" spans="1:10">
      <c r="A36" s="210">
        <f t="shared" si="0"/>
        <v>26</v>
      </c>
      <c r="B36" s="17" t="s">
        <v>884</v>
      </c>
      <c r="E36" s="278">
        <f>-'AH-3'!D41</f>
        <v>-13845.17073</v>
      </c>
      <c r="G36" s="210" t="s">
        <v>999</v>
      </c>
      <c r="H36" s="210">
        <f t="shared" si="1"/>
        <v>26</v>
      </c>
      <c r="J36"/>
    </row>
    <row r="37" spans="1:10">
      <c r="A37" s="210">
        <f t="shared" si="0"/>
        <v>27</v>
      </c>
      <c r="B37" s="17" t="s">
        <v>401</v>
      </c>
      <c r="E37" s="278">
        <v>0</v>
      </c>
      <c r="G37" s="725" t="s">
        <v>1068</v>
      </c>
      <c r="H37" s="210">
        <f t="shared" si="1"/>
        <v>27</v>
      </c>
      <c r="J37"/>
    </row>
    <row r="38" spans="1:10">
      <c r="A38" s="210">
        <f t="shared" si="0"/>
        <v>28</v>
      </c>
      <c r="B38" s="17" t="s">
        <v>402</v>
      </c>
      <c r="E38" s="278">
        <f>-'AH-3'!E48</f>
        <v>-610.74929000000009</v>
      </c>
      <c r="G38" s="408" t="s">
        <v>1069</v>
      </c>
      <c r="H38" s="210">
        <f t="shared" si="1"/>
        <v>28</v>
      </c>
      <c r="I38" s="642"/>
      <c r="J38" s="341"/>
    </row>
    <row r="39" spans="1:10">
      <c r="A39" s="210">
        <f t="shared" si="0"/>
        <v>29</v>
      </c>
      <c r="B39" s="17" t="s">
        <v>403</v>
      </c>
      <c r="E39" s="278">
        <f>-'AH-3'!E40</f>
        <v>-115768.47434</v>
      </c>
      <c r="G39" s="210" t="s">
        <v>1070</v>
      </c>
      <c r="H39" s="210">
        <f t="shared" si="1"/>
        <v>29</v>
      </c>
      <c r="I39" s="642"/>
      <c r="J39" s="391"/>
    </row>
    <row r="40" spans="1:10">
      <c r="A40" s="210">
        <f t="shared" si="0"/>
        <v>30</v>
      </c>
      <c r="B40" s="17" t="s">
        <v>404</v>
      </c>
      <c r="E40" s="278">
        <f>-'AH-3'!E53</f>
        <v>0</v>
      </c>
      <c r="G40" s="408" t="s">
        <v>1071</v>
      </c>
      <c r="H40" s="210">
        <f t="shared" si="1"/>
        <v>30</v>
      </c>
    </row>
    <row r="41" spans="1:10">
      <c r="A41" s="210">
        <f t="shared" si="0"/>
        <v>31</v>
      </c>
      <c r="B41" s="17" t="s">
        <v>405</v>
      </c>
      <c r="E41" s="278">
        <f>-'AH-3'!D42</f>
        <v>2.9605100000000002</v>
      </c>
      <c r="G41" s="408" t="s">
        <v>1073</v>
      </c>
      <c r="H41" s="210">
        <f t="shared" si="1"/>
        <v>31</v>
      </c>
    </row>
    <row r="42" spans="1:10" ht="31.5">
      <c r="A42" s="210">
        <f t="shared" si="0"/>
        <v>32</v>
      </c>
      <c r="B42" s="18" t="s">
        <v>853</v>
      </c>
      <c r="E42" s="1187">
        <f>-SUM('AH-3'!D38+'AH-3'!D44+'AH-3'!E47+'AH-3'!D51+'AH-3'!D54)</f>
        <v>-2906.7428199999999</v>
      </c>
      <c r="G42" s="408" t="s">
        <v>1074</v>
      </c>
      <c r="H42" s="210">
        <f t="shared" si="1"/>
        <v>32</v>
      </c>
      <c r="J42" s="391"/>
    </row>
    <row r="43" spans="1:10">
      <c r="A43" s="210">
        <f t="shared" si="0"/>
        <v>33</v>
      </c>
      <c r="B43" s="6" t="s">
        <v>406</v>
      </c>
      <c r="E43" s="392">
        <f>SUM(E30:E42)</f>
        <v>494230.55766533909</v>
      </c>
      <c r="G43" s="210" t="str">
        <f>"Sum Lines "&amp;A30&amp;" thru "&amp;A42</f>
        <v>Sum Lines 20 thru 32</v>
      </c>
      <c r="H43" s="210">
        <f t="shared" si="1"/>
        <v>33</v>
      </c>
      <c r="J43" s="775"/>
    </row>
    <row r="44" spans="1:10">
      <c r="A44" s="210">
        <f t="shared" si="0"/>
        <v>34</v>
      </c>
      <c r="B44" s="6" t="s">
        <v>407</v>
      </c>
      <c r="E44" s="874">
        <f>-'AH-3'!F15</f>
        <v>-10560.587149999999</v>
      </c>
      <c r="G44" s="210" t="str">
        <f>"Negative of AH-3; Line "&amp;'AH-3'!A15&amp;"; Col. c"</f>
        <v>Negative of AH-3; Line 5; Col. c</v>
      </c>
      <c r="H44" s="210">
        <f t="shared" si="1"/>
        <v>34</v>
      </c>
      <c r="J44" s="775"/>
    </row>
    <row r="45" spans="1:10">
      <c r="A45" s="210">
        <f t="shared" si="0"/>
        <v>35</v>
      </c>
      <c r="B45" s="6" t="s">
        <v>408</v>
      </c>
      <c r="E45" s="392">
        <f>SUM(E43:E44)</f>
        <v>483669.97051533911</v>
      </c>
      <c r="G45" s="210" t="str">
        <f>"Line "&amp;A43&amp;" + Line "&amp;A44</f>
        <v>Line 33 + Line 34</v>
      </c>
      <c r="H45" s="210">
        <f t="shared" si="1"/>
        <v>35</v>
      </c>
      <c r="J45" s="566"/>
    </row>
    <row r="46" spans="1:10">
      <c r="A46" s="210">
        <f t="shared" si="0"/>
        <v>36</v>
      </c>
      <c r="B46" s="3" t="s">
        <v>193</v>
      </c>
      <c r="E46" s="875">
        <f>'Stmt AI'!E27</f>
        <v>0.11512030018555539</v>
      </c>
      <c r="G46" s="389" t="str">
        <f>"Statement AI; Line "&amp;'Stmt AI'!A27</f>
        <v>Statement AI; Line 17</v>
      </c>
      <c r="H46" s="210">
        <f t="shared" si="1"/>
        <v>36</v>
      </c>
    </row>
    <row r="47" spans="1:10">
      <c r="A47" s="210">
        <f t="shared" si="0"/>
        <v>37</v>
      </c>
      <c r="B47" s="6" t="s">
        <v>409</v>
      </c>
      <c r="E47" s="1129">
        <f>E45*E46</f>
        <v>55680.23219646456</v>
      </c>
      <c r="G47" s="210" t="str">
        <f>"Line "&amp;A45&amp;" x Line "&amp;A46</f>
        <v>Line 35 x Line 36</v>
      </c>
      <c r="H47" s="210">
        <f t="shared" si="1"/>
        <v>37</v>
      </c>
    </row>
    <row r="48" spans="1:10">
      <c r="A48" s="210">
        <f t="shared" si="0"/>
        <v>38</v>
      </c>
      <c r="B48" s="190" t="s">
        <v>410</v>
      </c>
      <c r="E48" s="876">
        <f>E68*(-E44)</f>
        <v>3822.6048999970949</v>
      </c>
      <c r="G48" s="210" t="str">
        <f>"Negative of Line "&amp;A44&amp;" x Line "&amp;A68</f>
        <v>Negative of Line 34 x Line 58</v>
      </c>
      <c r="H48" s="210">
        <f t="shared" si="1"/>
        <v>38</v>
      </c>
    </row>
    <row r="49" spans="1:10" ht="16.5" thickBot="1">
      <c r="A49" s="210">
        <f t="shared" si="0"/>
        <v>39</v>
      </c>
      <c r="B49" s="348" t="s">
        <v>411</v>
      </c>
      <c r="E49" s="405">
        <f>E48+E47</f>
        <v>59502.837096461655</v>
      </c>
      <c r="G49" s="210" t="str">
        <f>"Line "&amp;A47&amp;" + Line "&amp;A48</f>
        <v>Line 37 + Line 38</v>
      </c>
      <c r="H49" s="210">
        <f t="shared" si="1"/>
        <v>39</v>
      </c>
      <c r="I49" s="348"/>
    </row>
    <row r="50" spans="1:10" ht="16.5" thickTop="1">
      <c r="A50" s="210">
        <f t="shared" si="0"/>
        <v>40</v>
      </c>
      <c r="B50" s="393"/>
      <c r="E50" s="394"/>
      <c r="G50" s="210"/>
      <c r="H50" s="210">
        <f t="shared" si="1"/>
        <v>40</v>
      </c>
    </row>
    <row r="51" spans="1:10">
      <c r="A51" s="210">
        <f t="shared" si="0"/>
        <v>41</v>
      </c>
      <c r="B51" s="7" t="s">
        <v>412</v>
      </c>
      <c r="E51" s="395"/>
      <c r="G51" s="210"/>
      <c r="H51" s="210">
        <f t="shared" si="1"/>
        <v>41</v>
      </c>
    </row>
    <row r="52" spans="1:10">
      <c r="A52" s="210">
        <f t="shared" si="0"/>
        <v>42</v>
      </c>
      <c r="B52" s="6" t="s">
        <v>413</v>
      </c>
      <c r="E52" s="396">
        <f>'Stmt AD'!I35</f>
        <v>9033668.2530016713</v>
      </c>
      <c r="G52" s="210" t="str">
        <f>"Statement AD; Line "&amp;'Stmt AD'!A35</f>
        <v>Statement AD; Line 25</v>
      </c>
      <c r="H52" s="210">
        <f t="shared" si="1"/>
        <v>42</v>
      </c>
    </row>
    <row r="53" spans="1:10">
      <c r="A53" s="210">
        <f t="shared" si="0"/>
        <v>43</v>
      </c>
      <c r="B53" s="6" t="s">
        <v>195</v>
      </c>
      <c r="E53" s="397">
        <v>0</v>
      </c>
      <c r="G53" s="210" t="s">
        <v>301</v>
      </c>
      <c r="H53" s="210">
        <f t="shared" si="1"/>
        <v>43</v>
      </c>
    </row>
    <row r="54" spans="1:10">
      <c r="A54" s="210">
        <f t="shared" si="0"/>
        <v>44</v>
      </c>
      <c r="B54" s="6" t="s">
        <v>196</v>
      </c>
      <c r="E54" s="398">
        <f>'Stmt AD'!I39</f>
        <v>35423.558275459945</v>
      </c>
      <c r="G54" s="399" t="str">
        <f>"Statement AD; Line "&amp;'Stmt AD'!A39</f>
        <v>Statement AD; Line 29</v>
      </c>
      <c r="H54" s="210">
        <f t="shared" si="1"/>
        <v>44</v>
      </c>
    </row>
    <row r="55" spans="1:10">
      <c r="A55" s="210">
        <f t="shared" si="0"/>
        <v>45</v>
      </c>
      <c r="B55" s="6" t="s">
        <v>197</v>
      </c>
      <c r="E55" s="877">
        <f>'Stmt AD'!I41</f>
        <v>226898.12192461526</v>
      </c>
      <c r="G55" s="399" t="str">
        <f>"Statement AD; Line "&amp;'Stmt AD'!A41</f>
        <v>Statement AD; Line 31</v>
      </c>
      <c r="H55" s="210">
        <f t="shared" si="1"/>
        <v>45</v>
      </c>
    </row>
    <row r="56" spans="1:10" ht="16.5" thickBot="1">
      <c r="A56" s="210">
        <f t="shared" si="0"/>
        <v>46</v>
      </c>
      <c r="B56" s="6" t="s">
        <v>414</v>
      </c>
      <c r="E56" s="1065">
        <f>SUM(E52:E55)</f>
        <v>9295989.9332017452</v>
      </c>
      <c r="G56" s="210" t="str">
        <f>"Sum Lines "&amp;A52&amp;" thru "&amp;A55</f>
        <v>Sum Lines 42 thru 45</v>
      </c>
      <c r="H56" s="210">
        <f t="shared" si="1"/>
        <v>46</v>
      </c>
      <c r="I56" s="348"/>
      <c r="J56" s="775"/>
    </row>
    <row r="57" spans="1:10" ht="16.5" thickTop="1">
      <c r="A57" s="210">
        <f t="shared" si="0"/>
        <v>47</v>
      </c>
      <c r="B57" s="393"/>
      <c r="E57" s="149"/>
      <c r="G57" s="210"/>
      <c r="H57" s="210">
        <f t="shared" si="1"/>
        <v>47</v>
      </c>
    </row>
    <row r="58" spans="1:10">
      <c r="A58" s="210">
        <f t="shared" si="0"/>
        <v>48</v>
      </c>
      <c r="B58" s="6" t="s">
        <v>194</v>
      </c>
      <c r="E58" s="400">
        <f>E52</f>
        <v>9033668.2530016713</v>
      </c>
      <c r="G58" s="287" t="str">
        <f>"Line "&amp;A52&amp;" Above"</f>
        <v>Line 42 Above</v>
      </c>
      <c r="H58" s="210">
        <f t="shared" si="1"/>
        <v>48</v>
      </c>
    </row>
    <row r="59" spans="1:10">
      <c r="A59" s="210">
        <f t="shared" si="0"/>
        <v>49</v>
      </c>
      <c r="B59" s="6" t="s">
        <v>415</v>
      </c>
      <c r="E59" s="401">
        <f>'Stmt AD'!I11</f>
        <v>605411.75423846149</v>
      </c>
      <c r="G59" s="399" t="str">
        <f>"Statement AD; Line "&amp;'Stmt AD'!A11</f>
        <v>Statement AD; Line 1</v>
      </c>
      <c r="H59" s="210">
        <f t="shared" si="1"/>
        <v>49</v>
      </c>
    </row>
    <row r="60" spans="1:10">
      <c r="A60" s="210">
        <f t="shared" si="0"/>
        <v>50</v>
      </c>
      <c r="B60" s="6" t="s">
        <v>416</v>
      </c>
      <c r="E60" s="397">
        <v>0</v>
      </c>
      <c r="G60" s="210" t="s">
        <v>301</v>
      </c>
      <c r="H60" s="210">
        <f t="shared" si="1"/>
        <v>50</v>
      </c>
    </row>
    <row r="61" spans="1:10">
      <c r="A61" s="210">
        <f t="shared" si="0"/>
        <v>51</v>
      </c>
      <c r="B61" s="6" t="s">
        <v>417</v>
      </c>
      <c r="E61" s="401">
        <f>'Stmt AD'!I17</f>
        <v>619847.75273230788</v>
      </c>
      <c r="G61" s="399" t="str">
        <f>"Statement AD; Line "&amp;'Stmt AD'!A17</f>
        <v>Statement AD; Line 7</v>
      </c>
      <c r="H61" s="210">
        <f t="shared" si="1"/>
        <v>51</v>
      </c>
    </row>
    <row r="62" spans="1:10">
      <c r="A62" s="210">
        <f t="shared" si="0"/>
        <v>52</v>
      </c>
      <c r="B62" s="6" t="s">
        <v>418</v>
      </c>
      <c r="E62" s="401">
        <f>'Stmt AD'!I19</f>
        <v>13144129.127553528</v>
      </c>
      <c r="G62" s="399" t="str">
        <f>"Statement AD; Line "&amp;'Stmt AD'!A19</f>
        <v>Statement AD; Line 9</v>
      </c>
      <c r="H62" s="210">
        <f t="shared" si="1"/>
        <v>52</v>
      </c>
    </row>
    <row r="63" spans="1:10">
      <c r="A63" s="210">
        <f t="shared" si="0"/>
        <v>53</v>
      </c>
      <c r="B63" s="348" t="s">
        <v>195</v>
      </c>
      <c r="E63" s="397">
        <v>0</v>
      </c>
      <c r="G63" s="210" t="s">
        <v>301</v>
      </c>
      <c r="H63" s="210">
        <f t="shared" si="1"/>
        <v>53</v>
      </c>
    </row>
    <row r="64" spans="1:10">
      <c r="A64" s="210">
        <f t="shared" si="0"/>
        <v>54</v>
      </c>
      <c r="B64" s="6" t="s">
        <v>419</v>
      </c>
      <c r="E64" s="401">
        <f>'Stmt AD'!I27</f>
        <v>307709.05060500081</v>
      </c>
      <c r="G64" s="399" t="str">
        <f>"Statement AD; Line "&amp;'Stmt AD'!A27</f>
        <v>Statement AD; Line 17</v>
      </c>
      <c r="H64" s="210">
        <f t="shared" si="1"/>
        <v>54</v>
      </c>
    </row>
    <row r="65" spans="1:9">
      <c r="A65" s="210">
        <f t="shared" si="0"/>
        <v>55</v>
      </c>
      <c r="B65" s="6" t="s">
        <v>420</v>
      </c>
      <c r="E65" s="878">
        <f>'Stmt AD'!I29</f>
        <v>1970965.34285345</v>
      </c>
      <c r="G65" s="399" t="str">
        <f>"Statement AD; Line "&amp;'Stmt AD'!A29</f>
        <v>Statement AD; Line 19</v>
      </c>
      <c r="H65" s="210">
        <f t="shared" si="1"/>
        <v>55</v>
      </c>
    </row>
    <row r="66" spans="1:9" ht="16.5" thickBot="1">
      <c r="A66" s="210">
        <f t="shared" si="0"/>
        <v>56</v>
      </c>
      <c r="B66" s="6" t="s">
        <v>421</v>
      </c>
      <c r="E66" s="1066">
        <f>SUM(E58:E65)</f>
        <v>25681731.280984417</v>
      </c>
      <c r="G66" s="210" t="str">
        <f>"Sum Lines "&amp;A58&amp;" thru "&amp;A65</f>
        <v>Sum Lines 48 thru 55</v>
      </c>
      <c r="H66" s="210">
        <f t="shared" si="1"/>
        <v>56</v>
      </c>
      <c r="I66" s="348"/>
    </row>
    <row r="67" spans="1:9" ht="16.5" thickTop="1">
      <c r="A67" s="210">
        <f t="shared" si="0"/>
        <v>57</v>
      </c>
      <c r="E67" s="325"/>
      <c r="G67" s="210"/>
      <c r="H67" s="210">
        <f t="shared" si="1"/>
        <v>57</v>
      </c>
    </row>
    <row r="68" spans="1:9" ht="19.5" thickBot="1">
      <c r="A68" s="210">
        <f t="shared" si="0"/>
        <v>58</v>
      </c>
      <c r="B68" s="6" t="s">
        <v>422</v>
      </c>
      <c r="E68" s="402">
        <f>E56/E66</f>
        <v>0.36196897442365172</v>
      </c>
      <c r="G68" s="210" t="str">
        <f>"Line "&amp;A56&amp;" / Line "&amp;A66</f>
        <v>Line 46 / Line 56</v>
      </c>
      <c r="H68" s="210">
        <f t="shared" si="1"/>
        <v>58</v>
      </c>
      <c r="I68" s="348"/>
    </row>
    <row r="69" spans="1:9" ht="16.5" thickTop="1">
      <c r="B69" s="348" t="s">
        <v>183</v>
      </c>
      <c r="E69" s="403"/>
      <c r="G69" s="210"/>
      <c r="H69" s="210"/>
    </row>
    <row r="70" spans="1:9">
      <c r="B70" s="6"/>
      <c r="E70" s="403"/>
      <c r="F70" s="403"/>
      <c r="G70" s="210"/>
      <c r="H70" s="210"/>
    </row>
    <row r="71" spans="1:9" ht="18.75">
      <c r="A71" s="404">
        <v>1</v>
      </c>
      <c r="B71" s="6" t="str">
        <f>"Used to allocate property insurance in conformance with the TO"&amp;Automation!B1&amp;" Formula Rate Mechanism."</f>
        <v>Used to allocate property insurance in conformance with the TO6 Formula Rate Mechanism.</v>
      </c>
      <c r="H71" s="210"/>
    </row>
    <row r="72" spans="1:9">
      <c r="B72" s="348"/>
      <c r="E72" s="325"/>
      <c r="F72" s="325"/>
      <c r="G72" s="210"/>
      <c r="H72" s="210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5" right="0.5" top="0.5" bottom="0.5" header="0.25" footer="0.25"/>
  <pageSetup scale="50" orientation="portrait" r:id="rId1"/>
  <headerFooter scaleWithDoc="0">
    <oddFooter>&amp;C&amp;"Times New Roman,Regular"&amp;10AH</oddFooter>
  </headerFooter>
  <customProperties>
    <customPr name="_pios_id" r:id="rId2"/>
  </customPropertie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2:J69"/>
  <sheetViews>
    <sheetView zoomScale="80" zoomScaleNormal="80" workbookViewId="0">
      <selection activeCell="C68" sqref="C68"/>
    </sheetView>
  </sheetViews>
  <sheetFormatPr defaultColWidth="10" defaultRowHeight="15.75"/>
  <cols>
    <col min="1" max="1" width="5.42578125" style="656" customWidth="1"/>
    <col min="2" max="2" width="11.140625" style="644" customWidth="1"/>
    <col min="3" max="3" width="69.42578125" style="644" customWidth="1"/>
    <col min="4" max="4" width="18.5703125" style="644" customWidth="1"/>
    <col min="5" max="5" width="5.42578125" style="656" customWidth="1"/>
    <col min="6" max="7" width="10" style="644"/>
    <col min="8" max="8" width="14" style="644" customWidth="1"/>
    <col min="9" max="16384" width="10" style="644"/>
  </cols>
  <sheetData>
    <row r="2" spans="1:10">
      <c r="A2" s="643"/>
      <c r="B2" s="1344" t="s">
        <v>0</v>
      </c>
      <c r="C2" s="1344"/>
      <c r="D2" s="1344"/>
      <c r="E2" s="470"/>
      <c r="F2" s="209"/>
      <c r="G2" s="456"/>
      <c r="H2" s="456"/>
      <c r="I2" s="456"/>
      <c r="J2" s="456"/>
    </row>
    <row r="3" spans="1:10">
      <c r="A3" s="496"/>
      <c r="B3" s="1360" t="str">
        <f>Automation!B3&amp;" Citizens Direct Maintenance"</f>
        <v>2025 Citizens Direct Maintenance</v>
      </c>
      <c r="C3" s="1360"/>
      <c r="D3" s="1360"/>
      <c r="E3" s="497"/>
      <c r="F3" s="456"/>
      <c r="G3" s="456"/>
      <c r="H3" s="456"/>
      <c r="I3" s="456"/>
      <c r="J3" s="456"/>
    </row>
    <row r="4" spans="1:10">
      <c r="A4" s="95"/>
      <c r="B4" s="1331" t="str">
        <f>" 12 Months Ending December 31, "&amp;Automation!$B$3</f>
        <v xml:space="preserve"> 12 Months Ending December 31, 2025</v>
      </c>
      <c r="C4" s="1331"/>
      <c r="D4" s="1331"/>
      <c r="E4" s="94"/>
      <c r="F4" s="62"/>
      <c r="G4" s="1172"/>
      <c r="H4" s="62"/>
      <c r="I4" s="62"/>
      <c r="J4" s="62"/>
    </row>
    <row r="5" spans="1:10">
      <c r="A5" s="95"/>
      <c r="B5" s="1361" t="s">
        <v>3</v>
      </c>
      <c r="C5" s="1361"/>
      <c r="D5" s="1361"/>
      <c r="E5" s="94"/>
      <c r="F5" s="62"/>
      <c r="G5" s="62"/>
      <c r="H5" s="62"/>
      <c r="I5" s="62"/>
      <c r="J5" s="62"/>
    </row>
    <row r="6" spans="1:10" ht="16.5" thickBot="1">
      <c r="A6" s="94"/>
      <c r="B6" s="76"/>
      <c r="C6" s="76"/>
      <c r="D6" s="76"/>
      <c r="E6" s="94"/>
      <c r="F6" s="62"/>
      <c r="G6" s="62"/>
      <c r="H6" s="62"/>
      <c r="I6" s="62"/>
      <c r="J6" s="62"/>
    </row>
    <row r="7" spans="1:10">
      <c r="A7" s="645" t="s">
        <v>4</v>
      </c>
      <c r="B7" s="879" t="s">
        <v>423</v>
      </c>
      <c r="C7" s="880"/>
      <c r="D7" s="881"/>
      <c r="E7" s="645" t="s">
        <v>4</v>
      </c>
    </row>
    <row r="8" spans="1:10">
      <c r="A8" s="645" t="s">
        <v>5</v>
      </c>
      <c r="B8" s="970" t="s">
        <v>255</v>
      </c>
      <c r="C8" s="882" t="s">
        <v>256</v>
      </c>
      <c r="D8" s="971" t="s">
        <v>7</v>
      </c>
      <c r="E8" s="645" t="s">
        <v>5</v>
      </c>
    </row>
    <row r="9" spans="1:10">
      <c r="A9" s="645">
        <v>1</v>
      </c>
      <c r="B9" s="1210" t="s">
        <v>1015</v>
      </c>
      <c r="C9" s="1209" t="s">
        <v>986</v>
      </c>
      <c r="D9" s="1211">
        <v>0.33703</v>
      </c>
      <c r="E9" s="645">
        <v>1</v>
      </c>
    </row>
    <row r="10" spans="1:10">
      <c r="A10" s="645">
        <f>A9+1</f>
        <v>2</v>
      </c>
      <c r="B10" s="646" t="s">
        <v>1016</v>
      </c>
      <c r="C10" s="647" t="s">
        <v>876</v>
      </c>
      <c r="D10" s="774">
        <v>1.43519</v>
      </c>
      <c r="E10" s="645">
        <f>A10</f>
        <v>2</v>
      </c>
      <c r="G10" s="1173"/>
    </row>
    <row r="11" spans="1:10">
      <c r="A11" s="645">
        <f>A10+1</f>
        <v>3</v>
      </c>
      <c r="B11" s="646" t="s">
        <v>1017</v>
      </c>
      <c r="C11" s="647" t="s">
        <v>877</v>
      </c>
      <c r="D11" s="774">
        <v>20.007080000000002</v>
      </c>
      <c r="E11" s="645">
        <f t="shared" ref="E11:E59" si="0">A11</f>
        <v>3</v>
      </c>
    </row>
    <row r="12" spans="1:10">
      <c r="A12" s="645">
        <f t="shared" ref="A12:A59" si="1">A11+1</f>
        <v>4</v>
      </c>
      <c r="B12" s="646" t="s">
        <v>1018</v>
      </c>
      <c r="C12" s="647" t="s">
        <v>987</v>
      </c>
      <c r="D12" s="774">
        <v>1.21184</v>
      </c>
      <c r="E12" s="645">
        <f t="shared" si="0"/>
        <v>4</v>
      </c>
    </row>
    <row r="13" spans="1:10">
      <c r="A13" s="645">
        <f t="shared" si="1"/>
        <v>5</v>
      </c>
      <c r="B13" s="646" t="s">
        <v>1019</v>
      </c>
      <c r="C13" s="647" t="s">
        <v>878</v>
      </c>
      <c r="D13" s="774">
        <v>45.45035</v>
      </c>
      <c r="E13" s="645">
        <f t="shared" si="0"/>
        <v>5</v>
      </c>
    </row>
    <row r="14" spans="1:10">
      <c r="A14" s="645">
        <f t="shared" si="1"/>
        <v>6</v>
      </c>
      <c r="B14" s="646" t="s">
        <v>1020</v>
      </c>
      <c r="C14" s="647" t="s">
        <v>988</v>
      </c>
      <c r="D14" s="774">
        <v>1.2392000000000001</v>
      </c>
      <c r="E14" s="645">
        <f t="shared" si="0"/>
        <v>6</v>
      </c>
    </row>
    <row r="15" spans="1:10">
      <c r="A15" s="645">
        <f t="shared" si="1"/>
        <v>7</v>
      </c>
      <c r="B15" s="646" t="s">
        <v>1021</v>
      </c>
      <c r="C15" s="647" t="s">
        <v>1059</v>
      </c>
      <c r="D15" s="774">
        <v>4.6339899999999998</v>
      </c>
      <c r="E15" s="645">
        <f t="shared" si="0"/>
        <v>7</v>
      </c>
    </row>
    <row r="16" spans="1:10">
      <c r="A16" s="645">
        <f>A15+1</f>
        <v>8</v>
      </c>
      <c r="B16" s="646" t="s">
        <v>1022</v>
      </c>
      <c r="C16" s="647" t="s">
        <v>1060</v>
      </c>
      <c r="D16" s="774">
        <v>0.88099000000000005</v>
      </c>
      <c r="E16" s="645">
        <f t="shared" si="0"/>
        <v>8</v>
      </c>
    </row>
    <row r="17" spans="1:5">
      <c r="A17" s="645">
        <f t="shared" si="1"/>
        <v>9</v>
      </c>
      <c r="B17" s="646" t="s">
        <v>1023</v>
      </c>
      <c r="C17" s="647" t="s">
        <v>989</v>
      </c>
      <c r="D17" s="774">
        <v>29.719150000000003</v>
      </c>
      <c r="E17" s="645">
        <f t="shared" si="0"/>
        <v>9</v>
      </c>
    </row>
    <row r="18" spans="1:5">
      <c r="A18" s="645">
        <f t="shared" si="1"/>
        <v>10</v>
      </c>
      <c r="B18" s="646" t="s">
        <v>1024</v>
      </c>
      <c r="C18" s="647" t="s">
        <v>1000</v>
      </c>
      <c r="D18" s="774">
        <v>19.198169999999998</v>
      </c>
      <c r="E18" s="645">
        <f t="shared" si="0"/>
        <v>10</v>
      </c>
    </row>
    <row r="19" spans="1:5">
      <c r="A19" s="645">
        <f t="shared" si="1"/>
        <v>11</v>
      </c>
      <c r="B19" s="646" t="s">
        <v>1025</v>
      </c>
      <c r="C19" s="647" t="s">
        <v>833</v>
      </c>
      <c r="D19" s="774">
        <v>0.29813999999999996</v>
      </c>
      <c r="E19" s="645">
        <f t="shared" si="0"/>
        <v>11</v>
      </c>
    </row>
    <row r="20" spans="1:5">
      <c r="A20" s="645">
        <f t="shared" si="1"/>
        <v>12</v>
      </c>
      <c r="B20" s="646" t="s">
        <v>1026</v>
      </c>
      <c r="C20" s="647" t="s">
        <v>424</v>
      </c>
      <c r="D20" s="774">
        <v>39.331699999999998</v>
      </c>
      <c r="E20" s="645">
        <f t="shared" si="0"/>
        <v>12</v>
      </c>
    </row>
    <row r="21" spans="1:5">
      <c r="A21" s="645">
        <f t="shared" si="1"/>
        <v>13</v>
      </c>
      <c r="B21" s="646" t="s">
        <v>1027</v>
      </c>
      <c r="C21" s="647" t="s">
        <v>1001</v>
      </c>
      <c r="D21" s="774">
        <v>1.4731400000000001</v>
      </c>
      <c r="E21" s="645">
        <f t="shared" si="0"/>
        <v>13</v>
      </c>
    </row>
    <row r="22" spans="1:5">
      <c r="A22" s="645">
        <f t="shared" si="1"/>
        <v>14</v>
      </c>
      <c r="B22" s="646" t="s">
        <v>1028</v>
      </c>
      <c r="C22" s="647" t="s">
        <v>1002</v>
      </c>
      <c r="D22" s="774">
        <v>9.485809999999999</v>
      </c>
      <c r="E22" s="645">
        <f t="shared" si="0"/>
        <v>14</v>
      </c>
    </row>
    <row r="23" spans="1:5">
      <c r="A23" s="645">
        <f t="shared" si="1"/>
        <v>15</v>
      </c>
      <c r="B23" s="646" t="s">
        <v>1029</v>
      </c>
      <c r="C23" s="647" t="s">
        <v>990</v>
      </c>
      <c r="D23" s="774">
        <v>-0.18540000000000001</v>
      </c>
      <c r="E23" s="645">
        <f t="shared" si="0"/>
        <v>15</v>
      </c>
    </row>
    <row r="24" spans="1:5">
      <c r="A24" s="645">
        <f t="shared" si="1"/>
        <v>16</v>
      </c>
      <c r="B24" s="646" t="s">
        <v>1030</v>
      </c>
      <c r="C24" s="647" t="s">
        <v>834</v>
      </c>
      <c r="D24" s="774">
        <v>7.1332800000000001</v>
      </c>
      <c r="E24" s="645">
        <f t="shared" si="0"/>
        <v>16</v>
      </c>
    </row>
    <row r="25" spans="1:5">
      <c r="A25" s="645">
        <f t="shared" si="1"/>
        <v>17</v>
      </c>
      <c r="B25" s="646" t="s">
        <v>1031</v>
      </c>
      <c r="C25" s="647" t="s">
        <v>425</v>
      </c>
      <c r="D25" s="774">
        <v>0.69294</v>
      </c>
      <c r="E25" s="645">
        <f t="shared" si="0"/>
        <v>17</v>
      </c>
    </row>
    <row r="26" spans="1:5">
      <c r="A26" s="645">
        <f t="shared" si="1"/>
        <v>18</v>
      </c>
      <c r="B26" s="646" t="s">
        <v>1032</v>
      </c>
      <c r="C26" s="647" t="s">
        <v>835</v>
      </c>
      <c r="D26" s="774">
        <v>3.5630000000000002E-2</v>
      </c>
      <c r="E26" s="645">
        <f t="shared" si="0"/>
        <v>18</v>
      </c>
    </row>
    <row r="27" spans="1:5">
      <c r="A27" s="645">
        <f t="shared" si="1"/>
        <v>19</v>
      </c>
      <c r="B27" s="646" t="s">
        <v>1033</v>
      </c>
      <c r="C27" s="647" t="s">
        <v>836</v>
      </c>
      <c r="D27" s="774">
        <v>4.5039999999999997E-2</v>
      </c>
      <c r="E27" s="645">
        <f t="shared" si="0"/>
        <v>19</v>
      </c>
    </row>
    <row r="28" spans="1:5">
      <c r="A28" s="645">
        <f t="shared" si="1"/>
        <v>20</v>
      </c>
      <c r="B28" s="646" t="s">
        <v>1034</v>
      </c>
      <c r="C28" s="647" t="s">
        <v>1003</v>
      </c>
      <c r="D28" s="774">
        <v>2.1700000000000001E-3</v>
      </c>
      <c r="E28" s="645">
        <f t="shared" si="0"/>
        <v>20</v>
      </c>
    </row>
    <row r="29" spans="1:5">
      <c r="A29" s="645">
        <f t="shared" si="1"/>
        <v>21</v>
      </c>
      <c r="B29" s="646" t="s">
        <v>1035</v>
      </c>
      <c r="C29" s="647" t="s">
        <v>837</v>
      </c>
      <c r="D29" s="774">
        <v>5.5740400000000001</v>
      </c>
      <c r="E29" s="645">
        <f t="shared" si="0"/>
        <v>21</v>
      </c>
    </row>
    <row r="30" spans="1:5">
      <c r="A30" s="645">
        <f t="shared" si="1"/>
        <v>22</v>
      </c>
      <c r="B30" s="646" t="s">
        <v>1036</v>
      </c>
      <c r="C30" s="647" t="s">
        <v>838</v>
      </c>
      <c r="D30" s="774">
        <v>4.9479999999999996E-2</v>
      </c>
      <c r="E30" s="645">
        <f t="shared" si="0"/>
        <v>22</v>
      </c>
    </row>
    <row r="31" spans="1:5">
      <c r="A31" s="645">
        <f t="shared" si="1"/>
        <v>23</v>
      </c>
      <c r="B31" s="646" t="s">
        <v>1037</v>
      </c>
      <c r="C31" s="647" t="s">
        <v>839</v>
      </c>
      <c r="D31" s="774">
        <v>4.1356899999999994</v>
      </c>
      <c r="E31" s="645">
        <f t="shared" si="0"/>
        <v>23</v>
      </c>
    </row>
    <row r="32" spans="1:5">
      <c r="A32" s="645">
        <f t="shared" si="1"/>
        <v>24</v>
      </c>
      <c r="B32" s="646" t="s">
        <v>1038</v>
      </c>
      <c r="C32" s="647" t="s">
        <v>840</v>
      </c>
      <c r="D32" s="774">
        <v>0.27777999999999997</v>
      </c>
      <c r="E32" s="645">
        <f t="shared" si="0"/>
        <v>24</v>
      </c>
    </row>
    <row r="33" spans="1:5">
      <c r="A33" s="645">
        <f t="shared" si="1"/>
        <v>25</v>
      </c>
      <c r="B33" s="646" t="s">
        <v>1039</v>
      </c>
      <c r="C33" s="647" t="s">
        <v>1061</v>
      </c>
      <c r="D33" s="774">
        <v>9.0354899999999994</v>
      </c>
      <c r="E33" s="645">
        <f t="shared" si="0"/>
        <v>25</v>
      </c>
    </row>
    <row r="34" spans="1:5">
      <c r="A34" s="645">
        <f t="shared" si="1"/>
        <v>26</v>
      </c>
      <c r="B34" s="646" t="s">
        <v>1040</v>
      </c>
      <c r="C34" s="647" t="s">
        <v>841</v>
      </c>
      <c r="D34" s="774">
        <v>3.8044199999999999</v>
      </c>
      <c r="E34" s="645">
        <f t="shared" si="0"/>
        <v>26</v>
      </c>
    </row>
    <row r="35" spans="1:5">
      <c r="A35" s="645">
        <f t="shared" si="1"/>
        <v>27</v>
      </c>
      <c r="B35" s="646" t="s">
        <v>1041</v>
      </c>
      <c r="C35" s="647" t="s">
        <v>426</v>
      </c>
      <c r="D35" s="774">
        <v>0.17421999999999999</v>
      </c>
      <c r="E35" s="645">
        <f t="shared" si="0"/>
        <v>27</v>
      </c>
    </row>
    <row r="36" spans="1:5">
      <c r="A36" s="645">
        <f t="shared" si="1"/>
        <v>28</v>
      </c>
      <c r="B36" s="646" t="s">
        <v>1042</v>
      </c>
      <c r="C36" s="647" t="s">
        <v>427</v>
      </c>
      <c r="D36" s="774">
        <v>0.29037000000000002</v>
      </c>
      <c r="E36" s="645">
        <f t="shared" si="0"/>
        <v>28</v>
      </c>
    </row>
    <row r="37" spans="1:5">
      <c r="A37" s="645">
        <f t="shared" si="1"/>
        <v>29</v>
      </c>
      <c r="B37" s="646" t="s">
        <v>1043</v>
      </c>
      <c r="C37" s="647" t="s">
        <v>428</v>
      </c>
      <c r="D37" s="774">
        <v>8.1000000000000006E-4</v>
      </c>
      <c r="E37" s="645">
        <f t="shared" si="0"/>
        <v>29</v>
      </c>
    </row>
    <row r="38" spans="1:5">
      <c r="A38" s="645">
        <f t="shared" si="1"/>
        <v>30</v>
      </c>
      <c r="B38" s="646" t="s">
        <v>1044</v>
      </c>
      <c r="C38" s="647" t="s">
        <v>429</v>
      </c>
      <c r="D38" s="774">
        <v>1.0400000000000001E-3</v>
      </c>
      <c r="E38" s="645">
        <f t="shared" si="0"/>
        <v>30</v>
      </c>
    </row>
    <row r="39" spans="1:5">
      <c r="A39" s="645">
        <f t="shared" si="1"/>
        <v>31</v>
      </c>
      <c r="B39" s="646" t="s">
        <v>1045</v>
      </c>
      <c r="C39" s="647" t="s">
        <v>1004</v>
      </c>
      <c r="D39" s="774">
        <v>1.3000000000000002E-4</v>
      </c>
      <c r="E39" s="645">
        <f t="shared" si="0"/>
        <v>31</v>
      </c>
    </row>
    <row r="40" spans="1:5">
      <c r="A40" s="645">
        <f t="shared" si="1"/>
        <v>32</v>
      </c>
      <c r="B40" s="646" t="s">
        <v>1046</v>
      </c>
      <c r="C40" s="647" t="s">
        <v>430</v>
      </c>
      <c r="D40" s="774">
        <v>0.12609999999999999</v>
      </c>
      <c r="E40" s="645">
        <f t="shared" si="0"/>
        <v>32</v>
      </c>
    </row>
    <row r="41" spans="1:5">
      <c r="A41" s="645">
        <f t="shared" si="1"/>
        <v>33</v>
      </c>
      <c r="B41" s="646" t="s">
        <v>1047</v>
      </c>
      <c r="C41" s="647" t="s">
        <v>431</v>
      </c>
      <c r="D41" s="774">
        <v>0.10093000000000001</v>
      </c>
      <c r="E41" s="645">
        <f t="shared" si="0"/>
        <v>33</v>
      </c>
    </row>
    <row r="42" spans="1:5">
      <c r="A42" s="645">
        <f t="shared" si="1"/>
        <v>34</v>
      </c>
      <c r="B42" s="646" t="s">
        <v>1048</v>
      </c>
      <c r="C42" s="647" t="s">
        <v>432</v>
      </c>
      <c r="D42" s="774">
        <v>7.0000000000000001E-3</v>
      </c>
      <c r="E42" s="645">
        <f t="shared" si="0"/>
        <v>34</v>
      </c>
    </row>
    <row r="43" spans="1:5">
      <c r="A43" s="645">
        <f t="shared" si="1"/>
        <v>35</v>
      </c>
      <c r="B43" s="646" t="s">
        <v>1049</v>
      </c>
      <c r="C43" s="647" t="s">
        <v>842</v>
      </c>
      <c r="D43" s="774">
        <v>0.22066999999999998</v>
      </c>
      <c r="E43" s="645">
        <f t="shared" si="0"/>
        <v>35</v>
      </c>
    </row>
    <row r="44" spans="1:5">
      <c r="A44" s="645">
        <f t="shared" si="1"/>
        <v>36</v>
      </c>
      <c r="B44" s="646" t="s">
        <v>1050</v>
      </c>
      <c r="C44" s="647" t="s">
        <v>843</v>
      </c>
      <c r="D44" s="774">
        <v>9.2920000000000003E-2</v>
      </c>
      <c r="E44" s="645">
        <f t="shared" si="0"/>
        <v>36</v>
      </c>
    </row>
    <row r="45" spans="1:5">
      <c r="A45" s="645">
        <f t="shared" si="1"/>
        <v>37</v>
      </c>
      <c r="B45" s="646" t="s">
        <v>1051</v>
      </c>
      <c r="C45" s="647" t="s">
        <v>844</v>
      </c>
      <c r="D45" s="774">
        <v>0.32736999999999999</v>
      </c>
      <c r="E45" s="645">
        <f t="shared" si="0"/>
        <v>37</v>
      </c>
    </row>
    <row r="46" spans="1:5">
      <c r="A46" s="645">
        <f t="shared" si="1"/>
        <v>38</v>
      </c>
      <c r="B46" s="646" t="s">
        <v>1052</v>
      </c>
      <c r="C46" s="647" t="s">
        <v>1005</v>
      </c>
      <c r="D46" s="774">
        <v>2.4460000000000003E-2</v>
      </c>
      <c r="E46" s="645">
        <f t="shared" si="0"/>
        <v>38</v>
      </c>
    </row>
    <row r="47" spans="1:5">
      <c r="A47" s="645">
        <f t="shared" si="1"/>
        <v>39</v>
      </c>
      <c r="B47" s="646" t="s">
        <v>1053</v>
      </c>
      <c r="C47" s="647" t="s">
        <v>845</v>
      </c>
      <c r="D47" s="774">
        <v>8.9840000000000003E-2</v>
      </c>
      <c r="E47" s="645">
        <f t="shared" si="0"/>
        <v>39</v>
      </c>
    </row>
    <row r="48" spans="1:5">
      <c r="A48" s="645">
        <f t="shared" si="1"/>
        <v>40</v>
      </c>
      <c r="B48" s="646" t="s">
        <v>1054</v>
      </c>
      <c r="C48" s="647" t="s">
        <v>846</v>
      </c>
      <c r="D48" s="774">
        <v>0.71977999999999998</v>
      </c>
      <c r="E48" s="645">
        <f t="shared" si="0"/>
        <v>40</v>
      </c>
    </row>
    <row r="49" spans="1:5">
      <c r="A49" s="645">
        <f t="shared" si="1"/>
        <v>41</v>
      </c>
      <c r="B49" s="646" t="s">
        <v>1055</v>
      </c>
      <c r="C49" s="647" t="s">
        <v>847</v>
      </c>
      <c r="D49" s="774">
        <v>0.24828</v>
      </c>
      <c r="E49" s="645">
        <f t="shared" si="0"/>
        <v>41</v>
      </c>
    </row>
    <row r="50" spans="1:5">
      <c r="A50" s="645">
        <f t="shared" si="1"/>
        <v>42</v>
      </c>
      <c r="B50" s="646" t="s">
        <v>1056</v>
      </c>
      <c r="C50" s="647" t="s">
        <v>991</v>
      </c>
      <c r="D50" s="774">
        <v>0.37448000000000004</v>
      </c>
      <c r="E50" s="645">
        <f t="shared" si="0"/>
        <v>42</v>
      </c>
    </row>
    <row r="51" spans="1:5">
      <c r="A51" s="645">
        <f t="shared" si="1"/>
        <v>43</v>
      </c>
      <c r="B51" s="646" t="s">
        <v>1057</v>
      </c>
      <c r="C51" s="647" t="s">
        <v>848</v>
      </c>
      <c r="D51" s="774">
        <v>0.11206999999999999</v>
      </c>
      <c r="E51" s="645">
        <f t="shared" si="0"/>
        <v>43</v>
      </c>
    </row>
    <row r="52" spans="1:5">
      <c r="A52" s="645">
        <f t="shared" si="1"/>
        <v>44</v>
      </c>
      <c r="B52" s="646" t="s">
        <v>1058</v>
      </c>
      <c r="C52" s="647" t="s">
        <v>849</v>
      </c>
      <c r="D52" s="774">
        <v>2.7285700000000004</v>
      </c>
      <c r="E52" s="645">
        <f t="shared" si="0"/>
        <v>44</v>
      </c>
    </row>
    <row r="53" spans="1:5">
      <c r="A53" s="645">
        <f t="shared" si="1"/>
        <v>45</v>
      </c>
      <c r="B53" s="646"/>
      <c r="C53" s="647"/>
      <c r="D53" s="774"/>
      <c r="E53" s="645">
        <f t="shared" si="0"/>
        <v>45</v>
      </c>
    </row>
    <row r="54" spans="1:5">
      <c r="A54" s="645">
        <f t="shared" si="1"/>
        <v>46</v>
      </c>
      <c r="B54" s="646"/>
      <c r="C54" s="647"/>
      <c r="D54" s="774"/>
      <c r="E54" s="645">
        <f t="shared" si="0"/>
        <v>46</v>
      </c>
    </row>
    <row r="55" spans="1:5">
      <c r="A55" s="645">
        <f t="shared" si="1"/>
        <v>47</v>
      </c>
      <c r="B55" s="646"/>
      <c r="C55" s="647"/>
      <c r="D55" s="774"/>
      <c r="E55" s="645">
        <f t="shared" si="0"/>
        <v>47</v>
      </c>
    </row>
    <row r="56" spans="1:5">
      <c r="A56" s="645">
        <f t="shared" si="1"/>
        <v>48</v>
      </c>
      <c r="B56" s="646"/>
      <c r="C56" s="647"/>
      <c r="D56" s="972"/>
      <c r="E56" s="645">
        <f t="shared" si="0"/>
        <v>48</v>
      </c>
    </row>
    <row r="57" spans="1:5">
      <c r="A57" s="645">
        <f t="shared" si="1"/>
        <v>49</v>
      </c>
      <c r="B57" s="648"/>
      <c r="C57" s="649"/>
      <c r="D57" s="884"/>
      <c r="E57" s="645">
        <f t="shared" si="0"/>
        <v>49</v>
      </c>
    </row>
    <row r="58" spans="1:5" ht="19.5" thickBot="1">
      <c r="A58" s="645">
        <f t="shared" si="1"/>
        <v>50</v>
      </c>
      <c r="B58" s="650" t="s">
        <v>433</v>
      </c>
      <c r="C58" s="651"/>
      <c r="D58" s="652">
        <f>SUM(D9:D56)</f>
        <v>210.94138000000001</v>
      </c>
      <c r="E58" s="645">
        <f t="shared" si="0"/>
        <v>50</v>
      </c>
    </row>
    <row r="59" spans="1:5" ht="17.25" thickTop="1" thickBot="1">
      <c r="A59" s="645">
        <f t="shared" si="1"/>
        <v>51</v>
      </c>
      <c r="B59" s="653"/>
      <c r="C59" s="654"/>
      <c r="D59" s="655"/>
      <c r="E59" s="645">
        <f t="shared" si="0"/>
        <v>51</v>
      </c>
    </row>
    <row r="60" spans="1:5">
      <c r="D60" s="657"/>
    </row>
    <row r="61" spans="1:5">
      <c r="D61" s="657"/>
    </row>
    <row r="62" spans="1:5" ht="18.75">
      <c r="A62" s="658">
        <v>1</v>
      </c>
      <c r="B62" s="659" t="s">
        <v>434</v>
      </c>
      <c r="C62" s="659"/>
    </row>
    <row r="63" spans="1:5" ht="18.75">
      <c r="A63" s="658"/>
      <c r="B63" s="659" t="s">
        <v>435</v>
      </c>
      <c r="C63" s="659"/>
    </row>
    <row r="64" spans="1:5" ht="18.75">
      <c r="A64" s="658">
        <v>2</v>
      </c>
      <c r="B64" s="659" t="s">
        <v>858</v>
      </c>
      <c r="C64" s="659"/>
    </row>
    <row r="66" spans="3:3">
      <c r="C66" s="95"/>
    </row>
    <row r="67" spans="3:3">
      <c r="C67" s="659"/>
    </row>
    <row r="68" spans="3:3">
      <c r="C68" s="659"/>
    </row>
    <row r="69" spans="3:3">
      <c r="C69" s="659"/>
    </row>
  </sheetData>
  <mergeCells count="4">
    <mergeCell ref="B2:D2"/>
    <mergeCell ref="B3:D3"/>
    <mergeCell ref="B4:D4"/>
    <mergeCell ref="B5:D5"/>
  </mergeCells>
  <printOptions horizontalCentered="1"/>
  <pageMargins left="0.5" right="0.5" top="0.5" bottom="0.5" header="0.25" footer="0.25"/>
  <pageSetup scale="73" orientation="portrait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428"/>
  <sheetViews>
    <sheetView zoomScale="75" zoomScaleNormal="75" zoomScalePageLayoutView="90" workbookViewId="0">
      <selection activeCell="G45" sqref="G45"/>
    </sheetView>
  </sheetViews>
  <sheetFormatPr defaultColWidth="13.42578125" defaultRowHeight="15.75"/>
  <cols>
    <col min="1" max="1" width="5.42578125" style="190" customWidth="1"/>
    <col min="2" max="2" width="8.5703125" style="1228" customWidth="1"/>
    <col min="3" max="3" width="65.5703125" style="190" customWidth="1"/>
    <col min="4" max="4" width="16.85546875" style="190" customWidth="1"/>
    <col min="5" max="5" width="16.85546875" style="416" customWidth="1"/>
    <col min="6" max="6" width="18.42578125" style="190" bestFit="1" customWidth="1"/>
    <col min="7" max="7" width="49.140625" style="190" customWidth="1"/>
    <col min="8" max="8" width="5.42578125" style="190" customWidth="1"/>
    <col min="9" max="16384" width="13.42578125" style="190"/>
  </cols>
  <sheetData>
    <row r="1" spans="1:11">
      <c r="A1" s="209"/>
    </row>
    <row r="2" spans="1:11" s="209" customFormat="1">
      <c r="B2" s="1344" t="s">
        <v>0</v>
      </c>
      <c r="C2" s="1344"/>
      <c r="D2" s="1344"/>
      <c r="E2" s="1344"/>
      <c r="F2" s="1344"/>
      <c r="G2" s="1344"/>
      <c r="H2" s="470"/>
    </row>
    <row r="3" spans="1:11" s="209" customFormat="1">
      <c r="B3" s="1344" t="s">
        <v>436</v>
      </c>
      <c r="C3" s="1344"/>
      <c r="D3" s="1344"/>
      <c r="E3" s="1344"/>
      <c r="F3" s="1344"/>
      <c r="G3" s="1344"/>
      <c r="H3" s="1229"/>
    </row>
    <row r="4" spans="1:11" s="209" customFormat="1">
      <c r="B4" s="1344" t="str">
        <f>" 12 Months Ending December 31, "&amp;Automation!$B$3</f>
        <v xml:space="preserve"> 12 Months Ending December 31, 2025</v>
      </c>
      <c r="C4" s="1344"/>
      <c r="D4" s="1344"/>
      <c r="E4" s="1344"/>
      <c r="F4" s="1344"/>
      <c r="G4" s="1344"/>
      <c r="H4" s="1229"/>
      <c r="J4"/>
    </row>
    <row r="5" spans="1:11" s="209" customFormat="1">
      <c r="B5" s="1342" t="s">
        <v>3</v>
      </c>
      <c r="C5" s="1342"/>
      <c r="D5" s="1342"/>
      <c r="E5" s="1342"/>
      <c r="F5" s="1342"/>
      <c r="G5" s="1342"/>
      <c r="H5" s="1229"/>
    </row>
    <row r="6" spans="1:11" ht="16.5" thickBot="1">
      <c r="A6" s="1230"/>
      <c r="B6" s="1231"/>
      <c r="C6" s="1232"/>
      <c r="D6" s="1232"/>
      <c r="E6" s="1233"/>
      <c r="F6" s="1232"/>
      <c r="G6" s="1232"/>
      <c r="H6" s="1232"/>
    </row>
    <row r="7" spans="1:11" s="209" customFormat="1">
      <c r="A7" s="190"/>
      <c r="B7" s="1234"/>
      <c r="C7" s="1235"/>
      <c r="D7" s="885" t="s">
        <v>77</v>
      </c>
      <c r="E7" s="1236" t="s">
        <v>78</v>
      </c>
      <c r="F7" s="885" t="s">
        <v>854</v>
      </c>
      <c r="G7" s="1237"/>
      <c r="H7" s="190"/>
    </row>
    <row r="8" spans="1:11" s="209" customFormat="1">
      <c r="A8" s="210" t="s">
        <v>4</v>
      </c>
      <c r="B8" s="1238" t="s">
        <v>372</v>
      </c>
      <c r="D8" s="211" t="s">
        <v>80</v>
      </c>
      <c r="E8" s="211" t="s">
        <v>437</v>
      </c>
      <c r="F8" s="211" t="s">
        <v>80</v>
      </c>
      <c r="G8" s="212"/>
      <c r="H8" s="210" t="s">
        <v>4</v>
      </c>
    </row>
    <row r="9" spans="1:11" s="209" customFormat="1">
      <c r="A9" s="210" t="s">
        <v>5</v>
      </c>
      <c r="B9" s="1239" t="s">
        <v>438</v>
      </c>
      <c r="C9" s="864" t="s">
        <v>256</v>
      </c>
      <c r="D9" s="1240" t="s">
        <v>439</v>
      </c>
      <c r="E9" s="1240" t="s">
        <v>440</v>
      </c>
      <c r="F9" s="1240" t="s">
        <v>441</v>
      </c>
      <c r="G9" s="1241" t="s">
        <v>8</v>
      </c>
      <c r="H9" s="210" t="s">
        <v>5</v>
      </c>
    </row>
    <row r="10" spans="1:11" s="209" customFormat="1">
      <c r="A10" s="210"/>
      <c r="B10" s="1242"/>
      <c r="C10" s="1243" t="s">
        <v>442</v>
      </c>
      <c r="D10" s="1244"/>
      <c r="E10" s="1244"/>
      <c r="F10" s="1244"/>
      <c r="G10" s="1245"/>
      <c r="H10" s="210"/>
      <c r="J10" s="190"/>
      <c r="K10" s="190"/>
    </row>
    <row r="11" spans="1:11" s="209" customFormat="1">
      <c r="A11" s="210">
        <v>1</v>
      </c>
      <c r="B11" s="1216">
        <v>560</v>
      </c>
      <c r="C11" s="190" t="s">
        <v>443</v>
      </c>
      <c r="D11" s="795">
        <v>16350.804</v>
      </c>
      <c r="E11" s="795">
        <f>E51</f>
        <v>112.02455</v>
      </c>
      <c r="F11" s="795">
        <f>D11-E11</f>
        <v>16238.77945</v>
      </c>
      <c r="G11" s="1246" t="s">
        <v>890</v>
      </c>
      <c r="H11" s="210">
        <f>A11</f>
        <v>1</v>
      </c>
      <c r="J11" s="341"/>
      <c r="K11" s="190"/>
    </row>
    <row r="12" spans="1:11" s="209" customFormat="1">
      <c r="A12" s="210">
        <f>A11+1</f>
        <v>2</v>
      </c>
      <c r="B12" s="1216">
        <v>561.1</v>
      </c>
      <c r="C12" s="190" t="s">
        <v>444</v>
      </c>
      <c r="D12" s="797">
        <v>589.39499999999998</v>
      </c>
      <c r="E12" s="797">
        <v>0</v>
      </c>
      <c r="F12" s="797">
        <f>D12-E12</f>
        <v>589.39499999999998</v>
      </c>
      <c r="G12" s="1246" t="s">
        <v>891</v>
      </c>
      <c r="H12" s="210">
        <f>H11+1</f>
        <v>2</v>
      </c>
      <c r="J12" s="341"/>
      <c r="K12" s="190"/>
    </row>
    <row r="13" spans="1:11" s="209" customFormat="1">
      <c r="A13" s="210">
        <f t="shared" ref="A13:A73" si="0">A12+1</f>
        <v>3</v>
      </c>
      <c r="B13" s="1216">
        <v>561.20000000000005</v>
      </c>
      <c r="C13" s="190" t="s">
        <v>445</v>
      </c>
      <c r="D13" s="797">
        <v>1790.047</v>
      </c>
      <c r="E13" s="797">
        <v>0</v>
      </c>
      <c r="F13" s="797">
        <f t="shared" ref="F13:F24" si="1">D13-E13</f>
        <v>1790.047</v>
      </c>
      <c r="G13" s="1246" t="s">
        <v>892</v>
      </c>
      <c r="H13" s="210">
        <f t="shared" ref="H13:H73" si="2">H12+1</f>
        <v>3</v>
      </c>
      <c r="J13" s="341"/>
      <c r="K13" s="190"/>
    </row>
    <row r="14" spans="1:11" s="209" customFormat="1">
      <c r="A14" s="210">
        <f t="shared" si="0"/>
        <v>4</v>
      </c>
      <c r="B14" s="1216">
        <v>561.29999999999995</v>
      </c>
      <c r="C14" s="190" t="s">
        <v>446</v>
      </c>
      <c r="D14" s="797">
        <v>407.45699999999999</v>
      </c>
      <c r="E14" s="797">
        <v>0</v>
      </c>
      <c r="F14" s="797">
        <f t="shared" si="1"/>
        <v>407.45699999999999</v>
      </c>
      <c r="G14" s="1246" t="s">
        <v>893</v>
      </c>
      <c r="H14" s="210">
        <f t="shared" si="2"/>
        <v>4</v>
      </c>
      <c r="J14" s="341"/>
      <c r="K14" s="190"/>
    </row>
    <row r="15" spans="1:11" s="209" customFormat="1">
      <c r="A15" s="210">
        <f t="shared" si="0"/>
        <v>5</v>
      </c>
      <c r="B15" s="1216">
        <v>561.4</v>
      </c>
      <c r="C15" s="190" t="s">
        <v>447</v>
      </c>
      <c r="D15" s="797">
        <v>2615.1480000000001</v>
      </c>
      <c r="E15" s="797">
        <f>E52</f>
        <v>2615.1482700000001</v>
      </c>
      <c r="F15" s="797">
        <f t="shared" si="1"/>
        <v>-2.7000000000043656E-4</v>
      </c>
      <c r="G15" s="1246" t="s">
        <v>894</v>
      </c>
      <c r="H15" s="210">
        <f t="shared" si="2"/>
        <v>5</v>
      </c>
      <c r="J15" s="341"/>
      <c r="K15" s="190"/>
    </row>
    <row r="16" spans="1:11" s="209" customFormat="1">
      <c r="A16" s="210">
        <f t="shared" si="0"/>
        <v>6</v>
      </c>
      <c r="B16" s="1216">
        <v>561.5</v>
      </c>
      <c r="C16" s="190" t="s">
        <v>448</v>
      </c>
      <c r="D16" s="797">
        <v>104.676</v>
      </c>
      <c r="E16" s="797">
        <v>0</v>
      </c>
      <c r="F16" s="797">
        <f t="shared" si="1"/>
        <v>104.676</v>
      </c>
      <c r="G16" s="1246" t="s">
        <v>895</v>
      </c>
      <c r="H16" s="210">
        <f t="shared" si="2"/>
        <v>6</v>
      </c>
      <c r="J16" s="341"/>
      <c r="K16" s="190"/>
    </row>
    <row r="17" spans="1:11" s="209" customFormat="1">
      <c r="A17" s="210">
        <f t="shared" si="0"/>
        <v>7</v>
      </c>
      <c r="B17" s="1216">
        <v>561.6</v>
      </c>
      <c r="C17" s="190" t="s">
        <v>449</v>
      </c>
      <c r="D17" s="797">
        <v>0</v>
      </c>
      <c r="E17" s="797">
        <v>0</v>
      </c>
      <c r="F17" s="797">
        <f t="shared" si="1"/>
        <v>0</v>
      </c>
      <c r="G17" s="1246" t="s">
        <v>896</v>
      </c>
      <c r="H17" s="210">
        <f t="shared" si="2"/>
        <v>7</v>
      </c>
      <c r="J17" s="341"/>
      <c r="K17" s="190"/>
    </row>
    <row r="18" spans="1:11" s="209" customFormat="1">
      <c r="A18" s="210">
        <f t="shared" si="0"/>
        <v>8</v>
      </c>
      <c r="B18" s="1216">
        <v>561.70000000000005</v>
      </c>
      <c r="C18" s="190" t="s">
        <v>450</v>
      </c>
      <c r="D18" s="797">
        <v>0</v>
      </c>
      <c r="E18" s="797">
        <v>0</v>
      </c>
      <c r="F18" s="797">
        <f t="shared" si="1"/>
        <v>0</v>
      </c>
      <c r="G18" s="1247" t="s">
        <v>897</v>
      </c>
      <c r="H18" s="210">
        <f t="shared" si="2"/>
        <v>8</v>
      </c>
      <c r="J18" s="341"/>
      <c r="K18" s="190"/>
    </row>
    <row r="19" spans="1:11" s="209" customFormat="1">
      <c r="A19" s="210">
        <f t="shared" si="0"/>
        <v>9</v>
      </c>
      <c r="B19" s="1216">
        <v>561.79999999999995</v>
      </c>
      <c r="C19" s="190" t="s">
        <v>451</v>
      </c>
      <c r="D19" s="797">
        <v>2283.1880000000001</v>
      </c>
      <c r="E19" s="797">
        <f>E53</f>
        <v>1345.1913</v>
      </c>
      <c r="F19" s="797">
        <f t="shared" si="1"/>
        <v>937.99670000000015</v>
      </c>
      <c r="G19" s="1247" t="s">
        <v>898</v>
      </c>
      <c r="H19" s="210">
        <f t="shared" si="2"/>
        <v>9</v>
      </c>
      <c r="J19" s="341"/>
      <c r="K19" s="190"/>
    </row>
    <row r="20" spans="1:11" s="209" customFormat="1" ht="18.75">
      <c r="A20" s="210">
        <f t="shared" si="0"/>
        <v>10</v>
      </c>
      <c r="B20" s="1216">
        <v>562</v>
      </c>
      <c r="C20" s="190" t="s">
        <v>452</v>
      </c>
      <c r="D20" s="797">
        <v>10741.927</v>
      </c>
      <c r="E20" s="797">
        <f>E54</f>
        <v>10741.927</v>
      </c>
      <c r="F20" s="797">
        <f t="shared" si="1"/>
        <v>0</v>
      </c>
      <c r="G20" s="1247" t="s">
        <v>899</v>
      </c>
      <c r="H20" s="210">
        <f t="shared" si="2"/>
        <v>10</v>
      </c>
      <c r="I20" s="1248"/>
      <c r="J20" s="341"/>
      <c r="K20" s="190"/>
    </row>
    <row r="21" spans="1:11" s="209" customFormat="1">
      <c r="A21" s="210">
        <f t="shared" si="0"/>
        <v>11</v>
      </c>
      <c r="B21" s="1216">
        <v>563</v>
      </c>
      <c r="C21" s="190" t="s">
        <v>453</v>
      </c>
      <c r="D21" s="797">
        <v>7985.0609999999997</v>
      </c>
      <c r="E21" s="797">
        <v>0</v>
      </c>
      <c r="F21" s="797">
        <f t="shared" si="1"/>
        <v>7985.0609999999997</v>
      </c>
      <c r="G21" s="1247" t="s">
        <v>900</v>
      </c>
      <c r="H21" s="210">
        <f t="shared" si="2"/>
        <v>11</v>
      </c>
      <c r="I21" s="1249"/>
      <c r="J21" s="341"/>
      <c r="K21" s="190"/>
    </row>
    <row r="22" spans="1:11" s="209" customFormat="1" ht="18.75">
      <c r="A22" s="210">
        <f t="shared" si="0"/>
        <v>12</v>
      </c>
      <c r="B22" s="1216">
        <v>564</v>
      </c>
      <c r="C22" s="190" t="s">
        <v>994</v>
      </c>
      <c r="D22" s="797">
        <v>0</v>
      </c>
      <c r="E22" s="797">
        <f>E55</f>
        <v>0</v>
      </c>
      <c r="F22" s="797">
        <f t="shared" si="1"/>
        <v>0</v>
      </c>
      <c r="G22" s="1247" t="s">
        <v>901</v>
      </c>
      <c r="H22" s="210">
        <f t="shared" si="2"/>
        <v>12</v>
      </c>
      <c r="J22" s="341"/>
      <c r="K22" s="190"/>
    </row>
    <row r="23" spans="1:11" s="209" customFormat="1">
      <c r="A23" s="210">
        <f t="shared" si="0"/>
        <v>13</v>
      </c>
      <c r="B23" s="1216">
        <v>565</v>
      </c>
      <c r="C23" s="190" t="s">
        <v>454</v>
      </c>
      <c r="D23" s="797">
        <v>0</v>
      </c>
      <c r="E23" s="797">
        <f>E56</f>
        <v>0</v>
      </c>
      <c r="F23" s="797">
        <f t="shared" si="1"/>
        <v>0</v>
      </c>
      <c r="G23" s="1247" t="s">
        <v>902</v>
      </c>
      <c r="H23" s="210">
        <f t="shared" si="2"/>
        <v>13</v>
      </c>
      <c r="J23" s="341"/>
      <c r="K23" s="190"/>
    </row>
    <row r="24" spans="1:11" s="209" customFormat="1">
      <c r="A24" s="210">
        <f t="shared" si="0"/>
        <v>14</v>
      </c>
      <c r="B24" s="1216">
        <v>566</v>
      </c>
      <c r="C24" s="190" t="s">
        <v>455</v>
      </c>
      <c r="D24" s="797">
        <v>5249.6149999999998</v>
      </c>
      <c r="E24" s="797">
        <f>E62</f>
        <v>-7133.1540700000005</v>
      </c>
      <c r="F24" s="797">
        <f t="shared" si="1"/>
        <v>12382.76907</v>
      </c>
      <c r="G24" s="1247" t="s">
        <v>903</v>
      </c>
      <c r="H24" s="210">
        <f t="shared" si="2"/>
        <v>14</v>
      </c>
      <c r="J24" s="341"/>
      <c r="K24" s="190"/>
    </row>
    <row r="25" spans="1:11" s="209" customFormat="1">
      <c r="A25" s="210">
        <f t="shared" si="0"/>
        <v>15</v>
      </c>
      <c r="B25" s="1216">
        <v>567</v>
      </c>
      <c r="C25" s="190" t="s">
        <v>456</v>
      </c>
      <c r="D25" s="973">
        <v>3976.8820000000001</v>
      </c>
      <c r="E25" s="973">
        <v>0</v>
      </c>
      <c r="F25" s="973">
        <f>D25-E25</f>
        <v>3976.8820000000001</v>
      </c>
      <c r="G25" s="1247" t="s">
        <v>904</v>
      </c>
      <c r="H25" s="210">
        <f t="shared" si="2"/>
        <v>15</v>
      </c>
      <c r="J25" s="341"/>
      <c r="K25" s="190"/>
    </row>
    <row r="26" spans="1:11" s="209" customFormat="1">
      <c r="A26" s="210">
        <f t="shared" si="0"/>
        <v>16</v>
      </c>
      <c r="B26" s="1216"/>
      <c r="C26" s="190"/>
      <c r="D26" s="797"/>
      <c r="E26" s="797"/>
      <c r="F26" s="797"/>
      <c r="G26" s="1246"/>
      <c r="H26" s="210">
        <f t="shared" si="2"/>
        <v>16</v>
      </c>
      <c r="J26" s="190"/>
      <c r="K26" s="190"/>
    </row>
    <row r="27" spans="1:11" s="209" customFormat="1" ht="16.5" thickBot="1">
      <c r="A27" s="210">
        <f t="shared" si="0"/>
        <v>17</v>
      </c>
      <c r="B27" s="1250"/>
      <c r="C27" s="1251" t="s">
        <v>457</v>
      </c>
      <c r="D27" s="214">
        <f>SUM(D11:D25)</f>
        <v>52094.19999999999</v>
      </c>
      <c r="E27" s="214">
        <f>SUM(E11:E25)</f>
        <v>7681.1370499999994</v>
      </c>
      <c r="F27" s="214">
        <f>SUM(F11:F25)</f>
        <v>44413.062949999992</v>
      </c>
      <c r="G27" s="1252" t="str">
        <f>"Sum Lines "&amp;A11&amp;" thru "&amp;A25</f>
        <v>Sum Lines 1 thru 15</v>
      </c>
      <c r="H27" s="210">
        <f t="shared" si="2"/>
        <v>17</v>
      </c>
      <c r="J27" s="775"/>
      <c r="K27" s="190"/>
    </row>
    <row r="28" spans="1:11" s="209" customFormat="1">
      <c r="A28" s="210">
        <f t="shared" si="0"/>
        <v>18</v>
      </c>
      <c r="B28" s="1253"/>
      <c r="C28" s="190"/>
      <c r="D28" s="215"/>
      <c r="E28" s="215"/>
      <c r="F28" s="215"/>
      <c r="G28" s="1247"/>
      <c r="H28" s="210">
        <f t="shared" si="2"/>
        <v>18</v>
      </c>
      <c r="J28" s="190"/>
      <c r="K28" s="190"/>
    </row>
    <row r="29" spans="1:11" s="209" customFormat="1">
      <c r="A29" s="210">
        <f t="shared" si="0"/>
        <v>19</v>
      </c>
      <c r="B29" s="1242"/>
      <c r="C29" s="1243" t="s">
        <v>458</v>
      </c>
      <c r="D29" s="215"/>
      <c r="E29" s="215"/>
      <c r="F29" s="215"/>
      <c r="G29" s="1247"/>
      <c r="H29" s="210">
        <f t="shared" si="2"/>
        <v>19</v>
      </c>
      <c r="J29" s="190"/>
      <c r="K29" s="190"/>
    </row>
    <row r="30" spans="1:11" s="209" customFormat="1">
      <c r="A30" s="210">
        <f t="shared" si="0"/>
        <v>20</v>
      </c>
      <c r="B30" s="1216">
        <v>568</v>
      </c>
      <c r="C30" s="190" t="s">
        <v>459</v>
      </c>
      <c r="D30" s="795">
        <v>3327.1379999999999</v>
      </c>
      <c r="E30" s="795">
        <v>0</v>
      </c>
      <c r="F30" s="795">
        <f t="shared" ref="F30:F31" si="3">D30-E30</f>
        <v>3327.1379999999999</v>
      </c>
      <c r="G30" s="1247" t="s">
        <v>905</v>
      </c>
      <c r="H30" s="210">
        <f t="shared" si="2"/>
        <v>20</v>
      </c>
      <c r="J30" s="190"/>
      <c r="K30" s="190"/>
    </row>
    <row r="31" spans="1:11" s="209" customFormat="1">
      <c r="A31" s="210">
        <f t="shared" si="0"/>
        <v>21</v>
      </c>
      <c r="B31" s="1216">
        <v>569</v>
      </c>
      <c r="C31" s="190" t="s">
        <v>460</v>
      </c>
      <c r="D31" s="797">
        <v>392.358</v>
      </c>
      <c r="E31" s="797">
        <v>0</v>
      </c>
      <c r="F31" s="797">
        <f t="shared" si="3"/>
        <v>392.358</v>
      </c>
      <c r="G31" s="1247" t="s">
        <v>906</v>
      </c>
      <c r="H31" s="210">
        <f t="shared" si="2"/>
        <v>21</v>
      </c>
      <c r="J31" s="190"/>
      <c r="K31" s="190"/>
    </row>
    <row r="32" spans="1:11" s="209" customFormat="1">
      <c r="A32" s="210">
        <f t="shared" si="0"/>
        <v>22</v>
      </c>
      <c r="B32" s="1216">
        <v>569.1</v>
      </c>
      <c r="C32" s="190" t="s">
        <v>461</v>
      </c>
      <c r="D32" s="797">
        <v>1025.991</v>
      </c>
      <c r="E32" s="797">
        <v>0</v>
      </c>
      <c r="F32" s="797">
        <f>D32-E32</f>
        <v>1025.991</v>
      </c>
      <c r="G32" s="1247" t="s">
        <v>907</v>
      </c>
      <c r="H32" s="210">
        <f t="shared" si="2"/>
        <v>22</v>
      </c>
      <c r="J32" s="190"/>
      <c r="K32" s="190"/>
    </row>
    <row r="33" spans="1:11" s="209" customFormat="1">
      <c r="A33" s="210">
        <f t="shared" si="0"/>
        <v>23</v>
      </c>
      <c r="B33" s="1216">
        <v>569.20000000000005</v>
      </c>
      <c r="C33" s="190" t="s">
        <v>462</v>
      </c>
      <c r="D33" s="797">
        <v>3226.54</v>
      </c>
      <c r="E33" s="797">
        <v>0</v>
      </c>
      <c r="F33" s="797">
        <f t="shared" ref="F33:F35" si="4">D33-E33</f>
        <v>3226.54</v>
      </c>
      <c r="G33" s="1247" t="s">
        <v>908</v>
      </c>
      <c r="H33" s="210">
        <f t="shared" si="2"/>
        <v>23</v>
      </c>
      <c r="J33" s="190"/>
      <c r="K33" s="190"/>
    </row>
    <row r="34" spans="1:11" s="209" customFormat="1">
      <c r="A34" s="210">
        <f t="shared" si="0"/>
        <v>24</v>
      </c>
      <c r="B34" s="1216">
        <v>569.29999999999995</v>
      </c>
      <c r="C34" s="190" t="s">
        <v>463</v>
      </c>
      <c r="D34" s="797">
        <v>5.5E-2</v>
      </c>
      <c r="E34" s="797">
        <v>0</v>
      </c>
      <c r="F34" s="797">
        <f t="shared" si="4"/>
        <v>5.5E-2</v>
      </c>
      <c r="G34" s="1247" t="s">
        <v>909</v>
      </c>
      <c r="H34" s="210">
        <f t="shared" si="2"/>
        <v>24</v>
      </c>
      <c r="J34" s="190"/>
      <c r="K34" s="190"/>
    </row>
    <row r="35" spans="1:11" s="209" customFormat="1">
      <c r="A35" s="210">
        <f t="shared" si="0"/>
        <v>25</v>
      </c>
      <c r="B35" s="1216">
        <v>569.4</v>
      </c>
      <c r="C35" s="190" t="s">
        <v>464</v>
      </c>
      <c r="D35" s="797">
        <v>131.63300000000001</v>
      </c>
      <c r="E35" s="797">
        <v>0</v>
      </c>
      <c r="F35" s="797">
        <f t="shared" si="4"/>
        <v>131.63300000000001</v>
      </c>
      <c r="G35" s="1247" t="s">
        <v>910</v>
      </c>
      <c r="H35" s="210">
        <f t="shared" si="2"/>
        <v>25</v>
      </c>
      <c r="J35" s="190"/>
      <c r="K35" s="190"/>
    </row>
    <row r="36" spans="1:11" s="209" customFormat="1" ht="18.75">
      <c r="A36" s="210">
        <f t="shared" si="0"/>
        <v>26</v>
      </c>
      <c r="B36" s="1216">
        <v>570</v>
      </c>
      <c r="C36" s="190" t="s">
        <v>965</v>
      </c>
      <c r="D36" s="797">
        <v>20255.937000000002</v>
      </c>
      <c r="E36" s="797">
        <f>E63</f>
        <v>20255.937000000002</v>
      </c>
      <c r="F36" s="797">
        <f>D36-E36</f>
        <v>0</v>
      </c>
      <c r="G36" s="1247" t="s">
        <v>911</v>
      </c>
      <c r="H36" s="210">
        <f t="shared" si="2"/>
        <v>26</v>
      </c>
      <c r="J36" s="190"/>
      <c r="K36" s="190"/>
    </row>
    <row r="37" spans="1:11" s="209" customFormat="1" ht="18.75">
      <c r="A37" s="210">
        <f t="shared" si="0"/>
        <v>27</v>
      </c>
      <c r="B37" s="1216">
        <v>571</v>
      </c>
      <c r="C37" s="190" t="s">
        <v>1086</v>
      </c>
      <c r="D37" s="797">
        <v>27559.614000000001</v>
      </c>
      <c r="E37" s="797">
        <f>E64</f>
        <v>27559.614000000001</v>
      </c>
      <c r="F37" s="797">
        <f t="shared" ref="F37:F38" si="5">D37-E37</f>
        <v>0</v>
      </c>
      <c r="G37" s="1247" t="s">
        <v>912</v>
      </c>
      <c r="H37" s="210">
        <f t="shared" si="2"/>
        <v>27</v>
      </c>
      <c r="J37" s="190"/>
      <c r="K37" s="190"/>
    </row>
    <row r="38" spans="1:11" s="209" customFormat="1" ht="18.75">
      <c r="A38" s="210">
        <f t="shared" si="0"/>
        <v>28</v>
      </c>
      <c r="B38" s="1216">
        <v>572</v>
      </c>
      <c r="C38" s="190" t="s">
        <v>466</v>
      </c>
      <c r="D38" s="797">
        <v>1212.9069999999999</v>
      </c>
      <c r="E38" s="797">
        <f>E65</f>
        <v>1212.9069999999999</v>
      </c>
      <c r="F38" s="797">
        <f t="shared" si="5"/>
        <v>0</v>
      </c>
      <c r="G38" s="1246" t="s">
        <v>913</v>
      </c>
      <c r="H38" s="210">
        <f t="shared" si="2"/>
        <v>28</v>
      </c>
      <c r="J38" s="190"/>
      <c r="K38" s="190"/>
    </row>
    <row r="39" spans="1:11" s="209" customFormat="1">
      <c r="A39" s="210">
        <f t="shared" si="0"/>
        <v>29</v>
      </c>
      <c r="B39" s="1216">
        <v>573</v>
      </c>
      <c r="C39" s="190" t="s">
        <v>467</v>
      </c>
      <c r="D39" s="973">
        <v>-0.36599999999999999</v>
      </c>
      <c r="E39" s="973">
        <v>0</v>
      </c>
      <c r="F39" s="973">
        <f>D39-E39</f>
        <v>-0.36599999999999999</v>
      </c>
      <c r="G39" s="1246" t="s">
        <v>914</v>
      </c>
      <c r="H39" s="210">
        <f t="shared" si="2"/>
        <v>29</v>
      </c>
      <c r="J39" s="190"/>
      <c r="K39" s="190"/>
    </row>
    <row r="40" spans="1:11" s="209" customFormat="1">
      <c r="A40" s="210">
        <f t="shared" si="0"/>
        <v>30</v>
      </c>
      <c r="B40" s="1216"/>
      <c r="C40" s="190"/>
      <c r="D40" s="974"/>
      <c r="E40" s="797"/>
      <c r="F40" s="974"/>
      <c r="G40" s="1246"/>
      <c r="H40" s="210">
        <f t="shared" si="2"/>
        <v>30</v>
      </c>
      <c r="J40" s="190"/>
      <c r="K40" s="190"/>
    </row>
    <row r="41" spans="1:11" s="209" customFormat="1">
      <c r="A41" s="210">
        <f t="shared" si="0"/>
        <v>31</v>
      </c>
      <c r="B41" s="1253"/>
      <c r="C41" s="1254" t="s">
        <v>468</v>
      </c>
      <c r="D41" s="795">
        <f>SUM(D30:D39)</f>
        <v>57131.807000000001</v>
      </c>
      <c r="E41" s="795">
        <f>SUM(E30:E39)</f>
        <v>49028.458000000006</v>
      </c>
      <c r="F41" s="795">
        <f>SUM(F30:F39)</f>
        <v>8103.3490000000002</v>
      </c>
      <c r="G41" s="1246" t="str">
        <f>"Sum Lines "&amp;A30&amp;" thru "&amp;A39</f>
        <v>Sum Lines 20 thru 29</v>
      </c>
      <c r="H41" s="210">
        <f t="shared" si="2"/>
        <v>31</v>
      </c>
      <c r="J41" s="190"/>
      <c r="K41" s="190"/>
    </row>
    <row r="42" spans="1:11" s="209" customFormat="1">
      <c r="A42" s="210">
        <f t="shared" si="0"/>
        <v>32</v>
      </c>
      <c r="B42" s="1253"/>
      <c r="C42" s="190"/>
      <c r="D42" s="975"/>
      <c r="E42" s="975"/>
      <c r="F42" s="975"/>
      <c r="G42" s="1246"/>
      <c r="H42" s="210">
        <f t="shared" si="2"/>
        <v>32</v>
      </c>
      <c r="J42" s="190"/>
      <c r="K42" s="190"/>
    </row>
    <row r="43" spans="1:11" s="209" customFormat="1" ht="16.5" thickBot="1">
      <c r="A43" s="210">
        <f t="shared" si="0"/>
        <v>33</v>
      </c>
      <c r="B43" s="1238"/>
      <c r="C43" s="209" t="s">
        <v>469</v>
      </c>
      <c r="D43" s="217">
        <f>D27+D41</f>
        <v>109226.00699999998</v>
      </c>
      <c r="E43" s="217">
        <f>+E27+E41</f>
        <v>56709.595050000004</v>
      </c>
      <c r="F43" s="217">
        <f>+F27+F41</f>
        <v>52516.411949999994</v>
      </c>
      <c r="G43" s="1246" t="str">
        <f>"Line "&amp;A27&amp;" + Line "&amp;A41</f>
        <v>Line 17 + Line 31</v>
      </c>
      <c r="H43" s="210">
        <f t="shared" si="2"/>
        <v>33</v>
      </c>
      <c r="J43" s="190"/>
      <c r="K43" s="190"/>
    </row>
    <row r="44" spans="1:11" s="209" customFormat="1" ht="16.5" thickTop="1">
      <c r="A44" s="210">
        <f t="shared" si="0"/>
        <v>34</v>
      </c>
      <c r="B44" s="1238"/>
      <c r="D44" s="221"/>
      <c r="E44" s="221"/>
      <c r="F44" s="221"/>
      <c r="G44" s="1246"/>
      <c r="H44" s="210">
        <f t="shared" si="2"/>
        <v>34</v>
      </c>
      <c r="J44" s="190"/>
      <c r="K44" s="190"/>
    </row>
    <row r="45" spans="1:11" s="209" customFormat="1" ht="18.75">
      <c r="A45" s="210">
        <f t="shared" si="0"/>
        <v>35</v>
      </c>
      <c r="B45" s="1216">
        <v>413</v>
      </c>
      <c r="C45" s="190" t="s">
        <v>470</v>
      </c>
      <c r="D45" s="973">
        <v>787.56431999999995</v>
      </c>
      <c r="E45" s="973">
        <v>0</v>
      </c>
      <c r="F45" s="973">
        <f>D45-E45</f>
        <v>787.56431999999995</v>
      </c>
      <c r="G45" s="247"/>
      <c r="H45" s="210">
        <f t="shared" si="2"/>
        <v>35</v>
      </c>
      <c r="J45" s="341"/>
      <c r="K45" s="190"/>
    </row>
    <row r="46" spans="1:11" s="209" customFormat="1">
      <c r="A46" s="210">
        <f t="shared" si="0"/>
        <v>36</v>
      </c>
      <c r="B46" s="1238"/>
      <c r="D46" s="221"/>
      <c r="E46" s="221"/>
      <c r="F46" s="221"/>
      <c r="G46" s="1246"/>
      <c r="H46" s="210">
        <f t="shared" si="2"/>
        <v>36</v>
      </c>
      <c r="J46" s="190"/>
      <c r="K46" s="190"/>
    </row>
    <row r="47" spans="1:11" s="209" customFormat="1" ht="16.5" thickBot="1">
      <c r="A47" s="210">
        <f t="shared" si="0"/>
        <v>37</v>
      </c>
      <c r="B47" s="1238"/>
      <c r="C47" s="209" t="s">
        <v>471</v>
      </c>
      <c r="D47" s="217">
        <f>D43+D45</f>
        <v>110013.57131999999</v>
      </c>
      <c r="E47" s="217">
        <f>E43+E45</f>
        <v>56709.595050000004</v>
      </c>
      <c r="F47" s="217">
        <f>F43+F45</f>
        <v>53303.976269999992</v>
      </c>
      <c r="G47" s="1246" t="str">
        <f>"Line "&amp;A43&amp;" + Line "&amp;A45</f>
        <v>Line 33 + Line 35</v>
      </c>
      <c r="H47" s="210">
        <f t="shared" si="2"/>
        <v>37</v>
      </c>
      <c r="J47" s="190"/>
      <c r="K47" s="190"/>
    </row>
    <row r="48" spans="1:11" ht="17.25" thickTop="1" thickBot="1">
      <c r="A48" s="210">
        <f t="shared" si="0"/>
        <v>38</v>
      </c>
      <c r="B48" s="1255"/>
      <c r="C48" s="866"/>
      <c r="D48" s="1256"/>
      <c r="E48" s="218"/>
      <c r="F48" s="1256"/>
      <c r="G48" s="219"/>
      <c r="H48" s="210">
        <f t="shared" si="2"/>
        <v>38</v>
      </c>
    </row>
    <row r="49" spans="1:10">
      <c r="A49" s="210">
        <f t="shared" si="0"/>
        <v>39</v>
      </c>
      <c r="B49" s="1257"/>
      <c r="D49" s="1258"/>
      <c r="E49" s="216"/>
      <c r="F49" s="1258"/>
      <c r="G49" s="220"/>
      <c r="H49" s="210">
        <f t="shared" si="2"/>
        <v>39</v>
      </c>
    </row>
    <row r="50" spans="1:10" s="3" customFormat="1">
      <c r="A50" s="210">
        <f t="shared" si="0"/>
        <v>40</v>
      </c>
      <c r="B50" s="1259" t="s">
        <v>472</v>
      </c>
      <c r="D50" s="10"/>
      <c r="E50" s="9"/>
      <c r="F50" s="10"/>
      <c r="G50" s="1260"/>
      <c r="H50" s="210">
        <f t="shared" si="2"/>
        <v>40</v>
      </c>
    </row>
    <row r="51" spans="1:10" s="3" customFormat="1">
      <c r="A51" s="210">
        <f t="shared" si="0"/>
        <v>41</v>
      </c>
      <c r="B51" s="1257" t="s">
        <v>473</v>
      </c>
      <c r="C51" s="190" t="s">
        <v>474</v>
      </c>
      <c r="D51" s="1258"/>
      <c r="E51" s="775">
        <v>112.02455</v>
      </c>
      <c r="F51" s="10"/>
      <c r="G51" s="1260"/>
      <c r="H51" s="210">
        <f t="shared" si="2"/>
        <v>41</v>
      </c>
      <c r="J51" s="1175"/>
    </row>
    <row r="52" spans="1:10" s="3" customFormat="1">
      <c r="A52" s="210">
        <f t="shared" si="0"/>
        <v>42</v>
      </c>
      <c r="B52" s="1257" t="s">
        <v>879</v>
      </c>
      <c r="C52" s="190" t="s">
        <v>475</v>
      </c>
      <c r="D52" s="1258"/>
      <c r="E52" s="391">
        <v>2615.1482700000001</v>
      </c>
      <c r="F52" s="10"/>
      <c r="G52" s="1260"/>
      <c r="H52" s="210">
        <f t="shared" si="2"/>
        <v>42</v>
      </c>
      <c r="J52" s="699"/>
    </row>
    <row r="53" spans="1:10" s="3" customFormat="1">
      <c r="A53" s="210">
        <f t="shared" si="0"/>
        <v>43</v>
      </c>
      <c r="B53" s="1257">
        <v>561.79999999999995</v>
      </c>
      <c r="C53" s="190" t="s">
        <v>476</v>
      </c>
      <c r="D53" s="1258"/>
      <c r="E53" s="391">
        <v>1345.1913</v>
      </c>
      <c r="F53" s="10"/>
      <c r="G53" s="1260"/>
      <c r="H53" s="210">
        <f t="shared" si="2"/>
        <v>43</v>
      </c>
    </row>
    <row r="54" spans="1:10" s="3" customFormat="1" ht="18.75">
      <c r="A54" s="210">
        <f t="shared" si="0"/>
        <v>44</v>
      </c>
      <c r="B54" s="1257">
        <v>562</v>
      </c>
      <c r="C54" s="190" t="s">
        <v>452</v>
      </c>
      <c r="D54" s="1258"/>
      <c r="E54" s="391">
        <f>D20</f>
        <v>10741.927</v>
      </c>
      <c r="F54" s="10"/>
      <c r="G54" s="1260"/>
      <c r="H54" s="210">
        <f t="shared" si="2"/>
        <v>44</v>
      </c>
      <c r="J54" s="699"/>
    </row>
    <row r="55" spans="1:10" s="3" customFormat="1" ht="18.75">
      <c r="A55" s="210">
        <f t="shared" si="0"/>
        <v>45</v>
      </c>
      <c r="B55" s="1257">
        <v>564</v>
      </c>
      <c r="C55" s="190" t="s">
        <v>993</v>
      </c>
      <c r="D55" s="1258"/>
      <c r="E55" s="391">
        <f>D22</f>
        <v>0</v>
      </c>
      <c r="F55" s="10"/>
      <c r="G55" s="1260"/>
      <c r="H55" s="210">
        <f t="shared" si="2"/>
        <v>45</v>
      </c>
    </row>
    <row r="56" spans="1:10" s="3" customFormat="1">
      <c r="A56" s="210">
        <f t="shared" si="0"/>
        <v>46</v>
      </c>
      <c r="B56" s="1257">
        <v>565</v>
      </c>
      <c r="C56" s="190" t="s">
        <v>477</v>
      </c>
      <c r="D56" s="1258"/>
      <c r="E56" s="391">
        <v>0</v>
      </c>
      <c r="F56" s="10"/>
      <c r="G56" s="1260"/>
      <c r="H56" s="210">
        <f t="shared" si="2"/>
        <v>46</v>
      </c>
    </row>
    <row r="57" spans="1:10" s="3" customFormat="1">
      <c r="A57" s="210">
        <f t="shared" si="0"/>
        <v>47</v>
      </c>
      <c r="B57" s="1257" t="s">
        <v>880</v>
      </c>
      <c r="C57" s="3" t="s">
        <v>979</v>
      </c>
      <c r="E57" s="391"/>
      <c r="F57" s="10"/>
      <c r="G57" s="1260"/>
      <c r="H57" s="210">
        <f t="shared" si="2"/>
        <v>47</v>
      </c>
    </row>
    <row r="58" spans="1:10" s="3" customFormat="1">
      <c r="A58" s="210">
        <f t="shared" si="0"/>
        <v>48</v>
      </c>
      <c r="B58" s="1257"/>
      <c r="C58" s="190" t="s">
        <v>980</v>
      </c>
      <c r="D58" s="775">
        <v>0</v>
      </c>
      <c r="E58" s="391"/>
      <c r="F58" s="10"/>
      <c r="G58" s="1260"/>
      <c r="H58" s="210">
        <f t="shared" si="2"/>
        <v>48</v>
      </c>
    </row>
    <row r="59" spans="1:10" s="3" customFormat="1">
      <c r="A59" s="210">
        <f t="shared" si="0"/>
        <v>49</v>
      </c>
      <c r="B59" s="1257"/>
      <c r="C59" s="190" t="s">
        <v>981</v>
      </c>
      <c r="D59" s="391">
        <v>0</v>
      </c>
      <c r="E59" s="391"/>
      <c r="F59" s="10"/>
      <c r="G59" s="1260"/>
      <c r="H59" s="210">
        <f t="shared" si="2"/>
        <v>49</v>
      </c>
    </row>
    <row r="60" spans="1:10" s="3" customFormat="1">
      <c r="A60" s="210">
        <f t="shared" si="0"/>
        <v>50</v>
      </c>
      <c r="B60" s="1257"/>
      <c r="C60" s="190" t="s">
        <v>982</v>
      </c>
      <c r="D60" s="391">
        <v>482.14753000000002</v>
      </c>
      <c r="E60" s="391"/>
      <c r="F60" s="10"/>
      <c r="G60" s="1260"/>
      <c r="H60" s="210">
        <f t="shared" si="2"/>
        <v>50</v>
      </c>
    </row>
    <row r="61" spans="1:10" s="3" customFormat="1">
      <c r="A61" s="210">
        <f t="shared" si="0"/>
        <v>51</v>
      </c>
      <c r="B61" s="1257"/>
      <c r="C61" s="190" t="s">
        <v>983</v>
      </c>
      <c r="D61" s="391">
        <v>453.22032000000002</v>
      </c>
      <c r="E61" s="391"/>
      <c r="F61" s="10"/>
      <c r="G61" s="1260"/>
      <c r="H61" s="210">
        <f t="shared" si="2"/>
        <v>51</v>
      </c>
    </row>
    <row r="62" spans="1:10" s="3" customFormat="1">
      <c r="A62" s="210">
        <f t="shared" si="0"/>
        <v>52</v>
      </c>
      <c r="B62" s="1257"/>
      <c r="C62" s="190" t="s">
        <v>984</v>
      </c>
      <c r="D62" s="1272">
        <v>-8068.5219200000001</v>
      </c>
      <c r="E62" s="606">
        <f>SUM(D58:D62)</f>
        <v>-7133.1540700000005</v>
      </c>
      <c r="F62" s="10"/>
      <c r="G62" s="1260"/>
      <c r="H62" s="210">
        <f t="shared" si="2"/>
        <v>52</v>
      </c>
    </row>
    <row r="63" spans="1:10" s="3" customFormat="1" ht="18.75">
      <c r="A63" s="210">
        <f t="shared" si="0"/>
        <v>53</v>
      </c>
      <c r="B63" s="222">
        <v>570</v>
      </c>
      <c r="C63" s="1262" t="s">
        <v>882</v>
      </c>
      <c r="D63" s="391"/>
      <c r="E63" s="1261">
        <f>D36</f>
        <v>20255.937000000002</v>
      </c>
      <c r="F63" s="10"/>
      <c r="G63" s="1260"/>
      <c r="H63" s="210">
        <f t="shared" si="2"/>
        <v>53</v>
      </c>
    </row>
    <row r="64" spans="1:10" s="3" customFormat="1" ht="18.75">
      <c r="A64" s="210">
        <f t="shared" si="0"/>
        <v>54</v>
      </c>
      <c r="B64" s="222">
        <v>571</v>
      </c>
      <c r="C64" s="1262" t="s">
        <v>465</v>
      </c>
      <c r="D64" s="391"/>
      <c r="E64" s="1261">
        <f>D37</f>
        <v>27559.614000000001</v>
      </c>
      <c r="F64" s="10"/>
      <c r="G64" s="1260"/>
      <c r="H64" s="210">
        <f t="shared" si="2"/>
        <v>54</v>
      </c>
    </row>
    <row r="65" spans="1:10" s="3" customFormat="1" ht="18.75">
      <c r="A65" s="210">
        <f>A64+1</f>
        <v>55</v>
      </c>
      <c r="B65" s="222">
        <v>572</v>
      </c>
      <c r="C65" s="1263" t="s">
        <v>466</v>
      </c>
      <c r="D65" s="391"/>
      <c r="E65" s="1261">
        <f>D38</f>
        <v>1212.9069999999999</v>
      </c>
      <c r="F65" s="10"/>
      <c r="G65" s="1260"/>
      <c r="H65" s="210">
        <f>H64+1</f>
        <v>55</v>
      </c>
    </row>
    <row r="66" spans="1:10" s="3" customFormat="1">
      <c r="A66" s="210">
        <f t="shared" si="0"/>
        <v>56</v>
      </c>
      <c r="B66" s="1264"/>
      <c r="D66" s="10"/>
      <c r="E66" s="1265"/>
      <c r="F66" s="10"/>
      <c r="G66" s="1260"/>
      <c r="H66" s="210">
        <f t="shared" si="2"/>
        <v>56</v>
      </c>
    </row>
    <row r="67" spans="1:10" s="3" customFormat="1" ht="16.5" thickBot="1">
      <c r="A67" s="210">
        <f t="shared" si="0"/>
        <v>57</v>
      </c>
      <c r="B67" s="1266"/>
      <c r="C67" s="1267" t="s">
        <v>478</v>
      </c>
      <c r="D67" s="10"/>
      <c r="E67" s="264">
        <f>SUM(E51:E65)</f>
        <v>56709.595050000004</v>
      </c>
      <c r="F67" s="10"/>
      <c r="G67" s="1260"/>
      <c r="H67" s="210">
        <f t="shared" si="2"/>
        <v>57</v>
      </c>
    </row>
    <row r="68" spans="1:10" s="3" customFormat="1" ht="16.5" thickTop="1">
      <c r="A68" s="210">
        <f t="shared" si="0"/>
        <v>58</v>
      </c>
      <c r="B68" s="1266"/>
      <c r="C68" s="1262"/>
      <c r="D68" s="10"/>
      <c r="E68" s="93"/>
      <c r="F68" s="10"/>
      <c r="G68" s="1260"/>
      <c r="H68" s="210">
        <f t="shared" si="2"/>
        <v>58</v>
      </c>
    </row>
    <row r="69" spans="1:10" s="3" customFormat="1" ht="18.75">
      <c r="A69" s="210">
        <f t="shared" si="0"/>
        <v>59</v>
      </c>
      <c r="B69" s="1268">
        <v>1</v>
      </c>
      <c r="C69" s="1262" t="s">
        <v>479</v>
      </c>
      <c r="D69" s="10"/>
      <c r="E69" s="8"/>
      <c r="F69" s="10"/>
      <c r="G69" s="1260"/>
      <c r="H69" s="210">
        <f t="shared" si="2"/>
        <v>59</v>
      </c>
      <c r="J69" s="699"/>
    </row>
    <row r="70" spans="1:10" s="3" customFormat="1" ht="18.75">
      <c r="A70" s="210">
        <f t="shared" si="0"/>
        <v>60</v>
      </c>
      <c r="B70" s="1268"/>
      <c r="C70" s="1262" t="s">
        <v>480</v>
      </c>
      <c r="D70" s="10"/>
      <c r="E70" s="8"/>
      <c r="F70" s="10"/>
      <c r="G70" s="1260"/>
      <c r="H70" s="210">
        <f t="shared" si="2"/>
        <v>60</v>
      </c>
      <c r="J70" s="699"/>
    </row>
    <row r="71" spans="1:10" s="3" customFormat="1" ht="18.75">
      <c r="A71" s="210">
        <f t="shared" si="0"/>
        <v>61</v>
      </c>
      <c r="B71" s="1268">
        <v>2</v>
      </c>
      <c r="C71" s="1262" t="s">
        <v>481</v>
      </c>
      <c r="E71" s="8"/>
      <c r="G71" s="1260"/>
      <c r="H71" s="210">
        <f t="shared" si="2"/>
        <v>61</v>
      </c>
    </row>
    <row r="72" spans="1:10" s="3" customFormat="1" ht="18.75">
      <c r="A72" s="210">
        <f t="shared" si="0"/>
        <v>62</v>
      </c>
      <c r="B72" s="1268">
        <v>3</v>
      </c>
      <c r="C72" s="1262" t="str">
        <f>"This amount represents the Direct Maintenance and Non-Direct O&amp;M expenses billed to Citizens in "&amp;Automation!B3&amp;", which is added back to derive Total Adjusted Electric"</f>
        <v>This amount represents the Direct Maintenance and Non-Direct O&amp;M expenses billed to Citizens in 2025, which is added back to derive Total Adjusted Electric</v>
      </c>
      <c r="E72" s="8"/>
      <c r="G72" s="1260"/>
      <c r="H72" s="210">
        <f t="shared" si="2"/>
        <v>62</v>
      </c>
    </row>
    <row r="73" spans="1:10" s="3" customFormat="1" ht="18.75">
      <c r="A73" s="210">
        <f t="shared" si="0"/>
        <v>63</v>
      </c>
      <c r="B73" s="1268"/>
      <c r="C73" s="1262" t="s">
        <v>482</v>
      </c>
      <c r="E73" s="8"/>
      <c r="G73" s="1260"/>
      <c r="H73" s="210">
        <f t="shared" si="2"/>
        <v>63</v>
      </c>
    </row>
    <row r="74" spans="1:10" s="3" customFormat="1" ht="34.5" customHeight="1">
      <c r="A74" s="210">
        <f>A73+1</f>
        <v>64</v>
      </c>
      <c r="B74" s="1326">
        <v>4</v>
      </c>
      <c r="C74" s="1362" t="s">
        <v>1087</v>
      </c>
      <c r="D74" s="1362"/>
      <c r="E74" s="1362"/>
      <c r="F74" s="1362"/>
      <c r="G74" s="1363"/>
      <c r="H74" s="210">
        <f>H73+1</f>
        <v>64</v>
      </c>
    </row>
    <row r="75" spans="1:10" ht="16.5" thickBot="1">
      <c r="A75" s="210">
        <f>A74+1</f>
        <v>65</v>
      </c>
      <c r="B75" s="1269"/>
      <c r="C75" s="866"/>
      <c r="D75" s="866"/>
      <c r="E75" s="1270"/>
      <c r="F75" s="866"/>
      <c r="G75" s="219"/>
      <c r="H75" s="210">
        <f>H74+1</f>
        <v>65</v>
      </c>
    </row>
    <row r="76" spans="1:10">
      <c r="A76" s="210"/>
      <c r="B76" s="1271"/>
    </row>
    <row r="77" spans="1:10" ht="18.75">
      <c r="A77" s="210"/>
      <c r="B77" s="120"/>
      <c r="C77" s="3"/>
      <c r="D77" s="62"/>
      <c r="E77" s="62"/>
      <c r="F77" s="62"/>
    </row>
    <row r="78" spans="1:10" ht="18.75">
      <c r="A78" s="210"/>
      <c r="B78" s="120"/>
      <c r="C78" s="16"/>
      <c r="D78" s="62"/>
      <c r="E78" s="62"/>
      <c r="F78" s="62"/>
    </row>
    <row r="79" spans="1:10" ht="18.75">
      <c r="A79" s="210"/>
      <c r="B79" s="120"/>
      <c r="C79" s="16"/>
      <c r="D79" s="62"/>
      <c r="E79" s="62"/>
      <c r="F79" s="62"/>
    </row>
    <row r="80" spans="1:10">
      <c r="A80" s="210"/>
      <c r="B80" s="1271"/>
    </row>
    <row r="81" spans="1:5">
      <c r="A81" s="210"/>
      <c r="B81" s="1271"/>
    </row>
    <row r="82" spans="1:5">
      <c r="A82" s="210"/>
      <c r="B82" s="1271"/>
    </row>
    <row r="83" spans="1:5">
      <c r="A83" s="210"/>
      <c r="B83" s="1271"/>
    </row>
    <row r="84" spans="1:5">
      <c r="A84" s="210"/>
      <c r="B84" s="1271"/>
    </row>
    <row r="85" spans="1:5">
      <c r="A85" s="210"/>
      <c r="B85" s="1271"/>
    </row>
    <row r="86" spans="1:5">
      <c r="A86" s="210"/>
      <c r="B86" s="1271"/>
    </row>
    <row r="87" spans="1:5">
      <c r="A87" s="210"/>
      <c r="B87" s="1271"/>
    </row>
    <row r="88" spans="1:5">
      <c r="A88" s="210"/>
      <c r="B88" s="1271"/>
    </row>
    <row r="89" spans="1:5">
      <c r="A89" s="210"/>
      <c r="B89" s="1271"/>
      <c r="E89" s="190"/>
    </row>
    <row r="90" spans="1:5">
      <c r="A90" s="210"/>
      <c r="B90" s="1271"/>
      <c r="E90" s="190"/>
    </row>
    <row r="91" spans="1:5">
      <c r="A91" s="210"/>
      <c r="B91" s="1271"/>
      <c r="E91" s="190"/>
    </row>
    <row r="92" spans="1:5">
      <c r="A92" s="210"/>
      <c r="B92" s="1271"/>
      <c r="E92" s="190"/>
    </row>
    <row r="93" spans="1:5">
      <c r="A93" s="210"/>
      <c r="B93" s="1271"/>
      <c r="E93" s="190"/>
    </row>
    <row r="94" spans="1:5">
      <c r="A94" s="210"/>
      <c r="B94" s="1271"/>
      <c r="E94" s="190"/>
    </row>
    <row r="95" spans="1:5">
      <c r="A95" s="210"/>
      <c r="B95" s="1271"/>
      <c r="E95" s="190"/>
    </row>
    <row r="96" spans="1:5">
      <c r="A96" s="210"/>
      <c r="B96" s="1271"/>
      <c r="E96" s="190"/>
    </row>
    <row r="97" spans="1:5">
      <c r="A97" s="210"/>
      <c r="B97" s="1271"/>
      <c r="E97" s="190"/>
    </row>
    <row r="98" spans="1:5">
      <c r="A98" s="210"/>
      <c r="B98" s="1271"/>
      <c r="E98" s="190"/>
    </row>
    <row r="99" spans="1:5">
      <c r="A99" s="210"/>
      <c r="B99" s="1271"/>
      <c r="E99" s="190"/>
    </row>
    <row r="100" spans="1:5">
      <c r="A100" s="210"/>
      <c r="B100" s="1271"/>
      <c r="E100" s="190"/>
    </row>
    <row r="101" spans="1:5">
      <c r="A101" s="210"/>
      <c r="B101" s="1271"/>
      <c r="E101" s="190"/>
    </row>
    <row r="102" spans="1:5">
      <c r="A102" s="210"/>
      <c r="B102" s="1271"/>
      <c r="E102" s="190"/>
    </row>
    <row r="103" spans="1:5">
      <c r="B103" s="1271"/>
      <c r="E103" s="190"/>
    </row>
    <row r="104" spans="1:5">
      <c r="B104" s="1271"/>
      <c r="E104" s="190"/>
    </row>
    <row r="105" spans="1:5">
      <c r="B105" s="1271"/>
      <c r="E105" s="190"/>
    </row>
    <row r="106" spans="1:5">
      <c r="B106" s="1271"/>
      <c r="E106" s="190"/>
    </row>
    <row r="107" spans="1:5">
      <c r="B107" s="1271"/>
      <c r="E107" s="190"/>
    </row>
    <row r="108" spans="1:5">
      <c r="B108" s="1271"/>
      <c r="E108" s="190"/>
    </row>
    <row r="109" spans="1:5">
      <c r="B109" s="1271"/>
      <c r="E109" s="190"/>
    </row>
    <row r="110" spans="1:5">
      <c r="B110" s="1271"/>
      <c r="E110" s="190"/>
    </row>
    <row r="111" spans="1:5">
      <c r="B111" s="1271"/>
      <c r="E111" s="190"/>
    </row>
    <row r="112" spans="1:5">
      <c r="B112" s="1271"/>
      <c r="E112" s="190"/>
    </row>
    <row r="113" spans="2:5">
      <c r="B113" s="1271"/>
      <c r="E113" s="190"/>
    </row>
    <row r="114" spans="2:5">
      <c r="B114" s="1271"/>
      <c r="E114" s="190"/>
    </row>
    <row r="115" spans="2:5">
      <c r="B115" s="1271"/>
      <c r="E115" s="190"/>
    </row>
    <row r="116" spans="2:5">
      <c r="B116" s="1271"/>
      <c r="E116" s="190"/>
    </row>
    <row r="117" spans="2:5">
      <c r="B117" s="1271"/>
      <c r="E117" s="190"/>
    </row>
    <row r="118" spans="2:5">
      <c r="B118" s="1271"/>
      <c r="E118" s="190"/>
    </row>
    <row r="119" spans="2:5">
      <c r="B119" s="1271"/>
      <c r="E119" s="190"/>
    </row>
    <row r="120" spans="2:5">
      <c r="B120" s="1271"/>
      <c r="E120" s="190"/>
    </row>
    <row r="121" spans="2:5">
      <c r="B121" s="1271"/>
      <c r="E121" s="190"/>
    </row>
    <row r="122" spans="2:5">
      <c r="B122" s="1271"/>
      <c r="E122" s="190"/>
    </row>
    <row r="123" spans="2:5">
      <c r="B123" s="1271"/>
      <c r="E123" s="190"/>
    </row>
    <row r="124" spans="2:5">
      <c r="B124" s="1271"/>
      <c r="E124" s="190"/>
    </row>
    <row r="125" spans="2:5">
      <c r="B125" s="1271"/>
      <c r="E125" s="190"/>
    </row>
    <row r="126" spans="2:5">
      <c r="B126" s="1271"/>
      <c r="E126" s="190"/>
    </row>
    <row r="127" spans="2:5">
      <c r="B127" s="1271"/>
      <c r="E127" s="190"/>
    </row>
    <row r="128" spans="2:5">
      <c r="B128" s="1271"/>
      <c r="E128" s="190"/>
    </row>
    <row r="129" spans="2:5">
      <c r="B129" s="1271"/>
      <c r="E129" s="190"/>
    </row>
    <row r="130" spans="2:5">
      <c r="B130" s="1271"/>
      <c r="E130" s="190"/>
    </row>
    <row r="131" spans="2:5">
      <c r="B131" s="1271"/>
      <c r="E131" s="190"/>
    </row>
    <row r="132" spans="2:5">
      <c r="B132" s="1271"/>
      <c r="E132" s="190"/>
    </row>
    <row r="133" spans="2:5">
      <c r="B133" s="1271"/>
      <c r="E133" s="190"/>
    </row>
    <row r="134" spans="2:5">
      <c r="B134" s="1271"/>
      <c r="E134" s="190"/>
    </row>
    <row r="135" spans="2:5">
      <c r="B135" s="1271"/>
      <c r="E135" s="190"/>
    </row>
    <row r="136" spans="2:5">
      <c r="B136" s="1271"/>
      <c r="E136" s="190"/>
    </row>
    <row r="137" spans="2:5">
      <c r="B137" s="1271"/>
      <c r="E137" s="190"/>
    </row>
    <row r="138" spans="2:5">
      <c r="B138" s="1271"/>
      <c r="E138" s="190"/>
    </row>
    <row r="139" spans="2:5">
      <c r="B139" s="1271"/>
      <c r="E139" s="190"/>
    </row>
    <row r="140" spans="2:5">
      <c r="B140" s="1271"/>
      <c r="E140" s="190"/>
    </row>
    <row r="141" spans="2:5">
      <c r="B141" s="1271"/>
      <c r="E141" s="190"/>
    </row>
    <row r="142" spans="2:5">
      <c r="B142" s="1271"/>
      <c r="E142" s="190"/>
    </row>
    <row r="143" spans="2:5">
      <c r="B143" s="1271"/>
      <c r="E143" s="190"/>
    </row>
    <row r="144" spans="2:5">
      <c r="B144" s="1271"/>
      <c r="E144" s="190"/>
    </row>
    <row r="145" spans="2:5">
      <c r="B145" s="1271"/>
      <c r="E145" s="190"/>
    </row>
    <row r="146" spans="2:5">
      <c r="B146" s="1271"/>
      <c r="E146" s="190"/>
    </row>
    <row r="147" spans="2:5">
      <c r="B147" s="1271"/>
      <c r="E147" s="190"/>
    </row>
    <row r="148" spans="2:5">
      <c r="B148" s="1271"/>
      <c r="E148" s="190"/>
    </row>
    <row r="149" spans="2:5">
      <c r="B149" s="1271"/>
      <c r="E149" s="190"/>
    </row>
    <row r="150" spans="2:5">
      <c r="B150" s="1271"/>
      <c r="E150" s="190"/>
    </row>
    <row r="151" spans="2:5">
      <c r="B151" s="1271"/>
      <c r="E151" s="190"/>
    </row>
    <row r="152" spans="2:5">
      <c r="B152" s="1271"/>
      <c r="E152" s="190"/>
    </row>
    <row r="153" spans="2:5">
      <c r="B153" s="1271"/>
      <c r="E153" s="190"/>
    </row>
    <row r="154" spans="2:5">
      <c r="B154" s="1271"/>
      <c r="E154" s="190"/>
    </row>
    <row r="155" spans="2:5">
      <c r="B155" s="1271"/>
      <c r="E155" s="190"/>
    </row>
    <row r="156" spans="2:5">
      <c r="B156" s="1271"/>
      <c r="E156" s="190"/>
    </row>
    <row r="157" spans="2:5">
      <c r="B157" s="1271"/>
      <c r="E157" s="190"/>
    </row>
    <row r="158" spans="2:5">
      <c r="B158" s="1271"/>
      <c r="E158" s="190"/>
    </row>
    <row r="159" spans="2:5">
      <c r="B159" s="1271"/>
      <c r="E159" s="190"/>
    </row>
    <row r="160" spans="2:5">
      <c r="B160" s="1271"/>
      <c r="E160" s="190"/>
    </row>
    <row r="161" spans="2:5">
      <c r="B161" s="1271"/>
      <c r="E161" s="190"/>
    </row>
    <row r="162" spans="2:5">
      <c r="B162" s="1271"/>
      <c r="E162" s="190"/>
    </row>
    <row r="163" spans="2:5">
      <c r="B163" s="1271"/>
      <c r="E163" s="190"/>
    </row>
    <row r="164" spans="2:5">
      <c r="B164" s="1271"/>
      <c r="E164" s="190"/>
    </row>
    <row r="165" spans="2:5">
      <c r="B165" s="1271"/>
      <c r="E165" s="190"/>
    </row>
    <row r="166" spans="2:5">
      <c r="B166" s="1271"/>
      <c r="E166" s="190"/>
    </row>
    <row r="167" spans="2:5">
      <c r="B167" s="1271"/>
      <c r="E167" s="190"/>
    </row>
    <row r="168" spans="2:5">
      <c r="B168" s="1271"/>
      <c r="E168" s="190"/>
    </row>
    <row r="169" spans="2:5">
      <c r="B169" s="1271"/>
      <c r="E169" s="190"/>
    </row>
    <row r="170" spans="2:5">
      <c r="B170" s="1271"/>
      <c r="E170" s="190"/>
    </row>
    <row r="171" spans="2:5">
      <c r="B171" s="1271"/>
      <c r="E171" s="190"/>
    </row>
    <row r="172" spans="2:5">
      <c r="B172" s="1271"/>
      <c r="E172" s="190"/>
    </row>
    <row r="173" spans="2:5">
      <c r="B173" s="1271"/>
      <c r="E173" s="190"/>
    </row>
    <row r="174" spans="2:5">
      <c r="B174" s="1271"/>
      <c r="E174" s="190"/>
    </row>
    <row r="175" spans="2:5">
      <c r="B175" s="1271"/>
      <c r="E175" s="190"/>
    </row>
    <row r="176" spans="2:5">
      <c r="B176" s="1271"/>
      <c r="E176" s="190"/>
    </row>
    <row r="177" spans="2:5">
      <c r="B177" s="1271"/>
      <c r="E177" s="190"/>
    </row>
    <row r="178" spans="2:5">
      <c r="B178" s="1271"/>
      <c r="E178" s="190"/>
    </row>
    <row r="179" spans="2:5">
      <c r="B179" s="1271"/>
      <c r="E179" s="190"/>
    </row>
    <row r="180" spans="2:5">
      <c r="B180" s="1271"/>
      <c r="E180" s="190"/>
    </row>
    <row r="181" spans="2:5">
      <c r="B181" s="1271"/>
      <c r="E181" s="190"/>
    </row>
    <row r="182" spans="2:5">
      <c r="B182" s="1271"/>
      <c r="E182" s="190"/>
    </row>
    <row r="183" spans="2:5">
      <c r="B183" s="1271"/>
      <c r="E183" s="190"/>
    </row>
    <row r="184" spans="2:5">
      <c r="B184" s="1271"/>
      <c r="E184" s="190"/>
    </row>
    <row r="185" spans="2:5">
      <c r="B185" s="1271"/>
      <c r="E185" s="190"/>
    </row>
    <row r="186" spans="2:5">
      <c r="B186" s="1271"/>
      <c r="E186" s="190"/>
    </row>
    <row r="187" spans="2:5">
      <c r="B187" s="1271"/>
      <c r="E187" s="190"/>
    </row>
    <row r="188" spans="2:5">
      <c r="B188" s="1271"/>
      <c r="E188" s="190"/>
    </row>
    <row r="189" spans="2:5">
      <c r="B189" s="1271"/>
      <c r="E189" s="190"/>
    </row>
    <row r="190" spans="2:5">
      <c r="B190" s="1271"/>
      <c r="E190" s="190"/>
    </row>
    <row r="191" spans="2:5">
      <c r="B191" s="1271"/>
      <c r="E191" s="190"/>
    </row>
    <row r="192" spans="2:5">
      <c r="B192" s="1271"/>
      <c r="E192" s="190"/>
    </row>
    <row r="193" spans="2:5">
      <c r="B193" s="1271"/>
      <c r="E193" s="190"/>
    </row>
    <row r="194" spans="2:5">
      <c r="B194" s="1271"/>
      <c r="E194" s="190"/>
    </row>
    <row r="195" spans="2:5">
      <c r="B195" s="1271"/>
      <c r="E195" s="190"/>
    </row>
    <row r="196" spans="2:5">
      <c r="B196" s="1271"/>
      <c r="E196" s="190"/>
    </row>
    <row r="197" spans="2:5">
      <c r="B197" s="1271"/>
      <c r="E197" s="190"/>
    </row>
    <row r="198" spans="2:5">
      <c r="B198" s="1271"/>
      <c r="E198" s="190"/>
    </row>
    <row r="199" spans="2:5">
      <c r="B199" s="1271"/>
      <c r="E199" s="190"/>
    </row>
    <row r="200" spans="2:5">
      <c r="B200" s="1271"/>
      <c r="E200" s="190"/>
    </row>
    <row r="201" spans="2:5">
      <c r="B201" s="1271"/>
      <c r="E201" s="190"/>
    </row>
    <row r="202" spans="2:5">
      <c r="B202" s="1271"/>
      <c r="E202" s="190"/>
    </row>
    <row r="203" spans="2:5">
      <c r="B203" s="1271"/>
      <c r="E203" s="190"/>
    </row>
    <row r="204" spans="2:5">
      <c r="B204" s="1271"/>
      <c r="E204" s="190"/>
    </row>
    <row r="205" spans="2:5">
      <c r="B205" s="1271"/>
      <c r="E205" s="190"/>
    </row>
    <row r="206" spans="2:5">
      <c r="B206" s="1271"/>
      <c r="E206" s="190"/>
    </row>
    <row r="207" spans="2:5">
      <c r="B207" s="1271"/>
      <c r="E207" s="190"/>
    </row>
    <row r="208" spans="2:5">
      <c r="B208" s="1271"/>
      <c r="E208" s="190"/>
    </row>
    <row r="209" spans="2:5">
      <c r="B209" s="1271"/>
      <c r="E209" s="190"/>
    </row>
    <row r="210" spans="2:5">
      <c r="B210" s="1271"/>
      <c r="E210" s="190"/>
    </row>
    <row r="211" spans="2:5">
      <c r="B211" s="1271"/>
      <c r="E211" s="190"/>
    </row>
    <row r="212" spans="2:5">
      <c r="B212" s="1271"/>
      <c r="E212" s="190"/>
    </row>
    <row r="213" spans="2:5">
      <c r="B213" s="1271"/>
      <c r="E213" s="190"/>
    </row>
    <row r="214" spans="2:5">
      <c r="B214" s="1271"/>
      <c r="E214" s="190"/>
    </row>
    <row r="215" spans="2:5">
      <c r="B215" s="1271"/>
      <c r="E215" s="190"/>
    </row>
    <row r="216" spans="2:5">
      <c r="B216" s="1271"/>
      <c r="E216" s="190"/>
    </row>
    <row r="217" spans="2:5">
      <c r="B217" s="1271"/>
      <c r="E217" s="190"/>
    </row>
    <row r="218" spans="2:5">
      <c r="B218" s="1271"/>
      <c r="E218" s="190"/>
    </row>
    <row r="219" spans="2:5">
      <c r="B219" s="1271"/>
      <c r="E219" s="190"/>
    </row>
    <row r="220" spans="2:5">
      <c r="B220" s="1271"/>
      <c r="E220" s="190"/>
    </row>
    <row r="221" spans="2:5">
      <c r="B221" s="1271"/>
      <c r="E221" s="190"/>
    </row>
    <row r="222" spans="2:5">
      <c r="B222" s="1271"/>
      <c r="E222" s="190"/>
    </row>
    <row r="223" spans="2:5">
      <c r="B223" s="1271"/>
      <c r="E223" s="190"/>
    </row>
    <row r="224" spans="2:5">
      <c r="B224" s="1271"/>
      <c r="E224" s="190"/>
    </row>
    <row r="225" spans="2:5">
      <c r="B225" s="1271"/>
      <c r="E225" s="190"/>
    </row>
    <row r="226" spans="2:5">
      <c r="B226" s="1271"/>
      <c r="E226" s="190"/>
    </row>
    <row r="227" spans="2:5">
      <c r="B227" s="1271"/>
      <c r="E227" s="190"/>
    </row>
    <row r="228" spans="2:5">
      <c r="B228" s="1271"/>
      <c r="E228" s="190"/>
    </row>
    <row r="229" spans="2:5">
      <c r="B229" s="1271"/>
      <c r="E229" s="190"/>
    </row>
    <row r="230" spans="2:5">
      <c r="B230" s="1271"/>
      <c r="E230" s="190"/>
    </row>
    <row r="231" spans="2:5">
      <c r="B231" s="1271"/>
      <c r="E231" s="190"/>
    </row>
    <row r="232" spans="2:5">
      <c r="B232" s="1271"/>
      <c r="E232" s="190"/>
    </row>
    <row r="233" spans="2:5">
      <c r="B233" s="1271"/>
      <c r="E233" s="190"/>
    </row>
    <row r="234" spans="2:5">
      <c r="B234" s="1271"/>
      <c r="E234" s="190"/>
    </row>
    <row r="235" spans="2:5">
      <c r="B235" s="1271"/>
      <c r="E235" s="190"/>
    </row>
    <row r="236" spans="2:5">
      <c r="B236" s="1271"/>
      <c r="E236" s="190"/>
    </row>
    <row r="237" spans="2:5">
      <c r="B237" s="1271"/>
      <c r="E237" s="190"/>
    </row>
    <row r="238" spans="2:5">
      <c r="B238" s="1271"/>
      <c r="E238" s="190"/>
    </row>
    <row r="239" spans="2:5">
      <c r="B239" s="1271"/>
      <c r="E239" s="190"/>
    </row>
    <row r="240" spans="2:5">
      <c r="B240" s="1271"/>
      <c r="E240" s="190"/>
    </row>
    <row r="241" spans="2:5">
      <c r="B241" s="1271"/>
      <c r="E241" s="190"/>
    </row>
    <row r="242" spans="2:5">
      <c r="B242" s="1271"/>
      <c r="E242" s="190"/>
    </row>
    <row r="243" spans="2:5">
      <c r="B243" s="1271"/>
      <c r="E243" s="190"/>
    </row>
    <row r="244" spans="2:5">
      <c r="B244" s="1271"/>
      <c r="E244" s="190"/>
    </row>
    <row r="245" spans="2:5">
      <c r="B245" s="1271"/>
      <c r="E245" s="190"/>
    </row>
    <row r="246" spans="2:5">
      <c r="B246" s="1271"/>
      <c r="E246" s="190"/>
    </row>
    <row r="247" spans="2:5">
      <c r="B247" s="1271"/>
      <c r="E247" s="190"/>
    </row>
    <row r="248" spans="2:5">
      <c r="B248" s="1271"/>
      <c r="E248" s="190"/>
    </row>
    <row r="249" spans="2:5">
      <c r="B249" s="1271"/>
      <c r="E249" s="190"/>
    </row>
    <row r="250" spans="2:5">
      <c r="B250" s="1271"/>
      <c r="E250" s="190"/>
    </row>
    <row r="251" spans="2:5">
      <c r="B251" s="1271"/>
      <c r="E251" s="190"/>
    </row>
    <row r="252" spans="2:5">
      <c r="B252" s="1271"/>
      <c r="E252" s="190"/>
    </row>
    <row r="253" spans="2:5">
      <c r="B253" s="1271"/>
      <c r="E253" s="190"/>
    </row>
    <row r="254" spans="2:5">
      <c r="B254" s="1271"/>
      <c r="E254" s="190"/>
    </row>
    <row r="255" spans="2:5">
      <c r="B255" s="1271"/>
      <c r="E255" s="190"/>
    </row>
    <row r="256" spans="2:5">
      <c r="B256" s="1271"/>
      <c r="E256" s="190"/>
    </row>
    <row r="257" spans="2:5">
      <c r="B257" s="1271"/>
      <c r="E257" s="190"/>
    </row>
    <row r="258" spans="2:5">
      <c r="B258" s="1271"/>
      <c r="E258" s="190"/>
    </row>
    <row r="259" spans="2:5">
      <c r="B259" s="1271"/>
      <c r="E259" s="190"/>
    </row>
    <row r="260" spans="2:5">
      <c r="B260" s="1271"/>
      <c r="E260" s="190"/>
    </row>
    <row r="261" spans="2:5">
      <c r="B261" s="1271"/>
      <c r="E261" s="190"/>
    </row>
    <row r="262" spans="2:5">
      <c r="B262" s="1271"/>
      <c r="E262" s="190"/>
    </row>
    <row r="263" spans="2:5">
      <c r="B263" s="1271"/>
      <c r="E263" s="190"/>
    </row>
    <row r="264" spans="2:5">
      <c r="B264" s="1271"/>
      <c r="E264" s="190"/>
    </row>
    <row r="265" spans="2:5">
      <c r="B265" s="1271"/>
      <c r="E265" s="190"/>
    </row>
    <row r="266" spans="2:5">
      <c r="B266" s="1271"/>
      <c r="E266" s="190"/>
    </row>
    <row r="267" spans="2:5">
      <c r="B267" s="1271"/>
      <c r="E267" s="190"/>
    </row>
    <row r="268" spans="2:5">
      <c r="B268" s="1271"/>
      <c r="E268" s="190"/>
    </row>
    <row r="269" spans="2:5">
      <c r="B269" s="1271"/>
      <c r="E269" s="190"/>
    </row>
    <row r="270" spans="2:5">
      <c r="B270" s="1271"/>
      <c r="E270" s="190"/>
    </row>
    <row r="271" spans="2:5">
      <c r="B271" s="1271"/>
      <c r="E271" s="190"/>
    </row>
    <row r="272" spans="2:5">
      <c r="B272" s="1271"/>
      <c r="E272" s="190"/>
    </row>
    <row r="273" spans="2:5">
      <c r="B273" s="1271"/>
      <c r="E273" s="190"/>
    </row>
    <row r="274" spans="2:5">
      <c r="B274" s="1271"/>
      <c r="E274" s="190"/>
    </row>
    <row r="275" spans="2:5">
      <c r="B275" s="1271"/>
      <c r="E275" s="190"/>
    </row>
    <row r="276" spans="2:5">
      <c r="B276" s="1271"/>
      <c r="E276" s="190"/>
    </row>
    <row r="277" spans="2:5">
      <c r="B277" s="1271"/>
      <c r="E277" s="190"/>
    </row>
    <row r="278" spans="2:5">
      <c r="B278" s="1271"/>
      <c r="E278" s="190"/>
    </row>
    <row r="279" spans="2:5">
      <c r="B279" s="1271"/>
      <c r="E279" s="190"/>
    </row>
    <row r="280" spans="2:5">
      <c r="B280" s="1271"/>
      <c r="E280" s="190"/>
    </row>
    <row r="281" spans="2:5">
      <c r="B281" s="1271"/>
      <c r="E281" s="190"/>
    </row>
    <row r="282" spans="2:5">
      <c r="B282" s="1271"/>
      <c r="E282" s="190"/>
    </row>
    <row r="283" spans="2:5">
      <c r="B283" s="1271"/>
      <c r="E283" s="190"/>
    </row>
    <row r="284" spans="2:5">
      <c r="B284" s="1271"/>
      <c r="E284" s="190"/>
    </row>
    <row r="285" spans="2:5">
      <c r="B285" s="1271"/>
      <c r="E285" s="190"/>
    </row>
    <row r="286" spans="2:5">
      <c r="B286" s="1271"/>
      <c r="E286" s="190"/>
    </row>
    <row r="287" spans="2:5">
      <c r="B287" s="1271"/>
      <c r="E287" s="190"/>
    </row>
    <row r="288" spans="2:5">
      <c r="B288" s="1271"/>
      <c r="E288" s="190"/>
    </row>
    <row r="289" spans="2:5">
      <c r="B289" s="1271"/>
      <c r="E289" s="190"/>
    </row>
    <row r="290" spans="2:5">
      <c r="B290" s="1271"/>
      <c r="E290" s="190"/>
    </row>
    <row r="291" spans="2:5">
      <c r="B291" s="1271"/>
      <c r="E291" s="190"/>
    </row>
    <row r="292" spans="2:5">
      <c r="B292" s="1271"/>
      <c r="E292" s="190"/>
    </row>
    <row r="293" spans="2:5">
      <c r="B293" s="1271"/>
      <c r="E293" s="190"/>
    </row>
    <row r="294" spans="2:5">
      <c r="B294" s="1271"/>
      <c r="E294" s="190"/>
    </row>
    <row r="295" spans="2:5">
      <c r="B295" s="1271"/>
      <c r="E295" s="190"/>
    </row>
    <row r="296" spans="2:5">
      <c r="B296" s="1271"/>
      <c r="E296" s="190"/>
    </row>
    <row r="297" spans="2:5">
      <c r="B297" s="1271"/>
      <c r="E297" s="190"/>
    </row>
    <row r="298" spans="2:5">
      <c r="B298" s="1271"/>
      <c r="E298" s="190"/>
    </row>
    <row r="299" spans="2:5">
      <c r="B299" s="1271"/>
      <c r="E299" s="190"/>
    </row>
    <row r="300" spans="2:5">
      <c r="B300" s="1271"/>
      <c r="E300" s="190"/>
    </row>
    <row r="301" spans="2:5">
      <c r="B301" s="1271"/>
      <c r="E301" s="190"/>
    </row>
    <row r="302" spans="2:5">
      <c r="B302" s="1271"/>
      <c r="E302" s="190"/>
    </row>
    <row r="303" spans="2:5">
      <c r="B303" s="1271"/>
      <c r="E303" s="190"/>
    </row>
    <row r="304" spans="2:5">
      <c r="B304" s="1271"/>
      <c r="E304" s="190"/>
    </row>
    <row r="305" spans="2:5">
      <c r="B305" s="1271"/>
      <c r="E305" s="190"/>
    </row>
    <row r="306" spans="2:5">
      <c r="B306" s="1271"/>
      <c r="E306" s="190"/>
    </row>
    <row r="307" spans="2:5">
      <c r="B307" s="1271"/>
      <c r="E307" s="190"/>
    </row>
    <row r="308" spans="2:5">
      <c r="B308" s="1271"/>
      <c r="E308" s="190"/>
    </row>
    <row r="309" spans="2:5">
      <c r="B309" s="1271"/>
      <c r="E309" s="190"/>
    </row>
    <row r="310" spans="2:5">
      <c r="B310" s="1271"/>
      <c r="E310" s="190"/>
    </row>
    <row r="311" spans="2:5">
      <c r="B311" s="1271"/>
      <c r="E311" s="190"/>
    </row>
    <row r="312" spans="2:5">
      <c r="B312" s="1271"/>
      <c r="E312" s="190"/>
    </row>
    <row r="313" spans="2:5">
      <c r="B313" s="1271"/>
      <c r="E313" s="190"/>
    </row>
    <row r="314" spans="2:5">
      <c r="B314" s="1271"/>
      <c r="E314" s="190"/>
    </row>
    <row r="315" spans="2:5">
      <c r="B315" s="1271"/>
      <c r="E315" s="190"/>
    </row>
    <row r="316" spans="2:5">
      <c r="B316" s="1271"/>
      <c r="E316" s="190"/>
    </row>
    <row r="317" spans="2:5">
      <c r="B317" s="1271"/>
      <c r="E317" s="190"/>
    </row>
    <row r="318" spans="2:5">
      <c r="B318" s="1271"/>
      <c r="E318" s="190"/>
    </row>
    <row r="319" spans="2:5">
      <c r="B319" s="1271"/>
      <c r="E319" s="190"/>
    </row>
    <row r="320" spans="2:5">
      <c r="B320" s="1271"/>
      <c r="E320" s="190"/>
    </row>
    <row r="321" spans="2:5">
      <c r="B321" s="1271"/>
      <c r="E321" s="190"/>
    </row>
    <row r="322" spans="2:5">
      <c r="B322" s="1271"/>
      <c r="E322" s="190"/>
    </row>
    <row r="323" spans="2:5">
      <c r="B323" s="1271"/>
      <c r="E323" s="190"/>
    </row>
    <row r="324" spans="2:5">
      <c r="B324" s="1271"/>
      <c r="E324" s="190"/>
    </row>
    <row r="325" spans="2:5">
      <c r="B325" s="1271"/>
      <c r="E325" s="190"/>
    </row>
    <row r="326" spans="2:5">
      <c r="B326" s="1271"/>
      <c r="E326" s="190"/>
    </row>
    <row r="327" spans="2:5">
      <c r="B327" s="1271"/>
      <c r="E327" s="190"/>
    </row>
    <row r="328" spans="2:5">
      <c r="B328" s="1271"/>
      <c r="E328" s="190"/>
    </row>
    <row r="329" spans="2:5">
      <c r="B329" s="1271"/>
      <c r="E329" s="190"/>
    </row>
    <row r="330" spans="2:5">
      <c r="B330" s="1271"/>
      <c r="E330" s="190"/>
    </row>
    <row r="331" spans="2:5">
      <c r="B331" s="1271"/>
      <c r="E331" s="190"/>
    </row>
    <row r="332" spans="2:5">
      <c r="B332" s="1271"/>
      <c r="E332" s="190"/>
    </row>
    <row r="333" spans="2:5">
      <c r="B333" s="1271"/>
      <c r="E333" s="190"/>
    </row>
    <row r="334" spans="2:5">
      <c r="B334" s="1271"/>
      <c r="E334" s="190"/>
    </row>
    <row r="335" spans="2:5">
      <c r="B335" s="1271"/>
      <c r="E335" s="190"/>
    </row>
    <row r="336" spans="2:5">
      <c r="B336" s="1271"/>
      <c r="E336" s="190"/>
    </row>
    <row r="337" spans="2:5">
      <c r="B337" s="1271"/>
      <c r="E337" s="190"/>
    </row>
    <row r="338" spans="2:5">
      <c r="B338" s="1271"/>
      <c r="E338" s="190"/>
    </row>
    <row r="339" spans="2:5">
      <c r="B339" s="1271"/>
      <c r="E339" s="190"/>
    </row>
    <row r="340" spans="2:5">
      <c r="B340" s="1271"/>
      <c r="E340" s="190"/>
    </row>
    <row r="341" spans="2:5">
      <c r="B341" s="1271"/>
      <c r="E341" s="190"/>
    </row>
    <row r="342" spans="2:5">
      <c r="B342" s="1271"/>
      <c r="E342" s="190"/>
    </row>
    <row r="343" spans="2:5">
      <c r="B343" s="1271"/>
      <c r="E343" s="190"/>
    </row>
    <row r="344" spans="2:5">
      <c r="B344" s="1271"/>
      <c r="E344" s="190"/>
    </row>
    <row r="345" spans="2:5">
      <c r="B345" s="1271"/>
      <c r="E345" s="190"/>
    </row>
    <row r="346" spans="2:5">
      <c r="B346" s="1271"/>
      <c r="E346" s="190"/>
    </row>
    <row r="347" spans="2:5">
      <c r="B347" s="1271"/>
      <c r="E347" s="190"/>
    </row>
    <row r="348" spans="2:5">
      <c r="B348" s="1271"/>
      <c r="E348" s="190"/>
    </row>
    <row r="349" spans="2:5">
      <c r="B349" s="1271"/>
      <c r="E349" s="190"/>
    </row>
    <row r="350" spans="2:5">
      <c r="B350" s="1271"/>
      <c r="E350" s="190"/>
    </row>
    <row r="351" spans="2:5">
      <c r="B351" s="1271"/>
      <c r="E351" s="190"/>
    </row>
    <row r="352" spans="2:5">
      <c r="B352" s="1271"/>
      <c r="E352" s="190"/>
    </row>
    <row r="353" spans="2:5">
      <c r="B353" s="1271"/>
      <c r="E353" s="190"/>
    </row>
    <row r="354" spans="2:5">
      <c r="B354" s="1271"/>
      <c r="E354" s="190"/>
    </row>
    <row r="355" spans="2:5">
      <c r="B355" s="1271"/>
      <c r="E355" s="190"/>
    </row>
    <row r="356" spans="2:5">
      <c r="B356" s="1271"/>
      <c r="E356" s="190"/>
    </row>
    <row r="357" spans="2:5">
      <c r="B357" s="1271"/>
      <c r="E357" s="190"/>
    </row>
    <row r="358" spans="2:5">
      <c r="B358" s="1271"/>
      <c r="E358" s="190"/>
    </row>
    <row r="359" spans="2:5">
      <c r="B359" s="1271"/>
      <c r="E359" s="190"/>
    </row>
    <row r="360" spans="2:5">
      <c r="B360" s="1271"/>
      <c r="E360" s="190"/>
    </row>
    <row r="361" spans="2:5">
      <c r="B361" s="1271"/>
      <c r="E361" s="190"/>
    </row>
    <row r="362" spans="2:5">
      <c r="B362" s="1271"/>
      <c r="E362" s="190"/>
    </row>
    <row r="363" spans="2:5">
      <c r="B363" s="1271"/>
      <c r="E363" s="190"/>
    </row>
    <row r="364" spans="2:5">
      <c r="B364" s="1271"/>
      <c r="E364" s="190"/>
    </row>
    <row r="365" spans="2:5">
      <c r="B365" s="1271"/>
      <c r="E365" s="190"/>
    </row>
    <row r="366" spans="2:5">
      <c r="B366" s="1271"/>
      <c r="E366" s="190"/>
    </row>
    <row r="367" spans="2:5">
      <c r="B367" s="1271"/>
      <c r="E367" s="190"/>
    </row>
    <row r="368" spans="2:5">
      <c r="B368" s="1271"/>
      <c r="E368" s="190"/>
    </row>
    <row r="369" spans="2:5">
      <c r="B369" s="1271"/>
      <c r="E369" s="190"/>
    </row>
    <row r="370" spans="2:5">
      <c r="B370" s="1271"/>
      <c r="E370" s="190"/>
    </row>
    <row r="371" spans="2:5">
      <c r="B371" s="1271"/>
      <c r="E371" s="190"/>
    </row>
    <row r="372" spans="2:5">
      <c r="B372" s="1271"/>
      <c r="E372" s="190"/>
    </row>
    <row r="373" spans="2:5">
      <c r="B373" s="1271"/>
      <c r="E373" s="190"/>
    </row>
    <row r="374" spans="2:5">
      <c r="B374" s="1271"/>
      <c r="E374" s="190"/>
    </row>
    <row r="375" spans="2:5">
      <c r="B375" s="1271"/>
      <c r="E375" s="190"/>
    </row>
    <row r="376" spans="2:5">
      <c r="B376" s="1271"/>
      <c r="E376" s="190"/>
    </row>
    <row r="377" spans="2:5">
      <c r="B377" s="1271"/>
      <c r="E377" s="190"/>
    </row>
    <row r="378" spans="2:5">
      <c r="B378" s="1271"/>
      <c r="E378" s="190"/>
    </row>
    <row r="379" spans="2:5">
      <c r="B379" s="1271"/>
      <c r="E379" s="190"/>
    </row>
    <row r="380" spans="2:5">
      <c r="B380" s="1271"/>
      <c r="E380" s="190"/>
    </row>
    <row r="381" spans="2:5">
      <c r="B381" s="1271"/>
      <c r="E381" s="190"/>
    </row>
    <row r="382" spans="2:5">
      <c r="B382" s="1271"/>
      <c r="E382" s="190"/>
    </row>
    <row r="383" spans="2:5">
      <c r="B383" s="1271"/>
      <c r="E383" s="190"/>
    </row>
    <row r="384" spans="2:5">
      <c r="B384" s="1271"/>
      <c r="E384" s="190"/>
    </row>
    <row r="385" spans="2:5">
      <c r="B385" s="1271"/>
      <c r="E385" s="190"/>
    </row>
    <row r="386" spans="2:5">
      <c r="B386" s="1271"/>
      <c r="E386" s="190"/>
    </row>
    <row r="387" spans="2:5">
      <c r="B387" s="1271"/>
      <c r="E387" s="190"/>
    </row>
    <row r="388" spans="2:5">
      <c r="B388" s="1271"/>
      <c r="E388" s="190"/>
    </row>
    <row r="389" spans="2:5">
      <c r="B389" s="1271"/>
      <c r="E389" s="190"/>
    </row>
    <row r="390" spans="2:5">
      <c r="B390" s="1271"/>
      <c r="E390" s="190"/>
    </row>
    <row r="391" spans="2:5">
      <c r="B391" s="1271"/>
      <c r="E391" s="190"/>
    </row>
    <row r="392" spans="2:5">
      <c r="B392" s="1271"/>
      <c r="E392" s="190"/>
    </row>
    <row r="393" spans="2:5">
      <c r="B393" s="1271"/>
      <c r="E393" s="190"/>
    </row>
    <row r="394" spans="2:5">
      <c r="B394" s="1271"/>
      <c r="E394" s="190"/>
    </row>
    <row r="395" spans="2:5">
      <c r="B395" s="1271"/>
      <c r="E395" s="190"/>
    </row>
    <row r="396" spans="2:5">
      <c r="B396" s="1271"/>
      <c r="E396" s="190"/>
    </row>
    <row r="397" spans="2:5">
      <c r="B397" s="1271"/>
      <c r="E397" s="190"/>
    </row>
    <row r="398" spans="2:5">
      <c r="B398" s="1271"/>
      <c r="E398" s="190"/>
    </row>
    <row r="399" spans="2:5">
      <c r="B399" s="1271"/>
      <c r="E399" s="190"/>
    </row>
    <row r="400" spans="2:5">
      <c r="B400" s="1271"/>
      <c r="E400" s="190"/>
    </row>
    <row r="401" spans="2:5">
      <c r="B401" s="1271"/>
      <c r="E401" s="190"/>
    </row>
    <row r="402" spans="2:5">
      <c r="B402" s="1271"/>
      <c r="E402" s="190"/>
    </row>
    <row r="403" spans="2:5">
      <c r="B403" s="1271"/>
      <c r="E403" s="190"/>
    </row>
    <row r="404" spans="2:5">
      <c r="B404" s="1271"/>
      <c r="E404" s="190"/>
    </row>
    <row r="405" spans="2:5">
      <c r="B405" s="1271"/>
      <c r="E405" s="190"/>
    </row>
    <row r="406" spans="2:5">
      <c r="B406" s="1271"/>
      <c r="E406" s="190"/>
    </row>
    <row r="407" spans="2:5">
      <c r="B407" s="1271"/>
      <c r="E407" s="190"/>
    </row>
    <row r="408" spans="2:5">
      <c r="B408" s="1271"/>
      <c r="E408" s="190"/>
    </row>
    <row r="409" spans="2:5">
      <c r="B409" s="1271"/>
      <c r="E409" s="190"/>
    </row>
    <row r="410" spans="2:5">
      <c r="B410" s="1271"/>
      <c r="E410" s="190"/>
    </row>
    <row r="411" spans="2:5">
      <c r="B411" s="1271"/>
      <c r="E411" s="190"/>
    </row>
    <row r="412" spans="2:5">
      <c r="B412" s="1271"/>
      <c r="E412" s="190"/>
    </row>
    <row r="413" spans="2:5">
      <c r="B413" s="1271"/>
      <c r="E413" s="190"/>
    </row>
    <row r="414" spans="2:5">
      <c r="B414" s="1271"/>
      <c r="E414" s="190"/>
    </row>
    <row r="415" spans="2:5">
      <c r="B415" s="1271"/>
      <c r="E415" s="190"/>
    </row>
    <row r="416" spans="2:5">
      <c r="B416" s="1271"/>
      <c r="E416" s="190"/>
    </row>
    <row r="417" spans="2:5">
      <c r="B417" s="1271"/>
      <c r="E417" s="190"/>
    </row>
    <row r="418" spans="2:5">
      <c r="B418" s="1271"/>
      <c r="E418" s="190"/>
    </row>
    <row r="419" spans="2:5">
      <c r="B419" s="1271"/>
      <c r="E419" s="190"/>
    </row>
    <row r="420" spans="2:5">
      <c r="B420" s="1271"/>
      <c r="E420" s="190"/>
    </row>
    <row r="421" spans="2:5">
      <c r="B421" s="1271"/>
      <c r="E421" s="190"/>
    </row>
    <row r="422" spans="2:5">
      <c r="B422" s="1271"/>
      <c r="E422" s="190"/>
    </row>
    <row r="423" spans="2:5">
      <c r="B423" s="1271"/>
      <c r="E423" s="190"/>
    </row>
    <row r="424" spans="2:5">
      <c r="B424" s="1271"/>
      <c r="E424" s="190"/>
    </row>
    <row r="425" spans="2:5">
      <c r="B425" s="1271"/>
      <c r="E425" s="190"/>
    </row>
    <row r="426" spans="2:5">
      <c r="B426" s="1271"/>
      <c r="E426" s="190"/>
    </row>
    <row r="427" spans="2:5">
      <c r="B427" s="1271"/>
      <c r="E427" s="190"/>
    </row>
    <row r="428" spans="2:5">
      <c r="B428" s="1271"/>
      <c r="E428" s="190"/>
    </row>
  </sheetData>
  <mergeCells count="5">
    <mergeCell ref="B2:G2"/>
    <mergeCell ref="B3:G3"/>
    <mergeCell ref="B4:G4"/>
    <mergeCell ref="B5:G5"/>
    <mergeCell ref="C74:G74"/>
  </mergeCells>
  <printOptions horizontalCentered="1"/>
  <pageMargins left="0.5" right="0.5" top="0.5" bottom="0.5" header="0.25" footer="0.25"/>
  <pageSetup scale="51" orientation="portrait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V81"/>
  <sheetViews>
    <sheetView zoomScale="80" zoomScaleNormal="80" zoomScalePageLayoutView="80" workbookViewId="0"/>
  </sheetViews>
  <sheetFormatPr defaultColWidth="9.140625" defaultRowHeight="15.75"/>
  <cols>
    <col min="1" max="1" width="5.140625" style="227" customWidth="1"/>
    <col min="2" max="2" width="8.5703125" style="223" customWidth="1"/>
    <col min="3" max="3" width="68.5703125" style="223" customWidth="1"/>
    <col min="4" max="6" width="16.85546875" style="223" customWidth="1"/>
    <col min="7" max="7" width="48.42578125" style="223" customWidth="1"/>
    <col min="8" max="8" width="5.140625" style="227" customWidth="1"/>
    <col min="9" max="9" width="4" style="223" customWidth="1"/>
    <col min="10" max="10" width="13.42578125" style="223" bestFit="1" customWidth="1"/>
    <col min="11" max="11" width="9.140625" style="223"/>
    <col min="12" max="12" width="9.5703125" style="223" customWidth="1"/>
    <col min="13" max="13" width="10" style="223" customWidth="1"/>
    <col min="14" max="16384" width="9.140625" style="223"/>
  </cols>
  <sheetData>
    <row r="2" spans="1:12">
      <c r="B2" s="1364" t="s">
        <v>0</v>
      </c>
      <c r="C2" s="1364"/>
      <c r="D2" s="1364"/>
      <c r="E2" s="1364"/>
      <c r="F2" s="1364"/>
      <c r="G2" s="1364"/>
      <c r="H2" s="224"/>
    </row>
    <row r="3" spans="1:12">
      <c r="B3" s="1364" t="s">
        <v>483</v>
      </c>
      <c r="C3" s="1364"/>
      <c r="D3" s="1364"/>
      <c r="E3" s="1364"/>
      <c r="F3" s="1364"/>
      <c r="G3" s="1364"/>
      <c r="H3" s="224"/>
      <c r="J3"/>
      <c r="K3"/>
      <c r="L3"/>
    </row>
    <row r="4" spans="1:12">
      <c r="B4" s="1364" t="str">
        <f>" 12 Months Ending December 31, "&amp;Automation!$B$3</f>
        <v xml:space="preserve"> 12 Months Ending December 31, 2025</v>
      </c>
      <c r="C4" s="1364"/>
      <c r="D4" s="1364"/>
      <c r="E4" s="1364"/>
      <c r="F4" s="1364"/>
      <c r="G4" s="1364"/>
      <c r="H4" s="224"/>
      <c r="J4" s="1186"/>
    </row>
    <row r="5" spans="1:12">
      <c r="B5" s="1365" t="s">
        <v>3</v>
      </c>
      <c r="C5" s="1365"/>
      <c r="D5" s="1365"/>
      <c r="E5" s="1365"/>
      <c r="F5" s="1365"/>
      <c r="G5" s="1365"/>
      <c r="H5" s="224"/>
    </row>
    <row r="6" spans="1:12" ht="16.5" thickBot="1">
      <c r="D6" s="886"/>
      <c r="E6" s="886"/>
      <c r="F6" s="886"/>
      <c r="G6" s="886"/>
      <c r="J6" s="190"/>
    </row>
    <row r="7" spans="1:12">
      <c r="A7" s="224"/>
      <c r="B7" s="887"/>
      <c r="C7" s="225"/>
      <c r="D7" s="888" t="s">
        <v>77</v>
      </c>
      <c r="E7" s="226" t="s">
        <v>78</v>
      </c>
      <c r="F7" s="885" t="s">
        <v>854</v>
      </c>
      <c r="G7" s="889"/>
      <c r="H7" s="224"/>
    </row>
    <row r="8" spans="1:12">
      <c r="A8" s="227" t="s">
        <v>4</v>
      </c>
      <c r="B8" s="228" t="s">
        <v>372</v>
      </c>
      <c r="C8" s="229"/>
      <c r="D8" s="230" t="s">
        <v>80</v>
      </c>
      <c r="E8" s="224" t="s">
        <v>437</v>
      </c>
      <c r="F8" s="230" t="s">
        <v>80</v>
      </c>
      <c r="G8" s="231"/>
      <c r="H8" s="227" t="s">
        <v>4</v>
      </c>
    </row>
    <row r="9" spans="1:12" ht="16.5" thickBot="1">
      <c r="A9" s="227" t="s">
        <v>5</v>
      </c>
      <c r="B9" s="232" t="s">
        <v>438</v>
      </c>
      <c r="C9" s="890" t="s">
        <v>256</v>
      </c>
      <c r="D9" s="233" t="s">
        <v>439</v>
      </c>
      <c r="E9" s="890" t="s">
        <v>440</v>
      </c>
      <c r="F9" s="233" t="s">
        <v>441</v>
      </c>
      <c r="G9" s="234" t="s">
        <v>8</v>
      </c>
      <c r="H9" s="227" t="s">
        <v>5</v>
      </c>
      <c r="I9" s="227"/>
    </row>
    <row r="10" spans="1:12">
      <c r="B10" s="235"/>
      <c r="C10" s="236" t="s">
        <v>484</v>
      </c>
      <c r="D10" s="660"/>
      <c r="E10" s="1136"/>
      <c r="F10" s="237"/>
      <c r="G10" s="238"/>
    </row>
    <row r="11" spans="1:12">
      <c r="A11" s="227">
        <v>1</v>
      </c>
      <c r="B11" s="235">
        <v>920</v>
      </c>
      <c r="C11" s="239" t="s">
        <v>485</v>
      </c>
      <c r="D11" s="795">
        <v>54244.899720000001</v>
      </c>
      <c r="E11" s="795">
        <f>E34</f>
        <v>201</v>
      </c>
      <c r="F11" s="795">
        <f>D11-E11</f>
        <v>54043.899720000001</v>
      </c>
      <c r="G11" s="212" t="s">
        <v>915</v>
      </c>
      <c r="H11" s="227">
        <f>A11</f>
        <v>1</v>
      </c>
      <c r="I11" s="223" t="s">
        <v>183</v>
      </c>
      <c r="J11" s="148"/>
    </row>
    <row r="12" spans="1:12">
      <c r="A12" s="227">
        <f t="shared" ref="A12:A61" si="0">A11+1</f>
        <v>2</v>
      </c>
      <c r="B12" s="235">
        <v>921</v>
      </c>
      <c r="C12" s="239" t="s">
        <v>486</v>
      </c>
      <c r="D12" s="797">
        <v>31118.153999999999</v>
      </c>
      <c r="E12" s="797">
        <f>E35</f>
        <v>69.222690000000014</v>
      </c>
      <c r="F12" s="797">
        <f>D12-E12</f>
        <v>31048.93131</v>
      </c>
      <c r="G12" s="212" t="s">
        <v>916</v>
      </c>
      <c r="H12" s="227">
        <f t="shared" ref="H12:H61" si="1">H11+1</f>
        <v>2</v>
      </c>
      <c r="J12" s="148"/>
      <c r="K12" s="240"/>
    </row>
    <row r="13" spans="1:12">
      <c r="A13" s="227">
        <f t="shared" si="0"/>
        <v>3</v>
      </c>
      <c r="B13" s="235">
        <v>922</v>
      </c>
      <c r="C13" s="239" t="s">
        <v>487</v>
      </c>
      <c r="D13" s="797">
        <v>-11800.006700000002</v>
      </c>
      <c r="E13" s="797"/>
      <c r="F13" s="797">
        <f t="shared" ref="F13:F23" si="2">D13-E13</f>
        <v>-11800.006700000002</v>
      </c>
      <c r="G13" s="212" t="s">
        <v>917</v>
      </c>
      <c r="H13" s="227">
        <f t="shared" si="1"/>
        <v>3</v>
      </c>
      <c r="J13" s="148"/>
    </row>
    <row r="14" spans="1:12">
      <c r="A14" s="227">
        <f t="shared" si="0"/>
        <v>4</v>
      </c>
      <c r="B14" s="235">
        <v>923</v>
      </c>
      <c r="C14" s="239" t="s">
        <v>488</v>
      </c>
      <c r="D14" s="797">
        <v>135103.70300000001</v>
      </c>
      <c r="E14" s="797">
        <f>E36</f>
        <v>77.872519999999994</v>
      </c>
      <c r="F14" s="797">
        <f t="shared" si="2"/>
        <v>135025.83048</v>
      </c>
      <c r="G14" s="212" t="s">
        <v>918</v>
      </c>
      <c r="H14" s="227">
        <f t="shared" si="1"/>
        <v>4</v>
      </c>
      <c r="J14" s="148"/>
    </row>
    <row r="15" spans="1:12">
      <c r="A15" s="227">
        <f t="shared" si="0"/>
        <v>5</v>
      </c>
      <c r="B15" s="235">
        <v>924</v>
      </c>
      <c r="C15" s="239" t="s">
        <v>489</v>
      </c>
      <c r="D15" s="797">
        <v>10560.587149999999</v>
      </c>
      <c r="E15" s="797"/>
      <c r="F15" s="797">
        <f t="shared" si="2"/>
        <v>10560.587149999999</v>
      </c>
      <c r="G15" s="212" t="s">
        <v>919</v>
      </c>
      <c r="H15" s="227">
        <f t="shared" si="1"/>
        <v>5</v>
      </c>
      <c r="J15" s="148"/>
    </row>
    <row r="16" spans="1:12">
      <c r="A16" s="227">
        <f t="shared" si="0"/>
        <v>6</v>
      </c>
      <c r="B16" s="235">
        <v>925</v>
      </c>
      <c r="C16" s="239" t="s">
        <v>490</v>
      </c>
      <c r="D16" s="797">
        <v>164317.84099999999</v>
      </c>
      <c r="E16" s="797">
        <f>E38</f>
        <v>671.23726142399994</v>
      </c>
      <c r="F16" s="797">
        <f t="shared" si="2"/>
        <v>163646.603738576</v>
      </c>
      <c r="G16" s="212" t="s">
        <v>920</v>
      </c>
      <c r="H16" s="227">
        <f t="shared" si="1"/>
        <v>6</v>
      </c>
      <c r="J16" s="148"/>
    </row>
    <row r="17" spans="1:10">
      <c r="A17" s="227">
        <f t="shared" si="0"/>
        <v>7</v>
      </c>
      <c r="B17" s="235">
        <v>926</v>
      </c>
      <c r="C17" s="239" t="s">
        <v>491</v>
      </c>
      <c r="D17" s="797">
        <v>67896.554000000004</v>
      </c>
      <c r="E17" s="797">
        <f>E39</f>
        <v>1217.058473237</v>
      </c>
      <c r="F17" s="797">
        <f t="shared" si="2"/>
        <v>66679.495526762999</v>
      </c>
      <c r="G17" s="212" t="s">
        <v>921</v>
      </c>
      <c r="H17" s="227">
        <f t="shared" si="1"/>
        <v>7</v>
      </c>
      <c r="J17" s="1184"/>
    </row>
    <row r="18" spans="1:10">
      <c r="A18" s="227">
        <f t="shared" si="0"/>
        <v>8</v>
      </c>
      <c r="B18" s="235">
        <v>927</v>
      </c>
      <c r="C18" s="239" t="s">
        <v>492</v>
      </c>
      <c r="D18" s="797">
        <v>118730.139</v>
      </c>
      <c r="E18" s="797">
        <f>E40</f>
        <v>115768.47434</v>
      </c>
      <c r="F18" s="797">
        <f t="shared" si="2"/>
        <v>2961.6646599999949</v>
      </c>
      <c r="G18" s="212" t="s">
        <v>922</v>
      </c>
      <c r="H18" s="227">
        <f t="shared" si="1"/>
        <v>8</v>
      </c>
      <c r="J18" s="241"/>
    </row>
    <row r="19" spans="1:10">
      <c r="A19" s="227">
        <f t="shared" si="0"/>
        <v>9</v>
      </c>
      <c r="B19" s="235">
        <v>928</v>
      </c>
      <c r="C19" s="239" t="s">
        <v>493</v>
      </c>
      <c r="D19" s="797">
        <v>27648.17352</v>
      </c>
      <c r="E19" s="797">
        <f>E46</f>
        <v>15062.920679999999</v>
      </c>
      <c r="F19" s="797">
        <f t="shared" si="2"/>
        <v>12585.252840000001</v>
      </c>
      <c r="G19" s="212" t="s">
        <v>923</v>
      </c>
      <c r="H19" s="227">
        <f t="shared" si="1"/>
        <v>9</v>
      </c>
      <c r="J19" s="241"/>
    </row>
    <row r="20" spans="1:10">
      <c r="A20" s="227">
        <f t="shared" si="0"/>
        <v>10</v>
      </c>
      <c r="B20" s="235">
        <v>929</v>
      </c>
      <c r="C20" s="239" t="s">
        <v>494</v>
      </c>
      <c r="D20" s="797">
        <v>-6961.7256699999998</v>
      </c>
      <c r="E20" s="797">
        <f>E47</f>
        <v>0</v>
      </c>
      <c r="F20" s="797">
        <f t="shared" si="2"/>
        <v>-6961.7256699999998</v>
      </c>
      <c r="G20" s="212" t="s">
        <v>924</v>
      </c>
      <c r="H20" s="227">
        <f t="shared" si="1"/>
        <v>10</v>
      </c>
      <c r="J20" s="148"/>
    </row>
    <row r="21" spans="1:10">
      <c r="A21" s="227">
        <f t="shared" si="0"/>
        <v>11</v>
      </c>
      <c r="B21" s="242">
        <v>930.1</v>
      </c>
      <c r="C21" s="239" t="s">
        <v>495</v>
      </c>
      <c r="D21" s="797">
        <v>610.74800000000005</v>
      </c>
      <c r="E21" s="797">
        <f>E48</f>
        <v>610.74929000000009</v>
      </c>
      <c r="F21" s="797">
        <f t="shared" si="2"/>
        <v>-1.2900000000399814E-3</v>
      </c>
      <c r="G21" s="212" t="s">
        <v>925</v>
      </c>
      <c r="H21" s="227">
        <f t="shared" si="1"/>
        <v>11</v>
      </c>
      <c r="J21" s="148"/>
    </row>
    <row r="22" spans="1:10">
      <c r="A22" s="227">
        <f t="shared" si="0"/>
        <v>12</v>
      </c>
      <c r="B22" s="242">
        <v>930.2</v>
      </c>
      <c r="C22" s="239" t="s">
        <v>496</v>
      </c>
      <c r="D22" s="797">
        <v>8280.4978900000024</v>
      </c>
      <c r="E22" s="797">
        <f>E51</f>
        <v>2331.2681499999999</v>
      </c>
      <c r="F22" s="797">
        <f t="shared" si="2"/>
        <v>5949.2297400000025</v>
      </c>
      <c r="G22" s="212" t="s">
        <v>926</v>
      </c>
      <c r="H22" s="227">
        <f t="shared" si="1"/>
        <v>12</v>
      </c>
      <c r="J22" s="243"/>
    </row>
    <row r="23" spans="1:10">
      <c r="A23" s="227">
        <f t="shared" si="0"/>
        <v>13</v>
      </c>
      <c r="B23" s="235">
        <v>931</v>
      </c>
      <c r="C23" s="239" t="s">
        <v>456</v>
      </c>
      <c r="D23" s="797">
        <v>13844.715860000004</v>
      </c>
      <c r="E23" s="797">
        <f>E52</f>
        <v>538.89701000000002</v>
      </c>
      <c r="F23" s="797">
        <f t="shared" si="2"/>
        <v>13305.818850000003</v>
      </c>
      <c r="G23" s="212" t="s">
        <v>927</v>
      </c>
      <c r="H23" s="227">
        <f t="shared" si="1"/>
        <v>13</v>
      </c>
      <c r="J23" s="148"/>
    </row>
    <row r="24" spans="1:10">
      <c r="A24" s="227">
        <f t="shared" si="0"/>
        <v>14</v>
      </c>
      <c r="B24" s="235">
        <v>935</v>
      </c>
      <c r="C24" s="239" t="s">
        <v>497</v>
      </c>
      <c r="D24" s="973">
        <v>16460.331999999999</v>
      </c>
      <c r="E24" s="973">
        <f>E54</f>
        <v>32.122929999999997</v>
      </c>
      <c r="F24" s="973">
        <f>D24-E24</f>
        <v>16428.209069999997</v>
      </c>
      <c r="G24" s="891" t="s">
        <v>928</v>
      </c>
      <c r="H24" s="227">
        <f t="shared" si="1"/>
        <v>14</v>
      </c>
      <c r="I24" s="223" t="s">
        <v>183</v>
      </c>
      <c r="J24" s="148"/>
    </row>
    <row r="25" spans="1:10">
      <c r="A25" s="227">
        <f t="shared" si="0"/>
        <v>15</v>
      </c>
      <c r="B25" s="235"/>
      <c r="D25" s="244"/>
      <c r="E25" s="244"/>
      <c r="F25" s="244"/>
      <c r="G25" s="245"/>
      <c r="H25" s="227">
        <f t="shared" si="1"/>
        <v>15</v>
      </c>
    </row>
    <row r="26" spans="1:10" ht="16.5" thickBot="1">
      <c r="A26" s="227">
        <f t="shared" si="0"/>
        <v>16</v>
      </c>
      <c r="B26" s="235"/>
      <c r="C26" s="229" t="s">
        <v>498</v>
      </c>
      <c r="D26" s="246">
        <f>SUM(D11:D24)</f>
        <v>630054.61277000001</v>
      </c>
      <c r="E26" s="217">
        <f>SUM(E11:E24)</f>
        <v>136580.82334466101</v>
      </c>
      <c r="F26" s="217">
        <f>SUM(F11:F24)</f>
        <v>493473.78942533891</v>
      </c>
      <c r="G26" s="247" t="str">
        <f>"Sum Lines "&amp;A11&amp;" thru "&amp;A24</f>
        <v>Sum Lines 1 thru 14</v>
      </c>
      <c r="H26" s="227">
        <f t="shared" si="1"/>
        <v>16</v>
      </c>
    </row>
    <row r="27" spans="1:10" ht="16.5" thickTop="1">
      <c r="A27" s="227">
        <f t="shared" si="0"/>
        <v>17</v>
      </c>
      <c r="B27" s="235"/>
      <c r="C27" s="229"/>
      <c r="D27" s="208"/>
      <c r="E27" s="136"/>
      <c r="F27" s="221"/>
      <c r="G27" s="247"/>
      <c r="H27" s="227">
        <f t="shared" si="1"/>
        <v>17</v>
      </c>
    </row>
    <row r="28" spans="1:10" ht="18.75">
      <c r="A28" s="227">
        <f t="shared" si="0"/>
        <v>18</v>
      </c>
      <c r="B28" s="235">
        <v>413</v>
      </c>
      <c r="C28" s="223" t="s">
        <v>499</v>
      </c>
      <c r="D28" s="973">
        <v>756.76823999999999</v>
      </c>
      <c r="E28" s="976">
        <v>0</v>
      </c>
      <c r="F28" s="973">
        <f>D28-E28</f>
        <v>756.76823999999999</v>
      </c>
      <c r="G28" s="247"/>
      <c r="H28" s="227">
        <f t="shared" si="1"/>
        <v>18</v>
      </c>
      <c r="J28" s="1175"/>
    </row>
    <row r="29" spans="1:10">
      <c r="A29" s="227">
        <f t="shared" si="0"/>
        <v>19</v>
      </c>
      <c r="B29" s="235"/>
      <c r="C29" s="229"/>
      <c r="D29" s="208"/>
      <c r="E29" s="136"/>
      <c r="F29" s="221"/>
      <c r="G29" s="247"/>
      <c r="H29" s="227">
        <f t="shared" si="1"/>
        <v>19</v>
      </c>
    </row>
    <row r="30" spans="1:10" ht="16.5" thickBot="1">
      <c r="A30" s="227">
        <f t="shared" si="0"/>
        <v>20</v>
      </c>
      <c r="B30" s="235"/>
      <c r="C30" s="229" t="s">
        <v>500</v>
      </c>
      <c r="D30" s="246">
        <f>D26+D28</f>
        <v>630811.38101000001</v>
      </c>
      <c r="E30" s="136">
        <f>E26+E28</f>
        <v>136580.82334466101</v>
      </c>
      <c r="F30" s="221">
        <f>F26+F28</f>
        <v>494230.55766533891</v>
      </c>
      <c r="G30" s="247" t="str">
        <f>"Line "&amp;A26&amp;" + Line "&amp;A28</f>
        <v>Line 16 + Line 18</v>
      </c>
      <c r="H30" s="227">
        <f t="shared" si="1"/>
        <v>20</v>
      </c>
    </row>
    <row r="31" spans="1:10" ht="17.25" thickTop="1" thickBot="1">
      <c r="A31" s="227">
        <f t="shared" si="0"/>
        <v>21</v>
      </c>
      <c r="B31" s="248"/>
      <c r="C31" s="886"/>
      <c r="D31" s="249"/>
      <c r="E31" s="250"/>
      <c r="F31" s="250"/>
      <c r="G31" s="251"/>
      <c r="H31" s="227">
        <f t="shared" si="1"/>
        <v>21</v>
      </c>
    </row>
    <row r="32" spans="1:10">
      <c r="A32" s="227">
        <f t="shared" si="0"/>
        <v>22</v>
      </c>
      <c r="B32" s="252"/>
      <c r="D32" s="253"/>
      <c r="E32" s="254"/>
      <c r="F32" s="253"/>
      <c r="G32" s="245"/>
      <c r="H32" s="227">
        <f t="shared" si="1"/>
        <v>22</v>
      </c>
    </row>
    <row r="33" spans="1:22">
      <c r="A33" s="227">
        <f t="shared" si="0"/>
        <v>23</v>
      </c>
      <c r="B33" s="255" t="s">
        <v>501</v>
      </c>
      <c r="C33" s="227"/>
      <c r="D33" s="227"/>
      <c r="E33" s="227"/>
      <c r="F33" s="227"/>
      <c r="G33" s="245"/>
      <c r="H33" s="227">
        <f t="shared" si="1"/>
        <v>23</v>
      </c>
    </row>
    <row r="34" spans="1:22">
      <c r="A34" s="227">
        <f t="shared" si="0"/>
        <v>24</v>
      </c>
      <c r="B34" s="263">
        <v>920</v>
      </c>
      <c r="C34" s="239" t="s">
        <v>871</v>
      </c>
      <c r="D34" s="619"/>
      <c r="E34" s="1201">
        <v>201</v>
      </c>
      <c r="F34" s="227"/>
      <c r="G34" s="245"/>
      <c r="H34" s="227">
        <f t="shared" si="1"/>
        <v>24</v>
      </c>
    </row>
    <row r="35" spans="1:22">
      <c r="A35" s="227">
        <f t="shared" si="0"/>
        <v>25</v>
      </c>
      <c r="B35" s="263">
        <v>921</v>
      </c>
      <c r="C35" s="239" t="s">
        <v>871</v>
      </c>
      <c r="D35" s="619"/>
      <c r="E35" s="1201">
        <v>69.222690000000014</v>
      </c>
      <c r="F35" s="227"/>
      <c r="G35" s="245"/>
      <c r="H35" s="227">
        <f t="shared" si="1"/>
        <v>25</v>
      </c>
    </row>
    <row r="36" spans="1:22">
      <c r="A36" s="227">
        <f t="shared" si="0"/>
        <v>26</v>
      </c>
      <c r="B36" s="263">
        <v>923</v>
      </c>
      <c r="C36" s="239" t="s">
        <v>871</v>
      </c>
      <c r="D36" s="619"/>
      <c r="E36" s="1201">
        <v>77.872519999999994</v>
      </c>
      <c r="F36" s="227"/>
      <c r="G36" s="245"/>
      <c r="H36" s="227">
        <f t="shared" si="1"/>
        <v>26</v>
      </c>
    </row>
    <row r="37" spans="1:22">
      <c r="A37" s="227">
        <f t="shared" si="0"/>
        <v>27</v>
      </c>
      <c r="B37" s="263">
        <v>925</v>
      </c>
      <c r="C37" s="239" t="s">
        <v>871</v>
      </c>
      <c r="D37" s="213">
        <v>604.99526142399998</v>
      </c>
      <c r="E37" s="1201"/>
      <c r="F37" s="227"/>
      <c r="G37" s="245"/>
      <c r="H37" s="227">
        <f t="shared" si="1"/>
        <v>27</v>
      </c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s="227">
        <f t="shared" si="0"/>
        <v>28</v>
      </c>
      <c r="B38" s="263"/>
      <c r="C38" s="239" t="s">
        <v>1064</v>
      </c>
      <c r="D38" s="1200">
        <v>66.242000000000004</v>
      </c>
      <c r="E38" s="1201">
        <f>SUM(D37:D38)</f>
        <v>671.23726142399994</v>
      </c>
      <c r="F38" s="227"/>
      <c r="G38" s="245"/>
      <c r="H38" s="227">
        <f t="shared" si="1"/>
        <v>28</v>
      </c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>
      <c r="A39" s="227">
        <f t="shared" si="0"/>
        <v>29</v>
      </c>
      <c r="B39" s="263">
        <v>926</v>
      </c>
      <c r="C39" s="787" t="s">
        <v>871</v>
      </c>
      <c r="D39"/>
      <c r="E39" s="1201">
        <v>1217.058473237</v>
      </c>
      <c r="F39" s="227"/>
      <c r="G39" s="245"/>
      <c r="H39" s="227">
        <f t="shared" si="1"/>
        <v>29</v>
      </c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>
      <c r="A40" s="227">
        <f t="shared" si="0"/>
        <v>30</v>
      </c>
      <c r="B40" s="1177">
        <v>927</v>
      </c>
      <c r="C40" s="787" t="s">
        <v>492</v>
      </c>
      <c r="D40" s="1176"/>
      <c r="E40" s="1201">
        <v>115768.47434</v>
      </c>
      <c r="F40" s="227"/>
      <c r="G40" s="245"/>
      <c r="H40" s="227">
        <f t="shared" si="1"/>
        <v>30</v>
      </c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>
      <c r="A41" s="227">
        <f t="shared" si="0"/>
        <v>31</v>
      </c>
      <c r="B41" s="263">
        <v>928</v>
      </c>
      <c r="C41" s="239" t="s">
        <v>978</v>
      </c>
      <c r="D41" s="1176">
        <v>13845.17073</v>
      </c>
      <c r="E41" s="227"/>
      <c r="F41" s="227"/>
      <c r="G41" s="245"/>
      <c r="H41" s="227">
        <f t="shared" si="1"/>
        <v>31</v>
      </c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s="227">
        <f t="shared" si="0"/>
        <v>32</v>
      </c>
      <c r="B42" s="263"/>
      <c r="C42" s="239" t="s">
        <v>504</v>
      </c>
      <c r="D42" s="1176">
        <v>-2.9605100000000002</v>
      </c>
      <c r="E42" s="227"/>
      <c r="F42" s="227"/>
      <c r="G42" s="245"/>
      <c r="H42" s="227">
        <f t="shared" si="1"/>
        <v>32</v>
      </c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>
      <c r="A43" s="227">
        <f t="shared" si="0"/>
        <v>33</v>
      </c>
      <c r="B43" s="263"/>
      <c r="C43" s="239" t="s">
        <v>871</v>
      </c>
      <c r="D43" s="1176">
        <v>-71.05686</v>
      </c>
      <c r="E43" s="227"/>
      <c r="F43" s="227"/>
      <c r="G43" s="245"/>
      <c r="H43" s="227">
        <f t="shared" si="1"/>
        <v>33</v>
      </c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s="227">
        <f t="shared" si="0"/>
        <v>34</v>
      </c>
      <c r="B44" s="263"/>
      <c r="C44" s="239" t="s">
        <v>1062</v>
      </c>
      <c r="D44" s="1176">
        <v>748.62189000000001</v>
      </c>
      <c r="E44" s="227"/>
      <c r="F44" s="227"/>
      <c r="G44" s="245"/>
      <c r="H44" s="227">
        <f t="shared" si="1"/>
        <v>34</v>
      </c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s="227">
        <f t="shared" si="0"/>
        <v>35</v>
      </c>
      <c r="B45" s="263"/>
      <c r="C45" s="786" t="s">
        <v>502</v>
      </c>
      <c r="D45" s="1204">
        <v>0</v>
      </c>
      <c r="E45" s="227"/>
      <c r="F45" s="227"/>
      <c r="G45" s="245"/>
      <c r="H45" s="227">
        <f t="shared" si="1"/>
        <v>35</v>
      </c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s="227">
        <f t="shared" si="0"/>
        <v>36</v>
      </c>
      <c r="B46" s="263"/>
      <c r="C46" s="786" t="s">
        <v>503</v>
      </c>
      <c r="D46" s="1200">
        <v>543.14542999999992</v>
      </c>
      <c r="E46" s="1176">
        <f>SUM(D41:D46)</f>
        <v>15062.920679999999</v>
      </c>
      <c r="F46" s="227"/>
      <c r="G46" s="245"/>
      <c r="H46" s="227">
        <f t="shared" si="1"/>
        <v>36</v>
      </c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>
      <c r="A47" s="227">
        <f t="shared" si="0"/>
        <v>37</v>
      </c>
      <c r="B47" s="263">
        <v>929</v>
      </c>
      <c r="C47" s="786" t="s">
        <v>985</v>
      </c>
      <c r="D47" s="1176"/>
      <c r="E47" s="1204">
        <v>0</v>
      </c>
      <c r="F47" s="227"/>
      <c r="G47" s="245"/>
      <c r="H47" s="227">
        <f t="shared" si="1"/>
        <v>37</v>
      </c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>
      <c r="A48" s="227">
        <f t="shared" si="0"/>
        <v>38</v>
      </c>
      <c r="B48" s="1178">
        <v>930.1</v>
      </c>
      <c r="C48" s="786" t="s">
        <v>495</v>
      </c>
      <c r="D48" s="1176"/>
      <c r="E48" s="1201">
        <v>610.74929000000009</v>
      </c>
      <c r="F48" s="227"/>
      <c r="G48" s="245"/>
      <c r="H48" s="227">
        <f t="shared" si="1"/>
        <v>38</v>
      </c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>
      <c r="A49" s="227">
        <f t="shared" si="0"/>
        <v>39</v>
      </c>
      <c r="B49" s="1139">
        <v>930.2</v>
      </c>
      <c r="C49" s="787" t="s">
        <v>505</v>
      </c>
      <c r="D49" s="1201">
        <v>68.272149999999996</v>
      </c>
      <c r="F49" s="227"/>
      <c r="G49" s="245"/>
      <c r="H49" s="227">
        <f t="shared" si="1"/>
        <v>39</v>
      </c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s="227">
        <f t="shared" si="0"/>
        <v>40</v>
      </c>
      <c r="B50" s="1139"/>
      <c r="C50" s="787" t="s">
        <v>871</v>
      </c>
      <c r="D50" s="1201">
        <v>203.24</v>
      </c>
      <c r="F50" s="227"/>
      <c r="G50" s="245"/>
      <c r="H50" s="227">
        <f t="shared" si="1"/>
        <v>40</v>
      </c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s="227">
        <f t="shared" si="0"/>
        <v>41</v>
      </c>
      <c r="B51" s="1139"/>
      <c r="C51" s="1325" t="s">
        <v>1063</v>
      </c>
      <c r="D51" s="1200">
        <v>2059.7559999999999</v>
      </c>
      <c r="E51" s="223">
        <f>SUM(D49:D51)</f>
        <v>2331.2681499999999</v>
      </c>
      <c r="F51" s="227"/>
      <c r="G51" s="245"/>
      <c r="H51" s="227">
        <f t="shared" si="1"/>
        <v>41</v>
      </c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>
      <c r="A52" s="227">
        <f t="shared" si="0"/>
        <v>42</v>
      </c>
      <c r="B52" s="1139">
        <v>931</v>
      </c>
      <c r="C52" s="787" t="s">
        <v>871</v>
      </c>
      <c r="D52" s="1201"/>
      <c r="E52" s="223">
        <v>538.89701000000002</v>
      </c>
      <c r="F52" s="227"/>
      <c r="G52" s="245"/>
      <c r="H52" s="227">
        <f t="shared" si="1"/>
        <v>42</v>
      </c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>
      <c r="A53" s="227">
        <f t="shared" si="0"/>
        <v>43</v>
      </c>
      <c r="B53" s="263">
        <v>935</v>
      </c>
      <c r="C53" s="239" t="s">
        <v>506</v>
      </c>
      <c r="D53" s="1204">
        <v>0</v>
      </c>
      <c r="E53" s="1201"/>
      <c r="F53" s="227"/>
      <c r="G53" s="245"/>
      <c r="H53" s="227">
        <f t="shared" si="1"/>
        <v>43</v>
      </c>
    </row>
    <row r="54" spans="1:22">
      <c r="A54" s="227">
        <f t="shared" si="0"/>
        <v>44</v>
      </c>
      <c r="B54" s="263"/>
      <c r="C54" s="239" t="s">
        <v>1062</v>
      </c>
      <c r="D54" s="1200">
        <v>32.122929999999997</v>
      </c>
      <c r="E54" s="1202">
        <f>SUM(D53:D54)</f>
        <v>32.122929999999997</v>
      </c>
      <c r="F54" s="227"/>
      <c r="G54" s="245"/>
      <c r="H54" s="227">
        <f t="shared" si="1"/>
        <v>44</v>
      </c>
    </row>
    <row r="55" spans="1:22">
      <c r="A55" s="227">
        <f t="shared" si="0"/>
        <v>45</v>
      </c>
      <c r="B55" s="263"/>
      <c r="C55" s="1179"/>
      <c r="D55" s="1180"/>
      <c r="E55" s="391"/>
      <c r="F55" s="227"/>
      <c r="G55" s="245"/>
      <c r="H55" s="227">
        <f t="shared" si="1"/>
        <v>45</v>
      </c>
    </row>
    <row r="56" spans="1:22" ht="16.5" thickBot="1">
      <c r="A56" s="227">
        <f t="shared" si="0"/>
        <v>46</v>
      </c>
      <c r="B56" s="252"/>
      <c r="C56" s="1181" t="s">
        <v>478</v>
      </c>
      <c r="D56" s="1182"/>
      <c r="E56" s="1183">
        <f>SUM(E34:E54)</f>
        <v>136580.82334466101</v>
      </c>
      <c r="F56" s="227"/>
      <c r="G56" s="245"/>
      <c r="H56" s="227">
        <f t="shared" si="1"/>
        <v>46</v>
      </c>
    </row>
    <row r="57" spans="1:22" ht="16.5" thickTop="1">
      <c r="A57" s="227">
        <f t="shared" si="0"/>
        <v>47</v>
      </c>
      <c r="B57" s="255"/>
      <c r="C57" s="227"/>
      <c r="D57" s="227"/>
      <c r="E57" s="227"/>
      <c r="F57" s="227"/>
      <c r="G57" s="245"/>
      <c r="H57" s="227">
        <f t="shared" si="1"/>
        <v>47</v>
      </c>
    </row>
    <row r="58" spans="1:22">
      <c r="A58" s="227">
        <f t="shared" si="0"/>
        <v>48</v>
      </c>
      <c r="B58" s="255"/>
      <c r="C58" s="227"/>
      <c r="D58" s="227"/>
      <c r="E58" s="227"/>
      <c r="F58" s="227"/>
      <c r="G58" s="245"/>
      <c r="H58" s="227">
        <f t="shared" si="1"/>
        <v>48</v>
      </c>
    </row>
    <row r="59" spans="1:22" ht="18.75">
      <c r="A59" s="227">
        <f t="shared" si="0"/>
        <v>49</v>
      </c>
      <c r="B59" s="1203">
        <v>1</v>
      </c>
      <c r="C59" s="190" t="str">
        <f>"This amount represents the Non-Direct A&amp;G expenses billed to Citizens in "&amp;Automation!B3&amp;", which is added back to derive Total Adjusted A&amp;G Expenses in SAP"</f>
        <v>This amount represents the Non-Direct A&amp;G expenses billed to Citizens in 2025, which is added back to derive Total Adjusted A&amp;G Expenses in SAP</v>
      </c>
      <c r="E59" s="341"/>
      <c r="F59" s="209"/>
      <c r="G59" s="245"/>
      <c r="H59" s="227">
        <f t="shared" si="1"/>
        <v>49</v>
      </c>
    </row>
    <row r="60" spans="1:22" ht="18.75">
      <c r="A60" s="227">
        <f t="shared" si="0"/>
        <v>50</v>
      </c>
      <c r="B60" s="1203"/>
      <c r="C60" s="190" t="s">
        <v>507</v>
      </c>
      <c r="E60" s="341"/>
      <c r="F60" s="209"/>
      <c r="G60" s="245"/>
      <c r="H60" s="227">
        <f t="shared" si="1"/>
        <v>50</v>
      </c>
    </row>
    <row r="61" spans="1:22" ht="16.5" thickBot="1">
      <c r="A61" s="227">
        <f t="shared" si="0"/>
        <v>51</v>
      </c>
      <c r="B61" s="258"/>
      <c r="C61" s="892"/>
      <c r="D61" s="886"/>
      <c r="E61" s="886"/>
      <c r="F61" s="886"/>
      <c r="G61" s="251"/>
      <c r="H61" s="227">
        <f t="shared" si="1"/>
        <v>51</v>
      </c>
    </row>
    <row r="62" spans="1:22">
      <c r="C62" s="239"/>
    </row>
    <row r="63" spans="1:22">
      <c r="A63" s="224"/>
      <c r="C63" s="239"/>
      <c r="D63" s="259"/>
      <c r="E63" s="259"/>
    </row>
    <row r="64" spans="1:22" ht="18.75">
      <c r="A64" s="260"/>
      <c r="B64" s="120"/>
      <c r="C64" s="3"/>
      <c r="D64" s="62"/>
      <c r="E64" s="62"/>
      <c r="F64" s="62"/>
    </row>
    <row r="65" spans="1:6" ht="18.75">
      <c r="A65" s="260"/>
      <c r="B65" s="120"/>
      <c r="C65" s="16"/>
      <c r="D65" s="62"/>
      <c r="E65" s="62"/>
      <c r="F65" s="62"/>
    </row>
    <row r="66" spans="1:6" ht="18.75">
      <c r="A66" s="260"/>
      <c r="B66" s="210"/>
      <c r="C66" s="3"/>
      <c r="D66" s="3"/>
      <c r="E66" s="3"/>
      <c r="F66" s="3"/>
    </row>
    <row r="67" spans="1:6" ht="18.75">
      <c r="A67" s="260"/>
      <c r="C67" s="239"/>
    </row>
    <row r="68" spans="1:6" ht="18.75">
      <c r="A68" s="260"/>
      <c r="C68" s="239"/>
    </row>
    <row r="69" spans="1:6" ht="18.75">
      <c r="A69" s="260"/>
      <c r="C69" s="239"/>
    </row>
    <row r="70" spans="1:6">
      <c r="A70" s="224"/>
      <c r="C70" s="239"/>
    </row>
    <row r="71" spans="1:6" ht="18.75">
      <c r="A71" s="260"/>
      <c r="C71" s="239"/>
    </row>
    <row r="72" spans="1:6">
      <c r="A72" s="224"/>
      <c r="C72" s="239"/>
    </row>
    <row r="73" spans="1:6" ht="18.75">
      <c r="A73" s="260"/>
      <c r="C73" s="239"/>
    </row>
    <row r="74" spans="1:6">
      <c r="A74" s="224"/>
      <c r="C74" s="239"/>
    </row>
    <row r="75" spans="1:6" ht="18.75">
      <c r="A75" s="260"/>
      <c r="C75" s="239"/>
    </row>
    <row r="76" spans="1:6" ht="18.75">
      <c r="A76" s="260"/>
      <c r="B76" s="239"/>
    </row>
    <row r="77" spans="1:6" ht="18.75">
      <c r="A77" s="260"/>
      <c r="B77" s="239"/>
    </row>
    <row r="78" spans="1:6">
      <c r="B78" s="239"/>
    </row>
    <row r="79" spans="1:6" ht="18.75">
      <c r="A79" s="260"/>
      <c r="B79" s="239"/>
    </row>
    <row r="80" spans="1:6">
      <c r="A80" s="261"/>
      <c r="B80" s="262"/>
    </row>
    <row r="81" spans="2:2">
      <c r="B81" s="239"/>
    </row>
  </sheetData>
  <mergeCells count="4">
    <mergeCell ref="B2:G2"/>
    <mergeCell ref="B3:G3"/>
    <mergeCell ref="B4:G4"/>
    <mergeCell ref="B5:G5"/>
  </mergeCells>
  <printOptions horizontalCentered="1"/>
  <pageMargins left="0.5" right="0.5" top="0.5" bottom="0.5" header="0.25" footer="0.25"/>
  <pageSetup scale="51" orientation="portrait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L37"/>
  <sheetViews>
    <sheetView zoomScale="80" zoomScaleNormal="80" zoomScalePageLayoutView="80" workbookViewId="0">
      <selection activeCell="E17" sqref="E17:E23"/>
    </sheetView>
  </sheetViews>
  <sheetFormatPr defaultColWidth="8.85546875" defaultRowHeight="15.75"/>
  <cols>
    <col min="1" max="1" width="5.42578125" style="210" customWidth="1"/>
    <col min="2" max="2" width="64.5703125" style="190" customWidth="1"/>
    <col min="3" max="3" width="21.140625" style="190" customWidth="1"/>
    <col min="4" max="4" width="1.5703125" style="190" customWidth="1"/>
    <col min="5" max="5" width="16.85546875" style="190" customWidth="1"/>
    <col min="6" max="6" width="1.5703125" style="190" customWidth="1"/>
    <col min="7" max="7" width="34.5703125" style="190" customWidth="1"/>
    <col min="8" max="8" width="5.42578125" style="190" customWidth="1"/>
    <col min="9" max="9" width="8.85546875" style="190"/>
    <col min="10" max="10" width="20.42578125" style="190" bestFit="1" customWidth="1"/>
    <col min="11" max="16384" width="8.85546875" style="190"/>
  </cols>
  <sheetData>
    <row r="1" spans="1:12">
      <c r="A1" s="470"/>
      <c r="E1" s="325"/>
      <c r="F1" s="324"/>
      <c r="G1" s="210"/>
      <c r="H1" s="210"/>
    </row>
    <row r="2" spans="1:12">
      <c r="B2" s="1344" t="s">
        <v>0</v>
      </c>
      <c r="C2" s="1344"/>
      <c r="D2" s="1344"/>
      <c r="E2" s="1344"/>
      <c r="F2" s="1344"/>
      <c r="G2" s="1344"/>
      <c r="H2" s="210"/>
    </row>
    <row r="3" spans="1:12">
      <c r="B3" s="1344" t="s">
        <v>508</v>
      </c>
      <c r="C3" s="1344"/>
      <c r="D3" s="1344"/>
      <c r="E3" s="1344"/>
      <c r="F3" s="1344"/>
      <c r="G3" s="1344"/>
      <c r="H3" s="210"/>
    </row>
    <row r="4" spans="1:12">
      <c r="B4" s="1344" t="s">
        <v>509</v>
      </c>
      <c r="C4" s="1344"/>
      <c r="D4" s="1344"/>
      <c r="E4" s="1344"/>
      <c r="F4" s="1344"/>
      <c r="G4" s="1344"/>
      <c r="H4" s="210"/>
    </row>
    <row r="5" spans="1:12">
      <c r="B5" s="1346" t="str">
        <f>'A. Sec.1 - Direct Maintenance'!B5</f>
        <v>Base Period &amp; True-Up Period 12 - Months Ending December 31, 2025</v>
      </c>
      <c r="C5" s="1346"/>
      <c r="D5" s="1346"/>
      <c r="E5" s="1346"/>
      <c r="F5" s="1346"/>
      <c r="G5" s="1346"/>
      <c r="H5" s="210"/>
      <c r="J5" s="341"/>
    </row>
    <row r="6" spans="1:12">
      <c r="B6" s="1354" t="s">
        <v>3</v>
      </c>
      <c r="C6" s="1351"/>
      <c r="D6" s="1351"/>
      <c r="E6" s="1351"/>
      <c r="F6" s="1351"/>
      <c r="G6" s="1351"/>
      <c r="H6" s="210"/>
    </row>
    <row r="7" spans="1:12">
      <c r="B7" s="210"/>
      <c r="C7" s="210"/>
      <c r="D7" s="210"/>
      <c r="E7" s="210"/>
      <c r="F7" s="470"/>
      <c r="G7" s="210"/>
      <c r="H7" s="210"/>
      <c r="J7"/>
      <c r="K7"/>
      <c r="L7"/>
    </row>
    <row r="8" spans="1:12">
      <c r="A8" s="210" t="s">
        <v>4</v>
      </c>
      <c r="B8" s="470"/>
      <c r="C8" s="210" t="s">
        <v>186</v>
      </c>
      <c r="D8" s="470"/>
      <c r="E8" s="470"/>
      <c r="F8" s="470"/>
      <c r="G8" s="210"/>
      <c r="H8" s="210" t="s">
        <v>4</v>
      </c>
      <c r="J8"/>
      <c r="K8"/>
      <c r="L8"/>
    </row>
    <row r="9" spans="1:12">
      <c r="A9" s="210" t="s">
        <v>5</v>
      </c>
      <c r="C9" s="844" t="s">
        <v>188</v>
      </c>
      <c r="E9" s="861" t="s">
        <v>7</v>
      </c>
      <c r="F9" s="210"/>
      <c r="G9" s="844" t="s">
        <v>8</v>
      </c>
      <c r="H9" s="210" t="s">
        <v>5</v>
      </c>
    </row>
    <row r="10" spans="1:12">
      <c r="F10" s="210"/>
      <c r="G10" s="1130"/>
      <c r="H10" s="210"/>
    </row>
    <row r="11" spans="1:12">
      <c r="A11" s="210">
        <v>1</v>
      </c>
      <c r="B11" s="3" t="s">
        <v>510</v>
      </c>
      <c r="C11" s="5" t="s">
        <v>929</v>
      </c>
      <c r="E11" s="323">
        <v>16769.105</v>
      </c>
      <c r="F11" s="324"/>
      <c r="G11" s="5"/>
      <c r="H11" s="210">
        <f>A11</f>
        <v>1</v>
      </c>
      <c r="K11" s="322"/>
    </row>
    <row r="12" spans="1:12">
      <c r="A12" s="210">
        <f>+A11+1</f>
        <v>2</v>
      </c>
      <c r="B12" s="3"/>
      <c r="C12" s="322"/>
      <c r="E12" s="325"/>
      <c r="F12" s="324"/>
      <c r="G12" s="5"/>
      <c r="H12" s="210">
        <f>+H11+1</f>
        <v>2</v>
      </c>
      <c r="K12" s="322"/>
    </row>
    <row r="13" spans="1:12" ht="18.75">
      <c r="A13" s="210">
        <f t="shared" ref="A13:A27" si="0">+A12+1</f>
        <v>3</v>
      </c>
      <c r="B13" s="3" t="s">
        <v>511</v>
      </c>
      <c r="C13" s="322"/>
      <c r="E13" s="326">
        <f>'AI-1'!D58-E15</f>
        <v>18478.272509999999</v>
      </c>
      <c r="F13" s="324"/>
      <c r="G13" s="5" t="str">
        <f>"AI-1; Line "&amp;'AI-1'!A60</f>
        <v>AI-1; Line 51</v>
      </c>
      <c r="H13" s="210">
        <f t="shared" ref="H13:H27" si="1">+H12+1</f>
        <v>3</v>
      </c>
      <c r="J13" s="341"/>
      <c r="K13" s="322"/>
    </row>
    <row r="14" spans="1:12">
      <c r="A14" s="210">
        <f t="shared" si="0"/>
        <v>4</v>
      </c>
      <c r="B14" s="3"/>
      <c r="C14" s="322"/>
      <c r="E14" s="327"/>
      <c r="F14" s="324"/>
      <c r="G14" s="5"/>
      <c r="H14" s="210">
        <f t="shared" si="1"/>
        <v>4</v>
      </c>
      <c r="K14" s="322"/>
    </row>
    <row r="15" spans="1:12" ht="18.75">
      <c r="A15" s="210">
        <f t="shared" si="0"/>
        <v>5</v>
      </c>
      <c r="B15" s="3" t="s">
        <v>512</v>
      </c>
      <c r="C15" s="322"/>
      <c r="E15" s="326">
        <f>'AI-1'!E58</f>
        <v>15467.04149</v>
      </c>
      <c r="F15" s="324"/>
      <c r="G15" s="5" t="str">
        <f>"AI-1; Line "&amp;'AI-1'!A58</f>
        <v>AI-1; Line 49</v>
      </c>
      <c r="H15" s="210">
        <f t="shared" si="1"/>
        <v>5</v>
      </c>
      <c r="J15" s="391"/>
      <c r="K15" s="322"/>
    </row>
    <row r="16" spans="1:12">
      <c r="A16" s="210">
        <f t="shared" si="0"/>
        <v>6</v>
      </c>
      <c r="B16" s="3"/>
      <c r="C16" s="322"/>
      <c r="E16" s="327"/>
      <c r="F16" s="324"/>
      <c r="G16" s="5"/>
      <c r="H16" s="210">
        <f t="shared" si="1"/>
        <v>6</v>
      </c>
      <c r="K16" s="322"/>
    </row>
    <row r="17" spans="1:11">
      <c r="A17" s="210">
        <f t="shared" si="0"/>
        <v>7</v>
      </c>
      <c r="B17" s="3" t="s">
        <v>513</v>
      </c>
      <c r="C17" s="5" t="s">
        <v>930</v>
      </c>
      <c r="E17" s="326">
        <v>80191.603000000003</v>
      </c>
      <c r="F17" s="324"/>
      <c r="G17" s="5"/>
      <c r="H17" s="210">
        <f t="shared" si="1"/>
        <v>7</v>
      </c>
      <c r="K17" s="322"/>
    </row>
    <row r="18" spans="1:11">
      <c r="A18" s="210">
        <f t="shared" si="0"/>
        <v>8</v>
      </c>
      <c r="B18" s="3"/>
      <c r="C18" s="5"/>
      <c r="E18" s="327"/>
      <c r="F18" s="324"/>
      <c r="G18" s="5"/>
      <c r="H18" s="210">
        <f t="shared" si="1"/>
        <v>8</v>
      </c>
      <c r="K18" s="322"/>
    </row>
    <row r="19" spans="1:11">
      <c r="A19" s="210">
        <f t="shared" si="0"/>
        <v>9</v>
      </c>
      <c r="B19" s="3" t="s">
        <v>514</v>
      </c>
      <c r="C19" s="5" t="s">
        <v>931</v>
      </c>
      <c r="E19" s="326">
        <v>12655.782999999999</v>
      </c>
      <c r="F19" s="324"/>
      <c r="G19" s="5"/>
      <c r="H19" s="210">
        <f t="shared" si="1"/>
        <v>9</v>
      </c>
      <c r="K19" s="322"/>
    </row>
    <row r="20" spans="1:11">
      <c r="A20" s="210">
        <f t="shared" si="0"/>
        <v>10</v>
      </c>
      <c r="B20" s="3"/>
      <c r="C20" s="5"/>
      <c r="E20" s="328"/>
      <c r="F20" s="324"/>
      <c r="G20" s="5"/>
      <c r="H20" s="210">
        <f t="shared" si="1"/>
        <v>10</v>
      </c>
      <c r="K20" s="322"/>
    </row>
    <row r="21" spans="1:11">
      <c r="A21" s="210">
        <f t="shared" si="0"/>
        <v>11</v>
      </c>
      <c r="B21" s="3" t="s">
        <v>515</v>
      </c>
      <c r="C21" s="5" t="s">
        <v>932</v>
      </c>
      <c r="E21" s="278">
        <v>16950.915000000001</v>
      </c>
      <c r="F21" s="324"/>
      <c r="G21" s="5"/>
      <c r="H21" s="210">
        <f t="shared" si="1"/>
        <v>11</v>
      </c>
      <c r="K21" s="322"/>
    </row>
    <row r="22" spans="1:11">
      <c r="A22" s="210">
        <f t="shared" si="0"/>
        <v>12</v>
      </c>
      <c r="B22" s="3"/>
      <c r="C22" s="5"/>
      <c r="E22" s="325"/>
      <c r="F22" s="324"/>
      <c r="G22" s="5"/>
      <c r="H22" s="210">
        <f t="shared" si="1"/>
        <v>12</v>
      </c>
    </row>
    <row r="23" spans="1:11">
      <c r="A23" s="210">
        <f t="shared" si="0"/>
        <v>13</v>
      </c>
      <c r="B23" s="3" t="s">
        <v>516</v>
      </c>
      <c r="C23" s="5" t="s">
        <v>933</v>
      </c>
      <c r="E23" s="1067">
        <v>0</v>
      </c>
      <c r="F23" s="324"/>
      <c r="G23" s="5"/>
      <c r="H23" s="210">
        <f t="shared" si="1"/>
        <v>13</v>
      </c>
    </row>
    <row r="24" spans="1:11">
      <c r="A24" s="210">
        <f t="shared" si="0"/>
        <v>14</v>
      </c>
      <c r="B24" s="3"/>
      <c r="E24" s="329"/>
      <c r="F24" s="324"/>
      <c r="G24" s="5"/>
      <c r="H24" s="210">
        <f t="shared" si="1"/>
        <v>14</v>
      </c>
    </row>
    <row r="25" spans="1:11" ht="16.5" thickBot="1">
      <c r="A25" s="210">
        <f t="shared" si="0"/>
        <v>15</v>
      </c>
      <c r="B25" s="3" t="s">
        <v>517</v>
      </c>
      <c r="E25" s="977">
        <f>SUM(E11:E23)</f>
        <v>160512.72</v>
      </c>
      <c r="F25" s="324"/>
      <c r="G25" s="65" t="str">
        <f>"Sum Lines "&amp;A11&amp;" thru "&amp;A23</f>
        <v>Sum Lines 1 thru 13</v>
      </c>
      <c r="H25" s="210">
        <f t="shared" si="1"/>
        <v>15</v>
      </c>
    </row>
    <row r="26" spans="1:11" ht="16.5" thickTop="1">
      <c r="A26" s="210">
        <f t="shared" si="0"/>
        <v>16</v>
      </c>
      <c r="B26" s="3"/>
      <c r="E26" s="329"/>
      <c r="F26" s="324"/>
      <c r="G26" s="65"/>
      <c r="H26" s="210">
        <f t="shared" si="1"/>
        <v>16</v>
      </c>
    </row>
    <row r="27" spans="1:11" ht="16.5" thickBot="1">
      <c r="A27" s="210">
        <f t="shared" si="0"/>
        <v>17</v>
      </c>
      <c r="B27" s="190" t="s">
        <v>193</v>
      </c>
      <c r="E27" s="978">
        <f>E13/E25</f>
        <v>0.11512030018555539</v>
      </c>
      <c r="F27" s="331"/>
      <c r="G27" s="4" t="str">
        <f>"Line "&amp;A13&amp;" / Line "&amp;A25</f>
        <v>Line 3 / Line 15</v>
      </c>
      <c r="H27" s="210">
        <f t="shared" si="1"/>
        <v>17</v>
      </c>
    </row>
    <row r="28" spans="1:11" ht="16.5" thickTop="1">
      <c r="E28" s="332"/>
      <c r="F28" s="331"/>
      <c r="G28" s="210"/>
      <c r="H28" s="210"/>
    </row>
    <row r="29" spans="1:11">
      <c r="E29" s="332"/>
      <c r="F29" s="331"/>
      <c r="G29" s="330"/>
      <c r="H29" s="210"/>
    </row>
    <row r="30" spans="1:11" ht="18.75">
      <c r="A30" s="333">
        <v>1</v>
      </c>
      <c r="B30" s="3" t="s">
        <v>518</v>
      </c>
      <c r="E30" s="332"/>
      <c r="F30" s="331"/>
      <c r="G30" s="210"/>
      <c r="H30" s="210"/>
    </row>
    <row r="31" spans="1:11" ht="18.75">
      <c r="A31" s="333">
        <v>2</v>
      </c>
      <c r="B31" s="3" t="s">
        <v>519</v>
      </c>
    </row>
    <row r="32" spans="1:11" ht="18.75">
      <c r="A32" s="66"/>
      <c r="B32" s="3"/>
    </row>
    <row r="33" spans="1:2">
      <c r="A33" s="4"/>
      <c r="B33" s="3"/>
    </row>
    <row r="34" spans="1:2">
      <c r="B34" s="3"/>
    </row>
    <row r="35" spans="1:2">
      <c r="B35" s="3"/>
    </row>
    <row r="36" spans="1:2">
      <c r="B36" s="3"/>
    </row>
    <row r="37" spans="1:2">
      <c r="B37" s="3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5" right="0.5" top="0.5" bottom="0.5" header="0.25" footer="0.25"/>
  <pageSetup scale="63" orientation="portrait" r:id="rId1"/>
  <headerFooter scaleWithDoc="0">
    <oddFooter>&amp;C&amp;"Times New Roman,Regular"&amp;10AI</oddFooter>
  </headerFooter>
  <customProperties>
    <customPr name="_pios_id" r:id="rId2"/>
  </customPropertie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2:K67"/>
  <sheetViews>
    <sheetView topLeftCell="A23" zoomScale="80" zoomScaleNormal="80" workbookViewId="0">
      <selection activeCell="D10" sqref="D10:D56"/>
    </sheetView>
  </sheetViews>
  <sheetFormatPr defaultColWidth="8.5703125" defaultRowHeight="15.75"/>
  <cols>
    <col min="1" max="1" width="5.42578125" style="89" bestFit="1" customWidth="1"/>
    <col min="2" max="2" width="11.140625" style="13" customWidth="1"/>
    <col min="3" max="3" width="69.42578125" style="13" customWidth="1"/>
    <col min="4" max="5" width="18.5703125" style="13" customWidth="1"/>
    <col min="6" max="6" width="5.42578125" style="89" bestFit="1" customWidth="1"/>
    <col min="7" max="7" width="11.5703125" style="13" bestFit="1" customWidth="1"/>
    <col min="8" max="16384" width="8.5703125" style="13"/>
  </cols>
  <sheetData>
    <row r="2" spans="1:11">
      <c r="B2" s="1350" t="s">
        <v>0</v>
      </c>
      <c r="C2" s="1350"/>
      <c r="D2" s="1350"/>
      <c r="E2" s="1350"/>
      <c r="F2" s="95"/>
    </row>
    <row r="3" spans="1:11">
      <c r="B3" s="1344" t="s">
        <v>508</v>
      </c>
      <c r="C3" s="1344"/>
      <c r="D3" s="1344"/>
      <c r="E3" s="1344"/>
      <c r="F3" s="209"/>
      <c r="G3" s="209"/>
    </row>
    <row r="4" spans="1:11">
      <c r="B4" s="1331" t="s">
        <v>520</v>
      </c>
      <c r="C4" s="1331"/>
      <c r="D4" s="1331"/>
      <c r="E4" s="1331"/>
    </row>
    <row r="5" spans="1:11">
      <c r="B5" s="1331" t="str">
        <f>" 12 Months Ending December 31, "&amp;Automation!$B$3</f>
        <v xml:space="preserve"> 12 Months Ending December 31, 2025</v>
      </c>
      <c r="C5" s="1331"/>
      <c r="D5" s="1331"/>
      <c r="E5" s="1331"/>
      <c r="H5" s="699"/>
    </row>
    <row r="6" spans="1:11">
      <c r="B6" s="1354" t="s">
        <v>3</v>
      </c>
      <c r="C6" s="1354"/>
      <c r="D6" s="1354"/>
      <c r="E6" s="1354"/>
      <c r="F6" s="95"/>
      <c r="G6" s="95"/>
      <c r="H6"/>
      <c r="I6"/>
      <c r="J6"/>
      <c r="K6"/>
    </row>
    <row r="7" spans="1:11" ht="16.5" thickBot="1">
      <c r="B7" s="76"/>
      <c r="C7" s="76"/>
      <c r="D7" s="76"/>
    </row>
    <row r="8" spans="1:11">
      <c r="A8" s="498" t="s">
        <v>4</v>
      </c>
      <c r="B8" s="1218" t="s">
        <v>521</v>
      </c>
      <c r="C8" s="1219"/>
      <c r="D8" s="1220"/>
      <c r="E8" s="1221"/>
      <c r="F8" s="498" t="s">
        <v>4</v>
      </c>
      <c r="H8" s="699"/>
    </row>
    <row r="9" spans="1:11" ht="18.75">
      <c r="A9" s="498" t="s">
        <v>5</v>
      </c>
      <c r="B9" s="1068" t="s">
        <v>255</v>
      </c>
      <c r="C9" s="979" t="s">
        <v>256</v>
      </c>
      <c r="D9" s="980" t="s">
        <v>522</v>
      </c>
      <c r="E9" s="1222" t="s">
        <v>523</v>
      </c>
      <c r="F9" s="498" t="s">
        <v>5</v>
      </c>
    </row>
    <row r="10" spans="1:11">
      <c r="A10" s="498">
        <v>1</v>
      </c>
      <c r="B10" s="1324" t="s">
        <v>850</v>
      </c>
      <c r="C10" s="1322" t="s">
        <v>851</v>
      </c>
      <c r="D10" s="1150">
        <v>0</v>
      </c>
      <c r="E10" s="1137"/>
      <c r="F10" s="498">
        <v>1</v>
      </c>
      <c r="H10" s="699"/>
    </row>
    <row r="11" spans="1:11">
      <c r="A11" s="498">
        <f>A10+1</f>
        <v>2</v>
      </c>
      <c r="B11" s="334" t="s">
        <v>524</v>
      </c>
      <c r="C11" s="1323" t="s">
        <v>525</v>
      </c>
      <c r="D11" s="213">
        <v>4959.40175</v>
      </c>
      <c r="E11" s="893"/>
      <c r="F11" s="498">
        <f>F10+1</f>
        <v>2</v>
      </c>
      <c r="G11" s="791"/>
      <c r="H11" s="772"/>
      <c r="I11" s="772"/>
    </row>
    <row r="12" spans="1:11">
      <c r="A12" s="498">
        <f>A11+1</f>
        <v>3</v>
      </c>
      <c r="B12" s="334" t="s">
        <v>526</v>
      </c>
      <c r="C12" s="1323" t="s">
        <v>527</v>
      </c>
      <c r="D12" s="548">
        <v>405.17545000000001</v>
      </c>
      <c r="E12" s="893"/>
      <c r="F12" s="498">
        <f>F11+1</f>
        <v>3</v>
      </c>
      <c r="H12" s="772"/>
      <c r="I12" s="772"/>
    </row>
    <row r="13" spans="1:11">
      <c r="A13" s="498">
        <f t="shared" ref="A13:A61" si="0">A12+1</f>
        <v>4</v>
      </c>
      <c r="B13" s="334" t="s">
        <v>528</v>
      </c>
      <c r="C13" s="1323" t="s">
        <v>529</v>
      </c>
      <c r="D13" s="548">
        <v>1526.30153</v>
      </c>
      <c r="E13" s="893"/>
      <c r="F13" s="498">
        <f t="shared" ref="F13:F61" si="1">F12+1</f>
        <v>4</v>
      </c>
      <c r="H13" s="772"/>
      <c r="I13" s="772"/>
    </row>
    <row r="14" spans="1:11">
      <c r="A14" s="498">
        <f t="shared" si="0"/>
        <v>5</v>
      </c>
      <c r="B14" s="334" t="s">
        <v>530</v>
      </c>
      <c r="C14" s="1323" t="s">
        <v>531</v>
      </c>
      <c r="D14" s="548">
        <v>467.21246000000002</v>
      </c>
      <c r="E14" s="893"/>
      <c r="F14" s="498">
        <f t="shared" si="1"/>
        <v>5</v>
      </c>
      <c r="H14" s="772"/>
      <c r="I14" s="772"/>
    </row>
    <row r="15" spans="1:11">
      <c r="A15" s="498">
        <f t="shared" si="0"/>
        <v>6</v>
      </c>
      <c r="B15" s="335" t="s">
        <v>532</v>
      </c>
      <c r="C15" s="1323" t="s">
        <v>533</v>
      </c>
      <c r="D15" s="548">
        <v>1180.46333</v>
      </c>
      <c r="E15" s="893"/>
      <c r="F15" s="498">
        <f t="shared" si="1"/>
        <v>6</v>
      </c>
      <c r="H15" s="773"/>
      <c r="I15" s="773"/>
    </row>
    <row r="16" spans="1:11">
      <c r="A16" s="498">
        <f t="shared" si="0"/>
        <v>7</v>
      </c>
      <c r="B16" s="335" t="s">
        <v>534</v>
      </c>
      <c r="C16" s="1323" t="s">
        <v>535</v>
      </c>
      <c r="D16" s="548">
        <v>310.73885999999999</v>
      </c>
      <c r="E16" s="893"/>
      <c r="F16" s="498">
        <f t="shared" si="1"/>
        <v>7</v>
      </c>
      <c r="H16" s="773"/>
      <c r="I16" s="773"/>
    </row>
    <row r="17" spans="1:9">
      <c r="A17" s="498">
        <f t="shared" si="0"/>
        <v>8</v>
      </c>
      <c r="B17" s="335" t="s">
        <v>536</v>
      </c>
      <c r="C17" s="1323" t="s">
        <v>537</v>
      </c>
      <c r="D17" s="548">
        <v>0</v>
      </c>
      <c r="E17" s="893"/>
      <c r="F17" s="498">
        <f t="shared" si="1"/>
        <v>8</v>
      </c>
      <c r="H17" s="773"/>
      <c r="I17" s="773"/>
    </row>
    <row r="18" spans="1:9">
      <c r="A18" s="498">
        <f t="shared" si="0"/>
        <v>9</v>
      </c>
      <c r="B18" s="334" t="s">
        <v>538</v>
      </c>
      <c r="C18" s="1323" t="s">
        <v>539</v>
      </c>
      <c r="D18" s="548">
        <v>74.768659999999997</v>
      </c>
      <c r="E18" s="894"/>
      <c r="F18" s="498">
        <f t="shared" si="1"/>
        <v>9</v>
      </c>
      <c r="H18" s="772"/>
      <c r="I18" s="772"/>
    </row>
    <row r="19" spans="1:9">
      <c r="A19" s="498">
        <f t="shared" si="0"/>
        <v>10</v>
      </c>
      <c r="B19" s="335" t="s">
        <v>540</v>
      </c>
      <c r="C19" s="1323" t="s">
        <v>541</v>
      </c>
      <c r="D19" s="548">
        <v>0</v>
      </c>
      <c r="E19" s="1217"/>
      <c r="F19" s="498">
        <f t="shared" si="1"/>
        <v>10</v>
      </c>
      <c r="H19" s="773"/>
      <c r="I19" s="773"/>
    </row>
    <row r="20" spans="1:9">
      <c r="A20" s="498">
        <f t="shared" si="0"/>
        <v>11</v>
      </c>
      <c r="B20" s="335" t="s">
        <v>542</v>
      </c>
      <c r="C20" s="1323" t="s">
        <v>543</v>
      </c>
      <c r="D20" s="548">
        <v>0</v>
      </c>
      <c r="E20" s="790"/>
      <c r="F20" s="498">
        <f t="shared" si="1"/>
        <v>11</v>
      </c>
      <c r="H20" s="773"/>
      <c r="I20" s="773"/>
    </row>
    <row r="21" spans="1:9">
      <c r="A21" s="498">
        <f t="shared" si="0"/>
        <v>12</v>
      </c>
      <c r="B21" s="334" t="s">
        <v>544</v>
      </c>
      <c r="C21" s="1323" t="s">
        <v>545</v>
      </c>
      <c r="D21" s="548">
        <v>689.0752</v>
      </c>
      <c r="E21" s="1223"/>
      <c r="F21" s="498">
        <f t="shared" si="1"/>
        <v>12</v>
      </c>
      <c r="H21" s="772"/>
      <c r="I21" s="772"/>
    </row>
    <row r="22" spans="1:9">
      <c r="A22" s="498">
        <f t="shared" si="0"/>
        <v>13</v>
      </c>
      <c r="B22" s="334" t="s">
        <v>546</v>
      </c>
      <c r="C22" s="1323" t="s">
        <v>547</v>
      </c>
      <c r="D22" s="548">
        <v>125.41779</v>
      </c>
      <c r="E22" s="895">
        <f>D22</f>
        <v>125.41779</v>
      </c>
      <c r="F22" s="498">
        <f t="shared" si="1"/>
        <v>13</v>
      </c>
      <c r="H22" s="772"/>
      <c r="I22" s="772"/>
    </row>
    <row r="23" spans="1:9">
      <c r="A23" s="498">
        <f t="shared" si="0"/>
        <v>14</v>
      </c>
      <c r="B23" s="334" t="s">
        <v>548</v>
      </c>
      <c r="C23" s="1323" t="s">
        <v>549</v>
      </c>
      <c r="D23" s="548">
        <v>2484.9064800000001</v>
      </c>
      <c r="E23" s="790">
        <f>D23</f>
        <v>2484.9064800000001</v>
      </c>
      <c r="F23" s="498">
        <f t="shared" si="1"/>
        <v>14</v>
      </c>
      <c r="H23" s="772"/>
      <c r="I23" s="772"/>
    </row>
    <row r="24" spans="1:9">
      <c r="A24" s="498">
        <f t="shared" si="0"/>
        <v>15</v>
      </c>
      <c r="B24" s="334" t="s">
        <v>550</v>
      </c>
      <c r="C24" s="1323" t="s">
        <v>551</v>
      </c>
      <c r="D24" s="548">
        <v>0</v>
      </c>
      <c r="E24" s="790"/>
      <c r="F24" s="498">
        <f t="shared" si="1"/>
        <v>15</v>
      </c>
      <c r="H24" s="772"/>
      <c r="I24" s="772"/>
    </row>
    <row r="25" spans="1:9">
      <c r="A25" s="498">
        <f t="shared" si="0"/>
        <v>16</v>
      </c>
      <c r="B25" s="335" t="s">
        <v>552</v>
      </c>
      <c r="C25" s="1323" t="s">
        <v>553</v>
      </c>
      <c r="D25" s="548">
        <v>1131.9444099999998</v>
      </c>
      <c r="E25" s="790"/>
      <c r="F25" s="498">
        <f t="shared" si="1"/>
        <v>16</v>
      </c>
      <c r="H25" s="773"/>
      <c r="I25" s="773"/>
    </row>
    <row r="26" spans="1:9">
      <c r="A26" s="498">
        <f t="shared" si="0"/>
        <v>17</v>
      </c>
      <c r="B26" s="334" t="s">
        <v>554</v>
      </c>
      <c r="C26" s="1323" t="s">
        <v>555</v>
      </c>
      <c r="D26" s="548">
        <v>0</v>
      </c>
      <c r="E26" s="893"/>
      <c r="F26" s="498">
        <f t="shared" si="1"/>
        <v>17</v>
      </c>
      <c r="H26" s="772"/>
      <c r="I26" s="772"/>
    </row>
    <row r="27" spans="1:9">
      <c r="A27" s="498">
        <f t="shared" si="0"/>
        <v>18</v>
      </c>
      <c r="B27" s="334" t="s">
        <v>556</v>
      </c>
      <c r="C27" s="1323" t="s">
        <v>557</v>
      </c>
      <c r="D27" s="548">
        <v>0</v>
      </c>
      <c r="E27" s="790">
        <f>D27</f>
        <v>0</v>
      </c>
      <c r="F27" s="498">
        <f t="shared" si="1"/>
        <v>18</v>
      </c>
      <c r="H27" s="772"/>
      <c r="I27" s="772"/>
    </row>
    <row r="28" spans="1:9">
      <c r="A28" s="498">
        <f t="shared" si="0"/>
        <v>19</v>
      </c>
      <c r="B28" s="334" t="s">
        <v>558</v>
      </c>
      <c r="C28" s="1323" t="s">
        <v>559</v>
      </c>
      <c r="D28" s="548">
        <v>3898.5868700000001</v>
      </c>
      <c r="E28" s="893"/>
      <c r="F28" s="498">
        <f t="shared" si="1"/>
        <v>19</v>
      </c>
      <c r="H28" s="772"/>
      <c r="I28" s="772"/>
    </row>
    <row r="29" spans="1:9">
      <c r="A29" s="498">
        <f t="shared" si="0"/>
        <v>20</v>
      </c>
      <c r="B29" s="334" t="s">
        <v>560</v>
      </c>
      <c r="C29" s="1323" t="s">
        <v>561</v>
      </c>
      <c r="D29" s="548">
        <v>0</v>
      </c>
      <c r="E29" s="893"/>
      <c r="F29" s="498">
        <f t="shared" si="1"/>
        <v>20</v>
      </c>
      <c r="H29" s="772"/>
      <c r="I29" s="772"/>
    </row>
    <row r="30" spans="1:9">
      <c r="A30" s="498">
        <f t="shared" si="0"/>
        <v>21</v>
      </c>
      <c r="B30" s="335" t="s">
        <v>562</v>
      </c>
      <c r="C30" s="1323" t="s">
        <v>563</v>
      </c>
      <c r="D30" s="548">
        <v>0</v>
      </c>
      <c r="E30" s="893"/>
      <c r="F30" s="498">
        <f t="shared" si="1"/>
        <v>21</v>
      </c>
      <c r="H30" s="773"/>
      <c r="I30" s="773"/>
    </row>
    <row r="31" spans="1:9">
      <c r="A31" s="498">
        <f t="shared" si="0"/>
        <v>22</v>
      </c>
      <c r="B31" s="334" t="s">
        <v>564</v>
      </c>
      <c r="C31" s="1323" t="s">
        <v>565</v>
      </c>
      <c r="D31" s="548">
        <v>1517.18923</v>
      </c>
      <c r="E31" s="790"/>
      <c r="F31" s="498">
        <f t="shared" si="1"/>
        <v>22</v>
      </c>
      <c r="H31" s="772"/>
      <c r="I31" s="772"/>
    </row>
    <row r="32" spans="1:9">
      <c r="A32" s="498">
        <f t="shared" si="0"/>
        <v>23</v>
      </c>
      <c r="B32" s="334" t="s">
        <v>566</v>
      </c>
      <c r="C32" s="1323" t="s">
        <v>567</v>
      </c>
      <c r="D32" s="548">
        <v>171.30498</v>
      </c>
      <c r="E32" s="790"/>
      <c r="F32" s="498">
        <f t="shared" si="1"/>
        <v>23</v>
      </c>
      <c r="H32" s="772"/>
      <c r="I32" s="772"/>
    </row>
    <row r="33" spans="1:9">
      <c r="A33" s="498">
        <f t="shared" si="0"/>
        <v>24</v>
      </c>
      <c r="B33" s="334" t="s">
        <v>568</v>
      </c>
      <c r="C33" s="1323" t="s">
        <v>569</v>
      </c>
      <c r="D33" s="548">
        <v>77.569639999999993</v>
      </c>
      <c r="E33" s="894"/>
      <c r="F33" s="498">
        <f t="shared" si="1"/>
        <v>24</v>
      </c>
      <c r="H33" s="772"/>
      <c r="I33" s="772"/>
    </row>
    <row r="34" spans="1:9">
      <c r="A34" s="498">
        <f t="shared" si="0"/>
        <v>25</v>
      </c>
      <c r="B34" s="334" t="s">
        <v>570</v>
      </c>
      <c r="C34" s="1323" t="s">
        <v>571</v>
      </c>
      <c r="D34" s="548">
        <v>592.33471999999995</v>
      </c>
      <c r="E34" s="790"/>
      <c r="F34" s="498">
        <f t="shared" si="1"/>
        <v>25</v>
      </c>
      <c r="H34" s="772"/>
      <c r="I34" s="772"/>
    </row>
    <row r="35" spans="1:9">
      <c r="A35" s="498">
        <f t="shared" si="0"/>
        <v>26</v>
      </c>
      <c r="B35" s="334" t="s">
        <v>572</v>
      </c>
      <c r="C35" s="1323" t="s">
        <v>573</v>
      </c>
      <c r="D35" s="548">
        <v>1003.1455</v>
      </c>
      <c r="E35" s="790"/>
      <c r="F35" s="498">
        <f t="shared" si="1"/>
        <v>26</v>
      </c>
      <c r="H35" s="772"/>
      <c r="I35" s="772"/>
    </row>
    <row r="36" spans="1:9">
      <c r="A36" s="498">
        <f t="shared" si="0"/>
        <v>27</v>
      </c>
      <c r="B36" s="334" t="s">
        <v>574</v>
      </c>
      <c r="C36" s="1323" t="s">
        <v>575</v>
      </c>
      <c r="D36" s="548">
        <v>0</v>
      </c>
      <c r="E36" s="790"/>
      <c r="F36" s="498">
        <f t="shared" si="1"/>
        <v>27</v>
      </c>
      <c r="H36" s="772"/>
      <c r="I36" s="772"/>
    </row>
    <row r="37" spans="1:9">
      <c r="A37" s="498">
        <f t="shared" si="0"/>
        <v>28</v>
      </c>
      <c r="B37" s="334" t="s">
        <v>576</v>
      </c>
      <c r="C37" s="1323" t="s">
        <v>577</v>
      </c>
      <c r="D37" s="548">
        <v>62.437739999999998</v>
      </c>
      <c r="E37" s="790"/>
      <c r="F37" s="498">
        <f t="shared" si="1"/>
        <v>28</v>
      </c>
      <c r="H37" s="772"/>
      <c r="I37" s="772"/>
    </row>
    <row r="38" spans="1:9">
      <c r="A38" s="498">
        <f t="shared" si="0"/>
        <v>29</v>
      </c>
      <c r="B38" s="334" t="s">
        <v>578</v>
      </c>
      <c r="C38" s="1323" t="s">
        <v>579</v>
      </c>
      <c r="D38" s="548">
        <v>1327.9132999999999</v>
      </c>
      <c r="E38" s="790">
        <f>D38</f>
        <v>1327.9132999999999</v>
      </c>
      <c r="F38" s="498">
        <f t="shared" si="1"/>
        <v>29</v>
      </c>
      <c r="H38" s="772"/>
      <c r="I38" s="772"/>
    </row>
    <row r="39" spans="1:9">
      <c r="A39" s="498">
        <f t="shared" si="0"/>
        <v>30</v>
      </c>
      <c r="B39" s="334" t="s">
        <v>580</v>
      </c>
      <c r="C39" s="1323" t="s">
        <v>581</v>
      </c>
      <c r="D39" s="548">
        <v>6950.9720800000005</v>
      </c>
      <c r="E39" s="790">
        <f>D39</f>
        <v>6950.9720800000005</v>
      </c>
      <c r="F39" s="498">
        <f t="shared" si="1"/>
        <v>30</v>
      </c>
      <c r="H39" s="772"/>
      <c r="I39" s="772"/>
    </row>
    <row r="40" spans="1:9">
      <c r="A40" s="498">
        <f t="shared" si="0"/>
        <v>31</v>
      </c>
      <c r="B40" s="334" t="s">
        <v>582</v>
      </c>
      <c r="C40" s="1323" t="s">
        <v>583</v>
      </c>
      <c r="D40" s="548">
        <v>193.34312</v>
      </c>
      <c r="E40" s="790"/>
      <c r="F40" s="498">
        <f t="shared" si="1"/>
        <v>31</v>
      </c>
      <c r="H40" s="772"/>
      <c r="I40" s="772"/>
    </row>
    <row r="41" spans="1:9">
      <c r="A41" s="498">
        <f t="shared" si="0"/>
        <v>32</v>
      </c>
      <c r="B41" s="334" t="s">
        <v>584</v>
      </c>
      <c r="C41" s="1323" t="s">
        <v>585</v>
      </c>
      <c r="D41" s="548">
        <v>218.50797</v>
      </c>
      <c r="E41" s="790"/>
      <c r="F41" s="498">
        <f t="shared" si="1"/>
        <v>32</v>
      </c>
      <c r="H41" s="772"/>
      <c r="I41" s="772"/>
    </row>
    <row r="42" spans="1:9">
      <c r="A42" s="498">
        <f t="shared" si="0"/>
        <v>33</v>
      </c>
      <c r="B42" s="334" t="s">
        <v>586</v>
      </c>
      <c r="C42" s="1323" t="s">
        <v>587</v>
      </c>
      <c r="D42" s="548">
        <v>215.00546</v>
      </c>
      <c r="E42" s="790">
        <f t="shared" ref="E42:E45" si="2">D42</f>
        <v>215.00546</v>
      </c>
      <c r="F42" s="498">
        <f t="shared" si="1"/>
        <v>33</v>
      </c>
      <c r="H42" s="772"/>
      <c r="I42" s="772"/>
    </row>
    <row r="43" spans="1:9">
      <c r="A43" s="498">
        <f t="shared" si="0"/>
        <v>34</v>
      </c>
      <c r="B43" s="334" t="s">
        <v>588</v>
      </c>
      <c r="C43" s="1323" t="s">
        <v>589</v>
      </c>
      <c r="D43" s="548">
        <v>223.56429999999997</v>
      </c>
      <c r="E43" s="790">
        <f t="shared" si="2"/>
        <v>223.56429999999997</v>
      </c>
      <c r="F43" s="498">
        <f t="shared" si="1"/>
        <v>34</v>
      </c>
      <c r="H43" s="772"/>
      <c r="I43" s="772"/>
    </row>
    <row r="44" spans="1:9">
      <c r="A44" s="498">
        <f t="shared" si="0"/>
        <v>35</v>
      </c>
      <c r="B44" s="334" t="s">
        <v>590</v>
      </c>
      <c r="C44" s="1323" t="s">
        <v>591</v>
      </c>
      <c r="D44" s="548">
        <v>9.5037599999999998</v>
      </c>
      <c r="E44" s="790">
        <f t="shared" si="2"/>
        <v>9.5037599999999998</v>
      </c>
      <c r="F44" s="498">
        <f t="shared" si="1"/>
        <v>35</v>
      </c>
      <c r="H44" s="772"/>
      <c r="I44" s="772"/>
    </row>
    <row r="45" spans="1:9">
      <c r="A45" s="498">
        <f t="shared" si="0"/>
        <v>36</v>
      </c>
      <c r="B45" s="334" t="s">
        <v>592</v>
      </c>
      <c r="C45" s="772" t="s">
        <v>593</v>
      </c>
      <c r="D45" s="548">
        <v>1585.0243600000001</v>
      </c>
      <c r="E45" s="1224">
        <f t="shared" si="2"/>
        <v>1585.0243600000001</v>
      </c>
      <c r="F45" s="498">
        <f t="shared" si="1"/>
        <v>36</v>
      </c>
      <c r="H45" s="772"/>
      <c r="I45" s="772"/>
    </row>
    <row r="46" spans="1:9">
      <c r="A46" s="498">
        <f t="shared" si="0"/>
        <v>37</v>
      </c>
      <c r="B46" s="334" t="s">
        <v>594</v>
      </c>
      <c r="C46" s="772" t="s">
        <v>595</v>
      </c>
      <c r="D46" s="548">
        <v>1343.23398</v>
      </c>
      <c r="E46" s="1224">
        <f t="shared" ref="E46:E54" si="3">D46</f>
        <v>1343.23398</v>
      </c>
      <c r="F46" s="498">
        <f t="shared" si="1"/>
        <v>37</v>
      </c>
      <c r="H46" s="772"/>
      <c r="I46" s="772"/>
    </row>
    <row r="47" spans="1:9">
      <c r="A47" s="498">
        <f t="shared" si="0"/>
        <v>38</v>
      </c>
      <c r="B47" s="334" t="s">
        <v>596</v>
      </c>
      <c r="C47" s="772" t="s">
        <v>597</v>
      </c>
      <c r="D47" s="548">
        <v>9.7032800000000012</v>
      </c>
      <c r="E47" s="1224">
        <f t="shared" si="3"/>
        <v>9.7032800000000012</v>
      </c>
      <c r="F47" s="498">
        <f t="shared" si="1"/>
        <v>38</v>
      </c>
      <c r="H47" s="772"/>
      <c r="I47" s="772"/>
    </row>
    <row r="48" spans="1:9">
      <c r="A48" s="498">
        <f t="shared" si="0"/>
        <v>39</v>
      </c>
      <c r="B48" s="334" t="s">
        <v>598</v>
      </c>
      <c r="C48" s="772" t="s">
        <v>599</v>
      </c>
      <c r="D48" s="548">
        <v>154.30721</v>
      </c>
      <c r="E48" s="1224">
        <f t="shared" si="3"/>
        <v>154.30721</v>
      </c>
      <c r="F48" s="498">
        <f t="shared" si="1"/>
        <v>39</v>
      </c>
      <c r="H48" s="772"/>
      <c r="I48" s="772"/>
    </row>
    <row r="49" spans="1:9">
      <c r="A49" s="498">
        <f t="shared" si="0"/>
        <v>40</v>
      </c>
      <c r="B49" s="334" t="s">
        <v>600</v>
      </c>
      <c r="C49" s="772" t="s">
        <v>601</v>
      </c>
      <c r="D49" s="548">
        <v>439.94461000000001</v>
      </c>
      <c r="E49" s="1224">
        <f t="shared" si="3"/>
        <v>439.94461000000001</v>
      </c>
      <c r="F49" s="498">
        <f t="shared" si="1"/>
        <v>40</v>
      </c>
      <c r="H49" s="772"/>
      <c r="I49" s="772"/>
    </row>
    <row r="50" spans="1:9">
      <c r="A50" s="498">
        <f t="shared" si="0"/>
        <v>41</v>
      </c>
      <c r="B50" s="334" t="s">
        <v>602</v>
      </c>
      <c r="C50" s="772" t="s">
        <v>603</v>
      </c>
      <c r="D50" s="548">
        <v>143.57453000000001</v>
      </c>
      <c r="E50" s="1224">
        <f t="shared" si="3"/>
        <v>143.57453000000001</v>
      </c>
      <c r="F50" s="498">
        <f t="shared" si="1"/>
        <v>41</v>
      </c>
      <c r="H50" s="772"/>
      <c r="I50" s="772"/>
    </row>
    <row r="51" spans="1:9">
      <c r="A51" s="498">
        <f t="shared" si="0"/>
        <v>42</v>
      </c>
      <c r="B51" s="334" t="s">
        <v>604</v>
      </c>
      <c r="C51" s="772" t="s">
        <v>605</v>
      </c>
      <c r="D51" s="548">
        <v>0</v>
      </c>
      <c r="E51" s="1224">
        <f t="shared" si="3"/>
        <v>0</v>
      </c>
      <c r="F51" s="498">
        <f t="shared" si="1"/>
        <v>42</v>
      </c>
      <c r="G51" s="699"/>
      <c r="H51" s="772"/>
      <c r="I51" s="772"/>
    </row>
    <row r="52" spans="1:9">
      <c r="A52" s="498">
        <f t="shared" si="0"/>
        <v>43</v>
      </c>
      <c r="B52" s="334" t="s">
        <v>606</v>
      </c>
      <c r="C52" s="772" t="s">
        <v>607</v>
      </c>
      <c r="D52" s="548">
        <v>0</v>
      </c>
      <c r="E52" s="1224">
        <f t="shared" si="3"/>
        <v>0</v>
      </c>
      <c r="F52" s="498">
        <f t="shared" si="1"/>
        <v>43</v>
      </c>
      <c r="H52" s="772"/>
      <c r="I52" s="772"/>
    </row>
    <row r="53" spans="1:9">
      <c r="A53" s="498">
        <f t="shared" si="0"/>
        <v>44</v>
      </c>
      <c r="B53" s="334" t="s">
        <v>608</v>
      </c>
      <c r="C53" s="772" t="s">
        <v>609</v>
      </c>
      <c r="D53" s="548">
        <v>0</v>
      </c>
      <c r="E53" s="1224">
        <f t="shared" si="3"/>
        <v>0</v>
      </c>
      <c r="F53" s="498">
        <f t="shared" si="1"/>
        <v>44</v>
      </c>
      <c r="H53" s="772"/>
      <c r="I53" s="772"/>
    </row>
    <row r="54" spans="1:9">
      <c r="A54" s="498">
        <f t="shared" si="0"/>
        <v>45</v>
      </c>
      <c r="B54" s="334" t="s">
        <v>610</v>
      </c>
      <c r="C54" s="772" t="s">
        <v>611</v>
      </c>
      <c r="D54" s="548">
        <v>453.97035</v>
      </c>
      <c r="E54" s="1224">
        <f t="shared" si="3"/>
        <v>453.97035</v>
      </c>
      <c r="F54" s="498">
        <f t="shared" si="1"/>
        <v>45</v>
      </c>
      <c r="H54" s="772"/>
      <c r="I54" s="772"/>
    </row>
    <row r="55" spans="1:9">
      <c r="A55" s="498">
        <f t="shared" si="0"/>
        <v>46</v>
      </c>
      <c r="B55" s="334" t="s">
        <v>612</v>
      </c>
      <c r="C55" s="772" t="s">
        <v>613</v>
      </c>
      <c r="D55" s="548">
        <v>-0.78334999999999999</v>
      </c>
      <c r="E55" s="1224"/>
      <c r="F55" s="498">
        <f t="shared" si="1"/>
        <v>46</v>
      </c>
      <c r="H55" s="772"/>
      <c r="I55" s="772"/>
    </row>
    <row r="56" spans="1:9">
      <c r="A56" s="498">
        <f t="shared" si="0"/>
        <v>47</v>
      </c>
      <c r="B56" s="334"/>
      <c r="C56" s="772" t="s">
        <v>1014</v>
      </c>
      <c r="D56" s="981">
        <v>-0.44556000000238416</v>
      </c>
      <c r="E56" s="1225"/>
      <c r="F56" s="498">
        <f t="shared" si="1"/>
        <v>47</v>
      </c>
      <c r="G56" s="699"/>
      <c r="H56" s="772"/>
      <c r="I56" s="772"/>
    </row>
    <row r="57" spans="1:9">
      <c r="A57" s="498">
        <f t="shared" si="0"/>
        <v>48</v>
      </c>
      <c r="B57" s="336"/>
      <c r="C57" s="338"/>
      <c r="D57" s="1226"/>
      <c r="E57" s="896"/>
      <c r="F57" s="498">
        <f t="shared" si="1"/>
        <v>48</v>
      </c>
    </row>
    <row r="58" spans="1:9" ht="16.5" thickBot="1">
      <c r="A58" s="498">
        <f t="shared" si="0"/>
        <v>49</v>
      </c>
      <c r="B58" s="336" t="s">
        <v>614</v>
      </c>
      <c r="C58" s="82"/>
      <c r="D58" s="982">
        <f>SUM(D10:D56)</f>
        <v>33945.313999999998</v>
      </c>
      <c r="E58" s="549">
        <f>SUM(E11:E54)</f>
        <v>15467.04149</v>
      </c>
      <c r="F58" s="498">
        <f t="shared" si="1"/>
        <v>49</v>
      </c>
    </row>
    <row r="59" spans="1:9" ht="16.5" thickTop="1">
      <c r="A59" s="498">
        <f t="shared" si="0"/>
        <v>50</v>
      </c>
      <c r="B59" s="336"/>
      <c r="C59" s="338"/>
      <c r="D59" s="1226"/>
      <c r="E59" s="896"/>
      <c r="F59" s="498">
        <f t="shared" si="1"/>
        <v>50</v>
      </c>
    </row>
    <row r="60" spans="1:9" ht="16.5" thickBot="1">
      <c r="A60" s="498">
        <f t="shared" si="0"/>
        <v>51</v>
      </c>
      <c r="B60" s="336" t="s">
        <v>615</v>
      </c>
      <c r="C60" s="82"/>
      <c r="D60" s="1227"/>
      <c r="E60" s="550">
        <f>D58-E58</f>
        <v>18478.272509999999</v>
      </c>
      <c r="F60" s="498">
        <f t="shared" si="1"/>
        <v>51</v>
      </c>
    </row>
    <row r="61" spans="1:9" ht="17.25" thickTop="1" thickBot="1">
      <c r="A61" s="498">
        <f t="shared" si="0"/>
        <v>52</v>
      </c>
      <c r="B61" s="337"/>
      <c r="C61" s="339"/>
      <c r="D61" s="897"/>
      <c r="E61" s="551"/>
      <c r="F61" s="498">
        <f t="shared" si="1"/>
        <v>52</v>
      </c>
    </row>
    <row r="62" spans="1:9">
      <c r="A62" s="498"/>
      <c r="B62" s="79"/>
      <c r="C62" s="79"/>
      <c r="D62" s="80"/>
      <c r="E62" s="81"/>
      <c r="F62" s="498"/>
    </row>
    <row r="63" spans="1:9">
      <c r="A63" s="662"/>
      <c r="B63" s="663"/>
      <c r="C63" s="663"/>
      <c r="D63" s="80"/>
      <c r="E63" s="81"/>
      <c r="F63" s="498"/>
    </row>
    <row r="64" spans="1:9" ht="18.75">
      <c r="A64" s="664">
        <v>1</v>
      </c>
      <c r="B64" s="665" t="s">
        <v>616</v>
      </c>
      <c r="C64" s="663"/>
      <c r="D64" s="79"/>
      <c r="E64" s="79"/>
      <c r="F64" s="498"/>
    </row>
    <row r="65" spans="1:6" ht="18.75">
      <c r="A65" s="664">
        <v>2</v>
      </c>
      <c r="B65" s="665" t="s">
        <v>617</v>
      </c>
      <c r="C65" s="663"/>
      <c r="D65" s="79"/>
      <c r="E65" s="79"/>
      <c r="F65" s="498"/>
    </row>
    <row r="66" spans="1:6" ht="18.75">
      <c r="A66" s="666"/>
      <c r="B66" s="3"/>
      <c r="C66" s="3"/>
    </row>
    <row r="67" spans="1:6">
      <c r="A67" s="210"/>
      <c r="B67" s="3"/>
      <c r="C67" s="3"/>
    </row>
  </sheetData>
  <mergeCells count="5">
    <mergeCell ref="B4:E4"/>
    <mergeCell ref="B5:E5"/>
    <mergeCell ref="B2:E2"/>
    <mergeCell ref="B3:E3"/>
    <mergeCell ref="B6:E6"/>
  </mergeCells>
  <conditionalFormatting sqref="H11:I56">
    <cfRule type="duplicateValues" dxfId="0" priority="3"/>
  </conditionalFormatting>
  <printOptions horizontalCentered="1"/>
  <pageMargins left="0.5" right="0.5" top="0.5" bottom="0.5" header="0.25" footer="0.25"/>
  <pageSetup scale="73" orientation="portrait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I36"/>
  <sheetViews>
    <sheetView zoomScale="80" zoomScaleNormal="80" zoomScalePageLayoutView="80" workbookViewId="0">
      <selection activeCell="G47" sqref="G47"/>
    </sheetView>
  </sheetViews>
  <sheetFormatPr defaultColWidth="8.85546875" defaultRowHeight="15.75"/>
  <cols>
    <col min="1" max="1" width="5.140625" style="210" customWidth="1"/>
    <col min="2" max="2" width="69.140625" style="121" bestFit="1" customWidth="1"/>
    <col min="3" max="3" width="21.140625" style="283" customWidth="1"/>
    <col min="4" max="4" width="1.5703125" style="121" customWidth="1"/>
    <col min="5" max="5" width="16.85546875" style="121" customWidth="1"/>
    <col min="6" max="6" width="1.5703125" style="121" customWidth="1"/>
    <col min="7" max="7" width="34.5703125" style="121" customWidth="1"/>
    <col min="8" max="8" width="5.140625" style="104" customWidth="1"/>
    <col min="9" max="9" width="20.42578125" style="121" bestFit="1" customWidth="1"/>
    <col min="10" max="16384" width="8.85546875" style="121"/>
  </cols>
  <sheetData>
    <row r="1" spans="1:9">
      <c r="B1" s="18"/>
      <c r="E1" s="275"/>
      <c r="F1" s="288"/>
      <c r="G1" s="104"/>
    </row>
    <row r="2" spans="1:9">
      <c r="B2" s="1350" t="s">
        <v>0</v>
      </c>
      <c r="C2" s="1350"/>
      <c r="D2" s="1350"/>
      <c r="E2" s="1350"/>
      <c r="F2" s="1350"/>
      <c r="G2" s="1350"/>
    </row>
    <row r="3" spans="1:9">
      <c r="B3" s="1350" t="s">
        <v>618</v>
      </c>
      <c r="C3" s="1350"/>
      <c r="D3" s="1350"/>
      <c r="E3" s="1350"/>
      <c r="F3" s="1350"/>
      <c r="G3" s="1350"/>
    </row>
    <row r="4" spans="1:9">
      <c r="B4" s="1350" t="s">
        <v>619</v>
      </c>
      <c r="C4" s="1350"/>
      <c r="D4" s="1350"/>
      <c r="E4" s="1350"/>
      <c r="F4" s="1350"/>
      <c r="G4" s="1350"/>
    </row>
    <row r="5" spans="1:9">
      <c r="B5" s="1352" t="str">
        <f>'A. Sec.1 - Direct Maintenance'!B5</f>
        <v>Base Period &amp; True-Up Period 12 - Months Ending December 31, 2025</v>
      </c>
      <c r="C5" s="1352"/>
      <c r="D5" s="1352"/>
      <c r="E5" s="1352"/>
      <c r="F5" s="1352"/>
      <c r="G5" s="1352"/>
      <c r="I5" s="111"/>
    </row>
    <row r="6" spans="1:9" ht="15.75" customHeight="1">
      <c r="B6" s="1366">
        <v>-1000</v>
      </c>
      <c r="C6" s="1366"/>
      <c r="D6" s="1366"/>
      <c r="E6" s="1366"/>
      <c r="F6" s="1366"/>
      <c r="G6" s="1366"/>
    </row>
    <row r="7" spans="1:9">
      <c r="B7" s="104"/>
      <c r="D7" s="104"/>
      <c r="E7" s="104"/>
      <c r="F7" s="94"/>
      <c r="G7" s="104"/>
    </row>
    <row r="8" spans="1:9">
      <c r="A8" s="104" t="s">
        <v>4</v>
      </c>
      <c r="B8" s="94"/>
      <c r="C8" s="210" t="s">
        <v>186</v>
      </c>
      <c r="D8" s="94"/>
      <c r="E8" s="316"/>
      <c r="F8" s="94"/>
      <c r="G8" s="104"/>
      <c r="H8" s="104" t="s">
        <v>4</v>
      </c>
    </row>
    <row r="9" spans="1:9">
      <c r="A9" s="104" t="s">
        <v>5</v>
      </c>
      <c r="B9" s="94"/>
      <c r="C9" s="844" t="s">
        <v>188</v>
      </c>
      <c r="D9" s="94"/>
      <c r="E9" s="847" t="s">
        <v>7</v>
      </c>
      <c r="F9" s="94"/>
      <c r="G9" s="848" t="s">
        <v>8</v>
      </c>
      <c r="H9" s="104" t="s">
        <v>5</v>
      </c>
    </row>
    <row r="10" spans="1:9">
      <c r="A10" s="104"/>
      <c r="B10" s="94"/>
      <c r="C10" s="311"/>
      <c r="D10" s="94"/>
      <c r="E10" s="104"/>
      <c r="F10" s="94"/>
      <c r="G10" s="104"/>
    </row>
    <row r="11" spans="1:9">
      <c r="A11" s="210">
        <v>1</v>
      </c>
      <c r="B11" s="16" t="s">
        <v>620</v>
      </c>
      <c r="C11" s="104"/>
      <c r="D11" s="104"/>
      <c r="E11" s="758">
        <v>0</v>
      </c>
      <c r="F11" s="104"/>
      <c r="G11" s="287" t="s">
        <v>301</v>
      </c>
      <c r="H11" s="210">
        <f>A11</f>
        <v>1</v>
      </c>
    </row>
    <row r="12" spans="1:9">
      <c r="A12" s="210">
        <v>2</v>
      </c>
      <c r="B12" s="16"/>
      <c r="E12" s="317"/>
      <c r="F12" s="285"/>
      <c r="G12" s="287"/>
      <c r="H12" s="210">
        <f>H11+1</f>
        <v>2</v>
      </c>
    </row>
    <row r="13" spans="1:9">
      <c r="A13" s="210">
        <v>3</v>
      </c>
      <c r="B13" s="16" t="s">
        <v>621</v>
      </c>
      <c r="C13" s="104" t="s">
        <v>936</v>
      </c>
      <c r="E13" s="759">
        <v>0</v>
      </c>
      <c r="F13" s="285"/>
      <c r="G13" s="287" t="s">
        <v>301</v>
      </c>
      <c r="H13" s="210">
        <f t="shared" ref="H13:H33" si="0">H12+1</f>
        <v>3</v>
      </c>
    </row>
    <row r="14" spans="1:9">
      <c r="A14" s="210">
        <v>4</v>
      </c>
      <c r="C14" s="104"/>
      <c r="E14" s="317"/>
      <c r="F14" s="285"/>
      <c r="G14" s="287"/>
      <c r="H14" s="210">
        <f t="shared" si="0"/>
        <v>4</v>
      </c>
    </row>
    <row r="15" spans="1:9">
      <c r="A15" s="104">
        <v>5</v>
      </c>
      <c r="B15" s="16" t="s">
        <v>872</v>
      </c>
      <c r="C15" s="104" t="s">
        <v>934</v>
      </c>
      <c r="E15" s="756">
        <f>'AJ-1'!C15</f>
        <v>24038.51584</v>
      </c>
      <c r="F15" s="288"/>
      <c r="G15" s="287" t="str">
        <f>"AJ-1; Line "&amp;'AJ-1'!A15</f>
        <v>AJ-1; Line 1</v>
      </c>
      <c r="H15" s="210">
        <f t="shared" si="0"/>
        <v>5</v>
      </c>
    </row>
    <row r="16" spans="1:9">
      <c r="A16" s="104">
        <v>6</v>
      </c>
      <c r="B16" s="169"/>
      <c r="E16" s="294"/>
      <c r="F16" s="288"/>
      <c r="G16" s="287"/>
      <c r="H16" s="210">
        <f t="shared" si="0"/>
        <v>6</v>
      </c>
    </row>
    <row r="17" spans="1:8">
      <c r="A17" s="104">
        <v>7</v>
      </c>
      <c r="B17" s="121" t="s">
        <v>622</v>
      </c>
      <c r="C17" s="104" t="s">
        <v>935</v>
      </c>
      <c r="E17" s="319">
        <f>'AJ-2'!D15</f>
        <v>185530.98935670001</v>
      </c>
      <c r="F17" s="104"/>
      <c r="G17" s="287" t="str">
        <f>"AJ-2; Line "&amp;'AJ-2'!A15</f>
        <v>AJ-2; Line 3</v>
      </c>
      <c r="H17" s="210">
        <f t="shared" si="0"/>
        <v>7</v>
      </c>
    </row>
    <row r="18" spans="1:8">
      <c r="A18" s="210">
        <v>8</v>
      </c>
      <c r="B18" s="700"/>
      <c r="E18" s="289"/>
      <c r="H18" s="210">
        <f t="shared" si="0"/>
        <v>8</v>
      </c>
    </row>
    <row r="19" spans="1:8">
      <c r="A19" s="210">
        <v>9</v>
      </c>
      <c r="B19" s="121" t="s">
        <v>193</v>
      </c>
      <c r="C19" s="104"/>
      <c r="E19" s="858">
        <f>'Stmt AI'!E27</f>
        <v>0.11512030018555539</v>
      </c>
      <c r="G19" s="210" t="str">
        <f>"Statement AI; Line "&amp;'Stmt AI'!A27</f>
        <v>Statement AI; Line 17</v>
      </c>
      <c r="H19" s="210">
        <f t="shared" si="0"/>
        <v>9</v>
      </c>
    </row>
    <row r="20" spans="1:8">
      <c r="A20" s="210">
        <v>10</v>
      </c>
      <c r="E20" s="757"/>
      <c r="H20" s="210">
        <f t="shared" si="0"/>
        <v>10</v>
      </c>
    </row>
    <row r="21" spans="1:8">
      <c r="A21" s="210">
        <v>11</v>
      </c>
      <c r="B21" s="121" t="s">
        <v>623</v>
      </c>
      <c r="E21" s="805">
        <f>E13*$E$19</f>
        <v>0</v>
      </c>
      <c r="G21" s="374" t="str">
        <f>"Line "&amp;A13&amp;" x Line "&amp;A19</f>
        <v>Line 3 x Line 9</v>
      </c>
      <c r="H21" s="210">
        <f t="shared" si="0"/>
        <v>11</v>
      </c>
    </row>
    <row r="22" spans="1:8">
      <c r="A22" s="210">
        <v>12</v>
      </c>
      <c r="E22" s="806"/>
      <c r="G22" s="365"/>
      <c r="H22" s="210">
        <f t="shared" si="0"/>
        <v>12</v>
      </c>
    </row>
    <row r="23" spans="1:8">
      <c r="A23" s="210">
        <v>13</v>
      </c>
      <c r="B23" s="121" t="s">
        <v>869</v>
      </c>
      <c r="E23" s="805">
        <f>E15*$E$19</f>
        <v>2767.3211595160283</v>
      </c>
      <c r="G23" s="374" t="str">
        <f>"Line "&amp;A15&amp;" x Line "&amp;A19</f>
        <v>Line 5 x Line 9</v>
      </c>
      <c r="H23" s="210">
        <f t="shared" si="0"/>
        <v>13</v>
      </c>
    </row>
    <row r="24" spans="1:8">
      <c r="A24" s="210">
        <v>14</v>
      </c>
      <c r="B24" s="121" t="s">
        <v>183</v>
      </c>
      <c r="E24" s="807"/>
      <c r="G24" s="365"/>
      <c r="H24" s="210">
        <f t="shared" si="0"/>
        <v>14</v>
      </c>
    </row>
    <row r="25" spans="1:8">
      <c r="A25" s="210">
        <v>15</v>
      </c>
      <c r="B25" s="121" t="s">
        <v>624</v>
      </c>
      <c r="E25" s="876">
        <f>E17*$E$19</f>
        <v>21358.383188466385</v>
      </c>
      <c r="G25" s="374" t="str">
        <f>"Line "&amp;A17&amp;" x Line "&amp;A19</f>
        <v>Line 7 x Line 9</v>
      </c>
      <c r="H25" s="210">
        <f t="shared" si="0"/>
        <v>15</v>
      </c>
    </row>
    <row r="26" spans="1:8">
      <c r="A26" s="210">
        <v>16</v>
      </c>
      <c r="E26" s="320"/>
      <c r="H26" s="210">
        <f t="shared" si="0"/>
        <v>16</v>
      </c>
    </row>
    <row r="27" spans="1:8" ht="16.5" thickBot="1">
      <c r="A27" s="210">
        <v>17</v>
      </c>
      <c r="B27" s="121" t="s">
        <v>625</v>
      </c>
      <c r="E27" s="983">
        <f>E11+E21+E23+E25</f>
        <v>24125.704347982413</v>
      </c>
      <c r="G27" s="287" t="str">
        <f>"Line "&amp;A11&amp;" + (Sum Lines "&amp;A21&amp;" thru "&amp;A25&amp;")"</f>
        <v>Line 1 + (Sum Lines 11 thru 15)</v>
      </c>
      <c r="H27" s="210">
        <f t="shared" si="0"/>
        <v>17</v>
      </c>
    </row>
    <row r="28" spans="1:8" ht="16.5" thickTop="1">
      <c r="A28" s="210">
        <v>18</v>
      </c>
      <c r="E28" s="284"/>
      <c r="H28" s="210">
        <f t="shared" si="0"/>
        <v>18</v>
      </c>
    </row>
    <row r="29" spans="1:8" ht="16.5" thickBot="1">
      <c r="A29" s="210">
        <v>19</v>
      </c>
      <c r="B29" s="121" t="s">
        <v>626</v>
      </c>
      <c r="E29" s="754">
        <v>0</v>
      </c>
      <c r="G29" s="104" t="s">
        <v>301</v>
      </c>
      <c r="H29" s="210">
        <f t="shared" si="0"/>
        <v>19</v>
      </c>
    </row>
    <row r="30" spans="1:8" ht="16.5" thickTop="1">
      <c r="A30" s="210">
        <v>20</v>
      </c>
      <c r="H30" s="210">
        <f t="shared" si="0"/>
        <v>20</v>
      </c>
    </row>
    <row r="31" spans="1:8" ht="19.5" thickBot="1">
      <c r="A31" s="210">
        <v>21</v>
      </c>
      <c r="B31" s="121" t="s">
        <v>963</v>
      </c>
      <c r="E31" s="984">
        <v>0</v>
      </c>
      <c r="G31" s="104" t="str">
        <f>"Not Applicable to "&amp;Automation!B3&amp;" Base Period"</f>
        <v>Not Applicable to 2025 Base Period</v>
      </c>
      <c r="H31" s="210">
        <f t="shared" si="0"/>
        <v>21</v>
      </c>
    </row>
    <row r="32" spans="1:8" ht="16.5" thickTop="1">
      <c r="A32" s="210">
        <v>22</v>
      </c>
      <c r="E32" s="294"/>
      <c r="H32" s="210">
        <f t="shared" si="0"/>
        <v>22</v>
      </c>
    </row>
    <row r="33" spans="1:9" ht="16.5" thickBot="1">
      <c r="A33" s="210">
        <v>23</v>
      </c>
      <c r="B33" s="121" t="s">
        <v>627</v>
      </c>
      <c r="E33" s="754">
        <v>0</v>
      </c>
      <c r="G33" s="104" t="s">
        <v>301</v>
      </c>
      <c r="H33" s="210">
        <f t="shared" si="0"/>
        <v>23</v>
      </c>
    </row>
    <row r="34" spans="1:9" ht="16.5" thickTop="1"/>
    <row r="36" spans="1:9" ht="18.75">
      <c r="A36" s="404">
        <v>1</v>
      </c>
      <c r="B36" s="121" t="s">
        <v>628</v>
      </c>
      <c r="I36" s="169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5" right="0.5" top="0.5" bottom="0.5" header="0.25" footer="0.25"/>
  <pageSetup scale="61" orientation="portrait" r:id="rId1"/>
  <headerFooter scaleWithDoc="0">
    <oddFooter>&amp;C&amp;"Times New Roman,Regular"&amp;10AJ</oddFooter>
  </headerFooter>
  <customProperties>
    <customPr name="_pios_id" r:id="rId2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2:I37"/>
  <sheetViews>
    <sheetView zoomScale="80" zoomScaleNormal="80" workbookViewId="0">
      <selection activeCell="C15" sqref="C15"/>
    </sheetView>
  </sheetViews>
  <sheetFormatPr defaultColWidth="9.140625" defaultRowHeight="15.75"/>
  <cols>
    <col min="1" max="1" width="5.140625" style="94" customWidth="1"/>
    <col min="2" max="2" width="32.42578125" style="95" customWidth="1"/>
    <col min="3" max="3" width="21" style="95" customWidth="1"/>
    <col min="4" max="4" width="61.42578125" style="95" customWidth="1"/>
    <col min="5" max="5" width="5.140625" style="94" customWidth="1"/>
    <col min="6" max="6" width="11" style="95" customWidth="1"/>
    <col min="7" max="7" width="7.42578125" style="95" customWidth="1"/>
    <col min="8" max="8" width="9.42578125" style="95" customWidth="1"/>
    <col min="9" max="9" width="14" style="95" customWidth="1"/>
    <col min="10" max="10" width="13.42578125" style="95" customWidth="1"/>
    <col min="11" max="16384" width="9.140625" style="95"/>
  </cols>
  <sheetData>
    <row r="2" spans="1:9">
      <c r="B2" s="1350" t="s">
        <v>0</v>
      </c>
      <c r="C2" s="1350"/>
      <c r="D2" s="1350"/>
    </row>
    <row r="3" spans="1:9">
      <c r="B3" s="1350" t="s">
        <v>629</v>
      </c>
      <c r="C3" s="1350"/>
      <c r="D3" s="1350"/>
    </row>
    <row r="4" spans="1:9">
      <c r="B4" s="1350" t="s">
        <v>630</v>
      </c>
      <c r="C4" s="1350"/>
      <c r="D4" s="1350"/>
    </row>
    <row r="5" spans="1:9">
      <c r="B5" s="1350" t="str">
        <f>"BASE PERIOD / TRUE UP PERIOD - 12/31/"&amp;Automation!$B$3&amp;" PER BOOK"</f>
        <v>BASE PERIOD / TRUE UP PERIOD - 12/31/2025 PER BOOK</v>
      </c>
      <c r="C5" s="1350"/>
      <c r="D5" s="1350"/>
      <c r="F5" s="111"/>
    </row>
    <row r="6" spans="1:9">
      <c r="B6" s="1354" t="s">
        <v>3</v>
      </c>
      <c r="C6" s="1354"/>
      <c r="D6" s="1354"/>
    </row>
    <row r="7" spans="1:9">
      <c r="B7" s="96"/>
      <c r="C7" s="96"/>
      <c r="D7" s="96"/>
    </row>
    <row r="8" spans="1:9">
      <c r="B8" s="1350" t="s">
        <v>286</v>
      </c>
      <c r="C8" s="1350"/>
      <c r="D8" s="1350"/>
    </row>
    <row r="10" spans="1:9">
      <c r="B10" s="939"/>
      <c r="C10" s="958" t="s">
        <v>372</v>
      </c>
      <c r="D10" s="954"/>
      <c r="E10" s="104"/>
    </row>
    <row r="11" spans="1:9">
      <c r="A11" s="104"/>
      <c r="B11" s="101"/>
      <c r="C11" s="101" t="s">
        <v>631</v>
      </c>
      <c r="D11" s="103"/>
      <c r="E11" s="104"/>
    </row>
    <row r="12" spans="1:9">
      <c r="A12" s="104" t="s">
        <v>4</v>
      </c>
      <c r="B12" s="101"/>
      <c r="C12" s="101" t="s">
        <v>233</v>
      </c>
      <c r="D12" s="103"/>
      <c r="E12" s="104" t="s">
        <v>4</v>
      </c>
    </row>
    <row r="13" spans="1:9">
      <c r="A13" s="104" t="s">
        <v>5</v>
      </c>
      <c r="B13" s="985" t="s">
        <v>123</v>
      </c>
      <c r="C13" s="985" t="s">
        <v>632</v>
      </c>
      <c r="D13" s="985" t="s">
        <v>8</v>
      </c>
      <c r="E13" s="104" t="s">
        <v>5</v>
      </c>
    </row>
    <row r="14" spans="1:9">
      <c r="A14" s="104"/>
      <c r="B14" s="105"/>
      <c r="C14" s="171"/>
      <c r="D14" s="177"/>
      <c r="E14" s="104"/>
    </row>
    <row r="15" spans="1:9">
      <c r="A15" s="104">
        <v>1</v>
      </c>
      <c r="B15" s="265" t="str">
        <f>"Dec-"&amp;RIGHT(Automation!$B$3,2)</f>
        <v>Dec-25</v>
      </c>
      <c r="C15" s="800">
        <v>24038.51584</v>
      </c>
      <c r="D15" s="142" t="s">
        <v>937</v>
      </c>
      <c r="E15" s="104">
        <f>A15</f>
        <v>1</v>
      </c>
      <c r="F15" s="169"/>
      <c r="H15" s="346"/>
      <c r="I15" s="1142"/>
    </row>
    <row r="16" spans="1:9">
      <c r="A16" s="104">
        <f>A15+1</f>
        <v>2</v>
      </c>
      <c r="B16" s="986"/>
      <c r="C16" s="987"/>
      <c r="D16" s="987"/>
      <c r="E16" s="104">
        <f>E15+1</f>
        <v>2</v>
      </c>
    </row>
    <row r="17" spans="1:6">
      <c r="A17" s="104"/>
      <c r="B17" s="121"/>
      <c r="C17" s="176"/>
      <c r="D17" s="121"/>
      <c r="E17" s="104"/>
    </row>
    <row r="18" spans="1:6">
      <c r="B18" s="121"/>
      <c r="C18" s="121"/>
      <c r="D18" s="121"/>
    </row>
    <row r="19" spans="1:6" ht="18.75">
      <c r="A19" s="120"/>
      <c r="B19" s="121"/>
      <c r="C19" s="121"/>
      <c r="D19" s="121"/>
      <c r="F19" s="169"/>
    </row>
    <row r="20" spans="1:6">
      <c r="B20" s="121"/>
      <c r="C20" s="121"/>
      <c r="D20" s="121"/>
    </row>
    <row r="21" spans="1:6">
      <c r="B21" s="121"/>
      <c r="C21" s="121"/>
      <c r="D21" s="121"/>
    </row>
    <row r="22" spans="1:6">
      <c r="B22" s="121"/>
      <c r="C22" s="121"/>
      <c r="D22" s="121"/>
      <c r="F22" s="169"/>
    </row>
    <row r="23" spans="1:6">
      <c r="B23" s="121"/>
      <c r="C23" s="121"/>
      <c r="D23" s="121"/>
      <c r="F23" s="169"/>
    </row>
    <row r="24" spans="1:6">
      <c r="B24" s="121"/>
      <c r="C24" s="121"/>
      <c r="D24" s="121"/>
    </row>
    <row r="25" spans="1:6">
      <c r="B25" s="121"/>
      <c r="C25" s="121"/>
      <c r="D25" s="121"/>
    </row>
    <row r="26" spans="1:6">
      <c r="B26" s="121"/>
      <c r="C26" s="121"/>
      <c r="D26" s="121"/>
    </row>
    <row r="27" spans="1:6">
      <c r="B27" s="121"/>
      <c r="C27" s="121"/>
      <c r="D27" s="121"/>
    </row>
    <row r="28" spans="1:6">
      <c r="B28" s="121"/>
      <c r="C28" s="121"/>
      <c r="D28" s="121"/>
    </row>
    <row r="29" spans="1:6">
      <c r="B29" s="121"/>
      <c r="C29" s="121"/>
      <c r="D29" s="121"/>
    </row>
    <row r="30" spans="1:6">
      <c r="B30" s="121"/>
      <c r="C30" s="121"/>
      <c r="D30" s="121"/>
    </row>
    <row r="31" spans="1:6" s="121" customFormat="1">
      <c r="A31" s="104"/>
      <c r="E31" s="104"/>
    </row>
    <row r="32" spans="1:6" s="121" customFormat="1">
      <c r="A32" s="104"/>
      <c r="E32" s="104"/>
    </row>
    <row r="33" spans="1:5" s="121" customFormat="1">
      <c r="A33" s="104"/>
      <c r="E33" s="104"/>
    </row>
    <row r="34" spans="1:5" s="121" customFormat="1">
      <c r="A34" s="104"/>
      <c r="E34" s="104"/>
    </row>
    <row r="35" spans="1:5" s="121" customFormat="1">
      <c r="A35" s="104"/>
      <c r="E35" s="104"/>
    </row>
    <row r="36" spans="1:5" s="121" customFormat="1">
      <c r="A36" s="104"/>
      <c r="E36" s="104"/>
    </row>
    <row r="37" spans="1:5" s="121" customFormat="1">
      <c r="A37" s="104"/>
      <c r="E37" s="104"/>
    </row>
  </sheetData>
  <mergeCells count="6">
    <mergeCell ref="B8:D8"/>
    <mergeCell ref="B2:D2"/>
    <mergeCell ref="B3:D3"/>
    <mergeCell ref="B4:D4"/>
    <mergeCell ref="B5:D5"/>
    <mergeCell ref="B6:D6"/>
  </mergeCells>
  <printOptions horizontalCentered="1"/>
  <pageMargins left="0.5" right="0.5" top="0.5" bottom="0.5" header="0.25" footer="0.25"/>
  <pageSetup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2:G20"/>
  <sheetViews>
    <sheetView zoomScale="80" zoomScaleNormal="80" workbookViewId="0">
      <selection activeCell="D13" sqref="D13:D14"/>
    </sheetView>
  </sheetViews>
  <sheetFormatPr defaultColWidth="9.140625" defaultRowHeight="15.75"/>
  <cols>
    <col min="1" max="1" width="5.140625" style="94" customWidth="1"/>
    <col min="2" max="2" width="8.5703125" style="95" customWidth="1"/>
    <col min="3" max="3" width="41.42578125" style="95" customWidth="1"/>
    <col min="4" max="4" width="18.5703125" style="95" customWidth="1"/>
    <col min="5" max="5" width="62.5703125" style="95" customWidth="1"/>
    <col min="6" max="6" width="5.140625" style="94" customWidth="1"/>
    <col min="7" max="7" width="24" style="95" customWidth="1"/>
    <col min="8" max="8" width="11" style="95" customWidth="1"/>
    <col min="9" max="9" width="7.42578125" style="95" customWidth="1"/>
    <col min="10" max="10" width="9.42578125" style="95" customWidth="1"/>
    <col min="11" max="11" width="14" style="95" customWidth="1"/>
    <col min="12" max="12" width="13.42578125" style="95" customWidth="1"/>
    <col min="13" max="16384" width="9.140625" style="95"/>
  </cols>
  <sheetData>
    <row r="2" spans="1:7">
      <c r="B2" s="1350" t="s">
        <v>0</v>
      </c>
      <c r="C2" s="1350"/>
      <c r="D2" s="1350"/>
      <c r="E2" s="1350"/>
    </row>
    <row r="3" spans="1:7">
      <c r="B3" s="1350" t="s">
        <v>629</v>
      </c>
      <c r="C3" s="1350"/>
      <c r="D3" s="1350"/>
      <c r="E3" s="1350"/>
    </row>
    <row r="4" spans="1:7">
      <c r="B4" s="1350" t="s">
        <v>630</v>
      </c>
      <c r="C4" s="1350"/>
      <c r="D4" s="1350"/>
      <c r="E4" s="1350"/>
    </row>
    <row r="5" spans="1:7">
      <c r="B5" s="1367" t="str">
        <f>"BASE PERIOD / TRUE UP PERIOD - 12/31/"&amp;Automation!$B$3&amp;" PER BOOK"</f>
        <v>BASE PERIOD / TRUE UP PERIOD - 12/31/2025 PER BOOK</v>
      </c>
      <c r="C5" s="1367"/>
      <c r="D5" s="1367"/>
      <c r="E5" s="1367"/>
      <c r="F5" s="1104"/>
    </row>
    <row r="6" spans="1:7">
      <c r="B6" s="1368" t="s">
        <v>3</v>
      </c>
      <c r="C6" s="1368"/>
      <c r="D6" s="1368"/>
      <c r="E6" s="1368"/>
      <c r="F6" s="1104"/>
      <c r="G6"/>
    </row>
    <row r="7" spans="1:7">
      <c r="B7" s="453"/>
      <c r="C7" s="453"/>
      <c r="D7" s="453"/>
      <c r="E7" s="453"/>
      <c r="F7" s="1104"/>
    </row>
    <row r="8" spans="1:7">
      <c r="B8" s="1367" t="s">
        <v>288</v>
      </c>
      <c r="C8" s="1367"/>
      <c r="D8" s="1367"/>
      <c r="E8" s="1367"/>
      <c r="F8" s="1104"/>
    </row>
    <row r="9" spans="1:7">
      <c r="B9" s="452"/>
      <c r="C9" s="452"/>
      <c r="D9" s="452"/>
      <c r="E9" s="452"/>
      <c r="F9" s="1104"/>
    </row>
    <row r="10" spans="1:7">
      <c r="A10" s="104" t="s">
        <v>4</v>
      </c>
      <c r="B10" s="448"/>
      <c r="C10" s="448"/>
      <c r="D10" s="449"/>
      <c r="E10" s="949"/>
      <c r="F10" s="104" t="s">
        <v>4</v>
      </c>
    </row>
    <row r="11" spans="1:7">
      <c r="A11" s="104" t="s">
        <v>5</v>
      </c>
      <c r="B11" s="988" t="s">
        <v>123</v>
      </c>
      <c r="C11" s="988" t="s">
        <v>256</v>
      </c>
      <c r="D11" s="988" t="s">
        <v>7</v>
      </c>
      <c r="E11" s="985" t="s">
        <v>8</v>
      </c>
      <c r="F11" s="104" t="s">
        <v>5</v>
      </c>
    </row>
    <row r="12" spans="1:7">
      <c r="A12" s="104"/>
      <c r="B12" s="955"/>
      <c r="C12" s="955"/>
      <c r="D12" s="955"/>
      <c r="E12" s="792"/>
      <c r="F12" s="499"/>
    </row>
    <row r="13" spans="1:7">
      <c r="A13" s="104">
        <v>1</v>
      </c>
      <c r="B13" s="951" t="str">
        <f>"Dec-"&amp;RIGHT(Automation!$B$3,2)</f>
        <v>Dec-25</v>
      </c>
      <c r="C13" s="951" t="s">
        <v>289</v>
      </c>
      <c r="D13" s="1196">
        <v>264402.15100000001</v>
      </c>
      <c r="E13" s="792" t="str">
        <f>""&amp;Automation!B3&amp;" Form 1; Page 356.2; Accts 303 to 398"</f>
        <v>2025 Form 1; Page 356.2; Accts 303 to 398</v>
      </c>
      <c r="F13" s="104">
        <f>A13</f>
        <v>1</v>
      </c>
    </row>
    <row r="14" spans="1:7">
      <c r="A14" s="104">
        <f>A13+1</f>
        <v>2</v>
      </c>
      <c r="B14" s="951"/>
      <c r="C14" s="951" t="s">
        <v>290</v>
      </c>
      <c r="D14" s="989">
        <v>0.70169999999999999</v>
      </c>
      <c r="E14" s="458" t="str">
        <f>""&amp;Automation!B3&amp;" Form 1; Page 356.1; Electric"</f>
        <v>2025 Form 1; Page 356.1; Electric</v>
      </c>
      <c r="F14" s="104">
        <f>F13+1</f>
        <v>2</v>
      </c>
    </row>
    <row r="15" spans="1:7">
      <c r="A15" s="104">
        <f t="shared" ref="A15:A16" si="0">A14+1</f>
        <v>3</v>
      </c>
      <c r="B15" s="951"/>
      <c r="C15" s="951" t="s">
        <v>633</v>
      </c>
      <c r="D15" s="454">
        <f>D13*D14</f>
        <v>185530.98935670001</v>
      </c>
      <c r="E15" s="142" t="s">
        <v>938</v>
      </c>
      <c r="F15" s="104">
        <f t="shared" ref="F15:F16" si="1">F14+1</f>
        <v>3</v>
      </c>
    </row>
    <row r="16" spans="1:7">
      <c r="A16" s="104">
        <f t="shared" si="0"/>
        <v>4</v>
      </c>
      <c r="B16" s="990"/>
      <c r="C16" s="988"/>
      <c r="D16" s="990"/>
      <c r="E16" s="991"/>
      <c r="F16" s="104">
        <f t="shared" si="1"/>
        <v>4</v>
      </c>
    </row>
    <row r="17" spans="1:6">
      <c r="A17" s="104"/>
      <c r="B17" s="121"/>
      <c r="C17" s="121"/>
      <c r="D17" s="144"/>
      <c r="E17" s="121"/>
      <c r="F17" s="104"/>
    </row>
    <row r="18" spans="1:6">
      <c r="B18" s="121"/>
      <c r="C18" s="121"/>
      <c r="D18" s="121"/>
      <c r="E18" s="121"/>
      <c r="F18" s="104"/>
    </row>
    <row r="19" spans="1:6">
      <c r="B19" s="121"/>
      <c r="C19" s="121"/>
      <c r="D19" s="121"/>
      <c r="E19" s="121"/>
    </row>
    <row r="20" spans="1:6">
      <c r="B20" s="121"/>
      <c r="C20" s="121"/>
      <c r="D20" s="121"/>
      <c r="E20" s="121"/>
    </row>
  </sheetData>
  <mergeCells count="6">
    <mergeCell ref="B8:E8"/>
    <mergeCell ref="B2:E2"/>
    <mergeCell ref="B3:E3"/>
    <mergeCell ref="B4:E4"/>
    <mergeCell ref="B5:E5"/>
    <mergeCell ref="B6:E6"/>
  </mergeCells>
  <printOptions horizontalCentered="1"/>
  <pageMargins left="0.5" right="0.5" top="0.5" bottom="0.5" header="0.25" footer="0.25"/>
  <pageSetup scale="90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50"/>
  <sheetViews>
    <sheetView zoomScale="80" zoomScaleNormal="80" zoomScalePageLayoutView="80" workbookViewId="0">
      <selection activeCell="G40" sqref="G40"/>
    </sheetView>
  </sheetViews>
  <sheetFormatPr defaultColWidth="8.85546875" defaultRowHeight="15.75"/>
  <cols>
    <col min="1" max="1" width="5.42578125" style="104" bestFit="1" customWidth="1"/>
    <col min="2" max="2" width="62.42578125" style="121" customWidth="1"/>
    <col min="3" max="3" width="25.85546875" style="121" customWidth="1"/>
    <col min="4" max="4" width="1.5703125" style="121" customWidth="1"/>
    <col min="5" max="5" width="16.85546875" style="121" customWidth="1"/>
    <col min="6" max="6" width="1.5703125" style="121" customWidth="1"/>
    <col min="7" max="7" width="34.5703125" style="121" customWidth="1"/>
    <col min="8" max="8" width="5.42578125" style="121" bestFit="1" customWidth="1"/>
    <col min="9" max="9" width="8.85546875" style="121"/>
    <col min="10" max="10" width="19.42578125" style="121" customWidth="1"/>
    <col min="11" max="11" width="17.85546875" style="121" customWidth="1"/>
    <col min="12" max="12" width="17.5703125" style="121" customWidth="1"/>
    <col min="13" max="16384" width="8.85546875" style="121"/>
  </cols>
  <sheetData>
    <row r="1" spans="1:11">
      <c r="A1" s="104" t="s">
        <v>183</v>
      </c>
      <c r="G1" s="104"/>
      <c r="H1" s="104"/>
    </row>
    <row r="2" spans="1:11">
      <c r="B2" s="1350" t="s">
        <v>0</v>
      </c>
      <c r="C2" s="1350"/>
      <c r="D2" s="1350"/>
      <c r="E2" s="1350"/>
      <c r="F2" s="1350"/>
      <c r="G2" s="1350"/>
      <c r="H2" s="104"/>
    </row>
    <row r="3" spans="1:11">
      <c r="B3" s="1350" t="s">
        <v>634</v>
      </c>
      <c r="C3" s="1350"/>
      <c r="D3" s="1350"/>
      <c r="E3" s="1350"/>
      <c r="F3" s="1350"/>
      <c r="G3" s="1350"/>
      <c r="H3" s="104"/>
    </row>
    <row r="4" spans="1:11">
      <c r="B4" s="1350" t="s">
        <v>635</v>
      </c>
      <c r="C4" s="1350"/>
      <c r="D4" s="1350"/>
      <c r="E4" s="1350"/>
      <c r="F4" s="1350"/>
      <c r="G4" s="1350"/>
      <c r="H4" s="104"/>
    </row>
    <row r="5" spans="1:11">
      <c r="B5" s="1352" t="str">
        <f>'A. Sec.1 - Direct Maintenance'!B5</f>
        <v>Base Period &amp; True-Up Period 12 - Months Ending December 31, 2025</v>
      </c>
      <c r="C5" s="1352"/>
      <c r="D5" s="1352"/>
      <c r="E5" s="1352"/>
      <c r="F5" s="1352"/>
      <c r="G5" s="1352"/>
      <c r="H5" s="104"/>
      <c r="J5" s="111"/>
    </row>
    <row r="6" spans="1:11">
      <c r="B6" s="1354" t="s">
        <v>3</v>
      </c>
      <c r="C6" s="1351"/>
      <c r="D6" s="1351"/>
      <c r="E6" s="1351"/>
      <c r="F6" s="1351"/>
      <c r="G6" s="1351"/>
      <c r="H6" s="104"/>
    </row>
    <row r="7" spans="1:11">
      <c r="B7" s="104"/>
      <c r="C7" s="104"/>
      <c r="D7" s="104"/>
      <c r="E7" s="104"/>
      <c r="F7" s="104"/>
      <c r="G7" s="104"/>
      <c r="H7" s="104"/>
    </row>
    <row r="8" spans="1:11">
      <c r="A8" s="104" t="s">
        <v>4</v>
      </c>
      <c r="B8" s="94"/>
      <c r="C8" s="210" t="s">
        <v>186</v>
      </c>
      <c r="D8" s="94"/>
      <c r="E8" s="94"/>
      <c r="F8" s="94"/>
      <c r="G8" s="104"/>
      <c r="H8" s="104" t="s">
        <v>4</v>
      </c>
    </row>
    <row r="9" spans="1:11">
      <c r="A9" s="104" t="s">
        <v>5</v>
      </c>
      <c r="B9" s="94"/>
      <c r="C9" s="844" t="s">
        <v>188</v>
      </c>
      <c r="D9" s="94"/>
      <c r="E9" s="847" t="s">
        <v>7</v>
      </c>
      <c r="F9" s="94"/>
      <c r="G9" s="848" t="s">
        <v>8</v>
      </c>
      <c r="H9" s="104" t="s">
        <v>5</v>
      </c>
    </row>
    <row r="10" spans="1:11">
      <c r="B10" s="104"/>
      <c r="C10" s="104"/>
      <c r="D10" s="104"/>
      <c r="E10" s="104"/>
      <c r="F10" s="94"/>
      <c r="G10" s="104"/>
      <c r="H10" s="104"/>
    </row>
    <row r="11" spans="1:11" ht="18.75">
      <c r="A11" s="104">
        <v>1</v>
      </c>
      <c r="B11" s="121" t="s">
        <v>636</v>
      </c>
      <c r="C11" s="210" t="s">
        <v>939</v>
      </c>
      <c r="E11" s="286">
        <v>225483.68299999999</v>
      </c>
      <c r="F11" s="94"/>
      <c r="G11" s="287"/>
      <c r="H11" s="104">
        <f>A11</f>
        <v>1</v>
      </c>
      <c r="K11" s="147"/>
    </row>
    <row r="12" spans="1:11" ht="16.350000000000001" customHeight="1">
      <c r="A12" s="104">
        <f>+A11+1</f>
        <v>2</v>
      </c>
      <c r="E12" s="306"/>
      <c r="F12" s="94"/>
      <c r="G12" s="307"/>
      <c r="H12" s="104">
        <f>+H11+1</f>
        <v>2</v>
      </c>
    </row>
    <row r="13" spans="1:11" ht="18.75">
      <c r="A13" s="104">
        <f t="shared" ref="A13:A38" si="0">+A12+1</f>
        <v>3</v>
      </c>
      <c r="B13" s="121" t="s">
        <v>637</v>
      </c>
      <c r="C13" s="210"/>
      <c r="E13" s="874">
        <v>0</v>
      </c>
      <c r="F13" s="94"/>
      <c r="G13" s="287" t="str">
        <f>"Not Applicable to "&amp;Automation!B3&amp;" Base Period"</f>
        <v>Not Applicable to 2025 Base Period</v>
      </c>
      <c r="H13" s="104">
        <f t="shared" ref="H13:H38" si="1">+H12+1</f>
        <v>3</v>
      </c>
    </row>
    <row r="14" spans="1:11">
      <c r="A14" s="104">
        <f t="shared" si="0"/>
        <v>4</v>
      </c>
      <c r="E14" s="308"/>
      <c r="F14" s="94"/>
      <c r="H14" s="104">
        <f t="shared" si="1"/>
        <v>4</v>
      </c>
      <c r="K14" s="803"/>
    </row>
    <row r="15" spans="1:11">
      <c r="A15" s="104">
        <f t="shared" si="0"/>
        <v>5</v>
      </c>
      <c r="B15" s="121" t="s">
        <v>638</v>
      </c>
      <c r="E15" s="306">
        <f>E11+E13</f>
        <v>225483.68299999999</v>
      </c>
      <c r="F15" s="94"/>
      <c r="G15" s="287" t="str">
        <f>"Line "&amp;A11&amp;" + Line "&amp;A13</f>
        <v>Line 1 + Line 3</v>
      </c>
      <c r="H15" s="104">
        <f t="shared" si="1"/>
        <v>5</v>
      </c>
    </row>
    <row r="16" spans="1:11">
      <c r="A16" s="104">
        <f t="shared" si="0"/>
        <v>6</v>
      </c>
      <c r="E16" s="306"/>
      <c r="F16" s="94"/>
      <c r="G16" s="287"/>
      <c r="H16" s="104">
        <f t="shared" si="1"/>
        <v>6</v>
      </c>
    </row>
    <row r="17" spans="1:10">
      <c r="A17" s="104">
        <f t="shared" si="0"/>
        <v>7</v>
      </c>
      <c r="B17" s="314" t="s">
        <v>639</v>
      </c>
      <c r="C17" s="210" t="s">
        <v>995</v>
      </c>
      <c r="E17" s="1067">
        <v>958.57500000000005</v>
      </c>
      <c r="F17" s="94"/>
      <c r="G17" s="5"/>
      <c r="H17" s="104">
        <f t="shared" si="1"/>
        <v>7</v>
      </c>
      <c r="J17" s="169"/>
    </row>
    <row r="18" spans="1:10">
      <c r="A18" s="104">
        <f t="shared" si="0"/>
        <v>8</v>
      </c>
      <c r="B18" s="314"/>
      <c r="E18" s="315"/>
      <c r="F18" s="94"/>
      <c r="G18" s="287"/>
      <c r="H18" s="104">
        <f t="shared" si="1"/>
        <v>8</v>
      </c>
      <c r="J18" s="169"/>
    </row>
    <row r="19" spans="1:10">
      <c r="A19" s="104">
        <f t="shared" si="0"/>
        <v>9</v>
      </c>
      <c r="B19" s="16" t="s">
        <v>640</v>
      </c>
      <c r="E19" s="315">
        <f>E15+E17</f>
        <v>226442.258</v>
      </c>
      <c r="F19" s="94"/>
      <c r="G19" s="287" t="str">
        <f>"Line "&amp;A15&amp;" + Line "&amp;A17</f>
        <v>Line 5 + Line 7</v>
      </c>
      <c r="H19" s="104">
        <f t="shared" si="1"/>
        <v>9</v>
      </c>
      <c r="J19" s="169"/>
    </row>
    <row r="20" spans="1:10">
      <c r="A20" s="104">
        <f t="shared" si="0"/>
        <v>10</v>
      </c>
      <c r="E20" s="306"/>
      <c r="F20" s="94"/>
      <c r="H20" s="104">
        <f t="shared" si="1"/>
        <v>10</v>
      </c>
    </row>
    <row r="21" spans="1:10" ht="18.75">
      <c r="A21" s="104">
        <f t="shared" si="0"/>
        <v>11</v>
      </c>
      <c r="B21" s="121" t="s">
        <v>641</v>
      </c>
      <c r="C21" s="210"/>
      <c r="E21" s="874">
        <v>0</v>
      </c>
      <c r="F21" s="94"/>
      <c r="G21" s="287" t="str">
        <f>G13</f>
        <v>Not Applicable to 2025 Base Period</v>
      </c>
      <c r="H21" s="104">
        <f t="shared" si="1"/>
        <v>11</v>
      </c>
      <c r="J21" s="309"/>
    </row>
    <row r="22" spans="1:10">
      <c r="A22" s="104">
        <f t="shared" si="0"/>
        <v>12</v>
      </c>
      <c r="E22" s="1131"/>
      <c r="F22" s="94"/>
      <c r="G22" s="287"/>
      <c r="H22" s="104">
        <f t="shared" si="1"/>
        <v>12</v>
      </c>
    </row>
    <row r="23" spans="1:10" ht="16.5" thickBot="1">
      <c r="A23" s="104">
        <f t="shared" si="0"/>
        <v>13</v>
      </c>
      <c r="B23" s="121" t="s">
        <v>642</v>
      </c>
      <c r="C23" s="210"/>
      <c r="D23" s="176"/>
      <c r="E23" s="992">
        <f>E19+E21</f>
        <v>226442.258</v>
      </c>
      <c r="F23" s="94"/>
      <c r="G23" s="287" t="str">
        <f>"Line "&amp;A19&amp;" + Line "&amp;A21</f>
        <v>Line 9 + Line 11</v>
      </c>
      <c r="H23" s="104">
        <f t="shared" si="1"/>
        <v>13</v>
      </c>
      <c r="J23" s="310"/>
    </row>
    <row r="24" spans="1:10" ht="16.5" thickTop="1">
      <c r="A24" s="104">
        <f t="shared" si="0"/>
        <v>14</v>
      </c>
      <c r="C24" s="176"/>
      <c r="D24" s="176"/>
      <c r="F24" s="94"/>
      <c r="G24" s="104"/>
      <c r="H24" s="104">
        <f t="shared" si="1"/>
        <v>14</v>
      </c>
    </row>
    <row r="25" spans="1:10">
      <c r="A25" s="104">
        <f t="shared" si="0"/>
        <v>15</v>
      </c>
      <c r="B25" s="17" t="s">
        <v>643</v>
      </c>
      <c r="C25" s="176"/>
      <c r="D25" s="176"/>
      <c r="E25" s="1069">
        <f>'Stmt AH'!E68</f>
        <v>0.36196897442365172</v>
      </c>
      <c r="F25" s="94"/>
      <c r="G25" s="69" t="str">
        <f>"Statement AH; Line "&amp;'Stmt AH'!A68</f>
        <v>Statement AH; Line 58</v>
      </c>
      <c r="H25" s="104">
        <f t="shared" si="1"/>
        <v>15</v>
      </c>
    </row>
    <row r="26" spans="1:10">
      <c r="A26" s="104">
        <f t="shared" si="0"/>
        <v>16</v>
      </c>
      <c r="B26" s="696"/>
      <c r="C26" s="176"/>
      <c r="D26" s="176"/>
      <c r="E26" s="372"/>
      <c r="F26" s="94"/>
      <c r="G26" s="69"/>
      <c r="H26" s="104">
        <f t="shared" si="1"/>
        <v>16</v>
      </c>
    </row>
    <row r="27" spans="1:10" ht="16.5" thickBot="1">
      <c r="A27" s="104">
        <f t="shared" si="0"/>
        <v>17</v>
      </c>
      <c r="B27" s="16" t="s">
        <v>644</v>
      </c>
      <c r="C27" s="176"/>
      <c r="D27" s="176"/>
      <c r="E27" s="993">
        <f>E23*E25</f>
        <v>81965.07189443594</v>
      </c>
      <c r="G27" s="5" t="str">
        <f>"Line "&amp;A23&amp;" x Line "&amp;A25</f>
        <v>Line 13 x Line 15</v>
      </c>
      <c r="H27" s="104">
        <f t="shared" si="1"/>
        <v>17</v>
      </c>
    </row>
    <row r="28" spans="1:10" ht="17.25" thickTop="1" thickBot="1">
      <c r="A28" s="104">
        <f t="shared" si="0"/>
        <v>18</v>
      </c>
      <c r="B28" s="898"/>
      <c r="C28" s="899"/>
      <c r="D28" s="899"/>
      <c r="E28" s="900"/>
      <c r="F28" s="901"/>
      <c r="G28" s="902"/>
      <c r="H28" s="104">
        <f t="shared" si="1"/>
        <v>18</v>
      </c>
    </row>
    <row r="29" spans="1:10">
      <c r="A29" s="104">
        <f t="shared" si="0"/>
        <v>19</v>
      </c>
      <c r="C29" s="176"/>
      <c r="D29" s="176"/>
      <c r="H29" s="104">
        <f t="shared" si="1"/>
        <v>19</v>
      </c>
    </row>
    <row r="30" spans="1:10" ht="18.75">
      <c r="A30" s="104">
        <f t="shared" si="0"/>
        <v>20</v>
      </c>
      <c r="B30" s="121" t="s">
        <v>645</v>
      </c>
      <c r="C30" s="210" t="s">
        <v>940</v>
      </c>
      <c r="E30" s="286">
        <v>18873.05</v>
      </c>
      <c r="F30" s="94"/>
      <c r="G30" s="4"/>
      <c r="H30" s="104">
        <f t="shared" si="1"/>
        <v>20</v>
      </c>
    </row>
    <row r="31" spans="1:10">
      <c r="A31" s="104">
        <f t="shared" si="0"/>
        <v>21</v>
      </c>
      <c r="E31" s="275"/>
      <c r="F31" s="94"/>
      <c r="G31" s="4"/>
      <c r="H31" s="104">
        <f t="shared" si="1"/>
        <v>21</v>
      </c>
    </row>
    <row r="32" spans="1:10">
      <c r="A32" s="104">
        <f t="shared" si="0"/>
        <v>22</v>
      </c>
      <c r="B32" s="314" t="s">
        <v>646</v>
      </c>
      <c r="C32" s="210" t="s">
        <v>992</v>
      </c>
      <c r="E32" s="1067">
        <v>27.949000000000002</v>
      </c>
      <c r="F32" s="94"/>
      <c r="G32" s="5"/>
      <c r="H32" s="104">
        <f t="shared" si="1"/>
        <v>22</v>
      </c>
      <c r="J32" s="169"/>
    </row>
    <row r="33" spans="1:10">
      <c r="A33" s="104">
        <f t="shared" si="0"/>
        <v>23</v>
      </c>
      <c r="B33" s="314"/>
      <c r="E33" s="60"/>
      <c r="F33" s="94"/>
      <c r="G33" s="4"/>
      <c r="H33" s="104">
        <f t="shared" si="1"/>
        <v>23</v>
      </c>
      <c r="J33" s="169"/>
    </row>
    <row r="34" spans="1:10">
      <c r="A34" s="104">
        <f t="shared" si="0"/>
        <v>24</v>
      </c>
      <c r="B34" s="314" t="s">
        <v>647</v>
      </c>
      <c r="E34" s="60">
        <f>E30+E32</f>
        <v>18900.999</v>
      </c>
      <c r="F34" s="94"/>
      <c r="G34" s="4" t="str">
        <f>"Line "&amp;A30&amp;" + Line "&amp;A32</f>
        <v>Line 20 + Line 22</v>
      </c>
      <c r="H34" s="104">
        <f t="shared" si="1"/>
        <v>24</v>
      </c>
      <c r="J34" s="169"/>
    </row>
    <row r="35" spans="1:10">
      <c r="A35" s="104">
        <f t="shared" si="0"/>
        <v>25</v>
      </c>
      <c r="E35" s="275"/>
      <c r="F35" s="94"/>
      <c r="G35" s="4"/>
      <c r="H35" s="104">
        <f t="shared" si="1"/>
        <v>25</v>
      </c>
    </row>
    <row r="36" spans="1:10">
      <c r="A36" s="104">
        <f t="shared" si="0"/>
        <v>26</v>
      </c>
      <c r="B36" s="121" t="s">
        <v>193</v>
      </c>
      <c r="E36" s="850">
        <f>'Stmt AI'!E27</f>
        <v>0.11512030018555539</v>
      </c>
      <c r="F36" s="94"/>
      <c r="G36" s="4" t="str">
        <f>"Statement AI; Line "&amp;'Stmt AI'!A27</f>
        <v>Statement AI; Line 17</v>
      </c>
      <c r="H36" s="104">
        <f t="shared" si="1"/>
        <v>26</v>
      </c>
    </row>
    <row r="37" spans="1:10">
      <c r="A37" s="104">
        <f t="shared" si="0"/>
        <v>27</v>
      </c>
      <c r="E37" s="312"/>
      <c r="F37" s="94"/>
      <c r="G37" s="4"/>
      <c r="H37" s="104">
        <f t="shared" si="1"/>
        <v>27</v>
      </c>
    </row>
    <row r="38" spans="1:10" ht="16.5" thickBot="1">
      <c r="A38" s="104">
        <f t="shared" si="0"/>
        <v>28</v>
      </c>
      <c r="B38" s="121" t="s">
        <v>648</v>
      </c>
      <c r="E38" s="994">
        <f>E34*E36</f>
        <v>2175.888678686882</v>
      </c>
      <c r="F38" s="94"/>
      <c r="G38" s="5" t="str">
        <f>"Line "&amp;A34&amp;" x Line "&amp;A36</f>
        <v>Line 24 x Line 26</v>
      </c>
      <c r="H38" s="104">
        <f t="shared" si="1"/>
        <v>28</v>
      </c>
    </row>
    <row r="39" spans="1:10" ht="16.5" thickTop="1">
      <c r="E39" s="313"/>
      <c r="F39" s="94"/>
      <c r="G39" s="667"/>
      <c r="H39" s="104"/>
      <c r="J39" s="210"/>
    </row>
    <row r="40" spans="1:10">
      <c r="B40" s="121" t="s">
        <v>183</v>
      </c>
      <c r="E40" s="275"/>
      <c r="F40" s="275"/>
      <c r="J40" s="176"/>
    </row>
    <row r="41" spans="1:10" ht="18.75">
      <c r="A41" s="120">
        <v>1</v>
      </c>
      <c r="B41" s="121" t="s">
        <v>971</v>
      </c>
    </row>
    <row r="42" spans="1:10" ht="18.75">
      <c r="A42" s="120">
        <v>2</v>
      </c>
      <c r="B42" s="121" t="s">
        <v>941</v>
      </c>
    </row>
    <row r="43" spans="1:10" ht="18.75">
      <c r="A43" s="120">
        <v>3</v>
      </c>
      <c r="B43" s="121" t="s">
        <v>649</v>
      </c>
    </row>
    <row r="44" spans="1:10" ht="18.75">
      <c r="A44" s="120">
        <v>4</v>
      </c>
      <c r="B44" s="121" t="s">
        <v>972</v>
      </c>
    </row>
    <row r="45" spans="1:10">
      <c r="A45"/>
      <c r="B45"/>
      <c r="C45"/>
      <c r="D45"/>
      <c r="E45"/>
      <c r="F45"/>
      <c r="G45"/>
      <c r="H45"/>
    </row>
    <row r="46" spans="1:10">
      <c r="A46"/>
      <c r="B46"/>
      <c r="C46"/>
      <c r="D46"/>
      <c r="E46"/>
      <c r="F46"/>
      <c r="G46"/>
      <c r="H46"/>
    </row>
    <row r="47" spans="1:10">
      <c r="A47"/>
      <c r="B47"/>
      <c r="C47"/>
      <c r="D47"/>
      <c r="E47"/>
      <c r="F47"/>
      <c r="G47"/>
      <c r="H47"/>
    </row>
    <row r="48" spans="1:10" ht="18.75">
      <c r="B48" s="120"/>
      <c r="C48" s="16"/>
    </row>
    <row r="49" spans="2:3" ht="18.75">
      <c r="B49" s="120"/>
      <c r="C49" s="16"/>
    </row>
    <row r="50" spans="2:3">
      <c r="B50" s="3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5" right="0.5" top="0.5" bottom="0.5" header="0.25" footer="0.25"/>
  <pageSetup scale="62" orientation="portrait" r:id="rId1"/>
  <headerFooter scaleWithDoc="0">
    <oddFooter>&amp;C&amp;"Times New Roman,Regular"&amp;10AK</oddFooter>
  </headerFooter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1"/>
  <sheetViews>
    <sheetView zoomScale="80" zoomScaleNormal="80" zoomScaleSheetLayoutView="70" zoomScalePageLayoutView="60" workbookViewId="0"/>
  </sheetViews>
  <sheetFormatPr defaultColWidth="9.140625" defaultRowHeight="15.75"/>
  <cols>
    <col min="1" max="1" width="5.42578125" style="210" customWidth="1"/>
    <col min="2" max="2" width="12.5703125" style="190" customWidth="1"/>
    <col min="3" max="3" width="20" style="190" customWidth="1"/>
    <col min="4" max="7" width="21.5703125" style="190" customWidth="1"/>
    <col min="8" max="8" width="22.5703125" style="190" bestFit="1" customWidth="1"/>
    <col min="9" max="13" width="21.5703125" style="190" customWidth="1"/>
    <col min="14" max="14" width="5.42578125" style="210" customWidth="1"/>
    <col min="15" max="15" width="13.5703125" style="190" customWidth="1"/>
    <col min="16" max="16" width="12.5703125" style="190" customWidth="1"/>
    <col min="17" max="16384" width="9.140625" style="190"/>
  </cols>
  <sheetData>
    <row r="1" spans="1:14">
      <c r="I1" s="209"/>
    </row>
    <row r="2" spans="1:14">
      <c r="B2" s="1344" t="str">
        <f>'Summary of Cost Components'!B2:D2</f>
        <v>SAN DIEGO GAS &amp; ELECTRIC COMPANY</v>
      </c>
      <c r="C2" s="1344"/>
      <c r="D2" s="1344"/>
      <c r="E2" s="1344"/>
      <c r="F2" s="1344"/>
      <c r="G2" s="1344"/>
      <c r="H2" s="1344"/>
      <c r="I2" s="1344"/>
      <c r="J2" s="1344"/>
      <c r="K2" s="1344"/>
      <c r="L2" s="1344"/>
      <c r="M2" s="1344"/>
      <c r="N2" s="1344"/>
    </row>
    <row r="3" spans="1:14">
      <c r="B3" s="1331" t="str">
        <f>'Summary of Cost Components'!B3:D3</f>
        <v>CITIZENS' SHARE OF THE BORDER EAST LINE</v>
      </c>
      <c r="C3" s="1331"/>
      <c r="D3" s="1331"/>
      <c r="E3" s="1331"/>
      <c r="F3" s="1331"/>
      <c r="G3" s="1331"/>
      <c r="H3" s="1331"/>
      <c r="I3" s="1331"/>
      <c r="J3" s="1331"/>
      <c r="K3" s="1331"/>
      <c r="L3" s="1331"/>
      <c r="M3" s="1331"/>
      <c r="N3" s="1331"/>
    </row>
    <row r="4" spans="1:14">
      <c r="B4" s="1331" t="s">
        <v>100</v>
      </c>
      <c r="C4" s="1331"/>
      <c r="D4" s="1331"/>
      <c r="E4" s="1331"/>
      <c r="F4" s="1331"/>
      <c r="G4" s="1331"/>
      <c r="H4" s="1331"/>
      <c r="I4" s="1331"/>
      <c r="J4" s="1331"/>
      <c r="K4" s="1331"/>
      <c r="L4" s="1331"/>
      <c r="M4" s="1331"/>
      <c r="N4" s="1331"/>
    </row>
    <row r="5" spans="1:14">
      <c r="B5" s="1343" t="str">
        <f>"True-Up Period - January 1, "&amp;Automation!$B$3&amp;" to December 31, "&amp;Automation!$B$3</f>
        <v>True-Up Period - January 1, 2025 to December 31, 2025</v>
      </c>
      <c r="C5" s="1343"/>
      <c r="D5" s="1343"/>
      <c r="E5" s="1343"/>
      <c r="F5" s="1343"/>
      <c r="G5" s="1343"/>
      <c r="H5" s="1343"/>
      <c r="I5" s="1343"/>
      <c r="J5" s="1343"/>
      <c r="K5" s="1343"/>
      <c r="L5" s="1343"/>
      <c r="M5" s="1343"/>
      <c r="N5" s="1343"/>
    </row>
    <row r="6" spans="1:14">
      <c r="B6" s="1342" t="s">
        <v>3</v>
      </c>
      <c r="C6" s="1342"/>
      <c r="D6" s="1342"/>
      <c r="E6" s="1342"/>
      <c r="F6" s="1342"/>
      <c r="G6" s="1342"/>
      <c r="H6" s="1342"/>
      <c r="I6" s="1342"/>
      <c r="J6" s="1342"/>
      <c r="K6" s="1342"/>
      <c r="L6" s="1342"/>
      <c r="M6" s="1342"/>
      <c r="N6" s="470"/>
    </row>
    <row r="7" spans="1:14">
      <c r="A7" s="470"/>
      <c r="B7" s="470"/>
      <c r="C7" s="470"/>
      <c r="D7" s="470"/>
      <c r="E7" s="470"/>
      <c r="F7" s="470"/>
      <c r="G7" s="470"/>
      <c r="H7" s="470"/>
      <c r="I7" s="470"/>
      <c r="J7" s="470"/>
      <c r="K7" s="470"/>
      <c r="L7" s="470"/>
      <c r="M7" s="470"/>
      <c r="N7" s="470"/>
    </row>
    <row r="8" spans="1:14">
      <c r="A8" s="210" t="s">
        <v>4</v>
      </c>
      <c r="B8" s="393"/>
      <c r="E8" s="348"/>
      <c r="F8" s="425"/>
      <c r="G8" s="425"/>
      <c r="N8" s="210" t="s">
        <v>4</v>
      </c>
    </row>
    <row r="9" spans="1:14">
      <c r="A9" s="210" t="s">
        <v>5</v>
      </c>
      <c r="B9" s="393"/>
      <c r="E9" s="348"/>
      <c r="F9" s="425"/>
      <c r="G9" s="425"/>
      <c r="N9" s="210" t="s">
        <v>5</v>
      </c>
    </row>
    <row r="10" spans="1:14">
      <c r="A10" s="210">
        <v>1</v>
      </c>
      <c r="E10" s="348"/>
      <c r="I10" s="617"/>
      <c r="J10" s="617"/>
      <c r="N10" s="210">
        <v>1</v>
      </c>
    </row>
    <row r="11" spans="1:14">
      <c r="A11" s="210">
        <f t="shared" ref="A11:A31" si="0">A10+1</f>
        <v>2</v>
      </c>
      <c r="C11" s="573" t="s">
        <v>101</v>
      </c>
      <c r="D11" s="573" t="s">
        <v>102</v>
      </c>
      <c r="E11" s="573" t="s">
        <v>103</v>
      </c>
      <c r="F11" s="573" t="s">
        <v>104</v>
      </c>
      <c r="G11" s="573" t="s">
        <v>105</v>
      </c>
      <c r="H11" s="573" t="s">
        <v>106</v>
      </c>
      <c r="I11" s="573" t="s">
        <v>107</v>
      </c>
      <c r="J11" s="573" t="s">
        <v>108</v>
      </c>
      <c r="K11" s="573" t="s">
        <v>109</v>
      </c>
      <c r="L11" s="573" t="s">
        <v>110</v>
      </c>
      <c r="M11" s="573" t="s">
        <v>111</v>
      </c>
      <c r="N11" s="210">
        <f t="shared" ref="N11:N31" si="1">N10+1</f>
        <v>2</v>
      </c>
    </row>
    <row r="12" spans="1:14">
      <c r="A12" s="210">
        <f t="shared" si="0"/>
        <v>3</v>
      </c>
      <c r="B12" s="348" t="s">
        <v>112</v>
      </c>
      <c r="C12" s="210"/>
      <c r="D12" s="210"/>
      <c r="E12" s="210"/>
      <c r="F12" s="210" t="str">
        <f>"= "&amp;F11&amp;"; Line "&amp;A31&amp;" / 12"</f>
        <v>= Col. 4; Line 22 / 12</v>
      </c>
      <c r="G12" s="210"/>
      <c r="H12" s="340" t="str">
        <f>"= Sum "&amp;E11&amp;" thru "&amp;G11</f>
        <v>= Sum Col. 3 thru Col. 5</v>
      </c>
      <c r="I12" s="340" t="str">
        <f>"= "&amp;D11&amp;" - "&amp;H11</f>
        <v>= Col. 2 - Col. 6</v>
      </c>
      <c r="J12" s="210"/>
      <c r="K12" s="210" t="str">
        <f>"See Footnote "&amp;A40</f>
        <v>See Footnote 6</v>
      </c>
      <c r="L12" s="210" t="str">
        <f>"See Footnote "&amp;A41</f>
        <v>See Footnote 7</v>
      </c>
      <c r="M12" s="340" t="str">
        <f>"= "&amp;K11&amp;" + "&amp;L11</f>
        <v>= Col. 9 + Col. 10</v>
      </c>
      <c r="N12" s="210">
        <f t="shared" si="1"/>
        <v>3</v>
      </c>
    </row>
    <row r="13" spans="1:14">
      <c r="A13" s="210">
        <f t="shared" si="0"/>
        <v>4</v>
      </c>
      <c r="B13" s="348"/>
      <c r="C13" s="210"/>
      <c r="D13" s="210"/>
      <c r="E13" s="210"/>
      <c r="F13" s="210"/>
      <c r="G13" s="210"/>
      <c r="H13" s="340"/>
      <c r="I13" s="340"/>
      <c r="J13" s="210"/>
      <c r="K13" s="210"/>
      <c r="L13" s="210"/>
      <c r="M13" s="340"/>
      <c r="N13" s="210">
        <f t="shared" si="1"/>
        <v>4</v>
      </c>
    </row>
    <row r="14" spans="1:14">
      <c r="A14" s="210">
        <f t="shared" si="0"/>
        <v>5</v>
      </c>
      <c r="C14" s="573"/>
      <c r="H14" s="470"/>
      <c r="K14" s="470" t="s">
        <v>113</v>
      </c>
      <c r="M14" s="470" t="s">
        <v>113</v>
      </c>
      <c r="N14" s="210">
        <f t="shared" si="1"/>
        <v>5</v>
      </c>
    </row>
    <row r="15" spans="1:14">
      <c r="A15" s="210">
        <f t="shared" si="0"/>
        <v>6</v>
      </c>
      <c r="C15" s="573"/>
      <c r="F15" s="470"/>
      <c r="G15" s="470"/>
      <c r="H15" s="470"/>
      <c r="I15" s="470" t="s">
        <v>114</v>
      </c>
      <c r="J15" s="470"/>
      <c r="K15" s="470" t="s">
        <v>115</v>
      </c>
      <c r="M15" s="470" t="s">
        <v>115</v>
      </c>
      <c r="N15" s="210">
        <f t="shared" si="1"/>
        <v>6</v>
      </c>
    </row>
    <row r="16" spans="1:14">
      <c r="A16" s="210">
        <f t="shared" si="0"/>
        <v>7</v>
      </c>
      <c r="C16" s="470"/>
      <c r="D16" s="470" t="s">
        <v>114</v>
      </c>
      <c r="E16" s="470" t="s">
        <v>114</v>
      </c>
      <c r="F16" s="470" t="s">
        <v>116</v>
      </c>
      <c r="G16" s="470"/>
      <c r="H16" s="470" t="s">
        <v>117</v>
      </c>
      <c r="I16" s="470" t="s">
        <v>115</v>
      </c>
      <c r="J16" s="470" t="s">
        <v>114</v>
      </c>
      <c r="K16" s="470" t="s">
        <v>118</v>
      </c>
      <c r="M16" s="470" t="s">
        <v>118</v>
      </c>
      <c r="N16" s="210">
        <f t="shared" si="1"/>
        <v>7</v>
      </c>
    </row>
    <row r="17" spans="1:17">
      <c r="A17" s="210">
        <f t="shared" si="0"/>
        <v>8</v>
      </c>
      <c r="C17" s="470"/>
      <c r="D17" s="470" t="s">
        <v>119</v>
      </c>
      <c r="E17" s="470" t="s">
        <v>119</v>
      </c>
      <c r="F17" s="470" t="s">
        <v>119</v>
      </c>
      <c r="G17" s="470" t="s">
        <v>120</v>
      </c>
      <c r="H17" s="470" t="s">
        <v>119</v>
      </c>
      <c r="I17" s="470" t="s">
        <v>118</v>
      </c>
      <c r="J17" s="470" t="s">
        <v>121</v>
      </c>
      <c r="K17" s="470" t="s">
        <v>122</v>
      </c>
      <c r="L17" s="470"/>
      <c r="M17" s="470" t="s">
        <v>122</v>
      </c>
      <c r="N17" s="210">
        <f t="shared" si="1"/>
        <v>8</v>
      </c>
    </row>
    <row r="18" spans="1:17" ht="18.75">
      <c r="A18" s="210">
        <f t="shared" si="0"/>
        <v>9</v>
      </c>
      <c r="B18" s="574" t="s">
        <v>123</v>
      </c>
      <c r="C18" s="574" t="s">
        <v>124</v>
      </c>
      <c r="D18" s="425" t="s">
        <v>125</v>
      </c>
      <c r="E18" s="425" t="s">
        <v>126</v>
      </c>
      <c r="F18" s="425" t="s">
        <v>127</v>
      </c>
      <c r="G18" s="425" t="s">
        <v>128</v>
      </c>
      <c r="H18" s="425" t="s">
        <v>129</v>
      </c>
      <c r="I18" s="425" t="s">
        <v>122</v>
      </c>
      <c r="J18" s="425" t="s">
        <v>130</v>
      </c>
      <c r="K18" s="425" t="s">
        <v>131</v>
      </c>
      <c r="L18" s="425" t="s">
        <v>121</v>
      </c>
      <c r="M18" s="425" t="s">
        <v>132</v>
      </c>
      <c r="N18" s="210">
        <f t="shared" si="1"/>
        <v>9</v>
      </c>
    </row>
    <row r="19" spans="1:17">
      <c r="A19" s="210">
        <f t="shared" si="0"/>
        <v>10</v>
      </c>
      <c r="B19" s="18" t="s">
        <v>133</v>
      </c>
      <c r="C19" s="576" t="str">
        <f>RIGHT(B5,4)</f>
        <v>2025</v>
      </c>
      <c r="D19" s="396">
        <f>'Summary of Cost Components'!C$40</f>
        <v>350.35153382011663</v>
      </c>
      <c r="E19" s="401">
        <f>'D2. Sec.4 C13 Invoice Summary'!$C$48</f>
        <v>315.6502087120877</v>
      </c>
      <c r="F19" s="401">
        <f>-'D2. Sec.4 C13 Invoice Summary'!$C$42-'D2. Sec.4 C13 Invoice Summary'!$C$44</f>
        <v>9.1846836437235506</v>
      </c>
      <c r="G19" s="804">
        <f>-'D2. Sec.4 C13 Invoice Summary'!C46</f>
        <v>-0.62750000000000006</v>
      </c>
      <c r="H19" s="577">
        <f>SUM(E19:G19)</f>
        <v>324.20739235581124</v>
      </c>
      <c r="I19" s="400">
        <f>D19-H19</f>
        <v>26.144141464305392</v>
      </c>
      <c r="J19" s="618">
        <v>6.7999999999999996E-3</v>
      </c>
      <c r="K19" s="330">
        <f>I19</f>
        <v>26.144141464305392</v>
      </c>
      <c r="L19" s="619">
        <f>(I19/2)*J19</f>
        <v>8.8890080978638333E-2</v>
      </c>
      <c r="M19" s="619">
        <f t="shared" ref="M19:M29" si="2">K19+L19</f>
        <v>26.233031545284032</v>
      </c>
      <c r="N19" s="210">
        <f t="shared" si="1"/>
        <v>10</v>
      </c>
      <c r="O19" s="149"/>
    </row>
    <row r="20" spans="1:17">
      <c r="A20" s="210">
        <f t="shared" si="0"/>
        <v>11</v>
      </c>
      <c r="B20" s="18" t="s">
        <v>134</v>
      </c>
      <c r="C20" s="576" t="str">
        <f>C19</f>
        <v>2025</v>
      </c>
      <c r="D20" s="620">
        <f>$D$19</f>
        <v>350.35153382011663</v>
      </c>
      <c r="E20" s="416">
        <f>$E$19</f>
        <v>315.6502087120877</v>
      </c>
      <c r="F20" s="416">
        <f>$F$19</f>
        <v>9.1846836437235506</v>
      </c>
      <c r="G20" s="416">
        <f>$G$19</f>
        <v>-0.62750000000000006</v>
      </c>
      <c r="H20" s="579">
        <f>SUM(E20:G20)</f>
        <v>324.20739235581124</v>
      </c>
      <c r="I20" s="416">
        <f t="shared" ref="I20:I30" si="3">D20-H20</f>
        <v>26.144141464305392</v>
      </c>
      <c r="J20" s="618">
        <v>6.1999999999999998E-3</v>
      </c>
      <c r="K20" s="621">
        <f>M19+I20</f>
        <v>52.377173009589427</v>
      </c>
      <c r="L20" s="622">
        <f t="shared" ref="L20:L29" si="4">(M19+K20)/2*J20</f>
        <v>0.24369163412010772</v>
      </c>
      <c r="M20" s="622">
        <f t="shared" si="2"/>
        <v>52.620864643709538</v>
      </c>
      <c r="N20" s="210">
        <f t="shared" si="1"/>
        <v>11</v>
      </c>
      <c r="O20" s="424"/>
    </row>
    <row r="21" spans="1:17">
      <c r="A21" s="210">
        <f t="shared" si="0"/>
        <v>12</v>
      </c>
      <c r="B21" s="18" t="s">
        <v>135</v>
      </c>
      <c r="C21" s="576" t="str">
        <f>C19</f>
        <v>2025</v>
      </c>
      <c r="D21" s="620">
        <f t="shared" ref="D21:D30" si="5">$D$19</f>
        <v>350.35153382011663</v>
      </c>
      <c r="E21" s="416">
        <f>$E$19</f>
        <v>315.6502087120877</v>
      </c>
      <c r="F21" s="416">
        <f t="shared" ref="F21:F30" si="6">$F$19</f>
        <v>9.1846836437235506</v>
      </c>
      <c r="G21" s="416">
        <f t="shared" ref="G21:G23" si="7">$G$19</f>
        <v>-0.62750000000000006</v>
      </c>
      <c r="H21" s="579">
        <f t="shared" ref="H21:H29" si="8">SUM(E21:G21)</f>
        <v>324.20739235581124</v>
      </c>
      <c r="I21" s="416">
        <f t="shared" si="3"/>
        <v>26.144141464305392</v>
      </c>
      <c r="J21" s="618">
        <v>6.7999999999999996E-3</v>
      </c>
      <c r="K21" s="621">
        <f t="shared" ref="K21:K29" si="9">M20+I21</f>
        <v>78.76500610801493</v>
      </c>
      <c r="L21" s="622">
        <f>(M20+K21)/2*J21</f>
        <v>0.44671196055586315</v>
      </c>
      <c r="M21" s="622">
        <f t="shared" si="2"/>
        <v>79.211718068570789</v>
      </c>
      <c r="N21" s="210">
        <f t="shared" si="1"/>
        <v>12</v>
      </c>
      <c r="O21" s="424"/>
    </row>
    <row r="22" spans="1:17">
      <c r="A22" s="210">
        <f t="shared" si="0"/>
        <v>13</v>
      </c>
      <c r="B22" s="18" t="s">
        <v>136</v>
      </c>
      <c r="C22" s="576" t="str">
        <f>C19</f>
        <v>2025</v>
      </c>
      <c r="D22" s="620">
        <f t="shared" si="5"/>
        <v>350.35153382011663</v>
      </c>
      <c r="E22" s="416">
        <f>$E$19</f>
        <v>315.6502087120877</v>
      </c>
      <c r="F22" s="416">
        <f t="shared" si="6"/>
        <v>9.1846836437235506</v>
      </c>
      <c r="G22" s="416">
        <f t="shared" si="7"/>
        <v>-0.62750000000000006</v>
      </c>
      <c r="H22" s="579">
        <f t="shared" si="8"/>
        <v>324.20739235581124</v>
      </c>
      <c r="I22" s="416">
        <f>D22-H22</f>
        <v>26.144141464305392</v>
      </c>
      <c r="J22" s="618">
        <v>6.1999999999999998E-3</v>
      </c>
      <c r="K22" s="621">
        <f t="shared" si="9"/>
        <v>105.35585953287618</v>
      </c>
      <c r="L22" s="622">
        <f>(M21+K22)/2*J22</f>
        <v>0.57215949056448556</v>
      </c>
      <c r="M22" s="622">
        <f t="shared" si="2"/>
        <v>105.92801902344067</v>
      </c>
      <c r="N22" s="210">
        <f t="shared" si="1"/>
        <v>13</v>
      </c>
      <c r="O22" s="424"/>
      <c r="Q22" s="623"/>
    </row>
    <row r="23" spans="1:17">
      <c r="A23" s="210">
        <f t="shared" si="0"/>
        <v>14</v>
      </c>
      <c r="B23" s="18" t="s">
        <v>137</v>
      </c>
      <c r="C23" s="576" t="str">
        <f>C19</f>
        <v>2025</v>
      </c>
      <c r="D23" s="620">
        <f t="shared" si="5"/>
        <v>350.35153382011663</v>
      </c>
      <c r="E23" s="416">
        <f>$E$19</f>
        <v>315.6502087120877</v>
      </c>
      <c r="F23" s="416">
        <f t="shared" si="6"/>
        <v>9.1846836437235506</v>
      </c>
      <c r="G23" s="416">
        <f t="shared" si="7"/>
        <v>-0.62750000000000006</v>
      </c>
      <c r="H23" s="579">
        <f t="shared" si="8"/>
        <v>324.20739235581124</v>
      </c>
      <c r="I23" s="416">
        <f t="shared" si="3"/>
        <v>26.144141464305392</v>
      </c>
      <c r="J23" s="618">
        <v>6.4000000000000003E-3</v>
      </c>
      <c r="K23" s="621">
        <f t="shared" si="9"/>
        <v>132.07216048774606</v>
      </c>
      <c r="L23" s="622">
        <f t="shared" si="4"/>
        <v>0.76160057443579754</v>
      </c>
      <c r="M23" s="622">
        <f t="shared" si="2"/>
        <v>132.83376106218185</v>
      </c>
      <c r="N23" s="210">
        <f t="shared" si="1"/>
        <v>14</v>
      </c>
      <c r="O23" s="424"/>
    </row>
    <row r="24" spans="1:17">
      <c r="A24" s="210">
        <f t="shared" si="0"/>
        <v>15</v>
      </c>
      <c r="B24" s="18" t="s">
        <v>138</v>
      </c>
      <c r="C24" s="576" t="str">
        <f>C19</f>
        <v>2025</v>
      </c>
      <c r="D24" s="620">
        <f t="shared" si="5"/>
        <v>350.35153382011663</v>
      </c>
      <c r="E24" s="416">
        <f t="shared" ref="E24:E30" si="10">$E$19</f>
        <v>315.6502087120877</v>
      </c>
      <c r="F24" s="416">
        <f t="shared" si="6"/>
        <v>9.1846836437235506</v>
      </c>
      <c r="G24" s="416">
        <f t="shared" ref="G24:G30" si="11">$G$19</f>
        <v>-0.62750000000000006</v>
      </c>
      <c r="H24" s="579">
        <f>SUM(E24:G24)</f>
        <v>324.20739235581124</v>
      </c>
      <c r="I24" s="416">
        <f t="shared" si="3"/>
        <v>26.144141464305392</v>
      </c>
      <c r="J24" s="618">
        <v>6.1999999999999998E-3</v>
      </c>
      <c r="K24" s="621">
        <f t="shared" si="9"/>
        <v>158.97790252648724</v>
      </c>
      <c r="L24" s="622">
        <f>(M23+K24)/2*J24</f>
        <v>0.9046161571248742</v>
      </c>
      <c r="M24" s="622">
        <f t="shared" si="2"/>
        <v>159.88251868361212</v>
      </c>
      <c r="N24" s="210">
        <f t="shared" si="1"/>
        <v>15</v>
      </c>
      <c r="O24" s="424"/>
    </row>
    <row r="25" spans="1:17">
      <c r="A25" s="210">
        <f t="shared" si="0"/>
        <v>16</v>
      </c>
      <c r="B25" s="18" t="s">
        <v>139</v>
      </c>
      <c r="C25" s="576" t="str">
        <f>C19</f>
        <v>2025</v>
      </c>
      <c r="D25" s="620">
        <f t="shared" si="5"/>
        <v>350.35153382011663</v>
      </c>
      <c r="E25" s="416">
        <f t="shared" si="10"/>
        <v>315.6502087120877</v>
      </c>
      <c r="F25" s="416">
        <f t="shared" si="6"/>
        <v>9.1846836437235506</v>
      </c>
      <c r="G25" s="416">
        <f t="shared" si="11"/>
        <v>-0.62750000000000006</v>
      </c>
      <c r="H25" s="579">
        <f t="shared" si="8"/>
        <v>324.20739235581124</v>
      </c>
      <c r="I25" s="416">
        <f t="shared" si="3"/>
        <v>26.144141464305392</v>
      </c>
      <c r="J25" s="618">
        <v>6.4000000000000003E-3</v>
      </c>
      <c r="K25" s="621">
        <f t="shared" si="9"/>
        <v>186.02666014791751</v>
      </c>
      <c r="L25" s="622">
        <f t="shared" si="4"/>
        <v>1.1069093722608949</v>
      </c>
      <c r="M25" s="622">
        <f t="shared" si="2"/>
        <v>187.13356952017841</v>
      </c>
      <c r="N25" s="210">
        <f t="shared" si="1"/>
        <v>16</v>
      </c>
      <c r="O25" s="424"/>
    </row>
    <row r="26" spans="1:17">
      <c r="A26" s="210">
        <f t="shared" si="0"/>
        <v>17</v>
      </c>
      <c r="B26" s="18" t="s">
        <v>140</v>
      </c>
      <c r="C26" s="576" t="str">
        <f>C19</f>
        <v>2025</v>
      </c>
      <c r="D26" s="620">
        <f t="shared" si="5"/>
        <v>350.35153382011663</v>
      </c>
      <c r="E26" s="416">
        <f t="shared" si="10"/>
        <v>315.6502087120877</v>
      </c>
      <c r="F26" s="416">
        <f t="shared" si="6"/>
        <v>9.1846836437235506</v>
      </c>
      <c r="G26" s="416">
        <f t="shared" si="11"/>
        <v>-0.62750000000000006</v>
      </c>
      <c r="H26" s="579">
        <f t="shared" si="8"/>
        <v>324.20739235581124</v>
      </c>
      <c r="I26" s="416">
        <f t="shared" si="3"/>
        <v>26.144141464305392</v>
      </c>
      <c r="J26" s="618">
        <v>6.4000000000000003E-3</v>
      </c>
      <c r="K26" s="621">
        <f t="shared" si="9"/>
        <v>213.2777109844838</v>
      </c>
      <c r="L26" s="622">
        <f t="shared" si="4"/>
        <v>1.2813160976149192</v>
      </c>
      <c r="M26" s="622">
        <f t="shared" si="2"/>
        <v>214.55902708209874</v>
      </c>
      <c r="N26" s="210">
        <f t="shared" si="1"/>
        <v>17</v>
      </c>
      <c r="O26" s="424"/>
    </row>
    <row r="27" spans="1:17">
      <c r="A27" s="210">
        <f t="shared" si="0"/>
        <v>18</v>
      </c>
      <c r="B27" s="18" t="s">
        <v>141</v>
      </c>
      <c r="C27" s="576" t="str">
        <f>C19</f>
        <v>2025</v>
      </c>
      <c r="D27" s="620">
        <f t="shared" si="5"/>
        <v>350.35153382011663</v>
      </c>
      <c r="E27" s="416">
        <f t="shared" si="10"/>
        <v>315.6502087120877</v>
      </c>
      <c r="F27" s="416">
        <f t="shared" si="6"/>
        <v>9.1846836437235506</v>
      </c>
      <c r="G27" s="416">
        <f t="shared" si="11"/>
        <v>-0.62750000000000006</v>
      </c>
      <c r="H27" s="579">
        <f t="shared" si="8"/>
        <v>324.20739235581124</v>
      </c>
      <c r="I27" s="416">
        <f t="shared" si="3"/>
        <v>26.144141464305392</v>
      </c>
      <c r="J27" s="618">
        <v>6.1999999999999998E-3</v>
      </c>
      <c r="K27" s="621">
        <f t="shared" si="9"/>
        <v>240.70316854640413</v>
      </c>
      <c r="L27" s="622">
        <f t="shared" si="4"/>
        <v>1.4113128064483589</v>
      </c>
      <c r="M27" s="622">
        <f t="shared" si="2"/>
        <v>242.11448135285249</v>
      </c>
      <c r="N27" s="210">
        <f t="shared" si="1"/>
        <v>18</v>
      </c>
      <c r="O27" s="424"/>
    </row>
    <row r="28" spans="1:17">
      <c r="A28" s="210">
        <f t="shared" si="0"/>
        <v>19</v>
      </c>
      <c r="B28" s="18" t="s">
        <v>142</v>
      </c>
      <c r="C28" s="576" t="str">
        <f>C19</f>
        <v>2025</v>
      </c>
      <c r="D28" s="620">
        <f t="shared" si="5"/>
        <v>350.35153382011663</v>
      </c>
      <c r="E28" s="416">
        <f t="shared" si="10"/>
        <v>315.6502087120877</v>
      </c>
      <c r="F28" s="416">
        <f t="shared" si="6"/>
        <v>9.1846836437235506</v>
      </c>
      <c r="G28" s="416">
        <f t="shared" si="11"/>
        <v>-0.62750000000000006</v>
      </c>
      <c r="H28" s="579">
        <f t="shared" si="8"/>
        <v>324.20739235581124</v>
      </c>
      <c r="I28" s="416">
        <f t="shared" si="3"/>
        <v>26.144141464305392</v>
      </c>
      <c r="J28" s="618">
        <v>6.4000000000000003E-3</v>
      </c>
      <c r="K28" s="621">
        <f t="shared" si="9"/>
        <v>268.25862281715786</v>
      </c>
      <c r="L28" s="622">
        <f t="shared" si="4"/>
        <v>1.6331939333440333</v>
      </c>
      <c r="M28" s="622">
        <f t="shared" si="2"/>
        <v>269.8918167505019</v>
      </c>
      <c r="N28" s="210">
        <f t="shared" si="1"/>
        <v>19</v>
      </c>
      <c r="O28" s="424"/>
    </row>
    <row r="29" spans="1:17">
      <c r="A29" s="210">
        <f t="shared" si="0"/>
        <v>20</v>
      </c>
      <c r="B29" s="18" t="s">
        <v>143</v>
      </c>
      <c r="C29" s="576" t="str">
        <f>C19</f>
        <v>2025</v>
      </c>
      <c r="D29" s="620">
        <f t="shared" si="5"/>
        <v>350.35153382011663</v>
      </c>
      <c r="E29" s="416">
        <f t="shared" si="10"/>
        <v>315.6502087120877</v>
      </c>
      <c r="F29" s="416">
        <f t="shared" si="6"/>
        <v>9.1846836437235506</v>
      </c>
      <c r="G29" s="416">
        <f t="shared" si="11"/>
        <v>-0.62750000000000006</v>
      </c>
      <c r="H29" s="579">
        <f t="shared" si="8"/>
        <v>324.20739235581124</v>
      </c>
      <c r="I29" s="416">
        <f t="shared" si="3"/>
        <v>26.144141464305392</v>
      </c>
      <c r="J29" s="618">
        <v>6.1999999999999998E-3</v>
      </c>
      <c r="K29" s="621">
        <f t="shared" si="9"/>
        <v>296.03595821480729</v>
      </c>
      <c r="L29" s="622">
        <f t="shared" si="4"/>
        <v>1.7543761023924587</v>
      </c>
      <c r="M29" s="622">
        <f t="shared" si="2"/>
        <v>297.79033431719978</v>
      </c>
      <c r="N29" s="210">
        <f t="shared" si="1"/>
        <v>20</v>
      </c>
      <c r="O29" s="424"/>
    </row>
    <row r="30" spans="1:17">
      <c r="A30" s="210">
        <f t="shared" si="0"/>
        <v>21</v>
      </c>
      <c r="B30" s="832" t="s">
        <v>144</v>
      </c>
      <c r="C30" s="833" t="str">
        <f>C19</f>
        <v>2025</v>
      </c>
      <c r="D30" s="834">
        <f t="shared" si="5"/>
        <v>350.35153382011663</v>
      </c>
      <c r="E30" s="416">
        <f t="shared" si="10"/>
        <v>315.6502087120877</v>
      </c>
      <c r="F30" s="416">
        <f t="shared" si="6"/>
        <v>9.1846836437235506</v>
      </c>
      <c r="G30" s="416">
        <f t="shared" si="11"/>
        <v>-0.62750000000000006</v>
      </c>
      <c r="H30" s="834">
        <f>SUM(E30:G30)</f>
        <v>324.20739235581124</v>
      </c>
      <c r="I30" s="830">
        <f t="shared" si="3"/>
        <v>26.144141464305392</v>
      </c>
      <c r="J30" s="1274">
        <v>6.4000000000000003E-3</v>
      </c>
      <c r="K30" s="835">
        <f>M29+I30</f>
        <v>323.93447578150517</v>
      </c>
      <c r="L30" s="836">
        <f>(M29+K30)/2*J30</f>
        <v>1.9895193923158558</v>
      </c>
      <c r="M30" s="834">
        <f>K30+L30</f>
        <v>325.92399517382103</v>
      </c>
      <c r="N30" s="210">
        <f t="shared" si="1"/>
        <v>21</v>
      </c>
      <c r="O30" s="424"/>
    </row>
    <row r="31" spans="1:17" ht="16.5" thickBot="1">
      <c r="A31" s="210">
        <f t="shared" si="0"/>
        <v>22</v>
      </c>
      <c r="D31" s="1029">
        <f t="shared" ref="D31:I31" si="12">SUM(D19:D30)</f>
        <v>4204.2184058414005</v>
      </c>
      <c r="E31" s="1029">
        <f>SUM(E19:E30)</f>
        <v>3787.8025045450518</v>
      </c>
      <c r="F31" s="1029">
        <f t="shared" si="12"/>
        <v>110.21620372468259</v>
      </c>
      <c r="G31" s="1029">
        <f t="shared" si="12"/>
        <v>-7.530000000000002</v>
      </c>
      <c r="H31" s="1029">
        <f t="shared" si="12"/>
        <v>3890.4887082697355</v>
      </c>
      <c r="I31" s="1029">
        <f t="shared" si="12"/>
        <v>313.7296975716647</v>
      </c>
      <c r="J31" s="1273"/>
      <c r="K31" s="624"/>
      <c r="L31" s="1029">
        <f>SUM(L19:L30)</f>
        <v>12.194297602156286</v>
      </c>
      <c r="M31" s="624"/>
      <c r="N31" s="210">
        <f t="shared" si="1"/>
        <v>22</v>
      </c>
    </row>
    <row r="32" spans="1:17" ht="16.5" thickTop="1">
      <c r="D32" s="625"/>
      <c r="E32" s="625"/>
      <c r="F32" s="625"/>
      <c r="G32" s="625"/>
      <c r="H32" s="625"/>
      <c r="I32" s="625"/>
      <c r="J32" s="625"/>
      <c r="K32" s="625"/>
      <c r="L32" s="625"/>
      <c r="M32" s="625"/>
    </row>
    <row r="33" spans="1:7">
      <c r="B33" s="626"/>
      <c r="F33" s="627"/>
      <c r="G33" s="627"/>
    </row>
    <row r="34" spans="1:7" ht="18.75">
      <c r="A34" s="582">
        <v>1</v>
      </c>
      <c r="B34" s="190" t="s">
        <v>857</v>
      </c>
      <c r="F34" s="627"/>
      <c r="G34" s="627"/>
    </row>
    <row r="35" spans="1:7" ht="18.75">
      <c r="A35" s="582">
        <v>2</v>
      </c>
      <c r="B35" s="190" t="s">
        <v>145</v>
      </c>
    </row>
    <row r="36" spans="1:7" ht="18.75">
      <c r="A36" s="582">
        <v>3</v>
      </c>
      <c r="B36" s="190" t="s">
        <v>146</v>
      </c>
    </row>
    <row r="37" spans="1:7" ht="18.75">
      <c r="A37" s="582">
        <v>4</v>
      </c>
      <c r="B37" s="190" t="s">
        <v>147</v>
      </c>
    </row>
    <row r="38" spans="1:7" ht="18.75">
      <c r="A38" s="582"/>
      <c r="B38" s="190" t="s">
        <v>148</v>
      </c>
    </row>
    <row r="39" spans="1:7" ht="18.75">
      <c r="A39" s="582">
        <v>5</v>
      </c>
      <c r="B39" s="190" t="s">
        <v>149</v>
      </c>
      <c r="C39" s="209"/>
    </row>
    <row r="40" spans="1:7" ht="18.75">
      <c r="A40" s="582">
        <v>6</v>
      </c>
      <c r="B40" s="190" t="s">
        <v>150</v>
      </c>
    </row>
    <row r="41" spans="1:7" ht="18.75">
      <c r="A41" s="582">
        <v>7</v>
      </c>
      <c r="B41" s="190" t="s">
        <v>151</v>
      </c>
    </row>
  </sheetData>
  <mergeCells count="5">
    <mergeCell ref="B6:M6"/>
    <mergeCell ref="B4:N4"/>
    <mergeCell ref="B5:N5"/>
    <mergeCell ref="B3:N3"/>
    <mergeCell ref="B2:N2"/>
  </mergeCells>
  <printOptions horizontalCentered="1"/>
  <pageMargins left="0.5" right="0.5" top="0.5" bottom="0.5" header="0.25" footer="0.25"/>
  <pageSetup scale="49" orientation="landscape" r:id="rId1"/>
  <headerFooter scaleWithDoc="0">
    <oddFooter>&amp;C&amp;"Times New Roman,Regular"&amp;10Section 4
TU</oddFooter>
  </headerFooter>
  <rowBreaks count="1" manualBreakCount="1">
    <brk id="48" max="14" man="1"/>
  </rowBreaks>
  <customProperties>
    <customPr name="_pios_id" r:id="rId2"/>
  </customPropertie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L35"/>
  <sheetViews>
    <sheetView zoomScale="80" zoomScaleNormal="80" zoomScalePageLayoutView="80" workbookViewId="0"/>
  </sheetViews>
  <sheetFormatPr defaultColWidth="8.85546875" defaultRowHeight="15.75"/>
  <cols>
    <col min="1" max="1" width="5.42578125" style="104" bestFit="1" customWidth="1"/>
    <col min="2" max="2" width="68.85546875" style="121" customWidth="1"/>
    <col min="3" max="3" width="25.42578125" style="283" bestFit="1" customWidth="1"/>
    <col min="4" max="4" width="1.5703125" style="121" customWidth="1"/>
    <col min="5" max="5" width="16.85546875" style="121" customWidth="1"/>
    <col min="6" max="6" width="1.5703125" style="121" customWidth="1"/>
    <col min="7" max="7" width="16.85546875" style="121" customWidth="1"/>
    <col min="8" max="8" width="1.5703125" style="121" customWidth="1"/>
    <col min="9" max="9" width="40.42578125" style="121" customWidth="1"/>
    <col min="10" max="10" width="5.42578125" style="121" customWidth="1"/>
    <col min="11" max="16384" width="8.85546875" style="121"/>
  </cols>
  <sheetData>
    <row r="1" spans="1:12">
      <c r="H1" s="104"/>
      <c r="I1" s="104"/>
      <c r="J1" s="104"/>
    </row>
    <row r="2" spans="1:12">
      <c r="B2" s="1350" t="s">
        <v>0</v>
      </c>
      <c r="C2" s="1369"/>
      <c r="D2" s="1369"/>
      <c r="E2" s="1369"/>
      <c r="F2" s="1369"/>
      <c r="G2" s="1369"/>
      <c r="H2" s="1369"/>
      <c r="I2" s="1369"/>
      <c r="J2" s="94"/>
    </row>
    <row r="3" spans="1:12">
      <c r="B3" s="1350" t="s">
        <v>650</v>
      </c>
      <c r="C3" s="1369"/>
      <c r="D3" s="1369"/>
      <c r="E3" s="1369"/>
      <c r="F3" s="1369"/>
      <c r="G3" s="1369"/>
      <c r="H3" s="1369"/>
      <c r="I3" s="1369"/>
      <c r="J3" s="94"/>
    </row>
    <row r="4" spans="1:12">
      <c r="B4" s="1350" t="s">
        <v>651</v>
      </c>
      <c r="C4" s="1369"/>
      <c r="D4" s="1369"/>
      <c r="E4" s="1369"/>
      <c r="F4" s="1369"/>
      <c r="G4" s="1369"/>
      <c r="H4" s="1369"/>
      <c r="I4" s="1369"/>
      <c r="J4" s="94"/>
    </row>
    <row r="5" spans="1:12">
      <c r="B5" s="1352" t="str">
        <f>'A. Sec.1 - Direct Maintenance'!B5</f>
        <v>Base Period &amp; True-Up Period 12 - Months Ending December 31, 2025</v>
      </c>
      <c r="C5" s="1352"/>
      <c r="D5" s="1352"/>
      <c r="E5" s="1352"/>
      <c r="F5" s="1352"/>
      <c r="G5" s="1352"/>
      <c r="H5" s="1352"/>
      <c r="I5" s="1352"/>
      <c r="J5" s="94"/>
      <c r="L5" s="111"/>
    </row>
    <row r="6" spans="1:12">
      <c r="B6" s="1354" t="s">
        <v>3</v>
      </c>
      <c r="C6" s="1354"/>
      <c r="D6" s="1354"/>
      <c r="E6" s="1354"/>
      <c r="F6" s="1354"/>
      <c r="G6" s="1354"/>
      <c r="H6" s="1354"/>
      <c r="I6" s="1354"/>
      <c r="J6" s="95"/>
    </row>
    <row r="7" spans="1:12">
      <c r="B7" s="104"/>
      <c r="D7" s="104"/>
      <c r="E7" s="104"/>
      <c r="F7" s="104"/>
      <c r="G7" s="104"/>
      <c r="H7" s="94"/>
      <c r="I7" s="94"/>
      <c r="J7" s="94"/>
    </row>
    <row r="8" spans="1:12">
      <c r="A8" s="104" t="s">
        <v>4</v>
      </c>
      <c r="B8" s="94"/>
      <c r="C8" s="210" t="s">
        <v>186</v>
      </c>
      <c r="D8" s="104"/>
      <c r="E8" s="104" t="s">
        <v>652</v>
      </c>
      <c r="F8" s="104"/>
      <c r="G8" s="104" t="s">
        <v>653</v>
      </c>
      <c r="H8" s="94"/>
      <c r="I8" s="94"/>
      <c r="J8" s="104" t="s">
        <v>4</v>
      </c>
    </row>
    <row r="9" spans="1:12">
      <c r="A9" s="104" t="s">
        <v>5</v>
      </c>
      <c r="B9" s="94"/>
      <c r="C9" s="844" t="s">
        <v>188</v>
      </c>
      <c r="D9" s="94"/>
      <c r="E9" s="847" t="s">
        <v>654</v>
      </c>
      <c r="F9" s="94"/>
      <c r="G9" s="847" t="s">
        <v>189</v>
      </c>
      <c r="H9" s="94"/>
      <c r="I9" s="848" t="s">
        <v>8</v>
      </c>
      <c r="J9" s="104" t="s">
        <v>5</v>
      </c>
    </row>
    <row r="10" spans="1:12">
      <c r="B10" s="104"/>
      <c r="D10" s="104"/>
      <c r="E10" s="104"/>
      <c r="F10" s="104"/>
      <c r="G10" s="104"/>
      <c r="H10" s="104"/>
      <c r="I10" s="104"/>
      <c r="J10" s="104"/>
    </row>
    <row r="11" spans="1:12" ht="18.75">
      <c r="A11" s="104">
        <v>1</v>
      </c>
      <c r="B11" s="121" t="s">
        <v>883</v>
      </c>
      <c r="C11" s="210" t="s">
        <v>973</v>
      </c>
      <c r="E11" s="284"/>
      <c r="F11" s="285"/>
      <c r="G11" s="286">
        <f>'AL-1'!C32</f>
        <v>230231.57138461538</v>
      </c>
      <c r="H11" s="285"/>
      <c r="I11" s="287" t="str">
        <f>"AL-1; Line "&amp;'AL-1'!A32</f>
        <v>AL-1; Line 18</v>
      </c>
      <c r="J11" s="104">
        <f>A11</f>
        <v>1</v>
      </c>
      <c r="L11" s="111"/>
    </row>
    <row r="12" spans="1:12">
      <c r="A12" s="104">
        <f>+A11+1</f>
        <v>2</v>
      </c>
      <c r="C12" s="104"/>
      <c r="E12" s="275"/>
      <c r="F12" s="288"/>
      <c r="G12" s="288"/>
      <c r="H12" s="288"/>
      <c r="I12" s="287"/>
      <c r="J12" s="104">
        <f>+J11+1</f>
        <v>2</v>
      </c>
    </row>
    <row r="13" spans="1:12">
      <c r="A13" s="104">
        <f t="shared" ref="A13:A29" si="0">+A12+1</f>
        <v>3</v>
      </c>
      <c r="B13" s="121" t="s">
        <v>655</v>
      </c>
      <c r="C13" s="104"/>
      <c r="E13" s="289"/>
      <c r="F13" s="290"/>
      <c r="G13" s="858">
        <f>'Stmt AD'!I45</f>
        <v>0.36196897442365172</v>
      </c>
      <c r="H13" s="285"/>
      <c r="I13" s="287" t="str">
        <f>"Statement AD; Line "&amp;'Stmt AD'!A45</f>
        <v>Statement AD; Line 35</v>
      </c>
      <c r="J13" s="104">
        <f t="shared" ref="J13:J29" si="1">+J12+1</f>
        <v>3</v>
      </c>
    </row>
    <row r="14" spans="1:12">
      <c r="A14" s="104">
        <f t="shared" si="0"/>
        <v>4</v>
      </c>
      <c r="C14" s="104"/>
      <c r="E14" s="275"/>
      <c r="F14" s="288"/>
      <c r="G14" s="275"/>
      <c r="H14" s="288"/>
      <c r="I14" s="287"/>
      <c r="J14" s="104">
        <f t="shared" si="1"/>
        <v>4</v>
      </c>
    </row>
    <row r="15" spans="1:12" ht="16.5" thickBot="1">
      <c r="A15" s="104">
        <f t="shared" si="0"/>
        <v>5</v>
      </c>
      <c r="B15" s="121" t="s">
        <v>656</v>
      </c>
      <c r="C15" s="104"/>
      <c r="E15" s="291"/>
      <c r="F15" s="288"/>
      <c r="G15" s="292">
        <f>G11*G13</f>
        <v>83336.685774034995</v>
      </c>
      <c r="H15" s="285"/>
      <c r="I15" s="287" t="str">
        <f>"Line "&amp;A11&amp;" x Line "&amp;A13</f>
        <v>Line 1 x Line 3</v>
      </c>
      <c r="J15" s="104">
        <f t="shared" si="1"/>
        <v>5</v>
      </c>
    </row>
    <row r="16" spans="1:12" ht="16.5" thickTop="1">
      <c r="A16" s="104">
        <f t="shared" si="0"/>
        <v>6</v>
      </c>
      <c r="C16" s="104"/>
      <c r="E16" s="159"/>
      <c r="F16" s="104"/>
      <c r="G16" s="104"/>
      <c r="H16" s="104"/>
      <c r="I16" s="287"/>
      <c r="J16" s="104">
        <f t="shared" si="1"/>
        <v>6</v>
      </c>
    </row>
    <row r="17" spans="1:10" ht="18.75">
      <c r="A17" s="104">
        <f t="shared" si="0"/>
        <v>7</v>
      </c>
      <c r="B17" s="121" t="s">
        <v>967</v>
      </c>
      <c r="C17" s="104" t="s">
        <v>976</v>
      </c>
      <c r="D17" s="282"/>
      <c r="E17" s="284"/>
      <c r="F17" s="288"/>
      <c r="G17" s="1070">
        <f>'AL-2'!C30</f>
        <v>89266.621674589915</v>
      </c>
      <c r="H17" s="285"/>
      <c r="I17" s="287" t="str">
        <f>"AL-2; Line "&amp;'AL-2'!A30</f>
        <v>AL-2; Line 18</v>
      </c>
      <c r="J17" s="104">
        <f t="shared" si="1"/>
        <v>7</v>
      </c>
    </row>
    <row r="18" spans="1:10">
      <c r="A18" s="104">
        <f t="shared" si="0"/>
        <v>8</v>
      </c>
      <c r="C18" s="104"/>
      <c r="E18" s="293"/>
      <c r="F18" s="288"/>
      <c r="G18" s="288"/>
      <c r="H18" s="288"/>
      <c r="I18" s="287"/>
      <c r="J18" s="104">
        <f t="shared" si="1"/>
        <v>8</v>
      </c>
    </row>
    <row r="19" spans="1:10" ht="16.5" thickBot="1">
      <c r="A19" s="104">
        <f t="shared" si="0"/>
        <v>9</v>
      </c>
      <c r="B19" s="121" t="s">
        <v>657</v>
      </c>
      <c r="E19" s="284"/>
      <c r="F19" s="288"/>
      <c r="G19" s="292">
        <f>G13*G17</f>
        <v>32311.747497815431</v>
      </c>
      <c r="H19" s="285"/>
      <c r="I19" s="287" t="str">
        <f>"Line "&amp;A13&amp;" x Line "&amp;A17</f>
        <v>Line 3 x Line 7</v>
      </c>
      <c r="J19" s="104">
        <f t="shared" si="1"/>
        <v>9</v>
      </c>
    </row>
    <row r="20" spans="1:10" ht="16.5" thickTop="1">
      <c r="A20" s="104">
        <f t="shared" si="0"/>
        <v>10</v>
      </c>
      <c r="E20" s="294"/>
      <c r="F20" s="288"/>
      <c r="G20" s="288"/>
      <c r="H20" s="288"/>
      <c r="I20" s="287"/>
      <c r="J20" s="104">
        <f t="shared" si="1"/>
        <v>10</v>
      </c>
    </row>
    <row r="21" spans="1:10">
      <c r="A21" s="104">
        <f t="shared" si="0"/>
        <v>11</v>
      </c>
      <c r="B21" s="295" t="s">
        <v>658</v>
      </c>
      <c r="E21" s="294"/>
      <c r="F21" s="288"/>
      <c r="G21" s="288"/>
      <c r="H21" s="288"/>
      <c r="I21" s="287"/>
      <c r="J21" s="104">
        <f t="shared" si="1"/>
        <v>11</v>
      </c>
    </row>
    <row r="22" spans="1:10">
      <c r="A22" s="104">
        <f t="shared" si="0"/>
        <v>12</v>
      </c>
      <c r="B22" s="121" t="s">
        <v>659</v>
      </c>
      <c r="E22" s="296">
        <f>'Stmt AH'!E27</f>
        <v>53303.976269999977</v>
      </c>
      <c r="F22" s="288"/>
      <c r="G22" s="297"/>
      <c r="H22" s="288"/>
      <c r="I22" s="287" t="str">
        <f>"Statement AH; Line "&amp;'Stmt AH'!A27</f>
        <v>Statement AH; Line 17</v>
      </c>
      <c r="J22" s="104">
        <f t="shared" si="1"/>
        <v>12</v>
      </c>
    </row>
    <row r="23" spans="1:10">
      <c r="A23" s="104">
        <f t="shared" si="0"/>
        <v>13</v>
      </c>
      <c r="B23" s="121" t="s">
        <v>660</v>
      </c>
      <c r="E23" s="298">
        <f>'Stmt AH'!E49</f>
        <v>59502.837096461655</v>
      </c>
      <c r="F23" s="95"/>
      <c r="G23" s="299"/>
      <c r="H23" s="288"/>
      <c r="I23" s="287" t="str">
        <f>"Statement AH; Line "&amp;'Stmt AH'!A49</f>
        <v>Statement AH; Line 39</v>
      </c>
      <c r="J23" s="104">
        <f t="shared" si="1"/>
        <v>13</v>
      </c>
    </row>
    <row r="24" spans="1:10">
      <c r="A24" s="104">
        <f t="shared" si="0"/>
        <v>14</v>
      </c>
      <c r="B24" s="121" t="s">
        <v>399</v>
      </c>
      <c r="E24" s="1071">
        <f>-'Stmt AH'!E34</f>
        <v>0</v>
      </c>
      <c r="F24" s="288"/>
      <c r="G24" s="299"/>
      <c r="H24" s="288"/>
      <c r="I24" s="287" t="str">
        <f>"Negative of Statement AH; Line "&amp;'Stmt AH'!A34</f>
        <v>Negative of Statement AH; Line 24</v>
      </c>
      <c r="J24" s="104">
        <f t="shared" si="1"/>
        <v>14</v>
      </c>
    </row>
    <row r="25" spans="1:10">
      <c r="A25" s="104">
        <f t="shared" si="0"/>
        <v>15</v>
      </c>
      <c r="B25" s="121" t="s">
        <v>661</v>
      </c>
      <c r="E25" s="300">
        <f>SUM(E22:E24)</f>
        <v>112806.81336646163</v>
      </c>
      <c r="F25" s="95"/>
      <c r="G25" s="282"/>
      <c r="H25" s="287"/>
      <c r="I25" s="287" t="str">
        <f>"Sum Lines "&amp;A22&amp;" thru "&amp;A24</f>
        <v>Sum Lines 12 thru 14</v>
      </c>
      <c r="J25" s="104">
        <f t="shared" si="1"/>
        <v>15</v>
      </c>
    </row>
    <row r="26" spans="1:10">
      <c r="A26" s="104">
        <f t="shared" si="0"/>
        <v>16</v>
      </c>
      <c r="F26" s="104"/>
      <c r="H26" s="104"/>
      <c r="I26" s="287"/>
      <c r="J26" s="104">
        <f t="shared" si="1"/>
        <v>16</v>
      </c>
    </row>
    <row r="27" spans="1:10">
      <c r="A27" s="104">
        <f t="shared" si="0"/>
        <v>17</v>
      </c>
      <c r="B27" s="121" t="s">
        <v>662</v>
      </c>
      <c r="E27" s="1072">
        <f>1/8</f>
        <v>0.125</v>
      </c>
      <c r="F27" s="104"/>
      <c r="G27" s="301"/>
      <c r="H27" s="104"/>
      <c r="I27" s="287" t="s">
        <v>28</v>
      </c>
      <c r="J27" s="104">
        <f t="shared" si="1"/>
        <v>17</v>
      </c>
    </row>
    <row r="28" spans="1:10">
      <c r="A28" s="104">
        <f t="shared" si="0"/>
        <v>18</v>
      </c>
      <c r="E28" s="275" t="s">
        <v>183</v>
      </c>
      <c r="F28" s="288"/>
      <c r="G28" s="275"/>
      <c r="H28" s="288"/>
      <c r="I28" s="287"/>
      <c r="J28" s="104">
        <f t="shared" si="1"/>
        <v>18</v>
      </c>
    </row>
    <row r="29" spans="1:10" ht="16.5" thickBot="1">
      <c r="A29" s="104">
        <f t="shared" si="0"/>
        <v>19</v>
      </c>
      <c r="B29" s="121" t="s">
        <v>663</v>
      </c>
      <c r="E29" s="292">
        <f>E25*E27</f>
        <v>14100.851670807704</v>
      </c>
      <c r="F29" s="95"/>
      <c r="G29" s="291"/>
      <c r="H29" s="288"/>
      <c r="I29" s="104" t="str">
        <f>"Line "&amp;A25&amp;" x Line "&amp;A27</f>
        <v>Line 15 x Line 17</v>
      </c>
      <c r="J29" s="104">
        <f t="shared" si="1"/>
        <v>19</v>
      </c>
    </row>
    <row r="30" spans="1:10" ht="16.5" thickTop="1">
      <c r="B30" s="304"/>
    </row>
    <row r="32" spans="1:10" ht="18.75">
      <c r="A32" s="305">
        <v>1</v>
      </c>
      <c r="B32" s="121" t="s">
        <v>664</v>
      </c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A34"/>
      <c r="B34"/>
      <c r="C34"/>
      <c r="D34"/>
      <c r="E34"/>
      <c r="F34"/>
      <c r="G34"/>
      <c r="H34"/>
      <c r="I34"/>
      <c r="J34"/>
    </row>
    <row r="35" spans="1:10" ht="18.75">
      <c r="A35" s="305"/>
    </row>
  </sheetData>
  <mergeCells count="5">
    <mergeCell ref="B2:I2"/>
    <mergeCell ref="B3:I3"/>
    <mergeCell ref="B4:I4"/>
    <mergeCell ref="B5:I5"/>
    <mergeCell ref="B6:I6"/>
  </mergeCells>
  <printOptions horizontalCentered="1"/>
  <pageMargins left="0.5" right="0.5" top="0.5" bottom="0.5" header="0.25" footer="0.25"/>
  <pageSetup scale="52" orientation="portrait" r:id="rId1"/>
  <headerFooter scaleWithDoc="0">
    <oddFooter>&amp;C&amp;"Times New Roman,Regular"&amp;10AL</oddFooter>
  </headerFooter>
  <customProperties>
    <customPr name="_pios_id" r:id="rId2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2:I38"/>
  <sheetViews>
    <sheetView zoomScale="80" zoomScaleNormal="80" zoomScalePageLayoutView="80" workbookViewId="0">
      <selection activeCell="C15" sqref="C15:C27"/>
    </sheetView>
  </sheetViews>
  <sheetFormatPr defaultColWidth="9.140625" defaultRowHeight="15.75"/>
  <cols>
    <col min="1" max="1" width="5.140625" style="94" customWidth="1"/>
    <col min="2" max="2" width="37" style="95" customWidth="1"/>
    <col min="3" max="3" width="18.5703125" style="99" customWidth="1"/>
    <col min="4" max="4" width="61.42578125" style="155" customWidth="1"/>
    <col min="5" max="5" width="5.140625" style="155" customWidth="1"/>
    <col min="6" max="6" width="21.42578125" style="99" customWidth="1"/>
    <col min="7" max="7" width="20.42578125" style="99" customWidth="1"/>
    <col min="8" max="8" width="17.42578125" style="99" customWidth="1"/>
    <col min="9" max="9" width="16.5703125" style="99" customWidth="1"/>
    <col min="10" max="10" width="21.140625" style="95" customWidth="1"/>
    <col min="11" max="11" width="15" style="95" customWidth="1"/>
    <col min="12" max="12" width="11" style="95" customWidth="1"/>
    <col min="13" max="13" width="7.42578125" style="95" customWidth="1"/>
    <col min="14" max="14" width="9.42578125" style="95" customWidth="1"/>
    <col min="15" max="15" width="14" style="95" customWidth="1"/>
    <col min="16" max="16" width="13.42578125" style="95" customWidth="1"/>
    <col min="17" max="16384" width="9.140625" style="95"/>
  </cols>
  <sheetData>
    <row r="2" spans="1:6">
      <c r="B2" s="1350" t="s">
        <v>0</v>
      </c>
      <c r="C2" s="1350"/>
      <c r="D2" s="1350"/>
      <c r="E2" s="155" t="s">
        <v>183</v>
      </c>
      <c r="F2" s="95"/>
    </row>
    <row r="3" spans="1:6">
      <c r="B3" s="1350" t="s">
        <v>665</v>
      </c>
      <c r="C3" s="1350"/>
      <c r="D3" s="1350"/>
      <c r="E3" s="155" t="s">
        <v>183</v>
      </c>
      <c r="F3" s="95"/>
    </row>
    <row r="4" spans="1:6">
      <c r="B4" s="1350" t="s">
        <v>666</v>
      </c>
      <c r="C4" s="1350"/>
      <c r="D4" s="1350"/>
      <c r="E4" s="155" t="s">
        <v>183</v>
      </c>
      <c r="F4" s="95"/>
    </row>
    <row r="5" spans="1:6">
      <c r="B5" s="1350" t="str">
        <f>"BASE PERIOD / TRUE UP PERIOD - 12/31/"&amp;Automation!$B$3&amp;" PER BOOK"</f>
        <v>BASE PERIOD / TRUE UP PERIOD - 12/31/2025 PER BOOK</v>
      </c>
      <c r="C5" s="1350"/>
      <c r="D5" s="1350"/>
      <c r="E5" s="94"/>
      <c r="F5" s="111"/>
    </row>
    <row r="6" spans="1:6">
      <c r="B6" s="1370" t="s">
        <v>3</v>
      </c>
      <c r="C6" s="1370"/>
      <c r="D6" s="1370"/>
      <c r="E6" s="155" t="s">
        <v>183</v>
      </c>
      <c r="F6" s="97"/>
    </row>
    <row r="7" spans="1:6">
      <c r="B7" s="267"/>
      <c r="C7" s="97"/>
      <c r="F7" s="97"/>
    </row>
    <row r="8" spans="1:6">
      <c r="B8" s="1350" t="s">
        <v>667</v>
      </c>
      <c r="C8" s="1350"/>
      <c r="D8" s="1350"/>
      <c r="E8" s="94"/>
      <c r="F8" s="97"/>
    </row>
    <row r="9" spans="1:6">
      <c r="B9" s="1350" t="s">
        <v>668</v>
      </c>
      <c r="C9" s="1350"/>
      <c r="D9" s="1350"/>
      <c r="E9" s="94"/>
    </row>
    <row r="10" spans="1:6">
      <c r="B10" s="1073"/>
      <c r="C10" s="1074"/>
      <c r="D10" s="189"/>
      <c r="E10" s="155" t="s">
        <v>183</v>
      </c>
    </row>
    <row r="11" spans="1:6">
      <c r="B11" s="939"/>
      <c r="C11" s="943" t="s">
        <v>80</v>
      </c>
      <c r="D11" s="940"/>
      <c r="E11" s="104"/>
      <c r="F11" s="121"/>
    </row>
    <row r="12" spans="1:6">
      <c r="B12" s="105"/>
      <c r="C12" s="101" t="s">
        <v>669</v>
      </c>
      <c r="D12" s="101"/>
      <c r="E12" s="104"/>
      <c r="F12" s="121"/>
    </row>
    <row r="13" spans="1:6">
      <c r="A13" s="104" t="s">
        <v>4</v>
      </c>
      <c r="B13" s="101"/>
      <c r="C13" s="101" t="s">
        <v>670</v>
      </c>
      <c r="D13" s="101"/>
      <c r="E13" s="104" t="s">
        <v>4</v>
      </c>
      <c r="F13" s="121"/>
    </row>
    <row r="14" spans="1:6">
      <c r="A14" s="104" t="s">
        <v>5</v>
      </c>
      <c r="B14" s="985" t="s">
        <v>123</v>
      </c>
      <c r="C14" s="101" t="s">
        <v>671</v>
      </c>
      <c r="D14" s="985" t="s">
        <v>8</v>
      </c>
      <c r="E14" s="104" t="s">
        <v>5</v>
      </c>
      <c r="F14" s="121"/>
    </row>
    <row r="15" spans="1:6">
      <c r="A15" s="268">
        <v>1</v>
      </c>
      <c r="B15" s="107" t="str">
        <f>"Dec-"&amp;RIGHT(Automation!$B$3-1,2)</f>
        <v>Dec-24</v>
      </c>
      <c r="C15" s="1193">
        <v>187312.109</v>
      </c>
      <c r="D15" s="179" t="s">
        <v>211</v>
      </c>
      <c r="E15" s="268">
        <f>A15</f>
        <v>1</v>
      </c>
      <c r="F15" s="269"/>
    </row>
    <row r="16" spans="1:6">
      <c r="A16" s="268">
        <f>A15+1</f>
        <v>2</v>
      </c>
      <c r="B16" s="107" t="str">
        <f>"Jan-"&amp;RIGHT(Automation!$B$3,2)</f>
        <v>Jan-25</v>
      </c>
      <c r="C16" s="1194">
        <v>197906.00700000001</v>
      </c>
      <c r="D16" s="179"/>
      <c r="E16" s="268">
        <f>E15+1</f>
        <v>2</v>
      </c>
      <c r="F16" s="269"/>
    </row>
    <row r="17" spans="1:6">
      <c r="A17" s="268">
        <f t="shared" ref="A17:A32" si="0">A16+1</f>
        <v>3</v>
      </c>
      <c r="B17" s="107" t="s">
        <v>212</v>
      </c>
      <c r="C17" s="1194">
        <v>204879.36600000001</v>
      </c>
      <c r="D17" s="179"/>
      <c r="E17" s="268">
        <f t="shared" ref="E17:E32" si="1">E16+1</f>
        <v>3</v>
      </c>
      <c r="F17" s="269"/>
    </row>
    <row r="18" spans="1:6">
      <c r="A18" s="268">
        <f t="shared" si="0"/>
        <v>4</v>
      </c>
      <c r="B18" s="107" t="s">
        <v>213</v>
      </c>
      <c r="C18" s="1194">
        <v>217583.99</v>
      </c>
      <c r="D18" s="179"/>
      <c r="E18" s="268">
        <f t="shared" si="1"/>
        <v>4</v>
      </c>
      <c r="F18" s="269"/>
    </row>
    <row r="19" spans="1:6">
      <c r="A19" s="268">
        <f t="shared" si="0"/>
        <v>5</v>
      </c>
      <c r="B19" s="107" t="s">
        <v>214</v>
      </c>
      <c r="C19" s="1194">
        <v>224960.533</v>
      </c>
      <c r="D19" s="179"/>
      <c r="E19" s="268">
        <f t="shared" si="1"/>
        <v>5</v>
      </c>
      <c r="F19" s="269"/>
    </row>
    <row r="20" spans="1:6">
      <c r="A20" s="268">
        <f t="shared" si="0"/>
        <v>6</v>
      </c>
      <c r="B20" s="107" t="s">
        <v>160</v>
      </c>
      <c r="C20" s="1194">
        <v>233152.27600000001</v>
      </c>
      <c r="D20" s="179"/>
      <c r="E20" s="268">
        <f t="shared" si="1"/>
        <v>6</v>
      </c>
      <c r="F20" s="269"/>
    </row>
    <row r="21" spans="1:6">
      <c r="A21" s="268">
        <f t="shared" si="0"/>
        <v>7</v>
      </c>
      <c r="B21" s="107" t="s">
        <v>215</v>
      </c>
      <c r="C21" s="1194">
        <v>239182.12100000001</v>
      </c>
      <c r="D21" s="179"/>
      <c r="E21" s="268">
        <f t="shared" si="1"/>
        <v>7</v>
      </c>
      <c r="F21" s="269"/>
    </row>
    <row r="22" spans="1:6">
      <c r="A22" s="268">
        <f t="shared" si="0"/>
        <v>8</v>
      </c>
      <c r="B22" s="107" t="s">
        <v>216</v>
      </c>
      <c r="C22" s="1194">
        <v>244916.81899999999</v>
      </c>
      <c r="D22" s="179"/>
      <c r="E22" s="268">
        <f t="shared" si="1"/>
        <v>8</v>
      </c>
      <c r="F22" s="269"/>
    </row>
    <row r="23" spans="1:6">
      <c r="A23" s="268">
        <f t="shared" si="0"/>
        <v>9</v>
      </c>
      <c r="B23" s="107" t="s">
        <v>217</v>
      </c>
      <c r="C23" s="1194">
        <v>245771.321</v>
      </c>
      <c r="D23" s="179"/>
      <c r="E23" s="268">
        <f t="shared" si="1"/>
        <v>9</v>
      </c>
      <c r="F23" s="269"/>
    </row>
    <row r="24" spans="1:6">
      <c r="A24" s="268">
        <f t="shared" si="0"/>
        <v>10</v>
      </c>
      <c r="B24" s="107" t="s">
        <v>218</v>
      </c>
      <c r="C24" s="1194">
        <v>248554.723</v>
      </c>
      <c r="D24" s="179"/>
      <c r="E24" s="268">
        <f t="shared" si="1"/>
        <v>10</v>
      </c>
      <c r="F24" s="269"/>
    </row>
    <row r="25" spans="1:6">
      <c r="A25" s="268">
        <f t="shared" si="0"/>
        <v>11</v>
      </c>
      <c r="B25" s="107" t="s">
        <v>219</v>
      </c>
      <c r="C25" s="1194">
        <v>247937.44899999999</v>
      </c>
      <c r="D25" s="179"/>
      <c r="E25" s="268">
        <f t="shared" si="1"/>
        <v>11</v>
      </c>
      <c r="F25" s="269"/>
    </row>
    <row r="26" spans="1:6">
      <c r="A26" s="268">
        <f t="shared" si="0"/>
        <v>12</v>
      </c>
      <c r="B26" s="107" t="s">
        <v>220</v>
      </c>
      <c r="C26" s="1194">
        <v>248943.67499999999</v>
      </c>
      <c r="D26" s="180"/>
      <c r="E26" s="268">
        <f t="shared" si="1"/>
        <v>12</v>
      </c>
      <c r="F26" s="269"/>
    </row>
    <row r="27" spans="1:6">
      <c r="A27" s="268">
        <f t="shared" si="0"/>
        <v>13</v>
      </c>
      <c r="B27" s="996" t="str">
        <f>"Dec-"&amp;RIGHT(Automation!$B$3,2)</f>
        <v>Dec-25</v>
      </c>
      <c r="C27" s="1195">
        <v>251910.03899999999</v>
      </c>
      <c r="D27" s="998" t="s">
        <v>211</v>
      </c>
      <c r="E27" s="268">
        <f t="shared" si="1"/>
        <v>13</v>
      </c>
      <c r="F27" s="269"/>
    </row>
    <row r="28" spans="1:6">
      <c r="A28" s="268">
        <f t="shared" si="0"/>
        <v>14</v>
      </c>
      <c r="B28" s="999"/>
      <c r="C28" s="1000"/>
      <c r="D28" s="1001"/>
      <c r="E28" s="268">
        <f t="shared" si="1"/>
        <v>14</v>
      </c>
      <c r="F28" s="121"/>
    </row>
    <row r="29" spans="1:6">
      <c r="A29" s="268">
        <f t="shared" si="0"/>
        <v>15</v>
      </c>
      <c r="B29" s="115" t="s">
        <v>221</v>
      </c>
      <c r="C29" s="208">
        <f>SUM(C15:C27)</f>
        <v>2993010.4279999998</v>
      </c>
      <c r="D29" s="270" t="str">
        <f>"Sum Lines "&amp;A15&amp;" thru "&amp;A27</f>
        <v>Sum Lines 1 thru 13</v>
      </c>
      <c r="E29" s="268">
        <f t="shared" si="1"/>
        <v>15</v>
      </c>
      <c r="F29" s="121"/>
    </row>
    <row r="30" spans="1:6">
      <c r="A30" s="268">
        <f t="shared" si="0"/>
        <v>16</v>
      </c>
      <c r="B30" s="986"/>
      <c r="C30" s="1002"/>
      <c r="D30" s="998"/>
      <c r="E30" s="268">
        <f t="shared" si="1"/>
        <v>16</v>
      </c>
      <c r="F30" s="121"/>
    </row>
    <row r="31" spans="1:6">
      <c r="A31" s="268">
        <f t="shared" si="0"/>
        <v>17</v>
      </c>
      <c r="B31" s="939"/>
      <c r="C31" s="1003"/>
      <c r="D31" s="1004"/>
      <c r="E31" s="268">
        <f t="shared" si="1"/>
        <v>17</v>
      </c>
      <c r="F31" s="121"/>
    </row>
    <row r="32" spans="1:6">
      <c r="A32" s="268">
        <f t="shared" si="0"/>
        <v>18</v>
      </c>
      <c r="B32" s="115" t="s">
        <v>222</v>
      </c>
      <c r="C32" s="174">
        <f>C29/13</f>
        <v>230231.57138461538</v>
      </c>
      <c r="D32" s="1198" t="s">
        <v>974</v>
      </c>
      <c r="E32" s="268">
        <f t="shared" si="1"/>
        <v>18</v>
      </c>
      <c r="F32" s="121"/>
    </row>
    <row r="33" spans="1:6">
      <c r="A33" s="268">
        <f>A32+1</f>
        <v>19</v>
      </c>
      <c r="B33" s="986"/>
      <c r="C33" s="1005"/>
      <c r="D33" s="1006"/>
      <c r="E33" s="268">
        <f>E32+1</f>
        <v>19</v>
      </c>
      <c r="F33" s="121"/>
    </row>
    <row r="34" spans="1:6">
      <c r="A34" s="104"/>
    </row>
    <row r="36" spans="1:6" ht="18.75">
      <c r="A36" s="120"/>
      <c r="B36" s="1147"/>
      <c r="C36" s="271"/>
      <c r="F36" s="1185"/>
    </row>
    <row r="37" spans="1:6">
      <c r="A37" s="104"/>
      <c r="B37" s="1147"/>
      <c r="C37" s="271"/>
    </row>
    <row r="38" spans="1:6">
      <c r="A38" s="104"/>
      <c r="B38" s="1147"/>
    </row>
  </sheetData>
  <mergeCells count="7">
    <mergeCell ref="B8:D8"/>
    <mergeCell ref="B9:D9"/>
    <mergeCell ref="B2:D2"/>
    <mergeCell ref="B3:D3"/>
    <mergeCell ref="B4:D4"/>
    <mergeCell ref="B5:D5"/>
    <mergeCell ref="B6:D6"/>
  </mergeCells>
  <printOptions horizontalCentered="1"/>
  <pageMargins left="0.5" right="0.5" top="0.5" bottom="0.5" header="0.25" footer="0.25"/>
  <pageSetup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2:H142"/>
  <sheetViews>
    <sheetView zoomScale="80" zoomScaleNormal="80" zoomScalePageLayoutView="80" workbookViewId="0">
      <selection activeCell="C13" sqref="C13:C25"/>
    </sheetView>
  </sheetViews>
  <sheetFormatPr defaultColWidth="9.140625" defaultRowHeight="15.75"/>
  <cols>
    <col min="1" max="1" width="5.140625" style="94" customWidth="1"/>
    <col min="2" max="2" width="35.42578125" style="95" customWidth="1"/>
    <col min="3" max="3" width="18.5703125" style="99" customWidth="1"/>
    <col min="4" max="4" width="62.5703125" style="99" customWidth="1"/>
    <col min="5" max="5" width="5.140625" style="274" customWidth="1"/>
    <col min="6" max="6" width="9.42578125" style="95" bestFit="1" customWidth="1"/>
    <col min="7" max="16384" width="9.140625" style="95"/>
  </cols>
  <sheetData>
    <row r="2" spans="1:8" s="121" customFormat="1">
      <c r="A2" s="104"/>
      <c r="B2" s="1350" t="s">
        <v>0</v>
      </c>
      <c r="C2" s="1350"/>
      <c r="D2" s="1350"/>
      <c r="E2" s="104"/>
      <c r="F2" s="95"/>
    </row>
    <row r="3" spans="1:8" s="121" customFormat="1">
      <c r="A3" s="104"/>
      <c r="B3" s="1350" t="s">
        <v>665</v>
      </c>
      <c r="C3" s="1350"/>
      <c r="D3" s="1350"/>
      <c r="E3" s="104"/>
      <c r="F3" s="95"/>
    </row>
    <row r="4" spans="1:8" s="121" customFormat="1">
      <c r="A4" s="104"/>
      <c r="B4" s="1350" t="s">
        <v>666</v>
      </c>
      <c r="C4" s="1350"/>
      <c r="D4" s="1350"/>
      <c r="E4" s="104"/>
      <c r="F4" s="95"/>
    </row>
    <row r="5" spans="1:8" s="121" customFormat="1">
      <c r="A5" s="104"/>
      <c r="B5" s="1350" t="str">
        <f>"BASE PERIOD / TRUE UP PERIOD - 12/31/"&amp;Automation!$B$3&amp;" PER BOOK"</f>
        <v>BASE PERIOD / TRUE UP PERIOD - 12/31/2025 PER BOOK</v>
      </c>
      <c r="C5" s="1350"/>
      <c r="D5" s="1350"/>
      <c r="E5" s="104"/>
      <c r="F5" s="95"/>
      <c r="H5" s="169"/>
    </row>
    <row r="6" spans="1:8" s="121" customFormat="1">
      <c r="A6" s="104"/>
      <c r="B6" s="1370" t="s">
        <v>3</v>
      </c>
      <c r="C6" s="1370"/>
      <c r="D6" s="1370"/>
      <c r="E6" s="274" t="s">
        <v>183</v>
      </c>
    </row>
    <row r="7" spans="1:8" s="121" customFormat="1">
      <c r="A7" s="104"/>
      <c r="B7" s="1105"/>
      <c r="C7" s="1105"/>
      <c r="D7" s="1105"/>
      <c r="E7" s="274"/>
    </row>
    <row r="8" spans="1:8" s="121" customFormat="1">
      <c r="A8" s="104"/>
      <c r="B8" s="1350" t="s">
        <v>672</v>
      </c>
      <c r="C8" s="1350"/>
      <c r="D8" s="1350"/>
      <c r="E8" s="274" t="s">
        <v>183</v>
      </c>
    </row>
    <row r="9" spans="1:8" s="121" customFormat="1">
      <c r="A9" s="104"/>
      <c r="B9" s="1075"/>
      <c r="C9" s="1074"/>
      <c r="D9" s="271"/>
      <c r="E9" s="274"/>
    </row>
    <row r="10" spans="1:8" s="121" customFormat="1">
      <c r="A10" s="104"/>
      <c r="B10" s="1007"/>
      <c r="C10" s="943" t="s">
        <v>80</v>
      </c>
      <c r="D10" s="940"/>
    </row>
    <row r="11" spans="1:8" s="121" customFormat="1">
      <c r="A11" s="104" t="s">
        <v>4</v>
      </c>
      <c r="B11" s="101"/>
      <c r="C11" s="101" t="s">
        <v>669</v>
      </c>
      <c r="D11" s="101"/>
      <c r="E11" s="104" t="s">
        <v>4</v>
      </c>
    </row>
    <row r="12" spans="1:8" s="121" customFormat="1">
      <c r="A12" s="104" t="s">
        <v>5</v>
      </c>
      <c r="B12" s="985" t="s">
        <v>123</v>
      </c>
      <c r="C12" s="101" t="s">
        <v>673</v>
      </c>
      <c r="D12" s="985" t="s">
        <v>8</v>
      </c>
      <c r="E12" s="104" t="s">
        <v>5</v>
      </c>
    </row>
    <row r="13" spans="1:8" s="121" customFormat="1">
      <c r="A13" s="268">
        <v>1</v>
      </c>
      <c r="B13" s="107" t="str">
        <f>"Dec-"&amp;RIGHT(Automation!$B$3-1,2)</f>
        <v>Dec-24</v>
      </c>
      <c r="C13" s="995">
        <v>98055.368438264995</v>
      </c>
      <c r="D13" s="179" t="s">
        <v>211</v>
      </c>
      <c r="E13" s="268">
        <f>A13</f>
        <v>1</v>
      </c>
      <c r="F13" s="272"/>
    </row>
    <row r="14" spans="1:8" s="121" customFormat="1">
      <c r="A14" s="268">
        <f>A13+1</f>
        <v>2</v>
      </c>
      <c r="B14" s="107" t="str">
        <f>"Jan-"&amp;RIGHT(Automation!$B$3,2)</f>
        <v>Jan-25</v>
      </c>
      <c r="C14" s="273">
        <v>96722.312665987003</v>
      </c>
      <c r="D14" s="179"/>
      <c r="E14" s="268">
        <f>E13+1</f>
        <v>2</v>
      </c>
      <c r="F14" s="272"/>
    </row>
    <row r="15" spans="1:8" s="121" customFormat="1">
      <c r="A15" s="268">
        <f t="shared" ref="A15:A30" si="0">A14+1</f>
        <v>3</v>
      </c>
      <c r="B15" s="107" t="s">
        <v>212</v>
      </c>
      <c r="C15" s="273">
        <v>78948.134131009996</v>
      </c>
      <c r="D15" s="179"/>
      <c r="E15" s="268">
        <f t="shared" ref="E15:E30" si="1">E14+1</f>
        <v>3</v>
      </c>
      <c r="F15" s="272"/>
    </row>
    <row r="16" spans="1:8" s="121" customFormat="1">
      <c r="A16" s="268">
        <f t="shared" si="0"/>
        <v>4</v>
      </c>
      <c r="B16" s="107" t="s">
        <v>213</v>
      </c>
      <c r="C16" s="273">
        <v>82032.982381402006</v>
      </c>
      <c r="D16" s="179"/>
      <c r="E16" s="268">
        <f t="shared" si="1"/>
        <v>4</v>
      </c>
      <c r="F16" s="272"/>
    </row>
    <row r="17" spans="1:6" s="121" customFormat="1">
      <c r="A17" s="268">
        <f t="shared" si="0"/>
        <v>5</v>
      </c>
      <c r="B17" s="107" t="s">
        <v>214</v>
      </c>
      <c r="C17" s="273">
        <v>106187.77473369701</v>
      </c>
      <c r="D17" s="179"/>
      <c r="E17" s="268">
        <f t="shared" si="1"/>
        <v>5</v>
      </c>
      <c r="F17" s="272"/>
    </row>
    <row r="18" spans="1:6" s="121" customFormat="1">
      <c r="A18" s="268">
        <f t="shared" si="0"/>
        <v>6</v>
      </c>
      <c r="B18" s="107" t="s">
        <v>160</v>
      </c>
      <c r="C18" s="273">
        <v>69961.001699140994</v>
      </c>
      <c r="D18" s="179"/>
      <c r="E18" s="268">
        <f t="shared" si="1"/>
        <v>6</v>
      </c>
      <c r="F18" s="272"/>
    </row>
    <row r="19" spans="1:6" s="121" customFormat="1">
      <c r="A19" s="268">
        <f t="shared" si="0"/>
        <v>7</v>
      </c>
      <c r="B19" s="107" t="s">
        <v>215</v>
      </c>
      <c r="C19" s="273">
        <v>34031.211556073999</v>
      </c>
      <c r="D19" s="179"/>
      <c r="E19" s="268">
        <f t="shared" si="1"/>
        <v>7</v>
      </c>
      <c r="F19" s="272"/>
    </row>
    <row r="20" spans="1:6" s="121" customFormat="1">
      <c r="A20" s="268">
        <f t="shared" si="0"/>
        <v>8</v>
      </c>
      <c r="B20" s="107" t="s">
        <v>216</v>
      </c>
      <c r="C20" s="273">
        <v>113345.74320083301</v>
      </c>
      <c r="D20" s="179"/>
      <c r="E20" s="268">
        <f t="shared" si="1"/>
        <v>8</v>
      </c>
      <c r="F20" s="272"/>
    </row>
    <row r="21" spans="1:6" s="121" customFormat="1">
      <c r="A21" s="268">
        <f t="shared" si="0"/>
        <v>9</v>
      </c>
      <c r="B21" s="107" t="s">
        <v>217</v>
      </c>
      <c r="C21" s="273">
        <v>112729.78695035701</v>
      </c>
      <c r="D21" s="179"/>
      <c r="E21" s="268">
        <f t="shared" si="1"/>
        <v>9</v>
      </c>
      <c r="F21" s="272"/>
    </row>
    <row r="22" spans="1:6" s="121" customFormat="1">
      <c r="A22" s="268">
        <f t="shared" si="0"/>
        <v>10</v>
      </c>
      <c r="B22" s="107" t="s">
        <v>218</v>
      </c>
      <c r="C22" s="273">
        <v>110256.987112098</v>
      </c>
      <c r="D22" s="179"/>
      <c r="E22" s="268">
        <f t="shared" si="1"/>
        <v>10</v>
      </c>
      <c r="F22" s="272"/>
    </row>
    <row r="23" spans="1:6" s="121" customFormat="1">
      <c r="A23" s="268">
        <f t="shared" si="0"/>
        <v>11</v>
      </c>
      <c r="B23" s="107" t="s">
        <v>219</v>
      </c>
      <c r="C23" s="273">
        <v>97121.935394103988</v>
      </c>
      <c r="D23" s="179"/>
      <c r="E23" s="268">
        <f t="shared" si="1"/>
        <v>11</v>
      </c>
      <c r="F23" s="272"/>
    </row>
    <row r="24" spans="1:6" s="121" customFormat="1">
      <c r="A24" s="268">
        <f t="shared" si="0"/>
        <v>12</v>
      </c>
      <c r="B24" s="107" t="s">
        <v>220</v>
      </c>
      <c r="C24" s="273">
        <v>81007.852092597022</v>
      </c>
      <c r="D24" s="179"/>
      <c r="E24" s="268">
        <f t="shared" si="1"/>
        <v>12</v>
      </c>
      <c r="F24" s="272"/>
    </row>
    <row r="25" spans="1:6" s="121" customFormat="1">
      <c r="A25" s="268">
        <f t="shared" si="0"/>
        <v>13</v>
      </c>
      <c r="B25" s="996" t="str">
        <f>"Dec-"&amp;RIGHT(Automation!$B$3,2)</f>
        <v>Dec-25</v>
      </c>
      <c r="C25" s="1008">
        <v>80064.991414104006</v>
      </c>
      <c r="D25" s="998" t="s">
        <v>211</v>
      </c>
      <c r="E25" s="268">
        <f t="shared" si="1"/>
        <v>13</v>
      </c>
      <c r="F25" s="272"/>
    </row>
    <row r="26" spans="1:6" s="121" customFormat="1">
      <c r="A26" s="268">
        <f t="shared" si="0"/>
        <v>14</v>
      </c>
      <c r="B26" s="999"/>
      <c r="C26" s="1009"/>
      <c r="D26" s="1001"/>
      <c r="E26" s="268">
        <f t="shared" si="1"/>
        <v>14</v>
      </c>
      <c r="F26" s="272"/>
    </row>
    <row r="27" spans="1:6" s="121" customFormat="1">
      <c r="A27" s="268">
        <f t="shared" si="0"/>
        <v>15</v>
      </c>
      <c r="B27" s="115" t="s">
        <v>221</v>
      </c>
      <c r="C27" s="208">
        <f>SUM(C13:C25)</f>
        <v>1160466.081769669</v>
      </c>
      <c r="D27" s="270" t="str">
        <f>"Sum Lines "&amp;A13&amp;" thru "&amp;A25</f>
        <v>Sum Lines 1 thru 13</v>
      </c>
      <c r="E27" s="268">
        <f t="shared" si="1"/>
        <v>15</v>
      </c>
    </row>
    <row r="28" spans="1:6" s="121" customFormat="1">
      <c r="A28" s="268">
        <f t="shared" si="0"/>
        <v>16</v>
      </c>
      <c r="B28" s="986"/>
      <c r="C28" s="1002"/>
      <c r="D28" s="998"/>
      <c r="E28" s="268">
        <f t="shared" si="1"/>
        <v>16</v>
      </c>
    </row>
    <row r="29" spans="1:6" s="121" customFormat="1">
      <c r="A29" s="268">
        <f t="shared" si="0"/>
        <v>17</v>
      </c>
      <c r="B29" s="939"/>
      <c r="C29" s="1003"/>
      <c r="D29" s="1004"/>
      <c r="E29" s="268">
        <f t="shared" si="1"/>
        <v>17</v>
      </c>
    </row>
    <row r="30" spans="1:6" s="121" customFormat="1">
      <c r="A30" s="268">
        <f t="shared" si="0"/>
        <v>18</v>
      </c>
      <c r="B30" s="115" t="s">
        <v>370</v>
      </c>
      <c r="C30" s="174">
        <f>C27/13</f>
        <v>89266.621674589915</v>
      </c>
      <c r="D30" s="1192" t="s">
        <v>975</v>
      </c>
      <c r="E30" s="268">
        <f t="shared" si="1"/>
        <v>18</v>
      </c>
      <c r="F30" s="272"/>
    </row>
    <row r="31" spans="1:6" s="121" customFormat="1">
      <c r="A31" s="268">
        <f>A30+1</f>
        <v>19</v>
      </c>
      <c r="B31" s="986"/>
      <c r="C31" s="1005"/>
      <c r="D31" s="1010"/>
      <c r="E31" s="268">
        <f>E30+1</f>
        <v>19</v>
      </c>
    </row>
    <row r="32" spans="1:6" s="121" customFormat="1">
      <c r="A32" s="104"/>
      <c r="C32" s="165"/>
      <c r="D32" s="165"/>
      <c r="E32" s="274"/>
    </row>
    <row r="33" spans="1:8" s="121" customFormat="1" ht="18.75">
      <c r="A33" s="305"/>
      <c r="E33" s="274"/>
    </row>
    <row r="34" spans="1:8" s="121" customFormat="1">
      <c r="A34"/>
      <c r="B34"/>
      <c r="C34"/>
      <c r="D34"/>
      <c r="E34"/>
      <c r="H34" s="169"/>
    </row>
    <row r="35" spans="1:8" s="121" customFormat="1">
      <c r="A35"/>
      <c r="B35"/>
      <c r="C35"/>
      <c r="D35"/>
      <c r="E35"/>
    </row>
    <row r="36" spans="1:8" s="121" customFormat="1">
      <c r="A36"/>
      <c r="B36"/>
      <c r="C36"/>
      <c r="D36"/>
      <c r="E36"/>
    </row>
    <row r="37" spans="1:8" s="121" customFormat="1">
      <c r="A37" s="104"/>
      <c r="C37" s="165"/>
      <c r="D37" s="165"/>
      <c r="E37" s="274"/>
    </row>
    <row r="38" spans="1:8" s="121" customFormat="1">
      <c r="A38" s="104"/>
      <c r="C38" s="165"/>
      <c r="D38" s="330"/>
      <c r="E38" s="274"/>
    </row>
    <row r="39" spans="1:8" s="121" customFormat="1">
      <c r="A39" s="104"/>
      <c r="C39" s="165"/>
      <c r="D39" s="165"/>
      <c r="E39" s="274"/>
    </row>
    <row r="40" spans="1:8" s="121" customFormat="1">
      <c r="A40" s="104"/>
      <c r="C40" s="165"/>
      <c r="D40" s="165"/>
      <c r="E40" s="274"/>
    </row>
    <row r="41" spans="1:8" s="121" customFormat="1">
      <c r="A41" s="104"/>
      <c r="C41" s="165"/>
      <c r="D41" s="165"/>
      <c r="E41" s="274"/>
    </row>
    <row r="42" spans="1:8" s="121" customFormat="1">
      <c r="A42" s="104"/>
      <c r="C42" s="165"/>
      <c r="D42" s="165"/>
      <c r="E42" s="274"/>
    </row>
    <row r="43" spans="1:8" s="121" customFormat="1">
      <c r="A43" s="104"/>
      <c r="C43" s="165"/>
      <c r="D43" s="165"/>
      <c r="E43" s="274"/>
    </row>
    <row r="44" spans="1:8" s="121" customFormat="1">
      <c r="A44" s="104"/>
      <c r="C44" s="165"/>
      <c r="D44" s="165"/>
      <c r="E44" s="274"/>
    </row>
    <row r="45" spans="1:8" s="121" customFormat="1">
      <c r="A45" s="104"/>
      <c r="C45" s="165"/>
      <c r="D45" s="165"/>
      <c r="E45" s="274"/>
    </row>
    <row r="46" spans="1:8" s="121" customFormat="1">
      <c r="A46" s="104"/>
      <c r="C46" s="165"/>
      <c r="D46" s="165"/>
      <c r="E46" s="274"/>
    </row>
    <row r="47" spans="1:8" s="121" customFormat="1">
      <c r="A47" s="104"/>
      <c r="C47" s="165"/>
      <c r="D47" s="165"/>
      <c r="E47" s="274"/>
    </row>
    <row r="48" spans="1:8" s="121" customFormat="1">
      <c r="A48" s="104"/>
      <c r="C48" s="165"/>
      <c r="D48" s="165"/>
      <c r="E48" s="274"/>
    </row>
    <row r="49" spans="1:5" s="121" customFormat="1">
      <c r="A49" s="104"/>
      <c r="C49" s="165"/>
      <c r="D49" s="165"/>
      <c r="E49" s="274"/>
    </row>
    <row r="50" spans="1:5" s="121" customFormat="1">
      <c r="A50" s="104"/>
      <c r="C50" s="165"/>
      <c r="D50" s="165"/>
      <c r="E50" s="274"/>
    </row>
    <row r="51" spans="1:5" s="121" customFormat="1">
      <c r="A51" s="104"/>
      <c r="C51" s="165"/>
      <c r="D51" s="165"/>
      <c r="E51" s="274"/>
    </row>
    <row r="52" spans="1:5" s="121" customFormat="1">
      <c r="A52" s="104"/>
      <c r="C52" s="165"/>
      <c r="D52" s="165"/>
      <c r="E52" s="274"/>
    </row>
    <row r="53" spans="1:5" s="121" customFormat="1">
      <c r="A53" s="104"/>
      <c r="C53" s="165"/>
      <c r="D53" s="165"/>
      <c r="E53" s="274"/>
    </row>
    <row r="54" spans="1:5" s="121" customFormat="1">
      <c r="A54" s="104"/>
      <c r="C54" s="165"/>
      <c r="D54" s="165"/>
      <c r="E54" s="274"/>
    </row>
    <row r="55" spans="1:5" s="121" customFormat="1">
      <c r="A55" s="104"/>
      <c r="C55" s="165"/>
      <c r="D55" s="165"/>
      <c r="E55" s="274"/>
    </row>
    <row r="56" spans="1:5" s="121" customFormat="1">
      <c r="A56" s="104"/>
      <c r="C56" s="165"/>
      <c r="D56" s="165"/>
      <c r="E56" s="274"/>
    </row>
    <row r="57" spans="1:5" s="121" customFormat="1">
      <c r="A57" s="104"/>
      <c r="C57" s="165"/>
      <c r="D57" s="165"/>
      <c r="E57" s="274"/>
    </row>
    <row r="58" spans="1:5" s="121" customFormat="1">
      <c r="A58" s="104"/>
      <c r="C58" s="165"/>
      <c r="D58" s="165"/>
      <c r="E58" s="274"/>
    </row>
    <row r="59" spans="1:5" s="121" customFormat="1">
      <c r="A59" s="104"/>
      <c r="C59" s="165"/>
      <c r="D59" s="165"/>
      <c r="E59" s="274"/>
    </row>
    <row r="60" spans="1:5" s="121" customFormat="1">
      <c r="A60" s="104"/>
      <c r="C60" s="165"/>
      <c r="D60" s="165"/>
      <c r="E60" s="274"/>
    </row>
    <row r="61" spans="1:5" s="121" customFormat="1">
      <c r="A61" s="104"/>
      <c r="C61" s="165"/>
      <c r="D61" s="165"/>
      <c r="E61" s="274"/>
    </row>
    <row r="62" spans="1:5" s="121" customFormat="1">
      <c r="A62" s="104"/>
      <c r="C62" s="165"/>
      <c r="D62" s="165"/>
      <c r="E62" s="274"/>
    </row>
    <row r="63" spans="1:5" s="121" customFormat="1">
      <c r="A63" s="104"/>
      <c r="C63" s="165"/>
      <c r="D63" s="165"/>
      <c r="E63" s="274"/>
    </row>
    <row r="64" spans="1:5" s="121" customFormat="1">
      <c r="A64" s="104"/>
      <c r="C64" s="165"/>
      <c r="D64" s="165"/>
      <c r="E64" s="274"/>
    </row>
    <row r="65" spans="1:5" s="121" customFormat="1">
      <c r="A65" s="104"/>
      <c r="C65" s="165"/>
      <c r="D65" s="165"/>
      <c r="E65" s="274"/>
    </row>
    <row r="66" spans="1:5" s="121" customFormat="1">
      <c r="A66" s="104"/>
      <c r="C66" s="165"/>
      <c r="D66" s="165"/>
      <c r="E66" s="274"/>
    </row>
    <row r="67" spans="1:5" s="121" customFormat="1">
      <c r="A67" s="104"/>
      <c r="C67" s="165"/>
      <c r="D67" s="165"/>
      <c r="E67" s="274"/>
    </row>
    <row r="68" spans="1:5" s="121" customFormat="1">
      <c r="A68" s="104"/>
      <c r="C68" s="165"/>
      <c r="D68" s="165"/>
      <c r="E68" s="274"/>
    </row>
    <row r="69" spans="1:5" s="121" customFormat="1">
      <c r="A69" s="104"/>
      <c r="C69" s="165"/>
      <c r="D69" s="165"/>
      <c r="E69" s="274"/>
    </row>
    <row r="70" spans="1:5" s="121" customFormat="1">
      <c r="A70" s="104"/>
      <c r="C70" s="165"/>
      <c r="D70" s="165"/>
      <c r="E70" s="274"/>
    </row>
    <row r="71" spans="1:5" s="121" customFormat="1">
      <c r="A71" s="104"/>
      <c r="C71" s="165"/>
      <c r="D71" s="165"/>
      <c r="E71" s="274"/>
    </row>
    <row r="72" spans="1:5" s="121" customFormat="1">
      <c r="A72" s="104"/>
      <c r="C72" s="165"/>
      <c r="D72" s="165"/>
      <c r="E72" s="274"/>
    </row>
    <row r="73" spans="1:5" s="121" customFormat="1">
      <c r="A73" s="104"/>
      <c r="C73" s="165"/>
      <c r="D73" s="165"/>
      <c r="E73" s="274"/>
    </row>
    <row r="74" spans="1:5" s="121" customFormat="1">
      <c r="A74" s="104"/>
      <c r="C74" s="165"/>
      <c r="D74" s="165"/>
      <c r="E74" s="274"/>
    </row>
    <row r="75" spans="1:5" s="121" customFormat="1">
      <c r="A75" s="104"/>
      <c r="C75" s="165"/>
      <c r="D75" s="165"/>
      <c r="E75" s="274"/>
    </row>
    <row r="76" spans="1:5" s="121" customFormat="1">
      <c r="A76" s="104"/>
      <c r="C76" s="165"/>
      <c r="D76" s="165"/>
      <c r="E76" s="274"/>
    </row>
    <row r="77" spans="1:5" s="121" customFormat="1">
      <c r="A77" s="104"/>
      <c r="C77" s="165"/>
      <c r="D77" s="165"/>
      <c r="E77" s="274"/>
    </row>
    <row r="78" spans="1:5" s="121" customFormat="1">
      <c r="A78" s="104"/>
      <c r="C78" s="165"/>
      <c r="D78" s="165"/>
      <c r="E78" s="274"/>
    </row>
    <row r="79" spans="1:5" s="121" customFormat="1">
      <c r="A79" s="104"/>
      <c r="C79" s="165"/>
      <c r="D79" s="165"/>
      <c r="E79" s="274"/>
    </row>
    <row r="80" spans="1:5" s="121" customFormat="1">
      <c r="A80" s="104"/>
      <c r="C80" s="165"/>
      <c r="D80" s="165"/>
      <c r="E80" s="274"/>
    </row>
    <row r="81" spans="1:5" s="121" customFormat="1">
      <c r="A81" s="104"/>
      <c r="C81" s="165"/>
      <c r="D81" s="165"/>
      <c r="E81" s="274"/>
    </row>
    <row r="82" spans="1:5" s="121" customFormat="1">
      <c r="A82" s="104"/>
      <c r="C82" s="165"/>
      <c r="D82" s="165"/>
      <c r="E82" s="274"/>
    </row>
    <row r="83" spans="1:5" s="121" customFormat="1">
      <c r="A83" s="104"/>
      <c r="C83" s="165"/>
      <c r="D83" s="165"/>
      <c r="E83" s="274"/>
    </row>
    <row r="84" spans="1:5" s="121" customFormat="1">
      <c r="A84" s="104"/>
      <c r="C84" s="165"/>
      <c r="D84" s="165"/>
      <c r="E84" s="274"/>
    </row>
    <row r="85" spans="1:5" s="121" customFormat="1">
      <c r="A85" s="104"/>
      <c r="C85" s="165"/>
      <c r="D85" s="165"/>
      <c r="E85" s="274"/>
    </row>
    <row r="86" spans="1:5" s="121" customFormat="1">
      <c r="A86" s="104"/>
      <c r="C86" s="165"/>
      <c r="D86" s="165"/>
      <c r="E86" s="274"/>
    </row>
    <row r="87" spans="1:5" s="121" customFormat="1">
      <c r="A87" s="104"/>
      <c r="C87" s="165"/>
      <c r="D87" s="165"/>
      <c r="E87" s="274"/>
    </row>
    <row r="88" spans="1:5" s="121" customFormat="1">
      <c r="A88" s="104"/>
      <c r="C88" s="165"/>
      <c r="D88" s="165"/>
      <c r="E88" s="274"/>
    </row>
    <row r="89" spans="1:5" s="121" customFormat="1">
      <c r="A89" s="104"/>
      <c r="C89" s="165"/>
      <c r="D89" s="165"/>
      <c r="E89" s="274"/>
    </row>
    <row r="90" spans="1:5" s="121" customFormat="1">
      <c r="A90" s="104"/>
      <c r="C90" s="165"/>
      <c r="D90" s="165"/>
      <c r="E90" s="274"/>
    </row>
    <row r="91" spans="1:5" s="121" customFormat="1">
      <c r="A91" s="104"/>
      <c r="C91" s="165"/>
      <c r="D91" s="165"/>
      <c r="E91" s="274"/>
    </row>
    <row r="92" spans="1:5" s="121" customFormat="1">
      <c r="A92" s="104"/>
      <c r="C92" s="165"/>
      <c r="D92" s="165"/>
      <c r="E92" s="274"/>
    </row>
    <row r="93" spans="1:5" s="121" customFormat="1">
      <c r="A93" s="104"/>
      <c r="C93" s="165"/>
      <c r="D93" s="165"/>
      <c r="E93" s="274"/>
    </row>
    <row r="94" spans="1:5" s="121" customFormat="1">
      <c r="A94" s="104"/>
      <c r="C94" s="165"/>
      <c r="D94" s="165"/>
      <c r="E94" s="274"/>
    </row>
    <row r="95" spans="1:5" s="121" customFormat="1">
      <c r="A95" s="104"/>
      <c r="C95" s="165"/>
      <c r="D95" s="165"/>
      <c r="E95" s="274"/>
    </row>
    <row r="96" spans="1:5" s="121" customFormat="1">
      <c r="A96" s="104"/>
      <c r="C96" s="165"/>
      <c r="D96" s="165"/>
      <c r="E96" s="274"/>
    </row>
    <row r="97" spans="1:5" s="121" customFormat="1">
      <c r="A97" s="104"/>
      <c r="C97" s="165"/>
      <c r="D97" s="165"/>
      <c r="E97" s="274"/>
    </row>
    <row r="98" spans="1:5" s="121" customFormat="1">
      <c r="A98" s="104"/>
      <c r="C98" s="165"/>
      <c r="D98" s="165"/>
      <c r="E98" s="274"/>
    </row>
    <row r="99" spans="1:5" s="121" customFormat="1">
      <c r="A99" s="104"/>
      <c r="C99" s="165"/>
      <c r="D99" s="165"/>
      <c r="E99" s="274"/>
    </row>
    <row r="100" spans="1:5" s="121" customFormat="1">
      <c r="A100" s="104"/>
      <c r="C100" s="165"/>
      <c r="D100" s="165"/>
      <c r="E100" s="274"/>
    </row>
    <row r="101" spans="1:5" s="121" customFormat="1">
      <c r="A101" s="104"/>
      <c r="C101" s="165"/>
      <c r="D101" s="165"/>
      <c r="E101" s="274"/>
    </row>
    <row r="102" spans="1:5" s="121" customFormat="1">
      <c r="A102" s="104"/>
      <c r="C102" s="165"/>
      <c r="D102" s="165"/>
      <c r="E102" s="274"/>
    </row>
    <row r="103" spans="1:5" s="121" customFormat="1">
      <c r="A103" s="104"/>
      <c r="C103" s="165"/>
      <c r="D103" s="165"/>
      <c r="E103" s="274"/>
    </row>
    <row r="104" spans="1:5" s="121" customFormat="1">
      <c r="A104" s="104"/>
      <c r="C104" s="165"/>
      <c r="D104" s="165"/>
      <c r="E104" s="274"/>
    </row>
    <row r="105" spans="1:5" s="121" customFormat="1">
      <c r="A105" s="104"/>
      <c r="C105" s="165"/>
      <c r="D105" s="165"/>
      <c r="E105" s="274"/>
    </row>
    <row r="106" spans="1:5" s="121" customFormat="1">
      <c r="A106" s="104"/>
      <c r="C106" s="165"/>
      <c r="D106" s="165"/>
      <c r="E106" s="274"/>
    </row>
    <row r="107" spans="1:5" s="121" customFormat="1">
      <c r="A107" s="104"/>
      <c r="C107" s="165"/>
      <c r="D107" s="165"/>
      <c r="E107" s="274"/>
    </row>
    <row r="108" spans="1:5" s="121" customFormat="1">
      <c r="A108" s="104"/>
      <c r="C108" s="165"/>
      <c r="D108" s="165"/>
      <c r="E108" s="274"/>
    </row>
    <row r="109" spans="1:5" s="121" customFormat="1">
      <c r="A109" s="104"/>
      <c r="C109" s="165"/>
      <c r="D109" s="165"/>
      <c r="E109" s="274"/>
    </row>
    <row r="110" spans="1:5" s="121" customFormat="1">
      <c r="A110" s="104"/>
      <c r="C110" s="165"/>
      <c r="D110" s="165"/>
      <c r="E110" s="274"/>
    </row>
    <row r="111" spans="1:5" s="121" customFormat="1">
      <c r="A111" s="104"/>
      <c r="C111" s="165"/>
      <c r="D111" s="165"/>
      <c r="E111" s="274"/>
    </row>
    <row r="112" spans="1:5" s="121" customFormat="1">
      <c r="A112" s="104"/>
      <c r="C112" s="165"/>
      <c r="D112" s="165"/>
      <c r="E112" s="274"/>
    </row>
    <row r="113" spans="1:5" s="121" customFormat="1">
      <c r="A113" s="104"/>
      <c r="C113" s="165"/>
      <c r="D113" s="165"/>
      <c r="E113" s="274"/>
    </row>
    <row r="114" spans="1:5" s="121" customFormat="1">
      <c r="A114" s="104"/>
      <c r="C114" s="165"/>
      <c r="D114" s="165"/>
      <c r="E114" s="274"/>
    </row>
    <row r="115" spans="1:5" s="121" customFormat="1">
      <c r="A115" s="104"/>
      <c r="C115" s="165"/>
      <c r="D115" s="165"/>
      <c r="E115" s="274"/>
    </row>
    <row r="116" spans="1:5" s="121" customFormat="1">
      <c r="A116" s="104"/>
      <c r="C116" s="165"/>
      <c r="D116" s="165"/>
      <c r="E116" s="274"/>
    </row>
    <row r="117" spans="1:5" s="121" customFormat="1">
      <c r="A117" s="104"/>
      <c r="C117" s="165"/>
      <c r="D117" s="165"/>
      <c r="E117" s="274"/>
    </row>
    <row r="118" spans="1:5" s="121" customFormat="1">
      <c r="A118" s="104"/>
      <c r="C118" s="165"/>
      <c r="D118" s="165"/>
      <c r="E118" s="274"/>
    </row>
    <row r="119" spans="1:5" s="121" customFormat="1">
      <c r="A119" s="104"/>
      <c r="C119" s="165"/>
      <c r="D119" s="165"/>
      <c r="E119" s="274"/>
    </row>
    <row r="120" spans="1:5" s="121" customFormat="1">
      <c r="A120" s="104"/>
      <c r="C120" s="165"/>
      <c r="D120" s="165"/>
      <c r="E120" s="274"/>
    </row>
    <row r="121" spans="1:5" s="121" customFormat="1">
      <c r="A121" s="104"/>
      <c r="C121" s="165"/>
      <c r="D121" s="165"/>
      <c r="E121" s="274"/>
    </row>
    <row r="122" spans="1:5" s="121" customFormat="1">
      <c r="A122" s="104"/>
      <c r="C122" s="165"/>
      <c r="D122" s="165"/>
      <c r="E122" s="274"/>
    </row>
    <row r="123" spans="1:5" s="121" customFormat="1">
      <c r="A123" s="104"/>
      <c r="C123" s="165"/>
      <c r="D123" s="165"/>
      <c r="E123" s="274"/>
    </row>
    <row r="124" spans="1:5" s="121" customFormat="1">
      <c r="A124" s="104"/>
      <c r="C124" s="165"/>
      <c r="D124" s="165"/>
      <c r="E124" s="274"/>
    </row>
    <row r="125" spans="1:5" s="121" customFormat="1">
      <c r="A125" s="104"/>
      <c r="C125" s="165"/>
      <c r="D125" s="165"/>
      <c r="E125" s="274"/>
    </row>
    <row r="126" spans="1:5" s="121" customFormat="1">
      <c r="A126" s="104"/>
      <c r="C126" s="165"/>
      <c r="D126" s="165"/>
      <c r="E126" s="274"/>
    </row>
    <row r="127" spans="1:5" s="121" customFormat="1">
      <c r="A127" s="104"/>
      <c r="C127" s="165"/>
      <c r="D127" s="165"/>
      <c r="E127" s="274"/>
    </row>
    <row r="128" spans="1:5" s="121" customFormat="1">
      <c r="A128" s="104"/>
      <c r="C128" s="165"/>
      <c r="D128" s="165"/>
      <c r="E128" s="274"/>
    </row>
    <row r="129" spans="1:5" s="121" customFormat="1">
      <c r="A129" s="104"/>
      <c r="C129" s="165"/>
      <c r="D129" s="165"/>
      <c r="E129" s="274"/>
    </row>
    <row r="130" spans="1:5" s="121" customFormat="1">
      <c r="A130" s="104"/>
      <c r="C130" s="165"/>
      <c r="D130" s="165"/>
      <c r="E130" s="274"/>
    </row>
    <row r="131" spans="1:5" s="121" customFormat="1">
      <c r="A131" s="104"/>
      <c r="C131" s="165"/>
      <c r="D131" s="165"/>
      <c r="E131" s="274"/>
    </row>
    <row r="132" spans="1:5" s="121" customFormat="1">
      <c r="A132" s="104"/>
      <c r="C132" s="165"/>
      <c r="D132" s="165"/>
      <c r="E132" s="274"/>
    </row>
    <row r="133" spans="1:5" s="121" customFormat="1">
      <c r="A133" s="104"/>
      <c r="C133" s="165"/>
      <c r="D133" s="165"/>
      <c r="E133" s="274"/>
    </row>
    <row r="134" spans="1:5" s="121" customFormat="1">
      <c r="A134" s="104"/>
      <c r="C134" s="165"/>
      <c r="D134" s="165"/>
      <c r="E134" s="274"/>
    </row>
    <row r="135" spans="1:5" s="121" customFormat="1">
      <c r="A135" s="104"/>
      <c r="C135" s="165"/>
      <c r="D135" s="165"/>
      <c r="E135" s="274"/>
    </row>
    <row r="136" spans="1:5" s="121" customFormat="1">
      <c r="A136" s="104"/>
      <c r="C136" s="165"/>
      <c r="D136" s="165"/>
      <c r="E136" s="274"/>
    </row>
    <row r="137" spans="1:5" s="121" customFormat="1">
      <c r="A137" s="104"/>
      <c r="C137" s="165"/>
      <c r="D137" s="165"/>
      <c r="E137" s="274"/>
    </row>
    <row r="138" spans="1:5" s="121" customFormat="1">
      <c r="A138" s="104"/>
      <c r="C138" s="165"/>
      <c r="D138" s="165"/>
      <c r="E138" s="274"/>
    </row>
    <row r="139" spans="1:5" s="121" customFormat="1">
      <c r="A139" s="104"/>
      <c r="C139" s="165"/>
      <c r="D139" s="165"/>
      <c r="E139" s="274"/>
    </row>
    <row r="140" spans="1:5" s="121" customFormat="1">
      <c r="A140" s="104"/>
      <c r="C140" s="165"/>
      <c r="D140" s="165"/>
      <c r="E140" s="274"/>
    </row>
    <row r="141" spans="1:5" s="121" customFormat="1">
      <c r="A141" s="104"/>
      <c r="C141" s="165"/>
      <c r="D141" s="165"/>
      <c r="E141" s="274"/>
    </row>
    <row r="142" spans="1:5" s="121" customFormat="1">
      <c r="A142" s="104"/>
      <c r="C142" s="165"/>
      <c r="D142" s="165"/>
      <c r="E142" s="274"/>
    </row>
  </sheetData>
  <mergeCells count="6">
    <mergeCell ref="B8:D8"/>
    <mergeCell ref="B2:D2"/>
    <mergeCell ref="B3:D3"/>
    <mergeCell ref="B4:D4"/>
    <mergeCell ref="B5:D5"/>
    <mergeCell ref="B6:D6"/>
  </mergeCells>
  <printOptions horizontalCentered="1"/>
  <pageMargins left="0.5" right="0.5" top="0.5" bottom="0.5" header="0.25" footer="0.25"/>
  <pageSetup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H24"/>
  <sheetViews>
    <sheetView zoomScale="80" zoomScaleNormal="80" zoomScalePageLayoutView="80" workbookViewId="0">
      <selection activeCell="G19" sqref="G19"/>
    </sheetView>
  </sheetViews>
  <sheetFormatPr defaultColWidth="8.85546875" defaultRowHeight="15.75"/>
  <cols>
    <col min="1" max="1" width="5.42578125" style="104" bestFit="1" customWidth="1"/>
    <col min="2" max="2" width="68.85546875" style="121" customWidth="1"/>
    <col min="3" max="3" width="25.140625" style="121" bestFit="1" customWidth="1"/>
    <col min="4" max="4" width="1.5703125" style="121" customWidth="1"/>
    <col min="5" max="5" width="16.85546875" style="121" customWidth="1"/>
    <col min="6" max="6" width="1.5703125" style="121" customWidth="1"/>
    <col min="7" max="7" width="34.5703125" style="121" customWidth="1"/>
    <col min="8" max="8" width="5.42578125" style="121" customWidth="1"/>
    <col min="9" max="9" width="8.85546875" style="121"/>
    <col min="10" max="10" width="20.42578125" style="121" bestFit="1" customWidth="1"/>
    <col min="11" max="16384" width="8.85546875" style="121"/>
  </cols>
  <sheetData>
    <row r="1" spans="1:8">
      <c r="E1" s="275"/>
      <c r="F1" s="275"/>
      <c r="G1" s="104"/>
      <c r="H1" s="104"/>
    </row>
    <row r="2" spans="1:8">
      <c r="B2" s="1350" t="s">
        <v>0</v>
      </c>
      <c r="C2" s="1350"/>
      <c r="D2" s="1350"/>
      <c r="E2" s="1350"/>
      <c r="F2" s="1350"/>
      <c r="G2" s="1350"/>
      <c r="H2" s="104"/>
    </row>
    <row r="3" spans="1:8">
      <c r="B3" s="1350" t="s">
        <v>674</v>
      </c>
      <c r="C3" s="1350"/>
      <c r="D3" s="1350"/>
      <c r="E3" s="1350"/>
      <c r="F3" s="1350"/>
      <c r="G3" s="1350"/>
      <c r="H3" s="104"/>
    </row>
    <row r="4" spans="1:8">
      <c r="B4" s="1350" t="s">
        <v>675</v>
      </c>
      <c r="C4" s="1350"/>
      <c r="D4" s="1350"/>
      <c r="E4" s="1350"/>
      <c r="F4" s="1350"/>
      <c r="G4" s="1350"/>
      <c r="H4" s="104"/>
    </row>
    <row r="5" spans="1:8">
      <c r="B5" s="1352" t="str">
        <f>'A. Sec.1 - Direct Maintenance'!B5</f>
        <v>Base Period &amp; True-Up Period 12 - Months Ending December 31, 2025</v>
      </c>
      <c r="C5" s="1352"/>
      <c r="D5" s="1352"/>
      <c r="E5" s="1352"/>
      <c r="F5" s="1352"/>
      <c r="G5" s="1352"/>
      <c r="H5" s="104"/>
    </row>
    <row r="6" spans="1:8">
      <c r="B6" s="1354" t="s">
        <v>3</v>
      </c>
      <c r="C6" s="1351"/>
      <c r="D6" s="1351"/>
      <c r="E6" s="1351"/>
      <c r="F6" s="1351"/>
      <c r="G6" s="1351"/>
      <c r="H6" s="104"/>
    </row>
    <row r="7" spans="1:8">
      <c r="B7" s="104"/>
      <c r="C7" s="104"/>
      <c r="D7" s="104"/>
      <c r="E7" s="104"/>
      <c r="F7" s="104"/>
      <c r="G7" s="104"/>
      <c r="H7" s="104"/>
    </row>
    <row r="8" spans="1:8">
      <c r="A8" s="104" t="s">
        <v>4</v>
      </c>
      <c r="C8" s="210" t="s">
        <v>186</v>
      </c>
      <c r="E8" s="104"/>
      <c r="F8" s="104"/>
      <c r="G8" s="104"/>
      <c r="H8" s="104" t="s">
        <v>4</v>
      </c>
    </row>
    <row r="9" spans="1:8">
      <c r="A9" s="104" t="s">
        <v>5</v>
      </c>
      <c r="B9" s="121" t="s">
        <v>183</v>
      </c>
      <c r="C9" s="844" t="s">
        <v>188</v>
      </c>
      <c r="E9" s="848" t="s">
        <v>7</v>
      </c>
      <c r="F9" s="276"/>
      <c r="G9" s="848" t="s">
        <v>8</v>
      </c>
      <c r="H9" s="104" t="s">
        <v>5</v>
      </c>
    </row>
    <row r="10" spans="1:8">
      <c r="E10" s="275"/>
      <c r="F10" s="275"/>
      <c r="G10" s="104"/>
      <c r="H10" s="104"/>
    </row>
    <row r="11" spans="1:8">
      <c r="A11" s="104">
        <f>+A10+1</f>
        <v>1</v>
      </c>
      <c r="B11" s="121" t="s">
        <v>676</v>
      </c>
      <c r="C11" s="210" t="s">
        <v>942</v>
      </c>
      <c r="E11" s="277">
        <v>-264.76299999999998</v>
      </c>
      <c r="F11" s="276"/>
      <c r="G11" s="276"/>
      <c r="H11" s="104">
        <f>A11</f>
        <v>1</v>
      </c>
    </row>
    <row r="12" spans="1:8">
      <c r="A12" s="104">
        <f>+A11+1</f>
        <v>2</v>
      </c>
      <c r="C12" s="69"/>
      <c r="E12" s="275"/>
      <c r="F12" s="275"/>
      <c r="G12" s="276"/>
      <c r="H12" s="104">
        <f>+H11+1</f>
        <v>2</v>
      </c>
    </row>
    <row r="13" spans="1:8">
      <c r="A13" s="104">
        <f t="shared" ref="A13:A20" si="0">+A12+1</f>
        <v>3</v>
      </c>
      <c r="B13" s="121" t="s">
        <v>677</v>
      </c>
      <c r="C13" s="69"/>
      <c r="E13" s="275"/>
      <c r="F13" s="275"/>
      <c r="G13" s="276"/>
      <c r="H13" s="104">
        <f t="shared" ref="H13:H20" si="1">+H12+1</f>
        <v>3</v>
      </c>
    </row>
    <row r="14" spans="1:8">
      <c r="A14" s="104">
        <f t="shared" si="0"/>
        <v>4</v>
      </c>
      <c r="B14" s="18" t="s">
        <v>678</v>
      </c>
      <c r="C14" s="210" t="s">
        <v>943</v>
      </c>
      <c r="E14" s="326">
        <f>'AR-1'!G17+'AR-1'!G33</f>
        <v>1736.8976000259779</v>
      </c>
      <c r="F14" s="275"/>
      <c r="G14" s="104" t="str">
        <f>"AR-1; Line "&amp;'AR-1'!A17&amp;" + Line "&amp;'AR-1'!A33&amp;"; Col. c"</f>
        <v>AR-1; Line 6 + Line 22; Col. c</v>
      </c>
      <c r="H14" s="104">
        <f t="shared" si="1"/>
        <v>4</v>
      </c>
    </row>
    <row r="15" spans="1:8">
      <c r="A15" s="104">
        <f t="shared" si="0"/>
        <v>5</v>
      </c>
      <c r="B15" s="18" t="s">
        <v>679</v>
      </c>
      <c r="C15" s="210" t="s">
        <v>944</v>
      </c>
      <c r="E15" s="326">
        <f>'AR-1'!G22+'AR-1'!G38</f>
        <v>-5722.3280899999627</v>
      </c>
      <c r="F15" s="275"/>
      <c r="G15" s="104" t="str">
        <f>"AR-1; Line "&amp;'AR-1'!A22&amp;" + Line "&amp;'AR-1'!A38&amp;"; Col. c"</f>
        <v>AR-1; Line 11 + Line 27; Col. c</v>
      </c>
      <c r="H15" s="104">
        <f t="shared" si="1"/>
        <v>5</v>
      </c>
    </row>
    <row r="16" spans="1:8">
      <c r="A16" s="104">
        <f t="shared" si="0"/>
        <v>6</v>
      </c>
      <c r="B16" s="18" t="s">
        <v>680</v>
      </c>
      <c r="C16" s="210"/>
      <c r="E16" s="874">
        <f>'AR-1'!G27+'AR-1'!G43</f>
        <v>0</v>
      </c>
      <c r="F16" s="275"/>
      <c r="G16" s="104" t="str">
        <f>"AR-1; Line "&amp;'AR-1'!A27&amp;" + Line "&amp;'AR-1'!A43&amp;"; Col. c"</f>
        <v>AR-1; Line 16 + Line 32; Col. c</v>
      </c>
      <c r="H16" s="104">
        <f t="shared" si="1"/>
        <v>6</v>
      </c>
    </row>
    <row r="17" spans="1:8">
      <c r="A17" s="104">
        <f t="shared" si="0"/>
        <v>7</v>
      </c>
      <c r="B17" s="18" t="s">
        <v>681</v>
      </c>
      <c r="C17" s="210"/>
      <c r="E17" s="500">
        <f>SUM(E14:E16)</f>
        <v>-3985.4304899739845</v>
      </c>
      <c r="F17" s="276"/>
      <c r="G17" s="104" t="str">
        <f>"Sum Lines "&amp;A14&amp;" thru "&amp;A16</f>
        <v>Sum Lines 4 thru 6</v>
      </c>
      <c r="H17" s="104">
        <f t="shared" si="1"/>
        <v>7</v>
      </c>
    </row>
    <row r="18" spans="1:8">
      <c r="A18" s="104">
        <f t="shared" si="0"/>
        <v>8</v>
      </c>
      <c r="B18" s="18"/>
      <c r="C18" s="210"/>
      <c r="E18" s="275"/>
      <c r="F18" s="276"/>
      <c r="G18" s="276"/>
      <c r="H18" s="104">
        <f t="shared" si="1"/>
        <v>8</v>
      </c>
    </row>
    <row r="19" spans="1:8">
      <c r="A19" s="104">
        <f t="shared" si="0"/>
        <v>9</v>
      </c>
      <c r="B19" s="121" t="s">
        <v>682</v>
      </c>
      <c r="C19" s="210"/>
      <c r="E19" s="874">
        <v>0</v>
      </c>
      <c r="F19" s="276"/>
      <c r="G19" s="104" t="str">
        <f>"Not Applicable to "&amp;Automation!B3&amp;" Base Period"</f>
        <v>Not Applicable to 2025 Base Period</v>
      </c>
      <c r="H19" s="104">
        <f t="shared" si="1"/>
        <v>9</v>
      </c>
    </row>
    <row r="20" spans="1:8">
      <c r="A20" s="104">
        <f t="shared" si="0"/>
        <v>10</v>
      </c>
      <c r="C20" s="69"/>
      <c r="E20" s="276"/>
      <c r="F20" s="276"/>
      <c r="G20" s="276"/>
      <c r="H20" s="104">
        <f t="shared" si="1"/>
        <v>10</v>
      </c>
    </row>
    <row r="21" spans="1:8" ht="19.5" thickBot="1">
      <c r="A21" s="104">
        <f t="shared" ref="A21" si="2">+A20+1</f>
        <v>11</v>
      </c>
      <c r="B21" s="121" t="s">
        <v>683</v>
      </c>
      <c r="E21" s="281">
        <f>E11+E17+E19</f>
        <v>-4250.1934899739845</v>
      </c>
      <c r="F21" s="282"/>
      <c r="G21" s="104" t="str">
        <f>"Sum Lines "&amp;A11&amp;", "&amp;A17&amp;", "&amp;A19</f>
        <v>Sum Lines 1, 7, 9</v>
      </c>
      <c r="H21" s="104">
        <f t="shared" ref="H21" si="3">+H20+1</f>
        <v>11</v>
      </c>
    </row>
    <row r="22" spans="1:8" ht="16.5" thickTop="1">
      <c r="H22" s="104"/>
    </row>
    <row r="23" spans="1:8">
      <c r="H23" s="104"/>
    </row>
    <row r="24" spans="1:8" ht="18.75">
      <c r="A24" s="120">
        <v>1</v>
      </c>
      <c r="B24" s="3" t="str">
        <f>"Information on Statement AR is used in Statement AV2, Line "&amp;'Stmt AV'!A86&amp;" to calculate the Cost of Capital Rate."</f>
        <v>Information on Statement AR is used in Statement AV2, Line 7 to calculate the Cost of Capital Rate.</v>
      </c>
    </row>
  </sheetData>
  <mergeCells count="5">
    <mergeCell ref="B2:G2"/>
    <mergeCell ref="B3:G3"/>
    <mergeCell ref="B4:G4"/>
    <mergeCell ref="B5:G5"/>
    <mergeCell ref="B6:G6"/>
  </mergeCells>
  <printOptions horizontalCentered="1"/>
  <pageMargins left="0.5" right="0.5" top="0.5" bottom="0.5" header="0.25" footer="0.25"/>
  <pageSetup scale="60" orientation="portrait" r:id="rId1"/>
  <headerFooter scaleWithDoc="0">
    <oddFooter>&amp;C&amp;"Times New Roman,Regular"&amp;10AR</oddFooter>
  </headerFooter>
  <customProperties>
    <customPr name="_pios_id" r:id="rId2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D2A8-DB07-4474-BA2D-2E48862037CC}">
  <sheetPr>
    <pageSetUpPr fitToPage="1"/>
  </sheetPr>
  <dimension ref="A2:K47"/>
  <sheetViews>
    <sheetView zoomScale="80" zoomScaleNormal="80" zoomScaleSheetLayoutView="70" workbookViewId="0"/>
  </sheetViews>
  <sheetFormatPr defaultColWidth="8.5703125" defaultRowHeight="15.75"/>
  <cols>
    <col min="1" max="1" width="5.42578125" style="210" customWidth="1"/>
    <col min="2" max="2" width="50.85546875" style="190" customWidth="1"/>
    <col min="3" max="3" width="16.85546875" style="190" customWidth="1"/>
    <col min="4" max="4" width="1.5703125" style="190" customWidth="1"/>
    <col min="5" max="5" width="16.85546875" style="190" customWidth="1"/>
    <col min="6" max="6" width="1.5703125" style="190" customWidth="1"/>
    <col min="7" max="7" width="23.42578125" style="190" bestFit="1" customWidth="1"/>
    <col min="8" max="8" width="62.5703125" style="190" customWidth="1"/>
    <col min="9" max="9" width="5.42578125" style="210" customWidth="1"/>
    <col min="10" max="10" width="12.5703125" style="190" customWidth="1"/>
    <col min="11" max="11" width="28.5703125" style="190" customWidth="1"/>
    <col min="12" max="16384" width="8.5703125" style="190"/>
  </cols>
  <sheetData>
    <row r="2" spans="1:11">
      <c r="B2" s="1344" t="s">
        <v>0</v>
      </c>
      <c r="C2" s="1344"/>
      <c r="D2" s="1344"/>
      <c r="E2" s="1344"/>
      <c r="F2" s="1344"/>
      <c r="G2" s="1344"/>
      <c r="H2" s="1344"/>
    </row>
    <row r="3" spans="1:11">
      <c r="B3" s="1344" t="s">
        <v>684</v>
      </c>
      <c r="C3" s="1344"/>
      <c r="D3" s="1344"/>
      <c r="E3" s="1344"/>
      <c r="F3" s="1344"/>
      <c r="G3" s="1344"/>
      <c r="H3" s="1344"/>
    </row>
    <row r="4" spans="1:11">
      <c r="B4" s="1344" t="s">
        <v>685</v>
      </c>
      <c r="C4" s="1344"/>
      <c r="D4" s="1344"/>
      <c r="E4" s="1344"/>
      <c r="F4" s="1344"/>
      <c r="G4" s="1344"/>
      <c r="H4" s="1344"/>
    </row>
    <row r="5" spans="1:11">
      <c r="B5" s="1344" t="str">
        <f>"Base Period 12 Months Ending December 31, "&amp;Automation!$B$3</f>
        <v>Base Period 12 Months Ending December 31, 2025</v>
      </c>
      <c r="C5" s="1344"/>
      <c r="D5" s="1344"/>
      <c r="E5" s="1344"/>
      <c r="F5" s="1344"/>
      <c r="G5" s="1344"/>
      <c r="H5" s="1344"/>
      <c r="K5" s="341"/>
    </row>
    <row r="6" spans="1:11" ht="15.75" customHeight="1">
      <c r="B6" s="1342" t="s">
        <v>3</v>
      </c>
      <c r="C6" s="1342"/>
      <c r="D6" s="1342"/>
      <c r="E6" s="1342"/>
      <c r="F6" s="1342"/>
      <c r="G6" s="1342"/>
      <c r="H6" s="1342"/>
    </row>
    <row r="8" spans="1:11">
      <c r="B8" s="209"/>
      <c r="C8" s="595" t="s">
        <v>77</v>
      </c>
      <c r="D8" s="595"/>
      <c r="E8" s="595" t="s">
        <v>78</v>
      </c>
      <c r="F8" s="595"/>
      <c r="G8" s="595" t="s">
        <v>686</v>
      </c>
      <c r="H8" s="595"/>
    </row>
    <row r="9" spans="1:11">
      <c r="A9" s="210" t="s">
        <v>4</v>
      </c>
      <c r="B9" s="209"/>
      <c r="C9" s="595" t="s">
        <v>336</v>
      </c>
      <c r="D9" s="595"/>
      <c r="E9" s="595" t="s">
        <v>336</v>
      </c>
      <c r="F9" s="595"/>
      <c r="G9" s="595"/>
      <c r="H9" s="595"/>
      <c r="I9" s="210" t="s">
        <v>4</v>
      </c>
    </row>
    <row r="10" spans="1:11">
      <c r="A10" s="210" t="s">
        <v>5</v>
      </c>
      <c r="B10" s="864" t="s">
        <v>256</v>
      </c>
      <c r="C10" s="865" t="s">
        <v>338</v>
      </c>
      <c r="D10" s="865"/>
      <c r="E10" s="865" t="s">
        <v>339</v>
      </c>
      <c r="F10" s="865"/>
      <c r="G10" s="864" t="s">
        <v>80</v>
      </c>
      <c r="H10" s="864" t="s">
        <v>8</v>
      </c>
      <c r="I10" s="210" t="s">
        <v>5</v>
      </c>
    </row>
    <row r="11" spans="1:11">
      <c r="B11" s="209"/>
      <c r="C11" s="722"/>
      <c r="D11" s="722"/>
      <c r="E11" s="722"/>
      <c r="F11" s="722"/>
      <c r="G11" s="408"/>
      <c r="H11" s="408"/>
    </row>
    <row r="12" spans="1:11">
      <c r="A12" s="210">
        <v>1</v>
      </c>
      <c r="B12" s="348" t="s">
        <v>340</v>
      </c>
      <c r="C12" s="723"/>
      <c r="D12" s="723"/>
      <c r="E12" s="723"/>
      <c r="F12" s="723"/>
      <c r="G12" s="408"/>
      <c r="H12" s="408"/>
      <c r="I12" s="210">
        <f>A12</f>
        <v>1</v>
      </c>
    </row>
    <row r="13" spans="1:11">
      <c r="A13" s="210">
        <f>A12+1</f>
        <v>2</v>
      </c>
      <c r="B13" s="348" t="s">
        <v>341</v>
      </c>
      <c r="C13" s="400">
        <v>0</v>
      </c>
      <c r="D13" s="400"/>
      <c r="E13" s="400">
        <v>0</v>
      </c>
      <c r="F13" s="724"/>
      <c r="G13" s="309">
        <f>SUM(C13:E13)</f>
        <v>0</v>
      </c>
      <c r="H13" s="4" t="s">
        <v>211</v>
      </c>
      <c r="I13" s="210">
        <f>I12+1</f>
        <v>2</v>
      </c>
      <c r="K13" s="341"/>
    </row>
    <row r="14" spans="1:11">
      <c r="A14" s="210">
        <f t="shared" ref="A14:A43" si="0">A13+1</f>
        <v>3</v>
      </c>
      <c r="B14" s="348" t="s">
        <v>342</v>
      </c>
      <c r="C14" s="416">
        <v>0</v>
      </c>
      <c r="D14" s="416"/>
      <c r="E14" s="416">
        <v>0</v>
      </c>
      <c r="F14" s="416"/>
      <c r="G14" s="149">
        <f>SUM(C14:E14)</f>
        <v>0</v>
      </c>
      <c r="H14" s="4" t="s">
        <v>211</v>
      </c>
      <c r="I14" s="210">
        <f t="shared" ref="I14:I43" si="1">I13+1</f>
        <v>3</v>
      </c>
      <c r="K14"/>
    </row>
    <row r="15" spans="1:11">
      <c r="A15" s="210">
        <f t="shared" si="0"/>
        <v>4</v>
      </c>
      <c r="B15" s="348" t="s">
        <v>966</v>
      </c>
      <c r="C15" s="416">
        <v>1651.7724784927279</v>
      </c>
      <c r="D15" s="416"/>
      <c r="E15" s="416">
        <v>0</v>
      </c>
      <c r="F15" s="416"/>
      <c r="G15" s="149">
        <f>SUM(C15:E15)</f>
        <v>1651.7724784927279</v>
      </c>
      <c r="H15" s="4" t="s">
        <v>211</v>
      </c>
      <c r="I15" s="210">
        <f t="shared" si="1"/>
        <v>4</v>
      </c>
      <c r="K15"/>
    </row>
    <row r="16" spans="1:11">
      <c r="A16" s="210">
        <f t="shared" si="0"/>
        <v>5</v>
      </c>
      <c r="C16" s="149"/>
      <c r="D16" s="149"/>
      <c r="E16" s="149"/>
      <c r="F16" s="149"/>
      <c r="G16" s="149"/>
      <c r="H16" s="149"/>
      <c r="I16" s="210">
        <f t="shared" si="1"/>
        <v>5</v>
      </c>
      <c r="K16"/>
    </row>
    <row r="17" spans="1:11" ht="16.5" thickBot="1">
      <c r="A17" s="210">
        <f t="shared" si="0"/>
        <v>6</v>
      </c>
      <c r="B17" s="393" t="s">
        <v>344</v>
      </c>
      <c r="C17" s="1057">
        <f>SUM(C13:C16)</f>
        <v>1651.7724784927279</v>
      </c>
      <c r="D17" s="257"/>
      <c r="E17" s="1057">
        <f>SUM(E13:E16)</f>
        <v>0</v>
      </c>
      <c r="F17" s="149"/>
      <c r="G17" s="1057">
        <f>SUM(G13:G16)</f>
        <v>1651.7724784927279</v>
      </c>
      <c r="H17" s="725" t="str">
        <f>"Sum Lines "&amp;A13&amp;" thru "&amp;A16</f>
        <v>Sum Lines 2 thru 5</v>
      </c>
      <c r="I17" s="210">
        <f t="shared" si="1"/>
        <v>6</v>
      </c>
      <c r="K17"/>
    </row>
    <row r="18" spans="1:11" ht="16.5" thickTop="1">
      <c r="A18" s="210">
        <f t="shared" si="0"/>
        <v>7</v>
      </c>
      <c r="C18" s="726"/>
      <c r="D18" s="726"/>
      <c r="E18" s="726"/>
      <c r="F18" s="726"/>
      <c r="G18" s="726"/>
      <c r="H18" s="726"/>
      <c r="I18" s="210">
        <f t="shared" si="1"/>
        <v>7</v>
      </c>
      <c r="K18"/>
    </row>
    <row r="19" spans="1:11">
      <c r="A19" s="210">
        <f t="shared" si="0"/>
        <v>8</v>
      </c>
      <c r="B19" s="348" t="s">
        <v>345</v>
      </c>
      <c r="C19" s="723"/>
      <c r="D19" s="723"/>
      <c r="E19" s="723"/>
      <c r="F19" s="723"/>
      <c r="G19" s="408"/>
      <c r="H19" s="408"/>
      <c r="I19" s="210">
        <f t="shared" si="1"/>
        <v>8</v>
      </c>
      <c r="J19" s="775"/>
    </row>
    <row r="20" spans="1:11">
      <c r="A20" s="210">
        <f t="shared" si="0"/>
        <v>9</v>
      </c>
      <c r="B20" s="727" t="s">
        <v>346</v>
      </c>
      <c r="C20" s="309">
        <v>-5503.3026730611973</v>
      </c>
      <c r="D20" s="309"/>
      <c r="E20" s="309">
        <v>-38.199069999989888</v>
      </c>
      <c r="F20" s="309"/>
      <c r="G20" s="309">
        <f>SUM(C20:E20)</f>
        <v>-5541.501743061187</v>
      </c>
      <c r="H20" s="1199" t="s">
        <v>977</v>
      </c>
      <c r="I20" s="210">
        <f t="shared" si="1"/>
        <v>9</v>
      </c>
      <c r="J20" s="1190"/>
    </row>
    <row r="21" spans="1:11">
      <c r="A21" s="210">
        <f t="shared" si="0"/>
        <v>10</v>
      </c>
      <c r="C21" s="149"/>
      <c r="D21" s="149"/>
      <c r="E21" s="149"/>
      <c r="F21" s="149"/>
      <c r="G21" s="149"/>
      <c r="H21" s="149"/>
      <c r="I21" s="210">
        <f t="shared" si="1"/>
        <v>10</v>
      </c>
    </row>
    <row r="22" spans="1:11" ht="16.5" thickBot="1">
      <c r="A22" s="210">
        <f t="shared" si="0"/>
        <v>11</v>
      </c>
      <c r="B22" s="393" t="s">
        <v>347</v>
      </c>
      <c r="C22" s="1057">
        <f>SUM(C20:C21)</f>
        <v>-5503.3026730611973</v>
      </c>
      <c r="D22" s="257"/>
      <c r="E22" s="1057">
        <f>SUM(E20:E21)</f>
        <v>-38.199069999989888</v>
      </c>
      <c r="F22" s="149"/>
      <c r="G22" s="1057">
        <f>SUM(G20:G21)</f>
        <v>-5541.501743061187</v>
      </c>
      <c r="H22" s="725" t="str">
        <f>"Sum Lines "&amp;A20&amp;" thru "&amp;A21</f>
        <v>Sum Lines 9 thru 10</v>
      </c>
      <c r="I22" s="210">
        <f t="shared" si="1"/>
        <v>11</v>
      </c>
      <c r="J22" s="775"/>
    </row>
    <row r="23" spans="1:11" ht="16.5" thickTop="1">
      <c r="A23" s="210">
        <f t="shared" si="0"/>
        <v>12</v>
      </c>
      <c r="I23" s="210">
        <f t="shared" si="1"/>
        <v>12</v>
      </c>
    </row>
    <row r="24" spans="1:11">
      <c r="A24" s="210">
        <f t="shared" si="0"/>
        <v>13</v>
      </c>
      <c r="B24" s="348" t="s">
        <v>348</v>
      </c>
      <c r="C24" s="723"/>
      <c r="D24" s="723"/>
      <c r="E24" s="723"/>
      <c r="F24" s="723"/>
      <c r="G24" s="408"/>
      <c r="H24" s="210"/>
      <c r="I24" s="210">
        <f t="shared" si="1"/>
        <v>13</v>
      </c>
    </row>
    <row r="25" spans="1:11">
      <c r="A25" s="210">
        <f t="shared" si="0"/>
        <v>14</v>
      </c>
      <c r="B25" s="348" t="s">
        <v>349</v>
      </c>
      <c r="C25" s="400">
        <v>0</v>
      </c>
      <c r="D25" s="400"/>
      <c r="E25" s="400">
        <v>0</v>
      </c>
      <c r="F25" s="724"/>
      <c r="G25" s="309">
        <f>SUM(C25:E25)</f>
        <v>0</v>
      </c>
      <c r="H25" s="330" t="str">
        <f>"Not Applicable to "&amp;Automation!B3&amp;" Base Period"</f>
        <v>Not Applicable to 2025 Base Period</v>
      </c>
      <c r="I25" s="210">
        <f t="shared" si="1"/>
        <v>14</v>
      </c>
    </row>
    <row r="26" spans="1:11">
      <c r="A26" s="210">
        <f t="shared" si="0"/>
        <v>15</v>
      </c>
      <c r="B26" s="348"/>
      <c r="C26" s="149"/>
      <c r="D26" s="149"/>
      <c r="E26" s="149"/>
      <c r="F26" s="149"/>
      <c r="G26" s="149"/>
      <c r="H26" s="149"/>
      <c r="I26" s="210">
        <f t="shared" si="1"/>
        <v>15</v>
      </c>
    </row>
    <row r="27" spans="1:11" ht="16.5" thickBot="1">
      <c r="A27" s="210">
        <f t="shared" si="0"/>
        <v>16</v>
      </c>
      <c r="B27" s="393" t="s">
        <v>350</v>
      </c>
      <c r="C27" s="1057">
        <f>SUM(C25:C26)</f>
        <v>0</v>
      </c>
      <c r="D27" s="257"/>
      <c r="E27" s="1057">
        <f>SUM(E25:E26)</f>
        <v>0</v>
      </c>
      <c r="F27" s="149"/>
      <c r="G27" s="1057">
        <f>SUM(G25:G26)</f>
        <v>0</v>
      </c>
      <c r="H27" s="725" t="str">
        <f>"Sum Lines "&amp;A25&amp;" thru "&amp;A26</f>
        <v>Sum Lines 14 thru 15</v>
      </c>
      <c r="I27" s="210">
        <f t="shared" si="1"/>
        <v>16</v>
      </c>
    </row>
    <row r="28" spans="1:11" ht="17.25" thickTop="1" thickBot="1">
      <c r="A28" s="210">
        <f t="shared" si="0"/>
        <v>17</v>
      </c>
      <c r="B28" s="866"/>
      <c r="C28" s="866"/>
      <c r="D28" s="866"/>
      <c r="E28" s="866"/>
      <c r="F28" s="866"/>
      <c r="G28" s="866"/>
      <c r="H28" s="866"/>
      <c r="I28" s="210">
        <f t="shared" si="1"/>
        <v>17</v>
      </c>
    </row>
    <row r="29" spans="1:11">
      <c r="A29" s="210">
        <f t="shared" si="0"/>
        <v>18</v>
      </c>
      <c r="I29" s="210">
        <f t="shared" si="1"/>
        <v>18</v>
      </c>
    </row>
    <row r="30" spans="1:11">
      <c r="A30" s="210">
        <f t="shared" si="0"/>
        <v>19</v>
      </c>
      <c r="B30" s="348" t="s">
        <v>351</v>
      </c>
      <c r="C30" s="788"/>
      <c r="E30" s="788"/>
      <c r="G30" s="788"/>
      <c r="I30" s="210">
        <f t="shared" si="1"/>
        <v>19</v>
      </c>
    </row>
    <row r="31" spans="1:11">
      <c r="A31" s="210">
        <f t="shared" si="0"/>
        <v>20</v>
      </c>
      <c r="B31" s="348" t="s">
        <v>343</v>
      </c>
      <c r="C31" s="309">
        <v>85.125121533250066</v>
      </c>
      <c r="E31" s="788">
        <v>0</v>
      </c>
      <c r="G31" s="309">
        <f>SUM(C31:E31)</f>
        <v>85.125121533250066</v>
      </c>
      <c r="H31" s="4" t="s">
        <v>211</v>
      </c>
      <c r="I31" s="210">
        <f t="shared" si="1"/>
        <v>20</v>
      </c>
    </row>
    <row r="32" spans="1:11">
      <c r="A32" s="210">
        <f t="shared" si="0"/>
        <v>21</v>
      </c>
      <c r="C32" s="148"/>
      <c r="D32" s="148"/>
      <c r="E32" s="148"/>
      <c r="G32" s="148"/>
      <c r="I32" s="210">
        <f t="shared" si="1"/>
        <v>21</v>
      </c>
    </row>
    <row r="33" spans="1:10" ht="16.5" thickBot="1">
      <c r="A33" s="210">
        <f t="shared" si="0"/>
        <v>22</v>
      </c>
      <c r="B33" s="393" t="s">
        <v>344</v>
      </c>
      <c r="C33" s="1076">
        <f>SUM(C30:C32)</f>
        <v>85.125121533250066</v>
      </c>
      <c r="D33" s="209"/>
      <c r="E33" s="1077">
        <f>SUM(E30:E32)</f>
        <v>0</v>
      </c>
      <c r="F33" s="209"/>
      <c r="G33" s="1076">
        <f>SUM(G30:G32)</f>
        <v>85.125121533250066</v>
      </c>
      <c r="H33" s="210" t="str">
        <f>"Sum Lines "&amp;A31&amp;" thru "&amp;A32</f>
        <v>Sum Lines 20 thru 21</v>
      </c>
      <c r="I33" s="210">
        <f t="shared" si="1"/>
        <v>22</v>
      </c>
    </row>
    <row r="34" spans="1:10" ht="16.5" thickTop="1">
      <c r="A34" s="210">
        <f t="shared" si="0"/>
        <v>23</v>
      </c>
      <c r="I34" s="210">
        <f t="shared" si="1"/>
        <v>23</v>
      </c>
    </row>
    <row r="35" spans="1:10">
      <c r="A35" s="210">
        <f t="shared" si="0"/>
        <v>24</v>
      </c>
      <c r="B35" s="348" t="s">
        <v>352</v>
      </c>
      <c r="I35" s="210">
        <f t="shared" si="1"/>
        <v>24</v>
      </c>
    </row>
    <row r="36" spans="1:10">
      <c r="A36" s="210">
        <f t="shared" si="0"/>
        <v>25</v>
      </c>
      <c r="B36" s="727" t="s">
        <v>346</v>
      </c>
      <c r="C36" s="309">
        <v>-180.826346938776</v>
      </c>
      <c r="E36" s="788">
        <v>0</v>
      </c>
      <c r="G36" s="309">
        <f>SUM(C36:E36)</f>
        <v>-180.826346938776</v>
      </c>
      <c r="H36" s="330" t="str">
        <f>""&amp;Automation!B3&amp;" Form 1; Page 274-275; Footnote Data (b)"</f>
        <v>2025 Form 1; Page 274-275; Footnote Data (b)</v>
      </c>
      <c r="I36" s="210">
        <f t="shared" si="1"/>
        <v>25</v>
      </c>
      <c r="J36" s="775"/>
    </row>
    <row r="37" spans="1:10">
      <c r="A37" s="210">
        <f t="shared" si="0"/>
        <v>26</v>
      </c>
      <c r="C37" s="148"/>
      <c r="E37" s="148"/>
      <c r="G37" s="775"/>
      <c r="I37" s="210">
        <f t="shared" si="1"/>
        <v>26</v>
      </c>
    </row>
    <row r="38" spans="1:10" ht="16.5" thickBot="1">
      <c r="A38" s="210">
        <f t="shared" si="0"/>
        <v>27</v>
      </c>
      <c r="B38" s="393" t="s">
        <v>347</v>
      </c>
      <c r="C38" s="1076">
        <f>SUM(C36:C37)</f>
        <v>-180.826346938776</v>
      </c>
      <c r="D38" s="209"/>
      <c r="E38" s="1077">
        <f>SUM(E36:E37)</f>
        <v>0</v>
      </c>
      <c r="F38" s="209"/>
      <c r="G38" s="1076">
        <f>SUM(G36:G37)</f>
        <v>-180.826346938776</v>
      </c>
      <c r="H38" s="210" t="str">
        <f>"Sum Lines "&amp;A36&amp;" thru "&amp;A37</f>
        <v>Sum Lines 25 thru 26</v>
      </c>
      <c r="I38" s="210">
        <f t="shared" si="1"/>
        <v>27</v>
      </c>
      <c r="J38" s="775"/>
    </row>
    <row r="39" spans="1:10" ht="16.5" thickTop="1">
      <c r="A39" s="210">
        <f t="shared" si="0"/>
        <v>28</v>
      </c>
      <c r="I39" s="210">
        <f t="shared" si="1"/>
        <v>28</v>
      </c>
    </row>
    <row r="40" spans="1:10">
      <c r="A40" s="210">
        <f t="shared" si="0"/>
        <v>29</v>
      </c>
      <c r="B40" s="348" t="s">
        <v>353</v>
      </c>
      <c r="I40" s="210">
        <f t="shared" si="1"/>
        <v>29</v>
      </c>
    </row>
    <row r="41" spans="1:10">
      <c r="A41" s="210">
        <f t="shared" si="0"/>
        <v>30</v>
      </c>
      <c r="B41" s="348"/>
      <c r="C41" s="788">
        <v>0</v>
      </c>
      <c r="E41" s="788">
        <v>0</v>
      </c>
      <c r="G41" s="788">
        <f>SUM(C41:E41)</f>
        <v>0</v>
      </c>
      <c r="H41" s="330" t="str">
        <f>"Not Applicable to "&amp;Automation!B3&amp;" Base Period"</f>
        <v>Not Applicable to 2025 Base Period</v>
      </c>
      <c r="I41" s="210">
        <f t="shared" si="1"/>
        <v>30</v>
      </c>
    </row>
    <row r="42" spans="1:10">
      <c r="A42" s="210">
        <f t="shared" si="0"/>
        <v>31</v>
      </c>
      <c r="C42" s="148"/>
      <c r="E42" s="148"/>
      <c r="G42" s="789"/>
      <c r="I42" s="210">
        <f t="shared" si="1"/>
        <v>31</v>
      </c>
    </row>
    <row r="43" spans="1:10" ht="16.5" thickBot="1">
      <c r="A43" s="210">
        <f t="shared" si="0"/>
        <v>32</v>
      </c>
      <c r="B43" s="393" t="s">
        <v>350</v>
      </c>
      <c r="C43" s="1077">
        <f>SUM(C41:C42)</f>
        <v>0</v>
      </c>
      <c r="D43" s="209"/>
      <c r="E43" s="1077">
        <f>SUM(E41:E42)</f>
        <v>0</v>
      </c>
      <c r="F43" s="209"/>
      <c r="G43" s="1077">
        <f>SUM(G41:G42)</f>
        <v>0</v>
      </c>
      <c r="H43" s="210" t="str">
        <f>"Sum Lines "&amp;A41&amp;" thru "&amp;A42</f>
        <v>Sum Lines 30 thru 31</v>
      </c>
      <c r="I43" s="210">
        <f t="shared" si="1"/>
        <v>32</v>
      </c>
    </row>
    <row r="44" spans="1:10" ht="16.5" thickTop="1"/>
    <row r="46" spans="1:10" ht="18.75">
      <c r="A46" s="666"/>
      <c r="B46" s="121"/>
    </row>
    <row r="47" spans="1:10">
      <c r="B47" s="121"/>
    </row>
  </sheetData>
  <mergeCells count="5">
    <mergeCell ref="B2:H2"/>
    <mergeCell ref="B3:H3"/>
    <mergeCell ref="B4:H4"/>
    <mergeCell ref="B5:H5"/>
    <mergeCell ref="B6:H6"/>
  </mergeCells>
  <printOptions horizontalCentered="1"/>
  <pageMargins left="0.5" right="0.5" top="0.5" bottom="0.5" header="0.25" footer="0.25"/>
  <pageSetup scale="69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M158"/>
  <sheetViews>
    <sheetView topLeftCell="A4" zoomScale="80" zoomScaleNormal="80" zoomScalePageLayoutView="50" workbookViewId="0">
      <selection activeCell="K37" sqref="K37"/>
    </sheetView>
  </sheetViews>
  <sheetFormatPr defaultColWidth="8.85546875" defaultRowHeight="15.75"/>
  <cols>
    <col min="1" max="1" width="5.42578125" style="210" customWidth="1"/>
    <col min="2" max="2" width="55.42578125" style="190" customWidth="1"/>
    <col min="3" max="5" width="15.5703125" style="190" customWidth="1"/>
    <col min="6" max="6" width="1.5703125" style="190" customWidth="1"/>
    <col min="7" max="7" width="16.85546875" style="190" customWidth="1"/>
    <col min="8" max="8" width="1.5703125" style="190" customWidth="1"/>
    <col min="9" max="9" width="38.5703125" style="363" customWidth="1"/>
    <col min="10" max="10" width="5.42578125" style="190" customWidth="1"/>
    <col min="11" max="11" width="27" style="190" bestFit="1" customWidth="1"/>
    <col min="12" max="12" width="15" style="190" bestFit="1" customWidth="1"/>
    <col min="13" max="13" width="10.42578125" style="190" bestFit="1" customWidth="1"/>
    <col min="14" max="16384" width="8.85546875" style="190"/>
  </cols>
  <sheetData>
    <row r="1" spans="1:10">
      <c r="A1" s="406"/>
      <c r="G1" s="325"/>
      <c r="H1" s="325"/>
      <c r="I1" s="407"/>
      <c r="J1" s="210"/>
    </row>
    <row r="2" spans="1:10">
      <c r="B2" s="1344" t="s">
        <v>687</v>
      </c>
      <c r="C2" s="1344"/>
      <c r="D2" s="1344"/>
      <c r="E2" s="1344"/>
      <c r="F2" s="1344"/>
      <c r="G2" s="1344"/>
      <c r="H2" s="1344"/>
      <c r="I2" s="1344"/>
      <c r="J2" s="210"/>
    </row>
    <row r="3" spans="1:10">
      <c r="B3" s="1344" t="s">
        <v>688</v>
      </c>
      <c r="C3" s="1344"/>
      <c r="D3" s="1344"/>
      <c r="E3" s="1344"/>
      <c r="F3" s="1344"/>
      <c r="G3" s="1344"/>
      <c r="H3" s="1344"/>
      <c r="I3" s="1344"/>
      <c r="J3" s="210"/>
    </row>
    <row r="4" spans="1:10">
      <c r="B4" s="1344" t="s">
        <v>689</v>
      </c>
      <c r="C4" s="1344"/>
      <c r="D4" s="1344"/>
      <c r="E4" s="1344"/>
      <c r="F4" s="1344"/>
      <c r="G4" s="1344"/>
      <c r="H4" s="1344"/>
      <c r="I4" s="1344"/>
      <c r="J4" s="210"/>
    </row>
    <row r="5" spans="1:10">
      <c r="B5" s="1346" t="str">
        <f>'A. Sec.1 - Direct Maintenance'!B5</f>
        <v>Base Period &amp; True-Up Period 12 - Months Ending December 31, 2025</v>
      </c>
      <c r="C5" s="1346"/>
      <c r="D5" s="1346"/>
      <c r="E5" s="1346"/>
      <c r="F5" s="1346"/>
      <c r="G5" s="1346"/>
      <c r="H5" s="1346"/>
      <c r="I5" s="1346"/>
      <c r="J5" s="210"/>
    </row>
    <row r="6" spans="1:10">
      <c r="B6" s="1342" t="s">
        <v>3</v>
      </c>
      <c r="C6" s="1357"/>
      <c r="D6" s="1357"/>
      <c r="E6" s="1357"/>
      <c r="F6" s="1357"/>
      <c r="G6" s="1357"/>
      <c r="H6" s="1357"/>
      <c r="I6" s="1357"/>
      <c r="J6" s="210"/>
    </row>
    <row r="7" spans="1:10">
      <c r="B7" s="210"/>
      <c r="C7" s="210"/>
      <c r="D7" s="210"/>
      <c r="E7" s="210"/>
      <c r="F7" s="210"/>
      <c r="G7" s="210"/>
      <c r="H7" s="210"/>
      <c r="I7" s="408"/>
      <c r="J7" s="210"/>
    </row>
    <row r="8" spans="1:10">
      <c r="A8" s="210" t="s">
        <v>4</v>
      </c>
      <c r="B8" s="470"/>
      <c r="C8" s="470"/>
      <c r="D8" s="470"/>
      <c r="E8" s="210" t="s">
        <v>186</v>
      </c>
      <c r="F8" s="470"/>
      <c r="G8" s="470"/>
      <c r="H8" s="470"/>
      <c r="I8" s="408"/>
      <c r="J8" s="210" t="s">
        <v>4</v>
      </c>
    </row>
    <row r="9" spans="1:10">
      <c r="A9" s="210" t="s">
        <v>5</v>
      </c>
      <c r="B9" s="210"/>
      <c r="C9" s="210"/>
      <c r="D9" s="210"/>
      <c r="E9" s="844" t="s">
        <v>188</v>
      </c>
      <c r="F9" s="210"/>
      <c r="G9" s="861" t="s">
        <v>7</v>
      </c>
      <c r="H9" s="470"/>
      <c r="I9" s="1078" t="s">
        <v>8</v>
      </c>
      <c r="J9" s="210" t="s">
        <v>5</v>
      </c>
    </row>
    <row r="10" spans="1:10">
      <c r="B10" s="210"/>
      <c r="C10" s="210"/>
      <c r="D10" s="210"/>
      <c r="E10" s="210"/>
      <c r="F10" s="210"/>
      <c r="G10" s="210"/>
      <c r="H10" s="210"/>
      <c r="I10" s="408"/>
      <c r="J10" s="210"/>
    </row>
    <row r="11" spans="1:10">
      <c r="A11" s="210">
        <v>1</v>
      </c>
      <c r="B11" s="388" t="s">
        <v>690</v>
      </c>
      <c r="I11" s="408"/>
      <c r="J11" s="210">
        <f>A11</f>
        <v>1</v>
      </c>
    </row>
    <row r="12" spans="1:10">
      <c r="A12" s="210">
        <f>A11+1</f>
        <v>2</v>
      </c>
      <c r="B12" s="190" t="s">
        <v>691</v>
      </c>
      <c r="E12" s="210" t="s">
        <v>945</v>
      </c>
      <c r="G12" s="323">
        <v>9800000</v>
      </c>
      <c r="H12" s="470"/>
      <c r="I12" s="409"/>
      <c r="J12" s="210">
        <f>J11+1</f>
        <v>2</v>
      </c>
    </row>
    <row r="13" spans="1:10">
      <c r="A13" s="210">
        <f t="shared" ref="A13:A65" si="0">A12+1</f>
        <v>3</v>
      </c>
      <c r="B13" s="190" t="s">
        <v>692</v>
      </c>
      <c r="E13" s="210" t="s">
        <v>946</v>
      </c>
      <c r="G13" s="326">
        <v>0</v>
      </c>
      <c r="H13" s="470"/>
      <c r="I13" s="409"/>
      <c r="J13" s="210">
        <f t="shared" ref="J13:J65" si="1">J12+1</f>
        <v>3</v>
      </c>
    </row>
    <row r="14" spans="1:10">
      <c r="A14" s="210">
        <f t="shared" si="0"/>
        <v>4</v>
      </c>
      <c r="B14" s="190" t="s">
        <v>693</v>
      </c>
      <c r="E14" s="210" t="s">
        <v>947</v>
      </c>
      <c r="G14" s="326">
        <v>0</v>
      </c>
      <c r="H14" s="470"/>
      <c r="I14" s="409"/>
      <c r="J14" s="210">
        <f t="shared" si="1"/>
        <v>4</v>
      </c>
    </row>
    <row r="15" spans="1:10">
      <c r="A15" s="210">
        <f t="shared" si="0"/>
        <v>5</v>
      </c>
      <c r="B15" s="190" t="s">
        <v>694</v>
      </c>
      <c r="E15" s="210" t="s">
        <v>948</v>
      </c>
      <c r="G15" s="326">
        <v>0</v>
      </c>
      <c r="H15" s="470"/>
      <c r="I15" s="409"/>
      <c r="J15" s="210">
        <f t="shared" si="1"/>
        <v>5</v>
      </c>
    </row>
    <row r="16" spans="1:10">
      <c r="A16" s="210">
        <f t="shared" si="0"/>
        <v>6</v>
      </c>
      <c r="B16" s="190" t="s">
        <v>695</v>
      </c>
      <c r="E16" s="210" t="s">
        <v>949</v>
      </c>
      <c r="G16" s="326">
        <v>-33062.921999999999</v>
      </c>
      <c r="H16" s="470"/>
      <c r="I16" s="409"/>
      <c r="J16" s="210">
        <f t="shared" si="1"/>
        <v>6</v>
      </c>
    </row>
    <row r="17" spans="1:10">
      <c r="A17" s="210">
        <f t="shared" si="0"/>
        <v>7</v>
      </c>
      <c r="B17" s="190" t="s">
        <v>696</v>
      </c>
      <c r="G17" s="1128">
        <f>SUM(G12:G16)</f>
        <v>9766937.0779999997</v>
      </c>
      <c r="H17" s="303"/>
      <c r="I17" s="408" t="str">
        <f>"Sum Lines "&amp;A12&amp;" thru "&amp;A16</f>
        <v>Sum Lines 2 thru 6</v>
      </c>
      <c r="J17" s="210">
        <f t="shared" si="1"/>
        <v>7</v>
      </c>
    </row>
    <row r="18" spans="1:10">
      <c r="A18" s="210">
        <f t="shared" si="0"/>
        <v>8</v>
      </c>
      <c r="I18" s="408"/>
      <c r="J18" s="210">
        <f t="shared" si="1"/>
        <v>8</v>
      </c>
    </row>
    <row r="19" spans="1:10">
      <c r="A19" s="210">
        <f t="shared" si="0"/>
        <v>9</v>
      </c>
      <c r="B19" s="388" t="s">
        <v>697</v>
      </c>
      <c r="G19" s="149"/>
      <c r="H19" s="149"/>
      <c r="I19" s="408"/>
      <c r="J19" s="210">
        <f t="shared" si="1"/>
        <v>9</v>
      </c>
    </row>
    <row r="20" spans="1:10">
      <c r="A20" s="210">
        <f t="shared" si="0"/>
        <v>10</v>
      </c>
      <c r="B20" s="190" t="s">
        <v>698</v>
      </c>
      <c r="E20" s="210" t="s">
        <v>950</v>
      </c>
      <c r="G20" s="323">
        <v>401800</v>
      </c>
      <c r="H20" s="470"/>
      <c r="I20" s="409"/>
      <c r="J20" s="210">
        <f t="shared" si="1"/>
        <v>10</v>
      </c>
    </row>
    <row r="21" spans="1:10">
      <c r="A21" s="210">
        <f t="shared" si="0"/>
        <v>11</v>
      </c>
      <c r="B21" s="190" t="s">
        <v>699</v>
      </c>
      <c r="E21" s="210" t="s">
        <v>951</v>
      </c>
      <c r="G21" s="326">
        <v>7946.9970000000003</v>
      </c>
      <c r="H21" s="470"/>
      <c r="I21" s="409"/>
      <c r="J21" s="210">
        <f t="shared" si="1"/>
        <v>11</v>
      </c>
    </row>
    <row r="22" spans="1:10">
      <c r="A22" s="210">
        <f t="shared" si="0"/>
        <v>12</v>
      </c>
      <c r="B22" s="190" t="s">
        <v>700</v>
      </c>
      <c r="E22" s="210" t="s">
        <v>952</v>
      </c>
      <c r="G22" s="326">
        <v>672.17100000000005</v>
      </c>
      <c r="H22" s="470"/>
      <c r="I22" s="409"/>
      <c r="J22" s="210">
        <f t="shared" si="1"/>
        <v>12</v>
      </c>
    </row>
    <row r="23" spans="1:10">
      <c r="A23" s="210">
        <f t="shared" si="0"/>
        <v>13</v>
      </c>
      <c r="B23" s="190" t="s">
        <v>701</v>
      </c>
      <c r="E23" s="210" t="s">
        <v>953</v>
      </c>
      <c r="G23" s="326">
        <v>0</v>
      </c>
      <c r="H23" s="470"/>
      <c r="I23" s="409"/>
      <c r="J23" s="210">
        <f t="shared" si="1"/>
        <v>13</v>
      </c>
    </row>
    <row r="24" spans="1:10">
      <c r="A24" s="210">
        <f t="shared" si="0"/>
        <v>14</v>
      </c>
      <c r="B24" s="190" t="s">
        <v>702</v>
      </c>
      <c r="E24" s="210" t="s">
        <v>954</v>
      </c>
      <c r="G24" s="326">
        <v>0</v>
      </c>
      <c r="H24" s="470"/>
      <c r="I24" s="409"/>
      <c r="J24" s="210">
        <f t="shared" si="1"/>
        <v>14</v>
      </c>
    </row>
    <row r="25" spans="1:10">
      <c r="A25" s="210">
        <f t="shared" si="0"/>
        <v>15</v>
      </c>
      <c r="B25" s="190" t="s">
        <v>703</v>
      </c>
      <c r="G25" s="1132">
        <f>SUM(G20:G24)</f>
        <v>410419.16799999995</v>
      </c>
      <c r="H25" s="329"/>
      <c r="I25" s="408" t="str">
        <f>"Sum Lines "&amp;A20&amp;" thru "&amp;A24</f>
        <v>Sum Lines 10 thru 14</v>
      </c>
      <c r="J25" s="210">
        <f t="shared" si="1"/>
        <v>15</v>
      </c>
    </row>
    <row r="26" spans="1:10">
      <c r="A26" s="210">
        <f t="shared" si="0"/>
        <v>16</v>
      </c>
      <c r="I26" s="408"/>
      <c r="J26" s="210">
        <f t="shared" si="1"/>
        <v>16</v>
      </c>
    </row>
    <row r="27" spans="1:10" ht="16.5" thickBot="1">
      <c r="A27" s="210">
        <f t="shared" si="0"/>
        <v>17</v>
      </c>
      <c r="B27" s="388" t="s">
        <v>704</v>
      </c>
      <c r="G27" s="1011">
        <f>G25/G17</f>
        <v>4.2021276959433682E-2</v>
      </c>
      <c r="H27" s="410"/>
      <c r="I27" s="408" t="str">
        <f>"Line "&amp;A25&amp;" / Line "&amp;A17</f>
        <v>Line 15 / Line 7</v>
      </c>
      <c r="J27" s="210">
        <f t="shared" si="1"/>
        <v>17</v>
      </c>
    </row>
    <row r="28" spans="1:10" ht="16.5" thickTop="1">
      <c r="A28" s="210">
        <f t="shared" si="0"/>
        <v>18</v>
      </c>
      <c r="I28" s="408"/>
      <c r="J28" s="210">
        <f t="shared" si="1"/>
        <v>18</v>
      </c>
    </row>
    <row r="29" spans="1:10">
      <c r="A29" s="210">
        <f t="shared" si="0"/>
        <v>19</v>
      </c>
      <c r="B29" s="388" t="s">
        <v>705</v>
      </c>
      <c r="I29" s="408"/>
      <c r="J29" s="210">
        <f t="shared" si="1"/>
        <v>19</v>
      </c>
    </row>
    <row r="30" spans="1:10">
      <c r="A30" s="210">
        <f t="shared" si="0"/>
        <v>20</v>
      </c>
      <c r="B30" s="190" t="s">
        <v>706</v>
      </c>
      <c r="E30" s="210" t="s">
        <v>955</v>
      </c>
      <c r="G30" s="323">
        <v>0</v>
      </c>
      <c r="H30" s="470"/>
      <c r="I30" s="409"/>
      <c r="J30" s="210">
        <f t="shared" si="1"/>
        <v>20</v>
      </c>
    </row>
    <row r="31" spans="1:10">
      <c r="A31" s="210">
        <f t="shared" si="0"/>
        <v>21</v>
      </c>
      <c r="B31" s="190" t="s">
        <v>707</v>
      </c>
      <c r="E31" s="210" t="s">
        <v>956</v>
      </c>
      <c r="G31" s="1079">
        <v>0</v>
      </c>
      <c r="H31" s="470"/>
      <c r="I31" s="409"/>
      <c r="J31" s="210">
        <f t="shared" si="1"/>
        <v>21</v>
      </c>
    </row>
    <row r="32" spans="1:10" ht="16.5" thickBot="1">
      <c r="A32" s="210">
        <f t="shared" si="0"/>
        <v>22</v>
      </c>
      <c r="B32" s="190" t="s">
        <v>708</v>
      </c>
      <c r="G32" s="1011">
        <f>IFERROR((G31/G30),0)</f>
        <v>0</v>
      </c>
      <c r="H32" s="410"/>
      <c r="I32" s="408" t="str">
        <f>"Line "&amp;A31&amp;" / Line "&amp;A30</f>
        <v>Line 21 / Line 20</v>
      </c>
      <c r="J32" s="210">
        <f t="shared" si="1"/>
        <v>22</v>
      </c>
    </row>
    <row r="33" spans="1:12" ht="16.5" thickTop="1">
      <c r="A33" s="210">
        <f t="shared" si="0"/>
        <v>23</v>
      </c>
      <c r="I33" s="408"/>
      <c r="J33" s="210">
        <f t="shared" si="1"/>
        <v>23</v>
      </c>
    </row>
    <row r="34" spans="1:12">
      <c r="A34" s="210">
        <f t="shared" si="0"/>
        <v>24</v>
      </c>
      <c r="B34" s="388" t="s">
        <v>709</v>
      </c>
      <c r="I34" s="408"/>
      <c r="J34" s="210">
        <f t="shared" si="1"/>
        <v>24</v>
      </c>
    </row>
    <row r="35" spans="1:12">
      <c r="A35" s="210">
        <f t="shared" si="0"/>
        <v>25</v>
      </c>
      <c r="B35" s="190" t="s">
        <v>710</v>
      </c>
      <c r="E35" s="210" t="s">
        <v>957</v>
      </c>
      <c r="G35" s="323">
        <v>10932550.646</v>
      </c>
      <c r="H35" s="470"/>
      <c r="I35" s="409"/>
      <c r="J35" s="210">
        <f t="shared" si="1"/>
        <v>25</v>
      </c>
      <c r="K35" s="302"/>
      <c r="L35" s="566"/>
    </row>
    <row r="36" spans="1:12">
      <c r="A36" s="210">
        <f t="shared" si="0"/>
        <v>26</v>
      </c>
      <c r="B36" s="190" t="s">
        <v>711</v>
      </c>
      <c r="E36" s="210" t="s">
        <v>955</v>
      </c>
      <c r="G36" s="411">
        <f>-G30</f>
        <v>0</v>
      </c>
      <c r="H36" s="411"/>
      <c r="I36" s="408" t="str">
        <f>"Negative of Line "&amp;A30&amp;" Above"</f>
        <v>Negative of Line 20 Above</v>
      </c>
      <c r="J36" s="210">
        <f t="shared" si="1"/>
        <v>26</v>
      </c>
    </row>
    <row r="37" spans="1:12">
      <c r="A37" s="210">
        <f t="shared" si="0"/>
        <v>27</v>
      </c>
      <c r="B37" s="190" t="s">
        <v>712</v>
      </c>
      <c r="E37" s="210" t="s">
        <v>958</v>
      </c>
      <c r="G37" s="326">
        <v>0</v>
      </c>
      <c r="H37" s="470"/>
      <c r="I37" s="409"/>
      <c r="J37" s="210">
        <f t="shared" si="1"/>
        <v>27</v>
      </c>
    </row>
    <row r="38" spans="1:12">
      <c r="A38" s="210">
        <f t="shared" si="0"/>
        <v>28</v>
      </c>
      <c r="B38" s="190" t="s">
        <v>713</v>
      </c>
      <c r="E38" s="210" t="s">
        <v>959</v>
      </c>
      <c r="G38" s="326">
        <v>6285.0789999999997</v>
      </c>
      <c r="H38" s="470"/>
      <c r="I38" s="409"/>
      <c r="J38" s="210">
        <f t="shared" si="1"/>
        <v>28</v>
      </c>
    </row>
    <row r="39" spans="1:12" ht="16.5" thickBot="1">
      <c r="A39" s="210">
        <f t="shared" si="0"/>
        <v>29</v>
      </c>
      <c r="B39" s="190" t="s">
        <v>714</v>
      </c>
      <c r="G39" s="1080">
        <f>SUM(G35:G38)</f>
        <v>10938835.725</v>
      </c>
      <c r="H39" s="412"/>
      <c r="I39" s="408" t="str">
        <f>"Sum Lines "&amp;A35&amp;" thru "&amp;A38</f>
        <v>Sum Lines 25 thru 28</v>
      </c>
      <c r="J39" s="210">
        <f t="shared" si="1"/>
        <v>29</v>
      </c>
    </row>
    <row r="40" spans="1:12" ht="17.25" thickTop="1" thickBot="1">
      <c r="A40" s="903">
        <f t="shared" si="0"/>
        <v>30</v>
      </c>
      <c r="B40" s="866"/>
      <c r="C40" s="866"/>
      <c r="D40" s="866"/>
      <c r="E40" s="866"/>
      <c r="F40" s="866"/>
      <c r="G40" s="866"/>
      <c r="H40" s="866"/>
      <c r="I40" s="904"/>
      <c r="J40" s="903">
        <f t="shared" si="1"/>
        <v>30</v>
      </c>
    </row>
    <row r="41" spans="1:12">
      <c r="A41" s="210">
        <f>A40+1</f>
        <v>31</v>
      </c>
      <c r="I41" s="408"/>
      <c r="J41" s="210">
        <f>J40+1</f>
        <v>31</v>
      </c>
    </row>
    <row r="42" spans="1:12" ht="16.5" thickBot="1">
      <c r="A42" s="210">
        <f>A41+1</f>
        <v>32</v>
      </c>
      <c r="B42" s="388" t="s">
        <v>715</v>
      </c>
      <c r="G42" s="1012">
        <v>0.10100000000000001</v>
      </c>
      <c r="H42" s="470"/>
      <c r="I42" s="210"/>
      <c r="J42" s="210">
        <f>J41+1</f>
        <v>32</v>
      </c>
      <c r="K42" s="341"/>
    </row>
    <row r="43" spans="1:12" ht="16.5" thickTop="1">
      <c r="A43" s="210">
        <f t="shared" si="0"/>
        <v>33</v>
      </c>
      <c r="C43" s="340" t="s">
        <v>77</v>
      </c>
      <c r="D43" s="340" t="s">
        <v>78</v>
      </c>
      <c r="E43" s="340" t="s">
        <v>333</v>
      </c>
      <c r="F43" s="340"/>
      <c r="G43" s="340" t="s">
        <v>716</v>
      </c>
      <c r="H43" s="340"/>
      <c r="I43" s="408"/>
      <c r="J43" s="210">
        <f t="shared" si="1"/>
        <v>33</v>
      </c>
    </row>
    <row r="44" spans="1:12">
      <c r="A44" s="210">
        <f t="shared" si="0"/>
        <v>34</v>
      </c>
      <c r="D44" s="210" t="s">
        <v>717</v>
      </c>
      <c r="E44" s="210" t="s">
        <v>718</v>
      </c>
      <c r="F44" s="210"/>
      <c r="G44" s="210" t="s">
        <v>719</v>
      </c>
      <c r="H44" s="210"/>
      <c r="I44" s="408"/>
      <c r="J44" s="210">
        <f t="shared" si="1"/>
        <v>34</v>
      </c>
    </row>
    <row r="45" spans="1:12" ht="18.75">
      <c r="A45" s="210">
        <f t="shared" si="0"/>
        <v>35</v>
      </c>
      <c r="B45" s="388" t="s">
        <v>720</v>
      </c>
      <c r="C45" s="844" t="s">
        <v>522</v>
      </c>
      <c r="D45" s="844" t="s">
        <v>721</v>
      </c>
      <c r="E45" s="844" t="s">
        <v>722</v>
      </c>
      <c r="F45" s="844"/>
      <c r="G45" s="844" t="s">
        <v>723</v>
      </c>
      <c r="H45" s="210"/>
      <c r="I45" s="408"/>
      <c r="J45" s="210">
        <f t="shared" si="1"/>
        <v>35</v>
      </c>
    </row>
    <row r="46" spans="1:12">
      <c r="A46" s="210">
        <f t="shared" si="0"/>
        <v>36</v>
      </c>
      <c r="I46" s="408"/>
      <c r="J46" s="210">
        <f t="shared" si="1"/>
        <v>36</v>
      </c>
    </row>
    <row r="47" spans="1:12">
      <c r="A47" s="210">
        <f t="shared" si="0"/>
        <v>37</v>
      </c>
      <c r="B47" s="190" t="s">
        <v>724</v>
      </c>
      <c r="C47" s="400">
        <f>G17</f>
        <v>9766937.0779999997</v>
      </c>
      <c r="D47" s="413">
        <f>C47/C$50</f>
        <v>0.47170116135848339</v>
      </c>
      <c r="E47" s="414">
        <f>G27</f>
        <v>4.2021276959433682E-2</v>
      </c>
      <c r="G47" s="415">
        <f>D47*E47</f>
        <v>1.9821485143531346E-2</v>
      </c>
      <c r="H47" s="415"/>
      <c r="I47" s="408" t="str">
        <f>"Col. c = Line "&amp;A27&amp;" Above"</f>
        <v>Col. c = Line 17 Above</v>
      </c>
      <c r="J47" s="210">
        <f t="shared" si="1"/>
        <v>37</v>
      </c>
    </row>
    <row r="48" spans="1:12">
      <c r="A48" s="210">
        <f t="shared" si="0"/>
        <v>38</v>
      </c>
      <c r="B48" s="190" t="s">
        <v>725</v>
      </c>
      <c r="C48" s="416">
        <f>G30</f>
        <v>0</v>
      </c>
      <c r="D48" s="413">
        <f>C48/C$50</f>
        <v>0</v>
      </c>
      <c r="E48" s="414">
        <f>G32</f>
        <v>0</v>
      </c>
      <c r="G48" s="415">
        <f>D48*E48</f>
        <v>0</v>
      </c>
      <c r="H48" s="415"/>
      <c r="I48" s="408" t="str">
        <f>"Col. c = Line "&amp;A32&amp;" Above"</f>
        <v>Col. c = Line 22 Above</v>
      </c>
      <c r="J48" s="210">
        <f t="shared" si="1"/>
        <v>38</v>
      </c>
    </row>
    <row r="49" spans="1:10">
      <c r="A49" s="210">
        <f t="shared" si="0"/>
        <v>39</v>
      </c>
      <c r="B49" s="190" t="s">
        <v>726</v>
      </c>
      <c r="C49" s="416">
        <f>G39</f>
        <v>10938835.725</v>
      </c>
      <c r="D49" s="1081">
        <f>C49/C$50</f>
        <v>0.52829883864151661</v>
      </c>
      <c r="E49" s="417">
        <f>G42</f>
        <v>0.10100000000000001</v>
      </c>
      <c r="G49" s="1082">
        <f>D49*E49</f>
        <v>5.3358182702793182E-2</v>
      </c>
      <c r="H49" s="410"/>
      <c r="I49" s="408" t="str">
        <f>"Col. c = Line "&amp;A42&amp;" Above"</f>
        <v>Col. c = Line 32 Above</v>
      </c>
      <c r="J49" s="210">
        <f t="shared" si="1"/>
        <v>39</v>
      </c>
    </row>
    <row r="50" spans="1:10" ht="16.5" thickBot="1">
      <c r="A50" s="210">
        <f t="shared" si="0"/>
        <v>40</v>
      </c>
      <c r="B50" s="190" t="s">
        <v>727</v>
      </c>
      <c r="C50" s="1083">
        <f>SUM(C47:C49)</f>
        <v>20705772.802999999</v>
      </c>
      <c r="D50" s="1013">
        <f>SUM(D47:D49)</f>
        <v>1</v>
      </c>
      <c r="G50" s="1011">
        <f>SUM(G47:G49)</f>
        <v>7.3179667846324528E-2</v>
      </c>
      <c r="H50" s="410"/>
      <c r="I50" s="408" t="str">
        <f>"Sum Lines "&amp;A47&amp;" thru "&amp;A49</f>
        <v>Sum Lines 37 thru 39</v>
      </c>
      <c r="J50" s="210">
        <f t="shared" si="1"/>
        <v>40</v>
      </c>
    </row>
    <row r="51" spans="1:10" ht="16.5" thickTop="1">
      <c r="A51" s="210">
        <f t="shared" si="0"/>
        <v>41</v>
      </c>
      <c r="I51" s="408"/>
      <c r="J51" s="210">
        <f t="shared" si="1"/>
        <v>41</v>
      </c>
    </row>
    <row r="52" spans="1:10" ht="16.5" thickBot="1">
      <c r="A52" s="210">
        <f t="shared" si="0"/>
        <v>42</v>
      </c>
      <c r="B52" s="388" t="s">
        <v>728</v>
      </c>
      <c r="G52" s="1011">
        <f>G48+G49</f>
        <v>5.3358182702793182E-2</v>
      </c>
      <c r="H52" s="410"/>
      <c r="I52" s="408" t="str">
        <f>"Line "&amp;A48&amp;" + Line "&amp;A49&amp;"; Col. d"</f>
        <v>Line 38 + Line 39; Col. d</v>
      </c>
      <c r="J52" s="210">
        <f t="shared" si="1"/>
        <v>42</v>
      </c>
    </row>
    <row r="53" spans="1:10" ht="17.25" thickTop="1" thickBot="1">
      <c r="A53" s="903">
        <f t="shared" si="0"/>
        <v>43</v>
      </c>
      <c r="B53" s="905"/>
      <c r="C53" s="866"/>
      <c r="D53" s="866"/>
      <c r="E53" s="866"/>
      <c r="F53" s="866"/>
      <c r="G53" s="906"/>
      <c r="H53" s="906"/>
      <c r="I53" s="904"/>
      <c r="J53" s="903">
        <f t="shared" si="1"/>
        <v>43</v>
      </c>
    </row>
    <row r="54" spans="1:10">
      <c r="A54" s="210">
        <f t="shared" si="0"/>
        <v>44</v>
      </c>
      <c r="B54" s="388"/>
      <c r="G54" s="417"/>
      <c r="H54" s="417"/>
      <c r="I54" s="408"/>
      <c r="J54" s="210">
        <f t="shared" si="1"/>
        <v>44</v>
      </c>
    </row>
    <row r="55" spans="1:10" ht="16.5" thickBot="1">
      <c r="A55" s="210">
        <f t="shared" si="0"/>
        <v>45</v>
      </c>
      <c r="B55" s="388" t="s">
        <v>729</v>
      </c>
      <c r="G55" s="1014">
        <v>0</v>
      </c>
      <c r="H55" s="417"/>
      <c r="I55" s="408" t="s">
        <v>301</v>
      </c>
      <c r="J55" s="210">
        <f t="shared" si="1"/>
        <v>45</v>
      </c>
    </row>
    <row r="56" spans="1:10" ht="16.5" thickTop="1">
      <c r="A56" s="210">
        <f t="shared" si="0"/>
        <v>46</v>
      </c>
      <c r="C56" s="340" t="s">
        <v>77</v>
      </c>
      <c r="D56" s="340" t="s">
        <v>78</v>
      </c>
      <c r="E56" s="340" t="s">
        <v>333</v>
      </c>
      <c r="F56" s="340"/>
      <c r="G56" s="340" t="s">
        <v>716</v>
      </c>
      <c r="H56" s="417"/>
      <c r="I56" s="408"/>
      <c r="J56" s="210">
        <f t="shared" si="1"/>
        <v>46</v>
      </c>
    </row>
    <row r="57" spans="1:10">
      <c r="A57" s="210">
        <f t="shared" si="0"/>
        <v>47</v>
      </c>
      <c r="D57" s="210" t="s">
        <v>717</v>
      </c>
      <c r="E57" s="210" t="s">
        <v>718</v>
      </c>
      <c r="F57" s="210"/>
      <c r="G57" s="210" t="s">
        <v>719</v>
      </c>
      <c r="H57" s="417"/>
      <c r="I57" s="408"/>
      <c r="J57" s="210">
        <f t="shared" si="1"/>
        <v>47</v>
      </c>
    </row>
    <row r="58" spans="1:10" ht="18.75">
      <c r="A58" s="210">
        <f t="shared" si="0"/>
        <v>48</v>
      </c>
      <c r="B58" s="388" t="s">
        <v>730</v>
      </c>
      <c r="C58" s="844" t="s">
        <v>522</v>
      </c>
      <c r="D58" s="844" t="s">
        <v>721</v>
      </c>
      <c r="E58" s="844" t="s">
        <v>722</v>
      </c>
      <c r="F58" s="844"/>
      <c r="G58" s="844" t="s">
        <v>723</v>
      </c>
      <c r="H58" s="417"/>
      <c r="I58" s="408"/>
      <c r="J58" s="210">
        <f t="shared" si="1"/>
        <v>48</v>
      </c>
    </row>
    <row r="59" spans="1:10">
      <c r="A59" s="210">
        <f t="shared" si="0"/>
        <v>49</v>
      </c>
      <c r="G59" s="417"/>
      <c r="H59" s="417"/>
      <c r="I59" s="408"/>
      <c r="J59" s="210">
        <f t="shared" si="1"/>
        <v>49</v>
      </c>
    </row>
    <row r="60" spans="1:10">
      <c r="A60" s="210">
        <f t="shared" si="0"/>
        <v>50</v>
      </c>
      <c r="B60" s="190" t="s">
        <v>724</v>
      </c>
      <c r="C60" s="760">
        <v>0</v>
      </c>
      <c r="D60" s="762">
        <v>0</v>
      </c>
      <c r="E60" s="763">
        <v>0</v>
      </c>
      <c r="G60" s="415">
        <f>D60*E60</f>
        <v>0</v>
      </c>
      <c r="H60" s="417"/>
      <c r="I60" s="408" t="s">
        <v>301</v>
      </c>
      <c r="J60" s="210">
        <f t="shared" si="1"/>
        <v>50</v>
      </c>
    </row>
    <row r="61" spans="1:10">
      <c r="A61" s="210">
        <f t="shared" si="0"/>
        <v>51</v>
      </c>
      <c r="B61" s="190" t="s">
        <v>725</v>
      </c>
      <c r="C61" s="761">
        <v>0</v>
      </c>
      <c r="D61" s="762">
        <v>0</v>
      </c>
      <c r="E61" s="763">
        <v>0</v>
      </c>
      <c r="G61" s="415">
        <f>D61*E61</f>
        <v>0</v>
      </c>
      <c r="H61" s="417"/>
      <c r="I61" s="408" t="s">
        <v>301</v>
      </c>
      <c r="J61" s="210">
        <f t="shared" si="1"/>
        <v>51</v>
      </c>
    </row>
    <row r="62" spans="1:10">
      <c r="A62" s="210">
        <f t="shared" si="0"/>
        <v>52</v>
      </c>
      <c r="B62" s="190" t="s">
        <v>726</v>
      </c>
      <c r="C62" s="761">
        <v>0</v>
      </c>
      <c r="D62" s="1084">
        <v>0</v>
      </c>
      <c r="E62" s="764">
        <v>0</v>
      </c>
      <c r="G62" s="1082">
        <f>D62*E62</f>
        <v>0</v>
      </c>
      <c r="H62" s="417"/>
      <c r="I62" s="408" t="s">
        <v>301</v>
      </c>
      <c r="J62" s="210">
        <f t="shared" si="1"/>
        <v>52</v>
      </c>
    </row>
    <row r="63" spans="1:10" ht="16.5" thickBot="1">
      <c r="A63" s="210">
        <f t="shared" si="0"/>
        <v>53</v>
      </c>
      <c r="B63" s="190" t="s">
        <v>727</v>
      </c>
      <c r="C63" s="1083">
        <f>SUM(C60:C62)</f>
        <v>0</v>
      </c>
      <c r="D63" s="1011">
        <f>SUM(D60:D62)</f>
        <v>0</v>
      </c>
      <c r="G63" s="1011">
        <f>SUM(G60:G62)</f>
        <v>0</v>
      </c>
      <c r="H63" s="417"/>
      <c r="I63" s="408" t="str">
        <f>"Sum Lines "&amp;A60&amp;" thru "&amp;A62</f>
        <v>Sum Lines 50 thru 52</v>
      </c>
      <c r="J63" s="210">
        <f t="shared" si="1"/>
        <v>53</v>
      </c>
    </row>
    <row r="64" spans="1:10" ht="16.5" thickTop="1">
      <c r="A64" s="210">
        <f t="shared" si="0"/>
        <v>54</v>
      </c>
      <c r="H64" s="417"/>
      <c r="I64" s="408"/>
      <c r="J64" s="210">
        <f t="shared" si="1"/>
        <v>54</v>
      </c>
    </row>
    <row r="65" spans="1:10" ht="16.5" thickBot="1">
      <c r="A65" s="210">
        <f t="shared" si="0"/>
        <v>55</v>
      </c>
      <c r="B65" s="388" t="s">
        <v>731</v>
      </c>
      <c r="G65" s="1011">
        <f>G61+G62</f>
        <v>0</v>
      </c>
      <c r="H65" s="417"/>
      <c r="I65" s="408" t="str">
        <f>"Line "&amp;A61&amp;" + Line "&amp;A62&amp;"; Col. d"</f>
        <v>Line 51 + Line 52; Col. d</v>
      </c>
      <c r="J65" s="210">
        <f t="shared" si="1"/>
        <v>55</v>
      </c>
    </row>
    <row r="66" spans="1:10" ht="16.5" thickTop="1">
      <c r="B66" s="388"/>
      <c r="G66" s="417"/>
      <c r="H66" s="417"/>
      <c r="I66" s="408"/>
      <c r="J66" s="210"/>
    </row>
    <row r="67" spans="1:10">
      <c r="B67" s="388"/>
      <c r="G67" s="417"/>
      <c r="H67" s="417"/>
      <c r="I67" s="408"/>
      <c r="J67" s="210"/>
    </row>
    <row r="68" spans="1:10" ht="18.75">
      <c r="A68" s="404">
        <v>1</v>
      </c>
      <c r="B68" s="3" t="s">
        <v>732</v>
      </c>
      <c r="G68" s="325"/>
      <c r="H68" s="325"/>
      <c r="J68" s="210" t="s">
        <v>183</v>
      </c>
    </row>
    <row r="69" spans="1:10" ht="18.75">
      <c r="A69" s="404"/>
      <c r="B69" s="3"/>
      <c r="G69" s="325"/>
      <c r="H69" s="325"/>
      <c r="J69" s="210"/>
    </row>
    <row r="70" spans="1:10" ht="18.75">
      <c r="A70" s="404"/>
      <c r="B70" s="3"/>
      <c r="D70" s="210"/>
      <c r="G70" s="325"/>
      <c r="H70" s="325"/>
      <c r="J70" s="210"/>
    </row>
    <row r="71" spans="1:10">
      <c r="B71" s="1344" t="s">
        <v>687</v>
      </c>
      <c r="C71" s="1344"/>
      <c r="D71" s="1344"/>
      <c r="E71" s="1344"/>
      <c r="F71" s="1344"/>
      <c r="G71" s="1344"/>
      <c r="H71" s="1344"/>
      <c r="I71" s="1344"/>
      <c r="J71" s="210"/>
    </row>
    <row r="72" spans="1:10">
      <c r="B72" s="1344" t="s">
        <v>688</v>
      </c>
      <c r="C72" s="1344"/>
      <c r="D72" s="1344"/>
      <c r="E72" s="1344"/>
      <c r="F72" s="1344"/>
      <c r="G72" s="1344"/>
      <c r="H72" s="1344"/>
      <c r="I72" s="1344"/>
      <c r="J72" s="210"/>
    </row>
    <row r="73" spans="1:10">
      <c r="B73" s="1344" t="s">
        <v>689</v>
      </c>
      <c r="C73" s="1344"/>
      <c r="D73" s="1344"/>
      <c r="E73" s="1344"/>
      <c r="F73" s="1344"/>
      <c r="G73" s="1344"/>
      <c r="H73" s="1344"/>
      <c r="I73" s="1344"/>
      <c r="J73" s="210"/>
    </row>
    <row r="74" spans="1:10">
      <c r="B74" s="1346" t="str">
        <f>B5</f>
        <v>Base Period &amp; True-Up Period 12 - Months Ending December 31, 2025</v>
      </c>
      <c r="C74" s="1346"/>
      <c r="D74" s="1346"/>
      <c r="E74" s="1346"/>
      <c r="F74" s="1346"/>
      <c r="G74" s="1346"/>
      <c r="H74" s="1346"/>
      <c r="I74" s="1346"/>
      <c r="J74" s="210"/>
    </row>
    <row r="75" spans="1:10">
      <c r="B75" s="1342" t="s">
        <v>3</v>
      </c>
      <c r="C75" s="1357"/>
      <c r="D75" s="1357"/>
      <c r="E75" s="1357"/>
      <c r="F75" s="1357"/>
      <c r="G75" s="1357"/>
      <c r="H75" s="1357"/>
      <c r="I75" s="1357"/>
      <c r="J75" s="210"/>
    </row>
    <row r="76" spans="1:10">
      <c r="B76" s="210"/>
      <c r="C76" s="210"/>
      <c r="D76" s="210"/>
      <c r="E76" s="210"/>
      <c r="F76" s="210"/>
      <c r="G76" s="210"/>
      <c r="H76" s="210"/>
      <c r="I76" s="408"/>
      <c r="J76" s="210"/>
    </row>
    <row r="77" spans="1:10">
      <c r="A77" s="210" t="s">
        <v>4</v>
      </c>
      <c r="B77" s="470"/>
      <c r="C77" s="470"/>
      <c r="D77" s="470"/>
      <c r="E77" s="470"/>
      <c r="F77" s="470"/>
      <c r="G77" s="470"/>
      <c r="H77" s="470"/>
      <c r="I77" s="408"/>
      <c r="J77" s="210" t="s">
        <v>4</v>
      </c>
    </row>
    <row r="78" spans="1:10">
      <c r="A78" s="210" t="s">
        <v>5</v>
      </c>
      <c r="B78" s="210"/>
      <c r="C78" s="210"/>
      <c r="D78" s="210"/>
      <c r="E78" s="210"/>
      <c r="F78" s="210"/>
      <c r="G78" s="844" t="s">
        <v>7</v>
      </c>
      <c r="H78" s="470"/>
      <c r="I78" s="1078" t="s">
        <v>8</v>
      </c>
      <c r="J78" s="210" t="s">
        <v>5</v>
      </c>
    </row>
    <row r="79" spans="1:10">
      <c r="G79" s="210"/>
      <c r="H79" s="210"/>
      <c r="I79" s="408"/>
      <c r="J79" s="210"/>
    </row>
    <row r="80" spans="1:10" ht="18.75">
      <c r="A80" s="210">
        <v>1</v>
      </c>
      <c r="B80" s="388" t="s">
        <v>733</v>
      </c>
      <c r="E80" s="470"/>
      <c r="F80" s="470"/>
      <c r="G80" s="324"/>
      <c r="H80" s="324"/>
      <c r="I80" s="408"/>
      <c r="J80" s="210">
        <v>1</v>
      </c>
    </row>
    <row r="81" spans="1:13">
      <c r="A81" s="210">
        <f>A80+1</f>
        <v>2</v>
      </c>
      <c r="B81" s="418"/>
      <c r="E81" s="470"/>
      <c r="F81" s="470"/>
      <c r="G81" s="324"/>
      <c r="H81" s="324"/>
      <c r="I81" s="408"/>
      <c r="J81" s="210">
        <f>J80+1</f>
        <v>2</v>
      </c>
    </row>
    <row r="82" spans="1:13">
      <c r="A82" s="210">
        <f>A81+1</f>
        <v>3</v>
      </c>
      <c r="B82" s="388" t="s">
        <v>734</v>
      </c>
      <c r="E82" s="470"/>
      <c r="F82" s="470"/>
      <c r="G82" s="324"/>
      <c r="H82" s="324"/>
      <c r="I82" s="408"/>
      <c r="J82" s="210">
        <f>J81+1</f>
        <v>3</v>
      </c>
    </row>
    <row r="83" spans="1:13">
      <c r="A83" s="210">
        <f>A82+1</f>
        <v>4</v>
      </c>
      <c r="B83" s="470"/>
      <c r="C83" s="470"/>
      <c r="D83" s="470"/>
      <c r="E83" s="470"/>
      <c r="F83" s="470"/>
      <c r="G83" s="324"/>
      <c r="H83" s="324"/>
      <c r="I83" s="408"/>
      <c r="J83" s="210">
        <f>J82+1</f>
        <v>4</v>
      </c>
    </row>
    <row r="84" spans="1:13">
      <c r="A84" s="210">
        <f t="shared" ref="A84:A110" si="2">A83+1</f>
        <v>5</v>
      </c>
      <c r="B84" s="348" t="s">
        <v>735</v>
      </c>
      <c r="C84" s="470"/>
      <c r="D84" s="470"/>
      <c r="E84" s="470"/>
      <c r="F84" s="470"/>
      <c r="G84" s="324"/>
      <c r="H84" s="324"/>
      <c r="I84" s="419"/>
      <c r="J84" s="210">
        <f t="shared" ref="J84:J110" si="3">J83+1</f>
        <v>5</v>
      </c>
    </row>
    <row r="85" spans="1:13">
      <c r="A85" s="210">
        <f t="shared" si="2"/>
        <v>6</v>
      </c>
      <c r="B85" s="190" t="s">
        <v>736</v>
      </c>
      <c r="D85" s="470"/>
      <c r="E85" s="470"/>
      <c r="F85" s="470"/>
      <c r="G85" s="420">
        <f>G52</f>
        <v>5.3358182702793182E-2</v>
      </c>
      <c r="H85" s="470"/>
      <c r="I85" s="408" t="str">
        <f>"AV1; Line "&amp;A52</f>
        <v>AV1; Line 42</v>
      </c>
      <c r="J85" s="210">
        <f t="shared" si="3"/>
        <v>6</v>
      </c>
      <c r="L85" s="210"/>
    </row>
    <row r="86" spans="1:13">
      <c r="A86" s="210">
        <f t="shared" si="2"/>
        <v>7</v>
      </c>
      <c r="B86" s="190" t="s">
        <v>737</v>
      </c>
      <c r="D86" s="470"/>
      <c r="E86" s="470"/>
      <c r="F86" s="470"/>
      <c r="G86" s="421">
        <f>-'Stmt AR'!E21</f>
        <v>4250.1934899739845</v>
      </c>
      <c r="H86" s="470"/>
      <c r="I86" s="408" t="str">
        <f>"Negative of Statement AR; Line "&amp;'Stmt AR'!A21</f>
        <v>Negative of Statement AR; Line 11</v>
      </c>
      <c r="J86" s="210">
        <f t="shared" si="3"/>
        <v>7</v>
      </c>
      <c r="L86" s="210"/>
    </row>
    <row r="87" spans="1:13" ht="18.75">
      <c r="A87" s="210">
        <f t="shared" si="2"/>
        <v>8</v>
      </c>
      <c r="B87" s="190" t="s">
        <v>738</v>
      </c>
      <c r="D87" s="470"/>
      <c r="E87" s="470"/>
      <c r="F87" s="470"/>
      <c r="G87" s="422">
        <f>'AV-2A'!C28</f>
        <v>12624.669290000002</v>
      </c>
      <c r="H87" s="470"/>
      <c r="I87" s="407" t="str">
        <f>"AV-2A; Line "&amp;'AV-2A'!A28&amp;""</f>
        <v>AV-2A; Line 16</v>
      </c>
      <c r="J87" s="210">
        <f t="shared" si="3"/>
        <v>8</v>
      </c>
      <c r="L87" s="470"/>
    </row>
    <row r="88" spans="1:13">
      <c r="A88" s="210">
        <f t="shared" si="2"/>
        <v>9</v>
      </c>
      <c r="B88" s="190" t="s">
        <v>739</v>
      </c>
      <c r="D88" s="470"/>
      <c r="E88" s="423"/>
      <c r="F88" s="470"/>
      <c r="G88" s="396">
        <f>'AV-4'!C36</f>
        <v>5637547.1441122061</v>
      </c>
      <c r="H88" s="470"/>
      <c r="I88" s="407" t="str">
        <f>"AV-4; Page 1; Line "&amp;'AV-4'!A36</f>
        <v>AV-4; Page 1; Line 26</v>
      </c>
      <c r="J88" s="210">
        <f t="shared" si="3"/>
        <v>9</v>
      </c>
    </row>
    <row r="89" spans="1:13">
      <c r="A89" s="210">
        <f t="shared" si="2"/>
        <v>10</v>
      </c>
      <c r="B89" s="190" t="s">
        <v>740</v>
      </c>
      <c r="D89" s="424"/>
      <c r="E89" s="470"/>
      <c r="F89" s="470"/>
      <c r="G89" s="1085">
        <v>0.21</v>
      </c>
      <c r="H89" s="470"/>
      <c r="I89" s="408" t="s">
        <v>741</v>
      </c>
      <c r="J89" s="210">
        <f t="shared" si="3"/>
        <v>10</v>
      </c>
      <c r="M89" s="425"/>
    </row>
    <row r="90" spans="1:13">
      <c r="A90" s="210">
        <f t="shared" si="2"/>
        <v>11</v>
      </c>
      <c r="G90" s="210"/>
      <c r="H90" s="210"/>
      <c r="J90" s="210">
        <f t="shared" si="3"/>
        <v>11</v>
      </c>
    </row>
    <row r="91" spans="1:13">
      <c r="A91" s="210">
        <f t="shared" si="2"/>
        <v>12</v>
      </c>
      <c r="B91" s="190" t="s">
        <v>742</v>
      </c>
      <c r="D91" s="470"/>
      <c r="E91" s="470"/>
      <c r="F91" s="470"/>
      <c r="G91" s="426">
        <f>(((G85)+(G87/G88))*G89-(G86/G88))/(1-G89)</f>
        <v>1.3824787443930779E-2</v>
      </c>
      <c r="H91" s="426"/>
      <c r="I91" s="408" t="s">
        <v>743</v>
      </c>
      <c r="J91" s="210">
        <f t="shared" si="3"/>
        <v>12</v>
      </c>
      <c r="M91" s="427"/>
    </row>
    <row r="92" spans="1:13">
      <c r="A92" s="210">
        <f t="shared" si="2"/>
        <v>13</v>
      </c>
      <c r="B92" s="428" t="s">
        <v>744</v>
      </c>
      <c r="G92" s="210"/>
      <c r="H92" s="210"/>
      <c r="J92" s="210">
        <f t="shared" si="3"/>
        <v>13</v>
      </c>
    </row>
    <row r="93" spans="1:13">
      <c r="A93" s="210">
        <f t="shared" si="2"/>
        <v>14</v>
      </c>
      <c r="G93" s="210"/>
      <c r="H93" s="210"/>
      <c r="J93" s="210">
        <f t="shared" si="3"/>
        <v>14</v>
      </c>
    </row>
    <row r="94" spans="1:13">
      <c r="A94" s="210">
        <f t="shared" si="2"/>
        <v>15</v>
      </c>
      <c r="B94" s="388" t="s">
        <v>745</v>
      </c>
      <c r="C94" s="470"/>
      <c r="D94" s="470"/>
      <c r="E94" s="470"/>
      <c r="F94" s="470"/>
      <c r="G94" s="429"/>
      <c r="H94" s="429"/>
      <c r="I94" s="430"/>
      <c r="J94" s="210">
        <f t="shared" si="3"/>
        <v>15</v>
      </c>
      <c r="L94" s="431"/>
    </row>
    <row r="95" spans="1:13">
      <c r="A95" s="210">
        <f t="shared" si="2"/>
        <v>16</v>
      </c>
      <c r="B95" s="393"/>
      <c r="C95" s="470"/>
      <c r="D95" s="470"/>
      <c r="E95" s="470"/>
      <c r="F95" s="470"/>
      <c r="G95" s="429"/>
      <c r="H95" s="429"/>
      <c r="I95" s="432"/>
      <c r="J95" s="210">
        <f t="shared" si="3"/>
        <v>16</v>
      </c>
      <c r="L95" s="470"/>
    </row>
    <row r="96" spans="1:13">
      <c r="A96" s="210">
        <f t="shared" si="2"/>
        <v>17</v>
      </c>
      <c r="B96" s="348" t="s">
        <v>735</v>
      </c>
      <c r="C96" s="470"/>
      <c r="D96" s="470"/>
      <c r="E96" s="470"/>
      <c r="F96" s="470"/>
      <c r="G96" s="429"/>
      <c r="H96" s="429"/>
      <c r="I96" s="432"/>
      <c r="J96" s="210">
        <f t="shared" si="3"/>
        <v>17</v>
      </c>
      <c r="L96" s="470"/>
    </row>
    <row r="97" spans="1:13">
      <c r="A97" s="210">
        <f t="shared" si="2"/>
        <v>18</v>
      </c>
      <c r="B97" s="190" t="s">
        <v>736</v>
      </c>
      <c r="D97" s="470"/>
      <c r="E97" s="470"/>
      <c r="F97" s="470"/>
      <c r="G97" s="413">
        <f>G85</f>
        <v>5.3358182702793182E-2</v>
      </c>
      <c r="H97" s="413"/>
      <c r="I97" s="408" t="str">
        <f>"Line "&amp;A85&amp;" Above"</f>
        <v>Line 6 Above</v>
      </c>
      <c r="J97" s="210">
        <f t="shared" si="3"/>
        <v>18</v>
      </c>
      <c r="L97" s="210"/>
    </row>
    <row r="98" spans="1:13">
      <c r="A98" s="210">
        <f t="shared" si="2"/>
        <v>19</v>
      </c>
      <c r="B98" s="190" t="s">
        <v>746</v>
      </c>
      <c r="D98" s="470"/>
      <c r="E98" s="470"/>
      <c r="F98" s="470"/>
      <c r="G98" s="279">
        <f>G87</f>
        <v>12624.669290000002</v>
      </c>
      <c r="H98" s="279"/>
      <c r="I98" s="408" t="str">
        <f>"Line "&amp;A87&amp;" Above"</f>
        <v>Line 8 Above</v>
      </c>
      <c r="J98" s="210">
        <f t="shared" si="3"/>
        <v>19</v>
      </c>
      <c r="L98" s="210"/>
    </row>
    <row r="99" spans="1:13">
      <c r="A99" s="210">
        <f t="shared" si="2"/>
        <v>20</v>
      </c>
      <c r="B99" s="190" t="s">
        <v>747</v>
      </c>
      <c r="D99" s="470"/>
      <c r="E99" s="470"/>
      <c r="F99" s="470"/>
      <c r="G99" s="433">
        <f>G88</f>
        <v>5637547.1441122061</v>
      </c>
      <c r="H99" s="433"/>
      <c r="I99" s="408" t="str">
        <f>"Line "&amp;A88&amp;" Above"</f>
        <v>Line 9 Above</v>
      </c>
      <c r="J99" s="210">
        <f t="shared" si="3"/>
        <v>20</v>
      </c>
      <c r="L99" s="210"/>
    </row>
    <row r="100" spans="1:13">
      <c r="A100" s="210">
        <f t="shared" si="2"/>
        <v>21</v>
      </c>
      <c r="B100" s="190" t="s">
        <v>748</v>
      </c>
      <c r="D100" s="470"/>
      <c r="E100" s="470"/>
      <c r="F100" s="470"/>
      <c r="G100" s="434">
        <f>G91</f>
        <v>1.3824787443930779E-2</v>
      </c>
      <c r="H100" s="434"/>
      <c r="I100" s="408" t="str">
        <f>"Line "&amp;A91&amp;" Above"</f>
        <v>Line 12 Above</v>
      </c>
      <c r="J100" s="210">
        <f t="shared" si="3"/>
        <v>21</v>
      </c>
    </row>
    <row r="101" spans="1:13">
      <c r="A101" s="210">
        <f t="shared" si="2"/>
        <v>22</v>
      </c>
      <c r="B101" s="190" t="s">
        <v>749</v>
      </c>
      <c r="D101" s="470"/>
      <c r="E101" s="470"/>
      <c r="F101" s="470"/>
      <c r="G101" s="1086">
        <v>8.8400000000000006E-2</v>
      </c>
      <c r="H101" s="470"/>
      <c r="I101" s="408" t="s">
        <v>750</v>
      </c>
      <c r="J101" s="210">
        <f t="shared" si="3"/>
        <v>22</v>
      </c>
    </row>
    <row r="102" spans="1:13">
      <c r="A102" s="210">
        <f t="shared" si="2"/>
        <v>23</v>
      </c>
      <c r="B102" s="209"/>
      <c r="D102" s="470"/>
      <c r="E102" s="470"/>
      <c r="F102" s="470"/>
      <c r="G102" s="435"/>
      <c r="H102" s="435"/>
      <c r="I102" s="432"/>
      <c r="J102" s="210">
        <f t="shared" si="3"/>
        <v>23</v>
      </c>
    </row>
    <row r="103" spans="1:13">
      <c r="A103" s="210">
        <f t="shared" si="2"/>
        <v>24</v>
      </c>
      <c r="B103" s="190" t="s">
        <v>751</v>
      </c>
      <c r="C103" s="210"/>
      <c r="D103" s="210"/>
      <c r="E103" s="470"/>
      <c r="F103" s="470"/>
      <c r="G103" s="1087">
        <f>((G97)+(G98/G99)+G91)*G101/(1-G101)</f>
        <v>6.7320498876677695E-3</v>
      </c>
      <c r="H103" s="436"/>
      <c r="I103" s="408" t="s">
        <v>752</v>
      </c>
      <c r="J103" s="210">
        <f t="shared" si="3"/>
        <v>24</v>
      </c>
    </row>
    <row r="104" spans="1:13">
      <c r="A104" s="210">
        <f t="shared" si="2"/>
        <v>25</v>
      </c>
      <c r="B104" s="428" t="s">
        <v>753</v>
      </c>
      <c r="G104" s="210"/>
      <c r="H104" s="210"/>
      <c r="I104" s="408"/>
      <c r="J104" s="210">
        <f t="shared" si="3"/>
        <v>25</v>
      </c>
      <c r="L104" s="210"/>
    </row>
    <row r="105" spans="1:13">
      <c r="A105" s="210">
        <f t="shared" si="2"/>
        <v>26</v>
      </c>
      <c r="G105" s="210"/>
      <c r="H105" s="210"/>
      <c r="I105" s="408"/>
      <c r="J105" s="210">
        <f t="shared" si="3"/>
        <v>26</v>
      </c>
      <c r="L105" s="210"/>
    </row>
    <row r="106" spans="1:13">
      <c r="A106" s="210">
        <f t="shared" si="2"/>
        <v>27</v>
      </c>
      <c r="B106" s="388" t="s">
        <v>754</v>
      </c>
      <c r="G106" s="426">
        <f>G103+G91</f>
        <v>2.0556837331598549E-2</v>
      </c>
      <c r="H106" s="426"/>
      <c r="I106" s="408" t="str">
        <f>"Line "&amp;A91&amp;" + Line "&amp;A103</f>
        <v>Line 12 + Line 24</v>
      </c>
      <c r="J106" s="210">
        <f t="shared" si="3"/>
        <v>27</v>
      </c>
      <c r="L106" s="210"/>
    </row>
    <row r="107" spans="1:13">
      <c r="A107" s="210">
        <f t="shared" si="2"/>
        <v>28</v>
      </c>
      <c r="G107" s="210"/>
      <c r="H107" s="210"/>
      <c r="I107" s="408"/>
      <c r="J107" s="210">
        <f t="shared" si="3"/>
        <v>28</v>
      </c>
      <c r="L107" s="210"/>
    </row>
    <row r="108" spans="1:13">
      <c r="A108" s="210">
        <f t="shared" si="2"/>
        <v>29</v>
      </c>
      <c r="B108" s="388" t="s">
        <v>755</v>
      </c>
      <c r="G108" s="1088">
        <f>G50</f>
        <v>7.3179667846324528E-2</v>
      </c>
      <c r="H108" s="470"/>
      <c r="I108" s="408" t="str">
        <f>"AV1; Line "&amp;A50</f>
        <v>AV1; Line 40</v>
      </c>
      <c r="J108" s="210">
        <f t="shared" si="3"/>
        <v>29</v>
      </c>
      <c r="L108" s="210"/>
    </row>
    <row r="109" spans="1:13">
      <c r="A109" s="210">
        <f t="shared" si="2"/>
        <v>30</v>
      </c>
      <c r="G109" s="413"/>
      <c r="H109" s="413"/>
      <c r="I109" s="408"/>
      <c r="J109" s="210">
        <f t="shared" si="3"/>
        <v>30</v>
      </c>
      <c r="L109" s="210"/>
    </row>
    <row r="110" spans="1:13" ht="19.5" thickBot="1">
      <c r="A110" s="210">
        <f t="shared" si="2"/>
        <v>31</v>
      </c>
      <c r="B110" s="388" t="s">
        <v>756</v>
      </c>
      <c r="G110" s="1015">
        <f>G106+G108</f>
        <v>9.3736505177923077E-2</v>
      </c>
      <c r="H110" s="436"/>
      <c r="I110" s="408" t="str">
        <f>"Line "&amp;A106&amp;" + Line "&amp;A108</f>
        <v>Line 27 + Line 29</v>
      </c>
      <c r="J110" s="210">
        <f t="shared" si="3"/>
        <v>31</v>
      </c>
      <c r="L110" s="437"/>
      <c r="M110" s="427"/>
    </row>
    <row r="111" spans="1:13" ht="16.5" thickTop="1">
      <c r="B111" s="388"/>
      <c r="G111" s="438"/>
      <c r="H111" s="438"/>
      <c r="I111" s="408"/>
      <c r="J111" s="210"/>
      <c r="L111" s="437"/>
      <c r="M111" s="427"/>
    </row>
    <row r="112" spans="1:13">
      <c r="B112" s="388"/>
      <c r="G112" s="438"/>
      <c r="H112" s="438"/>
      <c r="I112" s="408"/>
      <c r="J112" s="210"/>
      <c r="L112" s="437"/>
      <c r="M112" s="427"/>
    </row>
    <row r="113" spans="1:13" ht="18.75">
      <c r="A113" s="333">
        <v>1</v>
      </c>
      <c r="B113" s="3" t="s">
        <v>757</v>
      </c>
      <c r="G113" s="438"/>
      <c r="H113" s="438"/>
      <c r="I113" s="408"/>
      <c r="J113" s="210"/>
      <c r="L113" s="437"/>
      <c r="M113" s="427"/>
    </row>
    <row r="114" spans="1:13" ht="18.75">
      <c r="A114" s="333"/>
      <c r="B114" s="3"/>
      <c r="G114" s="438"/>
      <c r="H114" s="438"/>
      <c r="I114" s="408"/>
      <c r="J114" s="210"/>
      <c r="L114" s="437"/>
      <c r="M114" s="427"/>
    </row>
    <row r="115" spans="1:13">
      <c r="A115" s="439"/>
      <c r="B115" s="209"/>
      <c r="C115" s="440"/>
      <c r="D115" s="440"/>
      <c r="E115" s="440"/>
      <c r="F115" s="440"/>
      <c r="G115" s="441"/>
      <c r="H115" s="441"/>
      <c r="I115" s="442"/>
      <c r="J115" s="210"/>
    </row>
    <row r="116" spans="1:13">
      <c r="B116" s="1344" t="s">
        <v>0</v>
      </c>
      <c r="C116" s="1344"/>
      <c r="D116" s="1344"/>
      <c r="E116" s="1344"/>
      <c r="F116" s="1344"/>
      <c r="G116" s="1344"/>
      <c r="H116" s="1344"/>
      <c r="I116" s="1344"/>
    </row>
    <row r="117" spans="1:13">
      <c r="B117" s="1344" t="s">
        <v>688</v>
      </c>
      <c r="C117" s="1344"/>
      <c r="D117" s="1344"/>
      <c r="E117" s="1344"/>
      <c r="F117" s="1344"/>
      <c r="G117" s="1344"/>
      <c r="H117" s="1344"/>
      <c r="I117" s="1344"/>
    </row>
    <row r="118" spans="1:13">
      <c r="B118" s="1344" t="s">
        <v>689</v>
      </c>
      <c r="C118" s="1344"/>
      <c r="D118" s="1344"/>
      <c r="E118" s="1344"/>
      <c r="F118" s="1344"/>
      <c r="G118" s="1344"/>
      <c r="H118" s="1344"/>
      <c r="I118" s="1344"/>
    </row>
    <row r="119" spans="1:13">
      <c r="B119" s="1346" t="str">
        <f>B5</f>
        <v>Base Period &amp; True-Up Period 12 - Months Ending December 31, 2025</v>
      </c>
      <c r="C119" s="1346"/>
      <c r="D119" s="1346"/>
      <c r="E119" s="1346"/>
      <c r="F119" s="1346"/>
      <c r="G119" s="1346"/>
      <c r="H119" s="1346"/>
      <c r="I119" s="1346"/>
    </row>
    <row r="120" spans="1:13">
      <c r="B120" s="1342" t="s">
        <v>3</v>
      </c>
      <c r="C120" s="1357"/>
      <c r="D120" s="1357"/>
      <c r="E120" s="1357"/>
      <c r="F120" s="1357"/>
      <c r="G120" s="1357"/>
      <c r="H120" s="1357"/>
      <c r="I120" s="1357"/>
    </row>
    <row r="122" spans="1:13">
      <c r="A122" s="210" t="s">
        <v>4</v>
      </c>
      <c r="B122" s="470"/>
      <c r="C122" s="470"/>
      <c r="D122" s="470"/>
      <c r="E122" s="470"/>
      <c r="F122" s="470"/>
      <c r="G122" s="470"/>
      <c r="H122" s="470"/>
      <c r="I122" s="408"/>
      <c r="J122" s="210" t="s">
        <v>4</v>
      </c>
    </row>
    <row r="123" spans="1:13">
      <c r="A123" s="210" t="s">
        <v>5</v>
      </c>
      <c r="B123" s="210"/>
      <c r="C123" s="210"/>
      <c r="D123" s="210"/>
      <c r="E123" s="210"/>
      <c r="F123" s="210"/>
      <c r="G123" s="844" t="s">
        <v>7</v>
      </c>
      <c r="H123" s="470"/>
      <c r="I123" s="1078" t="s">
        <v>8</v>
      </c>
      <c r="J123" s="210" t="s">
        <v>5</v>
      </c>
    </row>
    <row r="125" spans="1:13" ht="18.75">
      <c r="A125" s="210">
        <v>1</v>
      </c>
      <c r="B125" s="388" t="s">
        <v>758</v>
      </c>
      <c r="J125" s="210">
        <v>1</v>
      </c>
    </row>
    <row r="126" spans="1:13">
      <c r="A126" s="210">
        <f>A125+1</f>
        <v>2</v>
      </c>
      <c r="B126" s="418"/>
      <c r="J126" s="210">
        <f>J125+1</f>
        <v>2</v>
      </c>
    </row>
    <row r="127" spans="1:13">
      <c r="A127" s="210">
        <f>A126+1</f>
        <v>3</v>
      </c>
      <c r="B127" s="388" t="s">
        <v>734</v>
      </c>
      <c r="J127" s="210">
        <f>J126+1</f>
        <v>3</v>
      </c>
    </row>
    <row r="128" spans="1:13">
      <c r="A128" s="210">
        <f>A127+1</f>
        <v>4</v>
      </c>
      <c r="B128" s="470"/>
      <c r="J128" s="210">
        <f>J127+1</f>
        <v>4</v>
      </c>
    </row>
    <row r="129" spans="1:10">
      <c r="A129" s="210">
        <f t="shared" ref="A129:A155" si="4">A128+1</f>
        <v>5</v>
      </c>
      <c r="B129" s="348" t="s">
        <v>735</v>
      </c>
      <c r="J129" s="210">
        <f t="shared" ref="J129:J155" si="5">J128+1</f>
        <v>5</v>
      </c>
    </row>
    <row r="130" spans="1:10">
      <c r="A130" s="210">
        <f t="shared" si="4"/>
        <v>6</v>
      </c>
      <c r="B130" s="190" t="str">
        <f>B85</f>
        <v xml:space="preserve">     A = Sum of Preferred Stock and Return on Equity Component</v>
      </c>
      <c r="G130" s="420">
        <f>G65</f>
        <v>0</v>
      </c>
      <c r="I130" s="408" t="str">
        <f>"AV1; Line "&amp;A65</f>
        <v>AV1; Line 55</v>
      </c>
      <c r="J130" s="210">
        <f t="shared" si="5"/>
        <v>6</v>
      </c>
    </row>
    <row r="131" spans="1:10">
      <c r="A131" s="210">
        <f t="shared" si="4"/>
        <v>7</v>
      </c>
      <c r="B131" s="190" t="str">
        <f>B86</f>
        <v xml:space="preserve">     B = Transmission Total Federal Tax Adjustments</v>
      </c>
      <c r="G131" s="752">
        <v>0</v>
      </c>
      <c r="I131" s="407" t="s">
        <v>301</v>
      </c>
      <c r="J131" s="210">
        <f t="shared" si="5"/>
        <v>7</v>
      </c>
    </row>
    <row r="132" spans="1:10">
      <c r="A132" s="210">
        <f t="shared" si="4"/>
        <v>8</v>
      </c>
      <c r="B132" s="190" t="s">
        <v>759</v>
      </c>
      <c r="G132" s="765">
        <v>0</v>
      </c>
      <c r="I132" s="407" t="s">
        <v>301</v>
      </c>
      <c r="J132" s="210">
        <f t="shared" si="5"/>
        <v>8</v>
      </c>
    </row>
    <row r="133" spans="1:10">
      <c r="A133" s="210">
        <f t="shared" si="4"/>
        <v>9</v>
      </c>
      <c r="B133" s="190" t="s">
        <v>760</v>
      </c>
      <c r="G133" s="765">
        <v>0</v>
      </c>
      <c r="I133" s="407" t="s">
        <v>301</v>
      </c>
      <c r="J133" s="210">
        <f t="shared" si="5"/>
        <v>9</v>
      </c>
    </row>
    <row r="134" spans="1:10">
      <c r="A134" s="210">
        <f t="shared" si="4"/>
        <v>10</v>
      </c>
      <c r="B134" s="190" t="str">
        <f>B89</f>
        <v xml:space="preserve">     FT = Federal Income Tax Rate for Rate Effective Period</v>
      </c>
      <c r="G134" s="1089">
        <f>G89</f>
        <v>0.21</v>
      </c>
      <c r="I134" s="408" t="str">
        <f>"AV2; Line "&amp;A89</f>
        <v>AV2; Line 10</v>
      </c>
      <c r="J134" s="210">
        <f t="shared" si="5"/>
        <v>10</v>
      </c>
    </row>
    <row r="135" spans="1:10">
      <c r="A135" s="210">
        <f t="shared" si="4"/>
        <v>11</v>
      </c>
      <c r="G135" s="210"/>
      <c r="J135" s="210">
        <f t="shared" si="5"/>
        <v>11</v>
      </c>
    </row>
    <row r="136" spans="1:10">
      <c r="A136" s="210">
        <f t="shared" si="4"/>
        <v>12</v>
      </c>
      <c r="B136" s="190" t="s">
        <v>761</v>
      </c>
      <c r="G136" s="426">
        <f>IFERROR((((G130)+(G132/G133))*G134-(G131/G133))/(1-G134),0)</f>
        <v>0</v>
      </c>
      <c r="I136" s="408" t="s">
        <v>762</v>
      </c>
      <c r="J136" s="210">
        <f t="shared" si="5"/>
        <v>12</v>
      </c>
    </row>
    <row r="137" spans="1:10">
      <c r="A137" s="210">
        <f t="shared" si="4"/>
        <v>13</v>
      </c>
      <c r="B137" s="428" t="s">
        <v>744</v>
      </c>
      <c r="G137" s="753"/>
      <c r="J137" s="210">
        <f t="shared" si="5"/>
        <v>13</v>
      </c>
    </row>
    <row r="138" spans="1:10">
      <c r="A138" s="210">
        <f t="shared" si="4"/>
        <v>14</v>
      </c>
      <c r="G138" s="210"/>
      <c r="J138" s="210">
        <f t="shared" si="5"/>
        <v>14</v>
      </c>
    </row>
    <row r="139" spans="1:10">
      <c r="A139" s="210">
        <f t="shared" si="4"/>
        <v>15</v>
      </c>
      <c r="B139" s="388" t="s">
        <v>745</v>
      </c>
      <c r="G139" s="429"/>
      <c r="I139" s="430"/>
      <c r="J139" s="210">
        <f t="shared" si="5"/>
        <v>15</v>
      </c>
    </row>
    <row r="140" spans="1:10">
      <c r="A140" s="210">
        <f t="shared" si="4"/>
        <v>16</v>
      </c>
      <c r="B140" s="393"/>
      <c r="G140" s="429"/>
      <c r="I140" s="419"/>
      <c r="J140" s="210">
        <f t="shared" si="5"/>
        <v>16</v>
      </c>
    </row>
    <row r="141" spans="1:10">
      <c r="A141" s="210">
        <f t="shared" si="4"/>
        <v>17</v>
      </c>
      <c r="B141" s="348" t="s">
        <v>735</v>
      </c>
      <c r="G141" s="429"/>
      <c r="I141" s="419"/>
      <c r="J141" s="210">
        <f t="shared" si="5"/>
        <v>17</v>
      </c>
    </row>
    <row r="142" spans="1:10">
      <c r="A142" s="210">
        <f t="shared" si="4"/>
        <v>18</v>
      </c>
      <c r="B142" s="190" t="str">
        <f>B97</f>
        <v xml:space="preserve">     A = Sum of Preferred Stock and Return on Equity Component</v>
      </c>
      <c r="G142" s="413">
        <f>G130</f>
        <v>0</v>
      </c>
      <c r="I142" s="408" t="str">
        <f>"Line "&amp;A130&amp;" Above"</f>
        <v>Line 6 Above</v>
      </c>
      <c r="J142" s="210">
        <f t="shared" si="5"/>
        <v>18</v>
      </c>
    </row>
    <row r="143" spans="1:10">
      <c r="A143" s="210">
        <f t="shared" si="4"/>
        <v>19</v>
      </c>
      <c r="B143" s="190" t="str">
        <f>B98</f>
        <v xml:space="preserve">     B = Equity AFUDC Component of Transmission Depreciation Expense</v>
      </c>
      <c r="G143" s="279">
        <f>G132</f>
        <v>0</v>
      </c>
      <c r="I143" s="408" t="str">
        <f>"Line "&amp;A132&amp;" Above"</f>
        <v>Line 8 Above</v>
      </c>
      <c r="J143" s="210">
        <f t="shared" si="5"/>
        <v>19</v>
      </c>
    </row>
    <row r="144" spans="1:10">
      <c r="A144" s="210">
        <f t="shared" si="4"/>
        <v>20</v>
      </c>
      <c r="B144" s="190" t="s">
        <v>763</v>
      </c>
      <c r="G144" s="279">
        <f>G133</f>
        <v>0</v>
      </c>
      <c r="I144" s="408" t="str">
        <f>"Line "&amp;A133&amp;" Above"</f>
        <v>Line 9 Above</v>
      </c>
      <c r="J144" s="210">
        <f t="shared" si="5"/>
        <v>20</v>
      </c>
    </row>
    <row r="145" spans="1:10">
      <c r="A145" s="210">
        <f t="shared" si="4"/>
        <v>21</v>
      </c>
      <c r="B145" s="190" t="str">
        <f>B100</f>
        <v xml:space="preserve">     FT = Federal Income Tax Expense</v>
      </c>
      <c r="G145" s="434">
        <f>G136</f>
        <v>0</v>
      </c>
      <c r="I145" s="408" t="str">
        <f>"Line "&amp;A136&amp;" Above"</f>
        <v>Line 12 Above</v>
      </c>
      <c r="J145" s="210">
        <f t="shared" si="5"/>
        <v>21</v>
      </c>
    </row>
    <row r="146" spans="1:10">
      <c r="A146" s="210">
        <f t="shared" si="4"/>
        <v>22</v>
      </c>
      <c r="B146" s="190" t="str">
        <f>B101</f>
        <v xml:space="preserve">     ST = State Income Tax Rate for Rate Effective Period</v>
      </c>
      <c r="G146" s="1090">
        <f>G101</f>
        <v>8.8400000000000006E-2</v>
      </c>
      <c r="I146" s="408" t="str">
        <f>"AV2; Line "&amp;A101</f>
        <v>AV2; Line 22</v>
      </c>
      <c r="J146" s="210">
        <f t="shared" si="5"/>
        <v>22</v>
      </c>
    </row>
    <row r="147" spans="1:10">
      <c r="A147" s="210">
        <f t="shared" si="4"/>
        <v>23</v>
      </c>
      <c r="B147" s="209"/>
      <c r="G147" s="435"/>
      <c r="I147" s="432"/>
      <c r="J147" s="210">
        <f t="shared" si="5"/>
        <v>23</v>
      </c>
    </row>
    <row r="148" spans="1:10">
      <c r="A148" s="210">
        <f t="shared" si="4"/>
        <v>24</v>
      </c>
      <c r="B148" s="190" t="s">
        <v>751</v>
      </c>
      <c r="G148" s="1087">
        <f>IFERROR(((G142)+(G143/G144)+G136)*G146/(1-G146),0)</f>
        <v>0</v>
      </c>
      <c r="I148" s="408" t="s">
        <v>752</v>
      </c>
      <c r="J148" s="210">
        <f t="shared" si="5"/>
        <v>24</v>
      </c>
    </row>
    <row r="149" spans="1:10">
      <c r="A149" s="210">
        <f t="shared" si="4"/>
        <v>25</v>
      </c>
      <c r="B149" s="428" t="s">
        <v>753</v>
      </c>
      <c r="G149" s="210"/>
      <c r="I149" s="408"/>
      <c r="J149" s="210">
        <f t="shared" si="5"/>
        <v>25</v>
      </c>
    </row>
    <row r="150" spans="1:10">
      <c r="A150" s="210">
        <f t="shared" si="4"/>
        <v>26</v>
      </c>
      <c r="G150" s="210"/>
      <c r="I150" s="408"/>
      <c r="J150" s="210">
        <f t="shared" si="5"/>
        <v>26</v>
      </c>
    </row>
    <row r="151" spans="1:10">
      <c r="A151" s="210">
        <f t="shared" si="4"/>
        <v>27</v>
      </c>
      <c r="B151" s="388" t="s">
        <v>754</v>
      </c>
      <c r="G151" s="426">
        <f>G148+G136</f>
        <v>0</v>
      </c>
      <c r="I151" s="408" t="str">
        <f>"Line "&amp;A136&amp;" + Line "&amp;A148</f>
        <v>Line 12 + Line 24</v>
      </c>
      <c r="J151" s="210">
        <f t="shared" si="5"/>
        <v>27</v>
      </c>
    </row>
    <row r="152" spans="1:10">
      <c r="A152" s="210">
        <f t="shared" si="4"/>
        <v>28</v>
      </c>
      <c r="G152" s="210"/>
      <c r="I152" s="408"/>
      <c r="J152" s="210">
        <f t="shared" si="5"/>
        <v>28</v>
      </c>
    </row>
    <row r="153" spans="1:10">
      <c r="A153" s="210">
        <f t="shared" si="4"/>
        <v>29</v>
      </c>
      <c r="B153" s="388" t="s">
        <v>764</v>
      </c>
      <c r="G153" s="1091">
        <f>G63</f>
        <v>0</v>
      </c>
      <c r="I153" s="408" t="str">
        <f>"AV1; Line "&amp;A63</f>
        <v>AV1; Line 53</v>
      </c>
      <c r="J153" s="210">
        <f t="shared" si="5"/>
        <v>29</v>
      </c>
    </row>
    <row r="154" spans="1:10">
      <c r="A154" s="210">
        <f t="shared" si="4"/>
        <v>30</v>
      </c>
      <c r="G154" s="210"/>
      <c r="I154" s="408"/>
      <c r="J154" s="210">
        <f t="shared" si="5"/>
        <v>30</v>
      </c>
    </row>
    <row r="155" spans="1:10" ht="19.5" thickBot="1">
      <c r="A155" s="210">
        <f t="shared" si="4"/>
        <v>31</v>
      </c>
      <c r="B155" s="388" t="s">
        <v>765</v>
      </c>
      <c r="G155" s="1016">
        <f>G151+G153</f>
        <v>0</v>
      </c>
      <c r="I155" s="408" t="str">
        <f>"Line "&amp;A151&amp;" + Line "&amp;A153</f>
        <v>Line 27 + Line 29</v>
      </c>
      <c r="J155" s="210">
        <f t="shared" si="5"/>
        <v>31</v>
      </c>
    </row>
    <row r="156" spans="1:10" ht="16.5" thickTop="1"/>
    <row r="158" spans="1:10" ht="18.75">
      <c r="A158" s="404"/>
      <c r="B158" s="3"/>
    </row>
  </sheetData>
  <mergeCells count="15">
    <mergeCell ref="B2:I2"/>
    <mergeCell ref="B3:I3"/>
    <mergeCell ref="B4:I4"/>
    <mergeCell ref="B5:I5"/>
    <mergeCell ref="B6:I6"/>
    <mergeCell ref="B71:I71"/>
    <mergeCell ref="B72:I72"/>
    <mergeCell ref="B73:I73"/>
    <mergeCell ref="B74:I74"/>
    <mergeCell ref="B75:I75"/>
    <mergeCell ref="B116:I116"/>
    <mergeCell ref="B117:I117"/>
    <mergeCell ref="B118:I118"/>
    <mergeCell ref="B119:I119"/>
    <mergeCell ref="B120:I120"/>
  </mergeCells>
  <printOptions horizontalCentered="1"/>
  <pageMargins left="0.5" right="0.5" top="0.5" bottom="0.5" header="0.25" footer="0.25"/>
  <pageSetup scale="56" fitToHeight="0" orientation="portrait" r:id="rId1"/>
  <headerFooter scaleWithDoc="0">
    <oddFooter>&amp;C&amp;"Times New Roman,Regular"&amp;10AV&amp;P</oddFooter>
  </headerFooter>
  <rowBreaks count="2" manualBreakCount="2">
    <brk id="69" max="9" man="1"/>
    <brk id="114" max="9" man="1"/>
  </rowBreaks>
  <colBreaks count="1" manualBreakCount="1">
    <brk id="10" max="1048575" man="1"/>
  </colBreaks>
  <customProperties>
    <customPr name="_pios_id" r:id="rId2"/>
  </customProperties>
  <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2:D43"/>
  <sheetViews>
    <sheetView zoomScale="80" zoomScaleNormal="80" zoomScalePageLayoutView="80" workbookViewId="0">
      <selection activeCell="B5" sqref="B5:C5"/>
    </sheetView>
  </sheetViews>
  <sheetFormatPr defaultColWidth="8.5703125" defaultRowHeight="15.75"/>
  <cols>
    <col min="1" max="1" width="5.140625" style="4" customWidth="1"/>
    <col min="2" max="2" width="62.42578125" style="3" customWidth="1"/>
    <col min="3" max="3" width="35.5703125" style="3" customWidth="1"/>
    <col min="4" max="4" width="5.140625" style="4" customWidth="1"/>
    <col min="5" max="16384" width="8.5703125" style="3"/>
  </cols>
  <sheetData>
    <row r="2" spans="1:4" ht="15.75" customHeight="1">
      <c r="B2" s="1372" t="s">
        <v>0</v>
      </c>
      <c r="C2" s="1372"/>
    </row>
    <row r="3" spans="1:4" ht="15.75" customHeight="1">
      <c r="B3" s="1344" t="s">
        <v>766</v>
      </c>
      <c r="C3" s="1344"/>
    </row>
    <row r="4" spans="1:4" ht="15.75" customHeight="1">
      <c r="B4" s="1372" t="str">
        <f>"For Completed Transmission Capital Projects from 2001 Through "&amp;Automation!B3</f>
        <v>For Completed Transmission Capital Projects from 2001 Through 2025</v>
      </c>
      <c r="C4" s="1372"/>
    </row>
    <row r="5" spans="1:4">
      <c r="B5" s="1344" t="str">
        <f>"Applicable to the "&amp;Automation!B3&amp;" Cycle "&amp;Automation!B2&amp;" Base Period &amp; True-Up Period"</f>
        <v>Applicable to the 2025 Cycle 15 Base Period &amp; True-Up Period</v>
      </c>
      <c r="C5" s="1344"/>
      <c r="D5" s="210"/>
    </row>
    <row r="6" spans="1:4" ht="15.75" customHeight="1">
      <c r="B6" s="1372" t="str">
        <f>" 12 Months Ending December 31, "&amp;Automation!$B$3</f>
        <v xml:space="preserve"> 12 Months Ending December 31, 2025</v>
      </c>
      <c r="C6" s="1372"/>
    </row>
    <row r="7" spans="1:4" ht="17.850000000000001" customHeight="1">
      <c r="B7" s="1371">
        <v>-1000</v>
      </c>
      <c r="C7" s="1371"/>
      <c r="D7" s="5"/>
    </row>
    <row r="8" spans="1:4" ht="17.850000000000001" customHeight="1" thickBot="1">
      <c r="B8" s="1106"/>
      <c r="C8" s="1106"/>
      <c r="D8" s="5"/>
    </row>
    <row r="9" spans="1:4" ht="17.850000000000001" customHeight="1">
      <c r="B9" s="907"/>
      <c r="C9" s="908" t="s">
        <v>767</v>
      </c>
      <c r="D9" s="5"/>
    </row>
    <row r="10" spans="1:4" ht="17.850000000000001" customHeight="1">
      <c r="A10" s="668" t="s">
        <v>4</v>
      </c>
      <c r="B10" s="472"/>
      <c r="C10" s="909" t="s">
        <v>768</v>
      </c>
      <c r="D10" s="668" t="s">
        <v>4</v>
      </c>
    </row>
    <row r="11" spans="1:4" ht="19.5" thickBot="1">
      <c r="A11" s="669" t="s">
        <v>5</v>
      </c>
      <c r="B11" s="910" t="s">
        <v>769</v>
      </c>
      <c r="C11" s="471" t="s">
        <v>770</v>
      </c>
      <c r="D11" s="670" t="s">
        <v>5</v>
      </c>
    </row>
    <row r="12" spans="1:4">
      <c r="A12" s="3"/>
      <c r="B12" s="911"/>
      <c r="C12" s="912"/>
      <c r="D12" s="3"/>
    </row>
    <row r="13" spans="1:4">
      <c r="A13" s="671">
        <v>1</v>
      </c>
      <c r="B13" s="6" t="s">
        <v>1006</v>
      </c>
      <c r="C13" s="883">
        <v>1259.6763100000001</v>
      </c>
      <c r="D13" s="672">
        <f>A13</f>
        <v>1</v>
      </c>
    </row>
    <row r="14" spans="1:4">
      <c r="A14" s="212">
        <f>A13+1</f>
        <v>2</v>
      </c>
      <c r="B14" s="6"/>
      <c r="C14" s="913"/>
      <c r="D14" s="222">
        <f>D13+1</f>
        <v>2</v>
      </c>
    </row>
    <row r="15" spans="1:4">
      <c r="A15" s="212">
        <f t="shared" ref="A15:A33" si="0">A14+1</f>
        <v>3</v>
      </c>
      <c r="B15" s="6" t="s">
        <v>1007</v>
      </c>
      <c r="C15" s="774">
        <v>7464.8672999999999</v>
      </c>
      <c r="D15" s="222">
        <f t="shared" ref="D15:D33" si="1">D14+1</f>
        <v>3</v>
      </c>
    </row>
    <row r="16" spans="1:4">
      <c r="A16" s="212">
        <f t="shared" si="0"/>
        <v>4</v>
      </c>
      <c r="B16" s="6"/>
      <c r="C16" s="914"/>
      <c r="D16" s="222">
        <f t="shared" si="1"/>
        <v>4</v>
      </c>
    </row>
    <row r="17" spans="1:4" ht="16.5" thickBot="1">
      <c r="A17" s="212">
        <f t="shared" si="0"/>
        <v>5</v>
      </c>
      <c r="B17" s="915">
        <v>2021</v>
      </c>
      <c r="C17" s="570">
        <v>1015.0324900000001</v>
      </c>
      <c r="D17" s="222">
        <f t="shared" si="1"/>
        <v>5</v>
      </c>
    </row>
    <row r="18" spans="1:4">
      <c r="A18" s="212">
        <f t="shared" si="0"/>
        <v>6</v>
      </c>
      <c r="B18" s="916"/>
      <c r="C18" s="917"/>
      <c r="D18" s="222">
        <f t="shared" si="1"/>
        <v>6</v>
      </c>
    </row>
    <row r="19" spans="1:4">
      <c r="A19" s="212">
        <f t="shared" si="0"/>
        <v>7</v>
      </c>
      <c r="B19" s="1275">
        <v>2022</v>
      </c>
      <c r="C19" s="1276">
        <v>996.44925000000001</v>
      </c>
      <c r="D19" s="222">
        <f t="shared" si="1"/>
        <v>7</v>
      </c>
    </row>
    <row r="20" spans="1:4">
      <c r="A20" s="212">
        <f t="shared" si="0"/>
        <v>8</v>
      </c>
      <c r="B20" s="1275"/>
      <c r="C20" s="1276"/>
      <c r="D20" s="222">
        <f t="shared" si="1"/>
        <v>8</v>
      </c>
    </row>
    <row r="21" spans="1:4">
      <c r="A21" s="212">
        <f t="shared" si="0"/>
        <v>9</v>
      </c>
      <c r="B21" s="1275">
        <v>2023</v>
      </c>
      <c r="C21" s="1276">
        <v>1035.69237</v>
      </c>
      <c r="D21" s="222">
        <f t="shared" si="1"/>
        <v>9</v>
      </c>
    </row>
    <row r="22" spans="1:4">
      <c r="A22" s="212">
        <f t="shared" si="0"/>
        <v>10</v>
      </c>
      <c r="B22" s="1275"/>
      <c r="C22" s="1276"/>
      <c r="D22" s="222">
        <f t="shared" si="1"/>
        <v>10</v>
      </c>
    </row>
    <row r="23" spans="1:4">
      <c r="A23" s="212">
        <f t="shared" si="0"/>
        <v>11</v>
      </c>
      <c r="B23" s="1275">
        <v>2024</v>
      </c>
      <c r="C23" s="1277">
        <v>530.56794000000002</v>
      </c>
      <c r="D23" s="222">
        <f t="shared" si="1"/>
        <v>11</v>
      </c>
    </row>
    <row r="24" spans="1:4">
      <c r="A24" s="212">
        <f t="shared" si="0"/>
        <v>12</v>
      </c>
      <c r="B24" s="1275"/>
      <c r="C24" s="1277"/>
      <c r="D24" s="222">
        <f t="shared" si="1"/>
        <v>12</v>
      </c>
    </row>
    <row r="25" spans="1:4">
      <c r="A25" s="212">
        <f t="shared" si="0"/>
        <v>13</v>
      </c>
      <c r="B25" s="1275">
        <v>2025</v>
      </c>
      <c r="C25" s="1277">
        <v>322.38362999999998</v>
      </c>
      <c r="D25" s="222">
        <f t="shared" si="1"/>
        <v>13</v>
      </c>
    </row>
    <row r="26" spans="1:4">
      <c r="A26" s="212">
        <f t="shared" si="0"/>
        <v>14</v>
      </c>
      <c r="B26" s="1278"/>
      <c r="C26" s="1092"/>
      <c r="D26" s="222">
        <f t="shared" si="1"/>
        <v>14</v>
      </c>
    </row>
    <row r="27" spans="1:4">
      <c r="A27" s="212">
        <f t="shared" si="0"/>
        <v>15</v>
      </c>
      <c r="B27" s="1278"/>
      <c r="C27" s="918"/>
      <c r="D27" s="222">
        <f t="shared" si="1"/>
        <v>15</v>
      </c>
    </row>
    <row r="28" spans="1:4">
      <c r="A28" s="212">
        <f t="shared" si="0"/>
        <v>16</v>
      </c>
      <c r="B28" s="1278" t="s">
        <v>80</v>
      </c>
      <c r="C28" s="919">
        <f>SUM(C13:C27)</f>
        <v>12624.669290000002</v>
      </c>
      <c r="D28" s="222">
        <f t="shared" si="1"/>
        <v>16</v>
      </c>
    </row>
    <row r="29" spans="1:4">
      <c r="A29" s="212">
        <f t="shared" si="0"/>
        <v>17</v>
      </c>
      <c r="B29" s="1278"/>
      <c r="C29" s="919"/>
      <c r="D29" s="222">
        <f t="shared" si="1"/>
        <v>17</v>
      </c>
    </row>
    <row r="30" spans="1:4">
      <c r="A30" s="212">
        <f t="shared" si="0"/>
        <v>18</v>
      </c>
      <c r="B30" s="1278" t="s">
        <v>771</v>
      </c>
      <c r="C30" s="1151">
        <f>-'AV-2B'!C19</f>
        <v>-197.33238</v>
      </c>
      <c r="D30" s="222">
        <f t="shared" si="1"/>
        <v>18</v>
      </c>
    </row>
    <row r="31" spans="1:4">
      <c r="A31" s="212">
        <f t="shared" si="0"/>
        <v>19</v>
      </c>
      <c r="B31" s="1278"/>
      <c r="C31" s="919"/>
      <c r="D31" s="222">
        <f t="shared" si="1"/>
        <v>19</v>
      </c>
    </row>
    <row r="32" spans="1:4" ht="48" thickBot="1">
      <c r="A32" s="212">
        <f t="shared" si="0"/>
        <v>20</v>
      </c>
      <c r="B32" s="1279" t="s">
        <v>772</v>
      </c>
      <c r="C32" s="673">
        <f>SUM(C28:C30)</f>
        <v>12427.336910000002</v>
      </c>
      <c r="D32" s="222">
        <f t="shared" si="1"/>
        <v>20</v>
      </c>
    </row>
    <row r="33" spans="1:4" ht="17.25" thickTop="1" thickBot="1">
      <c r="A33" s="212">
        <f t="shared" si="0"/>
        <v>21</v>
      </c>
      <c r="B33" s="1280"/>
      <c r="C33" s="674"/>
      <c r="D33" s="222">
        <f t="shared" si="1"/>
        <v>21</v>
      </c>
    </row>
    <row r="36" spans="1:4" ht="18.75">
      <c r="A36" s="333">
        <v>1</v>
      </c>
      <c r="B36" s="6" t="s">
        <v>996</v>
      </c>
    </row>
    <row r="37" spans="1:4" ht="18.75">
      <c r="A37" s="333"/>
      <c r="B37" s="3" t="s">
        <v>997</v>
      </c>
    </row>
    <row r="38" spans="1:4" ht="18.75">
      <c r="A38" s="333"/>
      <c r="B38" s="6"/>
    </row>
    <row r="39" spans="1:4">
      <c r="A39" s="3"/>
      <c r="B39" s="6"/>
    </row>
    <row r="40" spans="1:4">
      <c r="A40" s="3"/>
    </row>
    <row r="41" spans="1:4">
      <c r="A41" s="3"/>
    </row>
    <row r="43" spans="1:4" ht="18.75">
      <c r="A43" s="66"/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5" right="0.5" top="0.5" bottom="0.5" header="0.25" footer="0.25"/>
  <pageSetup scale="88" orientation="portrait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G28"/>
  <sheetViews>
    <sheetView zoomScale="80" zoomScaleNormal="80" zoomScalePageLayoutView="80" workbookViewId="0">
      <selection activeCell="I17" sqref="I17"/>
    </sheetView>
  </sheetViews>
  <sheetFormatPr defaultColWidth="8.5703125" defaultRowHeight="15.75"/>
  <cols>
    <col min="1" max="1" width="5.42578125" style="190" bestFit="1" customWidth="1"/>
    <col min="2" max="2" width="83.140625" style="190" bestFit="1" customWidth="1"/>
    <col min="3" max="3" width="18.5703125" style="190" customWidth="1"/>
    <col min="4" max="4" width="34.5703125" style="190" customWidth="1"/>
    <col min="5" max="5" width="5.42578125" style="210" bestFit="1" customWidth="1"/>
    <col min="6" max="16384" width="8.5703125" style="190"/>
  </cols>
  <sheetData>
    <row r="1" spans="1:7">
      <c r="A1" s="210"/>
    </row>
    <row r="2" spans="1:7">
      <c r="B2" s="1344" t="s">
        <v>0</v>
      </c>
      <c r="C2" s="1344"/>
      <c r="D2" s="1344"/>
      <c r="E2" s="470"/>
    </row>
    <row r="3" spans="1:7">
      <c r="B3" s="1344" t="str">
        <f>"TO"&amp;Automation!$B$1&amp;"-Cycle "&amp;Automation!$B$2&amp;" Annual Transmission Formula Filing"</f>
        <v>TO6-Cycle 15 Annual Transmission Formula Filing</v>
      </c>
      <c r="C3" s="1344"/>
      <c r="D3" s="1344"/>
      <c r="E3" s="470"/>
    </row>
    <row r="4" spans="1:7">
      <c r="B4" s="1344" t="s">
        <v>773</v>
      </c>
      <c r="C4" s="1344"/>
      <c r="D4" s="1344"/>
      <c r="E4" s="470"/>
    </row>
    <row r="5" spans="1:7">
      <c r="B5" s="1344" t="str">
        <f>" 12 Months Ending December 31, "&amp;Automation!$B$3</f>
        <v xml:space="preserve"> 12 Months Ending December 31, 2025</v>
      </c>
      <c r="C5" s="1344"/>
      <c r="D5" s="1344"/>
      <c r="G5" s="341"/>
    </row>
    <row r="6" spans="1:7">
      <c r="B6" s="1373">
        <v>-1000</v>
      </c>
      <c r="C6" s="1373"/>
      <c r="D6" s="1373"/>
      <c r="E6" s="322"/>
    </row>
    <row r="7" spans="1:7" ht="16.5" thickBot="1">
      <c r="A7" s="210"/>
      <c r="C7" s="210"/>
    </row>
    <row r="8" spans="1:7">
      <c r="A8" s="210" t="s">
        <v>4</v>
      </c>
      <c r="B8" s="920"/>
      <c r="C8" s="921"/>
      <c r="D8" s="922"/>
      <c r="E8" s="210" t="s">
        <v>4</v>
      </c>
    </row>
    <row r="9" spans="1:7" ht="16.5" thickBot="1">
      <c r="A9" s="210" t="s">
        <v>5</v>
      </c>
      <c r="B9" s="675" t="s">
        <v>256</v>
      </c>
      <c r="C9" s="676" t="s">
        <v>7</v>
      </c>
      <c r="D9" s="677" t="s">
        <v>8</v>
      </c>
      <c r="E9" s="210" t="s">
        <v>5</v>
      </c>
    </row>
    <row r="10" spans="1:7">
      <c r="A10" s="470"/>
      <c r="B10" s="678"/>
      <c r="C10" s="211"/>
      <c r="D10" s="923"/>
      <c r="E10" s="470"/>
    </row>
    <row r="11" spans="1:7">
      <c r="A11" s="210">
        <v>1</v>
      </c>
      <c r="B11" s="679" t="s">
        <v>774</v>
      </c>
      <c r="C11" s="795">
        <v>8358</v>
      </c>
      <c r="D11" s="220"/>
      <c r="E11" s="210">
        <f>A11</f>
        <v>1</v>
      </c>
    </row>
    <row r="12" spans="1:7">
      <c r="A12" s="210">
        <f>A11+1</f>
        <v>2</v>
      </c>
      <c r="B12" s="679"/>
      <c r="C12" s="795"/>
      <c r="D12" s="220"/>
      <c r="E12" s="210">
        <f>E11+1</f>
        <v>2</v>
      </c>
    </row>
    <row r="13" spans="1:7">
      <c r="A13" s="210">
        <f t="shared" ref="A13:A28" si="0">A12+1</f>
        <v>3</v>
      </c>
      <c r="B13" s="679" t="s">
        <v>775</v>
      </c>
      <c r="C13" s="1017">
        <v>0.70830000000000004</v>
      </c>
      <c r="D13" s="220"/>
      <c r="E13" s="210">
        <f t="shared" ref="E13:E28" si="1">E12+1</f>
        <v>3</v>
      </c>
    </row>
    <row r="14" spans="1:7">
      <c r="A14" s="210">
        <f t="shared" si="0"/>
        <v>4</v>
      </c>
      <c r="B14" s="679"/>
      <c r="C14" s="680"/>
      <c r="D14" s="220"/>
      <c r="E14" s="210">
        <f t="shared" si="1"/>
        <v>4</v>
      </c>
    </row>
    <row r="15" spans="1:7">
      <c r="A15" s="210">
        <f t="shared" si="0"/>
        <v>5</v>
      </c>
      <c r="B15" s="679" t="s">
        <v>776</v>
      </c>
      <c r="C15" s="796">
        <f>C11*C13</f>
        <v>5919.9714000000004</v>
      </c>
      <c r="D15" s="212" t="str">
        <f>"Line "&amp;A11&amp;" x Line "&amp;A13</f>
        <v>Line 1 x Line 3</v>
      </c>
      <c r="E15" s="210">
        <f t="shared" si="1"/>
        <v>5</v>
      </c>
    </row>
    <row r="16" spans="1:7">
      <c r="A16" s="210">
        <f t="shared" si="0"/>
        <v>6</v>
      </c>
      <c r="B16" s="679"/>
      <c r="C16" s="681"/>
      <c r="D16" s="212"/>
      <c r="E16" s="210">
        <f t="shared" si="1"/>
        <v>6</v>
      </c>
    </row>
    <row r="17" spans="1:7">
      <c r="A17" s="210">
        <f t="shared" si="0"/>
        <v>7</v>
      </c>
      <c r="B17" s="679" t="s">
        <v>777</v>
      </c>
      <c r="C17" s="1018">
        <f>1/30</f>
        <v>3.3333333333333333E-2</v>
      </c>
      <c r="D17" s="212" t="s">
        <v>778</v>
      </c>
      <c r="E17" s="210">
        <f t="shared" si="1"/>
        <v>7</v>
      </c>
    </row>
    <row r="18" spans="1:7">
      <c r="A18" s="210">
        <f t="shared" si="0"/>
        <v>8</v>
      </c>
      <c r="B18" s="679"/>
      <c r="C18" s="682"/>
      <c r="D18" s="212"/>
      <c r="E18" s="210">
        <f t="shared" si="1"/>
        <v>8</v>
      </c>
    </row>
    <row r="19" spans="1:7" ht="16.5" thickBot="1">
      <c r="A19" s="210">
        <f t="shared" si="0"/>
        <v>9</v>
      </c>
      <c r="B19" s="683" t="s">
        <v>779</v>
      </c>
      <c r="C19" s="246">
        <f>C15*C17</f>
        <v>197.33238</v>
      </c>
      <c r="D19" s="212" t="str">
        <f>"Line "&amp;A15&amp;" x Line "&amp;A17</f>
        <v>Line 5 x Line 7</v>
      </c>
      <c r="E19" s="210">
        <f t="shared" si="1"/>
        <v>9</v>
      </c>
    </row>
    <row r="20" spans="1:7" ht="16.5" thickTop="1">
      <c r="A20" s="210">
        <f t="shared" si="0"/>
        <v>10</v>
      </c>
      <c r="B20" s="679"/>
      <c r="C20" s="684"/>
      <c r="D20" s="220"/>
      <c r="E20" s="210">
        <f t="shared" si="1"/>
        <v>10</v>
      </c>
    </row>
    <row r="21" spans="1:7">
      <c r="A21" s="210">
        <f t="shared" si="0"/>
        <v>11</v>
      </c>
      <c r="B21" s="679" t="s">
        <v>780</v>
      </c>
      <c r="C21" s="1144">
        <v>0.27983599999999997</v>
      </c>
      <c r="D21" s="220"/>
      <c r="E21" s="210">
        <f t="shared" si="1"/>
        <v>11</v>
      </c>
      <c r="G21" s="341"/>
    </row>
    <row r="22" spans="1:7">
      <c r="A22" s="210">
        <f t="shared" si="0"/>
        <v>12</v>
      </c>
      <c r="B22" s="679"/>
      <c r="C22" s="685"/>
      <c r="D22" s="220"/>
      <c r="E22" s="210">
        <f t="shared" si="1"/>
        <v>12</v>
      </c>
    </row>
    <row r="23" spans="1:7">
      <c r="A23" s="210">
        <f t="shared" si="0"/>
        <v>13</v>
      </c>
      <c r="B23" s="679" t="s">
        <v>781</v>
      </c>
      <c r="C23" s="796">
        <f>C19*C21</f>
        <v>55.220703889679996</v>
      </c>
      <c r="D23" s="212" t="str">
        <f>"Line "&amp;A19&amp;" x Line "&amp;A21</f>
        <v>Line 9 x Line 11</v>
      </c>
      <c r="E23" s="210">
        <f t="shared" si="1"/>
        <v>13</v>
      </c>
    </row>
    <row r="24" spans="1:7">
      <c r="A24" s="210">
        <f t="shared" si="0"/>
        <v>14</v>
      </c>
      <c r="B24" s="679"/>
      <c r="C24" s="685"/>
      <c r="D24" s="220"/>
      <c r="E24" s="210">
        <f t="shared" si="1"/>
        <v>14</v>
      </c>
    </row>
    <row r="25" spans="1:7">
      <c r="A25" s="210">
        <f t="shared" si="0"/>
        <v>15</v>
      </c>
      <c r="B25" s="679" t="s">
        <v>782</v>
      </c>
      <c r="C25" s="1143">
        <v>1.3885726029071155</v>
      </c>
      <c r="D25" s="220"/>
      <c r="E25" s="210">
        <f t="shared" si="1"/>
        <v>15</v>
      </c>
      <c r="G25" s="341"/>
    </row>
    <row r="26" spans="1:7">
      <c r="A26" s="210">
        <f t="shared" si="0"/>
        <v>16</v>
      </c>
      <c r="B26" s="679"/>
      <c r="C26" s="685"/>
      <c r="D26" s="220"/>
      <c r="E26" s="210">
        <f t="shared" si="1"/>
        <v>16</v>
      </c>
    </row>
    <row r="27" spans="1:7" ht="16.5" thickBot="1">
      <c r="A27" s="210">
        <f t="shared" si="0"/>
        <v>17</v>
      </c>
      <c r="B27" s="683" t="s">
        <v>783</v>
      </c>
      <c r="C27" s="246">
        <f>C23*C25</f>
        <v>76.67795653445603</v>
      </c>
      <c r="D27" s="212" t="str">
        <f>"Line "&amp;A23&amp;" x Line "&amp;A25</f>
        <v>Line 13 x Line 15</v>
      </c>
      <c r="E27" s="210">
        <f t="shared" si="1"/>
        <v>17</v>
      </c>
    </row>
    <row r="28" spans="1:7" ht="17.25" thickTop="1" thickBot="1">
      <c r="A28" s="210">
        <f t="shared" si="0"/>
        <v>18</v>
      </c>
      <c r="B28" s="686"/>
      <c r="C28" s="661"/>
      <c r="D28" s="219"/>
      <c r="E28" s="210">
        <f t="shared" si="1"/>
        <v>18</v>
      </c>
    </row>
  </sheetData>
  <mergeCells count="5">
    <mergeCell ref="B2:D2"/>
    <mergeCell ref="B3:D3"/>
    <mergeCell ref="B4:D4"/>
    <mergeCell ref="B5:D5"/>
    <mergeCell ref="B6:D6"/>
  </mergeCells>
  <printOptions horizontalCentered="1"/>
  <pageMargins left="0.5" right="0.5" top="0.5" bottom="0.5" header="0.25" footer="0.25"/>
  <pageSetup scale="86" orientation="landscape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H85"/>
  <sheetViews>
    <sheetView zoomScale="80" zoomScaleNormal="80" zoomScalePageLayoutView="53" workbookViewId="0">
      <selection activeCell="J9" sqref="J9"/>
    </sheetView>
  </sheetViews>
  <sheetFormatPr defaultColWidth="8.5703125" defaultRowHeight="15.75"/>
  <cols>
    <col min="1" max="1" width="5.140625" style="89" customWidth="1"/>
    <col min="2" max="2" width="83" style="13" customWidth="1"/>
    <col min="3" max="3" width="16.85546875" style="13" customWidth="1"/>
    <col min="4" max="4" width="1.5703125" style="13" customWidth="1"/>
    <col min="5" max="5" width="38.5703125" style="13" customWidth="1"/>
    <col min="6" max="6" width="5.140625" style="89" customWidth="1"/>
    <col min="7" max="16384" width="8.5703125" style="13"/>
  </cols>
  <sheetData>
    <row r="1" spans="1:8">
      <c r="A1" s="104"/>
      <c r="B1" s="62"/>
      <c r="C1" s="67"/>
      <c r="D1" s="67"/>
      <c r="E1" s="76"/>
      <c r="F1" s="104"/>
    </row>
    <row r="2" spans="1:8">
      <c r="A2" s="104"/>
      <c r="B2" s="1331" t="s">
        <v>0</v>
      </c>
      <c r="C2" s="1374"/>
      <c r="D2" s="1374"/>
      <c r="E2" s="1374"/>
      <c r="F2" s="104"/>
    </row>
    <row r="3" spans="1:8">
      <c r="A3" s="104" t="s">
        <v>183</v>
      </c>
      <c r="B3" s="1331" t="s">
        <v>784</v>
      </c>
      <c r="C3" s="1374"/>
      <c r="D3" s="1374"/>
      <c r="E3" s="1374"/>
      <c r="F3" s="104" t="s">
        <v>183</v>
      </c>
    </row>
    <row r="4" spans="1:8">
      <c r="A4" s="104"/>
      <c r="B4" s="1375" t="str">
        <f>'A. Sec.1 - Direct Maintenance'!B5</f>
        <v>Base Period &amp; True-Up Period 12 - Months Ending December 31, 2025</v>
      </c>
      <c r="C4" s="1376"/>
      <c r="D4" s="1376"/>
      <c r="E4" s="1376"/>
      <c r="F4" s="104"/>
      <c r="H4" s="699"/>
    </row>
    <row r="5" spans="1:8">
      <c r="A5" s="104"/>
      <c r="B5" s="1361" t="s">
        <v>3</v>
      </c>
      <c r="C5" s="1374"/>
      <c r="D5" s="1374"/>
      <c r="E5" s="1374"/>
      <c r="F5" s="104"/>
    </row>
    <row r="6" spans="1:8">
      <c r="A6" s="104"/>
      <c r="B6" s="1107"/>
      <c r="C6" s="62"/>
      <c r="D6" s="62"/>
      <c r="E6" s="62"/>
      <c r="F6" s="104"/>
    </row>
    <row r="7" spans="1:8">
      <c r="A7" s="104" t="s">
        <v>4</v>
      </c>
      <c r="B7" s="62"/>
      <c r="C7" s="68"/>
      <c r="D7" s="68"/>
      <c r="E7" s="76"/>
      <c r="F7" s="104" t="s">
        <v>4</v>
      </c>
    </row>
    <row r="8" spans="1:8">
      <c r="A8" s="104" t="s">
        <v>5</v>
      </c>
      <c r="B8" s="62" t="s">
        <v>183</v>
      </c>
      <c r="C8" s="1093" t="s">
        <v>7</v>
      </c>
      <c r="D8" s="68"/>
      <c r="E8" s="1094" t="s">
        <v>8</v>
      </c>
      <c r="F8" s="104" t="s">
        <v>5</v>
      </c>
    </row>
    <row r="9" spans="1:8">
      <c r="A9" s="104"/>
      <c r="B9" s="20" t="s">
        <v>785</v>
      </c>
      <c r="C9" s="71"/>
      <c r="D9" s="68"/>
      <c r="E9" s="76"/>
      <c r="F9" s="104"/>
    </row>
    <row r="10" spans="1:8">
      <c r="A10" s="104"/>
      <c r="B10" s="70"/>
      <c r="C10" s="71"/>
      <c r="D10" s="68"/>
      <c r="E10" s="76"/>
      <c r="F10" s="104"/>
    </row>
    <row r="11" spans="1:8">
      <c r="A11" s="104">
        <v>1</v>
      </c>
      <c r="B11" s="20" t="s">
        <v>786</v>
      </c>
      <c r="C11" s="71"/>
      <c r="D11" s="71"/>
      <c r="E11" s="76"/>
      <c r="F11" s="104">
        <f>A11</f>
        <v>1</v>
      </c>
    </row>
    <row r="12" spans="1:8">
      <c r="A12" s="104">
        <f>A11+1</f>
        <v>2</v>
      </c>
      <c r="B12" s="17" t="s">
        <v>787</v>
      </c>
      <c r="C12" s="542">
        <f>C75</f>
        <v>6545008.8444606205</v>
      </c>
      <c r="D12" s="53"/>
      <c r="E12" s="69" t="str">
        <f>"Page 2; Line "&amp;A75</f>
        <v>Page 2; Line 16</v>
      </c>
      <c r="F12" s="104">
        <f>F11+1</f>
        <v>2</v>
      </c>
    </row>
    <row r="13" spans="1:8">
      <c r="A13" s="104">
        <f t="shared" ref="A13:A48" si="0">A12+1</f>
        <v>3</v>
      </c>
      <c r="B13" s="17" t="s">
        <v>195</v>
      </c>
      <c r="C13" s="298">
        <f>C76</f>
        <v>0</v>
      </c>
      <c r="D13" s="463"/>
      <c r="E13" s="69" t="str">
        <f>"Page 2; Line "&amp;A76</f>
        <v>Page 2; Line 17</v>
      </c>
      <c r="F13" s="104">
        <f t="shared" ref="F13:F48" si="1">F12+1</f>
        <v>3</v>
      </c>
    </row>
    <row r="14" spans="1:8">
      <c r="A14" s="104">
        <f t="shared" si="0"/>
        <v>4</v>
      </c>
      <c r="B14" s="17" t="s">
        <v>196</v>
      </c>
      <c r="C14" s="298">
        <f>C77</f>
        <v>15281.902857466128</v>
      </c>
      <c r="D14" s="463"/>
      <c r="E14" s="69" t="str">
        <f>"Page 2; Line "&amp;A77</f>
        <v>Page 2; Line 18</v>
      </c>
      <c r="F14" s="104">
        <f t="shared" si="1"/>
        <v>4</v>
      </c>
    </row>
    <row r="15" spans="1:8">
      <c r="A15" s="104">
        <f t="shared" si="0"/>
        <v>5</v>
      </c>
      <c r="B15" s="17" t="s">
        <v>788</v>
      </c>
      <c r="C15" s="1095">
        <f>C78</f>
        <v>121692.96646449366</v>
      </c>
      <c r="D15" s="463"/>
      <c r="E15" s="69" t="str">
        <f>"Page 2; Line "&amp;A78</f>
        <v>Page 2; Line 19</v>
      </c>
      <c r="F15" s="104">
        <f t="shared" si="1"/>
        <v>5</v>
      </c>
    </row>
    <row r="16" spans="1:8">
      <c r="A16" s="104">
        <f t="shared" si="0"/>
        <v>6</v>
      </c>
      <c r="B16" s="17" t="s">
        <v>789</v>
      </c>
      <c r="C16" s="1133">
        <f>SUM(C12:C15)</f>
        <v>6681983.7137825796</v>
      </c>
      <c r="D16" s="75"/>
      <c r="E16" s="69" t="str">
        <f>"Sum Lines "&amp;A12&amp;" thru "&amp;A15</f>
        <v>Sum Lines 2 thru 5</v>
      </c>
      <c r="F16" s="104">
        <f t="shared" si="1"/>
        <v>6</v>
      </c>
    </row>
    <row r="17" spans="1:6">
      <c r="A17" s="104">
        <f t="shared" si="0"/>
        <v>7</v>
      </c>
      <c r="B17" s="16"/>
      <c r="C17" s="552"/>
      <c r="D17" s="72"/>
      <c r="E17" s="76"/>
      <c r="F17" s="104">
        <f t="shared" si="1"/>
        <v>7</v>
      </c>
    </row>
    <row r="18" spans="1:6">
      <c r="A18" s="104">
        <f t="shared" si="0"/>
        <v>8</v>
      </c>
      <c r="B18" s="20" t="s">
        <v>790</v>
      </c>
      <c r="C18" s="552"/>
      <c r="D18" s="72"/>
      <c r="E18" s="76"/>
      <c r="F18" s="104">
        <f t="shared" si="1"/>
        <v>8</v>
      </c>
    </row>
    <row r="19" spans="1:6">
      <c r="A19" s="104">
        <f t="shared" si="0"/>
        <v>9</v>
      </c>
      <c r="B19" s="17" t="s">
        <v>791</v>
      </c>
      <c r="C19" s="553">
        <f>'Stmt AG'!E11</f>
        <v>2549.5695384615387</v>
      </c>
      <c r="D19" s="68"/>
      <c r="E19" s="69" t="str">
        <f>"Statement AG; Line "&amp;'Stmt AG'!A11</f>
        <v>Statement AG; Line 1</v>
      </c>
      <c r="F19" s="104">
        <f t="shared" si="1"/>
        <v>9</v>
      </c>
    </row>
    <row r="20" spans="1:6">
      <c r="A20" s="104">
        <f t="shared" si="0"/>
        <v>10</v>
      </c>
      <c r="B20" s="17" t="s">
        <v>792</v>
      </c>
      <c r="C20" s="729">
        <f>'Stmt Misc.'!E12</f>
        <v>0</v>
      </c>
      <c r="D20" s="68"/>
      <c r="E20" s="69" t="str">
        <f>"Statement Misc.; Line "&amp;'Stmt Misc.'!A12</f>
        <v>Statement Misc.; Line 3</v>
      </c>
      <c r="F20" s="104">
        <f t="shared" si="1"/>
        <v>10</v>
      </c>
    </row>
    <row r="21" spans="1:6">
      <c r="A21" s="104">
        <f t="shared" si="0"/>
        <v>11</v>
      </c>
      <c r="B21" s="17" t="s">
        <v>793</v>
      </c>
      <c r="C21" s="1134">
        <f>C19+C20</f>
        <v>2549.5695384615387</v>
      </c>
      <c r="D21" s="473"/>
      <c r="E21" s="69" t="str">
        <f>"Line "&amp;A19&amp;" + Line "&amp;A20</f>
        <v>Line 9 + Line 10</v>
      </c>
      <c r="F21" s="104">
        <f t="shared" si="1"/>
        <v>11</v>
      </c>
    </row>
    <row r="22" spans="1:6">
      <c r="A22" s="104">
        <f t="shared" si="0"/>
        <v>12</v>
      </c>
      <c r="B22" s="17"/>
      <c r="C22" s="554"/>
      <c r="D22" s="67"/>
      <c r="E22" s="76"/>
      <c r="F22" s="104">
        <f t="shared" si="1"/>
        <v>12</v>
      </c>
    </row>
    <row r="23" spans="1:6">
      <c r="A23" s="104">
        <f t="shared" si="0"/>
        <v>13</v>
      </c>
      <c r="B23" s="20" t="s">
        <v>794</v>
      </c>
      <c r="C23" s="552"/>
      <c r="D23" s="72"/>
      <c r="E23" s="76"/>
      <c r="F23" s="104">
        <f t="shared" si="1"/>
        <v>13</v>
      </c>
    </row>
    <row r="24" spans="1:6">
      <c r="A24" s="104">
        <f t="shared" si="0"/>
        <v>14</v>
      </c>
      <c r="B24" s="16" t="s">
        <v>795</v>
      </c>
      <c r="C24" s="555">
        <f>'Stmt AF'!I17</f>
        <v>-1176735.4241514937</v>
      </c>
      <c r="D24" s="68"/>
      <c r="E24" s="69" t="str">
        <f>"Statement AF; Line "&amp;'Stmt AF'!A17</f>
        <v>Statement AF; Line 7</v>
      </c>
      <c r="F24" s="104">
        <f t="shared" si="1"/>
        <v>14</v>
      </c>
    </row>
    <row r="25" spans="1:6">
      <c r="A25" s="104">
        <f t="shared" si="0"/>
        <v>15</v>
      </c>
      <c r="B25" s="16" t="s">
        <v>796</v>
      </c>
      <c r="C25" s="556">
        <f>'Stmt AF'!I21</f>
        <v>0</v>
      </c>
      <c r="D25" s="68"/>
      <c r="E25" s="69" t="str">
        <f>"Statement AF; Line "&amp;'Stmt AF'!A21</f>
        <v>Statement AF; Line 11</v>
      </c>
      <c r="F25" s="104">
        <f t="shared" si="1"/>
        <v>15</v>
      </c>
    </row>
    <row r="26" spans="1:6">
      <c r="A26" s="104">
        <f t="shared" si="0"/>
        <v>16</v>
      </c>
      <c r="B26" s="17" t="s">
        <v>797</v>
      </c>
      <c r="C26" s="1133">
        <f>SUM(C24:C25)</f>
        <v>-1176735.4241514937</v>
      </c>
      <c r="D26" s="75"/>
      <c r="E26" s="69" t="str">
        <f>"Line "&amp;A24&amp;" + Line "&amp;A25</f>
        <v>Line 14 + Line 15</v>
      </c>
      <c r="F26" s="104">
        <f t="shared" si="1"/>
        <v>16</v>
      </c>
    </row>
    <row r="27" spans="1:6">
      <c r="A27" s="104">
        <f t="shared" si="0"/>
        <v>17</v>
      </c>
      <c r="B27" s="62"/>
      <c r="C27" s="557"/>
      <c r="D27" s="73"/>
      <c r="E27" s="76"/>
      <c r="F27" s="104">
        <f t="shared" si="1"/>
        <v>17</v>
      </c>
    </row>
    <row r="28" spans="1:6">
      <c r="A28" s="104">
        <f t="shared" si="0"/>
        <v>18</v>
      </c>
      <c r="B28" s="20" t="s">
        <v>798</v>
      </c>
      <c r="C28" s="557"/>
      <c r="D28" s="73"/>
      <c r="E28" s="76"/>
      <c r="F28" s="104">
        <f t="shared" si="1"/>
        <v>18</v>
      </c>
    </row>
    <row r="29" spans="1:6">
      <c r="A29" s="104">
        <f t="shared" si="0"/>
        <v>19</v>
      </c>
      <c r="B29" s="17" t="s">
        <v>799</v>
      </c>
      <c r="C29" s="542">
        <f>'Stmt AL'!G15</f>
        <v>83336.685774034995</v>
      </c>
      <c r="D29" s="68"/>
      <c r="E29" s="69" t="str">
        <f>"Statement AL; Line "&amp;'Stmt AL'!A15</f>
        <v>Statement AL; Line 5</v>
      </c>
      <c r="F29" s="104">
        <f t="shared" si="1"/>
        <v>19</v>
      </c>
    </row>
    <row r="30" spans="1:6">
      <c r="A30" s="104">
        <f t="shared" si="0"/>
        <v>20</v>
      </c>
      <c r="B30" s="17" t="s">
        <v>800</v>
      </c>
      <c r="C30" s="298">
        <f>'Stmt AL'!G19</f>
        <v>32311.747497815431</v>
      </c>
      <c r="D30" s="68"/>
      <c r="E30" s="69" t="str">
        <f>"Statement AL; Line "&amp;'Stmt AL'!A19</f>
        <v>Statement AL; Line 9</v>
      </c>
      <c r="F30" s="104">
        <f t="shared" si="1"/>
        <v>20</v>
      </c>
    </row>
    <row r="31" spans="1:6">
      <c r="A31" s="104">
        <f t="shared" si="0"/>
        <v>21</v>
      </c>
      <c r="B31" s="17" t="s">
        <v>801</v>
      </c>
      <c r="C31" s="1095">
        <f>'Stmt AL'!E29</f>
        <v>14100.851670807704</v>
      </c>
      <c r="D31" s="68"/>
      <c r="E31" s="69" t="str">
        <f>"Statement AL; Line "&amp;'Stmt AL'!A29</f>
        <v>Statement AL; Line 19</v>
      </c>
      <c r="F31" s="104">
        <f t="shared" si="1"/>
        <v>21</v>
      </c>
    </row>
    <row r="32" spans="1:6">
      <c r="A32" s="104">
        <f t="shared" si="0"/>
        <v>22</v>
      </c>
      <c r="B32" s="17" t="s">
        <v>802</v>
      </c>
      <c r="C32" s="1133">
        <f>SUM(C29:C31)</f>
        <v>129749.28494265814</v>
      </c>
      <c r="D32" s="75"/>
      <c r="E32" s="69" t="str">
        <f>"Sum Lines "&amp;A29&amp;" thru "&amp;A31</f>
        <v>Sum Lines 19 thru 21</v>
      </c>
      <c r="F32" s="104">
        <f t="shared" si="1"/>
        <v>22</v>
      </c>
    </row>
    <row r="33" spans="1:6">
      <c r="A33" s="104">
        <f t="shared" si="0"/>
        <v>23</v>
      </c>
      <c r="B33" s="57"/>
      <c r="C33" s="558"/>
      <c r="D33" s="74"/>
      <c r="E33" s="76"/>
      <c r="F33" s="104">
        <f t="shared" si="1"/>
        <v>23</v>
      </c>
    </row>
    <row r="34" spans="1:6">
      <c r="A34" s="104">
        <f t="shared" si="0"/>
        <v>24</v>
      </c>
      <c r="B34" s="17" t="s">
        <v>803</v>
      </c>
      <c r="C34" s="1096">
        <f>'Stmt Misc.'!E14</f>
        <v>0</v>
      </c>
      <c r="D34" s="68"/>
      <c r="E34" s="69" t="str">
        <f>"Statement Misc.; Line "&amp;'Stmt Misc.'!A14</f>
        <v>Statement Misc.; Line 5</v>
      </c>
      <c r="F34" s="104">
        <f t="shared" si="1"/>
        <v>24</v>
      </c>
    </row>
    <row r="35" spans="1:6">
      <c r="A35" s="104">
        <f t="shared" si="0"/>
        <v>25</v>
      </c>
      <c r="B35" s="17"/>
      <c r="C35" s="558"/>
      <c r="D35" s="74"/>
      <c r="E35" s="76"/>
      <c r="F35" s="104">
        <f t="shared" si="1"/>
        <v>25</v>
      </c>
    </row>
    <row r="36" spans="1:6" ht="16.5" thickBot="1">
      <c r="A36" s="104">
        <f t="shared" si="0"/>
        <v>26</v>
      </c>
      <c r="B36" s="17" t="s">
        <v>804</v>
      </c>
      <c r="C36" s="1019">
        <f>C16+C21+C26+C32+C34</f>
        <v>5637547.1441122061</v>
      </c>
      <c r="D36" s="75"/>
      <c r="E36" s="69" t="str">
        <f>"Sum Lines "&amp;A16&amp;", "&amp;A21&amp;", "&amp;A26&amp;", "&amp;A32&amp;", "&amp;A34</f>
        <v>Sum Lines 6, 11, 16, 22, 24</v>
      </c>
      <c r="F36" s="104">
        <f t="shared" si="1"/>
        <v>26</v>
      </c>
    </row>
    <row r="37" spans="1:6" ht="16.5" thickTop="1">
      <c r="A37" s="104">
        <f t="shared" si="0"/>
        <v>27</v>
      </c>
      <c r="B37" s="57"/>
      <c r="C37" s="559"/>
      <c r="D37" s="75"/>
      <c r="E37" s="76"/>
      <c r="F37" s="104">
        <f t="shared" si="1"/>
        <v>27</v>
      </c>
    </row>
    <row r="38" spans="1:6">
      <c r="A38" s="104">
        <f t="shared" si="0"/>
        <v>28</v>
      </c>
      <c r="B38" s="20" t="s">
        <v>805</v>
      </c>
      <c r="C38" s="559"/>
      <c r="D38" s="75"/>
      <c r="E38" s="76"/>
      <c r="F38" s="104">
        <f t="shared" si="1"/>
        <v>28</v>
      </c>
    </row>
    <row r="39" spans="1:6">
      <c r="A39" s="104">
        <f t="shared" si="0"/>
        <v>29</v>
      </c>
      <c r="B39" s="17" t="s">
        <v>806</v>
      </c>
      <c r="C39" s="750">
        <v>0</v>
      </c>
      <c r="D39" s="749"/>
      <c r="E39" s="69" t="s">
        <v>301</v>
      </c>
      <c r="F39" s="104">
        <f t="shared" si="1"/>
        <v>29</v>
      </c>
    </row>
    <row r="40" spans="1:6">
      <c r="A40" s="104">
        <f t="shared" si="0"/>
        <v>30</v>
      </c>
      <c r="B40" s="17" t="s">
        <v>807</v>
      </c>
      <c r="C40" s="766">
        <v>0</v>
      </c>
      <c r="D40" s="68"/>
      <c r="E40" s="69" t="s">
        <v>301</v>
      </c>
      <c r="F40" s="104">
        <f t="shared" si="1"/>
        <v>30</v>
      </c>
    </row>
    <row r="41" spans="1:6">
      <c r="A41" s="104">
        <f t="shared" si="0"/>
        <v>31</v>
      </c>
      <c r="B41" s="16" t="s">
        <v>808</v>
      </c>
      <c r="C41" s="1135">
        <f>C39+C40</f>
        <v>0</v>
      </c>
      <c r="D41" s="75"/>
      <c r="E41" s="69" t="str">
        <f>"Line "&amp;A39&amp;" + Line "&amp;A40</f>
        <v>Line 29 + Line 30</v>
      </c>
      <c r="F41" s="104">
        <f t="shared" si="1"/>
        <v>31</v>
      </c>
    </row>
    <row r="42" spans="1:6">
      <c r="A42" s="104">
        <f t="shared" si="0"/>
        <v>32</v>
      </c>
      <c r="B42" s="57"/>
      <c r="C42" s="559"/>
      <c r="D42" s="75"/>
      <c r="E42" s="76"/>
      <c r="F42" s="104">
        <f t="shared" si="1"/>
        <v>32</v>
      </c>
    </row>
    <row r="43" spans="1:6">
      <c r="A43" s="104">
        <f t="shared" si="0"/>
        <v>33</v>
      </c>
      <c r="B43" s="20" t="s">
        <v>809</v>
      </c>
      <c r="C43" s="559"/>
      <c r="D43" s="75"/>
      <c r="E43" s="76"/>
      <c r="F43" s="104">
        <f t="shared" si="1"/>
        <v>33</v>
      </c>
    </row>
    <row r="44" spans="1:6">
      <c r="A44" s="104">
        <f t="shared" si="0"/>
        <v>34</v>
      </c>
      <c r="B44" s="17" t="s">
        <v>810</v>
      </c>
      <c r="C44" s="750">
        <v>0</v>
      </c>
      <c r="D44" s="68"/>
      <c r="E44" s="69" t="s">
        <v>301</v>
      </c>
      <c r="F44" s="104">
        <f t="shared" si="1"/>
        <v>34</v>
      </c>
    </row>
    <row r="45" spans="1:6">
      <c r="A45" s="104">
        <f t="shared" si="0"/>
        <v>35</v>
      </c>
      <c r="B45" s="16" t="s">
        <v>811</v>
      </c>
      <c r="C45" s="1097">
        <v>0</v>
      </c>
      <c r="D45" s="68"/>
      <c r="E45" s="69" t="s">
        <v>301</v>
      </c>
      <c r="F45" s="104">
        <f t="shared" si="1"/>
        <v>35</v>
      </c>
    </row>
    <row r="46" spans="1:6">
      <c r="A46" s="104">
        <f t="shared" si="0"/>
        <v>36</v>
      </c>
      <c r="B46" s="16" t="s">
        <v>812</v>
      </c>
      <c r="C46" s="1135">
        <f>C44+C45</f>
        <v>0</v>
      </c>
      <c r="D46" s="75"/>
      <c r="E46" s="69" t="str">
        <f>"Line "&amp;A44&amp;" + Line "&amp;A45</f>
        <v>Line 34 + Line 35</v>
      </c>
      <c r="F46" s="104">
        <f t="shared" si="1"/>
        <v>36</v>
      </c>
    </row>
    <row r="47" spans="1:6">
      <c r="A47" s="104">
        <f t="shared" si="0"/>
        <v>37</v>
      </c>
      <c r="B47" s="57"/>
      <c r="C47" s="559"/>
      <c r="D47" s="75"/>
      <c r="E47" s="76"/>
      <c r="F47" s="104">
        <f t="shared" si="1"/>
        <v>37</v>
      </c>
    </row>
    <row r="48" spans="1:6" ht="16.5" thickBot="1">
      <c r="A48" s="104">
        <f t="shared" si="0"/>
        <v>38</v>
      </c>
      <c r="B48" s="20" t="s">
        <v>813</v>
      </c>
      <c r="C48" s="1020">
        <v>0</v>
      </c>
      <c r="D48" s="68"/>
      <c r="E48" s="69" t="s">
        <v>301</v>
      </c>
      <c r="F48" s="104">
        <f t="shared" si="1"/>
        <v>38</v>
      </c>
    </row>
    <row r="49" spans="1:8" ht="16.5" thickTop="1">
      <c r="A49" s="104"/>
      <c r="B49" s="57"/>
      <c r="C49" s="559"/>
      <c r="D49" s="75"/>
      <c r="E49" s="76"/>
      <c r="F49" s="104"/>
    </row>
    <row r="50" spans="1:8">
      <c r="A50" s="104"/>
      <c r="B50" s="76"/>
      <c r="C50" s="62"/>
      <c r="D50" s="62"/>
      <c r="E50" s="62"/>
      <c r="F50" s="104"/>
    </row>
    <row r="51" spans="1:8">
      <c r="A51" s="104"/>
      <c r="B51" s="1331" t="str">
        <f>B2</f>
        <v>SAN DIEGO GAS &amp; ELECTRIC COMPANY</v>
      </c>
      <c r="C51" s="1374"/>
      <c r="D51" s="1374"/>
      <c r="E51" s="1374"/>
      <c r="F51" s="104"/>
    </row>
    <row r="52" spans="1:8">
      <c r="A52" s="104"/>
      <c r="B52" s="1331" t="str">
        <f>B3</f>
        <v xml:space="preserve">Derivation of End Use Transmission Rate Base </v>
      </c>
      <c r="C52" s="1374"/>
      <c r="D52" s="1374"/>
      <c r="E52" s="1374"/>
      <c r="F52" s="104"/>
    </row>
    <row r="53" spans="1:8">
      <c r="A53" s="104"/>
      <c r="B53" s="1375" t="str">
        <f>B4</f>
        <v>Base Period &amp; True-Up Period 12 - Months Ending December 31, 2025</v>
      </c>
      <c r="C53" s="1376"/>
      <c r="D53" s="1376"/>
      <c r="E53" s="1376"/>
      <c r="F53" s="104"/>
    </row>
    <row r="54" spans="1:8">
      <c r="A54" s="104"/>
      <c r="B54" s="1361" t="s">
        <v>3</v>
      </c>
      <c r="C54" s="1374"/>
      <c r="D54" s="1374"/>
      <c r="E54" s="1374"/>
      <c r="F54" s="104"/>
    </row>
    <row r="55" spans="1:8">
      <c r="A55" s="104"/>
      <c r="B55" s="1107"/>
      <c r="C55" s="62"/>
      <c r="D55" s="62"/>
      <c r="E55" s="62"/>
      <c r="F55" s="104"/>
    </row>
    <row r="56" spans="1:8">
      <c r="A56" s="104" t="s">
        <v>4</v>
      </c>
      <c r="B56" s="1107"/>
      <c r="C56" s="62"/>
      <c r="D56" s="62"/>
      <c r="E56" s="62"/>
      <c r="F56" s="104"/>
    </row>
    <row r="57" spans="1:8">
      <c r="A57" s="104" t="s">
        <v>5</v>
      </c>
      <c r="B57" s="1107"/>
      <c r="C57" s="62"/>
      <c r="D57" s="62"/>
      <c r="E57" s="62"/>
      <c r="F57" s="104"/>
    </row>
    <row r="58" spans="1:8">
      <c r="A58" s="104"/>
      <c r="B58" s="20" t="s">
        <v>814</v>
      </c>
      <c r="C58" s="62"/>
      <c r="D58" s="62"/>
      <c r="E58" s="62"/>
      <c r="F58" s="104"/>
    </row>
    <row r="59" spans="1:8">
      <c r="A59" s="104"/>
      <c r="B59" s="70"/>
      <c r="C59" s="68"/>
      <c r="D59" s="68"/>
      <c r="E59" s="76"/>
      <c r="F59" s="104"/>
    </row>
    <row r="60" spans="1:8">
      <c r="A60" s="104">
        <v>1</v>
      </c>
      <c r="B60" s="20" t="s">
        <v>815</v>
      </c>
      <c r="C60" s="68"/>
      <c r="D60" s="68"/>
      <c r="E60" s="76"/>
      <c r="F60" s="104">
        <f t="shared" ref="F60:F84" si="2">A60</f>
        <v>1</v>
      </c>
    </row>
    <row r="61" spans="1:8">
      <c r="A61" s="104">
        <v>2</v>
      </c>
      <c r="B61" s="17" t="s">
        <v>787</v>
      </c>
      <c r="C61" s="560">
        <f>'Stmt AD'!I21</f>
        <v>9033668.2530016713</v>
      </c>
      <c r="D61" s="68"/>
      <c r="E61" s="69" t="str">
        <f>"Statement AD; Line "&amp;'Stmt AD'!A21</f>
        <v>Statement AD; Line 11</v>
      </c>
      <c r="F61" s="104">
        <f t="shared" si="2"/>
        <v>2</v>
      </c>
      <c r="G61" s="90"/>
      <c r="H61" s="91"/>
    </row>
    <row r="62" spans="1:8">
      <c r="A62" s="104">
        <v>3</v>
      </c>
      <c r="B62" s="17" t="s">
        <v>816</v>
      </c>
      <c r="C62" s="561">
        <f>'Stmt AD'!I37</f>
        <v>0</v>
      </c>
      <c r="D62" s="68"/>
      <c r="E62" s="69" t="str">
        <f>"Statement AD; Line "&amp;'Stmt AD'!A37</f>
        <v>Statement AD; Line 27</v>
      </c>
      <c r="F62" s="104">
        <f t="shared" si="2"/>
        <v>3</v>
      </c>
      <c r="G62" s="90"/>
      <c r="H62" s="91"/>
    </row>
    <row r="63" spans="1:8">
      <c r="A63" s="104">
        <v>4</v>
      </c>
      <c r="B63" s="17" t="s">
        <v>196</v>
      </c>
      <c r="C63" s="561">
        <f>'Stmt AD'!I39</f>
        <v>35423.558275459945</v>
      </c>
      <c r="D63" s="68"/>
      <c r="E63" s="69" t="str">
        <f>"Statement AD; Line "&amp;'Stmt AD'!A39</f>
        <v>Statement AD; Line 29</v>
      </c>
      <c r="F63" s="104">
        <f t="shared" si="2"/>
        <v>4</v>
      </c>
      <c r="G63" s="90"/>
      <c r="H63" s="92"/>
    </row>
    <row r="64" spans="1:8">
      <c r="A64" s="104">
        <v>5</v>
      </c>
      <c r="B64" s="17" t="s">
        <v>788</v>
      </c>
      <c r="C64" s="1098">
        <f>'Stmt AD'!I41</f>
        <v>226898.12192461526</v>
      </c>
      <c r="D64" s="68"/>
      <c r="E64" s="69" t="str">
        <f>"Statement AD; Line "&amp;'Stmt AD'!A41</f>
        <v>Statement AD; Line 31</v>
      </c>
      <c r="F64" s="104">
        <f t="shared" si="2"/>
        <v>5</v>
      </c>
      <c r="G64" s="91"/>
      <c r="H64" s="91"/>
    </row>
    <row r="65" spans="1:8">
      <c r="A65" s="104">
        <v>6</v>
      </c>
      <c r="B65" s="17" t="s">
        <v>817</v>
      </c>
      <c r="C65" s="1133">
        <f>SUM(C61:C64)</f>
        <v>9295989.9332017452</v>
      </c>
      <c r="D65" s="75"/>
      <c r="E65" s="69" t="str">
        <f>"Sum Lines "&amp;A61&amp;" thru "&amp;A64</f>
        <v>Sum Lines 2 thru 5</v>
      </c>
      <c r="F65" s="104">
        <f t="shared" si="2"/>
        <v>6</v>
      </c>
      <c r="G65" s="90"/>
      <c r="H65" s="91"/>
    </row>
    <row r="66" spans="1:8">
      <c r="A66" s="104">
        <v>7</v>
      </c>
      <c r="B66" s="16"/>
      <c r="C66" s="562"/>
      <c r="D66" s="68"/>
      <c r="E66" s="76"/>
      <c r="F66" s="104">
        <f t="shared" si="2"/>
        <v>7</v>
      </c>
      <c r="G66" s="91"/>
      <c r="H66" s="91"/>
    </row>
    <row r="67" spans="1:8">
      <c r="A67" s="104">
        <v>8</v>
      </c>
      <c r="B67" s="19" t="s">
        <v>818</v>
      </c>
      <c r="C67" s="562"/>
      <c r="D67" s="68"/>
      <c r="E67" s="76"/>
      <c r="F67" s="104">
        <f t="shared" si="2"/>
        <v>8</v>
      </c>
      <c r="G67" s="91"/>
      <c r="H67" s="91"/>
    </row>
    <row r="68" spans="1:8">
      <c r="A68" s="104">
        <v>9</v>
      </c>
      <c r="B68" s="16" t="s">
        <v>819</v>
      </c>
      <c r="C68" s="560">
        <f>'Stmt AE'!I11</f>
        <v>2488659.4085410507</v>
      </c>
      <c r="D68" s="68"/>
      <c r="E68" s="69" t="str">
        <f>"Statement AE; Line "&amp;'Stmt AE'!A11</f>
        <v>Statement AE; Line 1</v>
      </c>
      <c r="F68" s="104">
        <f t="shared" si="2"/>
        <v>9</v>
      </c>
      <c r="G68" s="91"/>
      <c r="H68" s="91"/>
    </row>
    <row r="69" spans="1:8">
      <c r="A69" s="104">
        <v>10</v>
      </c>
      <c r="B69" s="16" t="s">
        <v>296</v>
      </c>
      <c r="C69" s="561">
        <f>'Stmt AE'!I21</f>
        <v>0</v>
      </c>
      <c r="D69" s="68"/>
      <c r="E69" s="69" t="str">
        <f>"Statement AE; Line "&amp;'Stmt AE'!A21</f>
        <v>Statement AE; Line 11</v>
      </c>
      <c r="F69" s="104">
        <f t="shared" si="2"/>
        <v>10</v>
      </c>
      <c r="G69" s="91"/>
      <c r="H69" s="91"/>
    </row>
    <row r="70" spans="1:8">
      <c r="A70" s="104">
        <v>11</v>
      </c>
      <c r="B70" s="16" t="s">
        <v>820</v>
      </c>
      <c r="C70" s="561">
        <f>'Stmt AE'!I23</f>
        <v>20141.655417993818</v>
      </c>
      <c r="D70" s="68"/>
      <c r="E70" s="69" t="str">
        <f>"Statement AE; Line "&amp;'Stmt AE'!A23</f>
        <v>Statement AE; Line 13</v>
      </c>
      <c r="F70" s="104">
        <f t="shared" si="2"/>
        <v>11</v>
      </c>
      <c r="G70" s="91"/>
      <c r="H70" s="91"/>
    </row>
    <row r="71" spans="1:8">
      <c r="A71" s="104">
        <v>12</v>
      </c>
      <c r="B71" s="16" t="s">
        <v>821</v>
      </c>
      <c r="C71" s="1098">
        <f>'Stmt AE'!I25</f>
        <v>105205.1554601216</v>
      </c>
      <c r="D71" s="68"/>
      <c r="E71" s="69" t="str">
        <f>"Statement AE; Line "&amp;'Stmt AE'!A25</f>
        <v>Statement AE; Line 15</v>
      </c>
      <c r="F71" s="104">
        <f t="shared" si="2"/>
        <v>12</v>
      </c>
      <c r="G71" s="91"/>
      <c r="H71" s="91"/>
    </row>
    <row r="72" spans="1:8">
      <c r="A72" s="104">
        <v>13</v>
      </c>
      <c r="B72" s="475" t="s">
        <v>299</v>
      </c>
      <c r="C72" s="1133">
        <f>SUM(C68:C71)</f>
        <v>2614006.219419166</v>
      </c>
      <c r="D72" s="75"/>
      <c r="E72" s="69" t="str">
        <f>"Sum Lines "&amp;A68&amp;" thru "&amp;A71</f>
        <v>Sum Lines 9 thru 12</v>
      </c>
      <c r="F72" s="104">
        <f t="shared" si="2"/>
        <v>13</v>
      </c>
      <c r="G72" s="91"/>
      <c r="H72" s="91"/>
    </row>
    <row r="73" spans="1:8">
      <c r="A73" s="104">
        <v>14</v>
      </c>
      <c r="B73" s="475"/>
      <c r="C73" s="557"/>
      <c r="D73" s="73"/>
      <c r="E73" s="76"/>
      <c r="F73" s="104">
        <f t="shared" si="2"/>
        <v>14</v>
      </c>
      <c r="G73" s="91"/>
      <c r="H73" s="91"/>
    </row>
    <row r="74" spans="1:8">
      <c r="A74" s="104">
        <v>15</v>
      </c>
      <c r="B74" s="20" t="s">
        <v>786</v>
      </c>
      <c r="C74" s="557"/>
      <c r="D74" s="73"/>
      <c r="E74" s="76"/>
      <c r="F74" s="104">
        <f t="shared" si="2"/>
        <v>15</v>
      </c>
      <c r="G74" s="91"/>
      <c r="H74" s="91"/>
    </row>
    <row r="75" spans="1:8">
      <c r="A75" s="104">
        <v>16</v>
      </c>
      <c r="B75" s="17" t="s">
        <v>787</v>
      </c>
      <c r="C75" s="563">
        <f>C61-C68</f>
        <v>6545008.8444606205</v>
      </c>
      <c r="D75" s="77"/>
      <c r="E75" s="69" t="str">
        <f>"Line "&amp;A61&amp;" Minus Line "&amp;A68</f>
        <v>Line 2 Minus Line 9</v>
      </c>
      <c r="F75" s="104">
        <f t="shared" si="2"/>
        <v>16</v>
      </c>
      <c r="G75" s="91"/>
      <c r="H75" s="91"/>
    </row>
    <row r="76" spans="1:8">
      <c r="A76" s="104">
        <v>17</v>
      </c>
      <c r="B76" s="17" t="s">
        <v>195</v>
      </c>
      <c r="C76" s="564">
        <f>C62-C69</f>
        <v>0</v>
      </c>
      <c r="D76" s="78"/>
      <c r="E76" s="69" t="str">
        <f>"Line "&amp;A62&amp;" Minus Line "&amp;A69</f>
        <v>Line 3 Minus Line 10</v>
      </c>
      <c r="F76" s="104">
        <f t="shared" si="2"/>
        <v>17</v>
      </c>
      <c r="G76" s="91"/>
      <c r="H76" s="91"/>
    </row>
    <row r="77" spans="1:8">
      <c r="A77" s="104">
        <v>18</v>
      </c>
      <c r="B77" s="17" t="s">
        <v>196</v>
      </c>
      <c r="C77" s="564">
        <f>C63-C70</f>
        <v>15281.902857466128</v>
      </c>
      <c r="D77" s="78"/>
      <c r="E77" s="69" t="str">
        <f>"Line "&amp;A63&amp;" Minus Line "&amp;A70</f>
        <v>Line 4 Minus Line 11</v>
      </c>
      <c r="F77" s="104">
        <f t="shared" si="2"/>
        <v>18</v>
      </c>
    </row>
    <row r="78" spans="1:8">
      <c r="A78" s="104">
        <v>19</v>
      </c>
      <c r="B78" s="17" t="s">
        <v>788</v>
      </c>
      <c r="C78" s="1099">
        <f>C64-C71</f>
        <v>121692.96646449366</v>
      </c>
      <c r="D78" s="474"/>
      <c r="E78" s="69" t="str">
        <f>"Line "&amp;A64&amp;" Minus Line "&amp;A71</f>
        <v>Line 5 Minus Line 12</v>
      </c>
      <c r="F78" s="104">
        <f t="shared" si="2"/>
        <v>19</v>
      </c>
    </row>
    <row r="79" spans="1:8" ht="16.5" thickBot="1">
      <c r="A79" s="104">
        <v>20</v>
      </c>
      <c r="B79" s="16" t="s">
        <v>789</v>
      </c>
      <c r="C79" s="1100">
        <f>SUM(C75:C78)</f>
        <v>6681983.7137825796</v>
      </c>
      <c r="D79" s="75"/>
      <c r="E79" s="69" t="str">
        <f>"Sum Lines "&amp;A75&amp;" thru "&amp;A78</f>
        <v>Sum Lines 16 thru 19</v>
      </c>
      <c r="F79" s="104">
        <f t="shared" si="2"/>
        <v>20</v>
      </c>
    </row>
    <row r="80" spans="1:8" ht="16.5" thickTop="1">
      <c r="A80" s="104">
        <v>21</v>
      </c>
      <c r="B80" s="57"/>
      <c r="C80" s="75"/>
      <c r="D80" s="75"/>
      <c r="E80" s="76"/>
      <c r="F80" s="104">
        <f t="shared" si="2"/>
        <v>21</v>
      </c>
    </row>
    <row r="81" spans="1:6">
      <c r="A81" s="104">
        <v>22</v>
      </c>
      <c r="B81" s="20" t="s">
        <v>822</v>
      </c>
      <c r="C81" s="75"/>
      <c r="D81" s="75"/>
      <c r="E81" s="76"/>
      <c r="F81" s="104">
        <f t="shared" si="2"/>
        <v>22</v>
      </c>
    </row>
    <row r="82" spans="1:6">
      <c r="A82" s="104">
        <v>23</v>
      </c>
      <c r="B82" s="17" t="s">
        <v>823</v>
      </c>
      <c r="C82" s="750">
        <v>0</v>
      </c>
      <c r="D82" s="75"/>
      <c r="E82" s="69" t="s">
        <v>301</v>
      </c>
      <c r="F82" s="104">
        <f t="shared" si="2"/>
        <v>23</v>
      </c>
    </row>
    <row r="83" spans="1:6">
      <c r="A83" s="104">
        <v>24</v>
      </c>
      <c r="B83" s="16" t="s">
        <v>824</v>
      </c>
      <c r="C83" s="1097">
        <v>0</v>
      </c>
      <c r="D83" s="75"/>
      <c r="E83" s="69" t="s">
        <v>301</v>
      </c>
      <c r="F83" s="104">
        <f t="shared" si="2"/>
        <v>24</v>
      </c>
    </row>
    <row r="84" spans="1:6" ht="16.5" thickBot="1">
      <c r="A84" s="104">
        <v>25</v>
      </c>
      <c r="B84" s="17" t="s">
        <v>825</v>
      </c>
      <c r="C84" s="1019">
        <f>C82-C83</f>
        <v>0</v>
      </c>
      <c r="D84" s="75"/>
      <c r="E84" s="69" t="str">
        <f>"Line "&amp;A82&amp;" Minus Line "&amp;A83</f>
        <v>Line 23 Minus Line 24</v>
      </c>
      <c r="F84" s="104">
        <f t="shared" si="2"/>
        <v>25</v>
      </c>
    </row>
    <row r="85" spans="1:6" ht="16.5" thickTop="1">
      <c r="A85" s="104"/>
    </row>
  </sheetData>
  <mergeCells count="8">
    <mergeCell ref="B54:E54"/>
    <mergeCell ref="B51:E51"/>
    <mergeCell ref="B52:E52"/>
    <mergeCell ref="B53:E53"/>
    <mergeCell ref="B2:E2"/>
    <mergeCell ref="B3:E3"/>
    <mergeCell ref="B4:E4"/>
    <mergeCell ref="B5:E5"/>
  </mergeCells>
  <printOptions horizontalCentered="1"/>
  <pageMargins left="0.5" right="0.5" top="0.5" bottom="0.5" header="0.25" footer="0.25"/>
  <pageSetup scale="63" fitToHeight="0" orientation="portrait" r:id="rId1"/>
  <headerFooter scaleWithDoc="0">
    <oddFooter>&amp;C&amp;"Times New Roman,Regular"&amp;10&amp;A
Page &amp;P of 2</oddFooter>
    <evenFooter>&amp;C&amp;"Times New Roman,Regular"&amp;10&amp;A
Page 1 of 2</evenFooter>
  </headerFooter>
  <rowBreaks count="1" manualBreakCount="1">
    <brk id="49" max="5" man="1"/>
  </rowBreaks>
  <customProperties>
    <customPr name="_pios_id" r:id="rId2"/>
  </customPropertie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6FA1-8676-4431-815B-9111972684D6}">
  <sheetPr>
    <pageSetUpPr fitToPage="1"/>
  </sheetPr>
  <dimension ref="A1:J20"/>
  <sheetViews>
    <sheetView zoomScale="80" zoomScaleNormal="80" zoomScaleSheetLayoutView="70" workbookViewId="0">
      <selection activeCell="J32" sqref="J32"/>
    </sheetView>
  </sheetViews>
  <sheetFormatPr defaultColWidth="8.85546875" defaultRowHeight="15.75"/>
  <cols>
    <col min="1" max="1" width="5.42578125" style="210" customWidth="1"/>
    <col min="2" max="2" width="50.85546875" style="190" customWidth="1"/>
    <col min="3" max="3" width="21.42578125" style="190" customWidth="1"/>
    <col min="4" max="4" width="1.5703125" style="190" customWidth="1"/>
    <col min="5" max="5" width="16.85546875" style="190" customWidth="1"/>
    <col min="6" max="6" width="1.5703125" style="190" customWidth="1"/>
    <col min="7" max="7" width="34.5703125" style="190" customWidth="1"/>
    <col min="8" max="8" width="5.42578125" style="190" customWidth="1"/>
    <col min="9" max="9" width="8.85546875" style="190"/>
    <col min="10" max="10" width="20.42578125" style="190" bestFit="1" customWidth="1"/>
    <col min="11" max="16384" width="8.85546875" style="190"/>
  </cols>
  <sheetData>
    <row r="1" spans="1:10">
      <c r="E1" s="325"/>
      <c r="F1" s="325"/>
      <c r="G1" s="210"/>
      <c r="H1" s="210"/>
    </row>
    <row r="2" spans="1:10">
      <c r="B2" s="1344" t="s">
        <v>0</v>
      </c>
      <c r="C2" s="1344"/>
      <c r="D2" s="1344"/>
      <c r="E2" s="1344"/>
      <c r="F2" s="1344"/>
      <c r="G2" s="1344"/>
      <c r="H2" s="210"/>
    </row>
    <row r="3" spans="1:10">
      <c r="B3" s="1344" t="s">
        <v>826</v>
      </c>
      <c r="C3" s="1344"/>
      <c r="D3" s="1344"/>
      <c r="E3" s="1377"/>
      <c r="F3" s="1377"/>
      <c r="G3" s="1377"/>
      <c r="H3" s="210"/>
    </row>
    <row r="4" spans="1:10">
      <c r="B4" s="1346" t="str">
        <f>'A. Sec.1 - Direct Maintenance'!B5</f>
        <v>Base Period &amp; True-Up Period 12 - Months Ending December 31, 2025</v>
      </c>
      <c r="C4" s="1346"/>
      <c r="D4" s="1346"/>
      <c r="E4" s="1346"/>
      <c r="F4" s="1346"/>
      <c r="G4" s="1346"/>
      <c r="H4" s="210"/>
      <c r="J4" s="1174"/>
    </row>
    <row r="5" spans="1:10">
      <c r="B5" s="1342" t="s">
        <v>3</v>
      </c>
      <c r="C5" s="1357"/>
      <c r="D5" s="1357"/>
      <c r="E5" s="1357"/>
      <c r="F5" s="1357"/>
      <c r="G5" s="1357"/>
      <c r="H5" s="210"/>
    </row>
    <row r="6" spans="1:10">
      <c r="B6" s="210"/>
      <c r="C6" s="210"/>
      <c r="D6" s="210"/>
      <c r="E6" s="210"/>
      <c r="F6" s="210"/>
      <c r="G6" s="210"/>
      <c r="H6" s="210"/>
    </row>
    <row r="7" spans="1:10">
      <c r="A7" s="210" t="s">
        <v>4</v>
      </c>
      <c r="B7" s="728"/>
      <c r="C7" s="210" t="s">
        <v>186</v>
      </c>
      <c r="D7" s="470"/>
      <c r="E7" s="470"/>
      <c r="F7" s="470"/>
      <c r="G7" s="210"/>
      <c r="H7" s="210" t="s">
        <v>4</v>
      </c>
    </row>
    <row r="8" spans="1:10">
      <c r="A8" s="210" t="s">
        <v>5</v>
      </c>
      <c r="B8" s="210"/>
      <c r="C8" s="844" t="s">
        <v>188</v>
      </c>
      <c r="D8" s="470"/>
      <c r="E8" s="844" t="s">
        <v>7</v>
      </c>
      <c r="F8" s="470"/>
      <c r="G8" s="844" t="s">
        <v>8</v>
      </c>
      <c r="H8" s="210" t="s">
        <v>5</v>
      </c>
    </row>
    <row r="9" spans="1:10">
      <c r="C9" s="210"/>
      <c r="D9" s="210"/>
      <c r="F9" s="470"/>
      <c r="H9" s="210"/>
      <c r="J9" s="341"/>
    </row>
    <row r="10" spans="1:10" ht="16.5" thickBot="1">
      <c r="A10" s="210">
        <v>1</v>
      </c>
      <c r="B10" s="348" t="s">
        <v>827</v>
      </c>
      <c r="C10" s="210"/>
      <c r="D10" s="210"/>
      <c r="E10" s="1020">
        <v>0</v>
      </c>
      <c r="F10" s="470"/>
      <c r="G10" s="210" t="s">
        <v>301</v>
      </c>
      <c r="H10" s="210">
        <f>A10</f>
        <v>1</v>
      </c>
    </row>
    <row r="11" spans="1:10" ht="16.5" thickTop="1">
      <c r="A11" s="210">
        <f t="shared" ref="A11:A16" si="0">A10+1</f>
        <v>2</v>
      </c>
      <c r="C11" s="210"/>
      <c r="D11" s="210"/>
      <c r="F11" s="470"/>
      <c r="H11" s="104">
        <f>H10+1</f>
        <v>2</v>
      </c>
    </row>
    <row r="12" spans="1:10" ht="19.5" thickBot="1">
      <c r="A12" s="210">
        <f t="shared" si="0"/>
        <v>3</v>
      </c>
      <c r="B12" s="348" t="s">
        <v>828</v>
      </c>
      <c r="E12" s="1021">
        <v>0</v>
      </c>
      <c r="F12" s="470"/>
      <c r="G12" s="210"/>
      <c r="H12" s="104">
        <f t="shared" ref="H12:H16" si="1">H11+1</f>
        <v>3</v>
      </c>
    </row>
    <row r="13" spans="1:10" ht="16.5" thickTop="1">
      <c r="A13" s="210">
        <f t="shared" si="0"/>
        <v>4</v>
      </c>
      <c r="F13" s="470"/>
      <c r="H13" s="104">
        <f t="shared" si="1"/>
        <v>4</v>
      </c>
    </row>
    <row r="14" spans="1:10" ht="19.5" thickBot="1">
      <c r="A14" s="210">
        <f t="shared" si="0"/>
        <v>5</v>
      </c>
      <c r="B14" s="348" t="s">
        <v>829</v>
      </c>
      <c r="E14" s="1021">
        <v>0</v>
      </c>
      <c r="F14" s="470"/>
      <c r="G14" s="210"/>
      <c r="H14" s="104">
        <f t="shared" si="1"/>
        <v>5</v>
      </c>
    </row>
    <row r="15" spans="1:10" ht="16.5" thickTop="1">
      <c r="A15" s="210">
        <f t="shared" si="0"/>
        <v>6</v>
      </c>
      <c r="B15" s="348"/>
      <c r="E15" s="751"/>
      <c r="F15" s="470"/>
      <c r="G15" s="210"/>
      <c r="H15" s="104">
        <f t="shared" si="1"/>
        <v>6</v>
      </c>
    </row>
    <row r="16" spans="1:10" ht="16.5" thickBot="1">
      <c r="A16" s="210">
        <f t="shared" si="0"/>
        <v>7</v>
      </c>
      <c r="B16" s="348" t="s">
        <v>810</v>
      </c>
      <c r="E16" s="1020">
        <v>0</v>
      </c>
      <c r="F16" s="470"/>
      <c r="G16" s="210" t="s">
        <v>301</v>
      </c>
      <c r="H16" s="104">
        <f t="shared" si="1"/>
        <v>7</v>
      </c>
    </row>
    <row r="17" spans="1:8" ht="16.5" thickTop="1">
      <c r="H17" s="210"/>
    </row>
    <row r="18" spans="1:8">
      <c r="H18" s="210"/>
    </row>
    <row r="19" spans="1:8" ht="18.75">
      <c r="A19" s="404">
        <v>1</v>
      </c>
      <c r="B19" s="190" t="s">
        <v>1008</v>
      </c>
      <c r="H19" s="210"/>
    </row>
    <row r="20" spans="1:8">
      <c r="B20" s="190" t="s">
        <v>964</v>
      </c>
    </row>
  </sheetData>
  <mergeCells count="4">
    <mergeCell ref="B2:G2"/>
    <mergeCell ref="B3:G3"/>
    <mergeCell ref="B4:G4"/>
    <mergeCell ref="B5:G5"/>
  </mergeCells>
  <printOptions horizontalCentered="1"/>
  <pageMargins left="0.5" right="0.5" top="0.5" bottom="0.5" header="0.25" footer="0.25"/>
  <pageSetup scale="69" orientation="portrait" r:id="rId1"/>
  <headerFooter scaleWithDoc="0">
    <oddFooter>&amp;C&amp;"Times New Roman,Regular"&amp;10Misc.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53"/>
  <sheetViews>
    <sheetView topLeftCell="A32" zoomScale="80" zoomScaleNormal="80" workbookViewId="0">
      <selection activeCell="D74" sqref="D74"/>
    </sheetView>
  </sheetViews>
  <sheetFormatPr defaultColWidth="8.5703125" defaultRowHeight="15.75"/>
  <cols>
    <col min="1" max="1" width="5.140625" style="210" customWidth="1"/>
    <col min="2" max="2" width="69.140625" style="3" customWidth="1"/>
    <col min="3" max="3" width="14.85546875" style="3" customWidth="1"/>
    <col min="4" max="4" width="50.85546875" style="3" bestFit="1" customWidth="1"/>
    <col min="5" max="5" width="5.140625" style="210" customWidth="1"/>
    <col min="6" max="6" width="8.5703125" style="3"/>
    <col min="7" max="7" width="9" style="3" bestFit="1" customWidth="1"/>
    <col min="8" max="16384" width="8.5703125" style="3"/>
  </cols>
  <sheetData>
    <row r="1" spans="1:8">
      <c r="A1" s="478"/>
      <c r="B1" s="76"/>
      <c r="C1" s="76"/>
      <c r="D1" s="76"/>
      <c r="E1" s="478"/>
    </row>
    <row r="2" spans="1:8">
      <c r="A2" s="478"/>
      <c r="B2" s="1331" t="str">
        <f>'Summary of Cost Components'!B2:D2</f>
        <v>SAN DIEGO GAS &amp; ELECTRIC COMPANY</v>
      </c>
      <c r="C2" s="1331"/>
      <c r="D2" s="1331"/>
      <c r="E2" s="478"/>
    </row>
    <row r="3" spans="1:8">
      <c r="B3" s="1331" t="str">
        <f>'Summary of Cost Components'!B3:D3</f>
        <v>CITIZENS' SHARE OF THE BORDER EAST LINE</v>
      </c>
      <c r="C3" s="1331"/>
      <c r="D3" s="1331"/>
      <c r="E3" s="94"/>
    </row>
    <row r="4" spans="1:8">
      <c r="B4" s="1331" t="s">
        <v>152</v>
      </c>
      <c r="C4" s="1331"/>
      <c r="D4" s="1331"/>
      <c r="E4" s="94"/>
      <c r="G4" s="699"/>
    </row>
    <row r="5" spans="1:8">
      <c r="A5" s="478"/>
      <c r="B5" s="1330" t="str">
        <f>"Rate Effective Period January 1, "&amp;Automation!B3+1 &amp;" - December 31, "&amp;Automation!B3+1</f>
        <v>Rate Effective Period January 1, 2026 - December 31, 2026</v>
      </c>
      <c r="C5" s="1330"/>
      <c r="D5" s="1330"/>
      <c r="E5" s="478"/>
      <c r="G5" s="699"/>
      <c r="H5" s="699"/>
    </row>
    <row r="6" spans="1:8">
      <c r="B6" s="1332" t="s">
        <v>3</v>
      </c>
      <c r="C6" s="1331"/>
      <c r="D6" s="1331"/>
      <c r="E6" s="94"/>
      <c r="G6" s="699"/>
    </row>
    <row r="7" spans="1:8" ht="16.5" thickBot="1">
      <c r="A7" s="478"/>
      <c r="B7" s="76"/>
      <c r="C7" s="62"/>
      <c r="D7" s="62"/>
      <c r="E7" s="478"/>
    </row>
    <row r="8" spans="1:8">
      <c r="A8" s="479" t="s">
        <v>4</v>
      </c>
      <c r="B8" s="808"/>
      <c r="C8" s="809"/>
      <c r="D8" s="810"/>
      <c r="E8" s="480" t="s">
        <v>4</v>
      </c>
    </row>
    <row r="9" spans="1:8">
      <c r="A9" s="479" t="s">
        <v>5</v>
      </c>
      <c r="B9" s="1022" t="s">
        <v>6</v>
      </c>
      <c r="C9" s="1022" t="s">
        <v>7</v>
      </c>
      <c r="D9" s="1023" t="s">
        <v>8</v>
      </c>
      <c r="E9" s="480" t="s">
        <v>5</v>
      </c>
    </row>
    <row r="10" spans="1:8">
      <c r="A10" s="479"/>
      <c r="B10" s="811"/>
      <c r="C10" s="56"/>
      <c r="D10" s="924"/>
      <c r="E10" s="480"/>
    </row>
    <row r="11" spans="1:8">
      <c r="A11" s="479">
        <v>1</v>
      </c>
      <c r="B11" s="17" t="s">
        <v>9</v>
      </c>
      <c r="C11" s="737">
        <v>12.623916293888636</v>
      </c>
      <c r="D11" s="628" t="str">
        <f>"Cycle "&amp;Automation!B2-1&amp;"; Summary of Cost Components; Line 1"</f>
        <v>Cycle 14; Summary of Cost Components; Line 1</v>
      </c>
      <c r="E11" s="480">
        <f>A11</f>
        <v>1</v>
      </c>
      <c r="G11" s="1167"/>
    </row>
    <row r="12" spans="1:8">
      <c r="A12" s="479">
        <f>A11+1</f>
        <v>2</v>
      </c>
      <c r="B12" s="16"/>
      <c r="C12" s="715"/>
      <c r="D12" s="926"/>
      <c r="E12" s="480">
        <f>E11+1</f>
        <v>2</v>
      </c>
    </row>
    <row r="13" spans="1:8">
      <c r="A13" s="479">
        <f t="shared" ref="A13:A28" si="0">A12+1</f>
        <v>3</v>
      </c>
      <c r="B13" s="17" t="s">
        <v>10</v>
      </c>
      <c r="C13" s="567">
        <v>3245.0920466675161</v>
      </c>
      <c r="D13" s="925" t="str">
        <f>"Cycle "&amp;Automation!B2-1&amp;"; Summary of Cost Components; Line 3"</f>
        <v>Cycle 14; Summary of Cost Components; Line 3</v>
      </c>
      <c r="E13" s="480">
        <f t="shared" ref="E13:E28" si="1">E12+1</f>
        <v>3</v>
      </c>
      <c r="G13" s="1167"/>
    </row>
    <row r="14" spans="1:8">
      <c r="A14" s="479">
        <f t="shared" si="0"/>
        <v>4</v>
      </c>
      <c r="B14" s="16"/>
      <c r="C14" s="715"/>
      <c r="D14" s="927"/>
      <c r="E14" s="480">
        <f t="shared" si="1"/>
        <v>4</v>
      </c>
    </row>
    <row r="15" spans="1:8">
      <c r="A15" s="479">
        <f t="shared" si="0"/>
        <v>5</v>
      </c>
      <c r="B15" s="17" t="s">
        <v>11</v>
      </c>
      <c r="C15" s="1024">
        <v>831.03377771955059</v>
      </c>
      <c r="D15" s="565" t="str">
        <f>"Cycle "&amp;Automation!B2-1&amp;"; Summary of Cost Components; Line 5"</f>
        <v>Cycle 14; Summary of Cost Components; Line 5</v>
      </c>
      <c r="E15" s="480">
        <f t="shared" si="1"/>
        <v>5</v>
      </c>
      <c r="G15" s="1167"/>
    </row>
    <row r="16" spans="1:8">
      <c r="A16" s="479">
        <f t="shared" si="0"/>
        <v>6</v>
      </c>
      <c r="B16" s="57"/>
      <c r="C16" s="715"/>
      <c r="D16" s="928"/>
      <c r="E16" s="480">
        <f t="shared" si="1"/>
        <v>6</v>
      </c>
    </row>
    <row r="17" spans="1:12">
      <c r="A17" s="479">
        <f t="shared" si="0"/>
        <v>7</v>
      </c>
      <c r="B17" s="717" t="s">
        <v>12</v>
      </c>
      <c r="C17" s="715">
        <f>C11+C13+C15</f>
        <v>4088.7497406809553</v>
      </c>
      <c r="D17" s="84" t="str">
        <f>"Sum Lines "&amp;A11&amp;", "&amp;A13&amp;", "&amp;A15</f>
        <v>Sum Lines 1, 3, 5</v>
      </c>
      <c r="E17" s="480">
        <f t="shared" si="1"/>
        <v>7</v>
      </c>
      <c r="H17" s="699"/>
      <c r="L17" s="699"/>
    </row>
    <row r="18" spans="1:12">
      <c r="A18" s="479">
        <f t="shared" si="0"/>
        <v>8</v>
      </c>
      <c r="B18" s="57"/>
      <c r="C18" s="715"/>
      <c r="D18" s="721"/>
      <c r="E18" s="480">
        <f t="shared" si="1"/>
        <v>8</v>
      </c>
    </row>
    <row r="19" spans="1:12">
      <c r="A19" s="479">
        <f t="shared" si="0"/>
        <v>9</v>
      </c>
      <c r="B19" s="17" t="s">
        <v>13</v>
      </c>
      <c r="C19" s="567">
        <v>273.32431329393449</v>
      </c>
      <c r="D19" s="565" t="str">
        <f>"Cycle "&amp;Automation!B2-1&amp;"; Summary of Cost Components; Line 9"</f>
        <v>Cycle 14; Summary of Cost Components; Line 9</v>
      </c>
      <c r="E19" s="480">
        <f t="shared" si="1"/>
        <v>9</v>
      </c>
      <c r="G19" s="1167"/>
    </row>
    <row r="20" spans="1:12">
      <c r="A20" s="479">
        <f t="shared" si="0"/>
        <v>10</v>
      </c>
      <c r="B20" s="17"/>
      <c r="C20" s="715"/>
      <c r="D20" s="929"/>
      <c r="E20" s="480">
        <f t="shared" si="1"/>
        <v>10</v>
      </c>
    </row>
    <row r="21" spans="1:12">
      <c r="A21" s="479">
        <f t="shared" si="0"/>
        <v>11</v>
      </c>
      <c r="B21" s="17" t="s">
        <v>14</v>
      </c>
      <c r="C21" s="1024">
        <v>-15.057248273547559</v>
      </c>
      <c r="D21" s="565" t="str">
        <f>"Cycle "&amp;Automation!B2-1&amp;"; Summary of Cost Components; Line 11"</f>
        <v>Cycle 14; Summary of Cost Components; Line 11</v>
      </c>
      <c r="E21" s="480">
        <f t="shared" si="1"/>
        <v>11</v>
      </c>
      <c r="G21" s="1167"/>
    </row>
    <row r="22" spans="1:12">
      <c r="A22" s="479">
        <f t="shared" si="0"/>
        <v>12</v>
      </c>
      <c r="B22" s="57"/>
      <c r="C22" s="716"/>
      <c r="D22" s="930"/>
      <c r="E22" s="480">
        <f t="shared" si="1"/>
        <v>12</v>
      </c>
    </row>
    <row r="23" spans="1:12">
      <c r="A23" s="479">
        <f t="shared" si="0"/>
        <v>13</v>
      </c>
      <c r="B23" s="57" t="s">
        <v>15</v>
      </c>
      <c r="C23" s="795">
        <f>C17+C19+C21</f>
        <v>4347.0168057013416</v>
      </c>
      <c r="D23" s="84" t="str">
        <f>"Sum Lines "&amp;A17&amp;", "&amp;A19&amp;", "&amp;A21</f>
        <v>Sum Lines 7, 9, 11</v>
      </c>
      <c r="E23" s="480">
        <f t="shared" si="1"/>
        <v>13</v>
      </c>
    </row>
    <row r="24" spans="1:12">
      <c r="A24" s="479">
        <f t="shared" si="0"/>
        <v>14</v>
      </c>
      <c r="B24" s="57"/>
      <c r="C24" s="716"/>
      <c r="D24" s="930"/>
      <c r="E24" s="480">
        <f t="shared" si="1"/>
        <v>14</v>
      </c>
    </row>
    <row r="25" spans="1:12">
      <c r="A25" s="479">
        <f t="shared" si="0"/>
        <v>15</v>
      </c>
      <c r="B25" s="17" t="s">
        <v>16</v>
      </c>
      <c r="C25" s="1025">
        <v>-59.487603655082445</v>
      </c>
      <c r="D25" s="565" t="s">
        <v>17</v>
      </c>
      <c r="E25" s="480">
        <f t="shared" si="1"/>
        <v>15</v>
      </c>
      <c r="G25" s="1168"/>
    </row>
    <row r="26" spans="1:12">
      <c r="A26" s="479">
        <f t="shared" si="0"/>
        <v>16</v>
      </c>
      <c r="B26" s="62"/>
      <c r="C26" s="812"/>
      <c r="D26" s="930"/>
      <c r="E26" s="480">
        <f t="shared" si="1"/>
        <v>16</v>
      </c>
    </row>
    <row r="27" spans="1:12" ht="16.5" thickBot="1">
      <c r="A27" s="479">
        <f t="shared" si="0"/>
        <v>17</v>
      </c>
      <c r="B27" s="717" t="s">
        <v>18</v>
      </c>
      <c r="C27" s="508">
        <f>C23+C25</f>
        <v>4287.5292020462593</v>
      </c>
      <c r="D27" s="21" t="str">
        <f>"Line "&amp;A23&amp;" + Line "&amp;A25</f>
        <v>Line 13 + Line 15</v>
      </c>
      <c r="E27" s="480">
        <f t="shared" si="1"/>
        <v>17</v>
      </c>
      <c r="H27" s="606"/>
      <c r="I27" s="608"/>
    </row>
    <row r="28" spans="1:12" ht="17.25" thickTop="1" thickBot="1">
      <c r="A28" s="479">
        <f t="shared" si="0"/>
        <v>18</v>
      </c>
      <c r="B28" s="813"/>
      <c r="C28" s="813"/>
      <c r="D28" s="85"/>
      <c r="E28" s="480">
        <f t="shared" si="1"/>
        <v>18</v>
      </c>
    </row>
    <row r="30" spans="1:12" ht="16.5" thickBot="1">
      <c r="A30" s="478"/>
      <c r="B30" s="819"/>
      <c r="C30" s="820"/>
      <c r="D30" s="820"/>
      <c r="E30" s="478"/>
    </row>
    <row r="31" spans="1:12">
      <c r="A31" s="479" t="s">
        <v>4</v>
      </c>
      <c r="B31" s="55"/>
      <c r="C31" s="55"/>
      <c r="D31" s="926"/>
      <c r="E31" s="480" t="s">
        <v>4</v>
      </c>
    </row>
    <row r="32" spans="1:12">
      <c r="A32" s="479" t="s">
        <v>5</v>
      </c>
      <c r="B32" s="1022" t="s">
        <v>19</v>
      </c>
      <c r="C32" s="1022" t="str">
        <f>C9</f>
        <v>Amounts</v>
      </c>
      <c r="D32" s="1023" t="str">
        <f>D9</f>
        <v>Reference</v>
      </c>
      <c r="E32" s="480" t="s">
        <v>5</v>
      </c>
    </row>
    <row r="33" spans="1:12">
      <c r="A33" s="479">
        <f>A28+1</f>
        <v>19</v>
      </c>
      <c r="B33" s="54"/>
      <c r="C33" s="56"/>
      <c r="D33" s="924"/>
      <c r="E33" s="480">
        <f>E28+1</f>
        <v>19</v>
      </c>
    </row>
    <row r="34" spans="1:12">
      <c r="A34" s="479">
        <f>A33+1</f>
        <v>20</v>
      </c>
      <c r="B34" s="733" t="str">
        <f>B11</f>
        <v>Section 1 - Direct Maintenance Expense Cost Component</v>
      </c>
      <c r="C34" s="731">
        <f>C11/12</f>
        <v>1.0519930244907196</v>
      </c>
      <c r="D34" s="925" t="str">
        <f>"Line "&amp;A11&amp;" / "&amp;C50&amp;" Months"</f>
        <v>Line 1 / 12 Months</v>
      </c>
      <c r="E34" s="480">
        <f>E33+1</f>
        <v>20</v>
      </c>
    </row>
    <row r="35" spans="1:12">
      <c r="A35" s="479">
        <f t="shared" ref="A35:A53" si="2">A34+1</f>
        <v>21</v>
      </c>
      <c r="B35" s="609"/>
      <c r="C35" s="25"/>
      <c r="D35" s="931"/>
      <c r="E35" s="480">
        <f t="shared" ref="E35:E53" si="3">E34+1</f>
        <v>21</v>
      </c>
    </row>
    <row r="36" spans="1:12">
      <c r="A36" s="479">
        <f t="shared" si="2"/>
        <v>22</v>
      </c>
      <c r="B36" s="733" t="str">
        <f>B13</f>
        <v>Section 2 - Non-Direct Expense Cost Component</v>
      </c>
      <c r="C36" s="732">
        <f>C13/12</f>
        <v>270.42433722229299</v>
      </c>
      <c r="D36" s="925" t="str">
        <f>"Line "&amp;A13&amp;" / "&amp;C50&amp;" Months"</f>
        <v>Line 3 / 12 Months</v>
      </c>
      <c r="E36" s="480">
        <f t="shared" si="3"/>
        <v>22</v>
      </c>
    </row>
    <row r="37" spans="1:12">
      <c r="A37" s="479">
        <f t="shared" si="2"/>
        <v>23</v>
      </c>
      <c r="B37" s="609"/>
      <c r="C37" s="690"/>
      <c r="D37" s="932"/>
      <c r="E37" s="480">
        <f t="shared" si="3"/>
        <v>23</v>
      </c>
    </row>
    <row r="38" spans="1:12">
      <c r="A38" s="479">
        <f t="shared" si="2"/>
        <v>24</v>
      </c>
      <c r="B38" s="733" t="str">
        <f>B15</f>
        <v>Section 3 - Cost Component Containing Other Specific Expenses</v>
      </c>
      <c r="C38" s="1026">
        <f>C15/12</f>
        <v>69.252814809962544</v>
      </c>
      <c r="D38" s="925" t="str">
        <f>"Line "&amp;A15&amp;" / "&amp;C50&amp;" Months"</f>
        <v>Line 5 / 12 Months</v>
      </c>
      <c r="E38" s="480">
        <f t="shared" si="3"/>
        <v>24</v>
      </c>
    </row>
    <row r="39" spans="1:12">
      <c r="A39" s="479">
        <f t="shared" si="2"/>
        <v>25</v>
      </c>
      <c r="B39" s="83"/>
      <c r="C39" s="689"/>
      <c r="D39" s="925"/>
      <c r="E39" s="480">
        <f t="shared" si="3"/>
        <v>25</v>
      </c>
    </row>
    <row r="40" spans="1:12">
      <c r="A40" s="479">
        <f t="shared" si="2"/>
        <v>26</v>
      </c>
      <c r="B40" s="717" t="s">
        <v>20</v>
      </c>
      <c r="C40" s="770">
        <f>C17/12</f>
        <v>340.72914505674629</v>
      </c>
      <c r="D40" s="84" t="str">
        <f>"Sum Lines "&amp;A34&amp;", "&amp;A36&amp;", "&amp;A38</f>
        <v>Sum Lines 20, 22, 24</v>
      </c>
      <c r="E40" s="480">
        <f t="shared" si="3"/>
        <v>26</v>
      </c>
      <c r="H40" s="1188"/>
      <c r="L40" s="699"/>
    </row>
    <row r="41" spans="1:12">
      <c r="A41" s="479">
        <f t="shared" si="2"/>
        <v>27</v>
      </c>
      <c r="B41" s="54"/>
      <c r="C41" s="690"/>
      <c r="D41" s="927"/>
      <c r="E41" s="480">
        <f t="shared" si="3"/>
        <v>27</v>
      </c>
      <c r="H41" s="1188"/>
    </row>
    <row r="42" spans="1:12">
      <c r="A42" s="479">
        <f t="shared" si="2"/>
        <v>28</v>
      </c>
      <c r="B42" s="733" t="str">
        <f>LEFT(B19,45)</f>
        <v>Section 4 - True-Up Adjustment Cost Component</v>
      </c>
      <c r="C42" s="732">
        <f>C19/12</f>
        <v>22.777026107827876</v>
      </c>
      <c r="D42" s="925" t="str">
        <f>"Line "&amp;A19&amp;" / "&amp;C4913&amp;" Months"</f>
        <v>Line 9 /  Months</v>
      </c>
      <c r="E42" s="480">
        <f t="shared" si="3"/>
        <v>28</v>
      </c>
      <c r="G42" s="1145"/>
    </row>
    <row r="43" spans="1:12">
      <c r="A43" s="479">
        <f t="shared" si="2"/>
        <v>29</v>
      </c>
      <c r="B43" s="733"/>
      <c r="C43" s="690"/>
      <c r="D43" s="933"/>
      <c r="E43" s="480">
        <f t="shared" si="3"/>
        <v>29</v>
      </c>
    </row>
    <row r="44" spans="1:12">
      <c r="A44" s="479">
        <f t="shared" si="2"/>
        <v>30</v>
      </c>
      <c r="B44" s="733" t="str">
        <f>B21</f>
        <v>Section 5 - Interest True-Up Adjustment Cost Component</v>
      </c>
      <c r="C44" s="732">
        <f>C21/12</f>
        <v>-1.2547706894622965</v>
      </c>
      <c r="D44" s="930" t="str">
        <f>"Line "&amp;A21&amp;" / "&amp;C50&amp;" Months"</f>
        <v>Line 11 / 12 Months</v>
      </c>
      <c r="E44" s="480">
        <f t="shared" si="3"/>
        <v>30</v>
      </c>
      <c r="G44" s="1145"/>
    </row>
    <row r="45" spans="1:12">
      <c r="A45" s="479">
        <f t="shared" si="2"/>
        <v>31</v>
      </c>
      <c r="B45" s="83"/>
      <c r="C45" s="691"/>
      <c r="D45" s="934"/>
      <c r="E45" s="480">
        <f t="shared" si="3"/>
        <v>31</v>
      </c>
      <c r="G45" s="1145"/>
    </row>
    <row r="46" spans="1:12">
      <c r="A46" s="479">
        <f t="shared" si="2"/>
        <v>32</v>
      </c>
      <c r="B46" s="17" t="str">
        <f>B25</f>
        <v>Other Adjustments</v>
      </c>
      <c r="C46" s="1026">
        <f>C25/12</f>
        <v>-4.9573003045902038</v>
      </c>
      <c r="D46" s="930" t="str">
        <f>"Line "&amp;A25&amp;" / "&amp;C50&amp;" Months"</f>
        <v>Line 15 / 12 Months</v>
      </c>
      <c r="E46" s="480">
        <f t="shared" si="3"/>
        <v>32</v>
      </c>
    </row>
    <row r="47" spans="1:12">
      <c r="A47" s="479">
        <f t="shared" si="2"/>
        <v>33</v>
      </c>
      <c r="B47" s="57"/>
      <c r="C47" s="691"/>
      <c r="D47" s="688"/>
      <c r="E47" s="480">
        <f t="shared" si="3"/>
        <v>33</v>
      </c>
    </row>
    <row r="48" spans="1:12" ht="16.5" thickBot="1">
      <c r="A48" s="479">
        <f t="shared" si="2"/>
        <v>34</v>
      </c>
      <c r="B48" s="57" t="s">
        <v>21</v>
      </c>
      <c r="C48" s="734">
        <f>C27/12</f>
        <v>357.29410017052163</v>
      </c>
      <c r="D48" s="84" t="str">
        <f>"Sum Lines "&amp;A40&amp;", "&amp;A42&amp;", "&amp;A44&amp;", "&amp;A46</f>
        <v>Sum Lines 26, 28, 30, 32</v>
      </c>
      <c r="E48" s="480">
        <f t="shared" si="3"/>
        <v>34</v>
      </c>
    </row>
    <row r="49" spans="1:5" ht="16.5" thickTop="1">
      <c r="A49" s="479">
        <f t="shared" si="2"/>
        <v>35</v>
      </c>
      <c r="B49" s="54"/>
      <c r="C49" s="814"/>
      <c r="D49" s="935"/>
      <c r="E49" s="480">
        <f t="shared" si="3"/>
        <v>35</v>
      </c>
    </row>
    <row r="50" spans="1:5">
      <c r="A50" s="479">
        <f t="shared" si="2"/>
        <v>36</v>
      </c>
      <c r="B50" s="609" t="s">
        <v>22</v>
      </c>
      <c r="C50" s="1027">
        <v>12</v>
      </c>
      <c r="D50" s="935"/>
      <c r="E50" s="480">
        <f t="shared" si="3"/>
        <v>36</v>
      </c>
    </row>
    <row r="51" spans="1:5">
      <c r="A51" s="479">
        <f t="shared" si="2"/>
        <v>37</v>
      </c>
      <c r="B51" s="54"/>
      <c r="C51" s="814"/>
      <c r="D51" s="936"/>
      <c r="E51" s="480">
        <f t="shared" si="3"/>
        <v>37</v>
      </c>
    </row>
    <row r="52" spans="1:5" ht="16.5" thickBot="1">
      <c r="A52" s="479">
        <f t="shared" si="2"/>
        <v>38</v>
      </c>
      <c r="B52" s="717" t="str">
        <f>B27</f>
        <v>Total Annual Costs</v>
      </c>
      <c r="C52" s="1281">
        <f>C48*C50</f>
        <v>4287.5292020462593</v>
      </c>
      <c r="D52" s="930" t="str">
        <f>"Line "&amp;A48&amp;" x Line "&amp;A50</f>
        <v>Line 34 x Line 36</v>
      </c>
      <c r="E52" s="480">
        <f t="shared" si="3"/>
        <v>38</v>
      </c>
    </row>
    <row r="53" spans="1:5" ht="17.25" thickTop="1" thickBot="1">
      <c r="A53" s="479">
        <f t="shared" si="2"/>
        <v>39</v>
      </c>
      <c r="B53" s="815"/>
      <c r="C53" s="24"/>
      <c r="D53" s="86"/>
      <c r="E53" s="480">
        <f t="shared" si="3"/>
        <v>39</v>
      </c>
    </row>
  </sheetData>
  <mergeCells count="5">
    <mergeCell ref="B3:D3"/>
    <mergeCell ref="B4:D4"/>
    <mergeCell ref="B5:D5"/>
    <mergeCell ref="B6:D6"/>
    <mergeCell ref="B2:D2"/>
  </mergeCells>
  <printOptions horizontalCentered="1"/>
  <pageMargins left="0.5" right="0.5" top="0.5" bottom="0.5" header="0.25" footer="0.25"/>
  <pageSetup scale="65" orientation="portrait" r:id="rId1"/>
  <headerFooter scaleWithDoc="0">
    <oddFooter>&amp;C&amp;"Times New Roman,Regular"&amp;10Section 4
C14 Invoice Summary</oddFooter>
  </headerFooter>
  <customProperties>
    <customPr name="_pios_id" r:id="rId2"/>
  </customPropertie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C3"/>
  <sheetViews>
    <sheetView zoomScale="80" zoomScaleNormal="80" workbookViewId="0">
      <selection activeCell="Q36" sqref="Q36"/>
    </sheetView>
  </sheetViews>
  <sheetFormatPr defaultColWidth="8.5703125" defaultRowHeight="15.75"/>
  <cols>
    <col min="1" max="1" width="28.85546875" style="13" customWidth="1"/>
    <col min="2" max="2" width="14.140625" style="13" customWidth="1"/>
    <col min="3" max="3" width="29.5703125" style="13" customWidth="1"/>
    <col min="4" max="4" width="17.42578125" style="13" customWidth="1"/>
    <col min="5" max="16384" width="8.5703125" style="13"/>
  </cols>
  <sheetData>
    <row r="1" spans="1:3">
      <c r="A1" s="124" t="s">
        <v>830</v>
      </c>
      <c r="B1" s="123">
        <v>6</v>
      </c>
      <c r="C1" s="123"/>
    </row>
    <row r="2" spans="1:3">
      <c r="A2" s="124" t="s">
        <v>831</v>
      </c>
      <c r="B2" s="123">
        <v>15</v>
      </c>
      <c r="C2" s="123"/>
    </row>
    <row r="3" spans="1:3">
      <c r="A3" s="124" t="s">
        <v>832</v>
      </c>
      <c r="B3" s="123">
        <v>2025</v>
      </c>
      <c r="C3" s="123"/>
    </row>
  </sheetData>
  <printOptions horizontalCentered="1"/>
  <pageMargins left="0.5" right="0.5" top="0.5" bottom="0.5" header="0.25" footer="0.25"/>
  <pageSetup orientation="portrait" r:id="rId1"/>
  <headerFooter scaleWithDoc="0">
    <oddFooter>&amp;C&amp;"Times New Roman,Regular"&amp;10&amp;A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651A-71B1-4C7D-96F9-647C0FD114E3}">
  <sheetPr>
    <pageSetUpPr fitToPage="1"/>
  </sheetPr>
  <dimension ref="A1:I53"/>
  <sheetViews>
    <sheetView zoomScale="80" zoomScaleNormal="80" workbookViewId="0">
      <selection activeCell="I34" sqref="I34"/>
    </sheetView>
  </sheetViews>
  <sheetFormatPr defaultColWidth="8.5703125" defaultRowHeight="15.75"/>
  <cols>
    <col min="1" max="1" width="5" style="210" customWidth="1"/>
    <col min="2" max="2" width="69" style="3" customWidth="1"/>
    <col min="3" max="3" width="14.85546875" style="3" customWidth="1"/>
    <col min="4" max="4" width="50.85546875" style="3" bestFit="1" customWidth="1"/>
    <col min="5" max="5" width="5" style="210" customWidth="1"/>
    <col min="6" max="6" width="8.5703125" style="3"/>
    <col min="7" max="7" width="8.5703125" style="3" bestFit="1"/>
    <col min="8" max="16384" width="8.5703125" style="3"/>
  </cols>
  <sheetData>
    <row r="1" spans="1:7">
      <c r="A1" s="1152"/>
      <c r="B1" s="76"/>
      <c r="C1" s="76"/>
      <c r="D1" s="76"/>
      <c r="E1" s="1152"/>
    </row>
    <row r="2" spans="1:7">
      <c r="A2" s="1152"/>
      <c r="B2" s="1331" t="s">
        <v>0</v>
      </c>
      <c r="C2" s="1331"/>
      <c r="D2" s="1331"/>
      <c r="E2" s="1152"/>
    </row>
    <row r="3" spans="1:7">
      <c r="B3" s="1331" t="s">
        <v>1</v>
      </c>
      <c r="C3" s="1331"/>
      <c r="D3" s="1331"/>
      <c r="E3" s="94"/>
    </row>
    <row r="4" spans="1:7">
      <c r="B4" s="1331" t="s">
        <v>152</v>
      </c>
      <c r="C4" s="1331"/>
      <c r="D4" s="1331"/>
      <c r="E4" s="94"/>
      <c r="G4" s="699"/>
    </row>
    <row r="5" spans="1:7">
      <c r="A5" s="1152"/>
      <c r="B5" s="1330" t="s">
        <v>1009</v>
      </c>
      <c r="C5" s="1330"/>
      <c r="D5" s="1330"/>
      <c r="E5" s="1152"/>
      <c r="G5" s="699"/>
    </row>
    <row r="6" spans="1:7">
      <c r="B6" s="1332" t="s">
        <v>3</v>
      </c>
      <c r="C6" s="1331"/>
      <c r="D6" s="1331"/>
      <c r="E6" s="94"/>
      <c r="G6" s="699"/>
    </row>
    <row r="7" spans="1:7" ht="16.5" thickBot="1">
      <c r="A7" s="1152"/>
      <c r="B7" s="76"/>
      <c r="C7" s="62"/>
      <c r="D7" s="62"/>
      <c r="E7" s="1152"/>
      <c r="G7" s="699"/>
    </row>
    <row r="8" spans="1:7">
      <c r="A8" s="479" t="s">
        <v>4</v>
      </c>
      <c r="B8" s="808"/>
      <c r="C8" s="809"/>
      <c r="D8" s="810"/>
      <c r="E8" s="480" t="s">
        <v>4</v>
      </c>
    </row>
    <row r="9" spans="1:7">
      <c r="A9" s="479" t="s">
        <v>5</v>
      </c>
      <c r="B9" s="1153" t="s">
        <v>6</v>
      </c>
      <c r="C9" s="1153" t="s">
        <v>7</v>
      </c>
      <c r="D9" s="1154" t="s">
        <v>8</v>
      </c>
      <c r="E9" s="480" t="s">
        <v>5</v>
      </c>
    </row>
    <row r="10" spans="1:7">
      <c r="A10" s="479"/>
      <c r="B10" s="811"/>
      <c r="C10" s="56"/>
      <c r="D10" s="924"/>
      <c r="E10" s="480"/>
    </row>
    <row r="11" spans="1:7">
      <c r="A11" s="479">
        <v>1</v>
      </c>
      <c r="B11" s="17" t="s">
        <v>9</v>
      </c>
      <c r="C11" s="737">
        <v>93.329648765131054</v>
      </c>
      <c r="D11" s="628" t="str">
        <f>"Cycle "&amp;Automation!B2-2&amp;"; Summary of Cost Components; Line 1"</f>
        <v>Cycle 13; Summary of Cost Components; Line 1</v>
      </c>
      <c r="E11" s="480">
        <f>A11</f>
        <v>1</v>
      </c>
      <c r="G11" s="1167"/>
    </row>
    <row r="12" spans="1:7">
      <c r="A12" s="479">
        <f>A11+1</f>
        <v>2</v>
      </c>
      <c r="B12" s="16"/>
      <c r="C12" s="715"/>
      <c r="D12" s="926"/>
      <c r="E12" s="480">
        <f>E11+1</f>
        <v>2</v>
      </c>
    </row>
    <row r="13" spans="1:7">
      <c r="A13" s="479">
        <f t="shared" ref="A13:A28" si="0">A12+1</f>
        <v>3</v>
      </c>
      <c r="B13" s="17" t="s">
        <v>10</v>
      </c>
      <c r="C13" s="567">
        <v>3065.6490704530197</v>
      </c>
      <c r="D13" s="925" t="str">
        <f>"Cycle "&amp;Automation!B2-2&amp;"; Summary of Cost Components; Line 3"</f>
        <v>Cycle 13; Summary of Cost Components; Line 3</v>
      </c>
      <c r="E13" s="480">
        <f t="shared" ref="E13:E28" si="1">E12+1</f>
        <v>3</v>
      </c>
      <c r="G13" s="1167"/>
    </row>
    <row r="14" spans="1:7">
      <c r="A14" s="479">
        <f t="shared" si="0"/>
        <v>4</v>
      </c>
      <c r="B14" s="16"/>
      <c r="C14" s="715"/>
      <c r="D14" s="927"/>
      <c r="E14" s="480">
        <f t="shared" si="1"/>
        <v>4</v>
      </c>
    </row>
    <row r="15" spans="1:7">
      <c r="A15" s="479">
        <f t="shared" si="0"/>
        <v>5</v>
      </c>
      <c r="B15" s="17" t="s">
        <v>11</v>
      </c>
      <c r="C15" s="1024">
        <v>731.50998905158451</v>
      </c>
      <c r="D15" s="565" t="str">
        <f>"Cycle "&amp;Automation!B2-2&amp;"; Summary of Cost Components; Line 5"</f>
        <v>Cycle 13; Summary of Cost Components; Line 5</v>
      </c>
      <c r="E15" s="480">
        <f t="shared" si="1"/>
        <v>5</v>
      </c>
      <c r="G15" s="1167"/>
    </row>
    <row r="16" spans="1:7">
      <c r="A16" s="479">
        <f t="shared" si="0"/>
        <v>6</v>
      </c>
      <c r="B16" s="57"/>
      <c r="C16" s="715"/>
      <c r="D16" s="928"/>
      <c r="E16" s="480">
        <f t="shared" si="1"/>
        <v>6</v>
      </c>
    </row>
    <row r="17" spans="1:9">
      <c r="A17" s="479">
        <f t="shared" si="0"/>
        <v>7</v>
      </c>
      <c r="B17" s="717" t="s">
        <v>12</v>
      </c>
      <c r="C17" s="715">
        <f>C11+C13+C15</f>
        <v>3890.4887082697351</v>
      </c>
      <c r="D17" s="84" t="str">
        <f>"Sum Lines "&amp;A11&amp;", "&amp;A13&amp;", "&amp;A15</f>
        <v>Sum Lines 1, 3, 5</v>
      </c>
      <c r="E17" s="480">
        <f t="shared" si="1"/>
        <v>7</v>
      </c>
    </row>
    <row r="18" spans="1:9">
      <c r="A18" s="479">
        <f t="shared" si="0"/>
        <v>8</v>
      </c>
      <c r="B18" s="57"/>
      <c r="C18" s="715"/>
      <c r="D18" s="721"/>
      <c r="E18" s="480">
        <f t="shared" si="1"/>
        <v>8</v>
      </c>
    </row>
    <row r="19" spans="1:9">
      <c r="A19" s="479">
        <f t="shared" si="0"/>
        <v>9</v>
      </c>
      <c r="B19" s="17" t="s">
        <v>13</v>
      </c>
      <c r="C19" s="567">
        <v>-107.93901655902985</v>
      </c>
      <c r="D19" s="565" t="str">
        <f>"Cycle "&amp;Automation!B2-2&amp;"; Summary of Cost Components; Line 9"</f>
        <v>Cycle 13; Summary of Cost Components; Line 9</v>
      </c>
      <c r="E19" s="480">
        <f t="shared" si="1"/>
        <v>9</v>
      </c>
      <c r="G19" s="1167"/>
    </row>
    <row r="20" spans="1:9">
      <c r="A20" s="479">
        <f t="shared" si="0"/>
        <v>10</v>
      </c>
      <c r="B20" s="17"/>
      <c r="C20" s="715"/>
      <c r="D20" s="929"/>
      <c r="E20" s="480">
        <f t="shared" si="1"/>
        <v>10</v>
      </c>
    </row>
    <row r="21" spans="1:9">
      <c r="A21" s="479">
        <f t="shared" si="0"/>
        <v>11</v>
      </c>
      <c r="B21" s="17" t="s">
        <v>14</v>
      </c>
      <c r="C21" s="1024">
        <v>-2.2771871656527569</v>
      </c>
      <c r="D21" s="565" t="str">
        <f>"Cycle "&amp;Automation!B2-2&amp;"; Summary of Cost Components; Line 11"</f>
        <v>Cycle 13; Summary of Cost Components; Line 11</v>
      </c>
      <c r="E21" s="480">
        <f t="shared" si="1"/>
        <v>11</v>
      </c>
      <c r="G21" s="1167"/>
    </row>
    <row r="22" spans="1:9">
      <c r="A22" s="479">
        <f t="shared" si="0"/>
        <v>12</v>
      </c>
      <c r="B22" s="57"/>
      <c r="C22" s="716"/>
      <c r="D22" s="930"/>
      <c r="E22" s="480">
        <f t="shared" si="1"/>
        <v>12</v>
      </c>
    </row>
    <row r="23" spans="1:9">
      <c r="A23" s="479">
        <f t="shared" si="0"/>
        <v>13</v>
      </c>
      <c r="B23" s="57" t="s">
        <v>15</v>
      </c>
      <c r="C23" s="795">
        <f>C17+C19+C21</f>
        <v>3780.2725045450525</v>
      </c>
      <c r="D23" s="84" t="str">
        <f>"Sum Lines "&amp;A17&amp;", "&amp;A19&amp;", "&amp;A21</f>
        <v>Sum Lines 7, 9, 11</v>
      </c>
      <c r="E23" s="480">
        <f t="shared" si="1"/>
        <v>13</v>
      </c>
    </row>
    <row r="24" spans="1:9">
      <c r="A24" s="479">
        <f t="shared" si="0"/>
        <v>14</v>
      </c>
      <c r="B24" s="57"/>
      <c r="C24" s="716"/>
      <c r="D24" s="930"/>
      <c r="E24" s="480">
        <f t="shared" si="1"/>
        <v>14</v>
      </c>
    </row>
    <row r="25" spans="1:9">
      <c r="A25" s="479">
        <f t="shared" si="0"/>
        <v>15</v>
      </c>
      <c r="B25" s="17" t="s">
        <v>16</v>
      </c>
      <c r="C25" s="1025">
        <v>7.53</v>
      </c>
      <c r="D25" s="565" t="s">
        <v>17</v>
      </c>
      <c r="E25" s="480">
        <f t="shared" si="1"/>
        <v>15</v>
      </c>
      <c r="G25" s="607"/>
    </row>
    <row r="26" spans="1:9">
      <c r="A26" s="479">
        <f t="shared" si="0"/>
        <v>16</v>
      </c>
      <c r="B26" s="62"/>
      <c r="C26" s="812"/>
      <c r="D26" s="930"/>
      <c r="E26" s="480">
        <f t="shared" si="1"/>
        <v>16</v>
      </c>
    </row>
    <row r="27" spans="1:9" ht="16.5" thickBot="1">
      <c r="A27" s="479">
        <f t="shared" si="0"/>
        <v>17</v>
      </c>
      <c r="B27" s="717" t="s">
        <v>18</v>
      </c>
      <c r="C27" s="508">
        <f>C23+C25</f>
        <v>3787.8025045450527</v>
      </c>
      <c r="D27" s="1155" t="str">
        <f>"Line "&amp;A23&amp;" + Line "&amp;A25</f>
        <v>Line 13 + Line 15</v>
      </c>
      <c r="E27" s="480">
        <f t="shared" si="1"/>
        <v>17</v>
      </c>
      <c r="H27" s="606"/>
      <c r="I27" s="608"/>
    </row>
    <row r="28" spans="1:9" ht="17.25" thickTop="1" thickBot="1">
      <c r="A28" s="479">
        <f t="shared" si="0"/>
        <v>18</v>
      </c>
      <c r="B28" s="813"/>
      <c r="C28" s="813"/>
      <c r="D28" s="85"/>
      <c r="E28" s="480">
        <f t="shared" si="1"/>
        <v>18</v>
      </c>
    </row>
    <row r="30" spans="1:9" ht="16.5" thickBot="1">
      <c r="A30" s="1152"/>
      <c r="B30" s="898"/>
      <c r="C30" s="820"/>
      <c r="D30" s="820"/>
      <c r="E30" s="1152"/>
    </row>
    <row r="31" spans="1:9">
      <c r="A31" s="479" t="s">
        <v>4</v>
      </c>
      <c r="B31" s="55"/>
      <c r="C31" s="55"/>
      <c r="D31" s="926"/>
      <c r="E31" s="480" t="s">
        <v>4</v>
      </c>
    </row>
    <row r="32" spans="1:9">
      <c r="A32" s="479" t="s">
        <v>5</v>
      </c>
      <c r="B32" s="1153" t="s">
        <v>19</v>
      </c>
      <c r="C32" s="1153" t="str">
        <f>C9</f>
        <v>Amounts</v>
      </c>
      <c r="D32" s="1154" t="str">
        <f>D9</f>
        <v>Reference</v>
      </c>
      <c r="E32" s="480" t="s">
        <v>5</v>
      </c>
    </row>
    <row r="33" spans="1:7">
      <c r="A33" s="479">
        <f>A28+1</f>
        <v>19</v>
      </c>
      <c r="B33" s="54"/>
      <c r="C33" s="56"/>
      <c r="D33" s="924"/>
      <c r="E33" s="480">
        <f>E28+1</f>
        <v>19</v>
      </c>
    </row>
    <row r="34" spans="1:7">
      <c r="A34" s="479">
        <f>A33+1</f>
        <v>20</v>
      </c>
      <c r="B34" s="733" t="str">
        <f>B11</f>
        <v>Section 1 - Direct Maintenance Expense Cost Component</v>
      </c>
      <c r="C34" s="731">
        <f>C11/12</f>
        <v>7.7774707304275879</v>
      </c>
      <c r="D34" s="925" t="str">
        <f>"Line "&amp;A11&amp;" / "&amp;C50&amp;" Months"</f>
        <v>Line 1 / 12 Months</v>
      </c>
      <c r="E34" s="480">
        <f>E33+1</f>
        <v>20</v>
      </c>
    </row>
    <row r="35" spans="1:7">
      <c r="A35" s="479">
        <f t="shared" ref="A35:A53" si="2">A34+1</f>
        <v>21</v>
      </c>
      <c r="B35" s="609"/>
      <c r="C35" s="25"/>
      <c r="D35" s="931"/>
      <c r="E35" s="480">
        <f t="shared" ref="E35:E53" si="3">E34+1</f>
        <v>21</v>
      </c>
    </row>
    <row r="36" spans="1:7">
      <c r="A36" s="479">
        <f t="shared" si="2"/>
        <v>22</v>
      </c>
      <c r="B36" s="733" t="str">
        <f>B13</f>
        <v>Section 2 - Non-Direct Expense Cost Component</v>
      </c>
      <c r="C36" s="732">
        <f>C13/12</f>
        <v>255.47075587108498</v>
      </c>
      <c r="D36" s="925" t="str">
        <f>"Line "&amp;A13&amp;" / "&amp;C50&amp;" Months"</f>
        <v>Line 3 / 12 Months</v>
      </c>
      <c r="E36" s="480">
        <f t="shared" si="3"/>
        <v>22</v>
      </c>
    </row>
    <row r="37" spans="1:7">
      <c r="A37" s="479">
        <f t="shared" si="2"/>
        <v>23</v>
      </c>
      <c r="B37" s="609"/>
      <c r="C37" s="690"/>
      <c r="D37" s="932"/>
      <c r="E37" s="480">
        <f t="shared" si="3"/>
        <v>23</v>
      </c>
    </row>
    <row r="38" spans="1:7">
      <c r="A38" s="479">
        <f t="shared" si="2"/>
        <v>24</v>
      </c>
      <c r="B38" s="733" t="str">
        <f>B15</f>
        <v>Section 3 - Cost Component Containing Other Specific Expenses</v>
      </c>
      <c r="C38" s="1026">
        <f>C15/12</f>
        <v>60.959165754298709</v>
      </c>
      <c r="D38" s="925" t="str">
        <f>"Line "&amp;A15&amp;" / "&amp;C50&amp;" Months"</f>
        <v>Line 5 / 12 Months</v>
      </c>
      <c r="E38" s="480">
        <f t="shared" si="3"/>
        <v>24</v>
      </c>
    </row>
    <row r="39" spans="1:7">
      <c r="A39" s="479">
        <f t="shared" si="2"/>
        <v>25</v>
      </c>
      <c r="B39" s="83"/>
      <c r="C39" s="689"/>
      <c r="D39" s="925"/>
      <c r="E39" s="480">
        <f t="shared" si="3"/>
        <v>25</v>
      </c>
    </row>
    <row r="40" spans="1:7">
      <c r="A40" s="479">
        <f t="shared" si="2"/>
        <v>26</v>
      </c>
      <c r="B40" s="717" t="s">
        <v>20</v>
      </c>
      <c r="C40" s="770">
        <f>C17/12</f>
        <v>324.20739235581124</v>
      </c>
      <c r="D40" s="84" t="str">
        <f>"Sum Lines "&amp;A34&amp;", "&amp;A36&amp;", "&amp;A38</f>
        <v>Sum Lines 20, 22, 24</v>
      </c>
      <c r="E40" s="480">
        <f t="shared" si="3"/>
        <v>26</v>
      </c>
    </row>
    <row r="41" spans="1:7">
      <c r="A41" s="479">
        <f t="shared" si="2"/>
        <v>27</v>
      </c>
      <c r="B41" s="54"/>
      <c r="C41" s="690"/>
      <c r="D41" s="927"/>
      <c r="E41" s="480">
        <f t="shared" si="3"/>
        <v>27</v>
      </c>
    </row>
    <row r="42" spans="1:7">
      <c r="A42" s="479">
        <f t="shared" si="2"/>
        <v>28</v>
      </c>
      <c r="B42" s="733" t="str">
        <f>LEFT(B19,45)</f>
        <v>Section 4 - True-Up Adjustment Cost Component</v>
      </c>
      <c r="C42" s="732">
        <f>C19/12</f>
        <v>-8.9949180465858216</v>
      </c>
      <c r="D42" s="925" t="str">
        <f>"Line "&amp;A19&amp;" / "&amp;C4913&amp;" Months"</f>
        <v>Line 9 /  Months</v>
      </c>
      <c r="E42" s="480">
        <f t="shared" si="3"/>
        <v>28</v>
      </c>
    </row>
    <row r="43" spans="1:7">
      <c r="A43" s="479">
        <f t="shared" si="2"/>
        <v>29</v>
      </c>
      <c r="B43" s="733"/>
      <c r="C43" s="690"/>
      <c r="D43" s="933"/>
      <c r="E43" s="480">
        <f t="shared" si="3"/>
        <v>29</v>
      </c>
    </row>
    <row r="44" spans="1:7">
      <c r="A44" s="479">
        <f t="shared" si="2"/>
        <v>30</v>
      </c>
      <c r="B44" s="733" t="str">
        <f>B21</f>
        <v>Section 5 - Interest True-Up Adjustment Cost Component</v>
      </c>
      <c r="C44" s="732">
        <f>C21/12</f>
        <v>-0.18976559713772975</v>
      </c>
      <c r="D44" s="930" t="str">
        <f>"Line "&amp;A21&amp;" / "&amp;C50&amp;" Months"</f>
        <v>Line 11 / 12 Months</v>
      </c>
      <c r="E44" s="480">
        <f t="shared" si="3"/>
        <v>30</v>
      </c>
      <c r="G44" s="1215"/>
    </row>
    <row r="45" spans="1:7">
      <c r="A45" s="479">
        <f t="shared" si="2"/>
        <v>31</v>
      </c>
      <c r="B45" s="83"/>
      <c r="C45" s="691"/>
      <c r="D45" s="934"/>
      <c r="E45" s="480">
        <f t="shared" si="3"/>
        <v>31</v>
      </c>
    </row>
    <row r="46" spans="1:7">
      <c r="A46" s="479">
        <f t="shared" si="2"/>
        <v>32</v>
      </c>
      <c r="B46" s="17" t="str">
        <f>B25</f>
        <v>Other Adjustments</v>
      </c>
      <c r="C46" s="1026">
        <f>C25/12</f>
        <v>0.62750000000000006</v>
      </c>
      <c r="D46" s="930" t="str">
        <f>"Line "&amp;A25&amp;" / "&amp;C50&amp;" Months"</f>
        <v>Line 15 / 12 Months</v>
      </c>
      <c r="E46" s="480">
        <f t="shared" si="3"/>
        <v>32</v>
      </c>
    </row>
    <row r="47" spans="1:7">
      <c r="A47" s="479">
        <f t="shared" si="2"/>
        <v>33</v>
      </c>
      <c r="B47" s="57"/>
      <c r="C47" s="691"/>
      <c r="D47" s="688"/>
      <c r="E47" s="480">
        <f t="shared" si="3"/>
        <v>33</v>
      </c>
    </row>
    <row r="48" spans="1:7" ht="16.5" thickBot="1">
      <c r="A48" s="479">
        <f t="shared" si="2"/>
        <v>34</v>
      </c>
      <c r="B48" s="57" t="s">
        <v>21</v>
      </c>
      <c r="C48" s="734">
        <f>C27/12</f>
        <v>315.6502087120877</v>
      </c>
      <c r="D48" s="84" t="str">
        <f>"Sum Lines "&amp;A40&amp;", "&amp;A42&amp;", "&amp;A44&amp;", "&amp;A46</f>
        <v>Sum Lines 26, 28, 30, 32</v>
      </c>
      <c r="E48" s="480">
        <f t="shared" si="3"/>
        <v>34</v>
      </c>
    </row>
    <row r="49" spans="1:5" ht="16.5" thickTop="1">
      <c r="A49" s="479">
        <f t="shared" si="2"/>
        <v>35</v>
      </c>
      <c r="B49" s="54"/>
      <c r="C49" s="814"/>
      <c r="D49" s="935"/>
      <c r="E49" s="480">
        <f t="shared" si="3"/>
        <v>35</v>
      </c>
    </row>
    <row r="50" spans="1:5">
      <c r="A50" s="479">
        <f t="shared" si="2"/>
        <v>36</v>
      </c>
      <c r="B50" s="609" t="s">
        <v>22</v>
      </c>
      <c r="C50" s="1027">
        <v>12</v>
      </c>
      <c r="D50" s="935"/>
      <c r="E50" s="480">
        <f t="shared" si="3"/>
        <v>36</v>
      </c>
    </row>
    <row r="51" spans="1:5">
      <c r="A51" s="479">
        <f t="shared" si="2"/>
        <v>37</v>
      </c>
      <c r="B51" s="54"/>
      <c r="C51" s="814"/>
      <c r="D51" s="936"/>
      <c r="E51" s="480">
        <f t="shared" si="3"/>
        <v>37</v>
      </c>
    </row>
    <row r="52" spans="1:5" ht="16.5" thickBot="1">
      <c r="A52" s="479">
        <f t="shared" si="2"/>
        <v>38</v>
      </c>
      <c r="B52" s="717" t="str">
        <f>B27</f>
        <v>Total Annual Costs</v>
      </c>
      <c r="C52" s="1281">
        <f>C48*C50</f>
        <v>3787.8025045450522</v>
      </c>
      <c r="D52" s="930" t="str">
        <f>"Line "&amp;A48&amp;" x Line "&amp;A50</f>
        <v>Line 34 x Line 36</v>
      </c>
      <c r="E52" s="480">
        <f t="shared" si="3"/>
        <v>38</v>
      </c>
    </row>
    <row r="53" spans="1:5" ht="17.25" thickTop="1" thickBot="1">
      <c r="A53" s="479">
        <f t="shared" si="2"/>
        <v>39</v>
      </c>
      <c r="B53" s="815"/>
      <c r="C53" s="24"/>
      <c r="D53" s="86"/>
      <c r="E53" s="480">
        <f t="shared" si="3"/>
        <v>39</v>
      </c>
    </row>
  </sheetData>
  <mergeCells count="5">
    <mergeCell ref="B2:D2"/>
    <mergeCell ref="B3:D3"/>
    <mergeCell ref="B4:D4"/>
    <mergeCell ref="B5:D5"/>
    <mergeCell ref="B6:D6"/>
  </mergeCells>
  <printOptions horizontalCentered="1"/>
  <pageMargins left="0.25" right="0.25" top="0.5" bottom="0.5" header="0.25" footer="0.25"/>
  <pageSetup scale="70" orientation="portrait" r:id="rId1"/>
  <headerFooter scaleWithDoc="0">
    <oddFooter>&amp;C&amp;"Times New Roman,Regular"&amp;10Section 4
C13 Invoice Summary</oddFooter>
  </headerFooter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37"/>
  <sheetViews>
    <sheetView zoomScale="80" zoomScaleNormal="80" zoomScaleSheetLayoutView="70" workbookViewId="0">
      <selection activeCell="D17" sqref="D17"/>
    </sheetView>
  </sheetViews>
  <sheetFormatPr defaultColWidth="9.140625" defaultRowHeight="15.75"/>
  <cols>
    <col min="1" max="1" width="5.42578125" style="210" customWidth="1"/>
    <col min="2" max="3" width="19.5703125" style="190" customWidth="1"/>
    <col min="4" max="5" width="20.85546875" style="190" customWidth="1"/>
    <col min="6" max="6" width="35.5703125" style="190" customWidth="1"/>
    <col min="7" max="7" width="20.85546875" style="190" customWidth="1"/>
    <col min="8" max="8" width="35.42578125" style="190" customWidth="1"/>
    <col min="9" max="9" width="5.42578125" style="210" customWidth="1"/>
    <col min="10" max="10" width="8.5703125" style="190" customWidth="1"/>
    <col min="11" max="11" width="9" style="190" customWidth="1"/>
    <col min="12" max="12" width="14" style="190" customWidth="1"/>
    <col min="13" max="13" width="13.140625" style="190" customWidth="1"/>
    <col min="14" max="14" width="12.85546875" style="190" customWidth="1"/>
    <col min="15" max="15" width="13.5703125" style="190" customWidth="1"/>
    <col min="16" max="16" width="12.5703125" style="190" customWidth="1"/>
    <col min="17" max="16384" width="9.140625" style="190"/>
  </cols>
  <sheetData>
    <row r="1" spans="1:13">
      <c r="M1" s="625"/>
    </row>
    <row r="2" spans="1:13">
      <c r="B2" s="1344" t="str">
        <f>'Summary of Cost Components'!B2:D2</f>
        <v>SAN DIEGO GAS &amp; ELECTRIC COMPANY</v>
      </c>
      <c r="C2" s="1344"/>
      <c r="D2" s="1344"/>
      <c r="E2" s="1344"/>
      <c r="F2" s="1344"/>
      <c r="G2" s="1344"/>
      <c r="H2" s="1344"/>
      <c r="M2" s="625"/>
    </row>
    <row r="3" spans="1:13">
      <c r="B3" s="1344" t="str">
        <f>'Summary of Cost Components'!B3:D3</f>
        <v>CITIZENS' SHARE OF THE BORDER EAST LINE</v>
      </c>
      <c r="C3" s="1344"/>
      <c r="D3" s="1344"/>
      <c r="E3" s="1344"/>
      <c r="F3" s="1344"/>
      <c r="G3" s="1344"/>
      <c r="H3" s="1344"/>
      <c r="I3" s="470"/>
      <c r="J3" s="1169"/>
      <c r="M3" s="625"/>
    </row>
    <row r="4" spans="1:13">
      <c r="B4" s="1345" t="str">
        <f>"Derivation of Interest on the 12-Month True-Up Adjustment Applicable to Citizens Cycle "&amp;Automation!B2-1</f>
        <v>Derivation of Interest on the 12-Month True-Up Adjustment Applicable to Citizens Cycle 14</v>
      </c>
      <c r="C4" s="1345"/>
      <c r="D4" s="1345"/>
      <c r="E4" s="1345"/>
      <c r="F4" s="1345"/>
      <c r="G4" s="1345"/>
      <c r="H4" s="1345"/>
      <c r="I4" s="470"/>
      <c r="J4" s="1170"/>
      <c r="M4" s="625"/>
    </row>
    <row r="5" spans="1:13">
      <c r="B5" s="1346" t="str">
        <f>'D. Sec.4 - TU'!B5:N5</f>
        <v>True-Up Period - January 1, 2025 to December 31, 2025</v>
      </c>
      <c r="C5" s="1346"/>
      <c r="D5" s="1346"/>
      <c r="E5" s="1346"/>
      <c r="F5" s="1346"/>
      <c r="G5" s="1346"/>
      <c r="H5" s="1346"/>
      <c r="I5" s="470"/>
      <c r="J5" s="470"/>
      <c r="M5" s="625"/>
    </row>
    <row r="6" spans="1:13">
      <c r="B6" s="1342" t="s">
        <v>3</v>
      </c>
      <c r="C6" s="1342"/>
      <c r="D6" s="1342"/>
      <c r="E6" s="1342"/>
      <c r="F6" s="1342"/>
      <c r="G6" s="1342"/>
      <c r="H6" s="1342"/>
      <c r="I6" s="470"/>
      <c r="J6" s="470"/>
    </row>
    <row r="7" spans="1:13">
      <c r="A7" s="470"/>
      <c r="B7" s="470"/>
      <c r="C7" s="470"/>
      <c r="D7" s="470"/>
      <c r="E7" s="470"/>
      <c r="F7" s="470"/>
      <c r="G7" s="470"/>
      <c r="H7" s="470"/>
      <c r="I7" s="470"/>
      <c r="J7" s="470"/>
    </row>
    <row r="8" spans="1:13">
      <c r="A8" s="210" t="s">
        <v>4</v>
      </c>
      <c r="B8" s="470"/>
      <c r="C8" s="470"/>
      <c r="D8" s="470"/>
      <c r="E8" s="470"/>
      <c r="F8" s="470"/>
      <c r="G8" s="470"/>
      <c r="H8" s="470"/>
      <c r="I8" s="210" t="s">
        <v>4</v>
      </c>
      <c r="J8" s="470"/>
    </row>
    <row r="9" spans="1:13">
      <c r="A9" s="210" t="s">
        <v>5</v>
      </c>
      <c r="E9" s="617"/>
      <c r="I9" s="210" t="s">
        <v>5</v>
      </c>
      <c r="J9" s="408"/>
    </row>
    <row r="10" spans="1:13">
      <c r="A10" s="408"/>
      <c r="E10" s="617"/>
      <c r="I10" s="408"/>
      <c r="J10" s="408"/>
    </row>
    <row r="11" spans="1:13">
      <c r="A11" s="210">
        <v>1</v>
      </c>
      <c r="C11" s="573" t="s">
        <v>101</v>
      </c>
      <c r="D11" s="573" t="s">
        <v>102</v>
      </c>
      <c r="E11" s="573" t="s">
        <v>103</v>
      </c>
      <c r="F11" s="573" t="s">
        <v>104</v>
      </c>
      <c r="G11" s="573" t="s">
        <v>105</v>
      </c>
      <c r="H11" s="573" t="s">
        <v>106</v>
      </c>
      <c r="I11" s="210">
        <f>A11</f>
        <v>1</v>
      </c>
      <c r="J11" s="210"/>
    </row>
    <row r="12" spans="1:13">
      <c r="A12" s="210">
        <f>A11+1</f>
        <v>2</v>
      </c>
      <c r="B12" s="348" t="s">
        <v>112</v>
      </c>
      <c r="C12" s="573"/>
      <c r="D12" s="210"/>
      <c r="E12" s="210" t="str">
        <f>"See Footnote "&amp;A33</f>
        <v>See Footnote 2</v>
      </c>
      <c r="F12" s="210" t="str">
        <f>"See Footnote "&amp;A34</f>
        <v>See Footnote 3</v>
      </c>
      <c r="G12" s="340" t="str">
        <f>"See Footnote "&amp;A35</f>
        <v>See Footnote 4</v>
      </c>
      <c r="H12" s="340" t="str">
        <f>"= "&amp;F11&amp;" + "&amp;G11</f>
        <v>= Col. 4 + Col. 5</v>
      </c>
      <c r="I12" s="210">
        <f>I11+1</f>
        <v>2</v>
      </c>
      <c r="J12" s="210"/>
    </row>
    <row r="13" spans="1:13">
      <c r="A13" s="210">
        <f t="shared" ref="A13:A29" si="0">A12+1</f>
        <v>3</v>
      </c>
      <c r="C13" s="573"/>
      <c r="D13" s="573"/>
      <c r="E13" s="573"/>
      <c r="F13" s="470"/>
      <c r="G13" s="573"/>
      <c r="H13" s="573"/>
      <c r="I13" s="210">
        <f t="shared" ref="I13:I29" si="1">I12+1</f>
        <v>3</v>
      </c>
      <c r="J13" s="210"/>
    </row>
    <row r="14" spans="1:13">
      <c r="A14" s="210">
        <f t="shared" si="0"/>
        <v>4</v>
      </c>
      <c r="C14" s="470"/>
      <c r="D14" s="470" t="s">
        <v>153</v>
      </c>
      <c r="E14" s="470" t="s">
        <v>114</v>
      </c>
      <c r="F14" s="470" t="s">
        <v>154</v>
      </c>
      <c r="H14" s="470" t="s">
        <v>154</v>
      </c>
      <c r="I14" s="210">
        <f t="shared" si="1"/>
        <v>4</v>
      </c>
      <c r="J14" s="210"/>
    </row>
    <row r="15" spans="1:13">
      <c r="A15" s="210">
        <f t="shared" si="0"/>
        <v>5</v>
      </c>
      <c r="C15" s="470"/>
      <c r="D15" s="470" t="s">
        <v>155</v>
      </c>
      <c r="E15" s="470" t="s">
        <v>121</v>
      </c>
      <c r="F15" s="470" t="s">
        <v>156</v>
      </c>
      <c r="G15" s="470"/>
      <c r="H15" s="470" t="s">
        <v>156</v>
      </c>
      <c r="I15" s="210">
        <f t="shared" si="1"/>
        <v>5</v>
      </c>
      <c r="J15" s="210"/>
    </row>
    <row r="16" spans="1:13" ht="18.75">
      <c r="A16" s="210">
        <f t="shared" si="0"/>
        <v>6</v>
      </c>
      <c r="B16" s="574" t="s">
        <v>123</v>
      </c>
      <c r="C16" s="574" t="s">
        <v>124</v>
      </c>
      <c r="D16" s="425" t="s">
        <v>157</v>
      </c>
      <c r="E16" s="425" t="s">
        <v>83</v>
      </c>
      <c r="F16" s="425" t="s">
        <v>131</v>
      </c>
      <c r="G16" s="425" t="s">
        <v>121</v>
      </c>
      <c r="H16" s="425" t="s">
        <v>132</v>
      </c>
      <c r="I16" s="210">
        <f t="shared" si="1"/>
        <v>6</v>
      </c>
      <c r="J16" s="210"/>
    </row>
    <row r="17" spans="1:10">
      <c r="A17" s="210">
        <f t="shared" si="0"/>
        <v>7</v>
      </c>
      <c r="B17" s="18" t="s">
        <v>133</v>
      </c>
      <c r="C17" s="576" t="str">
        <f>RIGHT(B5,4)</f>
        <v>2025</v>
      </c>
      <c r="D17" s="1189">
        <f>'D1. Sec.4 - C14 Invoice Summary'!$C$19</f>
        <v>273.32431329393449</v>
      </c>
      <c r="E17" s="629">
        <f>'D. Sec.4 - TU'!J19</f>
        <v>6.7999999999999996E-3</v>
      </c>
      <c r="F17" s="433">
        <f>D17</f>
        <v>273.32431329393449</v>
      </c>
      <c r="G17" s="1212">
        <f>((E17))*F17</f>
        <v>1.8586053303987544</v>
      </c>
      <c r="H17" s="433">
        <f t="shared" ref="H17:H28" si="2">F17+G17</f>
        <v>275.18291862433324</v>
      </c>
      <c r="I17" s="210">
        <f t="shared" si="1"/>
        <v>7</v>
      </c>
      <c r="J17" s="210"/>
    </row>
    <row r="18" spans="1:10">
      <c r="A18" s="210">
        <f t="shared" si="0"/>
        <v>8</v>
      </c>
      <c r="B18" s="18" t="s">
        <v>134</v>
      </c>
      <c r="C18" s="576" t="str">
        <f>$C$17</f>
        <v>2025</v>
      </c>
      <c r="D18" s="583"/>
      <c r="E18" s="629">
        <f>'D. Sec.4 - TU'!J20</f>
        <v>6.1999999999999998E-3</v>
      </c>
      <c r="F18" s="620">
        <f>H17</f>
        <v>275.18291862433324</v>
      </c>
      <c r="G18" s="1213">
        <f>((H17+F18)/2)*E18</f>
        <v>1.7061340954708659</v>
      </c>
      <c r="H18" s="620">
        <f t="shared" si="2"/>
        <v>276.88905271980411</v>
      </c>
      <c r="I18" s="210">
        <f t="shared" si="1"/>
        <v>8</v>
      </c>
      <c r="J18" s="210"/>
    </row>
    <row r="19" spans="1:10">
      <c r="A19" s="210">
        <f t="shared" si="0"/>
        <v>9</v>
      </c>
      <c r="B19" s="18" t="s">
        <v>158</v>
      </c>
      <c r="C19" s="576" t="str">
        <f t="shared" ref="C19:C28" si="3">$C$17</f>
        <v>2025</v>
      </c>
      <c r="D19" s="583"/>
      <c r="E19" s="629">
        <f>'D. Sec.4 - TU'!J21</f>
        <v>6.7999999999999996E-3</v>
      </c>
      <c r="F19" s="620">
        <f>H18</f>
        <v>276.88905271980411</v>
      </c>
      <c r="G19" s="1213">
        <f t="shared" ref="G19:G20" si="4">((H18+F19)/2)*E19</f>
        <v>1.8828455584946679</v>
      </c>
      <c r="H19" s="620">
        <f t="shared" si="2"/>
        <v>278.77189827829881</v>
      </c>
      <c r="I19" s="210">
        <f t="shared" si="1"/>
        <v>9</v>
      </c>
      <c r="J19" s="210"/>
    </row>
    <row r="20" spans="1:10">
      <c r="A20" s="210">
        <f t="shared" si="0"/>
        <v>10</v>
      </c>
      <c r="B20" s="18" t="s">
        <v>159</v>
      </c>
      <c r="C20" s="576" t="str">
        <f t="shared" si="3"/>
        <v>2025</v>
      </c>
      <c r="D20" s="583"/>
      <c r="E20" s="629">
        <f>'D. Sec.4 - TU'!J22</f>
        <v>6.1999999999999998E-3</v>
      </c>
      <c r="F20" s="620">
        <f>H19</f>
        <v>278.77189827829881</v>
      </c>
      <c r="G20" s="1213">
        <f t="shared" si="4"/>
        <v>1.7283857693254525</v>
      </c>
      <c r="H20" s="620">
        <f t="shared" si="2"/>
        <v>280.50028404762423</v>
      </c>
      <c r="I20" s="210">
        <f t="shared" si="1"/>
        <v>10</v>
      </c>
      <c r="J20" s="210"/>
    </row>
    <row r="21" spans="1:10">
      <c r="A21" s="210">
        <f t="shared" si="0"/>
        <v>11</v>
      </c>
      <c r="B21" s="18" t="s">
        <v>160</v>
      </c>
      <c r="C21" s="576" t="str">
        <f t="shared" si="3"/>
        <v>2025</v>
      </c>
      <c r="D21" s="583"/>
      <c r="E21" s="629">
        <f>'D. Sec.4 - TU'!J23</f>
        <v>6.4000000000000003E-3</v>
      </c>
      <c r="F21" s="620">
        <f>H20</f>
        <v>280.50028404762423</v>
      </c>
      <c r="G21" s="1213">
        <f>((H20+F21)/2)*E21</f>
        <v>1.7952018179047953</v>
      </c>
      <c r="H21" s="620">
        <f t="shared" si="2"/>
        <v>282.29548586552903</v>
      </c>
      <c r="I21" s="210">
        <f t="shared" si="1"/>
        <v>11</v>
      </c>
      <c r="J21" s="210"/>
    </row>
    <row r="22" spans="1:10">
      <c r="A22" s="210">
        <f t="shared" si="0"/>
        <v>12</v>
      </c>
      <c r="B22" s="18" t="s">
        <v>161</v>
      </c>
      <c r="C22" s="576" t="str">
        <f t="shared" si="3"/>
        <v>2025</v>
      </c>
      <c r="E22" s="629">
        <f>'D. Sec.4 - TU'!J24</f>
        <v>6.1999999999999998E-3</v>
      </c>
      <c r="F22" s="620">
        <f t="shared" ref="F22:F28" si="5">H21</f>
        <v>282.29548586552903</v>
      </c>
      <c r="G22" s="1213">
        <f>((H21+F22)/2)*E22</f>
        <v>1.75023201236628</v>
      </c>
      <c r="H22" s="620">
        <f t="shared" si="2"/>
        <v>284.0457178778953</v>
      </c>
      <c r="I22" s="210">
        <f t="shared" si="1"/>
        <v>12</v>
      </c>
      <c r="J22" s="210"/>
    </row>
    <row r="23" spans="1:10">
      <c r="A23" s="210">
        <f t="shared" si="0"/>
        <v>13</v>
      </c>
      <c r="B23" s="18" t="s">
        <v>162</v>
      </c>
      <c r="C23" s="576" t="str">
        <f t="shared" si="3"/>
        <v>2025</v>
      </c>
      <c r="D23" s="583"/>
      <c r="E23" s="629">
        <f>'D. Sec.4 - TU'!J25</f>
        <v>6.4000000000000003E-3</v>
      </c>
      <c r="F23" s="620">
        <f t="shared" si="5"/>
        <v>284.0457178778953</v>
      </c>
      <c r="G23" s="1213">
        <f t="shared" ref="G23:G28" si="6">((H22+F23)/2)*E23</f>
        <v>1.81789259441853</v>
      </c>
      <c r="H23" s="620">
        <f t="shared" si="2"/>
        <v>285.86361047231384</v>
      </c>
      <c r="I23" s="210">
        <f t="shared" si="1"/>
        <v>13</v>
      </c>
      <c r="J23" s="210"/>
    </row>
    <row r="24" spans="1:10">
      <c r="A24" s="210">
        <f t="shared" si="0"/>
        <v>14</v>
      </c>
      <c r="B24" s="18" t="s">
        <v>163</v>
      </c>
      <c r="C24" s="576" t="str">
        <f t="shared" si="3"/>
        <v>2025</v>
      </c>
      <c r="D24" s="583"/>
      <c r="E24" s="629">
        <f>'D. Sec.4 - TU'!J26</f>
        <v>6.4000000000000003E-3</v>
      </c>
      <c r="F24" s="620">
        <f t="shared" si="5"/>
        <v>285.86361047231384</v>
      </c>
      <c r="G24" s="1213">
        <f t="shared" si="6"/>
        <v>1.8295271070228087</v>
      </c>
      <c r="H24" s="620">
        <f t="shared" si="2"/>
        <v>287.69313757933662</v>
      </c>
      <c r="I24" s="210">
        <f t="shared" si="1"/>
        <v>14</v>
      </c>
      <c r="J24" s="210"/>
    </row>
    <row r="25" spans="1:10">
      <c r="A25" s="210">
        <f t="shared" si="0"/>
        <v>15</v>
      </c>
      <c r="B25" s="18" t="s">
        <v>164</v>
      </c>
      <c r="C25" s="576" t="str">
        <f t="shared" si="3"/>
        <v>2025</v>
      </c>
      <c r="D25" s="583"/>
      <c r="E25" s="629">
        <f>'D. Sec.4 - TU'!J27</f>
        <v>6.1999999999999998E-3</v>
      </c>
      <c r="F25" s="620">
        <f t="shared" si="5"/>
        <v>287.69313757933662</v>
      </c>
      <c r="G25" s="1213">
        <f t="shared" si="6"/>
        <v>1.783697452991887</v>
      </c>
      <c r="H25" s="620">
        <f t="shared" si="2"/>
        <v>289.47683503232849</v>
      </c>
      <c r="I25" s="210">
        <f t="shared" si="1"/>
        <v>15</v>
      </c>
      <c r="J25" s="210"/>
    </row>
    <row r="26" spans="1:10">
      <c r="A26" s="210">
        <f t="shared" si="0"/>
        <v>16</v>
      </c>
      <c r="B26" s="18" t="s">
        <v>165</v>
      </c>
      <c r="C26" s="576" t="str">
        <f t="shared" si="3"/>
        <v>2025</v>
      </c>
      <c r="D26" s="583"/>
      <c r="E26" s="629">
        <f>'D. Sec.4 - TU'!J28</f>
        <v>6.4000000000000003E-3</v>
      </c>
      <c r="F26" s="620">
        <f t="shared" si="5"/>
        <v>289.47683503232849</v>
      </c>
      <c r="G26" s="1213">
        <f t="shared" si="6"/>
        <v>1.8526517442069024</v>
      </c>
      <c r="H26" s="620">
        <f t="shared" si="2"/>
        <v>291.32948677653542</v>
      </c>
      <c r="I26" s="210">
        <f t="shared" si="1"/>
        <v>16</v>
      </c>
      <c r="J26" s="210"/>
    </row>
    <row r="27" spans="1:10">
      <c r="A27" s="210">
        <f t="shared" si="0"/>
        <v>17</v>
      </c>
      <c r="B27" s="18" t="s">
        <v>166</v>
      </c>
      <c r="C27" s="576" t="str">
        <f t="shared" si="3"/>
        <v>2025</v>
      </c>
      <c r="D27" s="583"/>
      <c r="E27" s="629">
        <f>'D. Sec.4 - TU'!J29</f>
        <v>6.1999999999999998E-3</v>
      </c>
      <c r="F27" s="620">
        <f t="shared" si="5"/>
        <v>291.32948677653542</v>
      </c>
      <c r="G27" s="1213">
        <f t="shared" si="6"/>
        <v>1.8062428180145196</v>
      </c>
      <c r="H27" s="620">
        <f t="shared" si="2"/>
        <v>293.13572959454996</v>
      </c>
      <c r="I27" s="210">
        <f t="shared" si="1"/>
        <v>17</v>
      </c>
      <c r="J27" s="210"/>
    </row>
    <row r="28" spans="1:10">
      <c r="A28" s="210">
        <f>A27+1</f>
        <v>18</v>
      </c>
      <c r="B28" s="832" t="s">
        <v>167</v>
      </c>
      <c r="C28" s="833" t="str">
        <f t="shared" si="3"/>
        <v>2025</v>
      </c>
      <c r="D28" s="837"/>
      <c r="E28" s="838">
        <f>'D. Sec.4 - TU'!J30</f>
        <v>6.4000000000000003E-3</v>
      </c>
      <c r="F28" s="1148">
        <f t="shared" si="5"/>
        <v>293.13572959454996</v>
      </c>
      <c r="G28" s="1213">
        <f t="shared" si="6"/>
        <v>1.8760686694051198</v>
      </c>
      <c r="H28" s="1148">
        <f t="shared" si="2"/>
        <v>295.01179826395509</v>
      </c>
      <c r="I28" s="210">
        <f>I27+1</f>
        <v>18</v>
      </c>
      <c r="J28" s="210"/>
    </row>
    <row r="29" spans="1:10" ht="16.5" thickBot="1">
      <c r="A29" s="210">
        <f t="shared" si="0"/>
        <v>19</v>
      </c>
      <c r="B29" s="18"/>
      <c r="C29" s="576"/>
      <c r="D29" s="583"/>
      <c r="E29" s="417"/>
      <c r="F29" s="630"/>
      <c r="G29" s="1214">
        <f>SUM(G17:G28)</f>
        <v>21.687484970020584</v>
      </c>
      <c r="H29" s="630"/>
      <c r="I29" s="210">
        <f t="shared" si="1"/>
        <v>19</v>
      </c>
      <c r="J29" s="210"/>
    </row>
    <row r="30" spans="1:10" ht="16.5" thickTop="1">
      <c r="B30" s="18"/>
      <c r="C30" s="576"/>
      <c r="D30" s="583"/>
      <c r="E30" s="417"/>
      <c r="F30" s="630"/>
      <c r="G30" s="630"/>
      <c r="H30" s="630"/>
      <c r="J30" s="210"/>
    </row>
    <row r="31" spans="1:10">
      <c r="B31" s="18"/>
      <c r="C31" s="576"/>
      <c r="D31" s="631"/>
      <c r="E31" s="583"/>
      <c r="F31" s="617"/>
      <c r="G31" s="417"/>
      <c r="H31" s="583"/>
      <c r="I31" s="632"/>
      <c r="J31" s="583"/>
    </row>
    <row r="32" spans="1:10" ht="18.75">
      <c r="A32" s="582">
        <v>1</v>
      </c>
      <c r="B32" s="18" t="s">
        <v>168</v>
      </c>
      <c r="C32" s="576"/>
      <c r="D32" s="631"/>
      <c r="E32" s="583"/>
      <c r="F32" s="617"/>
      <c r="G32" s="417"/>
      <c r="H32" s="583"/>
      <c r="I32" s="632"/>
      <c r="J32" s="583"/>
    </row>
    <row r="33" spans="1:10" ht="18.75">
      <c r="A33" s="404">
        <v>2</v>
      </c>
      <c r="B33" s="18" t="s">
        <v>149</v>
      </c>
      <c r="C33" s="576"/>
      <c r="D33" s="631"/>
      <c r="E33" s="583"/>
      <c r="F33" s="617"/>
      <c r="G33" s="417"/>
      <c r="H33" s="583"/>
      <c r="I33" s="632"/>
      <c r="J33" s="583"/>
    </row>
    <row r="34" spans="1:10" ht="18.75">
      <c r="A34" s="582">
        <v>3</v>
      </c>
      <c r="B34" s="190" t="s">
        <v>169</v>
      </c>
      <c r="C34" s="576"/>
      <c r="D34" s="631"/>
      <c r="E34" s="583"/>
      <c r="F34" s="617"/>
      <c r="G34" s="417"/>
      <c r="H34" s="583"/>
      <c r="I34" s="632"/>
      <c r="J34" s="583"/>
    </row>
    <row r="35" spans="1:10" ht="18.75">
      <c r="A35" s="582">
        <v>4</v>
      </c>
      <c r="B35" s="190" t="s">
        <v>170</v>
      </c>
    </row>
    <row r="36" spans="1:10">
      <c r="B36" s="190" t="s">
        <v>171</v>
      </c>
    </row>
    <row r="37" spans="1:10" ht="18.75">
      <c r="A37" s="582"/>
      <c r="B37" s="123"/>
    </row>
  </sheetData>
  <mergeCells count="5">
    <mergeCell ref="B3:H3"/>
    <mergeCell ref="B4:H4"/>
    <mergeCell ref="B5:H5"/>
    <mergeCell ref="B6:H6"/>
    <mergeCell ref="B2:H2"/>
  </mergeCells>
  <printOptions horizontalCentered="1"/>
  <pageMargins left="0.5" right="0.5" top="0.5" bottom="0.5" header="0.25" footer="0.25"/>
  <pageSetup scale="69" orientation="landscape" r:id="rId1"/>
  <headerFooter scaleWithDoc="0">
    <oddFooter>&amp;C&amp;"Times New Roman,Regular"&amp;10Section 5
Interest TU (BP)</oddFooter>
  </headerFooter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39"/>
  <sheetViews>
    <sheetView zoomScale="80" zoomScaleNormal="80" zoomScaleSheetLayoutView="70" workbookViewId="0">
      <selection activeCell="H29" sqref="H29"/>
    </sheetView>
  </sheetViews>
  <sheetFormatPr defaultColWidth="9.140625" defaultRowHeight="15.75"/>
  <cols>
    <col min="1" max="1" width="5.140625" style="123" customWidth="1"/>
    <col min="2" max="3" width="21.42578125" style="123" customWidth="1"/>
    <col min="4" max="9" width="22" style="123" customWidth="1"/>
    <col min="10" max="10" width="5.42578125" style="89" customWidth="1"/>
    <col min="11" max="11" width="14" style="123" customWidth="1"/>
    <col min="12" max="12" width="13.140625" style="123" customWidth="1"/>
    <col min="13" max="13" width="12.85546875" style="123" customWidth="1"/>
    <col min="14" max="14" width="13.5703125" style="123" customWidth="1"/>
    <col min="15" max="15" width="12.5703125" style="123" customWidth="1"/>
    <col min="16" max="16384" width="9.140625" style="123"/>
  </cols>
  <sheetData>
    <row r="1" spans="1:10">
      <c r="A1" s="1102"/>
      <c r="B1" s="198"/>
      <c r="C1" s="588"/>
      <c r="D1" s="589"/>
      <c r="E1" s="590"/>
      <c r="F1" s="591"/>
      <c r="G1" s="592"/>
      <c r="H1" s="593"/>
      <c r="I1" s="593"/>
      <c r="J1" s="594"/>
    </row>
    <row r="2" spans="1:10">
      <c r="A2" s="1102"/>
      <c r="B2" s="1348" t="str">
        <f>'Summary of Cost Components'!B2:D2</f>
        <v>SAN DIEGO GAS &amp; ELECTRIC COMPANY</v>
      </c>
      <c r="C2" s="1348"/>
      <c r="D2" s="1348"/>
      <c r="E2" s="1348"/>
      <c r="F2" s="1348"/>
      <c r="G2" s="1348"/>
      <c r="H2" s="1348"/>
      <c r="I2" s="1348"/>
      <c r="J2" s="594"/>
    </row>
    <row r="3" spans="1:10">
      <c r="B3" s="1344" t="str">
        <f>'Summary of Cost Components'!B3:D3</f>
        <v>CITIZENS' SHARE OF THE BORDER EAST LINE</v>
      </c>
      <c r="C3" s="1344"/>
      <c r="D3" s="1344"/>
      <c r="E3" s="1344"/>
      <c r="F3" s="1344"/>
      <c r="G3" s="1344"/>
      <c r="H3" s="1344"/>
      <c r="I3" s="1344"/>
      <c r="J3" s="1102"/>
    </row>
    <row r="4" spans="1:10">
      <c r="B4" s="1346" t="str">
        <f>'E. Sec.5 - Interest TU (BP)'!B4:H4</f>
        <v>Derivation of Interest on the 12-Month True-Up Adjustment Applicable to Citizens Cycle 14</v>
      </c>
      <c r="C4" s="1346"/>
      <c r="D4" s="1346"/>
      <c r="E4" s="1346"/>
      <c r="F4" s="1346"/>
      <c r="G4" s="1346"/>
      <c r="H4" s="1346"/>
      <c r="I4" s="1346"/>
      <c r="J4" s="1102"/>
    </row>
    <row r="5" spans="1:10">
      <c r="B5" s="1346" t="str">
        <f>'E. Sec.5 - Interest TU (BP)'!B5:H5</f>
        <v>True-Up Period - January 1, 2025 to December 31, 2025</v>
      </c>
      <c r="C5" s="1346"/>
      <c r="D5" s="1346"/>
      <c r="E5" s="1346"/>
      <c r="F5" s="1346"/>
      <c r="G5" s="1346"/>
      <c r="H5" s="1346"/>
      <c r="I5" s="1346"/>
      <c r="J5" s="1102"/>
    </row>
    <row r="6" spans="1:10">
      <c r="B6" s="1347" t="s">
        <v>3</v>
      </c>
      <c r="C6" s="1347"/>
      <c r="D6" s="1347"/>
      <c r="E6" s="1347"/>
      <c r="F6" s="1347"/>
      <c r="G6" s="1347"/>
      <c r="H6" s="1347"/>
      <c r="I6" s="1347"/>
      <c r="J6" s="1102"/>
    </row>
    <row r="7" spans="1:10">
      <c r="A7" s="1102"/>
      <c r="B7" s="1102"/>
      <c r="C7" s="1102"/>
      <c r="D7" s="1102"/>
      <c r="E7" s="1102"/>
      <c r="F7" s="1102"/>
      <c r="G7" s="1102"/>
      <c r="H7" s="1102"/>
      <c r="I7" s="1102"/>
      <c r="J7" s="1102"/>
    </row>
    <row r="8" spans="1:10">
      <c r="A8" s="210" t="s">
        <v>4</v>
      </c>
      <c r="B8" s="18"/>
      <c r="C8" s="576"/>
      <c r="D8" s="585"/>
      <c r="E8" s="583"/>
      <c r="F8" s="586"/>
      <c r="G8" s="584"/>
      <c r="H8" s="587"/>
      <c r="I8" s="587"/>
      <c r="J8" s="210" t="s">
        <v>4</v>
      </c>
    </row>
    <row r="9" spans="1:10">
      <c r="A9" s="210" t="s">
        <v>5</v>
      </c>
      <c r="B9" s="18"/>
      <c r="C9" s="576"/>
      <c r="D9" s="585"/>
      <c r="E9" s="583"/>
      <c r="F9" s="586"/>
      <c r="G9" s="584"/>
      <c r="H9" s="587"/>
      <c r="I9" s="587"/>
      <c r="J9" s="210" t="s">
        <v>5</v>
      </c>
    </row>
    <row r="10" spans="1:10">
      <c r="B10" s="18"/>
      <c r="C10" s="576"/>
      <c r="D10" s="585"/>
      <c r="E10" s="583"/>
      <c r="F10" s="586"/>
      <c r="G10" s="584"/>
      <c r="H10" s="587"/>
      <c r="I10" s="587"/>
    </row>
    <row r="11" spans="1:10">
      <c r="A11" s="89">
        <v>1</v>
      </c>
      <c r="C11" s="573" t="s">
        <v>101</v>
      </c>
      <c r="D11" s="573" t="s">
        <v>102</v>
      </c>
      <c r="E11" s="573" t="s">
        <v>103</v>
      </c>
      <c r="F11" s="573" t="s">
        <v>104</v>
      </c>
      <c r="G11" s="573" t="s">
        <v>105</v>
      </c>
      <c r="H11" s="573" t="s">
        <v>106</v>
      </c>
      <c r="I11" s="573" t="s">
        <v>107</v>
      </c>
      <c r="J11" s="89">
        <f>A11</f>
        <v>1</v>
      </c>
    </row>
    <row r="12" spans="1:10">
      <c r="A12" s="89">
        <f>A11+1</f>
        <v>2</v>
      </c>
      <c r="C12" s="573"/>
      <c r="D12" s="210"/>
      <c r="E12" s="210" t="str">
        <f>"See Footnote "&amp;A34</f>
        <v>See Footnote 2</v>
      </c>
      <c r="F12" s="210" t="str">
        <f>"See Footnote "&amp;A36</f>
        <v>See Footnote 3</v>
      </c>
      <c r="G12" s="340" t="str">
        <f>"= - ("&amp;F11&amp;" + "&amp;H11&amp;")"</f>
        <v>= - (Col. 4 + Col. 6)</v>
      </c>
      <c r="H12" s="340" t="str">
        <f>"= "&amp;D11&amp;" x "&amp;E11</f>
        <v>= Col. 2 x Col. 3</v>
      </c>
      <c r="I12" s="340" t="str">
        <f>"= "&amp;E11&amp;" - "&amp;G11</f>
        <v>= Col. 3 - Col. 5</v>
      </c>
      <c r="J12" s="89">
        <f>J11+1</f>
        <v>2</v>
      </c>
    </row>
    <row r="13" spans="1:10">
      <c r="A13" s="89">
        <f t="shared" ref="A13:A30" si="0">A12+1</f>
        <v>3</v>
      </c>
      <c r="C13" s="573"/>
      <c r="D13" s="210"/>
      <c r="E13" s="210"/>
      <c r="F13" s="1102"/>
      <c r="I13" s="573"/>
      <c r="J13" s="89">
        <f t="shared" ref="J13:J30" si="1">J12+1</f>
        <v>3</v>
      </c>
    </row>
    <row r="14" spans="1:10">
      <c r="A14" s="89">
        <f t="shared" si="0"/>
        <v>4</v>
      </c>
      <c r="B14" s="18"/>
      <c r="C14" s="576"/>
      <c r="D14" s="470" t="s">
        <v>114</v>
      </c>
      <c r="E14" s="594" t="s">
        <v>123</v>
      </c>
      <c r="F14" s="1102"/>
      <c r="I14" s="595" t="s">
        <v>123</v>
      </c>
      <c r="J14" s="89">
        <f t="shared" si="1"/>
        <v>4</v>
      </c>
    </row>
    <row r="15" spans="1:10">
      <c r="A15" s="89">
        <f t="shared" si="0"/>
        <v>5</v>
      </c>
      <c r="C15" s="576"/>
      <c r="D15" s="470" t="s">
        <v>121</v>
      </c>
      <c r="E15" s="594" t="s">
        <v>172</v>
      </c>
      <c r="F15" s="1102"/>
      <c r="I15" s="595" t="s">
        <v>173</v>
      </c>
      <c r="J15" s="89">
        <f t="shared" si="1"/>
        <v>5</v>
      </c>
    </row>
    <row r="16" spans="1:10" ht="18.75">
      <c r="A16" s="89">
        <f t="shared" si="0"/>
        <v>6</v>
      </c>
      <c r="B16" s="574" t="s">
        <v>861</v>
      </c>
      <c r="C16" s="574" t="s">
        <v>124</v>
      </c>
      <c r="D16" s="425" t="s">
        <v>174</v>
      </c>
      <c r="E16" s="596" t="s">
        <v>175</v>
      </c>
      <c r="F16" s="575" t="s">
        <v>176</v>
      </c>
      <c r="G16" s="425" t="s">
        <v>177</v>
      </c>
      <c r="H16" s="425" t="s">
        <v>121</v>
      </c>
      <c r="I16" s="573" t="s">
        <v>175</v>
      </c>
      <c r="J16" s="89">
        <f t="shared" si="1"/>
        <v>6</v>
      </c>
    </row>
    <row r="17" spans="1:13">
      <c r="A17" s="89">
        <f t="shared" si="0"/>
        <v>7</v>
      </c>
      <c r="B17" s="18" t="s">
        <v>133</v>
      </c>
      <c r="C17" s="597">
        <f>Automation!B3+1</f>
        <v>2026</v>
      </c>
      <c r="D17" s="598">
        <f>AVERAGE('D. Sec.4 - TU'!J19:J30)</f>
        <v>6.3833333333333337E-3</v>
      </c>
      <c r="E17" s="599">
        <f>'E. Sec.5 - Interest TU (BP)'!H28</f>
        <v>295.01179826395509</v>
      </c>
      <c r="F17" s="571">
        <f>-E17/(((1+D17)^12-1)/(D17*(1+D17)^12))</f>
        <v>-25.616259036886987</v>
      </c>
      <c r="G17" s="571">
        <f>-(F17+H17)</f>
        <v>23.733100391302074</v>
      </c>
      <c r="H17" s="571">
        <f>E17*D17</f>
        <v>1.8831586455849134</v>
      </c>
      <c r="I17" s="600">
        <f>E17-G17</f>
        <v>271.27869787265303</v>
      </c>
      <c r="J17" s="89">
        <f t="shared" si="1"/>
        <v>7</v>
      </c>
    </row>
    <row r="18" spans="1:13">
      <c r="A18" s="89">
        <f t="shared" si="0"/>
        <v>8</v>
      </c>
      <c r="B18" s="18" t="s">
        <v>134</v>
      </c>
      <c r="C18" s="597">
        <f>$C$17</f>
        <v>2026</v>
      </c>
      <c r="D18" s="584">
        <f t="shared" ref="D18:D28" si="2">$D$17</f>
        <v>6.3833333333333337E-3</v>
      </c>
      <c r="E18" s="578">
        <f>I17</f>
        <v>271.27869787265303</v>
      </c>
      <c r="F18" s="572">
        <f>-E17/(((1+D17)^12-1)/(D17*(1+D17)^12))</f>
        <v>-25.616259036886987</v>
      </c>
      <c r="G18" s="572">
        <f>-(F18+H18)</f>
        <v>23.884596682133218</v>
      </c>
      <c r="H18" s="572">
        <f t="shared" ref="H18:H28" si="3">E18*D18</f>
        <v>1.7316623547537686</v>
      </c>
      <c r="I18" s="601">
        <f>E18-G18</f>
        <v>247.39410119051982</v>
      </c>
      <c r="J18" s="89">
        <f t="shared" si="1"/>
        <v>8</v>
      </c>
      <c r="L18" s="602"/>
    </row>
    <row r="19" spans="1:13">
      <c r="A19" s="89">
        <f t="shared" si="0"/>
        <v>9</v>
      </c>
      <c r="B19" s="18" t="s">
        <v>158</v>
      </c>
      <c r="C19" s="597">
        <f t="shared" ref="C19:C23" si="4">$C$17</f>
        <v>2026</v>
      </c>
      <c r="D19" s="584">
        <f t="shared" si="2"/>
        <v>6.3833333333333337E-3</v>
      </c>
      <c r="E19" s="578">
        <f t="shared" ref="E19:E28" si="5">I18</f>
        <v>247.39410119051982</v>
      </c>
      <c r="F19" s="572">
        <f>-E17/(((1+D17)^12-1)/(D17*(1+D17)^12))</f>
        <v>-25.616259036886987</v>
      </c>
      <c r="G19" s="572">
        <f>-(F19+H19)</f>
        <v>24.037060024287502</v>
      </c>
      <c r="H19" s="572">
        <f t="shared" si="3"/>
        <v>1.579199012599485</v>
      </c>
      <c r="I19" s="601">
        <f>E19-G19</f>
        <v>223.35704116623231</v>
      </c>
      <c r="J19" s="89">
        <f t="shared" si="1"/>
        <v>9</v>
      </c>
    </row>
    <row r="20" spans="1:13">
      <c r="A20" s="89">
        <f t="shared" si="0"/>
        <v>10</v>
      </c>
      <c r="B20" s="18" t="s">
        <v>159</v>
      </c>
      <c r="C20" s="597">
        <f t="shared" si="4"/>
        <v>2026</v>
      </c>
      <c r="D20" s="584">
        <f t="shared" si="2"/>
        <v>6.3833333333333337E-3</v>
      </c>
      <c r="E20" s="578">
        <f t="shared" si="5"/>
        <v>223.35704116623231</v>
      </c>
      <c r="F20" s="572">
        <f>-E17/(((1+D17)^12-1)/(D17*(1+D17)^12))</f>
        <v>-25.616259036886987</v>
      </c>
      <c r="G20" s="572">
        <f t="shared" ref="G20:G28" si="6">-(F20+H20)</f>
        <v>24.190496590775872</v>
      </c>
      <c r="H20" s="572">
        <f t="shared" si="3"/>
        <v>1.4257624461111162</v>
      </c>
      <c r="I20" s="601">
        <f>E20-G20</f>
        <v>199.16654457545644</v>
      </c>
      <c r="J20" s="89">
        <f t="shared" si="1"/>
        <v>10</v>
      </c>
    </row>
    <row r="21" spans="1:13">
      <c r="A21" s="89">
        <f t="shared" si="0"/>
        <v>11</v>
      </c>
      <c r="B21" s="18" t="s">
        <v>160</v>
      </c>
      <c r="C21" s="597">
        <f t="shared" si="4"/>
        <v>2026</v>
      </c>
      <c r="D21" s="584">
        <f t="shared" si="2"/>
        <v>6.3833333333333337E-3</v>
      </c>
      <c r="E21" s="578">
        <f t="shared" si="5"/>
        <v>199.16654457545644</v>
      </c>
      <c r="F21" s="572">
        <f>-E17/(((1+D17)^12-1)/(D17*(1+D17)^12))</f>
        <v>-25.616259036886987</v>
      </c>
      <c r="G21" s="572">
        <f t="shared" si="6"/>
        <v>24.344912594013657</v>
      </c>
      <c r="H21" s="572">
        <f t="shared" si="3"/>
        <v>1.2713464428733303</v>
      </c>
      <c r="I21" s="601">
        <f t="shared" ref="I21:I28" si="7">E21-G21</f>
        <v>174.82163198144278</v>
      </c>
      <c r="J21" s="89">
        <f t="shared" si="1"/>
        <v>11</v>
      </c>
    </row>
    <row r="22" spans="1:13">
      <c r="A22" s="89">
        <f t="shared" si="0"/>
        <v>12</v>
      </c>
      <c r="B22" s="18" t="s">
        <v>161</v>
      </c>
      <c r="C22" s="597">
        <f t="shared" si="4"/>
        <v>2026</v>
      </c>
      <c r="D22" s="584">
        <f t="shared" si="2"/>
        <v>6.3833333333333337E-3</v>
      </c>
      <c r="E22" s="578">
        <f t="shared" si="5"/>
        <v>174.82163198144278</v>
      </c>
      <c r="F22" s="572">
        <f>-E17/(((1+D17)^12-1)/(D17*(1+D17)^12))</f>
        <v>-25.616259036886987</v>
      </c>
      <c r="G22" s="572">
        <f t="shared" si="6"/>
        <v>24.500314286072111</v>
      </c>
      <c r="H22" s="572">
        <f t="shared" si="3"/>
        <v>1.1159447508148765</v>
      </c>
      <c r="I22" s="601">
        <f t="shared" si="7"/>
        <v>150.32131769537068</v>
      </c>
      <c r="J22" s="89">
        <f t="shared" si="1"/>
        <v>12</v>
      </c>
    </row>
    <row r="23" spans="1:13">
      <c r="A23" s="89">
        <f t="shared" si="0"/>
        <v>13</v>
      </c>
      <c r="B23" s="18" t="s">
        <v>162</v>
      </c>
      <c r="C23" s="597">
        <f t="shared" si="4"/>
        <v>2026</v>
      </c>
      <c r="D23" s="584">
        <f t="shared" si="2"/>
        <v>6.3833333333333337E-3</v>
      </c>
      <c r="E23" s="578">
        <f t="shared" si="5"/>
        <v>150.32131769537068</v>
      </c>
      <c r="F23" s="572">
        <f>-E17/(((1+D17)^12-1)/(D17*(1+D17)^12))</f>
        <v>-25.616259036886987</v>
      </c>
      <c r="G23" s="572">
        <f t="shared" si="6"/>
        <v>24.656707958931538</v>
      </c>
      <c r="H23" s="572">
        <f t="shared" si="3"/>
        <v>0.95955107795544958</v>
      </c>
      <c r="I23" s="601">
        <f t="shared" si="7"/>
        <v>125.66460973643915</v>
      </c>
      <c r="J23" s="89">
        <f t="shared" si="1"/>
        <v>13</v>
      </c>
    </row>
    <row r="24" spans="1:13">
      <c r="A24" s="89">
        <f t="shared" si="0"/>
        <v>14</v>
      </c>
      <c r="B24" s="18" t="s">
        <v>163</v>
      </c>
      <c r="C24" s="597">
        <f>Automation!B3+1</f>
        <v>2026</v>
      </c>
      <c r="D24" s="584">
        <f t="shared" si="2"/>
        <v>6.3833333333333337E-3</v>
      </c>
      <c r="E24" s="578">
        <f t="shared" si="5"/>
        <v>125.66460973643915</v>
      </c>
      <c r="F24" s="572">
        <f>-E17/(((1+D17)^12-1)/(D17*(1+D17)^12))</f>
        <v>-25.616259036886987</v>
      </c>
      <c r="G24" s="572">
        <f t="shared" si="6"/>
        <v>24.81409994473605</v>
      </c>
      <c r="H24" s="572">
        <f t="shared" si="3"/>
        <v>0.80215909215093661</v>
      </c>
      <c r="I24" s="601">
        <f t="shared" si="7"/>
        <v>100.8505097917031</v>
      </c>
      <c r="J24" s="89">
        <f t="shared" si="1"/>
        <v>14</v>
      </c>
    </row>
    <row r="25" spans="1:13">
      <c r="A25" s="89">
        <f t="shared" si="0"/>
        <v>15</v>
      </c>
      <c r="B25" s="18" t="s">
        <v>164</v>
      </c>
      <c r="C25" s="597">
        <f>$C$24</f>
        <v>2026</v>
      </c>
      <c r="D25" s="584">
        <f t="shared" si="2"/>
        <v>6.3833333333333337E-3</v>
      </c>
      <c r="E25" s="578">
        <f t="shared" si="5"/>
        <v>100.8505097917031</v>
      </c>
      <c r="F25" s="572">
        <f>-E17/(((1+D17)^12-1)/(D17*(1+D17)^12))</f>
        <v>-25.616259036886987</v>
      </c>
      <c r="G25" s="572">
        <f t="shared" si="6"/>
        <v>24.972496616049948</v>
      </c>
      <c r="H25" s="572">
        <f t="shared" si="3"/>
        <v>0.64376242083703816</v>
      </c>
      <c r="I25" s="601">
        <f t="shared" si="7"/>
        <v>75.878013175653152</v>
      </c>
      <c r="J25" s="89">
        <f t="shared" si="1"/>
        <v>15</v>
      </c>
      <c r="K25" s="603"/>
    </row>
    <row r="26" spans="1:13">
      <c r="A26" s="89">
        <f t="shared" si="0"/>
        <v>16</v>
      </c>
      <c r="B26" s="18" t="s">
        <v>165</v>
      </c>
      <c r="C26" s="597">
        <f>$C$24</f>
        <v>2026</v>
      </c>
      <c r="D26" s="584">
        <f t="shared" si="2"/>
        <v>6.3833333333333337E-3</v>
      </c>
      <c r="E26" s="578">
        <f t="shared" si="5"/>
        <v>75.878013175653152</v>
      </c>
      <c r="F26" s="572">
        <f>-E17/(((1+D17)^12-1)/(D17*(1+D17)^12))</f>
        <v>-25.616259036886987</v>
      </c>
      <c r="G26" s="572">
        <f t="shared" si="6"/>
        <v>25.131904386115735</v>
      </c>
      <c r="H26" s="572">
        <f t="shared" si="3"/>
        <v>0.48435465077125267</v>
      </c>
      <c r="I26" s="601">
        <f t="shared" si="7"/>
        <v>50.746108789537416</v>
      </c>
      <c r="J26" s="89">
        <f t="shared" si="1"/>
        <v>16</v>
      </c>
      <c r="K26" s="603"/>
      <c r="M26" s="580"/>
    </row>
    <row r="27" spans="1:13">
      <c r="A27" s="89">
        <f t="shared" si="0"/>
        <v>17</v>
      </c>
      <c r="B27" s="18" t="s">
        <v>166</v>
      </c>
      <c r="C27" s="597">
        <f>$C$24</f>
        <v>2026</v>
      </c>
      <c r="D27" s="584">
        <f t="shared" si="2"/>
        <v>6.3833333333333337E-3</v>
      </c>
      <c r="E27" s="578">
        <f t="shared" si="5"/>
        <v>50.746108789537416</v>
      </c>
      <c r="F27" s="572">
        <f>-E17/(((1+D17)^12-1)/(D17*(1+D17)^12))</f>
        <v>-25.616259036886987</v>
      </c>
      <c r="G27" s="572">
        <f t="shared" si="6"/>
        <v>25.292329709113773</v>
      </c>
      <c r="H27" s="572">
        <f t="shared" si="3"/>
        <v>0.32392932777321387</v>
      </c>
      <c r="I27" s="601">
        <f t="shared" si="7"/>
        <v>25.453779080423644</v>
      </c>
      <c r="J27" s="89">
        <f t="shared" si="1"/>
        <v>17</v>
      </c>
      <c r="K27" s="603"/>
    </row>
    <row r="28" spans="1:13">
      <c r="A28" s="89">
        <f t="shared" si="0"/>
        <v>18</v>
      </c>
      <c r="B28" s="832" t="s">
        <v>167</v>
      </c>
      <c r="C28" s="839">
        <f>$C$24</f>
        <v>2026</v>
      </c>
      <c r="D28" s="840">
        <f t="shared" si="2"/>
        <v>6.3833333333333337E-3</v>
      </c>
      <c r="E28" s="841">
        <f t="shared" si="5"/>
        <v>25.453779080423644</v>
      </c>
      <c r="F28" s="842">
        <f>-E17/(((1+D17)^12-1)/(D17*(1+D17)^12))</f>
        <v>-25.616259036886987</v>
      </c>
      <c r="G28" s="842">
        <f t="shared" si="6"/>
        <v>25.453779080423615</v>
      </c>
      <c r="H28" s="842">
        <f t="shared" si="3"/>
        <v>0.16247995646337093</v>
      </c>
      <c r="I28" s="843">
        <f t="shared" si="7"/>
        <v>2.8421709430404007E-14</v>
      </c>
      <c r="J28" s="89">
        <f t="shared" si="1"/>
        <v>18</v>
      </c>
      <c r="K28" s="1163"/>
      <c r="L28" s="1156"/>
    </row>
    <row r="29" spans="1:13" ht="18.75">
      <c r="A29" s="89">
        <f t="shared" si="0"/>
        <v>19</v>
      </c>
      <c r="B29" s="198" t="s">
        <v>856</v>
      </c>
      <c r="C29" s="597"/>
      <c r="D29" s="584"/>
      <c r="E29" s="767"/>
      <c r="F29" s="768"/>
      <c r="G29" s="768"/>
      <c r="H29" s="768">
        <f>'E. Sec.5 - Interest TU (BP)'!G29</f>
        <v>21.687484970020584</v>
      </c>
      <c r="I29" s="769"/>
      <c r="J29" s="89">
        <f t="shared" si="1"/>
        <v>19</v>
      </c>
      <c r="K29" s="1164"/>
    </row>
    <row r="30" spans="1:13" ht="16.5" thickBot="1">
      <c r="A30" s="89">
        <f t="shared" si="0"/>
        <v>20</v>
      </c>
      <c r="B30" s="198" t="s">
        <v>178</v>
      </c>
      <c r="C30" s="576"/>
      <c r="D30" s="585"/>
      <c r="E30" s="604"/>
      <c r="F30" s="581"/>
      <c r="H30" s="1166">
        <f>SUM(H17:H29)</f>
        <v>34.070795148709337</v>
      </c>
      <c r="I30" s="581"/>
      <c r="J30" s="89">
        <f t="shared" si="1"/>
        <v>20</v>
      </c>
      <c r="K30" s="1163"/>
    </row>
    <row r="31" spans="1:13" ht="16.5" thickTop="1">
      <c r="A31" s="89"/>
    </row>
    <row r="32" spans="1:13">
      <c r="A32" s="89"/>
    </row>
    <row r="33" spans="1:2" ht="18.75">
      <c r="A33" s="582">
        <v>1</v>
      </c>
      <c r="B33" s="123" t="s">
        <v>179</v>
      </c>
    </row>
    <row r="34" spans="1:2" ht="18.75">
      <c r="A34" s="582">
        <v>2</v>
      </c>
      <c r="B34" s="123" t="s">
        <v>180</v>
      </c>
    </row>
    <row r="35" spans="1:2" ht="18.75">
      <c r="A35" s="582"/>
      <c r="B35" s="123" t="s">
        <v>181</v>
      </c>
    </row>
    <row r="36" spans="1:2" ht="18.75">
      <c r="A36" s="582">
        <v>3</v>
      </c>
      <c r="B36" s="123" t="s">
        <v>862</v>
      </c>
    </row>
    <row r="37" spans="1:2">
      <c r="B37" s="123" t="s">
        <v>182</v>
      </c>
    </row>
    <row r="38" spans="1:2" ht="18.75">
      <c r="A38" s="582">
        <v>4</v>
      </c>
      <c r="B38" s="123" t="str">
        <f>"Total Base Period Interest comes from Section 5; Page Interest TU (BP); Col. 5; Line "&amp;'E. Sec.5 - Interest TU (BP)'!A29</f>
        <v>Total Base Period Interest comes from Section 5; Page Interest TU (BP); Col. 5; Line 19</v>
      </c>
    </row>
    <row r="39" spans="1:2" ht="18.75">
      <c r="A39" s="582"/>
    </row>
  </sheetData>
  <mergeCells count="5">
    <mergeCell ref="B3:I3"/>
    <mergeCell ref="B4:I4"/>
    <mergeCell ref="B5:I5"/>
    <mergeCell ref="B6:I6"/>
    <mergeCell ref="B2:I2"/>
  </mergeCells>
  <phoneticPr fontId="170" type="noConversion"/>
  <printOptions horizontalCentered="1"/>
  <pageMargins left="0.5" right="0.5" top="0.5" bottom="0.5" header="0.25" footer="0.25"/>
  <pageSetup scale="69" orientation="landscape" r:id="rId1"/>
  <headerFooter scaleWithDoc="0">
    <oddFooter>&amp;C&amp;"Times New Roman,Regular"&amp;10Section 5
Interest TU (CY)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B8DE4D-E370-4BFA-AFFE-9F6CD5EB4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11BA89-ED55-4C3F-975A-5A56332A7399}">
  <ds:schemaRefs>
    <ds:schemaRef ds:uri="http://schemas.microsoft.com/office/2006/documentManagement/types"/>
    <ds:schemaRef ds:uri="http://purl.org/dc/elements/1.1/"/>
    <ds:schemaRef ds:uri="d3533485-01ac-4c85-a144-d07c02817ce0"/>
    <ds:schemaRef ds:uri="http://schemas.microsoft.com/office/infopath/2007/PartnerControls"/>
    <ds:schemaRef ds:uri="1ee868c9-5247-4011-927d-9c68ed1e53dd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5AEDBF-6096-4076-BBF0-FE66B8D4F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51</vt:i4>
      </vt:variant>
    </vt:vector>
  </HeadingPairs>
  <TitlesOfParts>
    <vt:vector size="111" baseType="lpstr">
      <vt:lpstr>Summary of Cost Components</vt:lpstr>
      <vt:lpstr>A. Sec.1 - Direct Maintenance</vt:lpstr>
      <vt:lpstr>B. Sec.2 - Non-Direct Expenses</vt:lpstr>
      <vt:lpstr>C. Sec.3 - Other Costs</vt:lpstr>
      <vt:lpstr>D. Sec.4 - TU</vt:lpstr>
      <vt:lpstr>D1. Sec.4 - C14 Invoice Summary</vt:lpstr>
      <vt:lpstr>D2. Sec.4 C13 Invoice Summary</vt:lpstr>
      <vt:lpstr>E. Sec.5 - Interest TU (BP)</vt:lpstr>
      <vt:lpstr>E1. Sec.5 - Interest TU (CY)</vt:lpstr>
      <vt:lpstr>F. Sec.6 - Cost Statements</vt:lpstr>
      <vt:lpstr>Stmt AD</vt:lpstr>
      <vt:lpstr>AD-1</vt:lpstr>
      <vt:lpstr>AD-2</vt:lpstr>
      <vt:lpstr>AD-3</vt:lpstr>
      <vt:lpstr>AD-4</vt:lpstr>
      <vt:lpstr>AD-5</vt:lpstr>
      <vt:lpstr>AD-6</vt:lpstr>
      <vt:lpstr>AD-6A</vt:lpstr>
      <vt:lpstr>AD-6B</vt:lpstr>
      <vt:lpstr>AD-6C</vt:lpstr>
      <vt:lpstr>AD-7</vt:lpstr>
      <vt:lpstr>AD-8</vt:lpstr>
      <vt:lpstr>AD-9</vt:lpstr>
      <vt:lpstr>AD-10</vt:lpstr>
      <vt:lpstr>Stmt AE</vt:lpstr>
      <vt:lpstr>AE-1</vt:lpstr>
      <vt:lpstr>AE-1A</vt:lpstr>
      <vt:lpstr>AE-1B</vt:lpstr>
      <vt:lpstr>AE-1C</vt:lpstr>
      <vt:lpstr>AE-2</vt:lpstr>
      <vt:lpstr>AE-3</vt:lpstr>
      <vt:lpstr>AE-4</vt:lpstr>
      <vt:lpstr>Stmt AF</vt:lpstr>
      <vt:lpstr>AF-1</vt:lpstr>
      <vt:lpstr>AF-2</vt:lpstr>
      <vt:lpstr>AF-3</vt:lpstr>
      <vt:lpstr>Stmt AG</vt:lpstr>
      <vt:lpstr>AG-1</vt:lpstr>
      <vt:lpstr>AG-1A</vt:lpstr>
      <vt:lpstr>Stmt AH</vt:lpstr>
      <vt:lpstr>AH-1</vt:lpstr>
      <vt:lpstr>AH-2</vt:lpstr>
      <vt:lpstr>AH-3</vt:lpstr>
      <vt:lpstr>Stmt AI</vt:lpstr>
      <vt:lpstr>AI-1</vt:lpstr>
      <vt:lpstr>Stmt AJ</vt:lpstr>
      <vt:lpstr>AJ-1</vt:lpstr>
      <vt:lpstr>AJ-2</vt:lpstr>
      <vt:lpstr>Stmt AK</vt:lpstr>
      <vt:lpstr>Stmt AL</vt:lpstr>
      <vt:lpstr>AL-1</vt:lpstr>
      <vt:lpstr>AL-2</vt:lpstr>
      <vt:lpstr>Stmt AR</vt:lpstr>
      <vt:lpstr>AR-1</vt:lpstr>
      <vt:lpstr>Stmt AV</vt:lpstr>
      <vt:lpstr>AV-2A</vt:lpstr>
      <vt:lpstr>AV-2B</vt:lpstr>
      <vt:lpstr>AV-4</vt:lpstr>
      <vt:lpstr>Stmt Misc.</vt:lpstr>
      <vt:lpstr>Automation</vt:lpstr>
      <vt:lpstr>'A. Sec.1 - Direct Maintenance'!Print_Area</vt:lpstr>
      <vt:lpstr>'AD-1'!Print_Area</vt:lpstr>
      <vt:lpstr>'AD-10'!Print_Area</vt:lpstr>
      <vt:lpstr>'AD-2'!Print_Area</vt:lpstr>
      <vt:lpstr>'AD-3'!Print_Area</vt:lpstr>
      <vt:lpstr>'AD-4'!Print_Area</vt:lpstr>
      <vt:lpstr>'AD-5'!Print_Area</vt:lpstr>
      <vt:lpstr>'AD-6'!Print_Area</vt:lpstr>
      <vt:lpstr>'AD-6A'!Print_Area</vt:lpstr>
      <vt:lpstr>'AD-6B'!Print_Area</vt:lpstr>
      <vt:lpstr>'AD-6C'!Print_Area</vt:lpstr>
      <vt:lpstr>'AD-7'!Print_Area</vt:lpstr>
      <vt:lpstr>'AD-8'!Print_Area</vt:lpstr>
      <vt:lpstr>'AE-1'!Print_Area</vt:lpstr>
      <vt:lpstr>'AE-1B'!Print_Area</vt:lpstr>
      <vt:lpstr>'AE-1C'!Print_Area</vt:lpstr>
      <vt:lpstr>'AE-4'!Print_Area</vt:lpstr>
      <vt:lpstr>'AF-1'!Print_Area</vt:lpstr>
      <vt:lpstr>'AF-2'!Print_Area</vt:lpstr>
      <vt:lpstr>'AF-3'!Print_Area</vt:lpstr>
      <vt:lpstr>'AG-1'!Print_Area</vt:lpstr>
      <vt:lpstr>'AG-1A'!Print_Area</vt:lpstr>
      <vt:lpstr>'AH-1'!Print_Area</vt:lpstr>
      <vt:lpstr>'AH-2'!Print_Area</vt:lpstr>
      <vt:lpstr>'AH-3'!Print_Area</vt:lpstr>
      <vt:lpstr>'AI-1'!Print_Area</vt:lpstr>
      <vt:lpstr>'AJ-2'!Print_Area</vt:lpstr>
      <vt:lpstr>'AL-1'!Print_Area</vt:lpstr>
      <vt:lpstr>'AL-2'!Print_Area</vt:lpstr>
      <vt:lpstr>'AR-1'!Print_Area</vt:lpstr>
      <vt:lpstr>Automation!Print_Area</vt:lpstr>
      <vt:lpstr>'AV-2A'!Print_Area</vt:lpstr>
      <vt:lpstr>'AV-2B'!Print_Area</vt:lpstr>
      <vt:lpstr>'AV-4'!Print_Area</vt:lpstr>
      <vt:lpstr>'B. Sec.2 - Non-Direct Expenses'!Print_Area</vt:lpstr>
      <vt:lpstr>'C. Sec.3 - Other Costs'!Print_Area</vt:lpstr>
      <vt:lpstr>'D. Sec.4 - TU'!Print_Area</vt:lpstr>
      <vt:lpstr>'D1. Sec.4 - C14 Invoice Summary'!Print_Area</vt:lpstr>
      <vt:lpstr>'E. Sec.5 - Interest TU (BP)'!Print_Area</vt:lpstr>
      <vt:lpstr>'E1. Sec.5 - Interest TU (CY)'!Print_Area</vt:lpstr>
      <vt:lpstr>'Stmt AD'!Print_Area</vt:lpstr>
      <vt:lpstr>'Stmt AF'!Print_Area</vt:lpstr>
      <vt:lpstr>'Stmt AG'!Print_Area</vt:lpstr>
      <vt:lpstr>'Stmt AH'!Print_Area</vt:lpstr>
      <vt:lpstr>'Stmt AI'!Print_Area</vt:lpstr>
      <vt:lpstr>'Stmt AJ'!Print_Area</vt:lpstr>
      <vt:lpstr>'Stmt AK'!Print_Area</vt:lpstr>
      <vt:lpstr>'Stmt AR'!Print_Area</vt:lpstr>
      <vt:lpstr>'Stmt AV'!Print_Area</vt:lpstr>
      <vt:lpstr>'Stmt Misc.'!Print_Area</vt:lpstr>
      <vt:lpstr>'Summary of Cost Components'!Print_Area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sward</dc:creator>
  <cp:keywords/>
  <dc:description/>
  <cp:lastModifiedBy>Pham, Jenny L.</cp:lastModifiedBy>
  <cp:revision/>
  <cp:lastPrinted>2026-07-10T07:20:18Z</cp:lastPrinted>
  <dcterms:created xsi:type="dcterms:W3CDTF">2016-08-29T13:22:03Z</dcterms:created>
  <dcterms:modified xsi:type="dcterms:W3CDTF">2026-07-10T07:20:25Z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0134-CCFA-AAA3-AE42</vt:lpwstr>
  </property>
  <property fmtid="{D5CDD505-2E9C-101B-9397-08002B2CF9AE}" pid="3" name="ContentTypeId">
    <vt:lpwstr>0x010100A535CF2B8EB50246BC563305BEF1695D</vt:lpwstr>
  </property>
  <property fmtid="{D5CDD505-2E9C-101B-9397-08002B2CF9AE}" pid="4" name="Order">
    <vt:r8>76800</vt:r8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ediaServiceImageTags">
    <vt:lpwstr/>
  </property>
  <property fmtid="{D5CDD505-2E9C-101B-9397-08002B2CF9AE}" pid="8" name="MSIP_Label_cd97076e-e5a9-49b1-9873-62b6e38f493d_Enabled">
    <vt:lpwstr>true</vt:lpwstr>
  </property>
  <property fmtid="{D5CDD505-2E9C-101B-9397-08002B2CF9AE}" pid="9" name="MSIP_Label_cd97076e-e5a9-49b1-9873-62b6e38f493d_SetDate">
    <vt:lpwstr>2026-06-17T09:52:06Z</vt:lpwstr>
  </property>
  <property fmtid="{D5CDD505-2E9C-101B-9397-08002B2CF9AE}" pid="10" name="MSIP_Label_cd97076e-e5a9-49b1-9873-62b6e38f493d_Method">
    <vt:lpwstr>Standard</vt:lpwstr>
  </property>
  <property fmtid="{D5CDD505-2E9C-101B-9397-08002B2CF9AE}" pid="11" name="MSIP_Label_cd97076e-e5a9-49b1-9873-62b6e38f493d_Name">
    <vt:lpwstr>IP-Internal</vt:lpwstr>
  </property>
  <property fmtid="{D5CDD505-2E9C-101B-9397-08002B2CF9AE}" pid="12" name="MSIP_Label_cd97076e-e5a9-49b1-9873-62b6e38f493d_SiteId">
    <vt:lpwstr>a2e7980c-11ea-4838-8f1a-2f497d8c4072</vt:lpwstr>
  </property>
  <property fmtid="{D5CDD505-2E9C-101B-9397-08002B2CF9AE}" pid="13" name="MSIP_Label_cd97076e-e5a9-49b1-9873-62b6e38f493d_ActionId">
    <vt:lpwstr>67a835e0-b7d1-4f82-8577-3f64604859bd</vt:lpwstr>
  </property>
  <property fmtid="{D5CDD505-2E9C-101B-9397-08002B2CF9AE}" pid="14" name="MSIP_Label_cd97076e-e5a9-49b1-9873-62b6e38f493d_ContentBits">
    <vt:lpwstr>0</vt:lpwstr>
  </property>
  <property fmtid="{D5CDD505-2E9C-101B-9397-08002B2CF9AE}" pid="15" name="MSIP_Label_cd97076e-e5a9-49b1-9873-62b6e38f493d_Tag">
    <vt:lpwstr>10, 3, 0, 1</vt:lpwstr>
  </property>
</Properties>
</file>